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drawings/drawing1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202300"/>
  <mc:AlternateContent xmlns:mc="http://schemas.openxmlformats.org/markup-compatibility/2006">
    <mc:Choice Requires="x15">
      <x15ac:absPath xmlns:x15ac="http://schemas.microsoft.com/office/spreadsheetml/2010/11/ac" url="C:\GitProjects\Excel-Program-Version-2.0\"/>
    </mc:Choice>
  </mc:AlternateContent>
  <xr:revisionPtr revIDLastSave="0" documentId="8_{1AFC0652-1FE5-43E2-A6B4-7DB8E782B7F6}" xr6:coauthVersionLast="47" xr6:coauthVersionMax="47" xr10:uidLastSave="{00000000-0000-0000-0000-000000000000}"/>
  <bookViews>
    <workbookView xWindow="-120" yWindow="-120" windowWidth="29040" windowHeight="15720" firstSheet="12" activeTab="12" xr2:uid="{ED37ED49-148E-4DE4-BEB8-5AD1BFB468BC}"/>
  </bookViews>
  <sheets>
    <sheet name="AvgUnitCost" sheetId="1" state="hidden" r:id="rId1"/>
    <sheet name="Database" sheetId="2" state="hidden" r:id="rId2"/>
    <sheet name="Project_Data" sheetId="3" state="hidden" r:id="rId3"/>
    <sheet name="PayItemListMDOT" sheetId="4" state="hidden" r:id="rId4"/>
    <sheet name="PayItemList2024" sheetId="5" state="hidden" r:id="rId5"/>
    <sheet name="PayItemList" sheetId="6" state="hidden" r:id="rId6"/>
    <sheet name="DATA_VALIDATION" sheetId="7" state="hidden" r:id="rId7"/>
    <sheet name="PAYITEMTYPE_SUPPLEMENTAL" sheetId="8" state="hidden" r:id="rId8"/>
    <sheet name="PAYITEMTYPE" sheetId="9" state="hidden" r:id="rId9"/>
    <sheet name="Signature" sheetId="26" state="hidden" r:id="rId10"/>
    <sheet name="Image" sheetId="10" state="hidden" r:id="rId11"/>
    <sheet name="CodeNotes" sheetId="11" state="hidden" r:id="rId12"/>
    <sheet name="START" sheetId="12" r:id="rId13"/>
    <sheet name="ENGINEER" sheetId="13" r:id="rId14"/>
    <sheet name="900" sheetId="14" r:id="rId15"/>
    <sheet name="902" sheetId="15" r:id="rId16"/>
    <sheet name="GreenCover" sheetId="16" r:id="rId17"/>
    <sheet name="GreenCoverNEW" sheetId="27" r:id="rId18"/>
    <sheet name="OSARC" sheetId="17" r:id="rId19"/>
    <sheet name="WEBBIDLIST" sheetId="18" r:id="rId20"/>
    <sheet name="CONTRACTOR" sheetId="19" r:id="rId21"/>
    <sheet name="BIDTAB" sheetId="20" r:id="rId22"/>
    <sheet name="Material_Report" sheetId="21" r:id="rId23"/>
    <sheet name="LettingResults" sheetId="22" r:id="rId24"/>
    <sheet name="CAD_Template" sheetId="23" state="hidden" r:id="rId25"/>
    <sheet name="EngPayInv" sheetId="24" state="hidden" r:id="rId26"/>
    <sheet name="EngPayInvFedFund" sheetId="25" state="hidden" r:id="rId27"/>
  </sheets>
  <functionGroups builtInGroupCount="19"/>
  <externalReferences>
    <externalReference r:id="rId28"/>
    <externalReference r:id="rId29"/>
  </externalReferences>
  <definedNames>
    <definedName name="_xlnm._FilterDatabase" localSheetId="0" hidden="1">AvgUnitCost!$A$1:$BFU$969</definedName>
    <definedName name="_xlnm._FilterDatabase" localSheetId="21" hidden="1">BIDTAB!$DA$1:$DD$15</definedName>
    <definedName name="_xlnm._FilterDatabase" localSheetId="24" hidden="1">CAD_Template!#REF!</definedName>
    <definedName name="_xlnm._FilterDatabase" localSheetId="20" hidden="1">CONTRACTOR!$A$1:$S$42</definedName>
    <definedName name="_xlnm._FilterDatabase" localSheetId="1" hidden="1">Database!$A$1:$CS$26</definedName>
    <definedName name="_xlnm._FilterDatabase" localSheetId="13" hidden="1">ENGINEER!$A$1:$S$42</definedName>
    <definedName name="_xlnm._FilterDatabase" localSheetId="23" hidden="1">LettingResults!$J$1:$L$20</definedName>
    <definedName name="_xlnm._FilterDatabase" localSheetId="18" hidden="1">OSARC!$A$1:$S$42</definedName>
    <definedName name="_xlnm._FilterDatabase" localSheetId="5" hidden="1">PayItemList!$A$1:$I$556</definedName>
    <definedName name="_xlnm._FilterDatabase" localSheetId="4" hidden="1">PayItemList2024!$A$1:$CR$556</definedName>
    <definedName name="_xlnm._FilterDatabase" localSheetId="3" hidden="1">PayItemListMDOT!$A$1:$I$4975</definedName>
    <definedName name="AwardStatus">DATA_VALIDATION!$O$2:$O$5</definedName>
    <definedName name="BidAmount">DATA_VALIDATION!$N$2:$N$3</definedName>
    <definedName name="BinderType">DATA_VALIDATION!$I$2:$I$12</definedName>
    <definedName name="ChangeOrder">DATA_VALIDATION!$J$2:$J$32</definedName>
    <definedName name="CharacterofWork">DATA_VALIDATION!$B$1:$B$25</definedName>
    <definedName name="Construction_Selection">DATA_VALIDATION!#REF!</definedName>
    <definedName name="County" localSheetId="0">[1]!Table1[County]</definedName>
    <definedName name="County" localSheetId="22">#REF!</definedName>
    <definedName name="EngineeringFunding">DATA_VALIDATION!$F$2:$F$3</definedName>
    <definedName name="FuelCode">DATA_VALIDATION!$H$2:$H$17</definedName>
    <definedName name="Image">DATA_VALIDATION!$K$2:$K$3</definedName>
    <definedName name="List_County">DATA_VALIDATION!$A$1:$A$83</definedName>
    <definedName name="Month">DATA_VALIDATION!$L$2:$L$15</definedName>
    <definedName name="OSARCDistrict">DATA_VALIDATION!$V$2:$V$10</definedName>
    <definedName name="Participating">DATA_VALIDATION!$E$2:$E$6</definedName>
    <definedName name="PayItem_Search">PayItemList!$A$2:$A$556</definedName>
    <definedName name="PayItemList">PayItemList!$B$2:$B$395</definedName>
    <definedName name="Population" localSheetId="22">#REF!</definedName>
    <definedName name="Population">[2]!Table1[[No]:[Population 2022]]</definedName>
    <definedName name="_xlnm.Print_Area" localSheetId="14">'900'!$A$1:$I$93</definedName>
    <definedName name="_xlnm.Print_Area" localSheetId="15">'902'!$A$1:$G$60</definedName>
    <definedName name="_xlnm.Print_Area" localSheetId="0">AvgUnitCost!$A$1:$K$11</definedName>
    <definedName name="_xlnm.Print_Area" localSheetId="21">BIDTAB!$A$1:$DF$87</definedName>
    <definedName name="_xlnm.Print_Area" localSheetId="24">CAD_Template!$A$1:$L$115</definedName>
    <definedName name="_xlnm.Print_Area" localSheetId="20">CONTRACTOR!$A$1:$F$91</definedName>
    <definedName name="_xlnm.Print_Area" localSheetId="13">ENGINEER!$A$1:$F$63</definedName>
    <definedName name="_xlnm.Print_Area" localSheetId="25">EngPayInv!$A$1:$G$40</definedName>
    <definedName name="_xlnm.Print_Area" localSheetId="26">EngPayInvFedFund!$A$1:$G$40</definedName>
    <definedName name="_xlnm.Print_Area" localSheetId="16">GreenCover!$A$1:$X$30</definedName>
    <definedName name="_xlnm.Print_Area" localSheetId="23">LettingResults!$A$1:$D$20</definedName>
    <definedName name="_xlnm.Print_Area" localSheetId="22">Material_Report!$A$1:$G$50</definedName>
    <definedName name="_xlnm.Print_Area" localSheetId="18">OSARC!$A$1:$F$54</definedName>
    <definedName name="_xlnm.Print_Area" localSheetId="19">WEBBIDLIST!$A$1:$I$59</definedName>
    <definedName name="ProjectType">DATA_VALIDATION!$D$1:$D$12</definedName>
    <definedName name="SurfaceType">DATA_VALIDATION!$C$1:$C$27</definedName>
    <definedName name="Type">PAYITEMTYPE!$A$2:$A$55</definedName>
    <definedName name="Type_Supplemental" localSheetId="7">PAYITEMTYPE_SUPPLEMENTAL!$A$2:$A$51</definedName>
    <definedName name="UploadedImage">ENGINEER!$A$1</definedName>
    <definedName name="Year">DATA_VALIDATION!$M$2:$M$15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03" i="5" l="1"/>
  <c r="A118" i="6"/>
  <c r="J24" i="23"/>
  <c r="J25" i="23"/>
  <c r="J26" i="23"/>
  <c r="GI15" i="23"/>
  <c r="GI14" i="23"/>
  <c r="GI13" i="23"/>
  <c r="GI12" i="23"/>
  <c r="GI11" i="23"/>
  <c r="GI10" i="23"/>
  <c r="GI9" i="23"/>
  <c r="GI8" i="23"/>
  <c r="GI7" i="23"/>
  <c r="GI6" i="23"/>
  <c r="GI5" i="23"/>
  <c r="GI4" i="23"/>
  <c r="AB1" i="14"/>
  <c r="AB1" i="15"/>
  <c r="G2" i="15"/>
  <c r="AA2" i="15"/>
  <c r="AA1" i="15"/>
  <c r="B33" i="25" l="1"/>
  <c r="B35" i="25" s="1"/>
  <c r="G32" i="25"/>
  <c r="G31" i="25"/>
  <c r="G33" i="25" s="1"/>
  <c r="G35" i="25" s="1"/>
  <c r="B19" i="25"/>
  <c r="G9" i="25"/>
  <c r="D8" i="25"/>
  <c r="C7" i="25"/>
  <c r="F6" i="25"/>
  <c r="C6" i="25"/>
  <c r="B6" i="25"/>
  <c r="B33" i="24"/>
  <c r="B35" i="24" s="1"/>
  <c r="G32" i="24"/>
  <c r="G31" i="24"/>
  <c r="B12" i="24" s="1"/>
  <c r="G12" i="24" s="1"/>
  <c r="B19" i="24"/>
  <c r="G9" i="24"/>
  <c r="D8" i="24"/>
  <c r="C7" i="24"/>
  <c r="F6" i="24"/>
  <c r="C6" i="24"/>
  <c r="B6" i="24"/>
  <c r="J49" i="23"/>
  <c r="G49" i="23"/>
  <c r="B49" i="23"/>
  <c r="B47" i="23"/>
  <c r="H45" i="23"/>
  <c r="B45" i="23"/>
  <c r="J35" i="23"/>
  <c r="J33" i="23"/>
  <c r="I33" i="23"/>
  <c r="H33" i="23"/>
  <c r="J31" i="23"/>
  <c r="I28" i="23"/>
  <c r="J27" i="23"/>
  <c r="I16" i="23"/>
  <c r="GH15" i="23"/>
  <c r="GH14" i="23"/>
  <c r="GH13" i="23"/>
  <c r="GH12" i="23"/>
  <c r="GH11" i="23"/>
  <c r="GH10" i="23"/>
  <c r="GH9" i="23"/>
  <c r="GH8" i="23"/>
  <c r="GH7" i="23"/>
  <c r="GH6" i="23"/>
  <c r="GH5" i="23"/>
  <c r="GH4" i="23"/>
  <c r="FE4" i="23"/>
  <c r="B4" i="23"/>
  <c r="FE3" i="23"/>
  <c r="G3" i="23"/>
  <c r="GW2" i="23"/>
  <c r="GV2" i="23"/>
  <c r="B4" i="21"/>
  <c r="F3" i="21"/>
  <c r="B3" i="21"/>
  <c r="A1" i="21"/>
  <c r="IY20" i="20"/>
  <c r="JA19" i="20"/>
  <c r="D18" i="20"/>
  <c r="B18" i="20"/>
  <c r="B17" i="20"/>
  <c r="DA15" i="20"/>
  <c r="D15" i="20"/>
  <c r="B15" i="20"/>
  <c r="DA14" i="20"/>
  <c r="DA13" i="20"/>
  <c r="E13" i="20"/>
  <c r="B13" i="20"/>
  <c r="DA12" i="20"/>
  <c r="E12" i="20"/>
  <c r="DA11" i="20"/>
  <c r="E11" i="20"/>
  <c r="A11" i="20"/>
  <c r="DA10" i="20"/>
  <c r="E10" i="20"/>
  <c r="B10" i="20"/>
  <c r="DA9" i="20"/>
  <c r="DA8" i="20"/>
  <c r="JA20" i="20" s="1"/>
  <c r="D8" i="20"/>
  <c r="B8" i="20"/>
  <c r="DA7" i="20"/>
  <c r="IZ19" i="20" s="1"/>
  <c r="B7" i="20"/>
  <c r="DA6" i="20"/>
  <c r="JA18" i="20" s="1"/>
  <c r="D6" i="20"/>
  <c r="A6" i="20"/>
  <c r="DA5" i="20"/>
  <c r="JA17" i="20" s="1"/>
  <c r="C5" i="20"/>
  <c r="B5" i="20"/>
  <c r="DA4" i="20"/>
  <c r="JA16" i="20" s="1"/>
  <c r="DA3" i="20"/>
  <c r="A3" i="20"/>
  <c r="D17" i="19"/>
  <c r="B17" i="19"/>
  <c r="D15" i="19"/>
  <c r="B15" i="19"/>
  <c r="E13" i="19"/>
  <c r="B13" i="19"/>
  <c r="E12" i="19"/>
  <c r="E11" i="19"/>
  <c r="A11" i="19"/>
  <c r="E10" i="19"/>
  <c r="B10" i="19"/>
  <c r="D8" i="19"/>
  <c r="B8" i="19"/>
  <c r="B7" i="19"/>
  <c r="D6" i="19"/>
  <c r="A6" i="19"/>
  <c r="C5" i="19"/>
  <c r="B5" i="19"/>
  <c r="A3" i="19"/>
  <c r="A2" i="18"/>
  <c r="D17" i="17"/>
  <c r="B17" i="17"/>
  <c r="D15" i="17"/>
  <c r="B15" i="17"/>
  <c r="E13" i="17"/>
  <c r="B13" i="17"/>
  <c r="E12" i="17"/>
  <c r="E11" i="17"/>
  <c r="A11" i="17"/>
  <c r="E10" i="17"/>
  <c r="B10" i="17"/>
  <c r="D8" i="17"/>
  <c r="B8" i="17"/>
  <c r="B7" i="17"/>
  <c r="D6" i="17"/>
  <c r="A6" i="17"/>
  <c r="C5" i="17"/>
  <c r="B5" i="17"/>
  <c r="A3" i="17"/>
  <c r="B2" i="14"/>
  <c r="D17" i="13"/>
  <c r="B17" i="13"/>
  <c r="D15" i="13"/>
  <c r="B15" i="13"/>
  <c r="E13" i="13"/>
  <c r="B13" i="13"/>
  <c r="E12" i="13"/>
  <c r="E11" i="13"/>
  <c r="A11" i="13"/>
  <c r="E10" i="13"/>
  <c r="B10" i="13"/>
  <c r="D8" i="13"/>
  <c r="B8" i="13"/>
  <c r="B7" i="13"/>
  <c r="D6" i="13"/>
  <c r="A6" i="13"/>
  <c r="C5" i="13"/>
  <c r="B5" i="13"/>
  <c r="B3" i="13"/>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2" i="6"/>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2" i="5"/>
  <c r="A4975" i="4"/>
  <c r="A4974" i="4"/>
  <c r="A4973" i="4"/>
  <c r="A4972" i="4"/>
  <c r="A4971" i="4"/>
  <c r="A4970" i="4"/>
  <c r="A4969" i="4"/>
  <c r="A4968" i="4"/>
  <c r="A4967" i="4"/>
  <c r="A4966" i="4"/>
  <c r="A4965" i="4"/>
  <c r="A4964" i="4"/>
  <c r="A4963" i="4"/>
  <c r="A4962" i="4"/>
  <c r="A4961" i="4"/>
  <c r="A4960" i="4"/>
  <c r="A4959" i="4"/>
  <c r="A4958" i="4"/>
  <c r="A4957" i="4"/>
  <c r="A4956" i="4"/>
  <c r="A4955" i="4"/>
  <c r="A4954" i="4"/>
  <c r="A4953" i="4"/>
  <c r="A4952" i="4"/>
  <c r="A4951" i="4"/>
  <c r="A4950" i="4"/>
  <c r="A4949" i="4"/>
  <c r="A4948" i="4"/>
  <c r="A4947" i="4"/>
  <c r="A4946" i="4"/>
  <c r="A4945" i="4"/>
  <c r="A4944" i="4"/>
  <c r="A4943" i="4"/>
  <c r="A4942" i="4"/>
  <c r="A4941" i="4"/>
  <c r="A4940" i="4"/>
  <c r="A4939" i="4"/>
  <c r="A4938" i="4"/>
  <c r="A4937" i="4"/>
  <c r="A4936" i="4"/>
  <c r="A4935" i="4"/>
  <c r="A4934" i="4"/>
  <c r="A4933" i="4"/>
  <c r="A4932" i="4"/>
  <c r="A4931" i="4"/>
  <c r="A4930" i="4"/>
  <c r="A4929" i="4"/>
  <c r="A4928" i="4"/>
  <c r="A4927" i="4"/>
  <c r="A4926" i="4"/>
  <c r="A4925" i="4"/>
  <c r="A4924" i="4"/>
  <c r="A4923" i="4"/>
  <c r="A4922" i="4"/>
  <c r="A4921" i="4"/>
  <c r="A4920" i="4"/>
  <c r="A4919" i="4"/>
  <c r="A4918" i="4"/>
  <c r="A4917" i="4"/>
  <c r="A4916" i="4"/>
  <c r="A4915" i="4"/>
  <c r="A4914" i="4"/>
  <c r="A4913" i="4"/>
  <c r="A4912" i="4"/>
  <c r="A4911" i="4"/>
  <c r="A4910" i="4"/>
  <c r="A4909" i="4"/>
  <c r="A4908" i="4"/>
  <c r="A4907" i="4"/>
  <c r="A4906" i="4"/>
  <c r="A4905" i="4"/>
  <c r="A4904" i="4"/>
  <c r="A4903" i="4"/>
  <c r="A4902" i="4"/>
  <c r="A4901" i="4"/>
  <c r="A4900" i="4"/>
  <c r="A4899" i="4"/>
  <c r="A4898" i="4"/>
  <c r="A4897" i="4"/>
  <c r="A4896" i="4"/>
  <c r="A4895" i="4"/>
  <c r="A4894" i="4"/>
  <c r="A4893" i="4"/>
  <c r="A4892" i="4"/>
  <c r="A4891" i="4"/>
  <c r="A4890" i="4"/>
  <c r="A4889" i="4"/>
  <c r="A4888" i="4"/>
  <c r="A4887" i="4"/>
  <c r="A4886" i="4"/>
  <c r="A4885" i="4"/>
  <c r="A4884" i="4"/>
  <c r="A4883" i="4"/>
  <c r="A4882" i="4"/>
  <c r="A4881" i="4"/>
  <c r="A4880" i="4"/>
  <c r="A4879" i="4"/>
  <c r="A4878" i="4"/>
  <c r="A4877" i="4"/>
  <c r="A4876" i="4"/>
  <c r="A4875" i="4"/>
  <c r="A4874" i="4"/>
  <c r="A4873" i="4"/>
  <c r="A4872" i="4"/>
  <c r="A4871" i="4"/>
  <c r="A4870" i="4"/>
  <c r="A4869" i="4"/>
  <c r="A4868" i="4"/>
  <c r="A4867" i="4"/>
  <c r="A4866" i="4"/>
  <c r="A4865" i="4"/>
  <c r="A4864" i="4"/>
  <c r="A4863" i="4"/>
  <c r="A4862" i="4"/>
  <c r="A4861" i="4"/>
  <c r="A4860" i="4"/>
  <c r="A4859" i="4"/>
  <c r="A4858" i="4"/>
  <c r="A4857" i="4"/>
  <c r="A4856" i="4"/>
  <c r="A4855" i="4"/>
  <c r="A4854" i="4"/>
  <c r="A4853" i="4"/>
  <c r="A4852" i="4"/>
  <c r="A4851" i="4"/>
  <c r="A4850" i="4"/>
  <c r="A4849" i="4"/>
  <c r="A4848" i="4"/>
  <c r="A4847" i="4"/>
  <c r="A4846" i="4"/>
  <c r="A4845" i="4"/>
  <c r="A4844" i="4"/>
  <c r="A4843" i="4"/>
  <c r="A4842" i="4"/>
  <c r="A4841" i="4"/>
  <c r="A4840" i="4"/>
  <c r="A4839" i="4"/>
  <c r="A4838" i="4"/>
  <c r="A4837" i="4"/>
  <c r="A4836" i="4"/>
  <c r="A4835" i="4"/>
  <c r="A4834" i="4"/>
  <c r="A4833" i="4"/>
  <c r="A4832" i="4"/>
  <c r="A4831" i="4"/>
  <c r="A4830" i="4"/>
  <c r="A4829" i="4"/>
  <c r="A4828" i="4"/>
  <c r="A4827" i="4"/>
  <c r="A4826" i="4"/>
  <c r="A4825" i="4"/>
  <c r="A4824" i="4"/>
  <c r="A4823" i="4"/>
  <c r="A4822" i="4"/>
  <c r="A4821" i="4"/>
  <c r="A4820" i="4"/>
  <c r="A4819" i="4"/>
  <c r="A4818" i="4"/>
  <c r="A4817" i="4"/>
  <c r="A4816" i="4"/>
  <c r="A4815" i="4"/>
  <c r="A4814" i="4"/>
  <c r="A4813" i="4"/>
  <c r="A4812" i="4"/>
  <c r="A4811" i="4"/>
  <c r="A4810" i="4"/>
  <c r="A4809" i="4"/>
  <c r="A4808" i="4"/>
  <c r="A4807" i="4"/>
  <c r="A4806" i="4"/>
  <c r="A4805" i="4"/>
  <c r="A4804" i="4"/>
  <c r="A4803" i="4"/>
  <c r="A4802" i="4"/>
  <c r="A4801" i="4"/>
  <c r="A4800" i="4"/>
  <c r="A4799" i="4"/>
  <c r="A4798" i="4"/>
  <c r="A4797" i="4"/>
  <c r="A4796" i="4"/>
  <c r="A4795" i="4"/>
  <c r="A4794" i="4"/>
  <c r="A4793" i="4"/>
  <c r="A4792" i="4"/>
  <c r="A4791" i="4"/>
  <c r="A4790" i="4"/>
  <c r="A4789" i="4"/>
  <c r="A4788" i="4"/>
  <c r="A4787" i="4"/>
  <c r="A4786" i="4"/>
  <c r="A4785" i="4"/>
  <c r="A4784" i="4"/>
  <c r="A4783" i="4"/>
  <c r="A4782" i="4"/>
  <c r="A4781" i="4"/>
  <c r="A4780" i="4"/>
  <c r="A4779" i="4"/>
  <c r="A4778" i="4"/>
  <c r="A4777" i="4"/>
  <c r="A4776" i="4"/>
  <c r="A4775" i="4"/>
  <c r="A4774" i="4"/>
  <c r="A4773" i="4"/>
  <c r="A4772" i="4"/>
  <c r="A4771" i="4"/>
  <c r="A4770" i="4"/>
  <c r="A4769" i="4"/>
  <c r="A4768" i="4"/>
  <c r="A4767" i="4"/>
  <c r="A4766" i="4"/>
  <c r="A4765" i="4"/>
  <c r="A4764" i="4"/>
  <c r="A4763" i="4"/>
  <c r="A4762" i="4"/>
  <c r="A4761" i="4"/>
  <c r="A4760" i="4"/>
  <c r="A4759" i="4"/>
  <c r="A4758" i="4"/>
  <c r="A4757" i="4"/>
  <c r="A4756" i="4"/>
  <c r="A4755" i="4"/>
  <c r="A4754" i="4"/>
  <c r="A4753" i="4"/>
  <c r="A4752" i="4"/>
  <c r="A4751" i="4"/>
  <c r="A4750" i="4"/>
  <c r="A4749" i="4"/>
  <c r="A4748" i="4"/>
  <c r="A4747" i="4"/>
  <c r="A4746" i="4"/>
  <c r="A4745" i="4"/>
  <c r="A4744" i="4"/>
  <c r="A4743" i="4"/>
  <c r="A4742" i="4"/>
  <c r="A4741" i="4"/>
  <c r="A4740" i="4"/>
  <c r="A4739" i="4"/>
  <c r="A4738" i="4"/>
  <c r="A4737" i="4"/>
  <c r="A4736" i="4"/>
  <c r="A4735" i="4"/>
  <c r="A4734" i="4"/>
  <c r="A4733" i="4"/>
  <c r="A4732" i="4"/>
  <c r="A4731" i="4"/>
  <c r="A4730" i="4"/>
  <c r="A4729" i="4"/>
  <c r="A4728" i="4"/>
  <c r="A4727" i="4"/>
  <c r="A4726" i="4"/>
  <c r="A4725" i="4"/>
  <c r="A4724" i="4"/>
  <c r="A4723" i="4"/>
  <c r="A4722" i="4"/>
  <c r="A4721" i="4"/>
  <c r="A4720" i="4"/>
  <c r="A4719" i="4"/>
  <c r="A4718" i="4"/>
  <c r="A4717" i="4"/>
  <c r="A4716" i="4"/>
  <c r="A4715" i="4"/>
  <c r="A4714" i="4"/>
  <c r="A4713" i="4"/>
  <c r="A4712" i="4"/>
  <c r="A4711" i="4"/>
  <c r="A4710" i="4"/>
  <c r="A4709" i="4"/>
  <c r="A4708" i="4"/>
  <c r="A4707" i="4"/>
  <c r="A4706" i="4"/>
  <c r="A4705" i="4"/>
  <c r="A4704" i="4"/>
  <c r="A4703" i="4"/>
  <c r="A4702" i="4"/>
  <c r="A4701" i="4"/>
  <c r="A4700" i="4"/>
  <c r="A4699" i="4"/>
  <c r="A4698" i="4"/>
  <c r="A4697" i="4"/>
  <c r="A4696" i="4"/>
  <c r="A4695" i="4"/>
  <c r="A4694" i="4"/>
  <c r="A4693" i="4"/>
  <c r="A4692" i="4"/>
  <c r="A4691" i="4"/>
  <c r="A4690" i="4"/>
  <c r="A4689" i="4"/>
  <c r="A4688" i="4"/>
  <c r="A4687" i="4"/>
  <c r="A4686" i="4"/>
  <c r="A4685" i="4"/>
  <c r="A4684" i="4"/>
  <c r="A4683" i="4"/>
  <c r="A4682" i="4"/>
  <c r="A4681" i="4"/>
  <c r="A4680" i="4"/>
  <c r="A4679" i="4"/>
  <c r="A4678" i="4"/>
  <c r="A4677" i="4"/>
  <c r="A4676" i="4"/>
  <c r="A4675" i="4"/>
  <c r="A4674" i="4"/>
  <c r="A4673" i="4"/>
  <c r="A4672" i="4"/>
  <c r="A4671" i="4"/>
  <c r="A4670" i="4"/>
  <c r="A4669" i="4"/>
  <c r="A4668" i="4"/>
  <c r="A4667" i="4"/>
  <c r="A4666" i="4"/>
  <c r="A4665" i="4"/>
  <c r="A4664" i="4"/>
  <c r="A4663" i="4"/>
  <c r="A4662" i="4"/>
  <c r="A4661" i="4"/>
  <c r="A4660" i="4"/>
  <c r="A4659" i="4"/>
  <c r="A4658" i="4"/>
  <c r="A4657" i="4"/>
  <c r="A4656" i="4"/>
  <c r="A4655" i="4"/>
  <c r="A4654" i="4"/>
  <c r="A4653" i="4"/>
  <c r="A4652" i="4"/>
  <c r="A4651" i="4"/>
  <c r="A4650" i="4"/>
  <c r="A4649" i="4"/>
  <c r="A4648" i="4"/>
  <c r="A4647" i="4"/>
  <c r="A4646" i="4"/>
  <c r="A4645" i="4"/>
  <c r="A4644" i="4"/>
  <c r="A4643" i="4"/>
  <c r="A4642" i="4"/>
  <c r="A4641" i="4"/>
  <c r="A4640" i="4"/>
  <c r="A4639" i="4"/>
  <c r="A4638" i="4"/>
  <c r="A4637" i="4"/>
  <c r="A4636" i="4"/>
  <c r="A4635" i="4"/>
  <c r="A4634" i="4"/>
  <c r="A4633" i="4"/>
  <c r="A4632" i="4"/>
  <c r="A4631" i="4"/>
  <c r="A4630" i="4"/>
  <c r="A4629" i="4"/>
  <c r="A4628" i="4"/>
  <c r="A4627" i="4"/>
  <c r="A4626" i="4"/>
  <c r="A4625" i="4"/>
  <c r="A4624" i="4"/>
  <c r="A4623" i="4"/>
  <c r="A4622" i="4"/>
  <c r="A4621" i="4"/>
  <c r="A4620" i="4"/>
  <c r="A4619" i="4"/>
  <c r="A4618" i="4"/>
  <c r="A4617" i="4"/>
  <c r="A4616" i="4"/>
  <c r="A4615" i="4"/>
  <c r="A4614" i="4"/>
  <c r="A4613" i="4"/>
  <c r="A4612" i="4"/>
  <c r="A4611" i="4"/>
  <c r="A4610" i="4"/>
  <c r="A4609" i="4"/>
  <c r="A4608" i="4"/>
  <c r="A4607" i="4"/>
  <c r="A4606" i="4"/>
  <c r="A4605" i="4"/>
  <c r="A4604" i="4"/>
  <c r="A4603" i="4"/>
  <c r="A4602" i="4"/>
  <c r="A4601" i="4"/>
  <c r="A4600" i="4"/>
  <c r="A4599" i="4"/>
  <c r="A4598" i="4"/>
  <c r="A4597" i="4"/>
  <c r="A4596" i="4"/>
  <c r="A4595" i="4"/>
  <c r="A4594" i="4"/>
  <c r="A4593" i="4"/>
  <c r="A4592" i="4"/>
  <c r="A4591" i="4"/>
  <c r="A4590" i="4"/>
  <c r="A4589" i="4"/>
  <c r="A4588" i="4"/>
  <c r="A4587" i="4"/>
  <c r="A4586" i="4"/>
  <c r="A4585" i="4"/>
  <c r="A4584" i="4"/>
  <c r="A4583" i="4"/>
  <c r="A4582" i="4"/>
  <c r="A4581" i="4"/>
  <c r="A4580" i="4"/>
  <c r="A4579" i="4"/>
  <c r="A4578" i="4"/>
  <c r="A4577" i="4"/>
  <c r="A4576" i="4"/>
  <c r="A4575" i="4"/>
  <c r="A4574" i="4"/>
  <c r="A4573" i="4"/>
  <c r="A4572" i="4"/>
  <c r="A4571" i="4"/>
  <c r="A4570" i="4"/>
  <c r="A4569" i="4"/>
  <c r="A4568" i="4"/>
  <c r="A4567" i="4"/>
  <c r="A4566" i="4"/>
  <c r="A4565" i="4"/>
  <c r="A4564" i="4"/>
  <c r="A4563" i="4"/>
  <c r="A4562" i="4"/>
  <c r="A4561" i="4"/>
  <c r="A4560" i="4"/>
  <c r="A4559" i="4"/>
  <c r="A4558" i="4"/>
  <c r="A4557" i="4"/>
  <c r="A4556" i="4"/>
  <c r="A4555" i="4"/>
  <c r="A4554" i="4"/>
  <c r="A4553" i="4"/>
  <c r="A4552" i="4"/>
  <c r="A4551" i="4"/>
  <c r="A4550" i="4"/>
  <c r="A4549" i="4"/>
  <c r="A4548" i="4"/>
  <c r="A4547" i="4"/>
  <c r="A4546" i="4"/>
  <c r="A4545" i="4"/>
  <c r="A4544" i="4"/>
  <c r="A4543" i="4"/>
  <c r="A4542" i="4"/>
  <c r="A4541" i="4"/>
  <c r="A4540" i="4"/>
  <c r="A4539" i="4"/>
  <c r="A4538" i="4"/>
  <c r="A4537" i="4"/>
  <c r="A4536" i="4"/>
  <c r="A4535" i="4"/>
  <c r="A4534" i="4"/>
  <c r="A4533" i="4"/>
  <c r="A4532" i="4"/>
  <c r="A4531" i="4"/>
  <c r="A4530" i="4"/>
  <c r="A4529" i="4"/>
  <c r="A4528" i="4"/>
  <c r="A4527" i="4"/>
  <c r="A4526" i="4"/>
  <c r="A4525" i="4"/>
  <c r="A4524" i="4"/>
  <c r="A4523" i="4"/>
  <c r="A4522" i="4"/>
  <c r="A4521" i="4"/>
  <c r="A4520" i="4"/>
  <c r="A4519" i="4"/>
  <c r="A4518" i="4"/>
  <c r="A4517" i="4"/>
  <c r="A4516" i="4"/>
  <c r="A4515" i="4"/>
  <c r="A4514" i="4"/>
  <c r="A4513" i="4"/>
  <c r="A4512" i="4"/>
  <c r="A4511" i="4"/>
  <c r="A4510" i="4"/>
  <c r="A4509" i="4"/>
  <c r="A4508" i="4"/>
  <c r="A4507" i="4"/>
  <c r="A4506" i="4"/>
  <c r="A4505" i="4"/>
  <c r="A4504" i="4"/>
  <c r="A4503" i="4"/>
  <c r="A4502" i="4"/>
  <c r="A4501" i="4"/>
  <c r="A4500" i="4"/>
  <c r="A4499" i="4"/>
  <c r="A4498" i="4"/>
  <c r="A4497" i="4"/>
  <c r="A4496" i="4"/>
  <c r="A4495" i="4"/>
  <c r="A4494" i="4"/>
  <c r="A4493" i="4"/>
  <c r="A4492" i="4"/>
  <c r="A4491" i="4"/>
  <c r="A4490" i="4"/>
  <c r="A4489" i="4"/>
  <c r="A4488" i="4"/>
  <c r="A4487" i="4"/>
  <c r="A4486" i="4"/>
  <c r="A4485" i="4"/>
  <c r="A4484" i="4"/>
  <c r="A4483" i="4"/>
  <c r="A4482" i="4"/>
  <c r="A4481" i="4"/>
  <c r="A4480" i="4"/>
  <c r="A4479" i="4"/>
  <c r="A4478" i="4"/>
  <c r="A4477" i="4"/>
  <c r="A4476" i="4"/>
  <c r="A4475" i="4"/>
  <c r="A4474" i="4"/>
  <c r="A4473" i="4"/>
  <c r="A4472" i="4"/>
  <c r="A4471" i="4"/>
  <c r="A4470" i="4"/>
  <c r="A4469" i="4"/>
  <c r="A4468" i="4"/>
  <c r="A4467" i="4"/>
  <c r="A4466" i="4"/>
  <c r="A4465" i="4"/>
  <c r="A4464" i="4"/>
  <c r="A4463" i="4"/>
  <c r="A4462" i="4"/>
  <c r="A4461" i="4"/>
  <c r="A4460" i="4"/>
  <c r="A4459" i="4"/>
  <c r="A4458" i="4"/>
  <c r="A4457" i="4"/>
  <c r="A4456" i="4"/>
  <c r="A4455" i="4"/>
  <c r="A4454" i="4"/>
  <c r="A4453" i="4"/>
  <c r="A4452" i="4"/>
  <c r="A4451" i="4"/>
  <c r="A4450" i="4"/>
  <c r="A4449" i="4"/>
  <c r="A4448" i="4"/>
  <c r="A4447" i="4"/>
  <c r="A4446" i="4"/>
  <c r="A4445" i="4"/>
  <c r="A4444" i="4"/>
  <c r="A4443" i="4"/>
  <c r="A4442" i="4"/>
  <c r="A4441" i="4"/>
  <c r="A4440" i="4"/>
  <c r="A4439" i="4"/>
  <c r="A4438" i="4"/>
  <c r="A4437" i="4"/>
  <c r="A4436" i="4"/>
  <c r="A4435" i="4"/>
  <c r="A4434" i="4"/>
  <c r="A4433" i="4"/>
  <c r="A4432" i="4"/>
  <c r="A4431" i="4"/>
  <c r="A4430" i="4"/>
  <c r="A4429" i="4"/>
  <c r="A4428" i="4"/>
  <c r="A4427" i="4"/>
  <c r="A4426" i="4"/>
  <c r="A4425" i="4"/>
  <c r="A4424" i="4"/>
  <c r="A4423" i="4"/>
  <c r="A4422" i="4"/>
  <c r="A4421" i="4"/>
  <c r="A4420" i="4"/>
  <c r="A4419" i="4"/>
  <c r="A4418" i="4"/>
  <c r="A4417" i="4"/>
  <c r="A4416" i="4"/>
  <c r="A4415" i="4"/>
  <c r="A4414" i="4"/>
  <c r="A4413" i="4"/>
  <c r="A4412" i="4"/>
  <c r="A4411" i="4"/>
  <c r="A4410" i="4"/>
  <c r="A4409" i="4"/>
  <c r="A4408" i="4"/>
  <c r="A4407" i="4"/>
  <c r="A4406" i="4"/>
  <c r="A4405" i="4"/>
  <c r="A4404" i="4"/>
  <c r="A4403" i="4"/>
  <c r="A4402" i="4"/>
  <c r="A4401" i="4"/>
  <c r="A4400" i="4"/>
  <c r="A4399" i="4"/>
  <c r="A4398" i="4"/>
  <c r="A4397" i="4"/>
  <c r="A4396" i="4"/>
  <c r="A4395" i="4"/>
  <c r="A4394" i="4"/>
  <c r="A4393" i="4"/>
  <c r="A4392" i="4"/>
  <c r="A4391" i="4"/>
  <c r="A4390" i="4"/>
  <c r="A4389" i="4"/>
  <c r="A4388" i="4"/>
  <c r="A4387" i="4"/>
  <c r="A4386" i="4"/>
  <c r="A4385" i="4"/>
  <c r="A4384" i="4"/>
  <c r="A4383" i="4"/>
  <c r="A4382" i="4"/>
  <c r="A4381" i="4"/>
  <c r="A4380" i="4"/>
  <c r="A4379" i="4"/>
  <c r="A4378" i="4"/>
  <c r="A4377" i="4"/>
  <c r="A4376" i="4"/>
  <c r="A4375" i="4"/>
  <c r="A4374" i="4"/>
  <c r="A4373" i="4"/>
  <c r="A4372" i="4"/>
  <c r="A4371" i="4"/>
  <c r="A4370" i="4"/>
  <c r="A4369" i="4"/>
  <c r="A4368" i="4"/>
  <c r="A4367" i="4"/>
  <c r="A4366" i="4"/>
  <c r="A4365" i="4"/>
  <c r="A4364" i="4"/>
  <c r="A4363" i="4"/>
  <c r="A4362" i="4"/>
  <c r="A4361" i="4"/>
  <c r="A4360" i="4"/>
  <c r="A4359" i="4"/>
  <c r="A4358" i="4"/>
  <c r="A4357" i="4"/>
  <c r="A4356" i="4"/>
  <c r="A4355" i="4"/>
  <c r="A4354" i="4"/>
  <c r="A4353" i="4"/>
  <c r="A4352" i="4"/>
  <c r="A4351" i="4"/>
  <c r="A4350" i="4"/>
  <c r="A4349" i="4"/>
  <c r="A4348" i="4"/>
  <c r="A4347" i="4"/>
  <c r="A4346" i="4"/>
  <c r="A4345" i="4"/>
  <c r="A4344" i="4"/>
  <c r="A4343" i="4"/>
  <c r="A4342" i="4"/>
  <c r="A4341" i="4"/>
  <c r="A4340" i="4"/>
  <c r="A4339" i="4"/>
  <c r="A4338" i="4"/>
  <c r="A4337" i="4"/>
  <c r="A4336" i="4"/>
  <c r="A4335" i="4"/>
  <c r="A4334" i="4"/>
  <c r="A4333" i="4"/>
  <c r="A4332" i="4"/>
  <c r="A4331" i="4"/>
  <c r="A4330" i="4"/>
  <c r="A4329" i="4"/>
  <c r="A4328" i="4"/>
  <c r="A4327" i="4"/>
  <c r="A4326" i="4"/>
  <c r="A4325" i="4"/>
  <c r="A4324" i="4"/>
  <c r="A4323" i="4"/>
  <c r="A4322" i="4"/>
  <c r="A4321" i="4"/>
  <c r="A4320" i="4"/>
  <c r="A4319" i="4"/>
  <c r="A4318" i="4"/>
  <c r="A4317" i="4"/>
  <c r="A4316" i="4"/>
  <c r="A4315" i="4"/>
  <c r="A4314" i="4"/>
  <c r="A4313" i="4"/>
  <c r="A4312" i="4"/>
  <c r="A4311" i="4"/>
  <c r="A4310" i="4"/>
  <c r="A4309" i="4"/>
  <c r="A4308" i="4"/>
  <c r="A4307" i="4"/>
  <c r="A4306" i="4"/>
  <c r="A4305" i="4"/>
  <c r="A4304" i="4"/>
  <c r="A4303" i="4"/>
  <c r="A4302" i="4"/>
  <c r="A4301" i="4"/>
  <c r="A4300" i="4"/>
  <c r="A4299" i="4"/>
  <c r="A4298" i="4"/>
  <c r="A4297" i="4"/>
  <c r="A4296" i="4"/>
  <c r="A4295" i="4"/>
  <c r="A4294" i="4"/>
  <c r="A4293" i="4"/>
  <c r="A4292" i="4"/>
  <c r="A4291" i="4"/>
  <c r="A4290" i="4"/>
  <c r="A4289" i="4"/>
  <c r="A4288" i="4"/>
  <c r="A4287" i="4"/>
  <c r="A4286" i="4"/>
  <c r="A4285" i="4"/>
  <c r="A4284" i="4"/>
  <c r="A4283" i="4"/>
  <c r="A4282" i="4"/>
  <c r="A4281" i="4"/>
  <c r="A4280" i="4"/>
  <c r="A4279" i="4"/>
  <c r="A4278" i="4"/>
  <c r="A4277" i="4"/>
  <c r="A4276" i="4"/>
  <c r="A4275" i="4"/>
  <c r="A4274" i="4"/>
  <c r="A4273" i="4"/>
  <c r="A4272" i="4"/>
  <c r="A4271" i="4"/>
  <c r="A4270" i="4"/>
  <c r="A4269" i="4"/>
  <c r="A4268" i="4"/>
  <c r="A4267" i="4"/>
  <c r="A4266" i="4"/>
  <c r="A4265" i="4"/>
  <c r="A4264" i="4"/>
  <c r="A4263" i="4"/>
  <c r="A4262" i="4"/>
  <c r="A4261" i="4"/>
  <c r="A4260" i="4"/>
  <c r="A4259" i="4"/>
  <c r="A4258" i="4"/>
  <c r="A4257" i="4"/>
  <c r="A4256" i="4"/>
  <c r="A4255" i="4"/>
  <c r="A4254" i="4"/>
  <c r="A4253" i="4"/>
  <c r="A4252" i="4"/>
  <c r="A4251" i="4"/>
  <c r="A4250" i="4"/>
  <c r="A4249" i="4"/>
  <c r="A4248" i="4"/>
  <c r="A4247" i="4"/>
  <c r="A4246" i="4"/>
  <c r="A4245" i="4"/>
  <c r="A4244" i="4"/>
  <c r="A4243" i="4"/>
  <c r="A4242" i="4"/>
  <c r="A4241" i="4"/>
  <c r="A4240" i="4"/>
  <c r="A4239" i="4"/>
  <c r="A4238" i="4"/>
  <c r="A4237" i="4"/>
  <c r="A4236" i="4"/>
  <c r="A4235" i="4"/>
  <c r="A4234" i="4"/>
  <c r="A4233" i="4"/>
  <c r="A4232" i="4"/>
  <c r="A4231" i="4"/>
  <c r="A4230" i="4"/>
  <c r="A4229" i="4"/>
  <c r="A4228" i="4"/>
  <c r="A4227" i="4"/>
  <c r="A4226" i="4"/>
  <c r="A4225" i="4"/>
  <c r="A4224" i="4"/>
  <c r="A4223" i="4"/>
  <c r="A4222" i="4"/>
  <c r="A4221" i="4"/>
  <c r="A4220" i="4"/>
  <c r="A4219" i="4"/>
  <c r="A4218" i="4"/>
  <c r="A4217" i="4"/>
  <c r="A4216" i="4"/>
  <c r="A4215" i="4"/>
  <c r="A4214" i="4"/>
  <c r="A4213" i="4"/>
  <c r="A4212" i="4"/>
  <c r="A4211" i="4"/>
  <c r="A4210" i="4"/>
  <c r="A4209" i="4"/>
  <c r="A4208" i="4"/>
  <c r="A4207" i="4"/>
  <c r="A4206" i="4"/>
  <c r="A4205" i="4"/>
  <c r="A4204" i="4"/>
  <c r="A4203" i="4"/>
  <c r="A4202" i="4"/>
  <c r="A4201" i="4"/>
  <c r="A4200" i="4"/>
  <c r="A4199" i="4"/>
  <c r="A4198" i="4"/>
  <c r="A4197" i="4"/>
  <c r="A4196" i="4"/>
  <c r="A4195" i="4"/>
  <c r="A4194" i="4"/>
  <c r="A4193" i="4"/>
  <c r="A4192" i="4"/>
  <c r="A4191" i="4"/>
  <c r="A4190" i="4"/>
  <c r="A4189" i="4"/>
  <c r="A4188" i="4"/>
  <c r="A4187" i="4"/>
  <c r="A4186" i="4"/>
  <c r="A4185" i="4"/>
  <c r="A4184" i="4"/>
  <c r="A4183" i="4"/>
  <c r="A4182" i="4"/>
  <c r="A4181" i="4"/>
  <c r="A4180" i="4"/>
  <c r="A4179" i="4"/>
  <c r="A4178" i="4"/>
  <c r="A4177" i="4"/>
  <c r="A4176" i="4"/>
  <c r="A4175" i="4"/>
  <c r="A4174" i="4"/>
  <c r="A4173" i="4"/>
  <c r="A4172" i="4"/>
  <c r="A4171" i="4"/>
  <c r="A4170" i="4"/>
  <c r="A4169" i="4"/>
  <c r="A4168" i="4"/>
  <c r="A4167" i="4"/>
  <c r="A4166" i="4"/>
  <c r="A4165" i="4"/>
  <c r="A4164" i="4"/>
  <c r="A4163" i="4"/>
  <c r="A4162" i="4"/>
  <c r="A4161" i="4"/>
  <c r="A4160" i="4"/>
  <c r="A4159" i="4"/>
  <c r="A4158" i="4"/>
  <c r="A4157" i="4"/>
  <c r="A4156" i="4"/>
  <c r="A4155" i="4"/>
  <c r="A4154" i="4"/>
  <c r="A4153" i="4"/>
  <c r="A4152" i="4"/>
  <c r="A4151" i="4"/>
  <c r="A4150" i="4"/>
  <c r="A4149" i="4"/>
  <c r="A4148" i="4"/>
  <c r="A4147" i="4"/>
  <c r="A4146" i="4"/>
  <c r="A4145" i="4"/>
  <c r="A4144" i="4"/>
  <c r="A4143" i="4"/>
  <c r="A4142" i="4"/>
  <c r="A4141" i="4"/>
  <c r="A4140" i="4"/>
  <c r="A4139" i="4"/>
  <c r="A4138" i="4"/>
  <c r="A4137" i="4"/>
  <c r="A4136" i="4"/>
  <c r="A4135" i="4"/>
  <c r="A4134" i="4"/>
  <c r="A4133" i="4"/>
  <c r="A4132" i="4"/>
  <c r="A4131" i="4"/>
  <c r="A4130" i="4"/>
  <c r="A4129" i="4"/>
  <c r="A4128" i="4"/>
  <c r="A4127" i="4"/>
  <c r="A4126" i="4"/>
  <c r="A4125" i="4"/>
  <c r="A4124" i="4"/>
  <c r="A4123" i="4"/>
  <c r="A4122" i="4"/>
  <c r="A4121" i="4"/>
  <c r="A4120" i="4"/>
  <c r="A4119" i="4"/>
  <c r="A4118" i="4"/>
  <c r="A4117" i="4"/>
  <c r="A4116" i="4"/>
  <c r="A4115" i="4"/>
  <c r="A4114" i="4"/>
  <c r="A4113" i="4"/>
  <c r="A4112" i="4"/>
  <c r="A4111" i="4"/>
  <c r="A4110" i="4"/>
  <c r="A4109" i="4"/>
  <c r="A4108" i="4"/>
  <c r="A4107" i="4"/>
  <c r="A4106" i="4"/>
  <c r="A4105" i="4"/>
  <c r="A4104" i="4"/>
  <c r="A4103" i="4"/>
  <c r="A4102" i="4"/>
  <c r="A4101" i="4"/>
  <c r="A4100" i="4"/>
  <c r="A4099" i="4"/>
  <c r="A4098" i="4"/>
  <c r="A4097" i="4"/>
  <c r="A4096" i="4"/>
  <c r="A4095" i="4"/>
  <c r="A4094" i="4"/>
  <c r="A4093" i="4"/>
  <c r="A4092" i="4"/>
  <c r="A4091" i="4"/>
  <c r="A4090" i="4"/>
  <c r="A4089" i="4"/>
  <c r="A4088" i="4"/>
  <c r="A4087" i="4"/>
  <c r="A4086" i="4"/>
  <c r="A4085" i="4"/>
  <c r="A4084" i="4"/>
  <c r="A4083" i="4"/>
  <c r="A4082" i="4"/>
  <c r="A4081" i="4"/>
  <c r="A4080" i="4"/>
  <c r="A4079" i="4"/>
  <c r="A4078" i="4"/>
  <c r="A4077" i="4"/>
  <c r="A4076" i="4"/>
  <c r="A4075" i="4"/>
  <c r="A4074" i="4"/>
  <c r="A4073" i="4"/>
  <c r="A4072" i="4"/>
  <c r="A4071" i="4"/>
  <c r="A4070" i="4"/>
  <c r="A4069" i="4"/>
  <c r="A4068" i="4"/>
  <c r="A4067" i="4"/>
  <c r="A4066" i="4"/>
  <c r="A4065" i="4"/>
  <c r="A4064" i="4"/>
  <c r="A4063" i="4"/>
  <c r="A4062" i="4"/>
  <c r="A4061" i="4"/>
  <c r="A4060" i="4"/>
  <c r="A4059" i="4"/>
  <c r="A4058" i="4"/>
  <c r="A4057" i="4"/>
  <c r="A4056" i="4"/>
  <c r="A4055" i="4"/>
  <c r="A4054" i="4"/>
  <c r="A4053" i="4"/>
  <c r="A4052" i="4"/>
  <c r="A4051" i="4"/>
  <c r="A4050" i="4"/>
  <c r="A4049" i="4"/>
  <c r="A4048" i="4"/>
  <c r="A4047" i="4"/>
  <c r="A4046" i="4"/>
  <c r="A4045" i="4"/>
  <c r="A4044" i="4"/>
  <c r="A4043" i="4"/>
  <c r="A4042" i="4"/>
  <c r="A4041" i="4"/>
  <c r="A4040" i="4"/>
  <c r="A4039" i="4"/>
  <c r="A4038" i="4"/>
  <c r="A4037" i="4"/>
  <c r="A4036" i="4"/>
  <c r="A4035" i="4"/>
  <c r="A4034" i="4"/>
  <c r="A4033" i="4"/>
  <c r="A4032" i="4"/>
  <c r="A4031" i="4"/>
  <c r="A4030" i="4"/>
  <c r="A4029" i="4"/>
  <c r="A4028" i="4"/>
  <c r="A4027" i="4"/>
  <c r="A4026" i="4"/>
  <c r="A4025" i="4"/>
  <c r="A4024" i="4"/>
  <c r="A4023" i="4"/>
  <c r="A4022" i="4"/>
  <c r="A4021" i="4"/>
  <c r="A4020" i="4"/>
  <c r="A4019" i="4"/>
  <c r="A4018" i="4"/>
  <c r="A4017" i="4"/>
  <c r="A4016" i="4"/>
  <c r="A4015" i="4"/>
  <c r="A4014" i="4"/>
  <c r="A4013" i="4"/>
  <c r="A4012" i="4"/>
  <c r="A4011" i="4"/>
  <c r="A4010" i="4"/>
  <c r="A4009" i="4"/>
  <c r="A4008" i="4"/>
  <c r="A4007" i="4"/>
  <c r="A4006" i="4"/>
  <c r="A4005" i="4"/>
  <c r="A4004" i="4"/>
  <c r="A4003" i="4"/>
  <c r="A4002" i="4"/>
  <c r="A4001" i="4"/>
  <c r="A4000" i="4"/>
  <c r="A3999" i="4"/>
  <c r="A3998" i="4"/>
  <c r="A3997" i="4"/>
  <c r="A3996" i="4"/>
  <c r="A3995" i="4"/>
  <c r="A3994" i="4"/>
  <c r="A3993" i="4"/>
  <c r="A3992" i="4"/>
  <c r="A3991" i="4"/>
  <c r="A3990" i="4"/>
  <c r="A3989" i="4"/>
  <c r="A3988" i="4"/>
  <c r="A3987" i="4"/>
  <c r="A3986" i="4"/>
  <c r="A3985" i="4"/>
  <c r="A3984" i="4"/>
  <c r="A3983" i="4"/>
  <c r="A3982" i="4"/>
  <c r="A3981" i="4"/>
  <c r="A3980" i="4"/>
  <c r="A3979" i="4"/>
  <c r="A3978" i="4"/>
  <c r="A3977" i="4"/>
  <c r="A3976" i="4"/>
  <c r="A3975" i="4"/>
  <c r="A3974" i="4"/>
  <c r="A3973" i="4"/>
  <c r="A3972" i="4"/>
  <c r="A3971" i="4"/>
  <c r="A3970" i="4"/>
  <c r="A3969" i="4"/>
  <c r="A3968" i="4"/>
  <c r="A3967" i="4"/>
  <c r="A3966" i="4"/>
  <c r="A3965" i="4"/>
  <c r="A3964" i="4"/>
  <c r="A3963" i="4"/>
  <c r="A3962" i="4"/>
  <c r="A3961" i="4"/>
  <c r="A3960" i="4"/>
  <c r="A3959" i="4"/>
  <c r="A3958" i="4"/>
  <c r="A3957" i="4"/>
  <c r="A3956" i="4"/>
  <c r="A3955" i="4"/>
  <c r="A3954" i="4"/>
  <c r="A3953" i="4"/>
  <c r="A3952" i="4"/>
  <c r="A3951" i="4"/>
  <c r="A3950" i="4"/>
  <c r="A3949" i="4"/>
  <c r="A3948" i="4"/>
  <c r="A3947" i="4"/>
  <c r="A3946" i="4"/>
  <c r="A3945" i="4"/>
  <c r="A3944" i="4"/>
  <c r="A3943" i="4"/>
  <c r="A3942" i="4"/>
  <c r="A3941" i="4"/>
  <c r="A3940" i="4"/>
  <c r="A3939" i="4"/>
  <c r="A3938" i="4"/>
  <c r="A3937" i="4"/>
  <c r="A3936" i="4"/>
  <c r="A3935" i="4"/>
  <c r="A3934" i="4"/>
  <c r="A3933" i="4"/>
  <c r="A3932" i="4"/>
  <c r="A3931" i="4"/>
  <c r="A3930" i="4"/>
  <c r="A3929" i="4"/>
  <c r="A3928" i="4"/>
  <c r="A3927" i="4"/>
  <c r="A3926" i="4"/>
  <c r="A3925" i="4"/>
  <c r="A3924" i="4"/>
  <c r="A3923" i="4"/>
  <c r="A3922" i="4"/>
  <c r="A3921" i="4"/>
  <c r="A3920" i="4"/>
  <c r="A3919" i="4"/>
  <c r="A3918" i="4"/>
  <c r="A3917" i="4"/>
  <c r="A3916" i="4"/>
  <c r="A3915" i="4"/>
  <c r="A3914" i="4"/>
  <c r="A3913" i="4"/>
  <c r="A3912" i="4"/>
  <c r="A3911" i="4"/>
  <c r="A3910" i="4"/>
  <c r="A3909" i="4"/>
  <c r="A3908" i="4"/>
  <c r="A3907" i="4"/>
  <c r="A3906" i="4"/>
  <c r="A3905" i="4"/>
  <c r="A3904" i="4"/>
  <c r="A3903" i="4"/>
  <c r="A3902" i="4"/>
  <c r="A3901" i="4"/>
  <c r="A3900" i="4"/>
  <c r="A3899" i="4"/>
  <c r="A3898" i="4"/>
  <c r="A3897" i="4"/>
  <c r="A3896" i="4"/>
  <c r="A3895" i="4"/>
  <c r="A3894" i="4"/>
  <c r="A3893" i="4"/>
  <c r="A3892" i="4"/>
  <c r="A3891" i="4"/>
  <c r="A3890" i="4"/>
  <c r="A3889" i="4"/>
  <c r="A3888" i="4"/>
  <c r="A3887" i="4"/>
  <c r="A3886" i="4"/>
  <c r="A3885" i="4"/>
  <c r="A3884" i="4"/>
  <c r="A3883" i="4"/>
  <c r="A3882" i="4"/>
  <c r="A3881" i="4"/>
  <c r="A3880" i="4"/>
  <c r="A3879" i="4"/>
  <c r="A3878" i="4"/>
  <c r="A3877" i="4"/>
  <c r="A3876" i="4"/>
  <c r="A3875" i="4"/>
  <c r="A3874" i="4"/>
  <c r="A3873" i="4"/>
  <c r="A3872" i="4"/>
  <c r="A3871" i="4"/>
  <c r="A3870" i="4"/>
  <c r="A3869" i="4"/>
  <c r="A3868" i="4"/>
  <c r="A3867" i="4"/>
  <c r="A3866" i="4"/>
  <c r="A3865" i="4"/>
  <c r="A3864" i="4"/>
  <c r="A3863" i="4"/>
  <c r="A3862" i="4"/>
  <c r="A3861" i="4"/>
  <c r="A3860" i="4"/>
  <c r="A3859" i="4"/>
  <c r="A3858" i="4"/>
  <c r="A3857" i="4"/>
  <c r="A3856" i="4"/>
  <c r="A3855" i="4"/>
  <c r="A3854" i="4"/>
  <c r="A3853" i="4"/>
  <c r="A3852" i="4"/>
  <c r="A3851" i="4"/>
  <c r="A3850" i="4"/>
  <c r="A3849" i="4"/>
  <c r="A3848" i="4"/>
  <c r="A3847" i="4"/>
  <c r="A3846" i="4"/>
  <c r="A3845" i="4"/>
  <c r="A3844" i="4"/>
  <c r="A3843" i="4"/>
  <c r="A3842" i="4"/>
  <c r="A3841" i="4"/>
  <c r="A3840" i="4"/>
  <c r="A3839" i="4"/>
  <c r="A3838" i="4"/>
  <c r="A3837" i="4"/>
  <c r="A3836" i="4"/>
  <c r="A3835" i="4"/>
  <c r="A3834" i="4"/>
  <c r="A3833" i="4"/>
  <c r="A3832" i="4"/>
  <c r="A3831" i="4"/>
  <c r="A3830" i="4"/>
  <c r="A3829" i="4"/>
  <c r="A3828" i="4"/>
  <c r="A3827" i="4"/>
  <c r="A3826" i="4"/>
  <c r="A3825" i="4"/>
  <c r="A3824" i="4"/>
  <c r="A3823" i="4"/>
  <c r="A3822" i="4"/>
  <c r="A3821" i="4"/>
  <c r="A3820" i="4"/>
  <c r="A3819" i="4"/>
  <c r="A3818" i="4"/>
  <c r="A3817" i="4"/>
  <c r="A3816" i="4"/>
  <c r="A3815" i="4"/>
  <c r="A3814" i="4"/>
  <c r="A3813" i="4"/>
  <c r="A3812" i="4"/>
  <c r="A3811" i="4"/>
  <c r="A3810" i="4"/>
  <c r="A3809" i="4"/>
  <c r="A3808" i="4"/>
  <c r="A3807" i="4"/>
  <c r="A3806" i="4"/>
  <c r="A3805" i="4"/>
  <c r="A3804" i="4"/>
  <c r="A3803" i="4"/>
  <c r="A3802" i="4"/>
  <c r="A3801" i="4"/>
  <c r="A3800" i="4"/>
  <c r="A3799" i="4"/>
  <c r="A3798" i="4"/>
  <c r="A3797" i="4"/>
  <c r="A3796" i="4"/>
  <c r="A3795" i="4"/>
  <c r="A3794" i="4"/>
  <c r="A3793" i="4"/>
  <c r="A3792" i="4"/>
  <c r="A3791" i="4"/>
  <c r="A3790" i="4"/>
  <c r="A3789" i="4"/>
  <c r="A3788" i="4"/>
  <c r="A3787" i="4"/>
  <c r="A3786" i="4"/>
  <c r="A3785" i="4"/>
  <c r="A3784" i="4"/>
  <c r="A3783" i="4"/>
  <c r="A3782" i="4"/>
  <c r="A3781" i="4"/>
  <c r="A3780" i="4"/>
  <c r="A3779" i="4"/>
  <c r="A3778" i="4"/>
  <c r="A3777" i="4"/>
  <c r="A3776" i="4"/>
  <c r="A3775" i="4"/>
  <c r="A3774" i="4"/>
  <c r="A3773" i="4"/>
  <c r="A3772" i="4"/>
  <c r="A3771" i="4"/>
  <c r="A3770" i="4"/>
  <c r="A3769" i="4"/>
  <c r="A3768" i="4"/>
  <c r="A3767" i="4"/>
  <c r="A3766" i="4"/>
  <c r="A3765" i="4"/>
  <c r="A3764" i="4"/>
  <c r="A3763" i="4"/>
  <c r="A3762" i="4"/>
  <c r="A3761" i="4"/>
  <c r="A3760" i="4"/>
  <c r="A3759" i="4"/>
  <c r="A3758" i="4"/>
  <c r="A3757" i="4"/>
  <c r="A3756" i="4"/>
  <c r="A3755" i="4"/>
  <c r="A3754" i="4"/>
  <c r="A3753" i="4"/>
  <c r="A3752" i="4"/>
  <c r="A3751" i="4"/>
  <c r="A3750" i="4"/>
  <c r="A3749" i="4"/>
  <c r="A3748" i="4"/>
  <c r="A3747" i="4"/>
  <c r="A3746" i="4"/>
  <c r="A3745" i="4"/>
  <c r="A3744" i="4"/>
  <c r="A3743" i="4"/>
  <c r="A3742" i="4"/>
  <c r="A3741" i="4"/>
  <c r="A3740" i="4"/>
  <c r="A3739" i="4"/>
  <c r="A3738" i="4"/>
  <c r="A3737" i="4"/>
  <c r="A3736" i="4"/>
  <c r="A3735" i="4"/>
  <c r="A3734" i="4"/>
  <c r="A3733" i="4"/>
  <c r="A3732" i="4"/>
  <c r="A3731" i="4"/>
  <c r="A3730" i="4"/>
  <c r="A3729" i="4"/>
  <c r="A3728" i="4"/>
  <c r="A3727" i="4"/>
  <c r="A3726" i="4"/>
  <c r="A3725" i="4"/>
  <c r="A3724" i="4"/>
  <c r="A3723" i="4"/>
  <c r="A3722" i="4"/>
  <c r="A3721" i="4"/>
  <c r="A3720" i="4"/>
  <c r="A3719" i="4"/>
  <c r="A3718" i="4"/>
  <c r="A3717" i="4"/>
  <c r="A3716" i="4"/>
  <c r="A3715" i="4"/>
  <c r="A3714" i="4"/>
  <c r="A3713" i="4"/>
  <c r="A3712" i="4"/>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G33" i="24" l="1"/>
  <c r="G35" i="24" s="1"/>
  <c r="DI17" i="20"/>
  <c r="JA6" i="20" s="1"/>
  <c r="IY16" i="20"/>
  <c r="IZ16" i="20"/>
  <c r="IY18" i="20"/>
  <c r="HC2" i="23"/>
  <c r="GX2" i="23"/>
  <c r="GC5" i="23"/>
  <c r="DJ17" i="20"/>
  <c r="IY6" i="20" s="1"/>
  <c r="DK17" i="20"/>
  <c r="JA7" i="20" s="1"/>
  <c r="DL17" i="20"/>
  <c r="IY7" i="20" s="1"/>
  <c r="DA18" i="20"/>
  <c r="IZ2" i="20" s="1"/>
  <c r="IZ20" i="20"/>
  <c r="DM17" i="20"/>
  <c r="JA8" i="20" s="1"/>
  <c r="DC18" i="20"/>
  <c r="IZ3" i="20" s="1"/>
  <c r="DN17" i="20"/>
  <c r="IY8" i="20" s="1"/>
  <c r="DE18" i="20"/>
  <c r="IZ4" i="20" s="1"/>
  <c r="IY15" i="20"/>
  <c r="DO17" i="20"/>
  <c r="JA9" i="20" s="1"/>
  <c r="DG18" i="20"/>
  <c r="IZ5" i="20" s="1"/>
  <c r="IZ15" i="20"/>
  <c r="DP17" i="20"/>
  <c r="IY9" i="20" s="1"/>
  <c r="DI18" i="20"/>
  <c r="IZ6" i="20" s="1"/>
  <c r="JA15" i="20"/>
  <c r="DQ17" i="20"/>
  <c r="JA10" i="20" s="1"/>
  <c r="DK18" i="20"/>
  <c r="IZ7" i="20" s="1"/>
  <c r="DR17" i="20"/>
  <c r="IY10" i="20" s="1"/>
  <c r="DM18" i="20"/>
  <c r="IZ8" i="20" s="1"/>
  <c r="DS17" i="20"/>
  <c r="JA11" i="20" s="1"/>
  <c r="DO18" i="20"/>
  <c r="IZ9" i="20" s="1"/>
  <c r="GC2" i="23"/>
  <c r="DT17" i="20"/>
  <c r="IY11" i="20" s="1"/>
  <c r="DQ18" i="20"/>
  <c r="IZ10" i="20" s="1"/>
  <c r="DU17" i="20"/>
  <c r="JA12" i="20" s="1"/>
  <c r="DS18" i="20"/>
  <c r="IZ11" i="20" s="1"/>
  <c r="B12" i="25"/>
  <c r="G12" i="25" s="1"/>
  <c r="DC17" i="20"/>
  <c r="JA3" i="20" s="1"/>
  <c r="DW17" i="20"/>
  <c r="JA13" i="20" s="1"/>
  <c r="DW18" i="20"/>
  <c r="IZ13" i="20" s="1"/>
  <c r="HB2" i="23"/>
  <c r="DA17" i="20"/>
  <c r="JA2" i="20" s="1"/>
  <c r="DV17" i="20"/>
  <c r="IY12" i="20" s="1"/>
  <c r="DU18" i="20"/>
  <c r="IZ12" i="20" s="1"/>
  <c r="DD17" i="20"/>
  <c r="IY3" i="20" s="1"/>
  <c r="DX17" i="20"/>
  <c r="IY13" i="20" s="1"/>
  <c r="DY18" i="20"/>
  <c r="IZ14" i="20" s="1"/>
  <c r="DE17" i="20"/>
  <c r="JA4" i="20" s="1"/>
  <c r="DY17" i="20"/>
  <c r="JA14" i="20" s="1"/>
  <c r="DF17" i="20"/>
  <c r="IY4" i="20" s="1"/>
  <c r="DZ17" i="20"/>
  <c r="IY14" i="20" s="1"/>
  <c r="IZ18" i="20"/>
  <c r="DG17" i="20"/>
  <c r="JA5" i="20" s="1"/>
  <c r="IY17" i="20"/>
  <c r="DH17" i="20"/>
  <c r="IY5" i="20" s="1"/>
  <c r="IZ17" i="20"/>
  <c r="IY19" i="20"/>
  <c r="FC4" i="23" l="1"/>
  <c r="J11" i="23" s="1"/>
  <c r="H11" i="23" s="1"/>
  <c r="FC3" i="23"/>
  <c r="GC6" i="23"/>
  <c r="FB3" i="23"/>
  <c r="HD2" i="23"/>
  <c r="FB4" i="23"/>
  <c r="J10" i="23" s="1"/>
  <c r="GC3" i="23"/>
  <c r="H10" i="23" l="1"/>
  <c r="J12" i="23"/>
  <c r="FD3" i="23"/>
  <c r="FA2" i="23" s="1"/>
  <c r="GC8" i="23"/>
  <c r="FD4" i="23"/>
  <c r="J13" i="23" l="1"/>
  <c r="H13" i="23" s="1"/>
  <c r="H12" i="23"/>
  <c r="J32" i="23"/>
  <c r="H32" i="23" s="1"/>
  <c r="J16" i="23" l="1"/>
  <c r="J28" i="23" s="1"/>
  <c r="H16" i="23"/>
  <c r="H28"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28DF19E4-B39F-494A-A450-9208163EEF7D}">
      <text>
        <r>
          <rPr>
            <b/>
            <sz val="9"/>
            <color indexed="81"/>
            <rFont val="Tahoma"/>
            <family val="2"/>
          </rPr>
          <t>James Hammons:</t>
        </r>
        <r>
          <rPr>
            <sz val="9"/>
            <color indexed="81"/>
            <rFont val="Tahoma"/>
            <family val="2"/>
          </rPr>
          <t xml:space="preserve">
Select the payment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80E93B77-2811-4B12-BFFE-00ABEC712F76}">
      <text>
        <r>
          <rPr>
            <b/>
            <sz val="9"/>
            <color indexed="81"/>
            <rFont val="Tahoma"/>
            <family val="2"/>
          </rPr>
          <t>James Hammons:</t>
        </r>
        <r>
          <rPr>
            <sz val="9"/>
            <color indexed="81"/>
            <rFont val="Tahoma"/>
            <family val="2"/>
          </rPr>
          <t xml:space="preserve">
Select the payment</t>
        </r>
      </text>
    </comment>
    <comment ref="G11" authorId="0" shapeId="0" xr:uid="{7EA99A4A-11F6-4EBB-8638-36C2DE457F59}">
      <text>
        <r>
          <rPr>
            <b/>
            <sz val="9"/>
            <color indexed="81"/>
            <rFont val="Tahoma"/>
            <family val="2"/>
          </rPr>
          <t>James Hammons:</t>
        </r>
        <r>
          <rPr>
            <sz val="9"/>
            <color indexed="81"/>
            <rFont val="Tahoma"/>
            <family val="2"/>
          </rPr>
          <t xml:space="preserve">
The value must be populated to calculate the payment correctly for the "Final" 100% payment</t>
        </r>
      </text>
    </comment>
  </commentList>
</comments>
</file>

<file path=xl/sharedStrings.xml><?xml version="1.0" encoding="utf-8"?>
<sst xmlns="http://schemas.openxmlformats.org/spreadsheetml/2006/main" count="40808" uniqueCount="7668">
  <si>
    <t>Pay Item</t>
  </si>
  <si>
    <t>Item Description</t>
  </si>
  <si>
    <t>Quantity</t>
  </si>
  <si>
    <t>Units</t>
  </si>
  <si>
    <t>Unit Price</t>
  </si>
  <si>
    <t>Subtotal</t>
  </si>
  <si>
    <t>FuelAdjustment Subtotal</t>
  </si>
  <si>
    <t>Fuel Code</t>
  </si>
  <si>
    <t>Field_1</t>
  </si>
  <si>
    <t>Fuel Base Month</t>
  </si>
  <si>
    <t>Fuel Base Year</t>
  </si>
  <si>
    <t>Fuel Current Month</t>
  </si>
  <si>
    <t>Fuel Current Year</t>
  </si>
  <si>
    <t>Base Gas</t>
  </si>
  <si>
    <t>Base Diesel</t>
  </si>
  <si>
    <t>Current Gas</t>
  </si>
  <si>
    <t>Current Diesel</t>
  </si>
  <si>
    <t>AC_Percent</t>
  </si>
  <si>
    <t>Binder_Type</t>
  </si>
  <si>
    <t>Base PG-64-22</t>
  </si>
  <si>
    <t>Base PG-67-22</t>
  </si>
  <si>
    <t>Base PG-76-22</t>
  </si>
  <si>
    <t>Base PG-82-22</t>
  </si>
  <si>
    <t>Base SS-1</t>
  </si>
  <si>
    <t>Base CRS-2</t>
  </si>
  <si>
    <t>Base CRS-2P</t>
  </si>
  <si>
    <t>Base EA-1</t>
  </si>
  <si>
    <t>Base CSS-1 UN</t>
  </si>
  <si>
    <t>Base CSS-1</t>
  </si>
  <si>
    <t>Current PG-64-22</t>
  </si>
  <si>
    <t>Current PG-67-22</t>
  </si>
  <si>
    <t>Current PG-76-22</t>
  </si>
  <si>
    <t>Current PG-82-22</t>
  </si>
  <si>
    <t>Current SS-1</t>
  </si>
  <si>
    <t>Current CRS-2</t>
  </si>
  <si>
    <t>Current CRS-2P</t>
  </si>
  <si>
    <t>Current EA-1</t>
  </si>
  <si>
    <t>Current CSS-1 UN</t>
  </si>
  <si>
    <t>Current CSS-1</t>
  </si>
  <si>
    <t>FuelAdjustment_Gas</t>
  </si>
  <si>
    <t>FuelAdjustment_Diesel</t>
  </si>
  <si>
    <t>FuelAdjustment_Binder</t>
  </si>
  <si>
    <t>Past Fuel Adjustment Subtotal</t>
  </si>
  <si>
    <t>Field_2</t>
  </si>
  <si>
    <t>Type</t>
  </si>
  <si>
    <t>Participating</t>
  </si>
  <si>
    <t>SORT_order</t>
  </si>
  <si>
    <t>Current Invoice No</t>
  </si>
  <si>
    <t>Past Invoice No</t>
  </si>
  <si>
    <t>ChangeOrder_No</t>
  </si>
  <si>
    <t>Latitude</t>
  </si>
  <si>
    <t>Longitude</t>
  </si>
  <si>
    <t>County</t>
  </si>
  <si>
    <t>District</t>
  </si>
  <si>
    <t>Site</t>
  </si>
  <si>
    <t>Bid Date</t>
  </si>
  <si>
    <t>Project_fk</t>
  </si>
  <si>
    <t>Project No</t>
  </si>
  <si>
    <t>Past Accumulative Quantity</t>
  </si>
  <si>
    <t>Past Accumulative Cost</t>
  </si>
  <si>
    <t>Current Period Quantity</t>
  </si>
  <si>
    <t>Current Period Cost</t>
  </si>
  <si>
    <t>Current Total Quantity</t>
  </si>
  <si>
    <t>Current Total Cost</t>
  </si>
  <si>
    <t>Modified</t>
  </si>
  <si>
    <t>Modified By</t>
  </si>
  <si>
    <t>Created</t>
  </si>
  <si>
    <t>Created By</t>
  </si>
  <si>
    <t>Specification</t>
  </si>
  <si>
    <t>Field_3</t>
  </si>
  <si>
    <t>Field_4</t>
  </si>
  <si>
    <t>Field_5</t>
  </si>
  <si>
    <t>Field_6</t>
  </si>
  <si>
    <t>Field_7</t>
  </si>
  <si>
    <t>Field_8</t>
  </si>
  <si>
    <t>Field_9</t>
  </si>
  <si>
    <t>Field_10</t>
  </si>
  <si>
    <t>Field_11</t>
  </si>
  <si>
    <t>Field_12</t>
  </si>
  <si>
    <t>Field_13</t>
  </si>
  <si>
    <t>Field_14</t>
  </si>
  <si>
    <t>Field_15</t>
  </si>
  <si>
    <t>Field_16</t>
  </si>
  <si>
    <t>Field_17</t>
  </si>
  <si>
    <t>Field_18</t>
  </si>
  <si>
    <t>Field_19</t>
  </si>
  <si>
    <t>Field_20</t>
  </si>
  <si>
    <t>Field_21</t>
  </si>
  <si>
    <t>Field_22</t>
  </si>
  <si>
    <t>Field_23</t>
  </si>
  <si>
    <t>Field_24</t>
  </si>
  <si>
    <t>Field_25</t>
  </si>
  <si>
    <t>Field_26</t>
  </si>
  <si>
    <t>Field_27</t>
  </si>
  <si>
    <t>Field_28</t>
  </si>
  <si>
    <t>Field_29</t>
  </si>
  <si>
    <t>Pay-Item</t>
  </si>
  <si>
    <t>Item_Description</t>
  </si>
  <si>
    <t>Unit_Price</t>
  </si>
  <si>
    <t>FuelAdjustment_Subtotal</t>
  </si>
  <si>
    <t>Fuel_Code</t>
  </si>
  <si>
    <t>Fuel_BaseMonth</t>
  </si>
  <si>
    <t>Fuel_BaseYear</t>
  </si>
  <si>
    <t>Fuel_CurrentMonth</t>
  </si>
  <si>
    <t>Fuel_CurrentYear</t>
  </si>
  <si>
    <t>Base_Gas</t>
  </si>
  <si>
    <t>Base_Diesel</t>
  </si>
  <si>
    <t>Current_Gas</t>
  </si>
  <si>
    <t>Current_Diesel</t>
  </si>
  <si>
    <t>Base_PG-64-22</t>
  </si>
  <si>
    <t>Base_PG-67-22</t>
  </si>
  <si>
    <t>Base_PG-76-22</t>
  </si>
  <si>
    <t>Base_PG-82-22</t>
  </si>
  <si>
    <t>Base_SS-1</t>
  </si>
  <si>
    <t>Base_CRS-2</t>
  </si>
  <si>
    <t>Base_CRS-2P</t>
  </si>
  <si>
    <t>Base_EA-1</t>
  </si>
  <si>
    <t>Base_CSS-1_UN</t>
  </si>
  <si>
    <t>Base_CSS-1</t>
  </si>
  <si>
    <t>Current_PG-64-22</t>
  </si>
  <si>
    <t>Current_PG-67-22</t>
  </si>
  <si>
    <t>Current_PG-76-22</t>
  </si>
  <si>
    <t>Current_PG-82-22</t>
  </si>
  <si>
    <t>Current_SS-1</t>
  </si>
  <si>
    <t>Current_CRS-2</t>
  </si>
  <si>
    <t>Current_CRS-2P</t>
  </si>
  <si>
    <t>Current_EA-1</t>
  </si>
  <si>
    <t>Current_CSS-1_UN</t>
  </si>
  <si>
    <t>Current_CSS-1</t>
  </si>
  <si>
    <t>FuelAdjustment_Total</t>
  </si>
  <si>
    <t>PastFuelAdjustment_Total</t>
  </si>
  <si>
    <t>Current_InvoiceNo</t>
  </si>
  <si>
    <t>Past_InvoiceNo</t>
  </si>
  <si>
    <t>Bid_Date</t>
  </si>
  <si>
    <t>Project_No</t>
  </si>
  <si>
    <t>PastAccumulative_Quantity</t>
  </si>
  <si>
    <t>PastAccumulative_Cost</t>
  </si>
  <si>
    <t>CurrentPeriod_Quantity</t>
  </si>
  <si>
    <t>CurrentPeriod_Cost</t>
  </si>
  <si>
    <t>CurrentTotal_Quantity</t>
  </si>
  <si>
    <t>CurrentTotal_Cost</t>
  </si>
  <si>
    <t>Modified_By</t>
  </si>
  <si>
    <t>Created_By</t>
  </si>
  <si>
    <t>Road Name</t>
  </si>
  <si>
    <t>Road Name 2</t>
  </si>
  <si>
    <t>Structure No(s)</t>
  </si>
  <si>
    <t>Character of Work</t>
  </si>
  <si>
    <t>Character of Work Notes</t>
  </si>
  <si>
    <t>Roadway Width</t>
  </si>
  <si>
    <t>Surfacing</t>
  </si>
  <si>
    <t>Surface Width</t>
  </si>
  <si>
    <t>Working Days</t>
  </si>
  <si>
    <t>Engineering Cost Percent</t>
  </si>
  <si>
    <t>Project Funding Type</t>
  </si>
  <si>
    <t>Estimate Date</t>
  </si>
  <si>
    <t>Roadway Length</t>
  </si>
  <si>
    <t>Bridge length(s)</t>
  </si>
  <si>
    <t>Project Length</t>
  </si>
  <si>
    <t>Exception(s) Length</t>
  </si>
  <si>
    <t>Gross Project Length</t>
  </si>
  <si>
    <t>Prepared by</t>
  </si>
  <si>
    <t>Prepared by Title</t>
  </si>
  <si>
    <t>Form 900 Statement</t>
  </si>
  <si>
    <t>Supervisor President District A</t>
  </si>
  <si>
    <t>Supervisor District B</t>
  </si>
  <si>
    <t>Supervisor District C</t>
  </si>
  <si>
    <t>Supervisor District D</t>
  </si>
  <si>
    <t>Supervisor District E</t>
  </si>
  <si>
    <t>Supervisor President Name A</t>
  </si>
  <si>
    <t>Supervisor Name B</t>
  </si>
  <si>
    <t>Supervisor Name C</t>
  </si>
  <si>
    <t>Supervisor Name D</t>
  </si>
  <si>
    <t>Supervisor Name E</t>
  </si>
  <si>
    <t>OSARC District</t>
  </si>
  <si>
    <t>Data Source</t>
  </si>
  <si>
    <t>Modified Date</t>
  </si>
  <si>
    <t>Modified by</t>
  </si>
  <si>
    <t>EngFundType</t>
  </si>
  <si>
    <t>Heading No. 1</t>
  </si>
  <si>
    <t>If applicable, please include additional Form 900 statement here</t>
  </si>
  <si>
    <t>State</t>
  </si>
  <si>
    <t>OFFICE OF STATE AID ROAD CONSTRUCTION (OSARC)</t>
  </si>
  <si>
    <t>Pay Item Search</t>
  </si>
  <si>
    <t>Specification Year</t>
  </si>
  <si>
    <t xml:space="preserve">1000-A    </t>
  </si>
  <si>
    <t xml:space="preserve">Design Build </t>
  </si>
  <si>
    <t xml:space="preserve">LS  </t>
  </si>
  <si>
    <t>NA</t>
  </si>
  <si>
    <t>Yes</t>
  </si>
  <si>
    <t>ROADWAY</t>
  </si>
  <si>
    <t>MDOT2017</t>
  </si>
  <si>
    <t xml:space="preserve">104-A     </t>
  </si>
  <si>
    <t xml:space="preserve">Minor Alterations to the Contract </t>
  </si>
  <si>
    <t xml:space="preserve">1500-A    </t>
  </si>
  <si>
    <t xml:space="preserve">Construction of </t>
  </si>
  <si>
    <t xml:space="preserve">1510-A    </t>
  </si>
  <si>
    <t xml:space="preserve">Renovate </t>
  </si>
  <si>
    <t xml:space="preserve">1520-A    </t>
  </si>
  <si>
    <t xml:space="preserve">Installation of </t>
  </si>
  <si>
    <t xml:space="preserve">1530-A    </t>
  </si>
  <si>
    <t xml:space="preserve">Replace </t>
  </si>
  <si>
    <t xml:space="preserve">1540-A    </t>
  </si>
  <si>
    <t xml:space="preserve">Alterations </t>
  </si>
  <si>
    <t xml:space="preserve">1550-A    </t>
  </si>
  <si>
    <t xml:space="preserve">Upgrade </t>
  </si>
  <si>
    <t xml:space="preserve">1560-A    </t>
  </si>
  <si>
    <t xml:space="preserve">Repair of </t>
  </si>
  <si>
    <t xml:space="preserve">EA  </t>
  </si>
  <si>
    <t xml:space="preserve">1570-A    </t>
  </si>
  <si>
    <t xml:space="preserve">Remove and Replace </t>
  </si>
  <si>
    <t xml:space="preserve">201-A     </t>
  </si>
  <si>
    <t xml:space="preserve">Clearing and Grubbing </t>
  </si>
  <si>
    <t xml:space="preserve">201-B     </t>
  </si>
  <si>
    <t>ACRE</t>
  </si>
  <si>
    <t xml:space="preserve">201-C     </t>
  </si>
  <si>
    <t xml:space="preserve">Random Clearing and Grubbing </t>
  </si>
  <si>
    <t xml:space="preserve">STA </t>
  </si>
  <si>
    <t xml:space="preserve">907-201-C </t>
  </si>
  <si>
    <t xml:space="preserve">201-D     </t>
  </si>
  <si>
    <t xml:space="preserve">Random Clearing </t>
  </si>
  <si>
    <t xml:space="preserve">907-201-D </t>
  </si>
  <si>
    <t xml:space="preserve">MI  </t>
  </si>
  <si>
    <t xml:space="preserve">202-A     </t>
  </si>
  <si>
    <t xml:space="preserve">Removal of Obstructions </t>
  </si>
  <si>
    <t xml:space="preserve">202-B     </t>
  </si>
  <si>
    <t xml:space="preserve">Removal of Air Release Valve and Manhole </t>
  </si>
  <si>
    <t xml:space="preserve">907-202-B </t>
  </si>
  <si>
    <t xml:space="preserve">Removal of Bridge Deck, Hydrodemolition </t>
  </si>
  <si>
    <t xml:space="preserve">SY  </t>
  </si>
  <si>
    <t xml:space="preserve">Removal of Arch Cattle Pass </t>
  </si>
  <si>
    <t xml:space="preserve">LF  </t>
  </si>
  <si>
    <t xml:space="preserve">Removal of Debris </t>
  </si>
  <si>
    <t xml:space="preserve">Removal of Asphalt Curb </t>
  </si>
  <si>
    <t xml:space="preserve">Removal of Approach Slab, Hydrodemolition </t>
  </si>
  <si>
    <t xml:space="preserve">Removal of Asphalt Driveways, All Depths </t>
  </si>
  <si>
    <t xml:space="preserve">Removal of Asphalt Paved Ditch, All Depths </t>
  </si>
  <si>
    <t xml:space="preserve">Removal of Asphalt Paved Shoulders, All Depths </t>
  </si>
  <si>
    <t xml:space="preserve">Removal of Asphalt Pavement, All Depths </t>
  </si>
  <si>
    <t xml:space="preserve">Removal of Asphalt Pavement, All Depths, Including Soil Cement Base </t>
  </si>
  <si>
    <t xml:space="preserve">Removal of Asphalt Pavement, Failed Areas </t>
  </si>
  <si>
    <t xml:space="preserve">Removal of Asphalt Pavement, LVM, All Depths </t>
  </si>
  <si>
    <t xml:space="preserve">CY  </t>
  </si>
  <si>
    <t xml:space="preserve">Removal of Barricade, All Types </t>
  </si>
  <si>
    <t xml:space="preserve">Removal of Barrier Gate </t>
  </si>
  <si>
    <t xml:space="preserve">Removal of Base </t>
  </si>
  <si>
    <t xml:space="preserve">Removal of Bituminous Curb </t>
  </si>
  <si>
    <t xml:space="preserve">Removal of Bituminous Island Pavement, All Depths </t>
  </si>
  <si>
    <t xml:space="preserve">Removal of Box Bridge </t>
  </si>
  <si>
    <t xml:space="preserve">Removal of Box Culvert </t>
  </si>
  <si>
    <t xml:space="preserve">Removal of Brick Driveways, All Depths </t>
  </si>
  <si>
    <t xml:space="preserve">Removal of Brick Edging </t>
  </si>
  <si>
    <t xml:space="preserve">Removal of Brick Overlayed With Asphalt Pavement, All Depths </t>
  </si>
  <si>
    <t xml:space="preserve">Removal of Bridge </t>
  </si>
  <si>
    <t xml:space="preserve">Removal of Bridge Concrete </t>
  </si>
  <si>
    <t xml:space="preserve">Removal of Bridge Deck </t>
  </si>
  <si>
    <t xml:space="preserve">Removal of Bridge Deck, Curb and Railing </t>
  </si>
  <si>
    <t xml:space="preserve">Removal of Bridge End Pavement </t>
  </si>
  <si>
    <t xml:space="preserve">Removal of Bridge End Section Post </t>
  </si>
  <si>
    <t xml:space="preserve">Removal of Bridge End Span </t>
  </si>
  <si>
    <t xml:space="preserve">Removal of Bridge Footing </t>
  </si>
  <si>
    <t xml:space="preserve">Removal of Bridge Footing and Seal </t>
  </si>
  <si>
    <t xml:space="preserve">Removal of Bridge Intermediate Span </t>
  </si>
  <si>
    <t xml:space="preserve">Removal of Bridge Median and Deck </t>
  </si>
  <si>
    <t xml:space="preserve">Removal of Bridge Piling </t>
  </si>
  <si>
    <t xml:space="preserve">Removal of Bridge Railing </t>
  </si>
  <si>
    <t xml:space="preserve">Removal of Building </t>
  </si>
  <si>
    <t xml:space="preserve">Removal of Cable Barrier </t>
  </si>
  <si>
    <t xml:space="preserve">Removal of Cable Barrier Terminal Section </t>
  </si>
  <si>
    <t xml:space="preserve">Removal of Cable Rail </t>
  </si>
  <si>
    <t xml:space="preserve">Removal of Camera Pole </t>
  </si>
  <si>
    <t xml:space="preserve">Removal of Car Stop </t>
  </si>
  <si>
    <t xml:space="preserve">Removal of Cattle Guard </t>
  </si>
  <si>
    <t xml:space="preserve">Removal of Cement Treated Base, All Depths </t>
  </si>
  <si>
    <t xml:space="preserve">Removal of Cement Treated Shoulders w/ Surface Treatment, All Depths </t>
  </si>
  <si>
    <t xml:space="preserve">Removal of Cement Treated Shoulders w/ Variable Depth Overlay </t>
  </si>
  <si>
    <t xml:space="preserve">Removal of Cement Treated Shoulders, All Depths </t>
  </si>
  <si>
    <t xml:space="preserve">Removal of Concrete Bridge Footing </t>
  </si>
  <si>
    <t xml:space="preserve">Removal of Concrete Combination Curb &amp; Gutter </t>
  </si>
  <si>
    <t xml:space="preserve">Removal of Concrete Curb </t>
  </si>
  <si>
    <t xml:space="preserve">Removal of Concrete Driveways, All Depths </t>
  </si>
  <si>
    <t xml:space="preserve">Removal of Concrete Foundation </t>
  </si>
  <si>
    <t xml:space="preserve">Removal of Concrete Hand Holes </t>
  </si>
  <si>
    <t xml:space="preserve">Removal of Concrete Impact Attenuator Base and Foundation </t>
  </si>
  <si>
    <t xml:space="preserve">Removal of Concrete Integral Curb &amp; Gutter </t>
  </si>
  <si>
    <t xml:space="preserve">Removal of Concrete Junction Box, Manhole and Inlet, All Sizes </t>
  </si>
  <si>
    <t xml:space="preserve">Removal of Concrete Lug Anchor </t>
  </si>
  <si>
    <t xml:space="preserve">Removal of Concrete Median &amp; Island Pavement, All Depths </t>
  </si>
  <si>
    <t xml:space="preserve">Removal of Concrete Median Barrier </t>
  </si>
  <si>
    <t xml:space="preserve">Removal of Concrete Median Barrier, Precast </t>
  </si>
  <si>
    <t xml:space="preserve">Removal of Concrete Paved Ditch </t>
  </si>
  <si>
    <t xml:space="preserve">Removal of Concrete Paved Shoulders w/ Variable Depth Overlay </t>
  </si>
  <si>
    <t xml:space="preserve">Removal of Concrete Paved Shoulders, All Depths </t>
  </si>
  <si>
    <t xml:space="preserve">Removal of Concrete Pavement Including Soil-Cement Treated Base, All Depths </t>
  </si>
  <si>
    <t xml:space="preserve">Removal of Concrete Pavement Punchouts, 8" Depth </t>
  </si>
  <si>
    <t xml:space="preserve">Removal of Concrete Pavement Punchouts, 9" Depth </t>
  </si>
  <si>
    <t xml:space="preserve">Removal of Concrete Pavement w/ Variable Depth Overlay </t>
  </si>
  <si>
    <t xml:space="preserve">Removal of Concrete Pavement, 10" Depth </t>
  </si>
  <si>
    <t xml:space="preserve">Removal of Concrete Pavement, 8" Depth </t>
  </si>
  <si>
    <t xml:space="preserve">Removal of Concrete Pavement, 9" Depth </t>
  </si>
  <si>
    <t xml:space="preserve">Removal of Concrete Pavement, All Depths </t>
  </si>
  <si>
    <t xml:space="preserve">Removal of Concrete Pavement, Continuous Reinforcement, All Depths </t>
  </si>
  <si>
    <t xml:space="preserve">Removal of Concrete Pavement, Conventional Reinforcement, All Depths </t>
  </si>
  <si>
    <t xml:space="preserve">Removal of Concrete Pavement, Failed Areas </t>
  </si>
  <si>
    <t xml:space="preserve">Removal of Concrete Piling </t>
  </si>
  <si>
    <t xml:space="preserve">Removal of Concrete Railing </t>
  </si>
  <si>
    <t xml:space="preserve">Removal of Concrete Retaining Wall </t>
  </si>
  <si>
    <t xml:space="preserve">Removal of Concrete Sidewalk </t>
  </si>
  <si>
    <t xml:space="preserve">Removal of Concrete Sidewalks &amp; Driveways, All Depths </t>
  </si>
  <si>
    <t xml:space="preserve">SF  </t>
  </si>
  <si>
    <t xml:space="preserve">Removal of Concrete Slope Paving </t>
  </si>
  <si>
    <t xml:space="preserve">Removal of Continuously Reinforced Concrete Pavement, 6-inch Depth </t>
  </si>
  <si>
    <t xml:space="preserve">Removal of Continuously Reinforced Concrete Pavement, 8-inch Depth </t>
  </si>
  <si>
    <t xml:space="preserve">Removal of Continuously Reinforced Concrete Pavement, 9-inch Depth </t>
  </si>
  <si>
    <t xml:space="preserve">Removal of Continuously Reinforced Concrete Pavement, All Depths </t>
  </si>
  <si>
    <t xml:space="preserve">Removal of Curb &amp; Gutter, All Types </t>
  </si>
  <si>
    <t xml:space="preserve">Removal of Curb &amp;/or Curb and Gutter, All Types </t>
  </si>
  <si>
    <t xml:space="preserve">Removal of Curb Inlet </t>
  </si>
  <si>
    <t xml:space="preserve">Removal of Curb Inlets </t>
  </si>
  <si>
    <t xml:space="preserve">Removal of Curb, All Types </t>
  </si>
  <si>
    <t xml:space="preserve">Removal of Debris and Sand From Arch Pipe, Less Than and Equal To 29" x 18" </t>
  </si>
  <si>
    <t xml:space="preserve">Removal of Debris and Sand From Box Culvert, 10-foot and Greater Width </t>
  </si>
  <si>
    <t xml:space="preserve">Removal of Debris and Sand From Box Culvert, Less Than 6-foot Width </t>
  </si>
  <si>
    <t xml:space="preserve">Removal of Debris and Sand From Pipe, 15" Slottted Metal Pipe </t>
  </si>
  <si>
    <t xml:space="preserve">Removal of Debris and Sand From Pipe, 18" to Less Than 36" Diameter </t>
  </si>
  <si>
    <t xml:space="preserve">Removal of Debris and Sand From Pipe, 22" x 13" Arch Pipe </t>
  </si>
  <si>
    <t xml:space="preserve">Removal of Debris and Sand From Pipe, 29" x 18" Arch Pipe </t>
  </si>
  <si>
    <t xml:space="preserve">Removal of Debris and Sand From Pipe, 33" x 21" Arch Pipe </t>
  </si>
  <si>
    <t xml:space="preserve">Removal of Debris and Sand From Pipe, 36" to Less Than 54" Diamater </t>
  </si>
  <si>
    <t xml:space="preserve">Removal of Debris and Sand From Pipe, 36" x 23" Arch Pipe </t>
  </si>
  <si>
    <t xml:space="preserve">Removal of Debris and Sand From Pipe, 43" x 26" Arch Pipe </t>
  </si>
  <si>
    <t xml:space="preserve">Removal of Debris and Sand From Pipe, 44" x 27" Arch Pipe </t>
  </si>
  <si>
    <t xml:space="preserve">Removal of Debris and Sand From Pipe, 51" x 31" Arch Pipe </t>
  </si>
  <si>
    <t xml:space="preserve">Removal of Debris and Sand From Pipe, 54" to Less Than 72" Diamater </t>
  </si>
  <si>
    <t xml:space="preserve">Removal of Debris and Sand From Pipe, 58" x 36" Arch Pipe </t>
  </si>
  <si>
    <t xml:space="preserve">Removal of Debris and Sand From Pipe, 65" x 40" Arch Pipe </t>
  </si>
  <si>
    <t xml:space="preserve">Removal of Debris and Sand From Pipe, 72" x 51" Arch Pipe </t>
  </si>
  <si>
    <t xml:space="preserve">Removal of Debris and Sand From Pipe, All Sizes </t>
  </si>
  <si>
    <t xml:space="preserve">Removal of Debris and Sand From Pipe, Less Than 18" Diameter </t>
  </si>
  <si>
    <t xml:space="preserve">Removal of Debris, LVM </t>
  </si>
  <si>
    <t xml:space="preserve">Removal of Delineator, All Types </t>
  </si>
  <si>
    <t xml:space="preserve">Removal of Doweled Curb </t>
  </si>
  <si>
    <t xml:space="preserve">Removal of Drilled Shaft, 72" Diameter </t>
  </si>
  <si>
    <t xml:space="preserve">Removal of Drinking Fountain </t>
  </si>
  <si>
    <t xml:space="preserve">Removal of Edge Drain </t>
  </si>
  <si>
    <t xml:space="preserve">Removal of Edge Drain Outlet </t>
  </si>
  <si>
    <t xml:space="preserve">Removal of Electric Power Cable, Including Hardware </t>
  </si>
  <si>
    <t xml:space="preserve">Removal of Electrical Conductors </t>
  </si>
  <si>
    <t xml:space="preserve">Removal of Fence Gate, All Types, All Sizes </t>
  </si>
  <si>
    <t xml:space="preserve">Removal of Fence, All Types </t>
  </si>
  <si>
    <t xml:space="preserve">Removal of Fire Hydrant </t>
  </si>
  <si>
    <t xml:space="preserve">Removal of Flag Pole </t>
  </si>
  <si>
    <t xml:space="preserve">Removal of Flared End Section, All Sizes </t>
  </si>
  <si>
    <t xml:space="preserve">Removal of Footing </t>
  </si>
  <si>
    <t xml:space="preserve">Removal of Geotextile Fabric under Riprap </t>
  </si>
  <si>
    <t xml:space="preserve">Removal of Gravity Sewer Line, All Sizes, All Types </t>
  </si>
  <si>
    <t xml:space="preserve">Removal of Gravity Sewer Manhole, All Sizes, All Types </t>
  </si>
  <si>
    <t xml:space="preserve">Removal of Gravity Sewer Service Laterals, All Sizes, All Types </t>
  </si>
  <si>
    <t xml:space="preserve">Removal of Guard Post </t>
  </si>
  <si>
    <t xml:space="preserve">Removal of Guard Rail </t>
  </si>
  <si>
    <t xml:space="preserve">Removal of Guard Rail Bridge Connector </t>
  </si>
  <si>
    <t xml:space="preserve">Removal of Guard Rail Bridge End Section </t>
  </si>
  <si>
    <t xml:space="preserve">Removal of Guard Rail Bridge End Section, Type 2 </t>
  </si>
  <si>
    <t xml:space="preserve">Removal of Guard Rail Bridge End Section, Type A </t>
  </si>
  <si>
    <t xml:space="preserve">Removal of Guard Rail Bridge End Section, Type C </t>
  </si>
  <si>
    <t xml:space="preserve">Removal of Guard Rail Bridge End Section, Type H </t>
  </si>
  <si>
    <t xml:space="preserve">Removal of Guard Rail Cable Anchor </t>
  </si>
  <si>
    <t xml:space="preserve">Removal of Guard Rail Cable Anchor, Including Post, Rail, Anchor &amp; Hardware </t>
  </si>
  <si>
    <t xml:space="preserve">Removal of Guard Rail Cable Anchor, Type 1 Including Post, Rail, Anchor &amp; Hardware </t>
  </si>
  <si>
    <t xml:space="preserve">Removal of Guard Rail Cable Anchor, Type 2 Including Post, Rail, Anchor &amp; Hardware </t>
  </si>
  <si>
    <t xml:space="preserve">Removal of Guard Rail Double Faced Rail Including Rail &amp; Posts </t>
  </si>
  <si>
    <t xml:space="preserve">Removal of Guard Rail End Section, All Types </t>
  </si>
  <si>
    <t xml:space="preserve">Removal of Guard Rail Including Post, Blockouts &amp; Hardware </t>
  </si>
  <si>
    <t xml:space="preserve">Removal of Guard Rail Only </t>
  </si>
  <si>
    <t xml:space="preserve">Removal of Guard Rail Terminal End Section </t>
  </si>
  <si>
    <t xml:space="preserve">Removal of Guard Rail, Double Faced Rail Including Hardware, Post &amp; Rail </t>
  </si>
  <si>
    <t xml:space="preserve">Removal of Guard Rail, Double Faced Rail Only </t>
  </si>
  <si>
    <t xml:space="preserve">Removal of Guard Rail, Including Rail, Posts &amp; Cable Anchor s </t>
  </si>
  <si>
    <t xml:space="preserve">Removal of Guard Rail, Including Rails &amp; Posts </t>
  </si>
  <si>
    <t xml:space="preserve">Removal of Guard Rail, Including Rails, Posts and Terminal Ends </t>
  </si>
  <si>
    <t xml:space="preserve">Removal of Hand Rail </t>
  </si>
  <si>
    <t xml:space="preserve">Removal of High Mast Lighting Assembly </t>
  </si>
  <si>
    <t xml:space="preserve">Removal of High Mast Lighting Foundation </t>
  </si>
  <si>
    <t xml:space="preserve">Removal of Impact Attenuator </t>
  </si>
  <si>
    <t xml:space="preserve">Removal of Inlet Tops </t>
  </si>
  <si>
    <t xml:space="preserve">Removal of Inlet and Junction Box, All Types &amp; Sizes </t>
  </si>
  <si>
    <t xml:space="preserve">Removal of Inlets, All Sizes </t>
  </si>
  <si>
    <t xml:space="preserve">Removal of Integral Curb </t>
  </si>
  <si>
    <t xml:space="preserve">Removal of Irrigation System </t>
  </si>
  <si>
    <t xml:space="preserve">Removal of Island Pavement, All Types </t>
  </si>
  <si>
    <t xml:space="preserve">Removal of Joint Material </t>
  </si>
  <si>
    <t xml:space="preserve">Removal of Junction Box </t>
  </si>
  <si>
    <t xml:space="preserve">Removal of Legend, All Types </t>
  </si>
  <si>
    <t xml:space="preserve">Removal of Lift Station </t>
  </si>
  <si>
    <t xml:space="preserve">Removal of Light and Foundation </t>
  </si>
  <si>
    <t xml:space="preserve">Removal of Lighting Assembly </t>
  </si>
  <si>
    <t xml:space="preserve">Removal of Lighting Controllers </t>
  </si>
  <si>
    <t xml:space="preserve">Removal of Low Mast Lighting Assembly </t>
  </si>
  <si>
    <t xml:space="preserve">Removal of Low Mast Lighting Assembly and Foundation </t>
  </si>
  <si>
    <t xml:space="preserve">Removal of Low Mast Lighting Foundation </t>
  </si>
  <si>
    <t xml:space="preserve">Removal of Manhole </t>
  </si>
  <si>
    <t xml:space="preserve">Removal of Monument </t>
  </si>
  <si>
    <t xml:space="preserve">Removal of Natural Gas Line, All Sizes, All Types </t>
  </si>
  <si>
    <t xml:space="preserve">Removal of Object Markers </t>
  </si>
  <si>
    <t xml:space="preserve">Removal of Overhead Sign Assembly, Truss and Supports Only </t>
  </si>
  <si>
    <t xml:space="preserve">Removal of Overhead Sign Including Panels, Truss, Supports &amp; Footing </t>
  </si>
  <si>
    <t xml:space="preserve">Removal of Overhead Sign Panels </t>
  </si>
  <si>
    <t xml:space="preserve">Removal of Pavement, All Types and Depths </t>
  </si>
  <si>
    <t xml:space="preserve">Removal of Pedestrian Overpass Bridge </t>
  </si>
  <si>
    <t xml:space="preserve">Removal of Piling </t>
  </si>
  <si>
    <t xml:space="preserve">Removal of Pipe, 8" And Above </t>
  </si>
  <si>
    <t xml:space="preserve">Removal of Porous Concrete Edge Drain </t>
  </si>
  <si>
    <t xml:space="preserve">Removal of Power Pole </t>
  </si>
  <si>
    <t xml:space="preserve">Removal of Power/Light Pole </t>
  </si>
  <si>
    <t xml:space="preserve">Removal of Pull Box </t>
  </si>
  <si>
    <t xml:space="preserve">Removal of Pump Structures and Appurtenances </t>
  </si>
  <si>
    <t xml:space="preserve">Removal of Railroad Crossing </t>
  </si>
  <si>
    <t xml:space="preserve">Removal of Raised Jiggle Pavement Marker </t>
  </si>
  <si>
    <t xml:space="preserve">Removal of Raised Reflective Pavement Marker </t>
  </si>
  <si>
    <t xml:space="preserve">Removal of Reinforced Concrete Pavement, 8" Depth </t>
  </si>
  <si>
    <t xml:space="preserve">Removal of Reinforced Concrete Pavement, 9" &amp; Variable Depth </t>
  </si>
  <si>
    <t xml:space="preserve">Removal of Reinforced Concrete Pavement, 9" Depth </t>
  </si>
  <si>
    <t xml:space="preserve">Removal of Reinforced Concrete Pavement, All Depths </t>
  </si>
  <si>
    <t xml:space="preserve">Removal of Retaining Wall </t>
  </si>
  <si>
    <t xml:space="preserve">Removal of Right-Of-Way Marker </t>
  </si>
  <si>
    <t xml:space="preserve">Removal of Riprap </t>
  </si>
  <si>
    <t xml:space="preserve">TON </t>
  </si>
  <si>
    <t xml:space="preserve">Removal of Riprap, Size 200 </t>
  </si>
  <si>
    <t xml:space="preserve">Removal of Secondary Power Controller </t>
  </si>
  <si>
    <t xml:space="preserve">Removal of Septic Tank, All Sizes </t>
  </si>
  <si>
    <t xml:space="preserve">Removal of Sewer Force Main, All Sizes, All Types </t>
  </si>
  <si>
    <t xml:space="preserve">Removal of Sign </t>
  </si>
  <si>
    <t xml:space="preserve">Removal of Sign Footing </t>
  </si>
  <si>
    <t xml:space="preserve">Removal of Sign Including Post &amp; Footing </t>
  </si>
  <si>
    <t xml:space="preserve">Removal of Sign Panels Including Hardware </t>
  </si>
  <si>
    <t xml:space="preserve">Removal of Sign Post and Footing </t>
  </si>
  <si>
    <t xml:space="preserve">Removal of Sign and Lighting Foundations </t>
  </si>
  <si>
    <t xml:space="preserve">Removal of Sign, Ground Mounted with Posts </t>
  </si>
  <si>
    <t xml:space="preserve">Removal of Sign, Overhead Mounted Including Panels, Trust, and Footings </t>
  </si>
  <si>
    <t xml:space="preserve">Removal of Signal Pole </t>
  </si>
  <si>
    <t xml:space="preserve">Removal of Signal Pole Including Hardware and Wiring </t>
  </si>
  <si>
    <t xml:space="preserve">Removal of Silt Fence </t>
  </si>
  <si>
    <t xml:space="preserve">Removal of Size I Stabilizer Aggregate, Coarse </t>
  </si>
  <si>
    <t xml:space="preserve">Removal of Soil Cement Shoulders with Asphalt Overlay </t>
  </si>
  <si>
    <t xml:space="preserve">Removal of Soil Cement Treated Base, All Depths </t>
  </si>
  <si>
    <t xml:space="preserve">Removal of Soil Cement Treated Shoulders, All Depths </t>
  </si>
  <si>
    <t xml:space="preserve">Removal of Soil Cement with Asphalt Overlay </t>
  </si>
  <si>
    <t xml:space="preserve">Removal of Soil Cement, All Depths </t>
  </si>
  <si>
    <t xml:space="preserve">Removal of Steel Piling </t>
  </si>
  <si>
    <t xml:space="preserve">Removal of Steel Sheet Piling </t>
  </si>
  <si>
    <t xml:space="preserve">Removal of Structure Mounted Branch Circuit </t>
  </si>
  <si>
    <t xml:space="preserve">Removal of Structure, Every Item In Each Phase </t>
  </si>
  <si>
    <t xml:space="preserve">Removal of Temporary Raised Pavement Marker </t>
  </si>
  <si>
    <t xml:space="preserve">Removal of Terminal End Section </t>
  </si>
  <si>
    <t xml:space="preserve">Removal of Timber Bridge </t>
  </si>
  <si>
    <t xml:space="preserve">Removal of Timber Piling </t>
  </si>
  <si>
    <t xml:space="preserve">Removal of Top of Sea Wall </t>
  </si>
  <si>
    <t xml:space="preserve">Removal of Traffic Signal </t>
  </si>
  <si>
    <t xml:space="preserve">Removal of Traffic Stripe </t>
  </si>
  <si>
    <t xml:space="preserve">Removal of Treatment Plant Sturctures and Appurtenances </t>
  </si>
  <si>
    <t xml:space="preserve">Removal of Tree Less Than 10" </t>
  </si>
  <si>
    <t xml:space="preserve">Removal of Trees </t>
  </si>
  <si>
    <t xml:space="preserve">Removal of Trees 10" to 20" </t>
  </si>
  <si>
    <t xml:space="preserve">Removal of Trees 4" to 10" </t>
  </si>
  <si>
    <t xml:space="preserve">Removal of Trees Greater Than 20" </t>
  </si>
  <si>
    <t xml:space="preserve">Removal of Trees Greater Than 6" </t>
  </si>
  <si>
    <t xml:space="preserve">Removal of Trees, Less Than or Equal to 10 inches </t>
  </si>
  <si>
    <t xml:space="preserve">Removal of Trench Drain, All Sizes, All Types </t>
  </si>
  <si>
    <t xml:space="preserve">Removal of Underground Electric Wire </t>
  </si>
  <si>
    <t xml:space="preserve">Removal of Underpass Luminaire </t>
  </si>
  <si>
    <t xml:space="preserve">Removal of Uplighting </t>
  </si>
  <si>
    <t xml:space="preserve">Removal of W-Beam Guard Rail, Including Resetting </t>
  </si>
  <si>
    <t xml:space="preserve">Removal of Water Line, All Sizes, All Types </t>
  </si>
  <si>
    <t xml:space="preserve">Removal of Water Meters, All Sizes </t>
  </si>
  <si>
    <t xml:space="preserve">Removal of Wiring </t>
  </si>
  <si>
    <t xml:space="preserve">Removal of and Replacement of </t>
  </si>
  <si>
    <t xml:space="preserve">Removal of and Replacement of Blockouts </t>
  </si>
  <si>
    <t xml:space="preserve">Removal of Antenna Tower Communication Hut </t>
  </si>
  <si>
    <t xml:space="preserve">Removal of Fence Post, All Types, Including Footing </t>
  </si>
  <si>
    <t xml:space="preserve">Removal of Debris and Sand From Inlet and Junction Box, All Types &amp; Sizes </t>
  </si>
  <si>
    <t xml:space="preserve">Removal of Trees Greater Than 10" </t>
  </si>
  <si>
    <t xml:space="preserve">Removal of Approach Slab </t>
  </si>
  <si>
    <t xml:space="preserve">Removal of Milling Grindings </t>
  </si>
  <si>
    <t xml:space="preserve">Removal of Temporary Steel Sheet Piling </t>
  </si>
  <si>
    <t xml:space="preserve">Removal of Trench Widening, All Widths and Depths </t>
  </si>
  <si>
    <t xml:space="preserve">Removal of Overhead Flashing Beacon </t>
  </si>
  <si>
    <t xml:space="preserve">Removal of Debris and Sand From Box Culvert, 6-foot to Less than 10-foot Width </t>
  </si>
  <si>
    <t xml:space="preserve">Removal of Dynamic Message Sign </t>
  </si>
  <si>
    <t xml:space="preserve">Removal of Part of End Bent Cap, Curb, and Wingwall </t>
  </si>
  <si>
    <t xml:space="preserve">Removal of Debris from Drainage Channel </t>
  </si>
  <si>
    <t xml:space="preserve">Removal of Part of Int. Bent Cap </t>
  </si>
  <si>
    <t xml:space="preserve">Removal &amp; Replacement of Edge Drain Outlet </t>
  </si>
  <si>
    <t xml:space="preserve">Removal of Electric Service </t>
  </si>
  <si>
    <t xml:space="preserve">Removal of Equipment Cabinet, Type B, Pole Mounted </t>
  </si>
  <si>
    <t xml:space="preserve">Removal of Splice Enclosure </t>
  </si>
  <si>
    <t xml:space="preserve">Removal of On Street Video Equipment, Fixed Type </t>
  </si>
  <si>
    <t xml:space="preserve">Removal of On Street Video Equipment, PTZ Type </t>
  </si>
  <si>
    <t xml:space="preserve">Removal of Bluetooth Detection System </t>
  </si>
  <si>
    <t xml:space="preserve">Removal of ITS Radar Detection Sensor </t>
  </si>
  <si>
    <t xml:space="preserve">Removal of Structural Conduit </t>
  </si>
  <si>
    <t xml:space="preserve">Removal and Replacement of Edge Drains with Drainage Material </t>
  </si>
  <si>
    <t xml:space="preserve">203-A     </t>
  </si>
  <si>
    <t xml:space="preserve">Unclassified Excavation, FM, AH </t>
  </si>
  <si>
    <t>E</t>
  </si>
  <si>
    <t xml:space="preserve">Unclassified Excavation, LVM, AH </t>
  </si>
  <si>
    <t xml:space="preserve">203-B     </t>
  </si>
  <si>
    <t xml:space="preserve">Rock Excavation, FM, AH </t>
  </si>
  <si>
    <t xml:space="preserve">Rock Excavation, LVM, AH </t>
  </si>
  <si>
    <t xml:space="preserve">203-D     </t>
  </si>
  <si>
    <t xml:space="preserve">Muck Excavation, FM </t>
  </si>
  <si>
    <t xml:space="preserve">Muck Excavation, LVM </t>
  </si>
  <si>
    <t xml:space="preserve">203-E     </t>
  </si>
  <si>
    <t xml:space="preserve">Borrow Excavation, AH, LVM, State Furnished </t>
  </si>
  <si>
    <t xml:space="preserve">203-EX    </t>
  </si>
  <si>
    <t xml:space="preserve">Borrow Excavation, AH, FME, Class B1 </t>
  </si>
  <si>
    <t>907-203-EX</t>
  </si>
  <si>
    <t xml:space="preserve">Borrow Excavation, AH, FME, Class B18 </t>
  </si>
  <si>
    <t xml:space="preserve">Borrow Excavation, AH, FME, Class B10 </t>
  </si>
  <si>
    <t xml:space="preserve">Borrow Excavation, AH, FME, Class B9-10 Modified </t>
  </si>
  <si>
    <t xml:space="preserve">Borrow Excavation, AH, FME, Class B10-6 </t>
  </si>
  <si>
    <t xml:space="preserve">Borrow Excavation, AH, FME, Class B11 </t>
  </si>
  <si>
    <t xml:space="preserve">Borrow Excavation, AH, FME, Class B12 </t>
  </si>
  <si>
    <t xml:space="preserve">Borrow Excavation, AH, FME, Class B13 </t>
  </si>
  <si>
    <t xml:space="preserve">Borrow Excavation, AH, FME, Class B14 </t>
  </si>
  <si>
    <t xml:space="preserve">Borrow Excavation, AH, FME, Class B15 </t>
  </si>
  <si>
    <t xml:space="preserve">Borrow Excavation, AH, FME, Class B16 </t>
  </si>
  <si>
    <t xml:space="preserve">Borrow Excavation, AH, FME, Class B17 </t>
  </si>
  <si>
    <t xml:space="preserve">Borrow Excavation, AH, FME, Class B2 </t>
  </si>
  <si>
    <t xml:space="preserve">Borrow Excavation, AH, FME, Class B3 </t>
  </si>
  <si>
    <t xml:space="preserve">Borrow Excavation, AH, FME, Class B4 </t>
  </si>
  <si>
    <t xml:space="preserve">Borrow Excavation, AH, FME, Class B5 </t>
  </si>
  <si>
    <t xml:space="preserve">Borrow Excavation, AH, FME, Class B5-6 </t>
  </si>
  <si>
    <t xml:space="preserve">Borrow Excavation, AH, FME, Class B6 </t>
  </si>
  <si>
    <t xml:space="preserve">Borrow Excavation, AH, FME, Class B7 </t>
  </si>
  <si>
    <t xml:space="preserve">Borrow Excavation, AH, FME, Class B7-6 </t>
  </si>
  <si>
    <t xml:space="preserve">Borrow Excavation, AH, FME, Class B8 </t>
  </si>
  <si>
    <t xml:space="preserve">Borrow Excavation, AH, FME, Class B9 </t>
  </si>
  <si>
    <t xml:space="preserve">Borrow Excavation, AH, FME, Class B9-6 </t>
  </si>
  <si>
    <t xml:space="preserve">Borrow Excavation, AH, LVM, Class B1 </t>
  </si>
  <si>
    <t xml:space="preserve">Borrow Excavation, AH, LVM, Class B10 </t>
  </si>
  <si>
    <t xml:space="preserve">Borrow Excavation, AH, LVM, Class B11 </t>
  </si>
  <si>
    <t xml:space="preserve">Borrow Excavation, AH, LVM, Class B12 </t>
  </si>
  <si>
    <t xml:space="preserve">Borrow Excavation, AH, LVM, Class B13 </t>
  </si>
  <si>
    <t xml:space="preserve">Borrow Excavation, AH, LVM, Class B14 </t>
  </si>
  <si>
    <t xml:space="preserve">Borrow Excavation, AH, LVM, Class B14-6 </t>
  </si>
  <si>
    <t xml:space="preserve">Borrow Excavation, AH, LVM, Class B15 </t>
  </si>
  <si>
    <t xml:space="preserve">Borrow Excavation, AH, LVM, Class B16 </t>
  </si>
  <si>
    <t xml:space="preserve">Borrow Excavation, AH, LVM, Class B17 </t>
  </si>
  <si>
    <t xml:space="preserve">Borrow Excavation, AH, LVM, Class B2 </t>
  </si>
  <si>
    <t xml:space="preserve">Borrow Excavation, AH, LVM, Class B3 </t>
  </si>
  <si>
    <t xml:space="preserve">Borrow Excavation, AH, LVM, Class B4 </t>
  </si>
  <si>
    <t xml:space="preserve">Borrow Excavation, AH, LVM, Class B5 </t>
  </si>
  <si>
    <t xml:space="preserve">Borrow Excavation, AH, LVM, Class B6 </t>
  </si>
  <si>
    <t xml:space="preserve">Borrow Excavation, AH, LVM, Class B7 </t>
  </si>
  <si>
    <t xml:space="preserve">Borrow Excavation, AH, LVM, Class B7-6 </t>
  </si>
  <si>
    <t xml:space="preserve">Borrow Excavation, AH, LVM, Class B8 </t>
  </si>
  <si>
    <t xml:space="preserve">Borrow Excavation, AH, LVM, Class B9 </t>
  </si>
  <si>
    <t xml:space="preserve">Borrow Excavation, AH, LVM, Class B9-6 </t>
  </si>
  <si>
    <t xml:space="preserve">Borrow Excavation, AH, FME, Class B9-10 </t>
  </si>
  <si>
    <t xml:space="preserve">Borrow Excavation, AH, FME, Class B11-12 </t>
  </si>
  <si>
    <t xml:space="preserve">203-F     </t>
  </si>
  <si>
    <t xml:space="preserve">Channel Excavation, FM </t>
  </si>
  <si>
    <t xml:space="preserve">Channel Excavation, LVM </t>
  </si>
  <si>
    <t xml:space="preserve">203-G     </t>
  </si>
  <si>
    <t xml:space="preserve">Excess Excavation, FM, AH </t>
  </si>
  <si>
    <t xml:space="preserve">Excess Excavation, LVM, AH </t>
  </si>
  <si>
    <t xml:space="preserve">203-H     </t>
  </si>
  <si>
    <t xml:space="preserve">Surplus Excavation, FM, AH </t>
  </si>
  <si>
    <t xml:space="preserve">Surplus Excavation, LVM, AH </t>
  </si>
  <si>
    <t xml:space="preserve">203-I     </t>
  </si>
  <si>
    <t xml:space="preserve">Site Grading </t>
  </si>
  <si>
    <t xml:space="preserve">907-204-A </t>
  </si>
  <si>
    <t xml:space="preserve">Geogrid, Type I </t>
  </si>
  <si>
    <t xml:space="preserve">Geogrid, Type II </t>
  </si>
  <si>
    <t xml:space="preserve">Geogrid, Type II, Biaxial </t>
  </si>
  <si>
    <t xml:space="preserve">Geogrid, Type III </t>
  </si>
  <si>
    <t xml:space="preserve">Geogrid, Type III, Uniaxial </t>
  </si>
  <si>
    <t xml:space="preserve">Geogrid, Type IV </t>
  </si>
  <si>
    <t xml:space="preserve">Geogrid, Type IV, Uniaxial </t>
  </si>
  <si>
    <t xml:space="preserve">Geogrid, Type VI, Uniaxial </t>
  </si>
  <si>
    <t xml:space="preserve">Geogrid, Type III, Biaxial </t>
  </si>
  <si>
    <t xml:space="preserve">206-A     </t>
  </si>
  <si>
    <t xml:space="preserve">Structure Excavation </t>
  </si>
  <si>
    <t xml:space="preserve">206-B     </t>
  </si>
  <si>
    <t xml:space="preserve">Select Material for Undercuts, Contractor Furnished, FM </t>
  </si>
  <si>
    <t xml:space="preserve">907-207-A </t>
  </si>
  <si>
    <t xml:space="preserve">Settlement Plate </t>
  </si>
  <si>
    <t xml:space="preserve">907-208-A </t>
  </si>
  <si>
    <t xml:space="preserve">Recycled Plastic Pin </t>
  </si>
  <si>
    <t xml:space="preserve">209-A     </t>
  </si>
  <si>
    <t xml:space="preserve">Geotextile Stabilization, Type III </t>
  </si>
  <si>
    <t xml:space="preserve">Geotextile Stabilization, Type IX </t>
  </si>
  <si>
    <t xml:space="preserve">Geotextile Stabilization, Type IX, MD </t>
  </si>
  <si>
    <t xml:space="preserve">Geotextile Stabilization, Type V </t>
  </si>
  <si>
    <t xml:space="preserve">Geotextile Stabilization, Type V, Non-Woven </t>
  </si>
  <si>
    <t xml:space="preserve">Geotextile Stabilization, Type VI </t>
  </si>
  <si>
    <t xml:space="preserve">Geotextile Stabilization, Type VI, Non-Woven </t>
  </si>
  <si>
    <t xml:space="preserve">Geotextile Stabilization, Type VII </t>
  </si>
  <si>
    <t xml:space="preserve">Geotextile Stabilization, Type VII, Non-Woven </t>
  </si>
  <si>
    <t xml:space="preserve">Geotextile Stabilization, Type VIII, Seamed </t>
  </si>
  <si>
    <t xml:space="preserve">211-A     </t>
  </si>
  <si>
    <t xml:space="preserve">Topsoil for Slope Treatment, From Right-of-Way </t>
  </si>
  <si>
    <t>EROSION CONTROL</t>
  </si>
  <si>
    <t xml:space="preserve">211-B     </t>
  </si>
  <si>
    <t xml:space="preserve">Topsoil for Slope Treatment, Contractor Furnished </t>
  </si>
  <si>
    <t xml:space="preserve">211-C     </t>
  </si>
  <si>
    <t xml:space="preserve">Topsoil for Plant Holes, Contractor Furnished </t>
  </si>
  <si>
    <t xml:space="preserve">211-D     </t>
  </si>
  <si>
    <t xml:space="preserve">Topsoil for Plant Pits, Contractor Furnished </t>
  </si>
  <si>
    <t xml:space="preserve">212-A     </t>
  </si>
  <si>
    <t xml:space="preserve">Light Ground Preparation </t>
  </si>
  <si>
    <t xml:space="preserve">212-B     </t>
  </si>
  <si>
    <t xml:space="preserve">Standard Ground Preparation </t>
  </si>
  <si>
    <t xml:space="preserve">213-A     </t>
  </si>
  <si>
    <t xml:space="preserve">Agricultural Limestone </t>
  </si>
  <si>
    <t xml:space="preserve">213-B     </t>
  </si>
  <si>
    <t xml:space="preserve">Combination Fertilizer, 13-13-13 </t>
  </si>
  <si>
    <t xml:space="preserve">Combination Fertilizer, 15-0-15 </t>
  </si>
  <si>
    <t xml:space="preserve">Combination Fertilizer, 8-24-24 </t>
  </si>
  <si>
    <t xml:space="preserve">Combination Fertilizer, 8-8-8 </t>
  </si>
  <si>
    <t xml:space="preserve">213-C     </t>
  </si>
  <si>
    <t xml:space="preserve">Superphosphate </t>
  </si>
  <si>
    <t xml:space="preserve">213-D     </t>
  </si>
  <si>
    <t xml:space="preserve">Ammonium Nitrate </t>
  </si>
  <si>
    <t xml:space="preserve">215-A     </t>
  </si>
  <si>
    <t xml:space="preserve">Vegetative Materials for Mulch </t>
  </si>
  <si>
    <t xml:space="preserve">215-B     </t>
  </si>
  <si>
    <t xml:space="preserve">Hydromulch </t>
  </si>
  <si>
    <t xml:space="preserve">216-A     </t>
  </si>
  <si>
    <t xml:space="preserve">Solid Sodding </t>
  </si>
  <si>
    <t xml:space="preserve">216-B     </t>
  </si>
  <si>
    <t xml:space="preserve">Solid Sodding, Bermuda </t>
  </si>
  <si>
    <t xml:space="preserve">Solid Sodding, Centipede </t>
  </si>
  <si>
    <t xml:space="preserve">Solid Sodding, St. Augustine </t>
  </si>
  <si>
    <t xml:space="preserve">Solid Sodding, Zoysia </t>
  </si>
  <si>
    <t xml:space="preserve">217-A     </t>
  </si>
  <si>
    <t xml:space="preserve">Ditch Liner </t>
  </si>
  <si>
    <t xml:space="preserve">218-A     </t>
  </si>
  <si>
    <t xml:space="preserve">Bituminous Treated Roving </t>
  </si>
  <si>
    <t xml:space="preserve">219-A     </t>
  </si>
  <si>
    <t xml:space="preserve">Watering </t>
  </si>
  <si>
    <t>KGAL</t>
  </si>
  <si>
    <t xml:space="preserve">220-A     </t>
  </si>
  <si>
    <t xml:space="preserve">Insect Pest Control </t>
  </si>
  <si>
    <t xml:space="preserve">221-A     </t>
  </si>
  <si>
    <t xml:space="preserve">Concrete Paved Ditch </t>
  </si>
  <si>
    <t xml:space="preserve">221-B     </t>
  </si>
  <si>
    <t xml:space="preserve">Bituminous Paved Ditch </t>
  </si>
  <si>
    <t xml:space="preserve">907-222-A </t>
  </si>
  <si>
    <t xml:space="preserve">Wildflower Seeding </t>
  </si>
  <si>
    <t xml:space="preserve">223-A     </t>
  </si>
  <si>
    <t xml:space="preserve">Mowing </t>
  </si>
  <si>
    <t xml:space="preserve">224-A     </t>
  </si>
  <si>
    <t xml:space="preserve">Soil Reinforcing Mat </t>
  </si>
  <si>
    <t xml:space="preserve">225-A     </t>
  </si>
  <si>
    <t xml:space="preserve">Grassing </t>
  </si>
  <si>
    <t xml:space="preserve">225-B     </t>
  </si>
  <si>
    <t xml:space="preserve">225-C     </t>
  </si>
  <si>
    <t xml:space="preserve">Mulch, Vegetative Mulch </t>
  </si>
  <si>
    <t xml:space="preserve">225-D     </t>
  </si>
  <si>
    <t xml:space="preserve">Mulch, Hydromulch </t>
  </si>
  <si>
    <t xml:space="preserve">226-A     </t>
  </si>
  <si>
    <t xml:space="preserve">Temporary Grassing </t>
  </si>
  <si>
    <t xml:space="preserve">227-A     </t>
  </si>
  <si>
    <t xml:space="preserve">Hydroseeding </t>
  </si>
  <si>
    <t xml:space="preserve">907-228-A </t>
  </si>
  <si>
    <t xml:space="preserve">Erosion Control Blanket, Type I </t>
  </si>
  <si>
    <t xml:space="preserve">Erosion Control Blanket, Type II </t>
  </si>
  <si>
    <t xml:space="preserve">Erosion Control Blanket, Type III </t>
  </si>
  <si>
    <t xml:space="preserve">Erosion Control Blanket, Type IV </t>
  </si>
  <si>
    <t xml:space="preserve">229-A     </t>
  </si>
  <si>
    <t xml:space="preserve">Erosion Mat </t>
  </si>
  <si>
    <t xml:space="preserve">230-A     </t>
  </si>
  <si>
    <t xml:space="preserve">Shrub Planting, 'Green Mountain' Boxwood </t>
  </si>
  <si>
    <t xml:space="preserve">Shrub Planting, 'Rothundifolium' Ligustrum </t>
  </si>
  <si>
    <t xml:space="preserve">Shrub Planting, Abelia Grandiflora </t>
  </si>
  <si>
    <t xml:space="preserve">Shrub Planting, Adagio Miscanthus </t>
  </si>
  <si>
    <t xml:space="preserve">Shrub Planting, Annuals </t>
  </si>
  <si>
    <t xml:space="preserve">Shrub Planting, Anthony Waterer Spiraea </t>
  </si>
  <si>
    <t xml:space="preserve">Shrub Planting, Asian Jasmine </t>
  </si>
  <si>
    <t xml:space="preserve">Shrub Planting, Asiatic Jasmine </t>
  </si>
  <si>
    <t xml:space="preserve">Shrub Planting, Autumn Blaze Red Maple </t>
  </si>
  <si>
    <t xml:space="preserve">Shrub Planting, Ballerina Indian Hawthorn </t>
  </si>
  <si>
    <t xml:space="preserve">Shrub Planting, Bar Harbor Juniper </t>
  </si>
  <si>
    <t xml:space="preserve">Shrub Planting, Big Blue Liriope </t>
  </si>
  <si>
    <t xml:space="preserve">Shrub Planting, Black-Eyed Stella Daylily </t>
  </si>
  <si>
    <t xml:space="preserve">Shrub Planting, Blanketflower </t>
  </si>
  <si>
    <t xml:space="preserve">Shrub Planting, Blue Rug Juniper </t>
  </si>
  <si>
    <t xml:space="preserve">Shrub Planting, Blue Wave Hydrangea </t>
  </si>
  <si>
    <t xml:space="preserve">Shrub Planting, Border Forsythia </t>
  </si>
  <si>
    <t xml:space="preserve">Shrub Planting, Bridal Wreath Spiraea </t>
  </si>
  <si>
    <t xml:space="preserve">Shrub Planting, Burford Holly </t>
  </si>
  <si>
    <t xml:space="preserve">Shrub Planting, Burgundy Loropetalum </t>
  </si>
  <si>
    <t xml:space="preserve">Shrub Planting, Butterfly Blue Pincushion Flower </t>
  </si>
  <si>
    <t xml:space="preserve">Shrub Planting, Calypso Oleander </t>
  </si>
  <si>
    <t xml:space="preserve">Shrub Planting, Carissa Holly </t>
  </si>
  <si>
    <t xml:space="preserve">Shrub Planting, Carpet Rose </t>
  </si>
  <si>
    <t xml:space="preserve">Shrub Planting, Clara Indian Hawthorn </t>
  </si>
  <si>
    <t xml:space="preserve">Shrub Planting, Confederate Jasmine </t>
  </si>
  <si>
    <t xml:space="preserve">Shrub Planting, Cornus Kousa </t>
  </si>
  <si>
    <t xml:space="preserve">Shrub Planting, Creeping Lily Turf </t>
  </si>
  <si>
    <t xml:space="preserve">Shrub Planting, Crimson Pygmy Barberry </t>
  </si>
  <si>
    <t xml:space="preserve">Shrub Planting, Daylily </t>
  </si>
  <si>
    <t xml:space="preserve">Shrub Planting, Daylily 'Grape Ripple' </t>
  </si>
  <si>
    <t xml:space="preserve">Shrub Planting, Daylily 'Yantzee' </t>
  </si>
  <si>
    <t xml:space="preserve">Shrub Planting, Dwarf Burford Holly </t>
  </si>
  <si>
    <t xml:space="preserve">Shrub Planting, Dwarf Gardenia </t>
  </si>
  <si>
    <t xml:space="preserve">Shrub Planting, Dwarf Juniper </t>
  </si>
  <si>
    <t xml:space="preserve">Shrub Planting, Dwarf Maiden Grass </t>
  </si>
  <si>
    <t xml:space="preserve">Shrub Planting, Dwarf Oleander </t>
  </si>
  <si>
    <t xml:space="preserve">Shrub Planting, Dwarf Palmetto </t>
  </si>
  <si>
    <t xml:space="preserve">Shrub Planting, Dwarf Pampas </t>
  </si>
  <si>
    <t xml:space="preserve">Shrub Planting, Dwarf Stella De Oro Daylily </t>
  </si>
  <si>
    <t xml:space="preserve">Shrub Planting, Dwarf Wax Myrtle </t>
  </si>
  <si>
    <t xml:space="preserve">Shrub Planting, Dwarf Yaupon Holly </t>
  </si>
  <si>
    <t xml:space="preserve">Shrub Planting, Eastern Baccharis </t>
  </si>
  <si>
    <t xml:space="preserve">Shrub Planting, Elaeagnus </t>
  </si>
  <si>
    <t xml:space="preserve">Shrub Planting, Evergreen Giant Liriope </t>
  </si>
  <si>
    <t xml:space="preserve">Shrub Planting, Fig Vine </t>
  </si>
  <si>
    <t xml:space="preserve">Shrub Planting, Fire Power Nandina </t>
  </si>
  <si>
    <t xml:space="preserve">Shrub Planting, Firestorm Nandina </t>
  </si>
  <si>
    <t xml:space="preserve">Shrub Planting, Francis Mason Abelia </t>
  </si>
  <si>
    <t xml:space="preserve">Shrub Planting, Gardenia </t>
  </si>
  <si>
    <t xml:space="preserve">Shrub Planting, Giant Liriope </t>
  </si>
  <si>
    <t xml:space="preserve">Shrub Planting, Glen St. Mary Elaeagnus </t>
  </si>
  <si>
    <t xml:space="preserve">Shrub Planting, Glossy Abelia </t>
  </si>
  <si>
    <t xml:space="preserve">Shrub Planting, Goldmound Spirea </t>
  </si>
  <si>
    <t xml:space="preserve">Shrub Planting, Goldstrum Black Eyed Susan </t>
  </si>
  <si>
    <t xml:space="preserve">Shrub Planting, Heavenly Bamboo </t>
  </si>
  <si>
    <t xml:space="preserve">Shrub Planting, Helieri Holly </t>
  </si>
  <si>
    <t xml:space="preserve">Shrub Planting, Hemerocallis </t>
  </si>
  <si>
    <t xml:space="preserve">Shrub Planting, Holly Fern </t>
  </si>
  <si>
    <t xml:space="preserve">Shrub Planting, Homestead Purple Verbena </t>
  </si>
  <si>
    <t xml:space="preserve">Shrub Planting, Ilex Crenata </t>
  </si>
  <si>
    <t xml:space="preserve">Shrub Planting, Indian Hawthorn </t>
  </si>
  <si>
    <t xml:space="preserve">Shrub Planting, Indian Hawthorn 'Ballerina' </t>
  </si>
  <si>
    <t xml:space="preserve">Shrub Planting, Indian Hawthorn 'Pinkie' </t>
  </si>
  <si>
    <t xml:space="preserve">Shrub Planting, Indian Hawthorn 'Show' </t>
  </si>
  <si>
    <t xml:space="preserve">Shrub Planting, Jack Evans Indian Hawthorn </t>
  </si>
  <si>
    <t xml:space="preserve">Shrub Planting, Japanese Cleyera </t>
  </si>
  <si>
    <t xml:space="preserve">Shrub Planting, Japanese Holly </t>
  </si>
  <si>
    <t xml:space="preserve">Shrub Planting, Japanese Privet, Tree-Form </t>
  </si>
  <si>
    <t xml:space="preserve">Shrub Planting, Japanese Spinea </t>
  </si>
  <si>
    <t xml:space="preserve">Shrub Planting, Japanese Spirea 'Gold Mound' </t>
  </si>
  <si>
    <t xml:space="preserve">Shrub Planting, Japanese Spirea 'Little Princess' </t>
  </si>
  <si>
    <t xml:space="preserve">Shrub Planting, Jonqulla Narcissus </t>
  </si>
  <si>
    <t xml:space="preserve">Shrub Planting, Knock Rose </t>
  </si>
  <si>
    <t xml:space="preserve">Shrub Planting, Knockout Rose </t>
  </si>
  <si>
    <t xml:space="preserve">Shrub Planting, Lagerstroemia X </t>
  </si>
  <si>
    <t xml:space="preserve">Shrub Planting, Lantana New Gold </t>
  </si>
  <si>
    <t xml:space="preserve">Shrub Planting, Lilac Beauty Liriope </t>
  </si>
  <si>
    <t xml:space="preserve">Shrub Planting, Littleleaf Boxwood </t>
  </si>
  <si>
    <t xml:space="preserve">Shrub Planting, Loropetalum 'Dwarf' </t>
  </si>
  <si>
    <t xml:space="preserve">Shrub Planting, Loropetalum 'Rubrum' </t>
  </si>
  <si>
    <t xml:space="preserve">Shrub Planting, Louisiana Iris </t>
  </si>
  <si>
    <t xml:space="preserve">Shrub Planting, Louisiana Palmetto </t>
  </si>
  <si>
    <t xml:space="preserve">Shrub Planting, Magnolia X Soulangiana </t>
  </si>
  <si>
    <t xml:space="preserve">Shrub Planting, Maiden Grass </t>
  </si>
  <si>
    <t xml:space="preserve">Shrub Planting, Majestic Beauty Indian Hawthorn </t>
  </si>
  <si>
    <t xml:space="preserve">Shrub Planting, Majestic Liriope </t>
  </si>
  <si>
    <t xml:space="preserve">Shrub Planting, Miscanthus Grass 'Gracilimus' </t>
  </si>
  <si>
    <t xml:space="preserve">Shrub Planting, Miss Huff Hardy Lantana </t>
  </si>
  <si>
    <t xml:space="preserve">Shrub Planting, Mondo Grass </t>
  </si>
  <si>
    <t xml:space="preserve">Shrub Planting, Morning Light Miscanthus </t>
  </si>
  <si>
    <t xml:space="preserve">Shrub Planting, Muhly Grass </t>
  </si>
  <si>
    <t xml:space="preserve">Shrub Planting, Nandina Domestica </t>
  </si>
  <si>
    <t xml:space="preserve">Shrub Planting, Nellie R. Stevens Holly </t>
  </si>
  <si>
    <t xml:space="preserve">Shrub Planting, Nick's Compacta' Juniper </t>
  </si>
  <si>
    <t xml:space="preserve">Shrub Planting, Orange Daylily </t>
  </si>
  <si>
    <t xml:space="preserve">Shrub Planting, Pampas Grass </t>
  </si>
  <si>
    <t xml:space="preserve">Shrub Planting, Pansy </t>
  </si>
  <si>
    <t xml:space="preserve">Shrub Planting, Pansy Mix </t>
  </si>
  <si>
    <t xml:space="preserve">Shrub Planting, Parsons Juniper </t>
  </si>
  <si>
    <t xml:space="preserve">Shrub Planting, Pfitzer Juniper </t>
  </si>
  <si>
    <t xml:space="preserve">Shrub Planting, Pink Creeping Phlox </t>
  </si>
  <si>
    <t xml:space="preserve">Shrub Planting, Pink Drift Rose </t>
  </si>
  <si>
    <t xml:space="preserve">Shrub Planting, Pittosporum </t>
  </si>
  <si>
    <t xml:space="preserve">Shrub Planting, Podocarpus </t>
  </si>
  <si>
    <t xml:space="preserve">Shrub Planting, Prunus X Yedoensis </t>
  </si>
  <si>
    <t xml:space="preserve">Shrub Planting, Purple Diamond Loropetalum </t>
  </si>
  <si>
    <t xml:space="preserve">Shrub Planting, Purple Pixie Loropetalum </t>
  </si>
  <si>
    <t xml:space="preserve">Shrub Planting, Purple Verbena Homestead </t>
  </si>
  <si>
    <t xml:space="preserve">Shrub Planting, Purpleleaf Loropetalum </t>
  </si>
  <si>
    <t xml:space="preserve">Shrub Planting, Radtko Double Knockout Rose </t>
  </si>
  <si>
    <t xml:space="preserve">Shrub Planting, Radtko Knockout Rose </t>
  </si>
  <si>
    <t xml:space="preserve">Shrub Planting, Razzle Dazzle Crape Myrtle </t>
  </si>
  <si>
    <t xml:space="preserve">Shrub Planting, Reeves Spiriea </t>
  </si>
  <si>
    <t xml:space="preserve">Shrub Planting, Rose Creek Abelia </t>
  </si>
  <si>
    <t xml:space="preserve">Shrub Planting, Rotunda Holly </t>
  </si>
  <si>
    <t xml:space="preserve">Shrub Planting, Rudbeckia </t>
  </si>
  <si>
    <t xml:space="preserve">Shrub Planting, Sasanqua Camellia </t>
  </si>
  <si>
    <t xml:space="preserve">Shrub Planting, Saw Palmetto </t>
  </si>
  <si>
    <t xml:space="preserve">Shrub Planting, Sherwood Glossy Abelia </t>
  </si>
  <si>
    <t xml:space="preserve">Shrub Planting, Shi-Shi Gashira Camellia </t>
  </si>
  <si>
    <t xml:space="preserve">Shrub Planting, Showy Jasmine </t>
  </si>
  <si>
    <t xml:space="preserve">Shrub Planting, Silver Dragon Liriope </t>
  </si>
  <si>
    <t xml:space="preserve">Shrub Planting, Silvery Sunproof Liriope </t>
  </si>
  <si>
    <t xml:space="preserve">Shrub Planting, Snow White Indian Hawthorn </t>
  </si>
  <si>
    <t xml:space="preserve">Shrub Planting, Spirea 'Anthony Waterer' </t>
  </si>
  <si>
    <t xml:space="preserve">Shrub Planting, Stella De Oro Daylily </t>
  </si>
  <si>
    <t xml:space="preserve">Shrub Planting, Sweet Shrub </t>
  </si>
  <si>
    <t xml:space="preserve">Shrub Planting, Thorny Elaeagnus </t>
  </si>
  <si>
    <t xml:space="preserve">Shrub Planting, Upright Japanese Yew </t>
  </si>
  <si>
    <t xml:space="preserve">Shrub Planting, Variegated Liriope </t>
  </si>
  <si>
    <t xml:space="preserve">Shrub Planting, Wax Leaf Privet </t>
  </si>
  <si>
    <t xml:space="preserve">Shrub Planting, WinterCreeper Euonymus </t>
  </si>
  <si>
    <t xml:space="preserve">Shrub Planting, Yoshino Cherry </t>
  </si>
  <si>
    <t xml:space="preserve">Shrub Planting, Yuletide Camellia </t>
  </si>
  <si>
    <t xml:space="preserve">Shrub Planting, Ornamental Lemon Grass </t>
  </si>
  <si>
    <t xml:space="preserve">Shrub Planting, Indica Azalea </t>
  </si>
  <si>
    <t xml:space="preserve">Shrub Planting, Loropetalum Chinense 'Peack' </t>
  </si>
  <si>
    <t xml:space="preserve">Shrub Planting, Juniperus Squamata 'Blue Star' </t>
  </si>
  <si>
    <t xml:space="preserve">Shrub Planting, Red Drift Rose </t>
  </si>
  <si>
    <t xml:space="preserve">Shrub Planting, Autumn Angel Encore Azalea </t>
  </si>
  <si>
    <t xml:space="preserve">230-B     </t>
  </si>
  <si>
    <t xml:space="preserve">Tree Planting, American Beautyberry </t>
  </si>
  <si>
    <t xml:space="preserve">Tree Planting, American Holly </t>
  </si>
  <si>
    <t xml:space="preserve">Tree Planting, Ann Star Magnolia </t>
  </si>
  <si>
    <t xml:space="preserve">Tree Planting, Australis Sweetbay Magnolia </t>
  </si>
  <si>
    <t xml:space="preserve">Tree Planting, Autumn Blaze Red Maple </t>
  </si>
  <si>
    <t xml:space="preserve">Tree Planting, Bald Cypress </t>
  </si>
  <si>
    <t xml:space="preserve">Tree Planting, Biloxi Crapemyrtle </t>
  </si>
  <si>
    <t xml:space="preserve">Tree Planting, Black Mulberry </t>
  </si>
  <si>
    <t xml:space="preserve">Tree Planting, Blue Atlas or Deodar Cedar </t>
  </si>
  <si>
    <t xml:space="preserve">Tree Planting, Bracken's Southern Magnolia </t>
  </si>
  <si>
    <t xml:space="preserve">Tree Planting, Brodie Columnar Cedar </t>
  </si>
  <si>
    <t xml:space="preserve">Tree Planting, Burkii Eastern Red Cedar </t>
  </si>
  <si>
    <t xml:space="preserve">Tree Planting, Cabbage Palm </t>
  </si>
  <si>
    <t xml:space="preserve">Tree Planting, Cathedral Live Oak </t>
  </si>
  <si>
    <t xml:space="preserve">Tree Planting, Chaste Tree </t>
  </si>
  <si>
    <t xml:space="preserve">Tree Planting, Cherry Laurel </t>
  </si>
  <si>
    <t xml:space="preserve">Tree Planting, Chinafir </t>
  </si>
  <si>
    <t xml:space="preserve">Tree Planting, Chinese Dogwood </t>
  </si>
  <si>
    <t xml:space="preserve">Tree Planting, Columnar Tulip Poplar </t>
  </si>
  <si>
    <t xml:space="preserve">Tree Planting, Common Bald Cypress </t>
  </si>
  <si>
    <t xml:space="preserve">Tree Planting, Cottonwood </t>
  </si>
  <si>
    <t xml:space="preserve">Tree Planting, Crape Myrtle </t>
  </si>
  <si>
    <t xml:space="preserve">Tree Planting, Crape Myrtle 'Natchez' </t>
  </si>
  <si>
    <t xml:space="preserve">Tree Planting, Crape Myrtle 'Tonto' </t>
  </si>
  <si>
    <t xml:space="preserve">Tree Planting, Crape Mytle 'Cherokee' </t>
  </si>
  <si>
    <t xml:space="preserve">Tree Planting, Crape Mytle 'Fantasy' </t>
  </si>
  <si>
    <t xml:space="preserve">Tree Planting, Crape Mytle 'Watermelon Red' </t>
  </si>
  <si>
    <t xml:space="preserve">Tree Planting, D.D. Blanchard Magnolia </t>
  </si>
  <si>
    <t xml:space="preserve">Tree Planting, Dawn Redwood </t>
  </si>
  <si>
    <t xml:space="preserve">Tree Planting, Deciduous Holly </t>
  </si>
  <si>
    <t xml:space="preserve">Tree Planting, Dogwood </t>
  </si>
  <si>
    <t xml:space="preserve">Tree Planting, Drake Chinese Elm </t>
  </si>
  <si>
    <t xml:space="preserve">Tree Planting, Drake Elm </t>
  </si>
  <si>
    <t xml:space="preserve">Tree Planting, Dynamite Crape Myrtle </t>
  </si>
  <si>
    <t xml:space="preserve">Tree Planting, Eagleston Holly </t>
  </si>
  <si>
    <t xml:space="preserve">Tree Planting, Eastern Red Cedar </t>
  </si>
  <si>
    <t xml:space="preserve">Tree Planting, Emerald Green Arborvitae </t>
  </si>
  <si>
    <t xml:space="preserve">Tree Planting, Flameleaf Sumac </t>
  </si>
  <si>
    <t xml:space="preserve">Tree Planting, Flowering Dogwood </t>
  </si>
  <si>
    <t xml:space="preserve">Tree Planting, Foster's Holly </t>
  </si>
  <si>
    <t xml:space="preserve">Tree Planting, Green Ash </t>
  </si>
  <si>
    <t xml:space="preserve">Tree Planting, Green Giant Western Cedar </t>
  </si>
  <si>
    <t xml:space="preserve">Tree Planting, Hickory, Pignut </t>
  </si>
  <si>
    <t xml:space="preserve">Tree Planting, Honey Locust </t>
  </si>
  <si>
    <t xml:space="preserve">Tree Planting, Italian Cypress </t>
  </si>
  <si>
    <t xml:space="preserve">Tree Planting, Jerusalem Thorn </t>
  </si>
  <si>
    <t xml:space="preserve">Tree Planting, Lennei Saucer Magnolia </t>
  </si>
  <si>
    <t xml:space="preserve">Tree Planting, Leyland Cypress </t>
  </si>
  <si>
    <t xml:space="preserve">Tree Planting, Little Gem Magnolia </t>
  </si>
  <si>
    <t xml:space="preserve">Tree Planting, Live Oak </t>
  </si>
  <si>
    <t xml:space="preserve">Tree Planting, Live Oak, 10" to 20" </t>
  </si>
  <si>
    <t xml:space="preserve">Tree Planting, Live Oak, 21" to 30", State Furnished </t>
  </si>
  <si>
    <t xml:space="preserve">Tree Planting, Magnolia, From Right-Of-Way </t>
  </si>
  <si>
    <t xml:space="preserve">Tree Planting, Mary Nell Holly </t>
  </si>
  <si>
    <t xml:space="preserve">Tree Planting, Muskogee Crape Myrtle </t>
  </si>
  <si>
    <t xml:space="preserve">Tree Planting, Natchez Crape Myrtle </t>
  </si>
  <si>
    <t xml:space="preserve">Tree Planting, Nutall Oak </t>
  </si>
  <si>
    <t xml:space="preserve">Tree Planting, October Glory Red Maple </t>
  </si>
  <si>
    <t xml:space="preserve">Tree Planting, Pin Oak </t>
  </si>
  <si>
    <t xml:space="preserve">Tree Planting, Red Buckeye </t>
  </si>
  <si>
    <t xml:space="preserve">Tree Planting, Red Hickory </t>
  </si>
  <si>
    <t xml:space="preserve">Tree Planting, Red Maple </t>
  </si>
  <si>
    <t xml:space="preserve">Tree Planting, Red Sunset Maple </t>
  </si>
  <si>
    <t xml:space="preserve">Tree Planting, Redbud </t>
  </si>
  <si>
    <t xml:space="preserve">Tree Planting, River Birch </t>
  </si>
  <si>
    <t xml:space="preserve">Tree Planting, Saucer Magnolia </t>
  </si>
  <si>
    <t xml:space="preserve">Tree Planting, Savannah Holly </t>
  </si>
  <si>
    <t xml:space="preserve">Tree Planting, Sawtooth Oak </t>
  </si>
  <si>
    <t xml:space="preserve">Tree Planting, Scarlett Oak </t>
  </si>
  <si>
    <t xml:space="preserve">Tree Planting, Shagbark Hickory </t>
  </si>
  <si>
    <t xml:space="preserve">Tree Planting, Shortleaf Pine </t>
  </si>
  <si>
    <t xml:space="preserve">Tree Planting, Shumard Oak </t>
  </si>
  <si>
    <t xml:space="preserve">Tree Planting, Slash Pine </t>
  </si>
  <si>
    <t xml:space="preserve">Tree Planting, Slender Silhouette Sweetgum </t>
  </si>
  <si>
    <t xml:space="preserve">Tree Planting, Southern Magnolia </t>
  </si>
  <si>
    <t xml:space="preserve">Tree Planting, Southern Magnolia, Claudia Wannamaker </t>
  </si>
  <si>
    <t xml:space="preserve">Tree Planting, Southern Red Oak </t>
  </si>
  <si>
    <t xml:space="preserve">Tree Planting, Southern Wax Myrtle </t>
  </si>
  <si>
    <t xml:space="preserve">Tree Planting, Spruce Pine </t>
  </si>
  <si>
    <t xml:space="preserve">Tree Planting, Star Magnolia </t>
  </si>
  <si>
    <t xml:space="preserve">Tree Planting, Sugar Maple </t>
  </si>
  <si>
    <t xml:space="preserve">Tree Planting, Sweet Bay Magnolia </t>
  </si>
  <si>
    <t xml:space="preserve">Tree Planting, Sweet Gum </t>
  </si>
  <si>
    <t xml:space="preserve">Tree Planting, Sweetbay Magnolia </t>
  </si>
  <si>
    <t xml:space="preserve">Tree Planting, Sycamore </t>
  </si>
  <si>
    <t xml:space="preserve">Tree Planting, Torulosa Juniper </t>
  </si>
  <si>
    <t xml:space="preserve">Tree Planting, Tree Form Foster Holly </t>
  </si>
  <si>
    <t xml:space="preserve">Tree Planting, Tree Huckleberry </t>
  </si>
  <si>
    <t xml:space="preserve">Tree Planting, Tree-Form Zhuzhou Loropetalum </t>
  </si>
  <si>
    <t xml:space="preserve">Tree Planting, Tulip Poplar </t>
  </si>
  <si>
    <t xml:space="preserve">Tree Planting, Water Oak </t>
  </si>
  <si>
    <t xml:space="preserve">Tree Planting, Wax Myrtle </t>
  </si>
  <si>
    <t xml:space="preserve">Tree Planting, White Fringe Tree </t>
  </si>
  <si>
    <t xml:space="preserve">Tree Planting, White Oak </t>
  </si>
  <si>
    <t xml:space="preserve">Tree Planting, Willow Oak </t>
  </si>
  <si>
    <t xml:space="preserve">Tree Planting, Windmill Palm </t>
  </si>
  <si>
    <t xml:space="preserve">Tree Planting, Yaupon Holly </t>
  </si>
  <si>
    <t xml:space="preserve">Tree Planting, Yellow Poplar </t>
  </si>
  <si>
    <t xml:space="preserve">Tree Planting, Bradford Pear </t>
  </si>
  <si>
    <t xml:space="preserve">Tree Planting, Callery Pear </t>
  </si>
  <si>
    <t xml:space="preserve">Tree Planting, Princeton Elm </t>
  </si>
  <si>
    <t xml:space="preserve">Tree Planting, Southern Magnolia, Saint Mary </t>
  </si>
  <si>
    <t xml:space="preserve">Tree Planting, Compton Oak </t>
  </si>
  <si>
    <t xml:space="preserve">230-C     </t>
  </si>
  <si>
    <t xml:space="preserve">Bed Edging </t>
  </si>
  <si>
    <t xml:space="preserve">230-D     </t>
  </si>
  <si>
    <t xml:space="preserve">Bed Preparation </t>
  </si>
  <si>
    <t xml:space="preserve">231-A     </t>
  </si>
  <si>
    <t xml:space="preserve">Seedlings, Bald Cypress 18" Minimum Height </t>
  </si>
  <si>
    <t xml:space="preserve">K   </t>
  </si>
  <si>
    <t xml:space="preserve">Seedlings, Loblolly Pine </t>
  </si>
  <si>
    <t xml:space="preserve">Seedlings, Red Maple </t>
  </si>
  <si>
    <t xml:space="preserve">Seedlings, Scarlet Oak </t>
  </si>
  <si>
    <t xml:space="preserve">Seedlings, White Ash </t>
  </si>
  <si>
    <t xml:space="preserve">Seedlings, White Oak </t>
  </si>
  <si>
    <t xml:space="preserve">232-A     </t>
  </si>
  <si>
    <t xml:space="preserve">Fertilizer for Woody Plant Material </t>
  </si>
  <si>
    <t xml:space="preserve">Fertilizer for Woody Plant Material, Tablet, 10 gram </t>
  </si>
  <si>
    <t xml:space="preserve">Fertilizer for Woody Plant Material, Tablet, 21 gram </t>
  </si>
  <si>
    <t xml:space="preserve">233-A     </t>
  </si>
  <si>
    <t xml:space="preserve">Tree Bark Mulch, Type I </t>
  </si>
  <si>
    <t xml:space="preserve">Tree Bark Mulch, Type II </t>
  </si>
  <si>
    <t xml:space="preserve">Tree Bark Mulch, Type III </t>
  </si>
  <si>
    <t xml:space="preserve">Tree Bark Mulch, Type IV </t>
  </si>
  <si>
    <t xml:space="preserve">Tree Bark Mulch, Type V </t>
  </si>
  <si>
    <t xml:space="preserve">233-B     </t>
  </si>
  <si>
    <t xml:space="preserve">Aggregate Mulch </t>
  </si>
  <si>
    <t xml:space="preserve">233-C     </t>
  </si>
  <si>
    <t xml:space="preserve">Straw Mulch, Class I </t>
  </si>
  <si>
    <t xml:space="preserve">Straw Mulch, Class II </t>
  </si>
  <si>
    <t xml:space="preserve">907-234-A </t>
  </si>
  <si>
    <t xml:space="preserve">Temporary Silt Fence </t>
  </si>
  <si>
    <t xml:space="preserve">907-234-B </t>
  </si>
  <si>
    <t xml:space="preserve">Permanent Silt Fence </t>
  </si>
  <si>
    <t xml:space="preserve">907-234-C </t>
  </si>
  <si>
    <t xml:space="preserve">Super Silt Fence </t>
  </si>
  <si>
    <t xml:space="preserve">907-234-D </t>
  </si>
  <si>
    <t xml:space="preserve">Inlet Siltation Guard </t>
  </si>
  <si>
    <t xml:space="preserve">907-234-E </t>
  </si>
  <si>
    <t xml:space="preserve">Reset Inlet Siltation Guard </t>
  </si>
  <si>
    <t xml:space="preserve">907-234-F </t>
  </si>
  <si>
    <t xml:space="preserve">Turbidity Barrier </t>
  </si>
  <si>
    <t xml:space="preserve">235-A     </t>
  </si>
  <si>
    <t xml:space="preserve">Temporary Erosion Checks </t>
  </si>
  <si>
    <t xml:space="preserve">236-A     </t>
  </si>
  <si>
    <t xml:space="preserve">Silt Basin, Type A </t>
  </si>
  <si>
    <t xml:space="preserve">Silt Basin, Type A Modified </t>
  </si>
  <si>
    <t xml:space="preserve">Silt Basin, Type B </t>
  </si>
  <si>
    <t xml:space="preserve">Silt Basin, Type B Modified </t>
  </si>
  <si>
    <t xml:space="preserve">Silt Basin, Type C </t>
  </si>
  <si>
    <t xml:space="preserve">Silt Basin, Type C1 </t>
  </si>
  <si>
    <t xml:space="preserve">Silt Basin, Type C2 </t>
  </si>
  <si>
    <t xml:space="preserve">Silt Basin, Type D </t>
  </si>
  <si>
    <t xml:space="preserve">Silt Basin, Type D1 </t>
  </si>
  <si>
    <t xml:space="preserve">Silt Basin, Type D2 </t>
  </si>
  <si>
    <t xml:space="preserve">236-B     </t>
  </si>
  <si>
    <t xml:space="preserve">Maintenance and Removal of Existing Silt Basins, Type A </t>
  </si>
  <si>
    <t xml:space="preserve">Maintenance and Removal of Existing Silt Basins, Type B </t>
  </si>
  <si>
    <t xml:space="preserve">Maintenance and Removal of Existing Silt Basins, Type C </t>
  </si>
  <si>
    <t xml:space="preserve">Maintenance and Removal of Existing Silt Basins, Type D </t>
  </si>
  <si>
    <t xml:space="preserve">237-A     </t>
  </si>
  <si>
    <t xml:space="preserve">Wattles, 12" </t>
  </si>
  <si>
    <t xml:space="preserve">Wattles, 20" </t>
  </si>
  <si>
    <t xml:space="preserve">907-237-B </t>
  </si>
  <si>
    <t xml:space="preserve">Wattles, Heavy-Duty </t>
  </si>
  <si>
    <t xml:space="preserve">239-A     </t>
  </si>
  <si>
    <t xml:space="preserve">Temporary Slope Drains </t>
  </si>
  <si>
    <t xml:space="preserve">907-240-A </t>
  </si>
  <si>
    <t xml:space="preserve">Interlocking Flexible Block Erosion Control System </t>
  </si>
  <si>
    <t xml:space="preserve">907-241-A </t>
  </si>
  <si>
    <t xml:space="preserve">Floc Blocks </t>
  </si>
  <si>
    <t xml:space="preserve">907-242-A </t>
  </si>
  <si>
    <t xml:space="preserve">Renovation of </t>
  </si>
  <si>
    <t>907-242-PP</t>
  </si>
  <si>
    <t>907-243-PP</t>
  </si>
  <si>
    <t xml:space="preserve">Herbicide </t>
  </si>
  <si>
    <t xml:space="preserve">907-244-A </t>
  </si>
  <si>
    <t xml:space="preserve">Tree Pruning, Less Than or Equal to 8 inches </t>
  </si>
  <si>
    <t xml:space="preserve">Tree Pruning, Greater Than 8 inches to 16 inches </t>
  </si>
  <si>
    <t xml:space="preserve">Tree Pruning, Greater Than 16 inches </t>
  </si>
  <si>
    <t xml:space="preserve">245-A     </t>
  </si>
  <si>
    <t xml:space="preserve">Silt Dike </t>
  </si>
  <si>
    <t xml:space="preserve">246-A     </t>
  </si>
  <si>
    <t xml:space="preserve">Sandbags </t>
  </si>
  <si>
    <t xml:space="preserve">246-B     </t>
  </si>
  <si>
    <t xml:space="preserve">Rockbags </t>
  </si>
  <si>
    <t xml:space="preserve">247-A     </t>
  </si>
  <si>
    <t xml:space="preserve">Temporary Stream Diversion </t>
  </si>
  <si>
    <t xml:space="preserve">249-A     </t>
  </si>
  <si>
    <t xml:space="preserve">Riprap for Erosion Control </t>
  </si>
  <si>
    <t xml:space="preserve">249-B     </t>
  </si>
  <si>
    <t xml:space="preserve">Remove and Reset Riprap </t>
  </si>
  <si>
    <t xml:space="preserve">907-250-A </t>
  </si>
  <si>
    <t xml:space="preserve">Polyacrylamide (PAM) </t>
  </si>
  <si>
    <t xml:space="preserve">LBS </t>
  </si>
  <si>
    <t xml:space="preserve">907-252-A </t>
  </si>
  <si>
    <t xml:space="preserve">Sediment Retention Barrier </t>
  </si>
  <si>
    <t xml:space="preserve">907-253-A </t>
  </si>
  <si>
    <t xml:space="preserve">Coir Fiber Baffle </t>
  </si>
  <si>
    <t xml:space="preserve">907-255-A </t>
  </si>
  <si>
    <t xml:space="preserve">Bird Netting System </t>
  </si>
  <si>
    <t xml:space="preserve">907-257-A </t>
  </si>
  <si>
    <t xml:space="preserve">Floating Skimmer System </t>
  </si>
  <si>
    <t xml:space="preserve">907-258-A </t>
  </si>
  <si>
    <t xml:space="preserve">Charcoal Grill </t>
  </si>
  <si>
    <t xml:space="preserve">Building Amenities </t>
  </si>
  <si>
    <t xml:space="preserve">907-258-B </t>
  </si>
  <si>
    <t xml:space="preserve">Drinking Fountain </t>
  </si>
  <si>
    <t xml:space="preserve">907-258-C </t>
  </si>
  <si>
    <t xml:space="preserve">Concrete Picnic Table and Benches </t>
  </si>
  <si>
    <t xml:space="preserve">907-258-D </t>
  </si>
  <si>
    <t xml:space="preserve">Wooden Picnic Table and Benches </t>
  </si>
  <si>
    <t xml:space="preserve">907-258-E </t>
  </si>
  <si>
    <t xml:space="preserve">Trash Receptacle </t>
  </si>
  <si>
    <t xml:space="preserve">907-258-F </t>
  </si>
  <si>
    <t xml:space="preserve">Water Hydrant </t>
  </si>
  <si>
    <t xml:space="preserve">907-258-G </t>
  </si>
  <si>
    <t xml:space="preserve">Travel Trailer Sewage Dump Station </t>
  </si>
  <si>
    <t xml:space="preserve">907-258-H </t>
  </si>
  <si>
    <t xml:space="preserve">Cast Stone Bench </t>
  </si>
  <si>
    <t xml:space="preserve">907-258-I </t>
  </si>
  <si>
    <t xml:space="preserve">Sign, Masonry and Stone </t>
  </si>
  <si>
    <t xml:space="preserve">907-258-J </t>
  </si>
  <si>
    <t xml:space="preserve">Metal Bench </t>
  </si>
  <si>
    <t xml:space="preserve">907-258-K </t>
  </si>
  <si>
    <t xml:space="preserve">Bollard </t>
  </si>
  <si>
    <t xml:space="preserve">907-258-L </t>
  </si>
  <si>
    <t xml:space="preserve">Pavilion </t>
  </si>
  <si>
    <t xml:space="preserve">907-258-M </t>
  </si>
  <si>
    <t xml:space="preserve">Survey Monument </t>
  </si>
  <si>
    <t xml:space="preserve">907-258-N </t>
  </si>
  <si>
    <t xml:space="preserve">Car Stop </t>
  </si>
  <si>
    <t xml:space="preserve">907-258-O </t>
  </si>
  <si>
    <t xml:space="preserve">Cigarette Receptacle </t>
  </si>
  <si>
    <t xml:space="preserve">907-258-P </t>
  </si>
  <si>
    <t xml:space="preserve">Picnic Shelter </t>
  </si>
  <si>
    <t>907-258-PP</t>
  </si>
  <si>
    <t xml:space="preserve">Seat Wall </t>
  </si>
  <si>
    <t xml:space="preserve">Decorative Park Bench </t>
  </si>
  <si>
    <t xml:space="preserve">Litter Receptacle, Per Plans </t>
  </si>
  <si>
    <t xml:space="preserve">Bollard, Per Plans </t>
  </si>
  <si>
    <t xml:space="preserve">Car Stop, Per Plans </t>
  </si>
  <si>
    <t xml:space="preserve">Building Amenities,  </t>
  </si>
  <si>
    <t xml:space="preserve">Pavilion, Per Plans </t>
  </si>
  <si>
    <t xml:space="preserve">907-259-A </t>
  </si>
  <si>
    <t xml:space="preserve">Unlighted Bollard </t>
  </si>
  <si>
    <t xml:space="preserve">907-259-B </t>
  </si>
  <si>
    <t xml:space="preserve">Lighting Assembly, Bollards </t>
  </si>
  <si>
    <t xml:space="preserve">907-259-C </t>
  </si>
  <si>
    <t xml:space="preserve">Lighting Assembly, Flag Pole Lighting </t>
  </si>
  <si>
    <t xml:space="preserve">907-259-D </t>
  </si>
  <si>
    <t xml:space="preserve">Lighting Assembly, Sign Lighting </t>
  </si>
  <si>
    <t xml:space="preserve">907-259-E </t>
  </si>
  <si>
    <t xml:space="preserve">Lighting Assembly, Vapor Tight </t>
  </si>
  <si>
    <t xml:space="preserve">907-259-F </t>
  </si>
  <si>
    <t xml:space="preserve">Weatherproof GFCI Receptacle </t>
  </si>
  <si>
    <t xml:space="preserve">907-259-G </t>
  </si>
  <si>
    <t xml:space="preserve">Lighting Assembly - Column Uplights </t>
  </si>
  <si>
    <t xml:space="preserve">907-259-H </t>
  </si>
  <si>
    <t xml:space="preserve">Lighting Assembly, Vandal Resistant </t>
  </si>
  <si>
    <t>907-259-PP</t>
  </si>
  <si>
    <t xml:space="preserve">Lighting Assembly, Flag Pole Lighting, Per Plans </t>
  </si>
  <si>
    <t xml:space="preserve">907-260-A </t>
  </si>
  <si>
    <t xml:space="preserve">Utility Work - Sewer,  </t>
  </si>
  <si>
    <t>907-260-PP</t>
  </si>
  <si>
    <t xml:space="preserve">907-261-A </t>
  </si>
  <si>
    <t xml:space="preserve">Utility Work - Gas,  </t>
  </si>
  <si>
    <t>907-261-PP</t>
  </si>
  <si>
    <t xml:space="preserve">907-262-A </t>
  </si>
  <si>
    <t xml:space="preserve">Utility Work - Water,  </t>
  </si>
  <si>
    <t>907-262-PP</t>
  </si>
  <si>
    <t>907-265-PP</t>
  </si>
  <si>
    <t xml:space="preserve">Relocation of Existing Water Line </t>
  </si>
  <si>
    <t>907-269-PP</t>
  </si>
  <si>
    <t xml:space="preserve">Pumping System </t>
  </si>
  <si>
    <t xml:space="preserve">907-270-A </t>
  </si>
  <si>
    <t xml:space="preserve">VW Piezometer </t>
  </si>
  <si>
    <t xml:space="preserve">907-276-A </t>
  </si>
  <si>
    <t xml:space="preserve">Excavation for Stone Dike and Tiebacks, AEA AH </t>
  </si>
  <si>
    <t xml:space="preserve">907-276-B </t>
  </si>
  <si>
    <t xml:space="preserve">Excavation for Stone Revetment, FM, AH </t>
  </si>
  <si>
    <t xml:space="preserve">907-282-A </t>
  </si>
  <si>
    <t xml:space="preserve">Automatic Irrigation System </t>
  </si>
  <si>
    <t xml:space="preserve">Sprinkler Head, 1804-PRS-15CST </t>
  </si>
  <si>
    <t xml:space="preserve">Sprinkler Head, 1804-PRS-15EST </t>
  </si>
  <si>
    <t xml:space="preserve">Sprinkler Head, 1804-PRS-15F </t>
  </si>
  <si>
    <t xml:space="preserve">Sprinkler Head, 1804-PRS-15H </t>
  </si>
  <si>
    <t xml:space="preserve">Sprinkler Head, 1804-PRS-15Q </t>
  </si>
  <si>
    <t xml:space="preserve">Sprinkler Head, 1804-PRS-15SST </t>
  </si>
  <si>
    <t xml:space="preserve">Sprinkler Head, 1804-PRS-15T </t>
  </si>
  <si>
    <t xml:space="preserve">Sprinkler Head, 1804-PRS-15TQ </t>
  </si>
  <si>
    <t xml:space="preserve">Sprinkler Head, 1804-PRS-15TT </t>
  </si>
  <si>
    <t xml:space="preserve">Sprinkler Head, 1804-PRS-9SST </t>
  </si>
  <si>
    <t xml:space="preserve">Sprinkler Head, 1812-PRS-10VAN-H </t>
  </si>
  <si>
    <t xml:space="preserve">Sprinkler Head, 1812-PRS-10VAN-Q </t>
  </si>
  <si>
    <t xml:space="preserve">Sprinkler Head, 1812-PRS-10VAN-TQ </t>
  </si>
  <si>
    <t xml:space="preserve">Sprinkler Head, 1812-PRS-12F </t>
  </si>
  <si>
    <t xml:space="preserve">Sprinkler Head, 1812-PRS-12H </t>
  </si>
  <si>
    <t xml:space="preserve">Sprinkler Head, 1812-PRS-12Q </t>
  </si>
  <si>
    <t xml:space="preserve">Sprinkler Head, 1812-PRS-12TQ </t>
  </si>
  <si>
    <t xml:space="preserve">Sprinkler Head, 1812-PRS-15CST </t>
  </si>
  <si>
    <t xml:space="preserve">Sprinkler Head, 1812-PRS-15EST </t>
  </si>
  <si>
    <t xml:space="preserve">Sprinkler Head, 1812-PRS-15F </t>
  </si>
  <si>
    <t xml:space="preserve">Sprinkler Head, 1812-PRS-15H </t>
  </si>
  <si>
    <t xml:space="preserve">Sprinkler Head, 1812-PRS-15Q </t>
  </si>
  <si>
    <t xml:space="preserve">Sprinkler Head, 1812-PRS-15SST </t>
  </si>
  <si>
    <t xml:space="preserve">Sprinkler Head, 1812-PRS-15T </t>
  </si>
  <si>
    <t xml:space="preserve">Sprinkler Head, 1812-PRS-15TQ </t>
  </si>
  <si>
    <t xml:space="preserve">Sprinkler Head, 1812-PRS-15VAN </t>
  </si>
  <si>
    <t xml:space="preserve">Sprinkler Head, 1812-PRS-5H </t>
  </si>
  <si>
    <t xml:space="preserve">Sprinkler Head, 1812-PRS-8H </t>
  </si>
  <si>
    <t xml:space="preserve">Sprinkler Head, 1812-PRS-8Q </t>
  </si>
  <si>
    <t xml:space="preserve">Sprinkler Head, 1812-PRS-9SST </t>
  </si>
  <si>
    <t xml:space="preserve">Sprinkler Head, 1812-PRS-R-Van 1724 </t>
  </si>
  <si>
    <t xml:space="preserve">Sprinkler Head, 3504-PC-SAM-.75 </t>
  </si>
  <si>
    <t xml:space="preserve">Sprinkler Head, 3504-PC-SAM-1.5 </t>
  </si>
  <si>
    <t xml:space="preserve">Sprinkler Head, 3504-PC-SAM-3 </t>
  </si>
  <si>
    <t xml:space="preserve">Sprinkler Head, 5004-PL-PC-SAM-2.0-Q </t>
  </si>
  <si>
    <t xml:space="preserve">Sprinkler Head, 5004-PL-PC-SAM-4.0-H </t>
  </si>
  <si>
    <t xml:space="preserve">Sprinkler Head, 5004-PL-PC-SAM-5.0-TQ </t>
  </si>
  <si>
    <t xml:space="preserve">Sprinkler Head, 5004-PL-PC-SAM-6.0-F </t>
  </si>
  <si>
    <t xml:space="preserve">Sprinkler Head, 5012-PL-FC-R </t>
  </si>
  <si>
    <t xml:space="preserve">Sprinkler Head, 5012-PL-PC-2.0 </t>
  </si>
  <si>
    <t xml:space="preserve">Sprinkler Head, 5012-PL-PC-R </t>
  </si>
  <si>
    <t xml:space="preserve">Sprinkler Head, R-50-SAM-1.5 </t>
  </si>
  <si>
    <t xml:space="preserve">Sprinkler Head, R-50-SAM-3.0 </t>
  </si>
  <si>
    <t xml:space="preserve">Sprinkler Head, R-50-SAM-4.0 </t>
  </si>
  <si>
    <t xml:space="preserve">Sprinkler Head, R-50-SAM-6.0 </t>
  </si>
  <si>
    <t xml:space="preserve">Sprinkler Head, R-50-SAM-PC-1.5 </t>
  </si>
  <si>
    <t xml:space="preserve">Sprinkler Head, R-50-SAM-PC-3.0 </t>
  </si>
  <si>
    <t xml:space="preserve">Sprinkler Head, R-50-SAM-PC-4.0 </t>
  </si>
  <si>
    <t xml:space="preserve">Sprinkler Head, R-50-SAM-PC-6.0 </t>
  </si>
  <si>
    <t xml:space="preserve">Sprinkler Head, R50-SAM-PC-1.0 </t>
  </si>
  <si>
    <t xml:space="preserve">Sprinkler Head, R50-SAM-R+-1.5 </t>
  </si>
  <si>
    <t xml:space="preserve">Sprinkler Head, R50-SAM-R+-3.0 </t>
  </si>
  <si>
    <t xml:space="preserve">Sprinkler Head, R50-SAM-R+-4.0 </t>
  </si>
  <si>
    <t xml:space="preserve">Sprinkler Head, R50-SAM-R+-6.0 </t>
  </si>
  <si>
    <t xml:space="preserve">Sprinkler Head, T-12-SAM-PC-T30-1.0 </t>
  </si>
  <si>
    <t xml:space="preserve">Sprinkler Head, T-12-SAM-PC-T30-2.0 </t>
  </si>
  <si>
    <t xml:space="preserve">Sprinkler Head, T-12-SAM-PC-T30-2.5 </t>
  </si>
  <si>
    <t xml:space="preserve">Sprinkler Head, T-12-SAM-PC-T30-4.0 </t>
  </si>
  <si>
    <t xml:space="preserve">Sprinkler Head, T-4-FC-T22-2.5 </t>
  </si>
  <si>
    <t xml:space="preserve">Sprinkler Head, T-4-PC-22-.65 </t>
  </si>
  <si>
    <t xml:space="preserve">Sprinkler Head, T-4-PC-T22-1.3 </t>
  </si>
  <si>
    <t xml:space="preserve">Sprinkler Head, T-SAM-4-PC-T22-.65 </t>
  </si>
  <si>
    <t xml:space="preserve">Sprinkler Head, T-SAM-4-PC-T22-1.30 </t>
  </si>
  <si>
    <t xml:space="preserve">Sprinkler Head, T-SAM-4-PC-T22-2.0 </t>
  </si>
  <si>
    <t xml:space="preserve">Sprinkler Head, T-SAM-4-PC-T22-2.5 </t>
  </si>
  <si>
    <t xml:space="preserve">Sprinkler Head, 5004-PL-PC-SAM-1.0 </t>
  </si>
  <si>
    <t xml:space="preserve">907-282-B </t>
  </si>
  <si>
    <t xml:space="preserve">Piping, 1 1/2" Diameter </t>
  </si>
  <si>
    <t xml:space="preserve">Piping, 1 1/4" Diameter </t>
  </si>
  <si>
    <t xml:space="preserve">Piping, 1" Diameter </t>
  </si>
  <si>
    <t xml:space="preserve">Piping, 1/2" Diameter </t>
  </si>
  <si>
    <t xml:space="preserve">Piping, 2 1/2" Diameter </t>
  </si>
  <si>
    <t xml:space="preserve">Piping, 2" Diameter </t>
  </si>
  <si>
    <t xml:space="preserve">Piping, 3" Diameter </t>
  </si>
  <si>
    <t xml:space="preserve">Piping, 3/4" Diameter </t>
  </si>
  <si>
    <t xml:space="preserve">Piping, 4" Diameter </t>
  </si>
  <si>
    <t xml:space="preserve">907-282-C </t>
  </si>
  <si>
    <t xml:space="preserve">Sleeves, 2" </t>
  </si>
  <si>
    <t xml:space="preserve">Sleeves, 3" </t>
  </si>
  <si>
    <t xml:space="preserve">Sleeves, 4" </t>
  </si>
  <si>
    <t xml:space="preserve">Sleeves, 6-inch Diameter </t>
  </si>
  <si>
    <t xml:space="preserve">Sleeves, 8" </t>
  </si>
  <si>
    <t xml:space="preserve">907-282-D </t>
  </si>
  <si>
    <t xml:space="preserve">Valve Control Wire </t>
  </si>
  <si>
    <t xml:space="preserve">907-282-E </t>
  </si>
  <si>
    <t xml:space="preserve">Trench Excavation and Backfill </t>
  </si>
  <si>
    <t xml:space="preserve">907-282-F </t>
  </si>
  <si>
    <t xml:space="preserve">Meter With Meter Box, 3" </t>
  </si>
  <si>
    <t xml:space="preserve">Meter With Meter Box, 4" </t>
  </si>
  <si>
    <t xml:space="preserve">Meter with Meter Box, 1" </t>
  </si>
  <si>
    <t xml:space="preserve">Meter with Meter Box, 2" </t>
  </si>
  <si>
    <t xml:space="preserve">907-282-G </t>
  </si>
  <si>
    <t xml:space="preserve">Electric Controller, 12 Station </t>
  </si>
  <si>
    <t xml:space="preserve">Electric Controller, 20 Station </t>
  </si>
  <si>
    <t xml:space="preserve">Electric Controller, 24 Station </t>
  </si>
  <si>
    <t xml:space="preserve">Electric Controller, 32 Station </t>
  </si>
  <si>
    <t xml:space="preserve">Electric Controller, 4 Station </t>
  </si>
  <si>
    <t xml:space="preserve">Electric Controller, 6 Station </t>
  </si>
  <si>
    <t xml:space="preserve">Electric Controller, 8 Station </t>
  </si>
  <si>
    <t xml:space="preserve">Electric Controller, 16 Station </t>
  </si>
  <si>
    <t xml:space="preserve">907-282-H </t>
  </si>
  <si>
    <t xml:space="preserve">Electric Control Valve, 1 1/2" </t>
  </si>
  <si>
    <t xml:space="preserve">Electric Control Valve, 1" </t>
  </si>
  <si>
    <t xml:space="preserve">Electric Control Valve, 2" </t>
  </si>
  <si>
    <t xml:space="preserve">907-282-I </t>
  </si>
  <si>
    <t xml:space="preserve">Backflow Preventer, 1" </t>
  </si>
  <si>
    <t xml:space="preserve">Backflow Preventer, 2 1/2" </t>
  </si>
  <si>
    <t xml:space="preserve">Backflow Preventer, 2" </t>
  </si>
  <si>
    <t xml:space="preserve">Backflow Preventer, 3" </t>
  </si>
  <si>
    <t xml:space="preserve">Backflow Preventer, 1 1/2" </t>
  </si>
  <si>
    <t xml:space="preserve">907-282-J </t>
  </si>
  <si>
    <t xml:space="preserve">Isolation Valve, 1" </t>
  </si>
  <si>
    <t xml:space="preserve">Isolation Valve, 2 1/2" </t>
  </si>
  <si>
    <t xml:space="preserve">Isolation Valve, 2" </t>
  </si>
  <si>
    <t xml:space="preserve">Isolation Valve, 3" </t>
  </si>
  <si>
    <t xml:space="preserve">Isolation Valve, 4" </t>
  </si>
  <si>
    <t xml:space="preserve">907-282-K </t>
  </si>
  <si>
    <t xml:space="preserve">Quick Coupler Key with Hose and Swivel </t>
  </si>
  <si>
    <t xml:space="preserve">907-282-L </t>
  </si>
  <si>
    <t xml:space="preserve">Pressure Regulator </t>
  </si>
  <si>
    <t xml:space="preserve">907-290-A </t>
  </si>
  <si>
    <t xml:space="preserve">Flagpole </t>
  </si>
  <si>
    <t xml:space="preserve">304-A     </t>
  </si>
  <si>
    <t xml:space="preserve">Granular Material, LVM, Class 10, Group C </t>
  </si>
  <si>
    <t>GY</t>
  </si>
  <si>
    <t xml:space="preserve">Granular Material, LVM, Class 3, Group C </t>
  </si>
  <si>
    <t xml:space="preserve">Granular Material, LVM, Class 3, Group D </t>
  </si>
  <si>
    <t xml:space="preserve">Granular Material, LVM, Class 5, Group C </t>
  </si>
  <si>
    <t xml:space="preserve">Granular Material, LVM, Class 5, Group D </t>
  </si>
  <si>
    <t xml:space="preserve">Granular Material, LVM, Class 5, Group E </t>
  </si>
  <si>
    <t xml:space="preserve">Granular Material, LVM, Class 6, Group C </t>
  </si>
  <si>
    <t xml:space="preserve">Granular Material, LVM, Class 6, Group D </t>
  </si>
  <si>
    <t xml:space="preserve">Granular Material, LVM, Class 9, Group A </t>
  </si>
  <si>
    <t xml:space="preserve">Granular Material, LVM, Class 9, Group B </t>
  </si>
  <si>
    <t xml:space="preserve">Granular Material, LVM, Class 9, Group C </t>
  </si>
  <si>
    <t xml:space="preserve">Granular Material, LVM, Class 9, Group D </t>
  </si>
  <si>
    <t xml:space="preserve">Granular Material, LVM, Class 3, Group B </t>
  </si>
  <si>
    <t xml:space="preserve">304-B     </t>
  </si>
  <si>
    <t xml:space="preserve">Granular Material, Class 3, Group C </t>
  </si>
  <si>
    <t>GT</t>
  </si>
  <si>
    <t xml:space="preserve">Granular Material, Class 3, Group D </t>
  </si>
  <si>
    <t xml:space="preserve">Granular Material, Class 5, Group C </t>
  </si>
  <si>
    <t xml:space="preserve">Granular Material, Class 5, Group D </t>
  </si>
  <si>
    <t xml:space="preserve">Granular Material, Class 5, Group E </t>
  </si>
  <si>
    <t xml:space="preserve">Granular Material, Class 6, Group C </t>
  </si>
  <si>
    <t xml:space="preserve">Granular Material, Class 6, Group D </t>
  </si>
  <si>
    <t xml:space="preserve">Granular Material, Class 9, Group B </t>
  </si>
  <si>
    <t xml:space="preserve">Granular Material, Class 9, Group C </t>
  </si>
  <si>
    <t xml:space="preserve">Granular Material, Class 9, Group D </t>
  </si>
  <si>
    <t xml:space="preserve">Granular Material, Class 9, Group E </t>
  </si>
  <si>
    <t xml:space="preserve">Granular Material, Class 10, Group C </t>
  </si>
  <si>
    <t xml:space="preserve">304-C     </t>
  </si>
  <si>
    <t xml:space="preserve">Granular Material, AEA, Class 3, Group C </t>
  </si>
  <si>
    <t xml:space="preserve">Granular Material, AEA, Class 3, Group D </t>
  </si>
  <si>
    <t xml:space="preserve">Granular Material, AEA, Class 5, Group C </t>
  </si>
  <si>
    <t xml:space="preserve">Granular Material, AEA, Class 5, Group D </t>
  </si>
  <si>
    <t xml:space="preserve">Granular Material, AEA, Class 5, Group E </t>
  </si>
  <si>
    <t xml:space="preserve">Granular Material, AEA, Class 6, Group C </t>
  </si>
  <si>
    <t xml:space="preserve">Granular Material, AEA, Class 6, Group D </t>
  </si>
  <si>
    <t xml:space="preserve">Granular Material, AEA, Class 9, Group B </t>
  </si>
  <si>
    <t xml:space="preserve">Granular Material, AEA, Class 9, Group C </t>
  </si>
  <si>
    <t xml:space="preserve">Granular Material, AEA, Class 9, Group D </t>
  </si>
  <si>
    <t xml:space="preserve">304-D     </t>
  </si>
  <si>
    <t xml:space="preserve">Granular Material, Crushed Concrete </t>
  </si>
  <si>
    <t xml:space="preserve">Granular Material, Crushed Stone </t>
  </si>
  <si>
    <t xml:space="preserve">Granular Material, Size 57 </t>
  </si>
  <si>
    <t xml:space="preserve">Granular Material, Size 67 </t>
  </si>
  <si>
    <t xml:space="preserve">304-E     </t>
  </si>
  <si>
    <t xml:space="preserve">Granular Material, LVM, Concrete Sand </t>
  </si>
  <si>
    <t xml:space="preserve">Granular Material, LVM, Crushed Concrete </t>
  </si>
  <si>
    <t xml:space="preserve">Granular Material, LVM, Crushed Stone </t>
  </si>
  <si>
    <t xml:space="preserve">Granular Material, LVM, Size 57 </t>
  </si>
  <si>
    <t xml:space="preserve">Granular Material, LVM, Size 67 </t>
  </si>
  <si>
    <t xml:space="preserve">Granular Material, LVM, Size 467 </t>
  </si>
  <si>
    <t xml:space="preserve">304-F     </t>
  </si>
  <si>
    <t xml:space="preserve">3/4" and Down Crushed Stone Base </t>
  </si>
  <si>
    <t xml:space="preserve">Size 610 Crushed Stone Base </t>
  </si>
  <si>
    <t xml:space="preserve">Size 825B Crushed Stone Base </t>
  </si>
  <si>
    <t xml:space="preserve">304-G     </t>
  </si>
  <si>
    <t xml:space="preserve">Size 3/4" and Down Crushed Stone Base, AEA </t>
  </si>
  <si>
    <t xml:space="preserve">Size 610 Crushed Stone Base, AEA </t>
  </si>
  <si>
    <t xml:space="preserve">Size 825B Crushed Stone Base, AEA </t>
  </si>
  <si>
    <t xml:space="preserve">304-H     </t>
  </si>
  <si>
    <t xml:space="preserve">3/4" and Down Crushed Stone Base, LVM </t>
  </si>
  <si>
    <t xml:space="preserve">Size 610 Crushed Stone Base, LVM </t>
  </si>
  <si>
    <t xml:space="preserve">Size 825B Crushed Stone Base, LVM </t>
  </si>
  <si>
    <t>907-304-PP</t>
  </si>
  <si>
    <t xml:space="preserve">Granular Material, LVM, Steel Slag </t>
  </si>
  <si>
    <t xml:space="preserve">305-A     </t>
  </si>
  <si>
    <t xml:space="preserve">Processing for In-Grade Modification </t>
  </si>
  <si>
    <t xml:space="preserve">305-B     </t>
  </si>
  <si>
    <t xml:space="preserve">Size I Stabilizer Aggregate, Coarse </t>
  </si>
  <si>
    <t xml:space="preserve">Size II Stabilizer Aggregate, Coarse </t>
  </si>
  <si>
    <t xml:space="preserve">305-C     </t>
  </si>
  <si>
    <t xml:space="preserve">Stabilizer Aggregate, Shell </t>
  </si>
  <si>
    <t xml:space="preserve">305-D     </t>
  </si>
  <si>
    <t xml:space="preserve">Stabilizer Aggregate, Medium </t>
  </si>
  <si>
    <t xml:space="preserve">305-E     </t>
  </si>
  <si>
    <t xml:space="preserve">Stabilizer Aggregate, Fine </t>
  </si>
  <si>
    <t xml:space="preserve">907-306-A </t>
  </si>
  <si>
    <t xml:space="preserve">Asphalt Drainage Course </t>
  </si>
  <si>
    <t xml:space="preserve">307-A     </t>
  </si>
  <si>
    <t xml:space="preserve">10" Soil-Lime-Water Mixing, Class A </t>
  </si>
  <si>
    <t>M</t>
  </si>
  <si>
    <t xml:space="preserve">12" Soil-Lime-Water Mixing, Class A </t>
  </si>
  <si>
    <t xml:space="preserve">14" Soil-Lime-Water Mixing, Class A </t>
  </si>
  <si>
    <t xml:space="preserve">6" Soil-Lime-Water Mixing, Class A </t>
  </si>
  <si>
    <t xml:space="preserve">7" Soil-Lime-Water Mixing, Class A </t>
  </si>
  <si>
    <t xml:space="preserve">8" Soil-Lime-Water Mixing, Class A </t>
  </si>
  <si>
    <t xml:space="preserve">9" Soil-Lime-Water Mixing, Class A </t>
  </si>
  <si>
    <t xml:space="preserve">307-B     </t>
  </si>
  <si>
    <t xml:space="preserve">10" Soil-Lime-Water Mixing, Class B </t>
  </si>
  <si>
    <t xml:space="preserve">12" Soil-Lime-Water Mixing, Class B </t>
  </si>
  <si>
    <t xml:space="preserve">6" Soil-Lime-Water Mixing, Class B </t>
  </si>
  <si>
    <t xml:space="preserve">7" Soil-Lime-Water Mixing, Class B </t>
  </si>
  <si>
    <t xml:space="preserve">8" Soil-Lime-Water Mixing, Class B </t>
  </si>
  <si>
    <t xml:space="preserve">9" Soil-Lime-Water Mixing, Class B </t>
  </si>
  <si>
    <t xml:space="preserve">307-C     </t>
  </si>
  <si>
    <t xml:space="preserve">10" Soil-Lime-Water Mixing, Class C </t>
  </si>
  <si>
    <t xml:space="preserve">12" Soil-Lime-Water Mixing, Class C </t>
  </si>
  <si>
    <t xml:space="preserve">15" Soil-Lime-Water Mixing, Class C </t>
  </si>
  <si>
    <t xml:space="preserve">6" Soil-Lime-Water Mixing, Class C </t>
  </si>
  <si>
    <t xml:space="preserve">7" Soil-Lime-Water Mixing, Class C </t>
  </si>
  <si>
    <t xml:space="preserve">8" Soil-Lime-Water Mixing, Class C </t>
  </si>
  <si>
    <t xml:space="preserve">9" Soil-Lime-Water Mixing, Class C </t>
  </si>
  <si>
    <t xml:space="preserve">307-D     </t>
  </si>
  <si>
    <t xml:space="preserve">Lime </t>
  </si>
  <si>
    <t xml:space="preserve">307-S     </t>
  </si>
  <si>
    <t xml:space="preserve">Bituminous Curing Seal </t>
  </si>
  <si>
    <t xml:space="preserve">GAL </t>
  </si>
  <si>
    <t xml:space="preserve">308-A     </t>
  </si>
  <si>
    <t xml:space="preserve">Cement </t>
  </si>
  <si>
    <t xml:space="preserve">308-B     </t>
  </si>
  <si>
    <t xml:space="preserve">Soil-Cement-Water Mixing, Multiple Pass Mixers, Base </t>
  </si>
  <si>
    <t xml:space="preserve">Soil-Cement-Water Mixing, Optional Mixers, Base </t>
  </si>
  <si>
    <t xml:space="preserve">Soil-Cement-Water Mixing, Optional Mixers, Design Soil </t>
  </si>
  <si>
    <t xml:space="preserve">Soil-Cement-Water Mixing, Central Plant, Base </t>
  </si>
  <si>
    <t xml:space="preserve">308-S     </t>
  </si>
  <si>
    <t xml:space="preserve">310-A     </t>
  </si>
  <si>
    <t xml:space="preserve">Mixing, Shaping &amp; Compaction, Type A, Group A </t>
  </si>
  <si>
    <t xml:space="preserve">Mixing, Shaping &amp; Compaction, Type A, Group B </t>
  </si>
  <si>
    <t xml:space="preserve">Mixing, Shaping &amp; Compaction, Type A, Group C </t>
  </si>
  <si>
    <t xml:space="preserve">Mixing, Shaping &amp; Compaction, Type A, Group D </t>
  </si>
  <si>
    <t xml:space="preserve">Mixing, Shaping &amp; Compaction, Type A, Group E </t>
  </si>
  <si>
    <t xml:space="preserve">Mixing, Shaping &amp; Compaction, Type B, Group A </t>
  </si>
  <si>
    <t xml:space="preserve">Mixing, Shaping &amp; Compaction, Type B, Group B </t>
  </si>
  <si>
    <t xml:space="preserve">Mixing, Shaping &amp; Compaction, Type B, Group C </t>
  </si>
  <si>
    <t xml:space="preserve">Mixing, Shaping &amp; Compaction, Type B, Group D </t>
  </si>
  <si>
    <t xml:space="preserve">Mixing, Shaping &amp; Compaction, Type B, Group E </t>
  </si>
  <si>
    <t xml:space="preserve">Mixing, Shaping &amp; Compaction, Type C, Group A </t>
  </si>
  <si>
    <t xml:space="preserve">Mixing, Shaping &amp; Compaction, Type C, Group B </t>
  </si>
  <si>
    <t xml:space="preserve">Mixing, Shaping &amp; Compaction, Type C, Group C </t>
  </si>
  <si>
    <t xml:space="preserve">Mixing, Shaping &amp; Compaction, Type C, Group D </t>
  </si>
  <si>
    <t xml:space="preserve">Mixing, Shaping &amp; Compaction, Type C, Group E </t>
  </si>
  <si>
    <t xml:space="preserve">Mixing, Shaping &amp; Compaction, Type D, Group A </t>
  </si>
  <si>
    <t xml:space="preserve">Mixing, Shaping &amp; Compaction, Type D, Group B </t>
  </si>
  <si>
    <t xml:space="preserve">Mixing, Shaping &amp; Compaction, Type D, Group C </t>
  </si>
  <si>
    <t xml:space="preserve">Mixing, Shaping &amp; Compaction, Type D, Group D </t>
  </si>
  <si>
    <t xml:space="preserve">Mixing, Shaping &amp; Compaction, Type D, Group E </t>
  </si>
  <si>
    <t xml:space="preserve">310-B     </t>
  </si>
  <si>
    <t xml:space="preserve">Size I  Stabilizer Aggregate, Coarse </t>
  </si>
  <si>
    <t xml:space="preserve">Size III Stabilizer Aggregate, Coarse </t>
  </si>
  <si>
    <t xml:space="preserve">310-C     </t>
  </si>
  <si>
    <t xml:space="preserve">310-D     </t>
  </si>
  <si>
    <t xml:space="preserve">310-E     </t>
  </si>
  <si>
    <t xml:space="preserve">311-A     </t>
  </si>
  <si>
    <t xml:space="preserve">10" Processing Lime and Fly Ash Treated Course </t>
  </si>
  <si>
    <t xml:space="preserve">5" Processing Lime and Fly Ash Treated Course </t>
  </si>
  <si>
    <t xml:space="preserve">6" Processing Lime and Fly Ash Treated Course </t>
  </si>
  <si>
    <t xml:space="preserve">7" Processing Lime and Fly Ash Treated Course </t>
  </si>
  <si>
    <t xml:space="preserve">8" Processing Lime and Fly Ash Treated Course </t>
  </si>
  <si>
    <t xml:space="preserve">9" Processing Lime and Fly Ash Treated Course </t>
  </si>
  <si>
    <t xml:space="preserve">311-B     </t>
  </si>
  <si>
    <t xml:space="preserve">311-C     </t>
  </si>
  <si>
    <t xml:space="preserve">Fly Ash, Class C </t>
  </si>
  <si>
    <t xml:space="preserve">Fly Ash, Class C or F </t>
  </si>
  <si>
    <t xml:space="preserve">311-D     </t>
  </si>
  <si>
    <t xml:space="preserve">Aggregate </t>
  </si>
  <si>
    <t xml:space="preserve">311-S     </t>
  </si>
  <si>
    <t xml:space="preserve">321-A     </t>
  </si>
  <si>
    <t xml:space="preserve">12" In-Grade Preparation </t>
  </si>
  <si>
    <t xml:space="preserve">3" In-Grade Preparation </t>
  </si>
  <si>
    <t xml:space="preserve">6" In-Grade Preparation </t>
  </si>
  <si>
    <t xml:space="preserve">907-402-A </t>
  </si>
  <si>
    <t xml:space="preserve">Open Graded Friction Course, 12.5mm Mixture </t>
  </si>
  <si>
    <t>BA1</t>
  </si>
  <si>
    <t xml:space="preserve">Open Graded Friction Course, 9.5-mm Mixture </t>
  </si>
  <si>
    <t xml:space="preserve">907-402-B </t>
  </si>
  <si>
    <t xml:space="preserve">Bituminous Tack Coat </t>
  </si>
  <si>
    <t xml:space="preserve">403-A     </t>
  </si>
  <si>
    <t xml:space="preserve">12.5-mm, HT, Asphalt Pavement </t>
  </si>
  <si>
    <t xml:space="preserve">907-403-A </t>
  </si>
  <si>
    <t xml:space="preserve">12.5-mm, MT, Asphalt Pavement </t>
  </si>
  <si>
    <t xml:space="preserve">12.5-mm, ST, Asphalt Pavement </t>
  </si>
  <si>
    <t xml:space="preserve">19-mm, HT, Asphalt Pavement </t>
  </si>
  <si>
    <t xml:space="preserve">19-mm, MT, Asphalt Pavement </t>
  </si>
  <si>
    <t xml:space="preserve">19-mm, ST, Asphalt Pavement </t>
  </si>
  <si>
    <t xml:space="preserve">25-mm, HT, Asphalt Pavement </t>
  </si>
  <si>
    <t xml:space="preserve">25-mm, MT, Asphalt Pavement </t>
  </si>
  <si>
    <t xml:space="preserve">25-mm, ST, Asphalt Pavement </t>
  </si>
  <si>
    <t xml:space="preserve">4.75-mm, HT, Asphalt Pavement </t>
  </si>
  <si>
    <t xml:space="preserve">4.75-mm, MT, Asphalt Pavement </t>
  </si>
  <si>
    <t xml:space="preserve">4.75-mm, ST, Asphalt Pavement </t>
  </si>
  <si>
    <t xml:space="preserve">9.5-mm, HT, Asphalt Pavement </t>
  </si>
  <si>
    <t xml:space="preserve">9.5-mm, MT, Asphalt Pavement </t>
  </si>
  <si>
    <t xml:space="preserve">9.5-mm, ST, Asphalt Pavement </t>
  </si>
  <si>
    <t xml:space="preserve">403-B     </t>
  </si>
  <si>
    <t xml:space="preserve">12.5-mm, HT, Asphalt Pavement, Leveling </t>
  </si>
  <si>
    <t xml:space="preserve">907-403-B </t>
  </si>
  <si>
    <t xml:space="preserve">12.5-mm, MT, Asphalt Pavement, Leveling </t>
  </si>
  <si>
    <t xml:space="preserve">12.5-mm, ST, Asphalt Pavement, Leveling </t>
  </si>
  <si>
    <t xml:space="preserve">19-mm, HT, Asphalt Pavement, Leveling </t>
  </si>
  <si>
    <t xml:space="preserve">19-mm, MT, Asphalt Pavement, Leveling </t>
  </si>
  <si>
    <t xml:space="preserve">19-mm, ST, Asphalt Pavement, Leveling </t>
  </si>
  <si>
    <t xml:space="preserve">4.75-mm, HT, Asphalt Pavement, Leveling </t>
  </si>
  <si>
    <t xml:space="preserve">4.75-mm, MT, Asphalt Pavement, Leveling </t>
  </si>
  <si>
    <t xml:space="preserve">4.75-mm, ST, Asphalt Pavement, Leveling </t>
  </si>
  <si>
    <t xml:space="preserve">9.5-mm, HT, Asphalt Pavement, Leveling </t>
  </si>
  <si>
    <t xml:space="preserve">9.5-mm, MT, Asphalt Pavement, Leveling </t>
  </si>
  <si>
    <t xml:space="preserve">9.5-mm, ST, Asphalt Pavement, Leveling </t>
  </si>
  <si>
    <t xml:space="preserve">403-C     </t>
  </si>
  <si>
    <t xml:space="preserve">19-mm, HT, Asphalt Pavement, Trench Widening </t>
  </si>
  <si>
    <t xml:space="preserve">907-403-C </t>
  </si>
  <si>
    <t xml:space="preserve">19-mm, MT, Asphalt Pavement, Trench Widening </t>
  </si>
  <si>
    <t xml:space="preserve">19-mm, ST, Asphalt Pavement, Trench Widening </t>
  </si>
  <si>
    <t xml:space="preserve">25-mm, HT, Asphalt Pavement, Trench Widening </t>
  </si>
  <si>
    <t xml:space="preserve">25-mm, MT, Asphalt Pavement, Trench Widening </t>
  </si>
  <si>
    <t xml:space="preserve">25-mm, ST, Asphalt Pavement, Trench Widening </t>
  </si>
  <si>
    <t xml:space="preserve">12.5-mm, HT, Asphalt Pavement, Trench Widening </t>
  </si>
  <si>
    <t xml:space="preserve">12.5-mm, MT, Asphalt Pavement, Trench Widening </t>
  </si>
  <si>
    <t xml:space="preserve">403-D     </t>
  </si>
  <si>
    <t xml:space="preserve">12.5-mm, HT, Asphalt Pavement, Polymer Modified </t>
  </si>
  <si>
    <t xml:space="preserve">907-403-D </t>
  </si>
  <si>
    <t xml:space="preserve">12.5-mm, HT, Asphalt Pavement, Polymer Modified, PG 82-22 </t>
  </si>
  <si>
    <t xml:space="preserve">19-mm, HT, Asphalt Pavement, Polymer Modified </t>
  </si>
  <si>
    <t xml:space="preserve">19-mm, HT, Asphalt Pavement, Polymer Modified, PG 82-22 </t>
  </si>
  <si>
    <t xml:space="preserve">4.75-mm, HT, Asphalt Pavement, Polymer Modified </t>
  </si>
  <si>
    <t xml:space="preserve">4.75-mm, HT, Asphalt Pavement, Polymer Modified, PG 82-22 </t>
  </si>
  <si>
    <t xml:space="preserve">9.5-mm, HT, Asphalt Pavement, Polymer Modified </t>
  </si>
  <si>
    <t xml:space="preserve">9.5-mm, HT, Asphalt Pavement, Polymer Modified, PG 82-22 </t>
  </si>
  <si>
    <t xml:space="preserve">403-E     </t>
  </si>
  <si>
    <t xml:space="preserve">12.5-mm, HT, Asphalt Pavement, Polymer Modified, Leveling </t>
  </si>
  <si>
    <t xml:space="preserve">907-403-E </t>
  </si>
  <si>
    <t xml:space="preserve">4.75-mm, HT, Asphalt Pavement, Polymer Modified, Leveling </t>
  </si>
  <si>
    <t xml:space="preserve">9.5-mm, HT, Asphalt Pavement, Polymer Modified, Leveling </t>
  </si>
  <si>
    <t xml:space="preserve">907-403-F </t>
  </si>
  <si>
    <t xml:space="preserve">Maintained Asphalt Pavement </t>
  </si>
  <si>
    <t xml:space="preserve">907-403-P </t>
  </si>
  <si>
    <t xml:space="preserve">Asphalt for Pothole Patching </t>
  </si>
  <si>
    <t xml:space="preserve">403-S     </t>
  </si>
  <si>
    <t xml:space="preserve">Joint Sealant </t>
  </si>
  <si>
    <t xml:space="preserve">907-403-S </t>
  </si>
  <si>
    <t xml:space="preserve">404-A     </t>
  </si>
  <si>
    <t xml:space="preserve">2" Cold Bituminous Pavement, Type Binder </t>
  </si>
  <si>
    <t xml:space="preserve">2" Cold Bituminous Pavement, Type Surface </t>
  </si>
  <si>
    <t xml:space="preserve">404-B     </t>
  </si>
  <si>
    <t xml:space="preserve">Aggregate Top Dressing </t>
  </si>
  <si>
    <t xml:space="preserve">907-405-A </t>
  </si>
  <si>
    <t xml:space="preserve">Stone Matrix Asphalt, 9.5 mm Mixture </t>
  </si>
  <si>
    <t xml:space="preserve">Stone Matrix Asphalt, 12.5 mm Mixture </t>
  </si>
  <si>
    <t xml:space="preserve">Stone Matrix Asphalt, 19-mm Mixture </t>
  </si>
  <si>
    <t xml:space="preserve">406-A     </t>
  </si>
  <si>
    <t xml:space="preserve">Cold Milling of Bituminous Pavement, All Depths </t>
  </si>
  <si>
    <t xml:space="preserve">406-B     </t>
  </si>
  <si>
    <t xml:space="preserve">Cold Milling of Concrete Pavement, All Depths </t>
  </si>
  <si>
    <t xml:space="preserve">406-C     </t>
  </si>
  <si>
    <t xml:space="preserve">Cold Milling of Shoulders, All Types, All Depths </t>
  </si>
  <si>
    <t xml:space="preserve">406-D     </t>
  </si>
  <si>
    <t xml:space="preserve">Fine Milling of Bituminous Pavement, All Depths </t>
  </si>
  <si>
    <t xml:space="preserve">406-E     </t>
  </si>
  <si>
    <t xml:space="preserve">Fine Milling of Concrete Pavement, All Depths </t>
  </si>
  <si>
    <t xml:space="preserve">406-F     </t>
  </si>
  <si>
    <t xml:space="preserve">Fine Milling of Shoulders, All Depths </t>
  </si>
  <si>
    <t xml:space="preserve">407-A     </t>
  </si>
  <si>
    <t xml:space="preserve">Asphalt for Tack Coat </t>
  </si>
  <si>
    <t>A3</t>
  </si>
  <si>
    <t xml:space="preserve">408-A     </t>
  </si>
  <si>
    <t xml:space="preserve">Asphalt for Prime Coat, Cut-Back MC-70 </t>
  </si>
  <si>
    <t xml:space="preserve">Asphalt for Prime Coat, Cut-Back MC-70 or Emulsified EA-1 </t>
  </si>
  <si>
    <t xml:space="preserve">Asphalt for Prime Coat, Emulsified Asphalt EA-1 </t>
  </si>
  <si>
    <t xml:space="preserve">409-A     </t>
  </si>
  <si>
    <t xml:space="preserve">Geotextile Fabric For Underseal </t>
  </si>
  <si>
    <t xml:space="preserve">Geotextile Fabric For Underseal, Type IV </t>
  </si>
  <si>
    <t xml:space="preserve">Geotextile Fabric For Underseal, Type V </t>
  </si>
  <si>
    <t xml:space="preserve">Geotextile Fabric For Underseal, Type VII </t>
  </si>
  <si>
    <t xml:space="preserve">409-B     </t>
  </si>
  <si>
    <t xml:space="preserve">Asphalt Cement for Fabric Underseal </t>
  </si>
  <si>
    <t>A2</t>
  </si>
  <si>
    <t xml:space="preserve">907-410-A </t>
  </si>
  <si>
    <t xml:space="preserve">Asphalt for Surface Treatment, Grade CBC-1h </t>
  </si>
  <si>
    <t xml:space="preserve">Asphalt for Surface Treatment, Grade CRS-2P </t>
  </si>
  <si>
    <t xml:space="preserve">Asphalt for Surface Treatment, Grade LD-7 </t>
  </si>
  <si>
    <t xml:space="preserve">907-410-B </t>
  </si>
  <si>
    <t xml:space="preserve">Seal Aggregate Cover Material, Size 7, Limestone </t>
  </si>
  <si>
    <t xml:space="preserve">Seal Aggregate Cover Material, Size 89, Limestone </t>
  </si>
  <si>
    <t xml:space="preserve">907-410-C </t>
  </si>
  <si>
    <t xml:space="preserve">Asphalt for Fog Seal, Grade LD-7 or CHPF-1 </t>
  </si>
  <si>
    <t xml:space="preserve">907-410-D </t>
  </si>
  <si>
    <t xml:space="preserve">Asphalt for Rejuvenating Fog Seal, Grade CMS-1PF </t>
  </si>
  <si>
    <t xml:space="preserve">411-A001  Ultra Thin Asphalt Pavement </t>
  </si>
  <si>
    <t xml:space="preserve">411-A </t>
  </si>
  <si>
    <t xml:space="preserve">Ultra Thin Asphalt Pavement </t>
  </si>
  <si>
    <t xml:space="preserve">907-411-A </t>
  </si>
  <si>
    <t xml:space="preserve">412-A     </t>
  </si>
  <si>
    <t xml:space="preserve">Pre-Grinding </t>
  </si>
  <si>
    <t xml:space="preserve">413-A     </t>
  </si>
  <si>
    <t xml:space="preserve">Joint Sealer Material </t>
  </si>
  <si>
    <t xml:space="preserve">907-413-A </t>
  </si>
  <si>
    <t xml:space="preserve">Joint Sealer Material, Mastic Patching Material </t>
  </si>
  <si>
    <t xml:space="preserve">413-B     </t>
  </si>
  <si>
    <t xml:space="preserve">Cleaning and Sealing Joints </t>
  </si>
  <si>
    <t xml:space="preserve">413-C     </t>
  </si>
  <si>
    <t xml:space="preserve">Cleaning and Sealing Cracks </t>
  </si>
  <si>
    <t xml:space="preserve">413-D     </t>
  </si>
  <si>
    <t xml:space="preserve">Cleaning and Filling Joints </t>
  </si>
  <si>
    <t xml:space="preserve">907-413-D </t>
  </si>
  <si>
    <t xml:space="preserve">Cleaning and Filling Joints and Cracks </t>
  </si>
  <si>
    <t xml:space="preserve">Cleaning and Filling Joints in PCC Pavement </t>
  </si>
  <si>
    <t xml:space="preserve">Cleaning and Filling Joints in PCC Pavement, 10" or Less </t>
  </si>
  <si>
    <t xml:space="preserve">Cleaning and Filling Joints in PCC Pavement, Greater Than 10" </t>
  </si>
  <si>
    <t xml:space="preserve">907-413-E </t>
  </si>
  <si>
    <t xml:space="preserve">Sawing and Sealing Transverse Joints in Asphalt Pavement </t>
  </si>
  <si>
    <t xml:space="preserve">907-414-A </t>
  </si>
  <si>
    <t xml:space="preserve">Scrub Seal </t>
  </si>
  <si>
    <t xml:space="preserve">907-414-B </t>
  </si>
  <si>
    <t xml:space="preserve">Asphalt for Fog Seal </t>
  </si>
  <si>
    <t>A7</t>
  </si>
  <si>
    <t xml:space="preserve">907-415-A </t>
  </si>
  <si>
    <t xml:space="preserve">Asphaltic Plug Joint System </t>
  </si>
  <si>
    <t xml:space="preserve">907-416-A </t>
  </si>
  <si>
    <t xml:space="preserve">High Friction Surface Treatment </t>
  </si>
  <si>
    <t xml:space="preserve">907-416-B </t>
  </si>
  <si>
    <t xml:space="preserve">High Friction Surface Treatment Training </t>
  </si>
  <si>
    <t xml:space="preserve">907-417-A </t>
  </si>
  <si>
    <t xml:space="preserve">Polymer Cement Surface System </t>
  </si>
  <si>
    <t xml:space="preserve">907-418-A </t>
  </si>
  <si>
    <t xml:space="preserve">Emulsified Asphalt for Micro-Surfacing </t>
  </si>
  <si>
    <t xml:space="preserve">907-418-B </t>
  </si>
  <si>
    <t xml:space="preserve">Aggregate for Micro-Surfacing </t>
  </si>
  <si>
    <t xml:space="preserve">907-420-A </t>
  </si>
  <si>
    <t xml:space="preserve">Undersealing </t>
  </si>
  <si>
    <t xml:space="preserve">Undersealing Concrete Pavement </t>
  </si>
  <si>
    <t xml:space="preserve">907-421-A </t>
  </si>
  <si>
    <t xml:space="preserve">High Density Joint Sealing Tape, 12" </t>
  </si>
  <si>
    <t xml:space="preserve">High Density Joint Sealing Tape, 24" </t>
  </si>
  <si>
    <t xml:space="preserve">907-421-B </t>
  </si>
  <si>
    <t xml:space="preserve">Joint Sealing Tape, 12" </t>
  </si>
  <si>
    <t xml:space="preserve">Joint Sealing Tape, 24" </t>
  </si>
  <si>
    <t xml:space="preserve">907-421-C </t>
  </si>
  <si>
    <t xml:space="preserve">High Density Self-Adhesive Joint Sealing Tape, 12" </t>
  </si>
  <si>
    <t xml:space="preserve">High Density Self-Adhesive Joint Sealing Tape, 24" </t>
  </si>
  <si>
    <t>907-422-PP</t>
  </si>
  <si>
    <t xml:space="preserve">Stamped and Colored Asphalt Sidewalk </t>
  </si>
  <si>
    <t xml:space="preserve">423-A     </t>
  </si>
  <si>
    <t xml:space="preserve">Rumble Strips, Ground In </t>
  </si>
  <si>
    <t xml:space="preserve">423-B     </t>
  </si>
  <si>
    <t xml:space="preserve">Rumble Strips, Ground In, Concrete </t>
  </si>
  <si>
    <t xml:space="preserve">907-423-C </t>
  </si>
  <si>
    <t xml:space="preserve">Mumble Strips, Ground In </t>
  </si>
  <si>
    <t xml:space="preserve">907-424-A </t>
  </si>
  <si>
    <t xml:space="preserve">Roadbed Reclamation with Cement </t>
  </si>
  <si>
    <t xml:space="preserve">907-424-B </t>
  </si>
  <si>
    <t xml:space="preserve">907-424-C </t>
  </si>
  <si>
    <t xml:space="preserve">Emulsified Asphalt for Curing Seal </t>
  </si>
  <si>
    <t xml:space="preserve">907-425-A </t>
  </si>
  <si>
    <t xml:space="preserve">Roadbed Reclamation with Emulsified Asphalt </t>
  </si>
  <si>
    <t xml:space="preserve">907-425-B </t>
  </si>
  <si>
    <t xml:space="preserve">Emulsified for Roadbed Reclamation </t>
  </si>
  <si>
    <t xml:space="preserve">907-426-A </t>
  </si>
  <si>
    <t xml:space="preserve">Cold Central Plant Recycling Material </t>
  </si>
  <si>
    <t xml:space="preserve">501-A     </t>
  </si>
  <si>
    <t xml:space="preserve">6" Reinforced Cement Concrete Pavement, Broom Finish </t>
  </si>
  <si>
    <t>S</t>
  </si>
  <si>
    <t xml:space="preserve">8" Reinforced Cement Concrete Pavement, Broom Finish </t>
  </si>
  <si>
    <t xml:space="preserve">9" Reinforced Cement Concrete Pavement, Broom Finish </t>
  </si>
  <si>
    <t xml:space="preserve">10" Reinforced Cement Concrete Pavement, Broom Finish </t>
  </si>
  <si>
    <t xml:space="preserve">501-B     </t>
  </si>
  <si>
    <t xml:space="preserve">10" Plain Cement Concrete Pavement, Broom Finish </t>
  </si>
  <si>
    <t xml:space="preserve">13" Plain Cement Concrete Pavement, Tine Finish </t>
  </si>
  <si>
    <t xml:space="preserve">14" Plain Cement Concrete Pavement, Tine Finish </t>
  </si>
  <si>
    <t xml:space="preserve">6" Plain Cement Concrete Pavement, Drag Finish </t>
  </si>
  <si>
    <t xml:space="preserve">8" Plain Cement Concrete Pavement, Broom Finish </t>
  </si>
  <si>
    <t xml:space="preserve">9" &amp; Variable Plain Cement Concrete Pavement, Tine Finish </t>
  </si>
  <si>
    <t xml:space="preserve">9" Plain Cement Concrete Pavement, Drag Finish </t>
  </si>
  <si>
    <t xml:space="preserve">9" Plain Cement Concrete Pavement, Tine Finish </t>
  </si>
  <si>
    <t xml:space="preserve">501-D     </t>
  </si>
  <si>
    <t xml:space="preserve">Expansion Joints, With Dowels </t>
  </si>
  <si>
    <t xml:space="preserve">501-E     </t>
  </si>
  <si>
    <t xml:space="preserve">Expansion Joints, Without Dowels </t>
  </si>
  <si>
    <t xml:space="preserve">501-F     </t>
  </si>
  <si>
    <t xml:space="preserve">Concrete Lug Anchors </t>
  </si>
  <si>
    <t xml:space="preserve">501-G     </t>
  </si>
  <si>
    <t xml:space="preserve">Dowels, Drilled and Installed </t>
  </si>
  <si>
    <t xml:space="preserve">501-H     </t>
  </si>
  <si>
    <t xml:space="preserve">Dowels, Installed </t>
  </si>
  <si>
    <t xml:space="preserve">501-I     </t>
  </si>
  <si>
    <t xml:space="preserve">Joint Filler, Wooden Board </t>
  </si>
  <si>
    <t xml:space="preserve">501-K     </t>
  </si>
  <si>
    <t xml:space="preserve">Transverse Grooving </t>
  </si>
  <si>
    <t xml:space="preserve">502-A     </t>
  </si>
  <si>
    <t xml:space="preserve">Reinforced Cement Concrete Bridge End Pavement </t>
  </si>
  <si>
    <t xml:space="preserve">907-502-A </t>
  </si>
  <si>
    <t xml:space="preserve">Reinforced Cement Concrete Bridge End Pavement, 13 inch </t>
  </si>
  <si>
    <t xml:space="preserve">503-A     </t>
  </si>
  <si>
    <t xml:space="preserve">8" and Variable Continuously Reinforced Concrete Pavement,  Broom Finish </t>
  </si>
  <si>
    <t xml:space="preserve">8" and Variable Jointed Concrete Pavement </t>
  </si>
  <si>
    <t xml:space="preserve">9" and Variable Reinforced Concrete Pavement, Broom Finish </t>
  </si>
  <si>
    <t xml:space="preserve">10" and Variable Jointed Concrete Pavement </t>
  </si>
  <si>
    <t xml:space="preserve">12" and Variable Jointed Concrete Pavement </t>
  </si>
  <si>
    <t xml:space="preserve">6" and Variable Reinforced Concrete Pavement, Broom Finish </t>
  </si>
  <si>
    <t xml:space="preserve">907-503-A </t>
  </si>
  <si>
    <t xml:space="preserve">12" and Variable Continuously Reinforced Concrete Pavement, Tine Finish </t>
  </si>
  <si>
    <t xml:space="preserve">503-B     </t>
  </si>
  <si>
    <t xml:space="preserve">Saw Cut, Longitudinal Joints </t>
  </si>
  <si>
    <t xml:space="preserve">503-C     </t>
  </si>
  <si>
    <t xml:space="preserve">Saw Cut, 1-inch </t>
  </si>
  <si>
    <t xml:space="preserve">Saw Cut, 10-inch </t>
  </si>
  <si>
    <t xml:space="preserve">Saw Cut, 2-inch </t>
  </si>
  <si>
    <t xml:space="preserve">Saw Cut, 3-inch </t>
  </si>
  <si>
    <t xml:space="preserve">Saw Cut, 4-inch </t>
  </si>
  <si>
    <t xml:space="preserve">Saw Cut, 6-inch </t>
  </si>
  <si>
    <t xml:space="preserve">Saw Cut, 7-inch </t>
  </si>
  <si>
    <t xml:space="preserve">Saw Cut, 8-inch </t>
  </si>
  <si>
    <t xml:space="preserve">Saw Cut, 9-inch </t>
  </si>
  <si>
    <t xml:space="preserve">Saw Cut, Full Depth </t>
  </si>
  <si>
    <t xml:space="preserve">503-D     </t>
  </si>
  <si>
    <t xml:space="preserve">Concrete for Base Repair </t>
  </si>
  <si>
    <t xml:space="preserve">503-E     </t>
  </si>
  <si>
    <t xml:space="preserve">Tie Bars, No. 4 Deformed Drilled and Epoxied or Grouted </t>
  </si>
  <si>
    <t xml:space="preserve">Tie Bars, No. 5 Deformed Drilled and Epoxied or Grouted </t>
  </si>
  <si>
    <t xml:space="preserve">Tie Bars, No. 8 Deformed Drilled and Epoxied or Grouted </t>
  </si>
  <si>
    <t xml:space="preserve">503-F     </t>
  </si>
  <si>
    <t xml:space="preserve">1 1/4" Smooth Dowel Bars, Drilled &amp; Epoxied or Grouted </t>
  </si>
  <si>
    <t xml:space="preserve">1" Smooth Dowel Bars, Drilled &amp; Epoxied or Grouted </t>
  </si>
  <si>
    <t xml:space="preserve">No. 4 Smooth Dowel Bars, Drilled &amp; Epoxied or Grouted </t>
  </si>
  <si>
    <t xml:space="preserve">No. 5 Smooth Dowel Bars, Drilled &amp; Epoxied or Grouted </t>
  </si>
  <si>
    <t xml:space="preserve">No. 8 Smooth Dowel Bars, Drilled &amp; Epoxied or Grouted </t>
  </si>
  <si>
    <t xml:space="preserve">907-504-A </t>
  </si>
  <si>
    <t xml:space="preserve">4" Fiber-reinforced Concrete Pavement </t>
  </si>
  <si>
    <t xml:space="preserve">6" Fiber-reinforced Concrete Pavement </t>
  </si>
  <si>
    <t xml:space="preserve">907-505-A </t>
  </si>
  <si>
    <t xml:space="preserve">Grinding Concrete Bridge Deck </t>
  </si>
  <si>
    <t xml:space="preserve">907-505-B </t>
  </si>
  <si>
    <t xml:space="preserve">Grinding Concrete Pavement </t>
  </si>
  <si>
    <t xml:space="preserve">907-507-A </t>
  </si>
  <si>
    <t xml:space="preserve">Rubblizing Existing Concrete Pavement </t>
  </si>
  <si>
    <t xml:space="preserve">907-507-B </t>
  </si>
  <si>
    <t xml:space="preserve">Filler Aggregate </t>
  </si>
  <si>
    <t xml:space="preserve">508-A     </t>
  </si>
  <si>
    <t xml:space="preserve">Silicone Sealed Joints </t>
  </si>
  <si>
    <t xml:space="preserve">907-509-A </t>
  </si>
  <si>
    <t xml:space="preserve">Retrofitted Dowel Bars </t>
  </si>
  <si>
    <t xml:space="preserve">510-A     </t>
  </si>
  <si>
    <t xml:space="preserve">Graded Aggregate </t>
  </si>
  <si>
    <t xml:space="preserve">CF  </t>
  </si>
  <si>
    <t xml:space="preserve">510-B     </t>
  </si>
  <si>
    <t xml:space="preserve">Resin </t>
  </si>
  <si>
    <t xml:space="preserve">511-A     </t>
  </si>
  <si>
    <t xml:space="preserve">Prerolling </t>
  </si>
  <si>
    <t xml:space="preserve">907-512-A </t>
  </si>
  <si>
    <t xml:space="preserve">Holes </t>
  </si>
  <si>
    <t xml:space="preserve">907-512-B </t>
  </si>
  <si>
    <t xml:space="preserve">Cement Pressure Grout Slurry, Type 5 </t>
  </si>
  <si>
    <t xml:space="preserve">Cement Pressure Grout Slurry, Type 6 </t>
  </si>
  <si>
    <t xml:space="preserve">907-512-C </t>
  </si>
  <si>
    <t xml:space="preserve">Preliminary Testing </t>
  </si>
  <si>
    <t xml:space="preserve">907-512-D </t>
  </si>
  <si>
    <t xml:space="preserve">Stability Testing, Lane Joint </t>
  </si>
  <si>
    <t xml:space="preserve">907-512-E </t>
  </si>
  <si>
    <t xml:space="preserve">Stability Testing, Lane Crack </t>
  </si>
  <si>
    <t xml:space="preserve">907-513-A </t>
  </si>
  <si>
    <t xml:space="preserve">Cracking and Seating Concrete Pavement </t>
  </si>
  <si>
    <t xml:space="preserve">907-515-A </t>
  </si>
  <si>
    <t xml:space="preserve">Fiber Reinforced Polymer Patching Material </t>
  </si>
  <si>
    <t xml:space="preserve">601-A     </t>
  </si>
  <si>
    <t xml:space="preserve">Class "B" Structural Concrete </t>
  </si>
  <si>
    <t xml:space="preserve">601-B     </t>
  </si>
  <si>
    <t xml:space="preserve">Class "B" Structural Concrete, Minor Structures </t>
  </si>
  <si>
    <t xml:space="preserve">Class "C" Structural Concrete, Minor Structures </t>
  </si>
  <si>
    <t xml:space="preserve">907-601-B </t>
  </si>
  <si>
    <t xml:space="preserve">602-A     </t>
  </si>
  <si>
    <t xml:space="preserve">Reinforcing Steel </t>
  </si>
  <si>
    <t xml:space="preserve">603-A     </t>
  </si>
  <si>
    <t xml:space="preserve">10" Steel Pipe, Jacked or Bored, Wall Thickness 0.250" </t>
  </si>
  <si>
    <t xml:space="preserve">12" Steel Pipe, Jacked or Bored </t>
  </si>
  <si>
    <t xml:space="preserve">12" Steel Pipe, Wall Thickness 0.188" </t>
  </si>
  <si>
    <t xml:space="preserve">14" Steel Pipe, Wall Thickness 0.375" </t>
  </si>
  <si>
    <t xml:space="preserve">16" Steel Pipe, Jacked or Bored </t>
  </si>
  <si>
    <t xml:space="preserve">18" Steel Pipe, Jacked or Bored, Wall Thickness 0.375" </t>
  </si>
  <si>
    <t xml:space="preserve">18" Steel Pipe, Wall Thickness 0.375" </t>
  </si>
  <si>
    <t xml:space="preserve">20" Steel Pipe, Jacked or Bored </t>
  </si>
  <si>
    <t xml:space="preserve">20" Steel Pipe, Jacked or Bored, Wall Thickness 0.250" </t>
  </si>
  <si>
    <t xml:space="preserve">20" Steel Pipe, Wall Thickness 0.250" </t>
  </si>
  <si>
    <t xml:space="preserve">24" Steel Pipe, Jacked or Bored, Wall Thickness 0.281" </t>
  </si>
  <si>
    <t xml:space="preserve">24" Steel Pipe, Jacked or Bored, Wall Thickness 0.375" </t>
  </si>
  <si>
    <t xml:space="preserve">24" Steel Pipe, Jacked or Bored, Wall Thickness 0.500" </t>
  </si>
  <si>
    <t xml:space="preserve">24" Steel Pipe, Jacked or Bored, Wall Thickness 0.625" </t>
  </si>
  <si>
    <t xml:space="preserve">24" Steel Pipe, Jacked or Bored, Wall Thickness 1.00" </t>
  </si>
  <si>
    <t xml:space="preserve">24" Steel Pipe, Wall Thickness 0.281" </t>
  </si>
  <si>
    <t xml:space="preserve">24" Steel Pipe, Wall Thickness 0.375" </t>
  </si>
  <si>
    <t xml:space="preserve">30" Steel Pipe, Jacked or Bored, Wall Thickness 0.500" </t>
  </si>
  <si>
    <t xml:space="preserve">30" Steel Pipe, Wall Thickness 0.375" </t>
  </si>
  <si>
    <t xml:space="preserve">30" Steel Pipe, Wall Thickness 0.625" </t>
  </si>
  <si>
    <t xml:space="preserve">32" Steel Pipe, Wall Thickness 0.500" </t>
  </si>
  <si>
    <t xml:space="preserve">36" Steel Pipe, Jacked or Bored, Wall Thickness 0.500" </t>
  </si>
  <si>
    <t xml:space="preserve">36" Steel Pipe, Jacked or Bored, Wall Thickness 0.875" </t>
  </si>
  <si>
    <t xml:space="preserve">36" Steel Pipe, Wall Thickness 0.375" </t>
  </si>
  <si>
    <t xml:space="preserve">36" Steel Pipe, Wall Thickness 0.500" </t>
  </si>
  <si>
    <t xml:space="preserve">36" Steel Pipe, Wall Thickness 0.750" </t>
  </si>
  <si>
    <t xml:space="preserve">42" Steel Pipe, Jacked or Bored, Wall Thickness 0.875" </t>
  </si>
  <si>
    <t xml:space="preserve">42" Steel Pipe, Wall Thickness 0.500" </t>
  </si>
  <si>
    <t xml:space="preserve">42" Steel Pipe, Wall Thickness 0.625" </t>
  </si>
  <si>
    <t xml:space="preserve">48" Steel Pipe, Jacked or Bored, Wall Thickness 0.625" </t>
  </si>
  <si>
    <t xml:space="preserve">48" Steel Pipe, Jacked or Bored, Wall Thickness 1.00" </t>
  </si>
  <si>
    <t xml:space="preserve">54" Steel Pipe, Jacked or Bored, Wall Thickness 0.625" </t>
  </si>
  <si>
    <t xml:space="preserve">54" Steel Pipe, Jacked or Bored, Wall Thickness 1.125" </t>
  </si>
  <si>
    <t xml:space="preserve">54" Steel Pipe, Wall Thickness 0.625" </t>
  </si>
  <si>
    <t xml:space="preserve">6" Steel Pipe, Jacked or Bored, Wall Thickness 0.188" </t>
  </si>
  <si>
    <t xml:space="preserve">6" Steel Pipe, Jacked or Bored, Wall Thickness 0.250" </t>
  </si>
  <si>
    <t xml:space="preserve">6" Steel Pipe, Wall Thickness 0.134" </t>
  </si>
  <si>
    <t xml:space="preserve">6" Steel Pipe, Wall Thickness 0.188" </t>
  </si>
  <si>
    <t xml:space="preserve">6" Steel Pipe, Wall Thickness 0.250" </t>
  </si>
  <si>
    <t xml:space="preserve">60" Steel Pipe, Jacked or Bored, Wall Thickness 0.625" </t>
  </si>
  <si>
    <t xml:space="preserve">8" Steel Pipe, Jacked or Bored </t>
  </si>
  <si>
    <t xml:space="preserve">8" Steel Pipe, Jacked or Bored, Schedule 80 </t>
  </si>
  <si>
    <t xml:space="preserve">8" Steel Pipe, Wall Thickness 0.250" </t>
  </si>
  <si>
    <t xml:space="preserve">24" Steel Pipe, Jacked or Bored </t>
  </si>
  <si>
    <t xml:space="preserve">30" Steel Pipe, Jacked or Bored </t>
  </si>
  <si>
    <t xml:space="preserve">36" Steel Pipe, Jacked or Bored </t>
  </si>
  <si>
    <t xml:space="preserve">42" Steel Pipe, Jacked or Bored </t>
  </si>
  <si>
    <t xml:space="preserve">48" Steel Pipe, Jacked or Bored </t>
  </si>
  <si>
    <t xml:space="preserve">18" Steel Pipe, Jacked or Bored </t>
  </si>
  <si>
    <t xml:space="preserve">603-ALT   </t>
  </si>
  <si>
    <t xml:space="preserve">12" Type A Alternate Pipe </t>
  </si>
  <si>
    <t xml:space="preserve">15" Type A Alternate Pipe </t>
  </si>
  <si>
    <t xml:space="preserve">18" Type A Alternate Pipe </t>
  </si>
  <si>
    <t xml:space="preserve">18" Type B Alternate Pipe </t>
  </si>
  <si>
    <t xml:space="preserve">22" x 13" Type A Alternate Pipe </t>
  </si>
  <si>
    <t xml:space="preserve">24" Type A Alternate Pipe </t>
  </si>
  <si>
    <t xml:space="preserve">24" Type B Alternate Pipe </t>
  </si>
  <si>
    <t xml:space="preserve">29" x 18" Type A Alternate Pipe </t>
  </si>
  <si>
    <t xml:space="preserve">30" Type A Alternate Pipe </t>
  </si>
  <si>
    <t xml:space="preserve">30" Type B Alternate Pipe </t>
  </si>
  <si>
    <t xml:space="preserve">36" Type A Alternate Pipe </t>
  </si>
  <si>
    <t xml:space="preserve">36" Type B Alternate Pipe </t>
  </si>
  <si>
    <t xml:space="preserve">36" x 23" Type A Alternate Pipe </t>
  </si>
  <si>
    <t xml:space="preserve">42" Type A Alternate Pipe </t>
  </si>
  <si>
    <t xml:space="preserve">44" x 27" Type A Alternate Pipe </t>
  </si>
  <si>
    <t xml:space="preserve">48" Type A Alternate Pipe </t>
  </si>
  <si>
    <t xml:space="preserve">51" x 31" Type A Alternate Pipe </t>
  </si>
  <si>
    <t xml:space="preserve">54" Type A Alternate Pipe </t>
  </si>
  <si>
    <t xml:space="preserve">58" x 36" Type A Alternate Pipe </t>
  </si>
  <si>
    <t xml:space="preserve">65" x 40" Type A Alternate Pipe </t>
  </si>
  <si>
    <t xml:space="preserve">73" x 45" Type A Alternate Pipe </t>
  </si>
  <si>
    <t xml:space="preserve">88" x 54" Type A Alternate Pipe </t>
  </si>
  <si>
    <t xml:space="preserve">603-B     </t>
  </si>
  <si>
    <t xml:space="preserve">4" Cast Iron Pipe, Class I </t>
  </si>
  <si>
    <t xml:space="preserve">6" Cast Iron Pipe, Class I </t>
  </si>
  <si>
    <t xml:space="preserve">603-CA    </t>
  </si>
  <si>
    <t xml:space="preserve">12" Reinforced Concrete Pipe, Class III </t>
  </si>
  <si>
    <t xml:space="preserve">12" Reinforced Concrete Pipe, Class V, Jacked or Bored </t>
  </si>
  <si>
    <t xml:space="preserve">15" Reinforced Concrete Pipe, Class III </t>
  </si>
  <si>
    <t xml:space="preserve">15" Reinforced Concrete Pipe, Class III, Rubber Type Gaskets </t>
  </si>
  <si>
    <t xml:space="preserve">15" Reinforced Concrete Pipe, Class IV </t>
  </si>
  <si>
    <t xml:space="preserve">15" Reinforced Concrete Pipe, Class IV, Class B Bedding </t>
  </si>
  <si>
    <t xml:space="preserve">15" Reinforced Concrete Pipe, Class IV, Class B Bedding, Imperfect Trench </t>
  </si>
  <si>
    <t xml:space="preserve">15" Reinforced Concrete Pipe, Class V </t>
  </si>
  <si>
    <t xml:space="preserve">15" Reinforced Concrete Pipe, Class V, Class B Bedding </t>
  </si>
  <si>
    <t xml:space="preserve">18" Reinforced Concrete Pipe, Class III </t>
  </si>
  <si>
    <t xml:space="preserve">18" Reinforced Concrete Pipe, Class III, Rubber Type Gaskets </t>
  </si>
  <si>
    <t xml:space="preserve">18" Reinforced Concrete Pipe, Class IV </t>
  </si>
  <si>
    <t xml:space="preserve">18" Reinforced Concrete Pipe, Class IV, Class B Bedding </t>
  </si>
  <si>
    <t xml:space="preserve">18" Reinforced Concrete Pipe, Class IV, Class B Bedding, Rubber Type Gaskets </t>
  </si>
  <si>
    <t xml:space="preserve">18" Reinforced Concrete Pipe, Class IV, Class C Bedding </t>
  </si>
  <si>
    <t xml:space="preserve">18" Reinforced Concrete Pipe, Class IV, Rubber Type Gaskets </t>
  </si>
  <si>
    <t xml:space="preserve">18" Reinforced Concrete Pipe, Class V </t>
  </si>
  <si>
    <t xml:space="preserve">18" Reinforced Concrete Pipe, Class V, Class B Bedding </t>
  </si>
  <si>
    <t xml:space="preserve">18" Reinforced Concrete Pipe, Class V, Jacked or Bored </t>
  </si>
  <si>
    <t xml:space="preserve">18" Reinforced Concrete Pipe, Class V, Rubber Type Gaskets </t>
  </si>
  <si>
    <t xml:space="preserve">21" Reinforced Concrete Pipe, Class III </t>
  </si>
  <si>
    <t xml:space="preserve">21" Reinforced Concrete Pipe, Class III, Rubber Type Gaskets </t>
  </si>
  <si>
    <t xml:space="preserve">24" Reinforced Concrete Pipe, Class III </t>
  </si>
  <si>
    <t xml:space="preserve">24" Reinforced Concrete Pipe, Class III, Rubber Type Gaskets </t>
  </si>
  <si>
    <t xml:space="preserve">24" Reinforced Concrete Pipe, Class IV </t>
  </si>
  <si>
    <t xml:space="preserve">24" Reinforced Concrete Pipe, Class IV, Class B Bedding </t>
  </si>
  <si>
    <t xml:space="preserve">24" Reinforced Concrete Pipe, Class IV, Class C Bedding </t>
  </si>
  <si>
    <t xml:space="preserve">24" Reinforced Concrete Pipe, Class IV, Rubber Type Gaskets </t>
  </si>
  <si>
    <t xml:space="preserve">24" Reinforced Concrete Pipe, Class V </t>
  </si>
  <si>
    <t xml:space="preserve">24" Reinforced Concrete Pipe, Class V, Class B Bedding </t>
  </si>
  <si>
    <t xml:space="preserve">24" Reinforced Concrete Pipe, Class V, Jacked or Bored </t>
  </si>
  <si>
    <t xml:space="preserve">24" Reinforced Concrete Pipe, Class V, Rubber Type Gaskets </t>
  </si>
  <si>
    <t xml:space="preserve">30" Reinforced Concrete Pipe, Class III </t>
  </si>
  <si>
    <t xml:space="preserve">30" Reinforced Concrete Pipe, Class III, Rubber Type Gaskets </t>
  </si>
  <si>
    <t xml:space="preserve">30" Reinforced Concrete Pipe, Class IV </t>
  </si>
  <si>
    <t xml:space="preserve">30" Reinforced Concrete Pipe, Class IV, Class B Bedding </t>
  </si>
  <si>
    <t xml:space="preserve">30" Reinforced Concrete Pipe, Class IV, Class C Bedding </t>
  </si>
  <si>
    <t xml:space="preserve">30" Reinforced Concrete Pipe, Class IV, Rubber Type Gaskets </t>
  </si>
  <si>
    <t xml:space="preserve">30" Reinforced Concrete Pipe, Class V </t>
  </si>
  <si>
    <t xml:space="preserve">30" Reinforced Concrete Pipe, Class V, Class B Bedding </t>
  </si>
  <si>
    <t xml:space="preserve">30" Reinforced Concrete Pipe, Class V, Class B Bedding, Rubber Gasket </t>
  </si>
  <si>
    <t xml:space="preserve">30" Reinforced Concrete Pipe, Class V, Jacked or Bored </t>
  </si>
  <si>
    <t xml:space="preserve">30" Reinforced Concrete Pipe, Class V, Rubber Type Gaskets </t>
  </si>
  <si>
    <t xml:space="preserve">36" Reinforced Concrete Pipe, Class III </t>
  </si>
  <si>
    <t xml:space="preserve">36" Reinforced Concrete Pipe, Class III, Rubber Type Gaskets </t>
  </si>
  <si>
    <t xml:space="preserve">36" Reinforced Concrete Pipe, Class IV </t>
  </si>
  <si>
    <t xml:space="preserve">36" Reinforced Concrete Pipe, Class IV, Class B Bedding </t>
  </si>
  <si>
    <t xml:space="preserve">36" Reinforced Concrete Pipe, Class IV, Class C Bedding </t>
  </si>
  <si>
    <t xml:space="preserve">36" Reinforced Concrete Pipe, Class IV, Rubber Type Gaskets </t>
  </si>
  <si>
    <t xml:space="preserve">36" Reinforced Concrete Pipe, Class V </t>
  </si>
  <si>
    <t xml:space="preserve">36" Reinforced Concrete Pipe, Class V, Class B Bedding </t>
  </si>
  <si>
    <t xml:space="preserve">36" Reinforced Concrete Pipe, Class V, Jacked or Bored </t>
  </si>
  <si>
    <t xml:space="preserve">42" Reinforced Concrete Pipe, Class III </t>
  </si>
  <si>
    <t xml:space="preserve">42" Reinforced Concrete Pipe, Class III, Rubber Type Gaskets </t>
  </si>
  <si>
    <t xml:space="preserve">42" Reinforced Concrete Pipe, Class IV </t>
  </si>
  <si>
    <t xml:space="preserve">42" Reinforced Concrete Pipe, Class IV, Class B Bedding </t>
  </si>
  <si>
    <t xml:space="preserve">42" Reinforced Concrete Pipe, Class IV, Rubber Type Gaskets </t>
  </si>
  <si>
    <t xml:space="preserve">42" Reinforced Concrete Pipe, Class V </t>
  </si>
  <si>
    <t xml:space="preserve">42" Reinforced Concrete Pipe, Class V, Class B Bedding </t>
  </si>
  <si>
    <t xml:space="preserve">42" Reinforced Concrete Pipe, Class V, Jacked or Bored </t>
  </si>
  <si>
    <t xml:space="preserve">48" Reinforced Concrete Pipe, Class III </t>
  </si>
  <si>
    <t xml:space="preserve">48" Reinforced Concrete Pipe, Class III, Rubber Type Gaskets </t>
  </si>
  <si>
    <t xml:space="preserve">48" Reinforced Concrete Pipe, Class IV </t>
  </si>
  <si>
    <t xml:space="preserve">48" Reinforced Concrete Pipe, Class IV, Class B Bedding </t>
  </si>
  <si>
    <t xml:space="preserve">48" Reinforced Concrete Pipe, Class IV, Class C Bedding </t>
  </si>
  <si>
    <t xml:space="preserve">48" Reinforced Concrete Pipe, Class IV, Rubber Type Gaskets </t>
  </si>
  <si>
    <t xml:space="preserve">48" Reinforced Concrete Pipe, Class V </t>
  </si>
  <si>
    <t xml:space="preserve">48" Reinforced Concrete Pipe, Class V, Class B Bedding </t>
  </si>
  <si>
    <t xml:space="preserve">48" Reinforced Concrete Pipe, Class V, Jacked or Bored </t>
  </si>
  <si>
    <t xml:space="preserve">54" Reinforced Concrete Pipe, Class III </t>
  </si>
  <si>
    <t xml:space="preserve">54" Reinforced Concrete Pipe, Class III, Rubber Type Gaskets </t>
  </si>
  <si>
    <t xml:space="preserve">54" Reinforced Concrete Pipe, Class IV </t>
  </si>
  <si>
    <t xml:space="preserve">54" Reinforced Concrete Pipe, Class IV, Class B Bedding </t>
  </si>
  <si>
    <t xml:space="preserve">54" Reinforced Concrete Pipe, Class IV, Class C Bedding </t>
  </si>
  <si>
    <t xml:space="preserve">54" Reinforced Concrete Pipe, Class IV, Rubber Type Gaskets </t>
  </si>
  <si>
    <t xml:space="preserve">54" Reinforced Concrete Pipe, Class V </t>
  </si>
  <si>
    <t xml:space="preserve">54" Reinforced Concrete Pipe, Class V, Class B Bedding </t>
  </si>
  <si>
    <t xml:space="preserve">54" Reinforced Concrete Pipe, Class V, Jacked or Bored </t>
  </si>
  <si>
    <t xml:space="preserve">54" Reinforced Concrete Pipe, Class V, Rubber Type Gaskets </t>
  </si>
  <si>
    <t xml:space="preserve">60" Reinforced Concrete Pipe, Class III </t>
  </si>
  <si>
    <t xml:space="preserve">60" Reinforced Concrete Pipe, Class III, Rubber Type Gasket </t>
  </si>
  <si>
    <t xml:space="preserve">60" Reinforced Concrete Pipe, Class IV </t>
  </si>
  <si>
    <t xml:space="preserve">60" Reinforced Concrete Pipe, Class IV, Class B Bedding </t>
  </si>
  <si>
    <t xml:space="preserve">60" Reinforced Concrete Pipe, Class IV, Class C Bedding </t>
  </si>
  <si>
    <t xml:space="preserve">60" Reinforced Concrete Pipe, Class IV, Rubber Type Gaskets </t>
  </si>
  <si>
    <t xml:space="preserve">60" Reinforced Concrete Pipe, Class V </t>
  </si>
  <si>
    <t xml:space="preserve">60" Reinforced Concrete Pipe, Class V, Class B Bedding, </t>
  </si>
  <si>
    <t xml:space="preserve">60" Reinforced Concrete Pipe, Class V, Jacked or Bored </t>
  </si>
  <si>
    <t xml:space="preserve">60" Reinforced Concrete Pipe, Class V, Rubber Type Gaskets </t>
  </si>
  <si>
    <t xml:space="preserve">66" Reinforced Concrete Pipe, Class III </t>
  </si>
  <si>
    <t xml:space="preserve">66" Reinforced Concrete Pipe, Class III, Rubber Type Gasket </t>
  </si>
  <si>
    <t xml:space="preserve">66" Reinforced Concrete Pipe, Class IV </t>
  </si>
  <si>
    <t xml:space="preserve">66" Reinforced Concrete Pipe, Class IV, Class B Bedding </t>
  </si>
  <si>
    <t xml:space="preserve">66" Reinforced Concrete Pipe, Class IV, Rubber Type Gaskets </t>
  </si>
  <si>
    <t xml:space="preserve">66" Reinforced Concrete Pipe, Class V </t>
  </si>
  <si>
    <t xml:space="preserve">66" Reinforced Concrete Pipe, Class V, Class B Bedding </t>
  </si>
  <si>
    <t xml:space="preserve">72" Reinforced Concrete Pipe, Class III </t>
  </si>
  <si>
    <t xml:space="preserve">72" Reinforced Concrete Pipe, Class III, Rubber Type Gaskets </t>
  </si>
  <si>
    <t xml:space="preserve">72" Reinforced Concrete Pipe, Class IV </t>
  </si>
  <si>
    <t xml:space="preserve">72" Reinforced Concrete Pipe, Class IV, Class B Bedding </t>
  </si>
  <si>
    <t xml:space="preserve">72" Reinforced Concrete Pipe, Class IV, Rubber Type Gaskets </t>
  </si>
  <si>
    <t xml:space="preserve">72" Reinforced Concrete Pipe, Class V </t>
  </si>
  <si>
    <t xml:space="preserve">72" Reinforced Concrete Pipe, Class V, Class B Bedding </t>
  </si>
  <si>
    <t xml:space="preserve">72" Reinforced Concrete Pipe, Class V, Jacked or Bored </t>
  </si>
  <si>
    <t xml:space="preserve">78" Reinforced Concrete Pipe, Class IV, Rubber Type Gaskets </t>
  </si>
  <si>
    <t xml:space="preserve">84" Reinforced Concrete Pipe, Class III </t>
  </si>
  <si>
    <t xml:space="preserve">84" Reinforced Concrete Pipe, Class IV </t>
  </si>
  <si>
    <t xml:space="preserve">84" Reinforced Concrete Pipe, Class IV, Class B Bedding </t>
  </si>
  <si>
    <t xml:space="preserve">84" Reinforced Concrete Pipe, Class V </t>
  </si>
  <si>
    <t xml:space="preserve">84" Reinforced Concrete Pipe, Class V, Class B Bedding </t>
  </si>
  <si>
    <t xml:space="preserve">12" Reinforced Concrete Pipe, Class V </t>
  </si>
  <si>
    <t xml:space="preserve">48" Reinforced Concrete Pipe, Class V, Rubber Type Gaskets </t>
  </si>
  <si>
    <t xml:space="preserve">603-CB    </t>
  </si>
  <si>
    <t xml:space="preserve">12" Reinforced Concrete End Section </t>
  </si>
  <si>
    <t xml:space="preserve">15" Reinforced Concrete End Section </t>
  </si>
  <si>
    <t xml:space="preserve">18" Reinforced Concrete End Section </t>
  </si>
  <si>
    <t xml:space="preserve">24" Reinforced Concrete End Section </t>
  </si>
  <si>
    <t xml:space="preserve">30" Reinforced Concrete End Section </t>
  </si>
  <si>
    <t xml:space="preserve">36" Reinforced Concrete End Section </t>
  </si>
  <si>
    <t xml:space="preserve">42" Reinforced Concrete End Section </t>
  </si>
  <si>
    <t xml:space="preserve">48" Reinforced Concrete End Section </t>
  </si>
  <si>
    <t xml:space="preserve">54" Reinforced Concrete End Section </t>
  </si>
  <si>
    <t xml:space="preserve">60" Reinforced Concrete End Section </t>
  </si>
  <si>
    <t xml:space="preserve">66" Reinforced Concrete End Section </t>
  </si>
  <si>
    <t xml:space="preserve">72" Reinforced Concrete End Section </t>
  </si>
  <si>
    <t xml:space="preserve">78" Reinforced Concrete End Section </t>
  </si>
  <si>
    <t xml:space="preserve">84" Reinforced Concrete End Section </t>
  </si>
  <si>
    <t xml:space="preserve">603-CC    </t>
  </si>
  <si>
    <t xml:space="preserve">18" Non-Reinforced Concrete Pipe </t>
  </si>
  <si>
    <t xml:space="preserve">603-CD    </t>
  </si>
  <si>
    <t xml:space="preserve">48" x 72" Concrete Pipe Cattlepass </t>
  </si>
  <si>
    <t xml:space="preserve">603-CE    </t>
  </si>
  <si>
    <t xml:space="preserve">18" x 11" Concrete Arch Pipe, Class A III </t>
  </si>
  <si>
    <t xml:space="preserve">22" x 13" Concrete Arch Pipe, Class A III </t>
  </si>
  <si>
    <t xml:space="preserve">22" x 13" Concrete Arch Pipe, Class A III, Flexible Plastic Gaskets </t>
  </si>
  <si>
    <t xml:space="preserve">22" x 13" Concrete Arch Pipe, Class A IV </t>
  </si>
  <si>
    <t xml:space="preserve">22" x 13" Concrete Arch Pipe, Class A IV, Class B Bedding </t>
  </si>
  <si>
    <t xml:space="preserve">22" x 13" Concrete Arch Pipe, Class A IV, Jacked or Bored </t>
  </si>
  <si>
    <t xml:space="preserve">29" x 18" Concrete Arch Pipe, Class A III </t>
  </si>
  <si>
    <t xml:space="preserve">29" x 18" Concrete Arch Pipe, Class A III, Flexible Plastic Gaskets </t>
  </si>
  <si>
    <t xml:space="preserve">29" x 18" Concrete Arch Pipe, Class A IV </t>
  </si>
  <si>
    <t xml:space="preserve">29" x 18" Concrete Arch Pipe, Class A IV, Class B Bedding </t>
  </si>
  <si>
    <t xml:space="preserve">36" x 23" Concrete Arch Pipe, Class A III </t>
  </si>
  <si>
    <t xml:space="preserve">36" x 23" Concrete Arch Pipe, Class A III, Flexible Plastic Gaskets </t>
  </si>
  <si>
    <t xml:space="preserve">36" x 23" Concrete Arch Pipe, Class A IV </t>
  </si>
  <si>
    <t xml:space="preserve">36" x 23" Concrete Arch Pipe, Class A IV, Class B Bedding </t>
  </si>
  <si>
    <t xml:space="preserve">44" x 27" Concrete Arch Pipe, Class A III </t>
  </si>
  <si>
    <t xml:space="preserve">44" x 27" Concrete Arch Pipe, Class A III, Flexible Plastic Gaskets </t>
  </si>
  <si>
    <t xml:space="preserve">44" x 27" Concrete Arch Pipe, Class A IV </t>
  </si>
  <si>
    <t xml:space="preserve">44" x 27" Concrete Arch Pipe, Class A IV, Class B Bedding </t>
  </si>
  <si>
    <t xml:space="preserve">51" x 31" Concrete Arch Pipe, Class A III </t>
  </si>
  <si>
    <t xml:space="preserve">51" x 31" Concrete Arch Pipe, Class A III, Flexible Plastic Gaskets </t>
  </si>
  <si>
    <t xml:space="preserve">51" x 31" Concrete Arch Pipe, Class A IV </t>
  </si>
  <si>
    <t xml:space="preserve">51" x 31" Concrete Arch Pipe, Class A IV, Class B Bedding </t>
  </si>
  <si>
    <t xml:space="preserve">58" x 36" Concrete Arch Pipe, Class A III </t>
  </si>
  <si>
    <t xml:space="preserve">58" x 36" Concrete Arch Pipe, Class A III, Flexible Plastic Gaskets </t>
  </si>
  <si>
    <t xml:space="preserve">58" x 36" Concrete Arch Pipe, Class A IV </t>
  </si>
  <si>
    <t xml:space="preserve">58" x 36" Concrete Arch Pipe, Class A IV, Class B Bedding </t>
  </si>
  <si>
    <t xml:space="preserve">58" x 36" Concrete Arch Pipe, Class A IV, Flexible Plastic Gaskets </t>
  </si>
  <si>
    <t xml:space="preserve">65" x 40" Concrete Arch Pipe, Class A III </t>
  </si>
  <si>
    <t xml:space="preserve">65" x 40" Concrete Arch Pipe, Class A III, Flexible Plastic Gaskets </t>
  </si>
  <si>
    <t xml:space="preserve">65" x 40" Concrete Arch Pipe, Class A IV </t>
  </si>
  <si>
    <t xml:space="preserve">65" x 40" Concrete Arch Pipe, Class A IV, Class B Bedding </t>
  </si>
  <si>
    <t xml:space="preserve">73" x 45" Concrete Arch Pipe, Class A III </t>
  </si>
  <si>
    <t xml:space="preserve">73" x 45" Concrete Arch Pipe, Class A III, Flexible Plastic Gaskets </t>
  </si>
  <si>
    <t xml:space="preserve">73" x 45" Concrete Arch Pipe, Class A IV </t>
  </si>
  <si>
    <t xml:space="preserve">73" x 45" Concrete Arch Pipe, Class A IV, Class B Bedding </t>
  </si>
  <si>
    <t xml:space="preserve">88" x 54" Concrete Arch Pipe, Class A III </t>
  </si>
  <si>
    <t xml:space="preserve">88" x 54" Concrete Arch Pipe, Class A III, Flexible Plastic Gaskets </t>
  </si>
  <si>
    <t xml:space="preserve">88" x 54" Concrete Arch Pipe, Class A IV </t>
  </si>
  <si>
    <t xml:space="preserve">88" x 54" Concrete Arch Pipe, Class A IV, Class B Bedding </t>
  </si>
  <si>
    <t xml:space="preserve">114" x 77" Concrete Arch Pipe, Class A III </t>
  </si>
  <si>
    <t xml:space="preserve">44" x 27" Concrete Arch Pipe, Class A IV, Jacked or Bored </t>
  </si>
  <si>
    <t xml:space="preserve">36" x 23" Concrete Arch Pipe, Class A V, Jacked or Bored </t>
  </si>
  <si>
    <t xml:space="preserve">44" x 27" Concrete Arch Pipe, Class A V, Jacked or Bored </t>
  </si>
  <si>
    <t xml:space="preserve">603-CF    </t>
  </si>
  <si>
    <t xml:space="preserve">18" x 11" Concrete Arch Pipe End Section </t>
  </si>
  <si>
    <t xml:space="preserve">22" x 13" Concrete Arch Pipe End Section </t>
  </si>
  <si>
    <t xml:space="preserve">29" x 18" Concrete Arch Pipe End Section </t>
  </si>
  <si>
    <t xml:space="preserve">36" x 23" Concrete Arch Pipe End Section </t>
  </si>
  <si>
    <t xml:space="preserve">44" x 27" Concrete Arch Pipe End Section </t>
  </si>
  <si>
    <t xml:space="preserve">51" x 31" Concrete Arch Pipe End Section </t>
  </si>
  <si>
    <t xml:space="preserve">58" x 36" Concrete Arch Pipe End Section </t>
  </si>
  <si>
    <t xml:space="preserve">65" x 40" Concrete Arch Pipe End Section </t>
  </si>
  <si>
    <t xml:space="preserve">73" x 45" Concrete Arch Pipe End Section </t>
  </si>
  <si>
    <t xml:space="preserve">88" x 54" Concrete Arch Pipe End Section </t>
  </si>
  <si>
    <t>907-603-CG</t>
  </si>
  <si>
    <t xml:space="preserve">15" Reinforced Concrete Pipe, Slotted Drain Pipe </t>
  </si>
  <si>
    <t xml:space="preserve">907-603-D </t>
  </si>
  <si>
    <t xml:space="preserve">18" Cured-In-Place Pipe </t>
  </si>
  <si>
    <t xml:space="preserve">22" X 13" Cured-In-Place Pipe </t>
  </si>
  <si>
    <t xml:space="preserve">24" Cured-In-Place Pipe </t>
  </si>
  <si>
    <t xml:space="preserve">30" Cured-In-Place Pipe </t>
  </si>
  <si>
    <t xml:space="preserve">48" Cured-In-Place Pipe </t>
  </si>
  <si>
    <t xml:space="preserve">54" Cured-In-Place Pipe </t>
  </si>
  <si>
    <t xml:space="preserve">60" Cured-In-Place Pipe </t>
  </si>
  <si>
    <t xml:space="preserve">8" Cured-In-Place Pipe </t>
  </si>
  <si>
    <t xml:space="preserve">15" Cured-In-Place Pipe </t>
  </si>
  <si>
    <t xml:space="preserve">42" Cured-In-Place Pipe </t>
  </si>
  <si>
    <t xml:space="preserve">36" Cured-In-Place Pipe </t>
  </si>
  <si>
    <t xml:space="preserve">907-603-E </t>
  </si>
  <si>
    <t xml:space="preserve">4' x 5' Centrifugally Cast-In-Place Liner </t>
  </si>
  <si>
    <t xml:space="preserve">6' x 4' Centrifugally Cast-In-Place Liner </t>
  </si>
  <si>
    <t xml:space="preserve">603-MA    </t>
  </si>
  <si>
    <t xml:space="preserve">18" Polymer Coated Corrugated Metal Pipe, 14 Gauge, 2 2/3" x 1/2" Corrugation </t>
  </si>
  <si>
    <t xml:space="preserve">603-MC    </t>
  </si>
  <si>
    <t xml:space="preserve">51" x 31" Polymer Coated Corrugated Metal Arch Pipe, 10 Gauge, 2 2/3" x 1/2" Corrugation </t>
  </si>
  <si>
    <t xml:space="preserve">58" x 36" Polymer Coated Corrugated Metal Arch Pipe, 10 Gauge, 2 2/3" x 1/2" Corrugation </t>
  </si>
  <si>
    <t xml:space="preserve">65" x 40" Polymer Coated Corrugated Metal Arch Pipe, 10 Gauge, 2 2/3" x 1/2" Corrugation </t>
  </si>
  <si>
    <t xml:space="preserve">73" x 45" Polymer Coated Corrugated Metal Arch Pipe, 10 Gauge, 2 2/3" x 1/2" Corrugation </t>
  </si>
  <si>
    <t xml:space="preserve">49" x 33" Polymer Coated Corrugated Metal Arch Pipe, 12 Gauge, 2 2/3" x 1/2" Corrugation </t>
  </si>
  <si>
    <t>907-603-MK</t>
  </si>
  <si>
    <t xml:space="preserve">12" Slotted Drain Pipe </t>
  </si>
  <si>
    <t xml:space="preserve">15" Slotted Drain Pipe </t>
  </si>
  <si>
    <t xml:space="preserve">603-NC    </t>
  </si>
  <si>
    <t xml:space="preserve">157" x 98" Corrugated Aluminum Arch Pipe, 0.150 Gage, 9" x 2.5" Corrugation </t>
  </si>
  <si>
    <t xml:space="preserve">603-ND    </t>
  </si>
  <si>
    <t xml:space="preserve">157" x 98" Corrugated Aluminum End Section, 0.150 Gage </t>
  </si>
  <si>
    <t xml:space="preserve">603-PA    </t>
  </si>
  <si>
    <t xml:space="preserve">10' x 4' Precast Concrete Box Culvert </t>
  </si>
  <si>
    <t xml:space="preserve">10' x 5' Precast Concrete Box Culvert </t>
  </si>
  <si>
    <t xml:space="preserve">10' x 6' Precast Concrete Box Culvert </t>
  </si>
  <si>
    <t xml:space="preserve">10' x 8' Precast Concrete Box Culvert </t>
  </si>
  <si>
    <t xml:space="preserve">12' x 4' Precast Concrete Box Culvert </t>
  </si>
  <si>
    <t xml:space="preserve">12' x 6' Precast Concrete Box Culvert </t>
  </si>
  <si>
    <t xml:space="preserve">12' x 8' Precast Concrete Box Culvert </t>
  </si>
  <si>
    <t xml:space="preserve">4' x 4' Precast Concrete Box Culvert </t>
  </si>
  <si>
    <t xml:space="preserve">6' x 3' Precast Concrete Box Culvert </t>
  </si>
  <si>
    <t xml:space="preserve">6' x 4' Precast Concrete Box Culvert </t>
  </si>
  <si>
    <t xml:space="preserve">6' x 5' Precast Concrete Box Culvert </t>
  </si>
  <si>
    <t xml:space="preserve">6' x 6' Precast Concrete Box Culvert </t>
  </si>
  <si>
    <t xml:space="preserve">8' x 4' Precast Concrete Box Culvert </t>
  </si>
  <si>
    <t xml:space="preserve">8' x 5' Precast Concrete Box Culvert </t>
  </si>
  <si>
    <t xml:space="preserve">8' x 6' Precast Concrete Box Culvert </t>
  </si>
  <si>
    <t xml:space="preserve">8' x 8' Precast Concrete Box Culvert </t>
  </si>
  <si>
    <t xml:space="preserve">10' x 10' Precast Concrete Box Culvert </t>
  </si>
  <si>
    <t xml:space="preserve">3' x 3' Precast Concrete Box Culvert </t>
  </si>
  <si>
    <t xml:space="preserve">8' x 3' Precast Concrete Box Culvert </t>
  </si>
  <si>
    <t xml:space="preserve">603-PB    </t>
  </si>
  <si>
    <t xml:space="preserve">10' x 4' Precast Concrete Box Culvert End Section </t>
  </si>
  <si>
    <t xml:space="preserve">10' x 5' Precast Concrete Box Culvert End Section </t>
  </si>
  <si>
    <t xml:space="preserve">10' x 6' Precast Concrete Box Culvert End Section </t>
  </si>
  <si>
    <t xml:space="preserve">10' x 8' Precast Concrete Box Culvert End Section </t>
  </si>
  <si>
    <t xml:space="preserve">12' x 4' Precast Concrete Box Culvert End Section </t>
  </si>
  <si>
    <t xml:space="preserve">12' x 6' Precast Concrete Box Culvert End Section </t>
  </si>
  <si>
    <t xml:space="preserve">6' x 3' Precast Concrete Box Culvert End Section </t>
  </si>
  <si>
    <t xml:space="preserve">6' x 4' Precast Concrete Box Culvert End Section </t>
  </si>
  <si>
    <t xml:space="preserve">6' x 5' Precast Concrete Box Culvert End Section </t>
  </si>
  <si>
    <t xml:space="preserve">6' x 6' Precast Concrete Box Culvert End Section </t>
  </si>
  <si>
    <t xml:space="preserve">8' x 4' Precast Concrete Box Culvert End Section </t>
  </si>
  <si>
    <t xml:space="preserve">8' x 5' Precast Concrete Box Culvert End Section </t>
  </si>
  <si>
    <t xml:space="preserve">8' x 6' Precast Concrete Box Culvert End Section </t>
  </si>
  <si>
    <t xml:space="preserve">8' x 8' Precast Concrete Box Culvert End Section </t>
  </si>
  <si>
    <t xml:space="preserve">10' x 10' Precast Concrete Box Culvert End Section </t>
  </si>
  <si>
    <t xml:space="preserve">603-PE    </t>
  </si>
  <si>
    <t xml:space="preserve">12" Corrugated Polyethylene Pipe </t>
  </si>
  <si>
    <t xml:space="preserve">15" Corrugated Polyethylene Pipe </t>
  </si>
  <si>
    <t xml:space="preserve">18" Corrugated Polyethylene Pipe </t>
  </si>
  <si>
    <t xml:space="preserve">24" Corrugated Polyethylene Pipe </t>
  </si>
  <si>
    <t xml:space="preserve">30" Corrugated Polyethylene Pipe </t>
  </si>
  <si>
    <t xml:space="preserve">36" Corrugated Polyethylene Pipe </t>
  </si>
  <si>
    <t xml:space="preserve">4" Corrugated Polyethylene Pipe </t>
  </si>
  <si>
    <t xml:space="preserve">6" Corrugated Polyethylene Pipe </t>
  </si>
  <si>
    <t xml:space="preserve">8" Corrugated Polyethylene Pipe </t>
  </si>
  <si>
    <t xml:space="preserve">60" Corrugated Polyethylene Pipe </t>
  </si>
  <si>
    <t xml:space="preserve">42" Corrugated Polyethylene Pipe </t>
  </si>
  <si>
    <t xml:space="preserve">48" Corrugated Polyethylene Pipe </t>
  </si>
  <si>
    <t xml:space="preserve">603-PVC   </t>
  </si>
  <si>
    <t xml:space="preserve">12" Corrugated Poly Vinyl Chloride Pipe </t>
  </si>
  <si>
    <t xml:space="preserve">15" Corrugated Poly Vinyl Chloride Pipe </t>
  </si>
  <si>
    <t xml:space="preserve">18" Corrugated Poly Vinyl Chloride Pipe </t>
  </si>
  <si>
    <t xml:space="preserve">24" Corrugated Poly Vinyl Chloride Pipe </t>
  </si>
  <si>
    <t xml:space="preserve">30" Corrugated Poly Vinyl Chloride Pipe </t>
  </si>
  <si>
    <t xml:space="preserve">36" Corrugated Poly Vinyl Chloride Pipe </t>
  </si>
  <si>
    <t xml:space="preserve">6" Corrugated Poly Vinyl Chloride Pipe </t>
  </si>
  <si>
    <t xml:space="preserve">4" Corrugated Poly Vinyl Chloride Pipe </t>
  </si>
  <si>
    <t xml:space="preserve">603-RA    </t>
  </si>
  <si>
    <t xml:space="preserve">15" Pipe Removed and Relaid </t>
  </si>
  <si>
    <t xml:space="preserve">18" Pipe Removed and Relaid </t>
  </si>
  <si>
    <t xml:space="preserve">24" Pipe Removed and Relaid </t>
  </si>
  <si>
    <t xml:space="preserve">30" Pipe Removed and Relaid </t>
  </si>
  <si>
    <t xml:space="preserve">36" Pipe Removed and Relaid </t>
  </si>
  <si>
    <t xml:space="preserve">36" x 23" Pipe Removed and Relaid </t>
  </si>
  <si>
    <t xml:space="preserve">42" Pipe Removed and Relaid </t>
  </si>
  <si>
    <t xml:space="preserve">48" Pipe Removed and Relaid </t>
  </si>
  <si>
    <t xml:space="preserve">54" Pipe Removed and Relaid </t>
  </si>
  <si>
    <t xml:space="preserve">60" Pipe Removed and Relaid </t>
  </si>
  <si>
    <t xml:space="preserve">66" Pipe Removed and Relaid </t>
  </si>
  <si>
    <t xml:space="preserve">72" Pipe Removed and Relaid </t>
  </si>
  <si>
    <t xml:space="preserve">51" x 31" Pipe Removed and Relaid </t>
  </si>
  <si>
    <t xml:space="preserve">22" x 13" Pipe Removed and Relaid </t>
  </si>
  <si>
    <t xml:space="preserve">88" x 54" Pipe Removed and Relaid </t>
  </si>
  <si>
    <t xml:space="preserve">29" x 18" Pipe Removed and Relaid </t>
  </si>
  <si>
    <t xml:space="preserve">603-RB    </t>
  </si>
  <si>
    <t xml:space="preserve">15" End Section Removed and Relaid </t>
  </si>
  <si>
    <t xml:space="preserve">18" End Section Removed and Relaid </t>
  </si>
  <si>
    <t xml:space="preserve">22" x 13" End Section Removed and Relaid </t>
  </si>
  <si>
    <t xml:space="preserve">24" End Section Removed and Relaid </t>
  </si>
  <si>
    <t xml:space="preserve">30" End Section Removed and Relaid </t>
  </si>
  <si>
    <t xml:space="preserve">36" End Section Removed and Relaid </t>
  </si>
  <si>
    <t xml:space="preserve">36" x 23" End Section Removed and Relaid </t>
  </si>
  <si>
    <t xml:space="preserve">42" End Section Removed and Relaid </t>
  </si>
  <si>
    <t xml:space="preserve">48" End Section Removed and Relaid </t>
  </si>
  <si>
    <t xml:space="preserve">51" x 31" End Section Removed and Relaid </t>
  </si>
  <si>
    <t xml:space="preserve">54" End Section Removed and Relaid </t>
  </si>
  <si>
    <t xml:space="preserve">58" x 36" End Section Removed and Relaid </t>
  </si>
  <si>
    <t xml:space="preserve">60" End Section Removed and Relaid </t>
  </si>
  <si>
    <t xml:space="preserve">66" End Section Removed and Relaid </t>
  </si>
  <si>
    <t xml:space="preserve">72" End Section Removed and Relaid </t>
  </si>
  <si>
    <t xml:space="preserve">73" x 45" End Section Removed and Relaid </t>
  </si>
  <si>
    <t xml:space="preserve">29" x 18" End Section Removed and Relaid </t>
  </si>
  <si>
    <t xml:space="preserve">603-SA    </t>
  </si>
  <si>
    <t xml:space="preserve">Special Section, 30" Concrete 45 Degree Elbow </t>
  </si>
  <si>
    <t xml:space="preserve">603-SB    </t>
  </si>
  <si>
    <t xml:space="preserve">12" Branch Connection, Stub Into Existing Inlet </t>
  </si>
  <si>
    <t xml:space="preserve">15" Branch Connection, Stub Into Existing Inlet </t>
  </si>
  <si>
    <t xml:space="preserve">15" Branch Connections, Stub into Box Culvert </t>
  </si>
  <si>
    <t xml:space="preserve">18" Branch Connections, Stub into 54" Concrete Pipe </t>
  </si>
  <si>
    <t xml:space="preserve">18" Branch Connections, Stub into 58" x 36" Concrete Pipe </t>
  </si>
  <si>
    <t xml:space="preserve">18" Branch Connections, Stub into 60" Concrete Pipe </t>
  </si>
  <si>
    <t xml:space="preserve">18" Branch Connections, Stub into 72" Concrete Pipe </t>
  </si>
  <si>
    <t xml:space="preserve">18" Branch Connections, Stub into 73" x 45" Concrete Pipe </t>
  </si>
  <si>
    <t xml:space="preserve">18" Branch Connections, Stub into 8' x 6' Concrete Box Culvert </t>
  </si>
  <si>
    <t xml:space="preserve">18" Branch Connections, Stub into 88" x 54" Concrete Pipe </t>
  </si>
  <si>
    <t xml:space="preserve">18" Branch Connections, Stub into Box Bridge </t>
  </si>
  <si>
    <t xml:space="preserve">18" Branch Connections, Stub into Box Culvert </t>
  </si>
  <si>
    <t xml:space="preserve">18" Branch Connections, Stub into Concrete Box Bridge Wingwall </t>
  </si>
  <si>
    <t xml:space="preserve">18" Branch Connections, Stub into Concrete Box Culvert </t>
  </si>
  <si>
    <t xml:space="preserve">18" Branch Connections, Stub into Concrete Box Culvert Wingwall </t>
  </si>
  <si>
    <t xml:space="preserve">18" Branch Connections, Stub into Concrete Pipe </t>
  </si>
  <si>
    <t xml:space="preserve">18" Branch Connections, Stub into Double 16' x 6' Concrete Box Bridge </t>
  </si>
  <si>
    <t xml:space="preserve">18" Branch Connections, Stub into Existing Box Culvert </t>
  </si>
  <si>
    <t xml:space="preserve">18" Branch Connections, Stub into Existing Inlet </t>
  </si>
  <si>
    <t xml:space="preserve">18" Branch Connections, Stub into Existing Median Inlet </t>
  </si>
  <si>
    <t xml:space="preserve">18" Branch Connections, Stub into Inlet </t>
  </si>
  <si>
    <t xml:space="preserve">22" x 13" Branch Connection, Stub into a Junction Box or Inlet </t>
  </si>
  <si>
    <t xml:space="preserve">22" x 13" Branch Connections, Stub into Box Culvert </t>
  </si>
  <si>
    <t xml:space="preserve">22" x 13" Branch Connections, Stub into Concrete Pipe </t>
  </si>
  <si>
    <t xml:space="preserve">24" Branch Connections, Stub into 54" Concrete Pipe </t>
  </si>
  <si>
    <t xml:space="preserve">24" Branch Connections, Stub into 88" x 54" Concrete Pipe </t>
  </si>
  <si>
    <t xml:space="preserve">24" Branch Connections, Stub into Box Bridge </t>
  </si>
  <si>
    <t xml:space="preserve">24" Branch Connections, Stub into Box Culvert </t>
  </si>
  <si>
    <t xml:space="preserve">24" Branch Connections, Stub into Concrete Box Culvert Wingwall </t>
  </si>
  <si>
    <t xml:space="preserve">24" Branch Connections, Stub into Concrete Pipe </t>
  </si>
  <si>
    <t xml:space="preserve">24" Branch Connections, Stub into Inlet </t>
  </si>
  <si>
    <t xml:space="preserve">29" x 18" Branch Connections, Stub into Box Culvert </t>
  </si>
  <si>
    <t xml:space="preserve">3" Branch Connections, Stub into Inlet / Junction Box </t>
  </si>
  <si>
    <t xml:space="preserve">30" Branch Connection, Stub Into Existing Inlet </t>
  </si>
  <si>
    <t xml:space="preserve">30" Branch Connections, Stub into Box Bridge </t>
  </si>
  <si>
    <t xml:space="preserve">30" Branch Connections, Stub into Box Culvert </t>
  </si>
  <si>
    <t xml:space="preserve">30" Branch Connections, Stub into Concrete Box Culvert Wingwall </t>
  </si>
  <si>
    <t xml:space="preserve">30" Branch Connections, Stub into Concrete Pipe </t>
  </si>
  <si>
    <t xml:space="preserve">32" x 24" Branch Connections, Stub into Box Culvert </t>
  </si>
  <si>
    <t xml:space="preserve">36" Branch Connections, Stub into Box Bridge </t>
  </si>
  <si>
    <t xml:space="preserve">36" Branch Connections, Stub into Box Culvert </t>
  </si>
  <si>
    <t xml:space="preserve">36" Branch Connections, Stub into Concrete Box Culvert Wingwall </t>
  </si>
  <si>
    <t xml:space="preserve">36" Branch Connections, Stub into Inlet </t>
  </si>
  <si>
    <t xml:space="preserve">36" x 23" Branch Connections, Stub into Box Culvert </t>
  </si>
  <si>
    <t xml:space="preserve">42" Branch Connection, Stub Into Existing Inlet </t>
  </si>
  <si>
    <t xml:space="preserve">42" Branch Connections, Stub into Box Culvert </t>
  </si>
  <si>
    <t xml:space="preserve">44" x 27" Branch Connection, Stub into Existing Inlet </t>
  </si>
  <si>
    <t xml:space="preserve">44" x 27" Branch Connections, Stub into Box Culvert </t>
  </si>
  <si>
    <t xml:space="preserve">48" Branch Connection, Stub Into Manhole </t>
  </si>
  <si>
    <t xml:space="preserve">48" Branch Connections, Stub into Box Culvert </t>
  </si>
  <si>
    <t xml:space="preserve">51" x 31" Branch Connection, Stub into Box Culvert </t>
  </si>
  <si>
    <t xml:space="preserve">51" x 31" Branch Connections, Stub into Existing Box Culvert </t>
  </si>
  <si>
    <t xml:space="preserve">54" Branch Connections, Stub into Box Culvert </t>
  </si>
  <si>
    <t xml:space="preserve">58" x 36" Branch Connections, Stub into Box Culvert </t>
  </si>
  <si>
    <t xml:space="preserve">59" x 36" Branch Connections, Stub into Box Culvert </t>
  </si>
  <si>
    <t xml:space="preserve">6" Branch Connections, Stub into Box Culvert </t>
  </si>
  <si>
    <t xml:space="preserve">60" Branch Connections, Stub into Box Culvert </t>
  </si>
  <si>
    <t xml:space="preserve">65" x 40" Branch Connections, Stub into Box Culvert </t>
  </si>
  <si>
    <t xml:space="preserve">66" Branch Connections, Stub into Box Culvert </t>
  </si>
  <si>
    <t xml:space="preserve">72" Branch Connections, Stub into Box Culvert </t>
  </si>
  <si>
    <t xml:space="preserve">73" x 45" Branch Connections, Stub into Box Culvert </t>
  </si>
  <si>
    <t xml:space="preserve">8" Branch Connection, Stub Into Existing Inlet </t>
  </si>
  <si>
    <t xml:space="preserve">88" x 54" Branch Connections, Stub into Box Culvert </t>
  </si>
  <si>
    <t xml:space="preserve">15" Branch Connections, Stub into 60" Concrete Pipe </t>
  </si>
  <si>
    <t xml:space="preserve">6" Branch Connection, Stub Into Existing Inlet </t>
  </si>
  <si>
    <t xml:space="preserve">18" Branch Connections, Stub into Existing Manhole </t>
  </si>
  <si>
    <t xml:space="preserve">24" Branch Connections, Stub into 73" x 45" Concrete Pipe </t>
  </si>
  <si>
    <t xml:space="preserve">30" Branch Connections, Stub into 88" x 54" Concrete Pipe </t>
  </si>
  <si>
    <t xml:space="preserve">51" x 31" Branch Connections, Stub into Existing Manhole </t>
  </si>
  <si>
    <t xml:space="preserve">44" x 27" Branch Connections, Stub into Junction Box </t>
  </si>
  <si>
    <t xml:space="preserve">58" x 36" Branch Connections, Stub into Existing Manhole </t>
  </si>
  <si>
    <t xml:space="preserve">73" x 45" Branch Connections, Stub into Existing Junction Box </t>
  </si>
  <si>
    <t xml:space="preserve">907-603-V </t>
  </si>
  <si>
    <t xml:space="preserve">Video Pipe Inspection, All Sizes </t>
  </si>
  <si>
    <t xml:space="preserve">604-A     </t>
  </si>
  <si>
    <t xml:space="preserve">Castings </t>
  </si>
  <si>
    <t xml:space="preserve">604-B     </t>
  </si>
  <si>
    <t xml:space="preserve">Gratings </t>
  </si>
  <si>
    <t xml:space="preserve">604-C     </t>
  </si>
  <si>
    <t xml:space="preserve">Precast Manhole, 48" Diameter </t>
  </si>
  <si>
    <t xml:space="preserve">Precast Manhole, 72" Diameter </t>
  </si>
  <si>
    <t xml:space="preserve">Precast Manhole, 60" Diameter </t>
  </si>
  <si>
    <t>907-604-PP</t>
  </si>
  <si>
    <t xml:space="preserve">Modify Existing Inlet, Per Plans </t>
  </si>
  <si>
    <t xml:space="preserve">8" Trench Drain, Per Plans </t>
  </si>
  <si>
    <t xml:space="preserve">907-604-T </t>
  </si>
  <si>
    <t xml:space="preserve">12" Trench Drain </t>
  </si>
  <si>
    <t xml:space="preserve">15" Trench Drain </t>
  </si>
  <si>
    <t xml:space="preserve">18" Trench Drain </t>
  </si>
  <si>
    <t xml:space="preserve">8" Trench Drain </t>
  </si>
  <si>
    <t xml:space="preserve">605-A     </t>
  </si>
  <si>
    <t xml:space="preserve">12" Concrete Drain Tile for Underdrains, Class Extra Quality </t>
  </si>
  <si>
    <t xml:space="preserve">12" Concrete Drain Tile for Underdrains, Class Standard Quality </t>
  </si>
  <si>
    <t xml:space="preserve">18" Concrete Drain Tile for Underdrains, Class Extra Quality </t>
  </si>
  <si>
    <t xml:space="preserve">18" Concrete Drain Tile for Underdrains, Class Standard Quality </t>
  </si>
  <si>
    <t xml:space="preserve">4" Concrete Drain Tile for Underdrains, Class Extra Quality </t>
  </si>
  <si>
    <t xml:space="preserve">4" Concrete Drain Tile for Underdrains, Class Standard Quality </t>
  </si>
  <si>
    <t xml:space="preserve">6" Concrete Drain Tile for Underdrains, Class Extra Quality </t>
  </si>
  <si>
    <t xml:space="preserve">6" Concrete Drain Tile for Underdrains, Class Standard Quality </t>
  </si>
  <si>
    <t xml:space="preserve">8" Concrete Drain Tile for Underdrains, Class Extra Quality </t>
  </si>
  <si>
    <t xml:space="preserve">8" Concrete Drain Tile for Underdrains, Class Standard Quality </t>
  </si>
  <si>
    <t xml:space="preserve">605-AA    </t>
  </si>
  <si>
    <t xml:space="preserve">Geotextile for Subsurface Drainage, Type III </t>
  </si>
  <si>
    <t xml:space="preserve">Geotextile for Subsurface Drainage, Type V </t>
  </si>
  <si>
    <t xml:space="preserve">Geotextile for Subsurface Drainage, Type V, Non-Woven </t>
  </si>
  <si>
    <t xml:space="preserve">605-B     </t>
  </si>
  <si>
    <t xml:space="preserve">4" Perforated Concrete Pipe for Underdrains, Class Type 1 </t>
  </si>
  <si>
    <t xml:space="preserve">4" Perforated Concrete Pipe for Underdrains, Class Type 2 </t>
  </si>
  <si>
    <t xml:space="preserve">6" Perforated Concrete Pipe for Underdrains, Class Type 1 </t>
  </si>
  <si>
    <t xml:space="preserve">6" Perforated Concrete Pipe for Underdrains, Class Type 2 </t>
  </si>
  <si>
    <t xml:space="preserve">605-BB    </t>
  </si>
  <si>
    <t xml:space="preserve">Prefabricated Sheet Drain </t>
  </si>
  <si>
    <t xml:space="preserve">605-C     </t>
  </si>
  <si>
    <t xml:space="preserve">6" Porous Concrete Pipe for Underdrains </t>
  </si>
  <si>
    <t xml:space="preserve">605-H     </t>
  </si>
  <si>
    <t xml:space="preserve">Edge Drain </t>
  </si>
  <si>
    <t xml:space="preserve">907-605-H </t>
  </si>
  <si>
    <t xml:space="preserve">Prefabricated Edge Drain </t>
  </si>
  <si>
    <t xml:space="preserve">605-I     </t>
  </si>
  <si>
    <t xml:space="preserve">Edge Drain Outlets/Vents </t>
  </si>
  <si>
    <t xml:space="preserve">907-605-I </t>
  </si>
  <si>
    <t xml:space="preserve">605-J     </t>
  </si>
  <si>
    <t xml:space="preserve">Edge Drain &amp; Edge Drain Outlet/Vent Inspection </t>
  </si>
  <si>
    <t xml:space="preserve">605-O     </t>
  </si>
  <si>
    <t xml:space="preserve">12" Perforated Sewer Pipe for Underdrains, SDR 35 </t>
  </si>
  <si>
    <t xml:space="preserve">4" Perforated Sewer Pipe for Underdrains, SDR 23.5 </t>
  </si>
  <si>
    <t xml:space="preserve">4" Perforated Sewer Pipe for Underdrains, SDR 35 </t>
  </si>
  <si>
    <t xml:space="preserve">6" Perforated Sewer Pipe for Underdrains, SDR 23.5 </t>
  </si>
  <si>
    <t xml:space="preserve">6" Perforated Sewer Pipe for Underdrains, SDR 35 </t>
  </si>
  <si>
    <t xml:space="preserve">8" Perforated Sewer Pipe for Underdrains, SDR 35 </t>
  </si>
  <si>
    <t xml:space="preserve">8" Perforated Sewer Pipe for Underdrains, SDR 26 </t>
  </si>
  <si>
    <t xml:space="preserve">605-P     </t>
  </si>
  <si>
    <t xml:space="preserve">12" Non-Perforated Sewer Pipe for Underdrains, SDR 35 </t>
  </si>
  <si>
    <t xml:space="preserve">4" Non-perforated Sewer Pipe for Underdrains, SDR 23.5 </t>
  </si>
  <si>
    <t xml:space="preserve">4" Non-perforated Sewer Pipe for Underdrains, SDR 35 </t>
  </si>
  <si>
    <t xml:space="preserve">6" Non-perforated Sewer Pipe for Underdrains, SDR 23.5 </t>
  </si>
  <si>
    <t xml:space="preserve">6" Non-perforated Sewer Pipe for Underdrains, SDR 35 </t>
  </si>
  <si>
    <t xml:space="preserve">8" Non-Perforated Sewer Pipe for Underdrains, SDR 23.5 </t>
  </si>
  <si>
    <t xml:space="preserve">8" Non-Perforated Sewer Pipe for Underdrains, SDR 26 </t>
  </si>
  <si>
    <t xml:space="preserve">8" Non-perforated Sewer Pipe for Underdrains, SDR 35 </t>
  </si>
  <si>
    <t xml:space="preserve">3" Non-perforated Sewer Pipe for Underdrains, SDR 23.5 </t>
  </si>
  <si>
    <t xml:space="preserve">605-Q     </t>
  </si>
  <si>
    <t xml:space="preserve">4" Perforated Corrugated Polyethylene Drainage Tubing for Underdrains </t>
  </si>
  <si>
    <t xml:space="preserve">6" Perforated Corrugated Polyethylene Drainage Tubing for Underdrains </t>
  </si>
  <si>
    <t xml:space="preserve">605-R     </t>
  </si>
  <si>
    <t xml:space="preserve">4" Non-perforated Corrugated Polyethylene Drainage Tubing for Underdrains </t>
  </si>
  <si>
    <t xml:space="preserve">6" Non-perforated Corrugated Polyethylene Drainage Tubing for Underdrains </t>
  </si>
  <si>
    <t xml:space="preserve">605-S     </t>
  </si>
  <si>
    <t xml:space="preserve">4" Semi-circular Perforated Plastic Pipe for Underdrains </t>
  </si>
  <si>
    <t xml:space="preserve">6" Semi-circular Perforated Plastic Pipe for Underdrains </t>
  </si>
  <si>
    <t xml:space="preserve">605-T     </t>
  </si>
  <si>
    <t xml:space="preserve">4" Perforated Pipe for Underdrains </t>
  </si>
  <si>
    <t xml:space="preserve">6" Perforated Pipe for Underdrains </t>
  </si>
  <si>
    <t xml:space="preserve">605-U     </t>
  </si>
  <si>
    <t xml:space="preserve">4" Non-perforated Pipe for Underdrains </t>
  </si>
  <si>
    <t xml:space="preserve">6" Non-perforated Pipe for Underdrains </t>
  </si>
  <si>
    <t xml:space="preserve">8" Non-perforated Pipe for Underdrains, PVC </t>
  </si>
  <si>
    <t xml:space="preserve">605-V     </t>
  </si>
  <si>
    <t xml:space="preserve">4" Blind Drains </t>
  </si>
  <si>
    <t xml:space="preserve">6" Blind Drains </t>
  </si>
  <si>
    <t xml:space="preserve">605-W     </t>
  </si>
  <si>
    <t xml:space="preserve">Filter Material for Combination Storm Drain and/or Underdrains,Type A, FM </t>
  </si>
  <si>
    <t xml:space="preserve">Filter Material for Combination Storm Drain and/or Underdrains,Type B, FM </t>
  </si>
  <si>
    <t xml:space="preserve">Filter Material for Combination Storm Drain and/or Underdrains,Type C, FM </t>
  </si>
  <si>
    <t xml:space="preserve">Filter Material for Combination Storm Drain and/or Underdrains,Type E, FM </t>
  </si>
  <si>
    <t xml:space="preserve">605-X     </t>
  </si>
  <si>
    <t xml:space="preserve">Filter Material for Filter Beds, Type A </t>
  </si>
  <si>
    <t xml:space="preserve">Filter Material for Filter Beds, Type B </t>
  </si>
  <si>
    <t xml:space="preserve">Filter Material for Filter Beds, Type C </t>
  </si>
  <si>
    <t xml:space="preserve">605-Y     </t>
  </si>
  <si>
    <t xml:space="preserve">Impervious Material, Type D </t>
  </si>
  <si>
    <t xml:space="preserve">605-Z     </t>
  </si>
  <si>
    <t xml:space="preserve">Underdrain Appurtenances, Concrete Apron, Precast or Cast-In-Place </t>
  </si>
  <si>
    <t xml:space="preserve">Underdrain Appurtenances, Elbows, Couplings, etc. </t>
  </si>
  <si>
    <t xml:space="preserve">Underdrain Appurtenances, Sign </t>
  </si>
  <si>
    <t xml:space="preserve">Underdrain Appurtenances, Small Animal Guard </t>
  </si>
  <si>
    <t xml:space="preserve">606-A     </t>
  </si>
  <si>
    <t xml:space="preserve">Guard Post, Type II </t>
  </si>
  <si>
    <t xml:space="preserve">Guard Post, Type II Modified </t>
  </si>
  <si>
    <t xml:space="preserve">Guard Posts </t>
  </si>
  <si>
    <t xml:space="preserve">606-B     </t>
  </si>
  <si>
    <t xml:space="preserve">Guard Rail, Class A, Type 1 </t>
  </si>
  <si>
    <t xml:space="preserve">Guard Rail, Class A, Type 1, 'W' Beam </t>
  </si>
  <si>
    <t xml:space="preserve">Guard Rail, Class A, Type 1, 'W' Beam, Metal Post </t>
  </si>
  <si>
    <t xml:space="preserve">Guard Rail, Class A, Type 1, 'W' Beam, Wood Post </t>
  </si>
  <si>
    <t xml:space="preserve">Guard Rail, Class A, Type 1, Curved Rail </t>
  </si>
  <si>
    <t xml:space="preserve">Guard Rail, Class A, Type 1, Double Faced </t>
  </si>
  <si>
    <t xml:space="preserve">Guard Rail, Class A, Type 1, Double Faced, Metal Post </t>
  </si>
  <si>
    <t xml:space="preserve">Guard Rail, Class A, Type 1, Double Faced, Wood Post </t>
  </si>
  <si>
    <t xml:space="preserve">Guard Rail, Class A, Type 1, Metal Post </t>
  </si>
  <si>
    <t xml:space="preserve">Guard Rail, Class A, Type 1, Thrie Beam </t>
  </si>
  <si>
    <t xml:space="preserve">Guard Rail, Class A, Type 1, Thrie Beam, Metal Post </t>
  </si>
  <si>
    <t xml:space="preserve">Guard Rail, Class A, Type 1, Thrie Beam, Metal Post, Wood Blockouts </t>
  </si>
  <si>
    <t xml:space="preserve">Guard Rail, Class A, Type 1, Thrie Beam, Transition Section </t>
  </si>
  <si>
    <t xml:space="preserve">Guard Rail, Class A, Type 1, Thrie Beam, Transition Section, Steel Posts, Wood Blockouts </t>
  </si>
  <si>
    <t xml:space="preserve">Guard Rail, Class A, Type 1, Thrie Beam, Wood Post </t>
  </si>
  <si>
    <t xml:space="preserve">Guard Rail, Class A, Type 1, Wood Post </t>
  </si>
  <si>
    <t xml:space="preserve">606-C     </t>
  </si>
  <si>
    <t xml:space="preserve">Guard Rail, Cable Anchor Type 1, Metal Post </t>
  </si>
  <si>
    <t xml:space="preserve">Guard Rail, Cable Anchor Type 1, Wood Post </t>
  </si>
  <si>
    <t xml:space="preserve">Guard Rail, Cable Anchor, Type 1 </t>
  </si>
  <si>
    <t xml:space="preserve">Guard Rail, Cable Anchor, Type 1 Modified </t>
  </si>
  <si>
    <t xml:space="preserve">606-D     </t>
  </si>
  <si>
    <t xml:space="preserve">Guard Rail, Bridge End Section </t>
  </si>
  <si>
    <t xml:space="preserve">Guard Rail, Bridge End Section, Replace Type A or C Bridge End Section </t>
  </si>
  <si>
    <t xml:space="preserve">Guard Rail, Bridge End Section, Special Design </t>
  </si>
  <si>
    <t xml:space="preserve">Guard Rail, Bridge End Section, Special Design test </t>
  </si>
  <si>
    <t xml:space="preserve">Guard Rail, Bridge End Section, Type A </t>
  </si>
  <si>
    <t xml:space="preserve">Guard Rail, Bridge End Section, Type A  Modified </t>
  </si>
  <si>
    <t xml:space="preserve">Guard Rail, Bridge End Section, Type A  Modified  For 24" Curb </t>
  </si>
  <si>
    <t xml:space="preserve">Guard Rail, Bridge End Section, Type A Modified 2 </t>
  </si>
  <si>
    <t xml:space="preserve">Guard Rail, Bridge End Section, Type C </t>
  </si>
  <si>
    <t xml:space="preserve">Guard Rail, Bridge End Section, Type C Modified </t>
  </si>
  <si>
    <t xml:space="preserve">Guard Rail, Bridge End Section, Type D </t>
  </si>
  <si>
    <t xml:space="preserve">Guard Rail, Bridge End Section, Type D Modified </t>
  </si>
  <si>
    <t xml:space="preserve">Guard Rail, Bridge End Section, Type E </t>
  </si>
  <si>
    <t xml:space="preserve">Guard Rail, Bridge End Section, Type E Modified </t>
  </si>
  <si>
    <t xml:space="preserve">Guard Rail, Bridge End Section, Type F </t>
  </si>
  <si>
    <t xml:space="preserve">Guard Rail, Bridge End Section, Type F Modified </t>
  </si>
  <si>
    <t xml:space="preserve">Guard Rail, Bridge End Section, Type G </t>
  </si>
  <si>
    <t xml:space="preserve">Guard Rail, Bridge End Section, Type G, Modified </t>
  </si>
  <si>
    <t xml:space="preserve">Guard Rail, Bridge End Section, Type H </t>
  </si>
  <si>
    <t xml:space="preserve">Guard Rail, Bridge End Section, Type H, Metal Post </t>
  </si>
  <si>
    <t xml:space="preserve">Guard Rail, Bridge End Section, Type H, Wood Post </t>
  </si>
  <si>
    <t xml:space="preserve">Guard Rail, Bridge End Section, Type I </t>
  </si>
  <si>
    <t xml:space="preserve">Guard Rail, Bridge End Section, Type I, Metal Post </t>
  </si>
  <si>
    <t xml:space="preserve">Guard Rail, Bridge End Section, Type I, Wood Post </t>
  </si>
  <si>
    <t xml:space="preserve">Guard Rail, Bridge End Section, Type Modified </t>
  </si>
  <si>
    <t xml:space="preserve">606-E     </t>
  </si>
  <si>
    <t xml:space="preserve">Guard Rail, Terminal End Section </t>
  </si>
  <si>
    <t xml:space="preserve">Guard Rail, Terminal End Section, Bi-Directional </t>
  </si>
  <si>
    <t xml:space="preserve">Guard Rail, Terminal End Section, Double Faced </t>
  </si>
  <si>
    <t xml:space="preserve">Guard Rail, Terminal End Section, Flared </t>
  </si>
  <si>
    <t xml:space="preserve">Guard Rail, Terminal End Section, Non-Flared </t>
  </si>
  <si>
    <t xml:space="preserve">606-F     </t>
  </si>
  <si>
    <t xml:space="preserve">Guard Rail, Remove and Replace Guard Rail &amp; Posts </t>
  </si>
  <si>
    <t xml:space="preserve">Guard Rail, Remove and Replace Guard Rail, Blockouts &amp; Posts </t>
  </si>
  <si>
    <t xml:space="preserve">Guard Rail, Replace Metal Blockout </t>
  </si>
  <si>
    <t xml:space="preserve">Guard Rail, Replace Steel Post </t>
  </si>
  <si>
    <t xml:space="preserve">Guard Rail, Replace Steel Post and Wood Blockout </t>
  </si>
  <si>
    <t xml:space="preserve">Guard Rail, Replace Wood Blockout </t>
  </si>
  <si>
    <t xml:space="preserve">Guard Rail, Replace Wood Post and Wood Blockout </t>
  </si>
  <si>
    <t xml:space="preserve">606-G     </t>
  </si>
  <si>
    <t xml:space="preserve">Special Sections, Bridge Connector </t>
  </si>
  <si>
    <t xml:space="preserve">Special Sections, Guard Rail Bridge End Connector </t>
  </si>
  <si>
    <t xml:space="preserve">Special Sections, Special Design Bridge Connector </t>
  </si>
  <si>
    <t xml:space="preserve">Special Sections, Thrie Beam, Transition Section </t>
  </si>
  <si>
    <t xml:space="preserve">Special Sections, Short Radius Guardrail </t>
  </si>
  <si>
    <t>907-606-PP</t>
  </si>
  <si>
    <t xml:space="preserve">Guard Rail Repair, 'W' Beam, Per Plans </t>
  </si>
  <si>
    <t xml:space="preserve">Guard Rail Repair, Thrie Beam, Per Plans </t>
  </si>
  <si>
    <t xml:space="preserve">Guard Rail, Bridge Connector, Per Plans </t>
  </si>
  <si>
    <t xml:space="preserve">Remove and Replace Blockouts &amp; Add Rub-Rail </t>
  </si>
  <si>
    <t xml:space="preserve">Remove and Replace Guard Rail Blockouts </t>
  </si>
  <si>
    <t xml:space="preserve">Remove and Replace Guard Rail, Blockouts, &amp; Posts </t>
  </si>
  <si>
    <t xml:space="preserve">Remove and Replace Wheel Guard &amp; Retainer </t>
  </si>
  <si>
    <t xml:space="preserve">Guard Rail,  Add Rub-Rail </t>
  </si>
  <si>
    <t xml:space="preserve">607-A     </t>
  </si>
  <si>
    <t xml:space="preserve">31.5" Type"A" Woven Wire Fence, w/ Barbed Wire as Shown </t>
  </si>
  <si>
    <t xml:space="preserve">60" Type "A" Woven Wire Fence, w/ Barbed Wire as Shown </t>
  </si>
  <si>
    <t xml:space="preserve">607-B     </t>
  </si>
  <si>
    <t xml:space="preserve">120" Type I Chain Link Fence, Class I </t>
  </si>
  <si>
    <t xml:space="preserve">120" Type I Chain Link Fence, Class II </t>
  </si>
  <si>
    <t xml:space="preserve">120" Type II Chain Link Fence, Class I </t>
  </si>
  <si>
    <t xml:space="preserve">120" Type II Chain Link Fence, Class II </t>
  </si>
  <si>
    <t xml:space="preserve">120" Type III Chain Link Fence, Class I </t>
  </si>
  <si>
    <t xml:space="preserve">120" Type III Chain Link Fence, Class II </t>
  </si>
  <si>
    <t xml:space="preserve">120" Type IV Chain Link Fence, Class I </t>
  </si>
  <si>
    <t xml:space="preserve">120" Type IV Chain Link Fence, Class II </t>
  </si>
  <si>
    <t xml:space="preserve">144" Type I Chain Link Fence, Class I </t>
  </si>
  <si>
    <t xml:space="preserve">144" Type I Chain Link Fence, Class II </t>
  </si>
  <si>
    <t xml:space="preserve">144" Type II Chain Link Fence, Class I </t>
  </si>
  <si>
    <t xml:space="preserve">144" Type II Chain Link Fence, Class II </t>
  </si>
  <si>
    <t xml:space="preserve">144" Type III Chain Link Fence, Class I </t>
  </si>
  <si>
    <t xml:space="preserve">144" Type III Chain Link Fence, Class II </t>
  </si>
  <si>
    <t xml:space="preserve">144" Type IV Chain Link Fence, Class I </t>
  </si>
  <si>
    <t xml:space="preserve">144" Type IV Chain Link Fence, Class II </t>
  </si>
  <si>
    <t xml:space="preserve">60" Type I Chain Link Fence, Class I </t>
  </si>
  <si>
    <t xml:space="preserve">60" Type I Chain Link Fence, Class II </t>
  </si>
  <si>
    <t xml:space="preserve">60" Type II Chain Link Fence, Class I </t>
  </si>
  <si>
    <t xml:space="preserve">60" Type II Chain Link Fence, Class II </t>
  </si>
  <si>
    <t xml:space="preserve">60" Type III Chain Link Fence, Class I </t>
  </si>
  <si>
    <t xml:space="preserve">60" Type III Chain Link Fence, Class II </t>
  </si>
  <si>
    <t xml:space="preserve">60" Type IV Chain Link Fence, Class I </t>
  </si>
  <si>
    <t xml:space="preserve">60" Type IV Chain Link Fence, Class II </t>
  </si>
  <si>
    <t xml:space="preserve">72" Type I Chain Link Fence, Class I </t>
  </si>
  <si>
    <t xml:space="preserve">72" Type I Chain Link Fence, Class I , With Top Guard </t>
  </si>
  <si>
    <t xml:space="preserve">72" Type I Chain Link Fence, Class II </t>
  </si>
  <si>
    <t xml:space="preserve">72" Type II Chain Link Fence, Class I </t>
  </si>
  <si>
    <t xml:space="preserve">72" Type II Chain Link Fence, Class II </t>
  </si>
  <si>
    <t xml:space="preserve">72" Type III Chain Link Fence, Class I </t>
  </si>
  <si>
    <t xml:space="preserve">72" Type III Chain Link Fence, Class II </t>
  </si>
  <si>
    <t xml:space="preserve">72" Type IV Chain Link Fence, Class I </t>
  </si>
  <si>
    <t xml:space="preserve">72" Type IV Chain Link Fence, Class II </t>
  </si>
  <si>
    <t xml:space="preserve">84" Type II Chain Link Fence, Class I </t>
  </si>
  <si>
    <t xml:space="preserve">96" Type I Chain Link Fence, Class I </t>
  </si>
  <si>
    <t xml:space="preserve">96" Type I Chain Link Fence, Class I, With Top Guard </t>
  </si>
  <si>
    <t xml:space="preserve">96" Type I Chain Link Fence, Class II </t>
  </si>
  <si>
    <t xml:space="preserve">96" Type II Chain Link Fence, Class I </t>
  </si>
  <si>
    <t xml:space="preserve">96" Type II Chain Link Fence, Class II </t>
  </si>
  <si>
    <t xml:space="preserve">96" Type III Chain Link Fence, Class I </t>
  </si>
  <si>
    <t xml:space="preserve">96" Type III Chain Link Fence, Class II </t>
  </si>
  <si>
    <t xml:space="preserve">96" Type IV Chain Link Fence, Class I </t>
  </si>
  <si>
    <t xml:space="preserve">96" Type IV Chain Link Fence, Class II </t>
  </si>
  <si>
    <t xml:space="preserve">48" Type I Chain Link Fence, Class I </t>
  </si>
  <si>
    <t xml:space="preserve">48" Type I Chain Link Fence, Class II </t>
  </si>
  <si>
    <t xml:space="preserve">48" Type I Chain Link Fence, Class III </t>
  </si>
  <si>
    <t xml:space="preserve">48" Type II Chain Link Fence, Class I </t>
  </si>
  <si>
    <t xml:space="preserve">48" Type II Chain Link Fence, Class II </t>
  </si>
  <si>
    <t xml:space="preserve">48" Type II Chain Link Fence, Class III </t>
  </si>
  <si>
    <t xml:space="preserve">48" Type III Chain Link Fence, Class I </t>
  </si>
  <si>
    <t xml:space="preserve">48" Type III Chain Link Fence, Class II </t>
  </si>
  <si>
    <t xml:space="preserve">48" Type III Chain Link Fence, Class III </t>
  </si>
  <si>
    <t xml:space="preserve">607-C     </t>
  </si>
  <si>
    <t xml:space="preserve">60" Type I Chain Link Fence, Class I, Glare Barrier </t>
  </si>
  <si>
    <t xml:space="preserve">60" Type I Chain Link Fence, Class II, Glare Barrier </t>
  </si>
  <si>
    <t xml:space="preserve">60" Type II Chain Link Fence, Class I, Glare Barrier </t>
  </si>
  <si>
    <t xml:space="preserve">60" Type II Chain Link Fence, Class II, Glare Barrier </t>
  </si>
  <si>
    <t xml:space="preserve">60" Type III Chain Link Fence, Class I, Glare Barrier </t>
  </si>
  <si>
    <t xml:space="preserve">60" Type III Chain Link Fence, Class II, Glare Barrier </t>
  </si>
  <si>
    <t xml:space="preserve">60" Type IV Chain Link Fence, Class I, Glare Barrier </t>
  </si>
  <si>
    <t xml:space="preserve">60" Type IV Chain Link Fence, Class II, Glare Barrier </t>
  </si>
  <si>
    <t xml:space="preserve">72" Type I Chain Link Fence, Class I, Glare Barrier </t>
  </si>
  <si>
    <t xml:space="preserve">72" Type I Chain Link Fence, Class II, Glare Barrier </t>
  </si>
  <si>
    <t xml:space="preserve">72" Type II Chain Link Fence, Class I, Glare Barrier </t>
  </si>
  <si>
    <t xml:space="preserve">72" Type II Chain Link Fence, Class II, Glare Barrier </t>
  </si>
  <si>
    <t xml:space="preserve">72" Type III Chain Link Fence, Class I, Glare Barrier </t>
  </si>
  <si>
    <t xml:space="preserve">72" Type III Chain Link Fence, Class II, Glare Barrier </t>
  </si>
  <si>
    <t xml:space="preserve">72" Type IV Chain Link Fence, Class I, Glare Barrier </t>
  </si>
  <si>
    <t xml:space="preserve">72" Type IV Chain Link Fence, Class II, Glare Barrier </t>
  </si>
  <si>
    <t xml:space="preserve">607-D     </t>
  </si>
  <si>
    <t xml:space="preserve">Barbed Wire Fence, 2 Strands, Galvanized Steel </t>
  </si>
  <si>
    <t xml:space="preserve">Barbed Wire Fence, 3 Strands, Galvanized Steel </t>
  </si>
  <si>
    <t xml:space="preserve">Barbed Wire Fence, 4 Strands, Galvanized Steel </t>
  </si>
  <si>
    <t xml:space="preserve">Barbed Wire Fence, 5 Strands, Galvanized Steel </t>
  </si>
  <si>
    <t xml:space="preserve">Barbed Wire Fence, 6 Strands, Galvanized Steel </t>
  </si>
  <si>
    <t xml:space="preserve">607-E     </t>
  </si>
  <si>
    <t xml:space="preserve">Barbed Wire Fence, Single Strand </t>
  </si>
  <si>
    <t xml:space="preserve">607-G     </t>
  </si>
  <si>
    <t xml:space="preserve">Gate,  12' x  5'  Galvanized Metal </t>
  </si>
  <si>
    <t xml:space="preserve">Gate,  3' x  12'  Aluminum </t>
  </si>
  <si>
    <t xml:space="preserve">Gate,  4' x  6'  Chain Link with Top Guard </t>
  </si>
  <si>
    <t xml:space="preserve">Gate,  4' x  7'  Chain Link </t>
  </si>
  <si>
    <t xml:space="preserve">Gate,  4' x  9'  Chain Link </t>
  </si>
  <si>
    <t xml:space="preserve">Gate,  5' x  7'  Chain Link </t>
  </si>
  <si>
    <t xml:space="preserve">Gate,  6' x  6'  Aluminum </t>
  </si>
  <si>
    <t xml:space="preserve">Gate,  6' x  6'  Chain Link </t>
  </si>
  <si>
    <t xml:space="preserve">Gate,  6' x  6'  Chain Link with Top Guard </t>
  </si>
  <si>
    <t xml:space="preserve">Gate,  6' x  6'  Double Aluminum </t>
  </si>
  <si>
    <t xml:space="preserve">Gate,  6' x  6'  Double Chain Link </t>
  </si>
  <si>
    <t xml:space="preserve">Gate,  6' x  6'  Double Galvanized Metal </t>
  </si>
  <si>
    <t xml:space="preserve">Gate,  6' x  6'  Galvanized Metal </t>
  </si>
  <si>
    <t xml:space="preserve">Gate,  6' x  7'  Chain Link </t>
  </si>
  <si>
    <t xml:space="preserve">Gate,  6' x  8'  Aluminum </t>
  </si>
  <si>
    <t xml:space="preserve">Gate,  6' x  8'  Chain Link </t>
  </si>
  <si>
    <t xml:space="preserve">Gate,  6' x  8'  Double Aluminum </t>
  </si>
  <si>
    <t xml:space="preserve">Gate,  6' x  8'  Double Chain Link </t>
  </si>
  <si>
    <t xml:space="preserve">Gate,  6' x  8'  Double Galvanized Metal </t>
  </si>
  <si>
    <t xml:space="preserve">Gate,  6' x  8'  Galvanized Metal </t>
  </si>
  <si>
    <t xml:space="preserve">Gate,  6' x 10'  Aluminum </t>
  </si>
  <si>
    <t xml:space="preserve">Gate,  6' x 10'  Chain Link </t>
  </si>
  <si>
    <t xml:space="preserve">Gate,  6' x 10'  Double Aluminum </t>
  </si>
  <si>
    <t xml:space="preserve">Gate,  6' x 10'  Double Chain Link </t>
  </si>
  <si>
    <t xml:space="preserve">Gate,  6' x 10'  Double Galvanized Metal </t>
  </si>
  <si>
    <t xml:space="preserve">Gate,  6' x 10'  Galvanized Metal </t>
  </si>
  <si>
    <t xml:space="preserve">Gate,  6' x 12'  Aluminum </t>
  </si>
  <si>
    <t xml:space="preserve">Gate,  6' x 12'  Chain Link </t>
  </si>
  <si>
    <t xml:space="preserve">Gate,  6' x 12'  Double Aluminum </t>
  </si>
  <si>
    <t xml:space="preserve">Gate,  6' x 12'  Double Chain Link </t>
  </si>
  <si>
    <t xml:space="preserve">Gate,  6' x 12'  Double Galvanized Metal </t>
  </si>
  <si>
    <t xml:space="preserve">Gate,  6' x 12'  Galvanized Metal </t>
  </si>
  <si>
    <t xml:space="preserve">Gate, 10' x  6'  Aluminum </t>
  </si>
  <si>
    <t xml:space="preserve">Gate, 10' x  6'  Chain Link </t>
  </si>
  <si>
    <t xml:space="preserve">Gate, 10' x  6'  Double Aluminum </t>
  </si>
  <si>
    <t xml:space="preserve">Gate, 10' x  6'  Double Chain Link </t>
  </si>
  <si>
    <t xml:space="preserve">Gate, 10' x  6'  Double Galvanized Metal </t>
  </si>
  <si>
    <t xml:space="preserve">Gate, 10' x  6'  Galvanized Metal </t>
  </si>
  <si>
    <t xml:space="preserve">Gate, 10' x  8'  Aluminum </t>
  </si>
  <si>
    <t xml:space="preserve">Gate, 10' x  8'  Chain Link </t>
  </si>
  <si>
    <t xml:space="preserve">Gate, 10' x  8'  Double Aluminum </t>
  </si>
  <si>
    <t xml:space="preserve">Gate, 10' x  8'  Double Chain Link </t>
  </si>
  <si>
    <t xml:space="preserve">Gate, 10' x  8'  Double Galvanized Metal </t>
  </si>
  <si>
    <t xml:space="preserve">Gate, 10' x  8'  Galvanized Metal </t>
  </si>
  <si>
    <t xml:space="preserve">Gate, 10' x 10'  Aluminum </t>
  </si>
  <si>
    <t xml:space="preserve">Gate, 10' x 10'  Chain Link </t>
  </si>
  <si>
    <t xml:space="preserve">Gate, 10' x 10'  Double Aluminum </t>
  </si>
  <si>
    <t xml:space="preserve">Gate, 10' x 10'  Double Chain Link </t>
  </si>
  <si>
    <t xml:space="preserve">Gate, 10' x 10'  Double Galvanized Metal </t>
  </si>
  <si>
    <t xml:space="preserve">Gate, 10' x 10'  Galvanized Metal </t>
  </si>
  <si>
    <t xml:space="preserve">Gate, 10' x 12'  Aluminum </t>
  </si>
  <si>
    <t xml:space="preserve">Gate, 10' x 12'  Chain Link </t>
  </si>
  <si>
    <t xml:space="preserve">Gate, 10' x 12'  Double Aluminum </t>
  </si>
  <si>
    <t xml:space="preserve">Gate, 10' x 12'  Double Chain Link </t>
  </si>
  <si>
    <t xml:space="preserve">Gate, 10' x 12'  Double Galvanized Metal </t>
  </si>
  <si>
    <t xml:space="preserve">Gate, 10' x 12'  Galvanized Metal </t>
  </si>
  <si>
    <t xml:space="preserve">Gate, 12' x  6'  Aluminum </t>
  </si>
  <si>
    <t xml:space="preserve">Gate, 12' x  6'  Chain Link </t>
  </si>
  <si>
    <t xml:space="preserve">Gate, 12' x  6'  Chain Link With Top Guard </t>
  </si>
  <si>
    <t xml:space="preserve">Gate, 12' x  6'  Double Aluminum </t>
  </si>
  <si>
    <t xml:space="preserve">Gate, 12' x  6'  Double Chain Link </t>
  </si>
  <si>
    <t xml:space="preserve">Gate, 12' x  6'  Double Chain Link with Top Guard </t>
  </si>
  <si>
    <t xml:space="preserve">Gate, 12' x  6'  Double Galvanized Metal </t>
  </si>
  <si>
    <t xml:space="preserve">Gate, 12' x  6'  Galvanized Metal </t>
  </si>
  <si>
    <t xml:space="preserve">Gate, 12' x  8'  Aluminum </t>
  </si>
  <si>
    <t xml:space="preserve">Gate, 12' x  8'  Chain Link </t>
  </si>
  <si>
    <t xml:space="preserve">Gate, 12' x  8'  Double Aluminum </t>
  </si>
  <si>
    <t xml:space="preserve">Gate, 12' x  8'  Double Chain Link </t>
  </si>
  <si>
    <t xml:space="preserve">Gate, 12' x  8'  Double Chain Link with Top Guard </t>
  </si>
  <si>
    <t xml:space="preserve">Gate, 12' x  8'  Double Galvanized Metal </t>
  </si>
  <si>
    <t xml:space="preserve">Gate, 12' x  8'  Galvanized Metal </t>
  </si>
  <si>
    <t xml:space="preserve">Gate, 12' x 10'  Aluminum </t>
  </si>
  <si>
    <t xml:space="preserve">Gate, 12' x 10'  Chain Link </t>
  </si>
  <si>
    <t xml:space="preserve">Gate, 12' x 10'  Double Aluminum </t>
  </si>
  <si>
    <t xml:space="preserve">Gate, 12' x 10'  Double Chain Link </t>
  </si>
  <si>
    <t xml:space="preserve">Gate, 12' x 10'  Double Galvanized Metal </t>
  </si>
  <si>
    <t xml:space="preserve">Gate, 12' x 10'  Galvanized Metal </t>
  </si>
  <si>
    <t xml:space="preserve">Gate, 12' x 12'  Aluminum </t>
  </si>
  <si>
    <t xml:space="preserve">Gate, 12' x 12'  Chain Link </t>
  </si>
  <si>
    <t xml:space="preserve">Gate, 12' x 12'  Double Aluminum </t>
  </si>
  <si>
    <t xml:space="preserve">Gate, 12' x 12'  Double Chain Link </t>
  </si>
  <si>
    <t xml:space="preserve">Gate, 12' x 12'  Double Galvanized Metal </t>
  </si>
  <si>
    <t xml:space="preserve">Gate, 12' x 12'  Galvanized Metal </t>
  </si>
  <si>
    <t xml:space="preserve">Gate, 12' x 5'  Aluminum </t>
  </si>
  <si>
    <t xml:space="preserve">Gate, 12' x 5'  Chain Link </t>
  </si>
  <si>
    <t xml:space="preserve">Gate, 12' x 50", 6-bar, Galvanized Steel Tube </t>
  </si>
  <si>
    <t xml:space="preserve">Gate, 12' x 52"  Aluminum </t>
  </si>
  <si>
    <t xml:space="preserve">Gate, 12' x 52"  Chain Link </t>
  </si>
  <si>
    <t xml:space="preserve">Gate, 12' x 52"  Galvanized Metal </t>
  </si>
  <si>
    <t xml:space="preserve">Gate, 12' x 60"  Aluminum </t>
  </si>
  <si>
    <t xml:space="preserve">Gate, 12' x 60"  Chain Link </t>
  </si>
  <si>
    <t xml:space="preserve">Gate, 12' x 60"  Galvanized Metal </t>
  </si>
  <si>
    <t xml:space="preserve">Gate, 12.5' x 36"  Aluminum </t>
  </si>
  <si>
    <t xml:space="preserve">Gate, 13' x  6'  Chain Link </t>
  </si>
  <si>
    <t xml:space="preserve">Gate, 13' x  6'  Double Chain Link with Top Guard </t>
  </si>
  <si>
    <t xml:space="preserve">Gate, 13' x 5'  Chain Link </t>
  </si>
  <si>
    <t xml:space="preserve">Gate, 13' x 6' Chain Link, With Top Guard </t>
  </si>
  <si>
    <t xml:space="preserve">Gate, 16' x  6'  Double Chain Link with Top Guard </t>
  </si>
  <si>
    <t xml:space="preserve">Gate, 18' x  6'  Aluminum </t>
  </si>
  <si>
    <t xml:space="preserve">Gate, 18' x  6'  Chain Link </t>
  </si>
  <si>
    <t xml:space="preserve">Gate, 18' x  6'  Double Aluminum </t>
  </si>
  <si>
    <t xml:space="preserve">Gate, 18' x  6'  Double Chain Link </t>
  </si>
  <si>
    <t xml:space="preserve">Gate, 18' x  6'  Double Galvanized Metal </t>
  </si>
  <si>
    <t xml:space="preserve">Gate, 18' x  6'  Galvanized Metal </t>
  </si>
  <si>
    <t xml:space="preserve">Gate, 18' x  8'  Aluminum </t>
  </si>
  <si>
    <t xml:space="preserve">Gate, 18' x  8'  Chain Link </t>
  </si>
  <si>
    <t xml:space="preserve">Gate, 18' x  8'  Double Aluminum </t>
  </si>
  <si>
    <t xml:space="preserve">Gate, 18' x  8'  Double Chain Link </t>
  </si>
  <si>
    <t xml:space="preserve">Gate, 18' x  8'  Double Galvanized Metal </t>
  </si>
  <si>
    <t xml:space="preserve">Gate, 18' x  8'  Galvanized Metal </t>
  </si>
  <si>
    <t xml:space="preserve">Gate, 18' x 10'  Aluminum </t>
  </si>
  <si>
    <t xml:space="preserve">Gate, 18' x 10'  Chain Link </t>
  </si>
  <si>
    <t xml:space="preserve">Gate, 18' x 10'  Double Aluminum </t>
  </si>
  <si>
    <t xml:space="preserve">Gate, 18' x 10'  Double Chain Link </t>
  </si>
  <si>
    <t xml:space="preserve">Gate, 18' x 10'  Double Galvanized Metal </t>
  </si>
  <si>
    <t xml:space="preserve">Gate, 18' x 10'  Galvanized Metal </t>
  </si>
  <si>
    <t xml:space="preserve">Gate, 18' x 12'  Aluminum </t>
  </si>
  <si>
    <t xml:space="preserve">Gate, 18' x 12'  Chain Link </t>
  </si>
  <si>
    <t xml:space="preserve">Gate, 18' x 12'  Double Aluminum </t>
  </si>
  <si>
    <t xml:space="preserve">Gate, 18' x 12'  Double Chain Link </t>
  </si>
  <si>
    <t xml:space="preserve">Gate, 18' x 12'  Double Galvanized Metal </t>
  </si>
  <si>
    <t xml:space="preserve">Gate, 18' x 12'  Galvanized Metal </t>
  </si>
  <si>
    <t xml:space="preserve">Gate, 20' x 6' Double Chain Link w/ Top Guard </t>
  </si>
  <si>
    <t xml:space="preserve">Gate, 24' x  7'  Double Chain Link </t>
  </si>
  <si>
    <t xml:space="preserve">Gate, 24' x 6' Double Chain Link w/ Top Guard </t>
  </si>
  <si>
    <t xml:space="preserve">Gate, 3' x 52" Chain Link </t>
  </si>
  <si>
    <t xml:space="preserve">Gate, 3' x 60"  Chain Link </t>
  </si>
  <si>
    <t xml:space="preserve">Gate, 6' x 13'  Chain Link </t>
  </si>
  <si>
    <t xml:space="preserve">Gate, 6' x 13'  Double Chain Link with Top Guard </t>
  </si>
  <si>
    <t xml:space="preserve">Gate, 6' x 13' Chain Link, With Top Guard </t>
  </si>
  <si>
    <t xml:space="preserve">607-H     </t>
  </si>
  <si>
    <t xml:space="preserve">Pickets, 10' x 3/8" x 2 1/2" Cedar, Cypress or Fir, </t>
  </si>
  <si>
    <t xml:space="preserve">Pickets, 12' x 0.021" x 2 1/2" Metal </t>
  </si>
  <si>
    <t xml:space="preserve">Pickets, 6' x 3/8" x 2 1/2" Cedar </t>
  </si>
  <si>
    <t xml:space="preserve">Pickets, 6' x 3/8" x 2 1/2" Redwood </t>
  </si>
  <si>
    <t xml:space="preserve">607-L     </t>
  </si>
  <si>
    <t xml:space="preserve">Lattice, 12' x 2 1/2" Cedar </t>
  </si>
  <si>
    <t>607-P0</t>
  </si>
  <si>
    <t xml:space="preserve">Line Post,  11' x 2 1/2"  Galvanized Steel </t>
  </si>
  <si>
    <t xml:space="preserve">607-P1    </t>
  </si>
  <si>
    <t xml:space="preserve">Line Post,  12' x 2 1/2"  Galvanized Steel </t>
  </si>
  <si>
    <t xml:space="preserve">Line Post,  14' x 2 1/2"  Galvanized Steel </t>
  </si>
  <si>
    <t xml:space="preserve">Line Post,  16' x 2 1/2"  Galvanized Steel </t>
  </si>
  <si>
    <t xml:space="preserve">Line Post,  5' x 2"  Galvanized Steel </t>
  </si>
  <si>
    <t xml:space="preserve">Line Post,  5.5' Tee Post Steel </t>
  </si>
  <si>
    <t xml:space="preserve">Line Post,  7' Tee Post Steel </t>
  </si>
  <si>
    <t xml:space="preserve">Line Post,  7' x 1 1/2"  Galvanized Steel </t>
  </si>
  <si>
    <t xml:space="preserve">Line Post,  7' x 2 1/2"  Galvanized Steel </t>
  </si>
  <si>
    <t xml:space="preserve">Line Post,  7' x 2"  Galvanized Steel </t>
  </si>
  <si>
    <t xml:space="preserve">Line Post,  7' x 4"  Timber </t>
  </si>
  <si>
    <t xml:space="preserve">Line Post,  7' x 4" x 4" Concrete </t>
  </si>
  <si>
    <t xml:space="preserve">Line Post,  8' x 1 1/2"  Galvanized Steel </t>
  </si>
  <si>
    <t xml:space="preserve">Line Post,  8' x 2"  Galvanized Steel </t>
  </si>
  <si>
    <t xml:space="preserve">Line Post,  8' x 4"  Timber </t>
  </si>
  <si>
    <t xml:space="preserve">Line Post,  8' x 4" x 4" Concrete </t>
  </si>
  <si>
    <t xml:space="preserve">Line Post,  9' Tee Post Steel </t>
  </si>
  <si>
    <t xml:space="preserve">Line Post,  9' x 2"  Galvanized Steel </t>
  </si>
  <si>
    <t xml:space="preserve">Line Post,  9' x 4"  Timber </t>
  </si>
  <si>
    <t xml:space="preserve">Line Post,  9' x 4" x 4" Concrete </t>
  </si>
  <si>
    <t xml:space="preserve">Line Post, 10' Tee Post Steel </t>
  </si>
  <si>
    <t xml:space="preserve">Line Post, 10' x 1 1/2"  Galvanized Steel </t>
  </si>
  <si>
    <t xml:space="preserve">Line Post, 10' x 2 1/2"  Galvanized Steel </t>
  </si>
  <si>
    <t xml:space="preserve">Line Post, 10' x 2"  Galvanized Steel </t>
  </si>
  <si>
    <t xml:space="preserve">Line Post, 10' x 4"  Timber </t>
  </si>
  <si>
    <t xml:space="preserve">Line Post, 10' x 4" x 4" Concrete </t>
  </si>
  <si>
    <t>607-P2</t>
  </si>
  <si>
    <t xml:space="preserve">Line Post, 12' x 2"  Galvanized Steel </t>
  </si>
  <si>
    <t>607-P3</t>
  </si>
  <si>
    <t xml:space="preserve">Line Post, 12' x 4"  Timber </t>
  </si>
  <si>
    <t>607-P4</t>
  </si>
  <si>
    <t xml:space="preserve">Line Post, 12' x 4" x 4" Concrete </t>
  </si>
  <si>
    <t>607-P5</t>
  </si>
  <si>
    <t xml:space="preserve">Line Post, 14' x 2"  Galvanized Steel </t>
  </si>
  <si>
    <t>607-P6</t>
  </si>
  <si>
    <t xml:space="preserve">Line Post, 9' x 1 1/2"  Galvanized Steel </t>
  </si>
  <si>
    <t>607-P7</t>
  </si>
  <si>
    <t xml:space="preserve">Line Post,  11' x 2"  Galvanized Steel </t>
  </si>
  <si>
    <t xml:space="preserve">607-P2    </t>
  </si>
  <si>
    <t xml:space="preserve">Brace Post,  11' 6" x 2 1/2"  Galvanized Steel </t>
  </si>
  <si>
    <t xml:space="preserve">Brace Post,  5' x 2"  Galvanized Steel </t>
  </si>
  <si>
    <t xml:space="preserve">Brace Post,  6' x 2"  Galvanized Steel </t>
  </si>
  <si>
    <t xml:space="preserve">Brace Post,  7 1/2' x 2"  Galvanized Steel </t>
  </si>
  <si>
    <t xml:space="preserve">Brace Post,  7' x 2 1/2"  Galvanized Steel </t>
  </si>
  <si>
    <t xml:space="preserve">Brace Post,  8' x 2 1/2"  Galvanized Steel </t>
  </si>
  <si>
    <t xml:space="preserve">Brace Post,  8' x 2"  Galvanized Steel </t>
  </si>
  <si>
    <t xml:space="preserve">Brace Post,  8' x 3 1/2"  Galvanized Steel </t>
  </si>
  <si>
    <t xml:space="preserve">Brace Post,  8' x 6"  Timber </t>
  </si>
  <si>
    <t xml:space="preserve">Brace Post,  8' x 6" x 6" Concrete </t>
  </si>
  <si>
    <t xml:space="preserve">Brace Post,  9' 6" x 2 1/2"  Galvanized Steel </t>
  </si>
  <si>
    <t xml:space="preserve">Brace Post,  9' x 2 1/2"  Galvanized Steel </t>
  </si>
  <si>
    <t xml:space="preserve">Brace Post, 10' x 2 1/2"  Galvanized Steel </t>
  </si>
  <si>
    <t xml:space="preserve">Brace Post, 10' x 2"  Galvanized Steel </t>
  </si>
  <si>
    <t xml:space="preserve">Brace Post, 10' x 6"  Timber </t>
  </si>
  <si>
    <t xml:space="preserve">Brace Post, 10' x 6" x 6" Concrete </t>
  </si>
  <si>
    <t xml:space="preserve">Brace Post, 12' x 2 1/2"  Galvanized Steel </t>
  </si>
  <si>
    <t xml:space="preserve">Brace Post, 12' x 2"  Galvanized Steel </t>
  </si>
  <si>
    <t xml:space="preserve">Brace Post, 12' x 6"  Timber </t>
  </si>
  <si>
    <t xml:space="preserve">Brace Post, 12' x 6" x 6" Concrete </t>
  </si>
  <si>
    <t xml:space="preserve">Brace Post, 14' x 2 1/2"  Galvanized Steel </t>
  </si>
  <si>
    <t xml:space="preserve">Brace Post, 5' x 2 1/2"  Galvanized Steel </t>
  </si>
  <si>
    <t xml:space="preserve">Brace Post, 9' x 2"  Galvanized Steel </t>
  </si>
  <si>
    <t xml:space="preserve">607-P3    </t>
  </si>
  <si>
    <t xml:space="preserve">Gate Post,  6' x 2" Galvanized Steel </t>
  </si>
  <si>
    <t xml:space="preserve">Gate Post,  7' x 2 1/2" Galvanized Steel </t>
  </si>
  <si>
    <t xml:space="preserve">Gate Post,  7' x 3 1/2" Galvanized Steel </t>
  </si>
  <si>
    <t xml:space="preserve">Gate Post,  8' x 2 1/2" Galvanized Steel </t>
  </si>
  <si>
    <t xml:space="preserve">Gate Post,  8' x 3 1/2" Galvanized Steel </t>
  </si>
  <si>
    <t xml:space="preserve">Gate Post,  8' x 6" Timber </t>
  </si>
  <si>
    <t xml:space="preserve">Gate Post,  8' x 6" x 6" Concrete </t>
  </si>
  <si>
    <t xml:space="preserve">Gate Post,  9' x 2 1/2" Galvanized Steel </t>
  </si>
  <si>
    <t xml:space="preserve">Gate Post,  9' x 3 1/2" Galvanized Steel </t>
  </si>
  <si>
    <t xml:space="preserve">Gate Post,  9' x 6" Galvanized Steel </t>
  </si>
  <si>
    <t xml:space="preserve">Gate Post, 10' x 2 1/2" Galvanized Steel </t>
  </si>
  <si>
    <t xml:space="preserve">Gate Post, 10' x 3 1/2" Galvanized Steel </t>
  </si>
  <si>
    <t xml:space="preserve">Gate Post, 10' x 6" Galvanized Steel </t>
  </si>
  <si>
    <t xml:space="preserve">Gate Post, 11' x 3 1/2" Galvanized Steel </t>
  </si>
  <si>
    <t xml:space="preserve">Gate Post, 12' x 2 1/2" Galvanized Steel </t>
  </si>
  <si>
    <t xml:space="preserve">Gate Post, 12' x 3 1/2" Galvanized Steel </t>
  </si>
  <si>
    <t xml:space="preserve">Gate Post, 12' x 6" Galvanized Steel </t>
  </si>
  <si>
    <t xml:space="preserve">Gate Post, 14' x 2 1/2" Galvanized Steel </t>
  </si>
  <si>
    <t xml:space="preserve">Gate Post, 14' x 3 1/2" Galvanized Steel </t>
  </si>
  <si>
    <t xml:space="preserve">Gate Post, 14' x 6" Galvanized Steel </t>
  </si>
  <si>
    <t xml:space="preserve">Gate Post, 16' x 3 1/2" Galvanized Steel </t>
  </si>
  <si>
    <t xml:space="preserve">Gate Post, 16' x 6" Galvanized Steel </t>
  </si>
  <si>
    <t>907-607-PP</t>
  </si>
  <si>
    <t xml:space="preserve">Safety Fence </t>
  </si>
  <si>
    <t xml:space="preserve">Fence Slats, Vinyl </t>
  </si>
  <si>
    <t xml:space="preserve">Fencing, Per Plans </t>
  </si>
  <si>
    <t xml:space="preserve">Fence Repair, Horizontal Brace, Chain Link Fence, 1 1/4â€ Galvanized Metal </t>
  </si>
  <si>
    <t xml:space="preserve">Cantilever Gate, Per Plans </t>
  </si>
  <si>
    <t xml:space="preserve">Safety Screen </t>
  </si>
  <si>
    <t xml:space="preserve">607-W     </t>
  </si>
  <si>
    <t xml:space="preserve">Cattle Guards </t>
  </si>
  <si>
    <t xml:space="preserve">607-Z     </t>
  </si>
  <si>
    <t xml:space="preserve">Concrete Anchors </t>
  </si>
  <si>
    <t xml:space="preserve">608-A     </t>
  </si>
  <si>
    <t xml:space="preserve">Concrete Sidewalk, Without Reinforcement </t>
  </si>
  <si>
    <t xml:space="preserve">608-B     </t>
  </si>
  <si>
    <t xml:space="preserve">Concrete Sidewalk, With Reinforcement </t>
  </si>
  <si>
    <t xml:space="preserve">907-608-C </t>
  </si>
  <si>
    <t xml:space="preserve">Detectable Warning Panels </t>
  </si>
  <si>
    <t xml:space="preserve">907-608-D </t>
  </si>
  <si>
    <t xml:space="preserve">Colored Concrete Sidewalk </t>
  </si>
  <si>
    <t xml:space="preserve">Stamped and Colored Concrete Sidewalk </t>
  </si>
  <si>
    <t>907-608-PP</t>
  </si>
  <si>
    <t xml:space="preserve">609-A     </t>
  </si>
  <si>
    <t xml:space="preserve">Concrete Gutter, Special Design </t>
  </si>
  <si>
    <t xml:space="preserve">609-B     </t>
  </si>
  <si>
    <t xml:space="preserve">Concrete Curb, Doweled </t>
  </si>
  <si>
    <t xml:space="preserve">Concrete Curb, Header </t>
  </si>
  <si>
    <t xml:space="preserve">Concrete Curb, Special Design </t>
  </si>
  <si>
    <t xml:space="preserve">Concrete Curb, Special Design Doweled </t>
  </si>
  <si>
    <t xml:space="preserve">Concrete Curb, Special Design Header </t>
  </si>
  <si>
    <t xml:space="preserve">Concrete Curb, Special Design Header, Type 1 </t>
  </si>
  <si>
    <t xml:space="preserve">Concrete Curb, Special Design Header, Type 2 </t>
  </si>
  <si>
    <t xml:space="preserve">Concrete Curb, Type Special Design Doweled, 12" &amp; Variable </t>
  </si>
  <si>
    <t xml:space="preserve">Concrete Curb, Type Special Design Doweled, 6" &amp; Variable </t>
  </si>
  <si>
    <t xml:space="preserve">609-C     </t>
  </si>
  <si>
    <t xml:space="preserve">Concrete Integral Curb, Type 1 </t>
  </si>
  <si>
    <t xml:space="preserve">Concrete Integral Curb, Type 2 </t>
  </si>
  <si>
    <t xml:space="preserve">Concrete Integral Curb, Type 3 </t>
  </si>
  <si>
    <t xml:space="preserve">609-D     </t>
  </si>
  <si>
    <t xml:space="preserve">Combination Concrete Curb and Gutter Type 1 </t>
  </si>
  <si>
    <t xml:space="preserve">Combination Concrete Curb and Gutter Type 1 Modified </t>
  </si>
  <si>
    <t xml:space="preserve">Combination Concrete Curb and Gutter Type 2 </t>
  </si>
  <si>
    <t xml:space="preserve">Combination Concrete Curb and Gutter Type 2 Modified </t>
  </si>
  <si>
    <t xml:space="preserve">Combination Concrete Curb and Gutter Type 2A Modified </t>
  </si>
  <si>
    <t xml:space="preserve">Combination Concrete Curb and Gutter Type 3 </t>
  </si>
  <si>
    <t xml:space="preserve">Combination Concrete Curb and Gutter Type 3 Modified </t>
  </si>
  <si>
    <t xml:space="preserve">Combination Concrete Curb and Gutter Type 3A </t>
  </si>
  <si>
    <t xml:space="preserve">Combination Concrete Curb and Gutter Type 3A Mod1 </t>
  </si>
  <si>
    <t xml:space="preserve">Combination Concrete Curb and Gutter Type 3A Mod2 </t>
  </si>
  <si>
    <t xml:space="preserve">Combination Concrete Curb and Gutter Type 3A Mod3 </t>
  </si>
  <si>
    <t xml:space="preserve">Combination Concrete Curb and Gutter Type 3A Modified </t>
  </si>
  <si>
    <t xml:space="preserve">Combination Concrete Curb and Gutter Type 3B </t>
  </si>
  <si>
    <t xml:space="preserve">Combination Concrete Curb and Gutter Type 3B Modified </t>
  </si>
  <si>
    <t xml:space="preserve">609-E     </t>
  </si>
  <si>
    <t xml:space="preserve">Bituminous Curb </t>
  </si>
  <si>
    <t xml:space="preserve">907-609-F </t>
  </si>
  <si>
    <t xml:space="preserve">Prefabricated Curb </t>
  </si>
  <si>
    <t>907-609-PP</t>
  </si>
  <si>
    <t xml:space="preserve">Movable Curb Unit </t>
  </si>
  <si>
    <t xml:space="preserve">610-A     </t>
  </si>
  <si>
    <t xml:space="preserve">Cable Barrier </t>
  </si>
  <si>
    <t>907-610-A1</t>
  </si>
  <si>
    <t xml:space="preserve">Repair of Cable Barrier System,  </t>
  </si>
  <si>
    <t xml:space="preserve">610-B     </t>
  </si>
  <si>
    <t xml:space="preserve">Cable Barrier Terminal Section </t>
  </si>
  <si>
    <t>907-610-B1</t>
  </si>
  <si>
    <t xml:space="preserve">Repair of Cable Barrier Terminal End,  </t>
  </si>
  <si>
    <t xml:space="preserve">610-C     </t>
  </si>
  <si>
    <t xml:space="preserve">Cable Barrier Post Repair </t>
  </si>
  <si>
    <t>907-610-C1</t>
  </si>
  <si>
    <t xml:space="preserve">Cable Rope </t>
  </si>
  <si>
    <t>907-610-D1</t>
  </si>
  <si>
    <t xml:space="preserve">Turnbuckle </t>
  </si>
  <si>
    <t>907-610-E1</t>
  </si>
  <si>
    <t xml:space="preserve">Splice </t>
  </si>
  <si>
    <t>907-610-F1</t>
  </si>
  <si>
    <t xml:space="preserve">Brifen Peg Replacement </t>
  </si>
  <si>
    <t>907-610-G1</t>
  </si>
  <si>
    <t xml:space="preserve">Annual Inspection </t>
  </si>
  <si>
    <t>907-610-H1</t>
  </si>
  <si>
    <t xml:space="preserve">Re-tensioning </t>
  </si>
  <si>
    <t>907-610-I1</t>
  </si>
  <si>
    <t xml:space="preserve">Lane Closure </t>
  </si>
  <si>
    <t>907-610-J1</t>
  </si>
  <si>
    <t xml:space="preserve">Vegetative Pad </t>
  </si>
  <si>
    <t xml:space="preserve">611-A     </t>
  </si>
  <si>
    <t xml:space="preserve">Brick Masonry </t>
  </si>
  <si>
    <t xml:space="preserve">907-611-B </t>
  </si>
  <si>
    <t xml:space="preserve">Brick Pavers </t>
  </si>
  <si>
    <t xml:space="preserve">907-611-D </t>
  </si>
  <si>
    <t xml:space="preserve">Unit Pavers </t>
  </si>
  <si>
    <t xml:space="preserve">907-611-E </t>
  </si>
  <si>
    <t xml:space="preserve">Concrete Band </t>
  </si>
  <si>
    <t xml:space="preserve">612-A     </t>
  </si>
  <si>
    <t xml:space="preserve">Flowable Fill, Excavatable </t>
  </si>
  <si>
    <t xml:space="preserve">612-B     </t>
  </si>
  <si>
    <t xml:space="preserve">Flowable Fill, Non-Excavatable </t>
  </si>
  <si>
    <t xml:space="preserve">613-A     </t>
  </si>
  <si>
    <t xml:space="preserve">Adjustment of Castings, Gratings &amp; Utility Appurtenances </t>
  </si>
  <si>
    <t xml:space="preserve">613-B     </t>
  </si>
  <si>
    <t xml:space="preserve">Adjustment of Casting </t>
  </si>
  <si>
    <t xml:space="preserve">Adjustment of Casting or Gratings </t>
  </si>
  <si>
    <t xml:space="preserve">613-C     </t>
  </si>
  <si>
    <t xml:space="preserve">Adjustment of Grating </t>
  </si>
  <si>
    <t xml:space="preserve">613-D     </t>
  </si>
  <si>
    <t xml:space="preserve">Adjustment of Existing Curb Inlet </t>
  </si>
  <si>
    <t xml:space="preserve">Adjustment of Existing Overhead Mounted Interstate Directional Sign </t>
  </si>
  <si>
    <t xml:space="preserve">Adjustment of Inlet </t>
  </si>
  <si>
    <t xml:space="preserve">Adjustment of Inlets </t>
  </si>
  <si>
    <t xml:space="preserve">Adjustment of Manhole </t>
  </si>
  <si>
    <t xml:space="preserve">Adjustment of Manhole Cover and Water Valve </t>
  </si>
  <si>
    <t xml:space="preserve">Adjustment of Manholes </t>
  </si>
  <si>
    <t xml:space="preserve">Adjustment of SS-3 Inlet </t>
  </si>
  <si>
    <t xml:space="preserve">Adjustment of Utility Appurtenance </t>
  </si>
  <si>
    <t xml:space="preserve">Adjustment of Water Meter </t>
  </si>
  <si>
    <t xml:space="preserve">Adjustment of Water Valve </t>
  </si>
  <si>
    <t xml:space="preserve">Adjustment of Gas Valve </t>
  </si>
  <si>
    <t xml:space="preserve">614-A     </t>
  </si>
  <si>
    <t xml:space="preserve">Concrete Driveway, Without Reinforcement </t>
  </si>
  <si>
    <t xml:space="preserve">Concrete Driveway, Without Reinforcement, 11-inch Thickness </t>
  </si>
  <si>
    <t xml:space="preserve">Concrete Driveway, Without Reinforcement, 6-inch Thickness </t>
  </si>
  <si>
    <t xml:space="preserve">Concrete Driveway, Without Reinforcement, 8-inch Thickness </t>
  </si>
  <si>
    <t xml:space="preserve">Concrete Driveway, Without Reinforcement, 9-inch Thickness </t>
  </si>
  <si>
    <t xml:space="preserve">Concrete Driveway, Without Reinforcement, 10-inch Thickness </t>
  </si>
  <si>
    <t xml:space="preserve">614-B     </t>
  </si>
  <si>
    <t xml:space="preserve">Concrete Driveway, With Reinforcement </t>
  </si>
  <si>
    <t xml:space="preserve">Concrete Driveway, With Reinforcement, 10-inch Thickness </t>
  </si>
  <si>
    <t xml:space="preserve">Concrete Driveway, With Reinforcement, 6-inch Thickness </t>
  </si>
  <si>
    <t xml:space="preserve">Concrete Driveway, With Reinforcement, 8-inch Thickness </t>
  </si>
  <si>
    <t xml:space="preserve">Concrete Driveway, With Reinforcement, 9-inch Thickness </t>
  </si>
  <si>
    <t xml:space="preserve">615-A     </t>
  </si>
  <si>
    <t xml:space="preserve">Concrete Bridge End Barrier, 32" </t>
  </si>
  <si>
    <t xml:space="preserve">Concrete Bridge End Barrier, 33.5" </t>
  </si>
  <si>
    <t xml:space="preserve">Concrete Bridge End Barrier, 42" </t>
  </si>
  <si>
    <t xml:space="preserve">Concrete Bridge End Barrier, 43.5" </t>
  </si>
  <si>
    <t xml:space="preserve">Concrete Pier Protection Barrier, 32" </t>
  </si>
  <si>
    <t xml:space="preserve">Concrete Pier Protection Barrier, 42" </t>
  </si>
  <si>
    <t xml:space="preserve">Concrete Pier Protection Barrier, 54" </t>
  </si>
  <si>
    <t xml:space="preserve">Concrete Special Design Median Barrier </t>
  </si>
  <si>
    <t xml:space="preserve">Concrete Type I Cast-in-Place Median Barrier </t>
  </si>
  <si>
    <t xml:space="preserve">Concrete Type I Cast-in-Place Median Barrier, 32" High </t>
  </si>
  <si>
    <t xml:space="preserve">Concrete Type I Cast-in-Place Median Barrier, 42" High </t>
  </si>
  <si>
    <t xml:space="preserve">Concrete Type I Modified Cast-in-Place Median Barrier </t>
  </si>
  <si>
    <t xml:space="preserve">Concrete Type I Modified Cast-in-Place Median Barrier, 32" High </t>
  </si>
  <si>
    <t xml:space="preserve">Concrete Type II Cast-in-Place Median Barrier </t>
  </si>
  <si>
    <t xml:space="preserve">Concrete Type II Modified Cast-in-Place Median Barrier </t>
  </si>
  <si>
    <t xml:space="preserve">Concrete Type III Cast-in-Place Median Barrier </t>
  </si>
  <si>
    <t xml:space="preserve">Concrete Type III Cast-in-Place Median Barrier, 42" High </t>
  </si>
  <si>
    <t xml:space="preserve">Concrete Type III Modified Cast-in-Place Median Barrier </t>
  </si>
  <si>
    <t xml:space="preserve">Concrete Type III Modified Cast-in-Place Median Barrier, 42" High </t>
  </si>
  <si>
    <t xml:space="preserve">Concrete Type IV Cast-in-Place Median Barrier </t>
  </si>
  <si>
    <t xml:space="preserve">Concrete Type IV Cast-in-Place Median Barrier, 42" High </t>
  </si>
  <si>
    <t xml:space="preserve">Concrete Type IV Modified Cast-in-Place Median Barrier </t>
  </si>
  <si>
    <t xml:space="preserve">Concrete Type IV Modified, 42" Height, Cast-in-Place Median Barrier </t>
  </si>
  <si>
    <t xml:space="preserve">Concrete Bridge End Barrier, 37.5" </t>
  </si>
  <si>
    <t xml:space="preserve">615-B     </t>
  </si>
  <si>
    <t xml:space="preserve">Precast Concrete Median Barrier </t>
  </si>
  <si>
    <t xml:space="preserve">616-A     </t>
  </si>
  <si>
    <t xml:space="preserve">Concrete Median and/or Island Pavement, 10-inch </t>
  </si>
  <si>
    <t xml:space="preserve">Concrete Median and/or Island Pavement, 11-inch </t>
  </si>
  <si>
    <t xml:space="preserve">Concrete Median and/or Island Pavement, 12-inch </t>
  </si>
  <si>
    <t xml:space="preserve">Concrete Median and/or Island Pavement, 4-inch </t>
  </si>
  <si>
    <t xml:space="preserve">Concrete Median and/or Island Pavement, 5.5-inch </t>
  </si>
  <si>
    <t xml:space="preserve">Concrete Median and/or Island Pavement, 6-inch </t>
  </si>
  <si>
    <t xml:space="preserve">Concrete Median and/or Island Pavement, 7.5-inch </t>
  </si>
  <si>
    <t xml:space="preserve">616-B     </t>
  </si>
  <si>
    <t xml:space="preserve">Bituminous Median and/or Island Pavement </t>
  </si>
  <si>
    <t xml:space="preserve">Bituminous Median and/or Island Pavement, </t>
  </si>
  <si>
    <t xml:space="preserve">907-616-C </t>
  </si>
  <si>
    <t xml:space="preserve">Colored and Imprinted Concrete Median and Island Pavement, 10-inch Thickness </t>
  </si>
  <si>
    <t xml:space="preserve">Colored and Imprinted Concrete Median and Island Pavement, 12-inch Thickness </t>
  </si>
  <si>
    <t xml:space="preserve">Colored and Imprinted Concrete Median and Island Pavement, 4-inch Thickness </t>
  </si>
  <si>
    <t xml:space="preserve">Colored and Imprinted Concrete Median and Island Pavement, 6-inch Thickness </t>
  </si>
  <si>
    <t xml:space="preserve">Colored and Imprinted Concrete Median and Island Pavement, 12.75-inch Thickness </t>
  </si>
  <si>
    <t xml:space="preserve">617-A     </t>
  </si>
  <si>
    <t xml:space="preserve">Right-of-Way Marker </t>
  </si>
  <si>
    <t xml:space="preserve">617-B     </t>
  </si>
  <si>
    <t xml:space="preserve">Permanent Easement Marker </t>
  </si>
  <si>
    <t xml:space="preserve">907-618-A </t>
  </si>
  <si>
    <t xml:space="preserve">Maintenance of Traffic </t>
  </si>
  <si>
    <t xml:space="preserve">618-B     </t>
  </si>
  <si>
    <t xml:space="preserve">Additional Construction Signs </t>
  </si>
  <si>
    <t xml:space="preserve">618-C     </t>
  </si>
  <si>
    <t xml:space="preserve">Construction and Removal of Detour Bridge </t>
  </si>
  <si>
    <t xml:space="preserve">618-D     </t>
  </si>
  <si>
    <t xml:space="preserve">Construction and Removal of Detour </t>
  </si>
  <si>
    <t xml:space="preserve">618-E     </t>
  </si>
  <si>
    <t xml:space="preserve">Detour Bridge Piling </t>
  </si>
  <si>
    <t xml:space="preserve">618-F     </t>
  </si>
  <si>
    <t xml:space="preserve">Detour Bridge PDA Test Pile </t>
  </si>
  <si>
    <t>907-618-M1</t>
  </si>
  <si>
    <t xml:space="preserve">Service Patrol </t>
  </si>
  <si>
    <t xml:space="preserve">HRS </t>
  </si>
  <si>
    <t>907-618-M2</t>
  </si>
  <si>
    <t xml:space="preserve">Work Zone Law Enforcement </t>
  </si>
  <si>
    <t xml:space="preserve">907-618-Q </t>
  </si>
  <si>
    <t xml:space="preserve">Traffic Queue Protection </t>
  </si>
  <si>
    <t xml:space="preserve">619-A1    </t>
  </si>
  <si>
    <t xml:space="preserve">Temporary Traffic Stripe, Continuous White </t>
  </si>
  <si>
    <t xml:space="preserve">Temporary Traffic Stripe, Continuous White, Paint </t>
  </si>
  <si>
    <t xml:space="preserve">Temporary Traffic Stripe, Continuous White, Type 1 Tape </t>
  </si>
  <si>
    <t xml:space="preserve">Temporary Traffic Stripe, Continuous White, Type 1 or 2 Tape </t>
  </si>
  <si>
    <t xml:space="preserve">Temporary Traffic Stripe, Continuous White, Type 2 Tape </t>
  </si>
  <si>
    <t xml:space="preserve">619-A2    </t>
  </si>
  <si>
    <t xml:space="preserve">Temporary Traffic Stripe, Continuous Yellow </t>
  </si>
  <si>
    <t xml:space="preserve">Temporary Traffic Stripe, Continuous Yellow, Paint </t>
  </si>
  <si>
    <t xml:space="preserve">Temporary Traffic Stripe, Continuous Yellow, Type 1 Tape </t>
  </si>
  <si>
    <t xml:space="preserve">Temporary Traffic Stripe, Continuous Yellow, Type 1 or 2 Tape </t>
  </si>
  <si>
    <t xml:space="preserve">Temporary Traffic Stripe, Continuous Yellow, Type 2 Tape </t>
  </si>
  <si>
    <t xml:space="preserve">619-A3    </t>
  </si>
  <si>
    <t xml:space="preserve">Temporary Traffic Stripe, Skip White </t>
  </si>
  <si>
    <t xml:space="preserve">Temporary Traffic Stripe, Skip White, Paint </t>
  </si>
  <si>
    <t xml:space="preserve">Temporary Traffic Stripe, Skip White, Type 1 Tape </t>
  </si>
  <si>
    <t xml:space="preserve">Temporary Traffic Stripe, Skip White, Type 1 or 2 Tape </t>
  </si>
  <si>
    <t xml:space="preserve">Temporary Traffic Stripe, Skip White, Type 2 Tape </t>
  </si>
  <si>
    <t xml:space="preserve">619-A4    </t>
  </si>
  <si>
    <t xml:space="preserve">Temporary Traffic Stripe, Skip Yellow </t>
  </si>
  <si>
    <t xml:space="preserve">Temporary Traffic Stripe, Skip Yellow, Paint </t>
  </si>
  <si>
    <t xml:space="preserve">Temporary Traffic Stripe, Skip Yellow, Type 1 Tape </t>
  </si>
  <si>
    <t xml:space="preserve">Temporary Traffic Stripe, Skip Yellow, Type 1 or 2 Tape </t>
  </si>
  <si>
    <t xml:space="preserve">Temporary Traffic Stripe, Skip Yellow, Type 2 Tape </t>
  </si>
  <si>
    <t xml:space="preserve">619-A5    </t>
  </si>
  <si>
    <t xml:space="preserve">Temporary Traffic Stripe, Detail </t>
  </si>
  <si>
    <t xml:space="preserve">Temporary Traffic Stripe, Detail, Paint </t>
  </si>
  <si>
    <t xml:space="preserve">Temporary Traffic Stripe, Detail, Type 1 Tape </t>
  </si>
  <si>
    <t xml:space="preserve">Temporary Traffic Stripe, Detail, Type 1 or 2 Tape </t>
  </si>
  <si>
    <t xml:space="preserve">Temporary Traffic Stripe, Detail, Type 2 Tape </t>
  </si>
  <si>
    <t xml:space="preserve">619-A6    </t>
  </si>
  <si>
    <t xml:space="preserve">Temporary Traffic Stripe, Legend </t>
  </si>
  <si>
    <t xml:space="preserve">Temporary Traffic Stripe, Legend, Paint </t>
  </si>
  <si>
    <t xml:space="preserve">Temporary Traffic Stripe, Legend, Type 1 Tape </t>
  </si>
  <si>
    <t xml:space="preserve">Temporary Traffic Stripe, Legend, Type 1 or 2 Tape </t>
  </si>
  <si>
    <t xml:space="preserve">Temporary Traffic Stripe, Legend, Type 2 Tape </t>
  </si>
  <si>
    <t xml:space="preserve">907-619-B </t>
  </si>
  <si>
    <t xml:space="preserve">Temporary Portable Rumble Strips </t>
  </si>
  <si>
    <t xml:space="preserve">619-C10   </t>
  </si>
  <si>
    <t xml:space="preserve">Yellow-Clear Reflective High Performance Raised Marker </t>
  </si>
  <si>
    <t xml:space="preserve">619-C6    </t>
  </si>
  <si>
    <t xml:space="preserve">Red-Clear Reflective High Performance Raised Marker </t>
  </si>
  <si>
    <t xml:space="preserve">619-C7    </t>
  </si>
  <si>
    <t xml:space="preserve">Two-Way Yellow Reflective High Performance Raised Marker </t>
  </si>
  <si>
    <t xml:space="preserve">619-C8    </t>
  </si>
  <si>
    <t xml:space="preserve">One-Way Clear Reflective High Performance Raised Marker </t>
  </si>
  <si>
    <t xml:space="preserve">619-C9    </t>
  </si>
  <si>
    <t xml:space="preserve">One-Way Yellow Reflective High Performance Raised Marker </t>
  </si>
  <si>
    <t xml:space="preserve">619-D1    </t>
  </si>
  <si>
    <t xml:space="preserve">Standard Roadside Construction Signs, Less than 10 Square Feet </t>
  </si>
  <si>
    <t xml:space="preserve">619-D2    </t>
  </si>
  <si>
    <t xml:space="preserve">Standard Roadside Construction Signs, 10 Square Feet or More </t>
  </si>
  <si>
    <t xml:space="preserve">Standard Roadside Construction Signs, 10 Square Feet or More, Permanent </t>
  </si>
  <si>
    <t xml:space="preserve">619-D3    </t>
  </si>
  <si>
    <t xml:space="preserve">Remove and Reset Signs, All Sizes </t>
  </si>
  <si>
    <t xml:space="preserve">619-D4    </t>
  </si>
  <si>
    <t xml:space="preserve">Directional Signs </t>
  </si>
  <si>
    <t xml:space="preserve">619-D5    </t>
  </si>
  <si>
    <t xml:space="preserve">Directional Signs, Overhead </t>
  </si>
  <si>
    <t xml:space="preserve">619-E1    </t>
  </si>
  <si>
    <t xml:space="preserve">Flashing Arrow Panel, Type C </t>
  </si>
  <si>
    <t xml:space="preserve">619-E2    </t>
  </si>
  <si>
    <t xml:space="preserve">Sequencing Chevron Panel, 30" </t>
  </si>
  <si>
    <t>907-619-E3</t>
  </si>
  <si>
    <t xml:space="preserve">Changeable Message Sign </t>
  </si>
  <si>
    <t>907-619-E4</t>
  </si>
  <si>
    <t xml:space="preserve">Portable Radar Display </t>
  </si>
  <si>
    <t xml:space="preserve">Work Zone Digital Speed Limit Trailer </t>
  </si>
  <si>
    <t xml:space="preserve">WK  </t>
  </si>
  <si>
    <t xml:space="preserve">MO  </t>
  </si>
  <si>
    <t xml:space="preserve">619-F1    </t>
  </si>
  <si>
    <t xml:space="preserve">Concrete Median Barrier, Precast </t>
  </si>
  <si>
    <t xml:space="preserve">Portable Median Barrier </t>
  </si>
  <si>
    <t xml:space="preserve">Portable Median Barrier, 50 MPH, Permanent, Orange </t>
  </si>
  <si>
    <t xml:space="preserve">Portable Median Barrier, 60 MPH </t>
  </si>
  <si>
    <t xml:space="preserve">Portable Median Barrier, Greater than 45 MPH </t>
  </si>
  <si>
    <t xml:space="preserve">Portable Median Barrier, Less Than or Equal to 45 MPH </t>
  </si>
  <si>
    <t xml:space="preserve">Portable Median Barrier, Permanent </t>
  </si>
  <si>
    <t xml:space="preserve">Portable Median Barrier, Permanent, Orange </t>
  </si>
  <si>
    <t xml:space="preserve">Portable Median Barrier, Permanent, White </t>
  </si>
  <si>
    <t xml:space="preserve">619-F2    </t>
  </si>
  <si>
    <t xml:space="preserve">Remove and Reset Concrete Median Barrier, Precast </t>
  </si>
  <si>
    <t xml:space="preserve">Remove and Reset Portable Median Barrier </t>
  </si>
  <si>
    <t xml:space="preserve">619-F3    </t>
  </si>
  <si>
    <t xml:space="preserve">Delineators, Guard Rail, White </t>
  </si>
  <si>
    <t xml:space="preserve">Delineators, Guard Rail, Yellow </t>
  </si>
  <si>
    <t xml:space="preserve">Delineators, Median Barrier Mounted, White </t>
  </si>
  <si>
    <t xml:space="preserve">Delineators, Median Barrier Mounted, Yellow </t>
  </si>
  <si>
    <t xml:space="preserve">619-F4    </t>
  </si>
  <si>
    <t xml:space="preserve">Snap-Back Delineator </t>
  </si>
  <si>
    <t xml:space="preserve">619-F5    </t>
  </si>
  <si>
    <t xml:space="preserve">Snap-Back Delineator, Replacement </t>
  </si>
  <si>
    <t xml:space="preserve">619-G2    </t>
  </si>
  <si>
    <t xml:space="preserve">Barricades, Type I </t>
  </si>
  <si>
    <t xml:space="preserve">619-G3    </t>
  </si>
  <si>
    <t xml:space="preserve">Barricades, Type II </t>
  </si>
  <si>
    <t xml:space="preserve">619-G4    </t>
  </si>
  <si>
    <t xml:space="preserve">Barricades, Type III, Double Faced </t>
  </si>
  <si>
    <t xml:space="preserve">Barricades, Type III, Double Faced, Permanent </t>
  </si>
  <si>
    <t xml:space="preserve">Barricades, Type III, Double Faced, Permanent, Red/White </t>
  </si>
  <si>
    <t xml:space="preserve">Barricades, Type III, Double Faced, Red/White </t>
  </si>
  <si>
    <t xml:space="preserve">Barricades, Type III, Single Faced </t>
  </si>
  <si>
    <t xml:space="preserve">Barricades, Type III, Single Faced, Permanent </t>
  </si>
  <si>
    <t xml:space="preserve">Barricades, Type III, Single Faced, Permanent, Red/White </t>
  </si>
  <si>
    <t xml:space="preserve">Barricades, Type III, Single Faced, Red/White </t>
  </si>
  <si>
    <t xml:space="preserve">619-G5    </t>
  </si>
  <si>
    <t xml:space="preserve">Free Standing Plastic Drums </t>
  </si>
  <si>
    <t xml:space="preserve">619-G6    </t>
  </si>
  <si>
    <t xml:space="preserve">Warning Lights, Type "A" </t>
  </si>
  <si>
    <t xml:space="preserve">619-G7    </t>
  </si>
  <si>
    <t xml:space="preserve">Warning Lights, Type "B" </t>
  </si>
  <si>
    <t xml:space="preserve">619-G8    </t>
  </si>
  <si>
    <t xml:space="preserve">Warning Lights, Type "C" </t>
  </si>
  <si>
    <t xml:space="preserve">619-H1    </t>
  </si>
  <si>
    <t xml:space="preserve">Traffic Signals </t>
  </si>
  <si>
    <t>907-619-H2</t>
  </si>
  <si>
    <t xml:space="preserve">Traffic Signal, Portable, Type 1 </t>
  </si>
  <si>
    <t xml:space="preserve">619-H2    </t>
  </si>
  <si>
    <t xml:space="preserve">Traffic Signal, Portable, Type 2 </t>
  </si>
  <si>
    <t xml:space="preserve">Traffic Signal, Portable, Type 2A </t>
  </si>
  <si>
    <t xml:space="preserve">Traffic Signal, Portable, Type 2B </t>
  </si>
  <si>
    <t xml:space="preserve">Traffic Signal, Portable, Type 3 </t>
  </si>
  <si>
    <t xml:space="preserve">619-H3    </t>
  </si>
  <si>
    <t xml:space="preserve">Hazard Identification Beacons </t>
  </si>
  <si>
    <t xml:space="preserve">619-J1    </t>
  </si>
  <si>
    <t xml:space="preserve">Impact Attenuator, 40 MPH </t>
  </si>
  <si>
    <t xml:space="preserve">Impact Attenuator, 45 MPH </t>
  </si>
  <si>
    <t xml:space="preserve">Impact Attenuator, 50 MPH </t>
  </si>
  <si>
    <t xml:space="preserve">Impact Attenuator, 60 MPH </t>
  </si>
  <si>
    <t xml:space="preserve">Impact Attenuator, 70 MPH </t>
  </si>
  <si>
    <t xml:space="preserve">Impact Attenuator, 55 MPH </t>
  </si>
  <si>
    <t xml:space="preserve">619-J2    </t>
  </si>
  <si>
    <t xml:space="preserve">Impact Attenuator, 40 MPH, Replacement Package </t>
  </si>
  <si>
    <t xml:space="preserve">Impact Attenuator, 45 MPH, Replacement Package </t>
  </si>
  <si>
    <t xml:space="preserve">Impact Attenuator, 50 MPH, Replacement Package </t>
  </si>
  <si>
    <t xml:space="preserve">Impact Attenuator, 60 MPH, Replacement Package </t>
  </si>
  <si>
    <t xml:space="preserve">Impact Attenuator, 70 MPH, Replacement Package </t>
  </si>
  <si>
    <t xml:space="preserve">Impact Attenuator, 55 MPH, Replacement Package </t>
  </si>
  <si>
    <t xml:space="preserve">619-J3    </t>
  </si>
  <si>
    <t xml:space="preserve">Remove and Reset Impact Attenuator </t>
  </si>
  <si>
    <t xml:space="preserve">619-K1    </t>
  </si>
  <si>
    <t xml:space="preserve">Installation and Removal of Guard Rail, Type I, Class A </t>
  </si>
  <si>
    <t xml:space="preserve">619-K2    </t>
  </si>
  <si>
    <t xml:space="preserve">Installation and Removal of Guard Rail, Bridge End Section </t>
  </si>
  <si>
    <t xml:space="preserve">Installation and Removal of Guard Rail, Type "G" Modified Bridge End Section </t>
  </si>
  <si>
    <t xml:space="preserve">Installation and Removal of Guard Rail, Type "H" Bridge End Section </t>
  </si>
  <si>
    <t xml:space="preserve">Installation and Removal of Guard Rail, Type I Bridge End Section </t>
  </si>
  <si>
    <t xml:space="preserve">619-K3    </t>
  </si>
  <si>
    <t xml:space="preserve">Installation and Removal of Guard Rail, Type I Cable Anchorage </t>
  </si>
  <si>
    <t xml:space="preserve">619-K4    </t>
  </si>
  <si>
    <t xml:space="preserve">Installation and Removal of Guardrail, Terminal End Section </t>
  </si>
  <si>
    <t xml:space="preserve">619-L     </t>
  </si>
  <si>
    <t xml:space="preserve">Glare Paddles </t>
  </si>
  <si>
    <t>907-619-M1</t>
  </si>
  <si>
    <t xml:space="preserve">Smart Work Zone, Portable Queue Trailer </t>
  </si>
  <si>
    <t xml:space="preserve">Smart Work Zone, Portable Camera Trailer </t>
  </si>
  <si>
    <t xml:space="preserve">Smart Work Zone, Portable Message Board Trailer </t>
  </si>
  <si>
    <t>907-619-M2</t>
  </si>
  <si>
    <t xml:space="preserve">Smart Work Zone, Portable Queue Trailer, Operational Month </t>
  </si>
  <si>
    <t xml:space="preserve">Smart Work Zone, Portable Camera Trailer, Operational Month </t>
  </si>
  <si>
    <t xml:space="preserve">Smart Work Zone, Portable Message Board Trailer, Operational Month </t>
  </si>
  <si>
    <t xml:space="preserve">Smart Work Zone, Portable Bluetooth Detection System, Additional Device, Operational Month </t>
  </si>
  <si>
    <t>907-619-M3</t>
  </si>
  <si>
    <t xml:space="preserve">Smart Work Zone, System Monitoring, Operational Month </t>
  </si>
  <si>
    <t xml:space="preserve">907-619-S </t>
  </si>
  <si>
    <t xml:space="preserve">Construction Safety Fence </t>
  </si>
  <si>
    <t xml:space="preserve">620-A     </t>
  </si>
  <si>
    <t xml:space="preserve">Mobilization </t>
  </si>
  <si>
    <t xml:space="preserve">907-620-A </t>
  </si>
  <si>
    <t xml:space="preserve">620-B     </t>
  </si>
  <si>
    <t xml:space="preserve">Requisite Work </t>
  </si>
  <si>
    <t xml:space="preserve">621-A     </t>
  </si>
  <si>
    <t xml:space="preserve">Field Laboratory </t>
  </si>
  <si>
    <t xml:space="preserve">621-B     </t>
  </si>
  <si>
    <t xml:space="preserve">Field Laboratory, Per Plans </t>
  </si>
  <si>
    <t xml:space="preserve">622-A     </t>
  </si>
  <si>
    <t xml:space="preserve">Engineer's Field Office Building, Type 1 </t>
  </si>
  <si>
    <t xml:space="preserve">907-622-A </t>
  </si>
  <si>
    <t xml:space="preserve">Engineer's Field Office Building, Type 3 </t>
  </si>
  <si>
    <t xml:space="preserve">Engineer's Field Office Building, Type 2 </t>
  </si>
  <si>
    <t xml:space="preserve">622-B     </t>
  </si>
  <si>
    <t xml:space="preserve">Engineer's Field Office Building, Type 2 LO </t>
  </si>
  <si>
    <t xml:space="preserve">Engineer's Field Office Building, Type 3 LO </t>
  </si>
  <si>
    <t xml:space="preserve">623-A     </t>
  </si>
  <si>
    <t xml:space="preserve">Drainage Wicks </t>
  </si>
  <si>
    <t xml:space="preserve">907-624-A </t>
  </si>
  <si>
    <t xml:space="preserve">6" Inverted Profile Thermoplastic Traffic Stripe, Skip White </t>
  </si>
  <si>
    <t xml:space="preserve">6" Inverted Profile Thermoplastic Traffic Stripe, Skip White, High Contrast </t>
  </si>
  <si>
    <t xml:space="preserve">907-624-B </t>
  </si>
  <si>
    <t xml:space="preserve">6" Inverted Profile Thermoplastic Traffic Stripe, Continuous White </t>
  </si>
  <si>
    <t xml:space="preserve">6" Inverted Profile Thermoplastic Traffic Stripe, Continuous White, High Contrast </t>
  </si>
  <si>
    <t xml:space="preserve">907-624-C </t>
  </si>
  <si>
    <t xml:space="preserve">6" Inverted Profile Thermoplastic Traffic Stripe, Skip Yellow </t>
  </si>
  <si>
    <t xml:space="preserve">6" Inverted Profile Thermoplastic Traffic Stripe, Skip Yellow, High Contrast </t>
  </si>
  <si>
    <t xml:space="preserve">907-624-D </t>
  </si>
  <si>
    <t xml:space="preserve">6" Inverted Profile Thermoplastic Traffic Stripe, Continous Yellow, High Contrast </t>
  </si>
  <si>
    <t xml:space="preserve">6" Inverted Profile Thermoplastic Traffic Stripe, Continuous Yellow </t>
  </si>
  <si>
    <t xml:space="preserve">6" Inverted Profile Thermoplastic Traffic Stripe, Continuous Yellow, High Contrast </t>
  </si>
  <si>
    <t xml:space="preserve">907-624-E </t>
  </si>
  <si>
    <t xml:space="preserve">Inverted Profile Thermoplastic Detail Traffic Stripe, White </t>
  </si>
  <si>
    <t xml:space="preserve">Inverted Profile Thermoplastic Detail Traffic Stripe, White, High Contrast </t>
  </si>
  <si>
    <t xml:space="preserve">Inverted Profile Thermoplastic Detail Traffic Stripe, Yellow </t>
  </si>
  <si>
    <t xml:space="preserve">Inverted Profile Thermoplastic Detail Traffic Stripe, Yellow, High Contrast </t>
  </si>
  <si>
    <t xml:space="preserve">625-A     </t>
  </si>
  <si>
    <t xml:space="preserve">Traffic Stripe, Skip White </t>
  </si>
  <si>
    <t xml:space="preserve">907-625-A </t>
  </si>
  <si>
    <t xml:space="preserve">Traffic Stripe, Skip White, 4" Width </t>
  </si>
  <si>
    <t xml:space="preserve">Traffic Stripe, Skip White, High Build </t>
  </si>
  <si>
    <t xml:space="preserve">625-B     </t>
  </si>
  <si>
    <t xml:space="preserve">Traffic Stripe, Skip Yellow </t>
  </si>
  <si>
    <t xml:space="preserve">907-625-B </t>
  </si>
  <si>
    <t xml:space="preserve">Traffic Stripe, Skip Yellow, 4" Width </t>
  </si>
  <si>
    <t xml:space="preserve">Traffic Stripe, Skip Yellow, High Build </t>
  </si>
  <si>
    <t xml:space="preserve">625-C     </t>
  </si>
  <si>
    <t xml:space="preserve">Traffic Stripe, Continuous White </t>
  </si>
  <si>
    <t xml:space="preserve">907-625-C </t>
  </si>
  <si>
    <t xml:space="preserve">Traffic Stripe, Continuous White, 4" Width </t>
  </si>
  <si>
    <t xml:space="preserve">Traffic Stripe, Continuous White, High Build </t>
  </si>
  <si>
    <t xml:space="preserve">625-D     </t>
  </si>
  <si>
    <t xml:space="preserve">Traffic Stripe, Continuous Yellow </t>
  </si>
  <si>
    <t xml:space="preserve">907-625-D </t>
  </si>
  <si>
    <t xml:space="preserve">Traffic Stripe, Continuous Yellow, 4" Width </t>
  </si>
  <si>
    <t xml:space="preserve">Traffic Stripe, Continuous Yellow, High Build </t>
  </si>
  <si>
    <t xml:space="preserve">625-E     </t>
  </si>
  <si>
    <t xml:space="preserve">Detail Traffic Stripe </t>
  </si>
  <si>
    <t xml:space="preserve">907-625-E </t>
  </si>
  <si>
    <t xml:space="preserve">Detail Traffic Stripe, 4" Equivalent Length </t>
  </si>
  <si>
    <t xml:space="preserve">Detail Traffic Stripe, High Build </t>
  </si>
  <si>
    <t xml:space="preserve">Detail Traffic Stripe, Blue-ADA </t>
  </si>
  <si>
    <t xml:space="preserve">625-F     </t>
  </si>
  <si>
    <t xml:space="preserve">Legend </t>
  </si>
  <si>
    <t xml:space="preserve">907-625-F </t>
  </si>
  <si>
    <t xml:space="preserve">Legend, 4" Equivalent Length </t>
  </si>
  <si>
    <t xml:space="preserve">Legend, High Build </t>
  </si>
  <si>
    <t xml:space="preserve">Legend, Blue-ADA </t>
  </si>
  <si>
    <t xml:space="preserve">907-625-G </t>
  </si>
  <si>
    <t xml:space="preserve">Methyl Methacrylate Pavement Marking  </t>
  </si>
  <si>
    <t xml:space="preserve">907-626-A </t>
  </si>
  <si>
    <t xml:space="preserve">4" Thermoplastic Traffic Stripe, Skip White </t>
  </si>
  <si>
    <t xml:space="preserve">Thermoplastic Audible Traffic Stripe, Centerline Skip - Passing Zone </t>
  </si>
  <si>
    <t xml:space="preserve">Thermoplastic Audible Traffic Stripe, Centerline Skip -  No-Passing Zone </t>
  </si>
  <si>
    <t xml:space="preserve">6" Thermoplastic Double Drop Traffic Stripe, Skip White </t>
  </si>
  <si>
    <t xml:space="preserve">6" Thermoplastic Traffic Stripe, Skip White </t>
  </si>
  <si>
    <t xml:space="preserve">907-626-B </t>
  </si>
  <si>
    <t xml:space="preserve">4" Thermoplastic Traffic Stripe, Continuous White </t>
  </si>
  <si>
    <t xml:space="preserve">6" Thermoplastic Double Drop Traffic Stripe, Continuous White </t>
  </si>
  <si>
    <t xml:space="preserve">6" Thermoplastic Traffic Stripe, Continuous White </t>
  </si>
  <si>
    <t xml:space="preserve">907-626-C </t>
  </si>
  <si>
    <t xml:space="preserve">4" Thermoplastic Edge Stripe, Continuous White </t>
  </si>
  <si>
    <t xml:space="preserve">Thermoplastic Audible Edge Stripe </t>
  </si>
  <si>
    <t xml:space="preserve">Thermoplastic  Audible Bump Edge Stripe </t>
  </si>
  <si>
    <t xml:space="preserve">Thermoplastic Audible Bump Edge Stripe </t>
  </si>
  <si>
    <t xml:space="preserve">6" Thermoplastic Double Drop Edge Stripe, Continuous White </t>
  </si>
  <si>
    <t xml:space="preserve">6" Thermoplastic Edge Stripe, Continuous White </t>
  </si>
  <si>
    <t xml:space="preserve">907-626-D </t>
  </si>
  <si>
    <t xml:space="preserve">4" Thermoplastic Traffic Stripe, Skip Yellow </t>
  </si>
  <si>
    <t xml:space="preserve">6" Thermoplastic Double Drop Traffic Stripe, Skip Yellow </t>
  </si>
  <si>
    <t xml:space="preserve">6" Thermoplastic Traffic Stripe, Skip Yellow </t>
  </si>
  <si>
    <t xml:space="preserve">907-626-E </t>
  </si>
  <si>
    <t xml:space="preserve">4" Thermoplastic Traffic Stripe, Continuous Yellow </t>
  </si>
  <si>
    <t xml:space="preserve">6" Thermoplastic Double Drop Traffic Stripe, Continuous Yellow </t>
  </si>
  <si>
    <t xml:space="preserve">6" Thermoplastic Traffic Stripe, Continuous Yellow </t>
  </si>
  <si>
    <t xml:space="preserve">907-626-F </t>
  </si>
  <si>
    <t xml:space="preserve">4" Thermoplastic Edge Stripe, Continuous Yellow </t>
  </si>
  <si>
    <t xml:space="preserve">6" Thermoplastic Double Drop Edge Stripe, Continuous Yellow </t>
  </si>
  <si>
    <t xml:space="preserve">6" Thermoplastic Edge Stripe, Continuous Yellow </t>
  </si>
  <si>
    <t xml:space="preserve">907-626-G </t>
  </si>
  <si>
    <t xml:space="preserve">Thermoplastic Detail Stripe, White, 4" Equivalent Length </t>
  </si>
  <si>
    <t xml:space="preserve">Thermoplastic Detail Stripe, Yellow, 4" Equivalent Length </t>
  </si>
  <si>
    <t xml:space="preserve">Thermoplastic Detail Stripe, Blue-ADA </t>
  </si>
  <si>
    <t xml:space="preserve">Thermoplastic Detail Stripe, White </t>
  </si>
  <si>
    <t xml:space="preserve">Thermoplastic Detail Stripe, Yellow </t>
  </si>
  <si>
    <t xml:space="preserve">Thermoplastic Double Drop Detail Stripe, White </t>
  </si>
  <si>
    <t xml:space="preserve">Thermoplastic Double Drop Detail Stripe, Yellow </t>
  </si>
  <si>
    <t xml:space="preserve">907-626-H </t>
  </si>
  <si>
    <t xml:space="preserve">Thermoplastic Legend, Blue-ADA Handicap Symbol </t>
  </si>
  <si>
    <t xml:space="preserve">Thermoplastic Legend, Interstate Shield </t>
  </si>
  <si>
    <t xml:space="preserve">Thermoplastic Legend, Route Marker </t>
  </si>
  <si>
    <t xml:space="preserve">Thermoplastic Legend, White, 4" Equivalent Length </t>
  </si>
  <si>
    <t xml:space="preserve">Thermoplastic Double Drop Legend, White </t>
  </si>
  <si>
    <t xml:space="preserve">Thermoplastic Legend, Blue-ADA </t>
  </si>
  <si>
    <t xml:space="preserve">Thermoplastic Legend, White </t>
  </si>
  <si>
    <t xml:space="preserve">907-626-U </t>
  </si>
  <si>
    <t xml:space="preserve">4" Thermoplastic Traffic Stripe, Skip White, 40-mil min. </t>
  </si>
  <si>
    <t xml:space="preserve">6" Thermoplastic Traffic Stripe, Skip White, 40-mil min. </t>
  </si>
  <si>
    <t xml:space="preserve">907-626-V </t>
  </si>
  <si>
    <t xml:space="preserve">4" Thermoplastic Traffic Stripe, Continuous White, 40-mil min. </t>
  </si>
  <si>
    <t xml:space="preserve">6" Thermoplastic Traffic Stripe, Continuous White, 40-mil min. </t>
  </si>
  <si>
    <t xml:space="preserve">907-626-W </t>
  </si>
  <si>
    <t xml:space="preserve">4" Thermoplastic Traffic Stripe, Skip Yellow, 40-mil min. </t>
  </si>
  <si>
    <t xml:space="preserve">6" Thermoplastic Traffic Stripe, Skip Yellow, 40-mil min. </t>
  </si>
  <si>
    <t xml:space="preserve">907-626-X </t>
  </si>
  <si>
    <t xml:space="preserve">4" Thermoplastic Traffic Stripe, Continuous Yellow, 40-mil min. </t>
  </si>
  <si>
    <t xml:space="preserve">6" Thermoplastic Traffic Stripe, Continuous Yellow, 40-mil min. </t>
  </si>
  <si>
    <t xml:space="preserve">907-626-Y </t>
  </si>
  <si>
    <t xml:space="preserve">Thermoplastic Detail Traffic Stripe, White, 4" Equivalent Length, 40-mil. min. </t>
  </si>
  <si>
    <t xml:space="preserve">Thermoplastic Detail Traffic Stripe, White, 6" Equivalent Length, 40-mil. min. </t>
  </si>
  <si>
    <t xml:space="preserve">Thermoplastic Detail Traffic Stripe, Yellow, 4" Equivalent Length, 40-mil. min. </t>
  </si>
  <si>
    <t xml:space="preserve">Thermoplastic Detail Traffic Stripe, Yellow, 6" Equivalent Length, 40-mil. min. </t>
  </si>
  <si>
    <t xml:space="preserve">907-626-Z </t>
  </si>
  <si>
    <t xml:space="preserve">Thermoplastic Legend, White, 4" Equivalent Length, 40-mil. min. </t>
  </si>
  <si>
    <t xml:space="preserve">Thermoplastic Legend, White, 6" Equivalent Length, 40-mil. min. </t>
  </si>
  <si>
    <t xml:space="preserve">907-627-A </t>
  </si>
  <si>
    <t xml:space="preserve">Type A, Non-Reflective White Raised Jiggle Markers </t>
  </si>
  <si>
    <t xml:space="preserve">Type AY, Non-Reflective Yellow Raised Jiggle Markers </t>
  </si>
  <si>
    <t xml:space="preserve">907-627-H </t>
  </si>
  <si>
    <t xml:space="preserve">Chip Seal Reflective Raised Markers </t>
  </si>
  <si>
    <t xml:space="preserve">Chip Seal Reflective Raised Markers. Two-Way Yellow </t>
  </si>
  <si>
    <t xml:space="preserve">907-627-J </t>
  </si>
  <si>
    <t xml:space="preserve">Two-Way Clear Reflective High Performance Raised Markers </t>
  </si>
  <si>
    <t xml:space="preserve">907-627-K </t>
  </si>
  <si>
    <t xml:space="preserve">Red-Clear Reflective High Performance Raised Markers </t>
  </si>
  <si>
    <t xml:space="preserve">Red-Yellow Reflective High Performance Raised Markers </t>
  </si>
  <si>
    <t xml:space="preserve">907-627-L </t>
  </si>
  <si>
    <t xml:space="preserve">Two-Way Yellow Reflective High Performance Raised Markers </t>
  </si>
  <si>
    <t xml:space="preserve">907-627-M </t>
  </si>
  <si>
    <t xml:space="preserve">One-Way Clear Reflective High Performance Raised Markers </t>
  </si>
  <si>
    <t xml:space="preserve">907-627-N </t>
  </si>
  <si>
    <t xml:space="preserve">One-Way Yellow Reflective High Performance Raised Markers </t>
  </si>
  <si>
    <t xml:space="preserve">907-627-O </t>
  </si>
  <si>
    <t xml:space="preserve">Yellow-Clear Reflective High Performance Raised Markers </t>
  </si>
  <si>
    <t xml:space="preserve">907-627-P </t>
  </si>
  <si>
    <t xml:space="preserve">Two-Way Blue Reflective High Performance Raised Markers </t>
  </si>
  <si>
    <t xml:space="preserve">907-628-E </t>
  </si>
  <si>
    <t xml:space="preserve">4" Cold Plastic Detail Stripe, Blue-ADA </t>
  </si>
  <si>
    <t xml:space="preserve">6" Cold Plastic Detail Stripe, Blue-ADA </t>
  </si>
  <si>
    <t xml:space="preserve">Cold Plastic Detail Stripe, White, 4" Equivalent Length </t>
  </si>
  <si>
    <t xml:space="preserve">Cold Plastic Detail Stripe, Yellow, 4" Equivalent Length </t>
  </si>
  <si>
    <t xml:space="preserve">907-628-G </t>
  </si>
  <si>
    <t xml:space="preserve">4" High Performance Cold Plastic Traffic Stripe, Skip White </t>
  </si>
  <si>
    <t xml:space="preserve">6" High Performance Cold Plastic Traffic Stripe, Skip White </t>
  </si>
  <si>
    <t xml:space="preserve">907-628-H </t>
  </si>
  <si>
    <t xml:space="preserve">4" High Performance Cold Plastic Traffic Stripe, Continuous White </t>
  </si>
  <si>
    <t xml:space="preserve">Cold Plastic Legend, Blue-ADA </t>
  </si>
  <si>
    <t xml:space="preserve">Cold Plastic Legend, Blue-ADA Handicap Symbol </t>
  </si>
  <si>
    <t xml:space="preserve">6" High Performance Cold Plastic Traffic Stripe, Continuous White </t>
  </si>
  <si>
    <t xml:space="preserve">907-628-I </t>
  </si>
  <si>
    <t xml:space="preserve">4" High Performance Cold Plastic Traffic Stripe, Skip Yellow </t>
  </si>
  <si>
    <t xml:space="preserve">6" High Performance Cold Plastic Traffic Stripe, Skip Yellow </t>
  </si>
  <si>
    <t xml:space="preserve">907-628-J </t>
  </si>
  <si>
    <t xml:space="preserve">4" High Performance Cold Plastic Traffic Stripe, Continuous Yellow </t>
  </si>
  <si>
    <t xml:space="preserve">6" High Performance Cold Plastic Traffic Stripe, Continuous Yellow </t>
  </si>
  <si>
    <t xml:space="preserve">907-628-K </t>
  </si>
  <si>
    <t xml:space="preserve">High Performance Cold Plastic Detail Stripe, White, 4" Equivalent Length </t>
  </si>
  <si>
    <t xml:space="preserve">High Performance Cold Plastic Detail Stripe, Yellow, 4" Equivalent Length </t>
  </si>
  <si>
    <t xml:space="preserve">High Performance Cold Plastic Detail Stripe, White </t>
  </si>
  <si>
    <t xml:space="preserve">High Performance Cold Plastic Detail Stripe, Yellow </t>
  </si>
  <si>
    <t xml:space="preserve">907-628-L </t>
  </si>
  <si>
    <t xml:space="preserve">High Performance Cold Plastic Legend, White, 4" Equivalent Length </t>
  </si>
  <si>
    <t xml:space="preserve">High Performance Cold Plastic Legend, White </t>
  </si>
  <si>
    <t xml:space="preserve">629-A     </t>
  </si>
  <si>
    <t xml:space="preserve">Vehicular Impact Attenuator, 40 MPH </t>
  </si>
  <si>
    <t xml:space="preserve">Vehicular Impact Attenuator, 50 MPH </t>
  </si>
  <si>
    <t xml:space="preserve">Vehicular Impact Attenuator, 55 MPH </t>
  </si>
  <si>
    <t xml:space="preserve">Vehicular Impact Attenuator, 60 MPH </t>
  </si>
  <si>
    <t xml:space="preserve">Vehicular Impact Attenuator, 70 MPH </t>
  </si>
  <si>
    <t xml:space="preserve">629-B     </t>
  </si>
  <si>
    <t xml:space="preserve">Median Barrier End Section </t>
  </si>
  <si>
    <t xml:space="preserve">629-C     </t>
  </si>
  <si>
    <t xml:space="preserve">Vehicular Impact Attenuator Back-up Wall </t>
  </si>
  <si>
    <t xml:space="preserve">630-A     </t>
  </si>
  <si>
    <t xml:space="preserve">Standard Roadside Signs, Sheet Aluminum, 0.080" Thickness </t>
  </si>
  <si>
    <t xml:space="preserve">907-630-A </t>
  </si>
  <si>
    <t xml:space="preserve">Standard Roadside Signs, LED Enhanced </t>
  </si>
  <si>
    <t xml:space="preserve">Standard Roadside Signs, Sheet Aluminum, 0.080" Thickness, Overhead Mounted </t>
  </si>
  <si>
    <t xml:space="preserve">Standard Roadside Signs, Sheet Aluminum, 0.125" Thickness </t>
  </si>
  <si>
    <t xml:space="preserve">Standard Roadside Signs, Sheet Aluminum, 0.125" Thickness, Overhead Mounted </t>
  </si>
  <si>
    <t xml:space="preserve">Standard Roadside Signs, Sheet Aluminum, 0.1" Thickness </t>
  </si>
  <si>
    <t xml:space="preserve">630-B     </t>
  </si>
  <si>
    <t xml:space="preserve">Interstate Directional Signs, Bolted Extruded Aluminum Panels, Bridge Mounted </t>
  </si>
  <si>
    <t xml:space="preserve">Interstate Directional Signs, Bolted Extruded Aluminum Panels, Ground Mounted </t>
  </si>
  <si>
    <t xml:space="preserve">Interstate Directional Signs, Bolted Extruded Aluminum Panels, Overhead Mounted </t>
  </si>
  <si>
    <t xml:space="preserve">630-C     </t>
  </si>
  <si>
    <t xml:space="preserve">Square Tube Posts, 4.0 lb/ft </t>
  </si>
  <si>
    <t xml:space="preserve">Steel U-Section Posts, 2.0 lb/ft </t>
  </si>
  <si>
    <t xml:space="preserve">Steel U-Section Posts, 3.0 lb/ft </t>
  </si>
  <si>
    <t xml:space="preserve">Square Tube Posts, 9.0 lb/ft </t>
  </si>
  <si>
    <t xml:space="preserve">Square Tube Posts, 2.0 lb/ft </t>
  </si>
  <si>
    <t xml:space="preserve">630-C1    </t>
  </si>
  <si>
    <t xml:space="preserve">Square Post Inner Sleeve </t>
  </si>
  <si>
    <t xml:space="preserve">630-D     </t>
  </si>
  <si>
    <t xml:space="preserve">Structural Steel Beams, S3 x 5.7 </t>
  </si>
  <si>
    <t xml:space="preserve">Structural Steel Beams, S4 x 7.7 </t>
  </si>
  <si>
    <t xml:space="preserve">Structural Steel Beams, W10 x 22 </t>
  </si>
  <si>
    <t xml:space="preserve">Structural Steel Beams, W10 x 26 </t>
  </si>
  <si>
    <t xml:space="preserve">Structural Steel Beams, W12 x 26 </t>
  </si>
  <si>
    <t xml:space="preserve">Structural Steel Beams, W6 x 12 </t>
  </si>
  <si>
    <t xml:space="preserve">Structural Steel Beams, W6 x 15 </t>
  </si>
  <si>
    <t xml:space="preserve">Structural Steel Beams, W6 x 9 </t>
  </si>
  <si>
    <t xml:space="preserve">Structural Steel Beams, W8 x 18 </t>
  </si>
  <si>
    <t xml:space="preserve">Structural Steel Beams, W8 x 21 </t>
  </si>
  <si>
    <t xml:space="preserve">630-E     </t>
  </si>
  <si>
    <t xml:space="preserve">Structural Steel Angles &amp; Bars, 3 1/2" x 3 1/2" x 1/4" Angles </t>
  </si>
  <si>
    <t xml:space="preserve">Structural Steel Angles &amp; Bars, 3" x 3" x 1/4" Angles </t>
  </si>
  <si>
    <t xml:space="preserve">Structural Steel Angles &amp; Bars, 4" x 4" x 5/16" Angles </t>
  </si>
  <si>
    <t xml:space="preserve">907-630-E </t>
  </si>
  <si>
    <t xml:space="preserve">Structural Aluminum Angles &amp; Bars, Aluminum Sign Bracing </t>
  </si>
  <si>
    <t xml:space="preserve">Structural Steel Angles &amp; Bars, 7/16" x 2 1/2" Flat Bar </t>
  </si>
  <si>
    <t xml:space="preserve">Structural Steel Angles &amp; Bars, Aluminum Unistrut </t>
  </si>
  <si>
    <t xml:space="preserve">630-F     </t>
  </si>
  <si>
    <t xml:space="preserve">Delineators, Flexible Post Mounted, Crossover, Type I, Yellow </t>
  </si>
  <si>
    <t xml:space="preserve">Delineators, Flexible Post Mounted, Crossover, Type II </t>
  </si>
  <si>
    <t xml:space="preserve">Delineators, Guard Rail, Double White </t>
  </si>
  <si>
    <t xml:space="preserve">Delineators, Guard Rail, Double Yellow </t>
  </si>
  <si>
    <t xml:space="preserve">Delineators, Median Barrier Mounted, Type I, White </t>
  </si>
  <si>
    <t xml:space="preserve">Delineators, Median Barrier Mounted, Type I, Yellow </t>
  </si>
  <si>
    <t xml:space="preserve">Delineators, Post Mounted, Double White </t>
  </si>
  <si>
    <t xml:space="preserve">Delineators, Post Mounted, Double Yellow </t>
  </si>
  <si>
    <t xml:space="preserve">Delineators, Post Mounted, Single White </t>
  </si>
  <si>
    <t xml:space="preserve">Delineators, Post Mounted, Single Yellow </t>
  </si>
  <si>
    <t xml:space="preserve">Delineators, Surface Mounted, White </t>
  </si>
  <si>
    <t xml:space="preserve">Delineators, Surface Mounted, Yellow </t>
  </si>
  <si>
    <t xml:space="preserve">630-G     </t>
  </si>
  <si>
    <t xml:space="preserve">End-Of-Roadway Markers, OM4-3, Post Mounted, Red </t>
  </si>
  <si>
    <t xml:space="preserve">Type 1 Object Markers, OM1-3 </t>
  </si>
  <si>
    <t xml:space="preserve">Type 3 Object Markers, OM-3L,  Post Mounted </t>
  </si>
  <si>
    <t xml:space="preserve">Type 3 Object Markers, OM-3R or OM-3L </t>
  </si>
  <si>
    <t xml:space="preserve">Type 3 Object Markers, OM-3R or OM-3L,  Post Mounted </t>
  </si>
  <si>
    <t xml:space="preserve">Type 3 Object Markers, OM-3R or OM-3L, 2 Markers Per Post, Post Mounted </t>
  </si>
  <si>
    <t xml:space="preserve">Type 3 Object Markers, OM-3R,  Post Mounted </t>
  </si>
  <si>
    <t xml:space="preserve">Type 2 Object Markers, OM2-2 </t>
  </si>
  <si>
    <t xml:space="preserve">630-H     </t>
  </si>
  <si>
    <t xml:space="preserve">Treated Timber Posts </t>
  </si>
  <si>
    <t xml:space="preserve">630-I     </t>
  </si>
  <si>
    <t xml:space="preserve">Metal Overhead Sign Supports, Assembly No. </t>
  </si>
  <si>
    <t xml:space="preserve">Metal Overhead Sign Supports, Assembly No. 1 </t>
  </si>
  <si>
    <t xml:space="preserve">Metal Overhead Sign Supports, Assembly No. 1, Contractor Designed </t>
  </si>
  <si>
    <t xml:space="preserve">Metal Overhead Sign Supports, Assembly No. 10, Contractor Designed </t>
  </si>
  <si>
    <t xml:space="preserve">Metal Overhead Sign Supports, Assembly No. 11, Contractor Designed </t>
  </si>
  <si>
    <t xml:space="preserve">Metal Overhead Sign Supports, Assembly No. 12, Contractor Designed </t>
  </si>
  <si>
    <t xml:space="preserve">Metal Overhead Sign Supports, Assembly No. 13, Contractor Designed </t>
  </si>
  <si>
    <t xml:space="preserve">Metal Overhead Sign Supports, Assembly No. 14, Contractor Designed </t>
  </si>
  <si>
    <t xml:space="preserve">Metal Overhead Sign Supports, Assembly No. 15, Contractor Designed </t>
  </si>
  <si>
    <t xml:space="preserve">Metal Overhead Sign Supports, Assembly No. 16, Contractor Designed </t>
  </si>
  <si>
    <t xml:space="preserve">Metal Overhead Sign Supports, Assembly No. 17, Contractor Designed </t>
  </si>
  <si>
    <t xml:space="preserve">Metal Overhead Sign Supports, Assembly No. 18, Contractor Designed </t>
  </si>
  <si>
    <t xml:space="preserve">Metal Overhead Sign Supports, Assembly No. 19, Contractor Designed </t>
  </si>
  <si>
    <t xml:space="preserve">Metal Overhead Sign Supports, Assembly No. 2 </t>
  </si>
  <si>
    <t xml:space="preserve">Metal Overhead Sign Supports, Assembly No. 2, Contractor Designed </t>
  </si>
  <si>
    <t xml:space="preserve">Metal Overhead Sign Supports, Assembly No. 20, Contractor Designed </t>
  </si>
  <si>
    <t xml:space="preserve">Metal Overhead Sign Supports, Assembly No. 21, Contractor Designed </t>
  </si>
  <si>
    <t xml:space="preserve">Metal Overhead Sign Supports, Assembly No. 22, Contractor Designed </t>
  </si>
  <si>
    <t xml:space="preserve">Metal Overhead Sign Supports, Assembly No. 3 </t>
  </si>
  <si>
    <t xml:space="preserve">Metal Overhead Sign Supports, Assembly No. 3, Contractor Designed </t>
  </si>
  <si>
    <t xml:space="preserve">Metal Overhead Sign Supports, Assembly No. 4 </t>
  </si>
  <si>
    <t xml:space="preserve">Metal Overhead Sign Supports, Assembly No. 4, Contractor Designed </t>
  </si>
  <si>
    <t xml:space="preserve">Metal Overhead Sign Supports, Assembly No. 5 </t>
  </si>
  <si>
    <t xml:space="preserve">Metal Overhead Sign Supports, Assembly No. 5, Contractor Designed </t>
  </si>
  <si>
    <t xml:space="preserve">Metal Overhead Sign Supports, Assembly No. 6, Contractor Designed </t>
  </si>
  <si>
    <t xml:space="preserve">Metal Overhead Sign Supports, Assembly No. 7, Contractor Designed </t>
  </si>
  <si>
    <t xml:space="preserve">Metal Overhead Sign Supports, Assembly No. 8, Contractor Designed </t>
  </si>
  <si>
    <t xml:space="preserve">Metal Overhead Sign Supports, Assembly No. 9, Contractor Designed </t>
  </si>
  <si>
    <t xml:space="preserve">630-J     </t>
  </si>
  <si>
    <t xml:space="preserve">Overhead Sign Supported on Bridge, Assembly No 1 </t>
  </si>
  <si>
    <t xml:space="preserve">Overhead Sign Supported on Bridge, Assembly No 1, Contractor Designed </t>
  </si>
  <si>
    <t xml:space="preserve">Overhead Sign Supported on Bridge, Assembly No 2 </t>
  </si>
  <si>
    <t xml:space="preserve">Overhead Sign Supported on Bridge, Assembly No 2, Contractor Designed </t>
  </si>
  <si>
    <t xml:space="preserve">Overhead Sign Supported on Bridge, Assembly No 3, Contractor Designed </t>
  </si>
  <si>
    <t xml:space="preserve">Overhead Sign Supported on Bridge, Assembly No 4, Contractor Designed </t>
  </si>
  <si>
    <t xml:space="preserve">630-K     </t>
  </si>
  <si>
    <t xml:space="preserve">Welded &amp; Seamless Steel Pipe Posts, 3 1/2" </t>
  </si>
  <si>
    <t xml:space="preserve">Welded &amp; Seamless Steel Pipe Posts, 3" </t>
  </si>
  <si>
    <t xml:space="preserve">Welded &amp; Seamless Steel Pipe Posts, 4" </t>
  </si>
  <si>
    <t xml:space="preserve">Welded &amp; Seamless Steel Pipe Posts, 5" </t>
  </si>
  <si>
    <t xml:space="preserve">907-630-L </t>
  </si>
  <si>
    <t xml:space="preserve">Pedestal Sign Support, Assembly No 1, Contractor Designed </t>
  </si>
  <si>
    <t xml:space="preserve">Pedestal Sign Support, Assembly No 2, Contractor Designed </t>
  </si>
  <si>
    <t xml:space="preserve">Pedestal Sign Support, Assembly No 3, Contractor Designed </t>
  </si>
  <si>
    <t xml:space="preserve">Pedestal Sign Support, Assembly No 4, Contractor Designed </t>
  </si>
  <si>
    <t xml:space="preserve">Pedestal Sign Support, Assembly No 5, Contractor Designed </t>
  </si>
  <si>
    <t xml:space="preserve">907-630-M </t>
  </si>
  <si>
    <t xml:space="preserve">Post Sign Support, Assembly No 1, Contractor Designed </t>
  </si>
  <si>
    <t xml:space="preserve">Post Sign Support, Assembly No 2, Contractor Designed </t>
  </si>
  <si>
    <t xml:space="preserve">Post Sign Support, Assembly No 3, Contractor Designed </t>
  </si>
  <si>
    <t xml:space="preserve">907-630-N </t>
  </si>
  <si>
    <t xml:space="preserve">Reflective Sign Post Panel </t>
  </si>
  <si>
    <t xml:space="preserve">907-630-O </t>
  </si>
  <si>
    <t xml:space="preserve">Remove and Reset Sign Assembly </t>
  </si>
  <si>
    <t xml:space="preserve">Remove and Reset Sign, 1 U-post </t>
  </si>
  <si>
    <t xml:space="preserve">Remove and Reset Sign, 2 U-post </t>
  </si>
  <si>
    <t xml:space="preserve">Remove and Reset Sign, All Sizes </t>
  </si>
  <si>
    <t xml:space="preserve">Remove and Reset Sign, Overhead Sign </t>
  </si>
  <si>
    <t xml:space="preserve">Remove and Reset Signs, Ground Mounted </t>
  </si>
  <si>
    <t xml:space="preserve">Remove and Reset Signs, Ground Mounted on Round Post(s) </t>
  </si>
  <si>
    <t xml:space="preserve">Remove and Reset Signs, Post Mounted </t>
  </si>
  <si>
    <t>907-630-PP</t>
  </si>
  <si>
    <t xml:space="preserve">Roadside Directional Signs, Sheet Aluminum, 0.080" Thickness, Ground Mounted </t>
  </si>
  <si>
    <t xml:space="preserve">Roadside Directional Signs, Sheet Aluminum, 0.125" Thickness, Ground Mounted </t>
  </si>
  <si>
    <t xml:space="preserve">Handicap Parking Sign, With Post </t>
  </si>
  <si>
    <t xml:space="preserve">Site Sign, Per Plans </t>
  </si>
  <si>
    <t xml:space="preserve">Project Sign, State Furnished </t>
  </si>
  <si>
    <t xml:space="preserve">Roadside Directional Signs, Sheet Aluminum, 0.080" Thickness, Overhead Mounted </t>
  </si>
  <si>
    <t xml:space="preserve">Delineators, Guard Rail, Per Plans </t>
  </si>
  <si>
    <t xml:space="preserve">Delineators, Concrete Barrier, Per Plans </t>
  </si>
  <si>
    <t xml:space="preserve">907-632-A </t>
  </si>
  <si>
    <t xml:space="preserve">Solid State Traffic Cabinet Assembly, Type I Cabinet, Type 1 Controller </t>
  </si>
  <si>
    <t xml:space="preserve">Solid State Traffic Cabinet Assembly, Type I Cabinet, Type 2 Controller </t>
  </si>
  <si>
    <t xml:space="preserve">Solid State Traffic Cabinet Assembly, Type I Cabinet, Type 3 Controller </t>
  </si>
  <si>
    <t xml:space="preserve">Solid State Traffic Cabinet Assembly, Type II Cabinet, Type 1 Controller </t>
  </si>
  <si>
    <t xml:space="preserve">Solid State Traffic Cabinet Assembly, Type II Cabinet, Type 2 Controller </t>
  </si>
  <si>
    <t xml:space="preserve">Solid State Traffic Cabinet Assembly, Type II Cabinet, Type 3 Controller </t>
  </si>
  <si>
    <t xml:space="preserve">Solid State Traffic Cabinet Assembly, Type III Cabinet, Type 1 Controller </t>
  </si>
  <si>
    <t xml:space="preserve">Solid State Traffic Cabinet Assembly, Type III Cabinet, Type 2 Controller </t>
  </si>
  <si>
    <t xml:space="preserve">Solid State Traffic Cabinet Assembly, Type III Cabinet, Type 3 Controller </t>
  </si>
  <si>
    <t xml:space="preserve">Solid State Traffic Cabinet Assembly, Type IV Cabinet, Type 1 Controller </t>
  </si>
  <si>
    <t xml:space="preserve">Solid State Traffic Cabinet Assembly, Type IV Cabinet, Type 2 Controller </t>
  </si>
  <si>
    <t xml:space="preserve">Solid State Traffic Cabinet Assembly, Type IV Cabinet, Type 3 Controller </t>
  </si>
  <si>
    <t xml:space="preserve">Solid State Traffic Cabinet Assembly, Type V Cabinet, Type 1 Controller </t>
  </si>
  <si>
    <t xml:space="preserve">Solid State Traffic Cabinet Assembly, Type V Cabinet, Type 2 Controller </t>
  </si>
  <si>
    <t xml:space="preserve">Solid State Traffic Cabinet Assembly, Type V Cabinet, Type 3 Controller </t>
  </si>
  <si>
    <t xml:space="preserve">907-632-B </t>
  </si>
  <si>
    <t xml:space="preserve">Remove and Replace Existing Traffic Signal Cabinet Assembly, Type I Cabinet, Type 1 Controller </t>
  </si>
  <si>
    <t xml:space="preserve">Remove and Replace Existing Traffic Signal Cabinet Assembly, Type I Cabinet, Type 2 Controller </t>
  </si>
  <si>
    <t xml:space="preserve">Remove and Replace Existing Traffic Signal Cabinet Assembly, Type I Cabinet, Type 3 Controller </t>
  </si>
  <si>
    <t xml:space="preserve">Remove and Replace Existing Traffic Signal Cabinet Assembly, Type II Cabinet, Type 1 Controller </t>
  </si>
  <si>
    <t xml:space="preserve">Remove and Replace Existing Traffic Signal Cabinet Assembly, Type II Cabinet, Type 2 Controller </t>
  </si>
  <si>
    <t xml:space="preserve">Remove and Replace Existing Traffic Signal Cabinet Assembly, Type II Cabinet, Type 3 Controller </t>
  </si>
  <si>
    <t xml:space="preserve">Remove and Replace Existing Traffic Signal Cabinet Assembly, Type III Cabinet, Type 1 Controller </t>
  </si>
  <si>
    <t xml:space="preserve">Remove and Replace Existing Traffic Signal Cabinet Assembly, Type III Cabinet, Type 2 Controller </t>
  </si>
  <si>
    <t xml:space="preserve">Remove and Replace Existing Traffic Signal Cabinet Assembly, Type III Cabinet, Type 3 Controller </t>
  </si>
  <si>
    <t xml:space="preserve">Remove and Replace Existing Traffic Signal Cabinet Assembly, Type IV Cabinet, Type 1 Controller </t>
  </si>
  <si>
    <t xml:space="preserve">Remove and Replace Existing Traffic Signal Cabinet Assembly, Type IV Cabinet, Type 2 Controller </t>
  </si>
  <si>
    <t xml:space="preserve">Remove and Replace Existing Traffic Signal Cabinet Assembly, Type IV Cabinet, Type 3 Controller </t>
  </si>
  <si>
    <t xml:space="preserve">Remove and Replace Existing Traffic Signal Cabinet Assembly, Type V Cabinet, Type 1 Controller </t>
  </si>
  <si>
    <t xml:space="preserve">Remove and Replace Existing Traffic Signal Cabinet Assembly, Type V Cabinet, Type 2 Controller </t>
  </si>
  <si>
    <t xml:space="preserve">Remove and Replace Existing Traffic Signal Cabinet Assembly, Type V Cabinet, Type 3 Controller </t>
  </si>
  <si>
    <t xml:space="preserve">907-632-C </t>
  </si>
  <si>
    <t xml:space="preserve">Modify Existing Traffic Signal Cabinet Assembly </t>
  </si>
  <si>
    <t xml:space="preserve">907-632-D </t>
  </si>
  <si>
    <t xml:space="preserve">Solid State Traffic Actuated Controller, Type 1 </t>
  </si>
  <si>
    <t xml:space="preserve">Solid State Traffic Actuated Controller, Type 2 </t>
  </si>
  <si>
    <t xml:space="preserve">Solid State Traffic Actuated Controller, Type 3 </t>
  </si>
  <si>
    <t xml:space="preserve">Solid State Traffic Actuated Controller, Type M </t>
  </si>
  <si>
    <t xml:space="preserve">907-632-E </t>
  </si>
  <si>
    <t xml:space="preserve">Single-user Workstation Signal Software License </t>
  </si>
  <si>
    <t xml:space="preserve">907-632-F </t>
  </si>
  <si>
    <t xml:space="preserve">Single-user Server Signal Software License </t>
  </si>
  <si>
    <t xml:space="preserve">907-632-G </t>
  </si>
  <si>
    <t xml:space="preserve">Malfunction Management Unit </t>
  </si>
  <si>
    <t xml:space="preserve">907-632-H </t>
  </si>
  <si>
    <t xml:space="preserve">Card Rack, 10 position </t>
  </si>
  <si>
    <t xml:space="preserve">Card Rack, 5 position </t>
  </si>
  <si>
    <t xml:space="preserve">907-632-I </t>
  </si>
  <si>
    <t xml:space="preserve">GPS Clock System </t>
  </si>
  <si>
    <t xml:space="preserve">907-632-J </t>
  </si>
  <si>
    <t xml:space="preserve">Power Service Pedestal </t>
  </si>
  <si>
    <t>907-632-PP</t>
  </si>
  <si>
    <t xml:space="preserve">Traffic Signal Remote Monitoring System </t>
  </si>
  <si>
    <t xml:space="preserve">Repair of Traffic Signal Equipment Grounding System </t>
  </si>
  <si>
    <t xml:space="preserve">Solid State Traffic Cabinet, Type III Cabinet </t>
  </si>
  <si>
    <t xml:space="preserve">Elevate Traffic Type III Cabinet Foundation </t>
  </si>
  <si>
    <t xml:space="preserve">Solid State Traffic Cabinet, Type IV Cabinet </t>
  </si>
  <si>
    <t xml:space="preserve">907-633-A </t>
  </si>
  <si>
    <t xml:space="preserve">Uninterruptable Power Supply </t>
  </si>
  <si>
    <t>907-633-PP</t>
  </si>
  <si>
    <t xml:space="preserve">Replace Power Breaker Box and Breakers </t>
  </si>
  <si>
    <t xml:space="preserve">907-634-A </t>
  </si>
  <si>
    <t xml:space="preserve">Traffic Signal Equipment Pole, Type 1, 25' Shaft </t>
  </si>
  <si>
    <t xml:space="preserve">Traffic Signal Equipment Pole, Type 1, 30' Shaft </t>
  </si>
  <si>
    <t xml:space="preserve">Traffic Signal Equipment Pole, Type 1, 35' Shaft </t>
  </si>
  <si>
    <t xml:space="preserve">Traffic Signal Equipment Pole, Type 1, 40' Shaft </t>
  </si>
  <si>
    <t xml:space="preserve">Traffic Signal Equipment Pole, Type 1, 50' Shaft </t>
  </si>
  <si>
    <t xml:space="preserve">Traffic Signal Equipment Pole, Type 1, 70' Shaft </t>
  </si>
  <si>
    <t xml:space="preserve">Traffic Signal Equipment Pole, Type I, 45' Shaft </t>
  </si>
  <si>
    <t xml:space="preserve">Traffic Signal Equipment Pole, Type II(L), 17' Shaft, 100' Arm </t>
  </si>
  <si>
    <t xml:space="preserve">Traffic Signal Equipment Pole, Type II(L), 17' Shaft, 25' Arm </t>
  </si>
  <si>
    <t xml:space="preserve">Traffic Signal Equipment Pole, Type II(L), 17' Shaft, 30' Arm </t>
  </si>
  <si>
    <t xml:space="preserve">Traffic Signal Equipment Pole, Type II(L), 17' Shaft, 35' Arm </t>
  </si>
  <si>
    <t xml:space="preserve">Traffic Signal Equipment Pole, Type II(L), 17' Shaft, 40' Arm </t>
  </si>
  <si>
    <t xml:space="preserve">Traffic Signal Equipment Pole, Type II(L), 17' Shaft, 45' Arm </t>
  </si>
  <si>
    <t xml:space="preserve">Traffic Signal Equipment Pole, Type II(L), 17' Shaft, 50' Arm </t>
  </si>
  <si>
    <t xml:space="preserve">Traffic Signal Equipment Pole, Type II(L), 17' Shaft, 55' Arm </t>
  </si>
  <si>
    <t xml:space="preserve">Traffic Signal Equipment Pole, Type II(L), 17' Shaft, 60' Arm </t>
  </si>
  <si>
    <t xml:space="preserve">Traffic Signal Equipment Pole, Type II(L), 17' Shaft, 65' Arm </t>
  </si>
  <si>
    <t xml:space="preserve">Traffic Signal Equipment Pole, Type II(L), 17' Shaft, 70' Arm </t>
  </si>
  <si>
    <t xml:space="preserve">Traffic Signal Equipment Pole, Type II(L), 17' Shaft, 75' Arm </t>
  </si>
  <si>
    <t xml:space="preserve">Traffic Signal Equipment Pole, Type II(L), 17' Shaft, 80' Arm </t>
  </si>
  <si>
    <t xml:space="preserve">Traffic Signal Equipment Pole, Type II(L), 17' Shaft, 85' Arm </t>
  </si>
  <si>
    <t xml:space="preserve">Traffic Signal Equipment Pole, Type II(L), 17' Shaft, 90' Arm </t>
  </si>
  <si>
    <t xml:space="preserve">Traffic Signal Equipment Pole, Type II(L), 17' Shaft, 95' Arm </t>
  </si>
  <si>
    <t xml:space="preserve">Traffic Signal Equipment Pole, Type II(L), 22' Shaft, 100' Arm </t>
  </si>
  <si>
    <t xml:space="preserve">Traffic Signal Equipment Pole, Type II(L), 22' Shaft, 25' Arm </t>
  </si>
  <si>
    <t xml:space="preserve">Traffic Signal Equipment Pole, Type II(L), 22' Shaft, 30' Arm </t>
  </si>
  <si>
    <t xml:space="preserve">Traffic Signal Equipment Pole, Type II(L), 22' Shaft, 35' Arm </t>
  </si>
  <si>
    <t xml:space="preserve">Traffic Signal Equipment Pole, Type II(L), 22' Shaft, 40' Arm </t>
  </si>
  <si>
    <t xml:space="preserve">Traffic Signal Equipment Pole, Type II(L), 22' Shaft, 45' Arm </t>
  </si>
  <si>
    <t xml:space="preserve">Traffic Signal Equipment Pole, Type II(L), 22' Shaft, 50' Arm </t>
  </si>
  <si>
    <t xml:space="preserve">Traffic Signal Equipment Pole, Type II(L), 22' Shaft, 55' Arm </t>
  </si>
  <si>
    <t xml:space="preserve">Traffic Signal Equipment Pole, Type II(L), 22' Shaft, 60' Arm </t>
  </si>
  <si>
    <t xml:space="preserve">Traffic Signal Equipment Pole, Type II(L), 22' Shaft, 65' Arm </t>
  </si>
  <si>
    <t xml:space="preserve">Traffic Signal Equipment Pole, Type II(L), 22' Shaft, 70' Arm </t>
  </si>
  <si>
    <t xml:space="preserve">Traffic Signal Equipment Pole, Type II(L), 22' Shaft, 75' Arm </t>
  </si>
  <si>
    <t xml:space="preserve">Traffic Signal Equipment Pole, Type II(L), 22' Shaft, 80' Arm </t>
  </si>
  <si>
    <t xml:space="preserve">Traffic Signal Equipment Pole, Type II(L), 22' Shaft, 85' Arm </t>
  </si>
  <si>
    <t xml:space="preserve">Traffic Signal Equipment Pole, Type II(L), 22' Shaft, 90' Arm </t>
  </si>
  <si>
    <t xml:space="preserve">Traffic Signal Equipment Pole, Type II(L), 22' Shaft, 95' Arm </t>
  </si>
  <si>
    <t xml:space="preserve">Traffic Signal Equipment Pole, Type II(L), 30' Shaft, 100' Arm </t>
  </si>
  <si>
    <t xml:space="preserve">Traffic Signal Equipment Pole, Type II(L), 30' Shaft, 25' Arm </t>
  </si>
  <si>
    <t xml:space="preserve">Traffic Signal Equipment Pole, Type II(L), 30' Shaft, 30' Arm </t>
  </si>
  <si>
    <t xml:space="preserve">Traffic Signal Equipment Pole, Type II(L), 30' Shaft, 35' Arm </t>
  </si>
  <si>
    <t xml:space="preserve">Traffic Signal Equipment Pole, Type II(L), 30' Shaft, 40' Arm </t>
  </si>
  <si>
    <t xml:space="preserve">Traffic Signal Equipment Pole, Type II(L), 30' Shaft, 45' Arm </t>
  </si>
  <si>
    <t xml:space="preserve">Traffic Signal Equipment Pole, Type II(L), 30' Shaft, 50' Arm </t>
  </si>
  <si>
    <t xml:space="preserve">Traffic Signal Equipment Pole, Type II(L), 30' Shaft, 55' Arm </t>
  </si>
  <si>
    <t xml:space="preserve">Traffic Signal Equipment Pole, Type II(L), 30' Shaft, 60' Arm </t>
  </si>
  <si>
    <t xml:space="preserve">Traffic Signal Equipment Pole, Type II(L), 30' Shaft, 65' Arm </t>
  </si>
  <si>
    <t xml:space="preserve">Traffic Signal Equipment Pole, Type II(L), 30' Shaft, 70' Arm </t>
  </si>
  <si>
    <t xml:space="preserve">Traffic Signal Equipment Pole, Type II(L), 30' Shaft, 75' Arm </t>
  </si>
  <si>
    <t xml:space="preserve">Traffic Signal Equipment Pole, Type II(L), 30' Shaft, 80' Arm </t>
  </si>
  <si>
    <t xml:space="preserve">Traffic Signal Equipment Pole, Type II(L), 30' Shaft, 85' Arm </t>
  </si>
  <si>
    <t xml:space="preserve">Traffic Signal Equipment Pole, Type II(L), 30' Shaft, 90' Arm </t>
  </si>
  <si>
    <t xml:space="preserve">Traffic Signal Equipment Pole, Type II(L), 30' Shaft, 95' Arm </t>
  </si>
  <si>
    <t xml:space="preserve">Traffic Signal Equipment Pole, Type II(L), 40' Shaft, 100' Arm </t>
  </si>
  <si>
    <t xml:space="preserve">Traffic Signal Equipment Pole, Type II(L), 40' Shaft, 25' Arm </t>
  </si>
  <si>
    <t xml:space="preserve">Traffic Signal Equipment Pole, Type II(L), 40' Shaft, 30' Arm </t>
  </si>
  <si>
    <t xml:space="preserve">Traffic Signal Equipment Pole, Type II(L), 40' Shaft, 35' Arm </t>
  </si>
  <si>
    <t xml:space="preserve">Traffic Signal Equipment Pole, Type II(L), 40' Shaft, 40' Arm </t>
  </si>
  <si>
    <t xml:space="preserve">Traffic Signal Equipment Pole, Type II(L), 40' Shaft, 45' Arm </t>
  </si>
  <si>
    <t xml:space="preserve">Traffic Signal Equipment Pole, Type II(L), 40' Shaft, 50' Arm </t>
  </si>
  <si>
    <t xml:space="preserve">Traffic Signal Equipment Pole, Type II(L), 40' Shaft, 55' Arm </t>
  </si>
  <si>
    <t xml:space="preserve">Traffic Signal Equipment Pole, Type II(L), 40' Shaft, 60' Arm </t>
  </si>
  <si>
    <t xml:space="preserve">Traffic Signal Equipment Pole, Type II(L), 40' Shaft, 65' Arm </t>
  </si>
  <si>
    <t xml:space="preserve">Traffic Signal Equipment Pole, Type II(L), 40' Shaft, 70' Arm </t>
  </si>
  <si>
    <t xml:space="preserve">Traffic Signal Equipment Pole, Type II(L), 40' Shaft, 75' Arm </t>
  </si>
  <si>
    <t xml:space="preserve">Traffic Signal Equipment Pole, Type II(L), 40' Shaft, 80' Arm </t>
  </si>
  <si>
    <t xml:space="preserve">Traffic Signal Equipment Pole, Type II(L), 40' Shaft, 85' Arm </t>
  </si>
  <si>
    <t xml:space="preserve">Traffic Signal Equipment Pole, Type II(L), 40' Shaft, 90' Arm </t>
  </si>
  <si>
    <t xml:space="preserve">Traffic Signal Equipment Pole, Type II(L), 40' Shaft, 95' Arm </t>
  </si>
  <si>
    <t xml:space="preserve">Traffic Signal Equipment Pole, Type II, 10' Shaft, 40' Arm </t>
  </si>
  <si>
    <t xml:space="preserve">Traffic Signal Equipment Pole, Type II, 10' Shaft, 60' Arm </t>
  </si>
  <si>
    <t xml:space="preserve">Traffic Signal Equipment Pole, Type II, 14' Shaft, 14' Arm </t>
  </si>
  <si>
    <t xml:space="preserve">Traffic Signal Equipment Pole, Type II, 17' Shaft, 100' Arm </t>
  </si>
  <si>
    <t xml:space="preserve">Traffic Signal Equipment Pole, Type II, 17' Shaft, 15' Arm </t>
  </si>
  <si>
    <t xml:space="preserve">Traffic Signal Equipment Pole, Type II, 17' Shaft, 20' Arm </t>
  </si>
  <si>
    <t xml:space="preserve">Traffic Signal Equipment Pole, Type II, 17' Shaft, 25' Arm </t>
  </si>
  <si>
    <t xml:space="preserve">Traffic Signal Equipment Pole, Type II, 17' Shaft, 30' Arm </t>
  </si>
  <si>
    <t xml:space="preserve">Traffic Signal Equipment Pole, Type II, 17' Shaft, 35' Arm </t>
  </si>
  <si>
    <t xml:space="preserve">Traffic Signal Equipment Pole, Type II, 17' Shaft, 40' Arm </t>
  </si>
  <si>
    <t xml:space="preserve">Traffic Signal Equipment Pole, Type II, 17' Shaft, 45' Arm </t>
  </si>
  <si>
    <t xml:space="preserve">Traffic Signal Equipment Pole, Type II, 17' Shaft, 50' &amp; 65  Arms </t>
  </si>
  <si>
    <t xml:space="preserve">Traffic Signal Equipment Pole, Type II, 17' Shaft, 50' Arm </t>
  </si>
  <si>
    <t xml:space="preserve">Traffic Signal Equipment Pole, Type II, 17' Shaft, 55' Arm </t>
  </si>
  <si>
    <t xml:space="preserve">Traffic Signal Equipment Pole, Type II, 17' Shaft, 60' Arm </t>
  </si>
  <si>
    <t xml:space="preserve">Traffic Signal Equipment Pole, Type II, 17' Shaft, 65' Arm </t>
  </si>
  <si>
    <t xml:space="preserve">Traffic Signal Equipment Pole, Type II, 17' Shaft, 70' Arm </t>
  </si>
  <si>
    <t xml:space="preserve">Traffic Signal Equipment Pole, Type II, 17' Shaft, 75' Arm </t>
  </si>
  <si>
    <t xml:space="preserve">Traffic Signal Equipment Pole, Type II, 17' Shaft, 80' Arm </t>
  </si>
  <si>
    <t xml:space="preserve">Traffic Signal Equipment Pole, Type II, 17' Shaft, 85' Arm </t>
  </si>
  <si>
    <t xml:space="preserve">Traffic Signal Equipment Pole, Type II, 17' Shaft, 90' Arm </t>
  </si>
  <si>
    <t xml:space="preserve">Traffic Signal Equipment Pole, Type II, 17' Shaft, 95' Arm </t>
  </si>
  <si>
    <t xml:space="preserve">Traffic Signal Equipment Pole, Type II, 21' Shaft, 25' Arm </t>
  </si>
  <si>
    <t xml:space="preserve">Traffic Signal Equipment Pole, Type II, 21' Shaft, 35' Arm </t>
  </si>
  <si>
    <t xml:space="preserve">Traffic Signal Equipment Pole, Type II, 21' Shaft, 40' Arm </t>
  </si>
  <si>
    <t xml:space="preserve">Traffic Signal Equipment Pole, Type II, 21' Shaft, 45' &amp; 50' Arms </t>
  </si>
  <si>
    <t xml:space="preserve">Traffic Signal Equipment Pole, Type II, 21' Shaft, 45' Arm </t>
  </si>
  <si>
    <t xml:space="preserve">Traffic Signal Equipment Pole, Type II, 21' Shaft, 50' Arm </t>
  </si>
  <si>
    <t xml:space="preserve">Traffic Signal Equipment Pole, Type II, 21' Shaft, 55' Arm </t>
  </si>
  <si>
    <t xml:space="preserve">Traffic Signal Equipment Pole, Type II, 22' Shaft, 100' Arm </t>
  </si>
  <si>
    <t xml:space="preserve">Traffic Signal Equipment Pole, Type II, 22' Shaft, 25' Arm </t>
  </si>
  <si>
    <t xml:space="preserve">Traffic Signal Equipment Pole, Type II, 22' Shaft, 30' Arm </t>
  </si>
  <si>
    <t xml:space="preserve">Traffic Signal Equipment Pole, Type II, 22' Shaft, 35' Arm </t>
  </si>
  <si>
    <t xml:space="preserve">Traffic Signal Equipment Pole, Type II, 22' Shaft, 40' Arm </t>
  </si>
  <si>
    <t xml:space="preserve">Traffic Signal Equipment Pole, Type II, 22' Shaft, 45' Arm </t>
  </si>
  <si>
    <t xml:space="preserve">Traffic Signal Equipment Pole, Type II, 22' Shaft, 50' Arm </t>
  </si>
  <si>
    <t xml:space="preserve">Traffic Signal Equipment Pole, Type II, 22' Shaft, 55' Arm </t>
  </si>
  <si>
    <t xml:space="preserve">Traffic Signal Equipment Pole, Type II, 22' Shaft, 60' Arm </t>
  </si>
  <si>
    <t xml:space="preserve">Traffic Signal Equipment Pole, Type II, 22' Shaft, 65' Arm </t>
  </si>
  <si>
    <t xml:space="preserve">Traffic Signal Equipment Pole, Type II, 22' Shaft, 70' Arm </t>
  </si>
  <si>
    <t xml:space="preserve">Traffic Signal Equipment Pole, Type II, 22' Shaft, 75' Arm </t>
  </si>
  <si>
    <t xml:space="preserve">Traffic Signal Equipment Pole, Type II, 22' Shaft, 80' Arm </t>
  </si>
  <si>
    <t xml:space="preserve">Traffic Signal Equipment Pole, Type II, 22' Shaft, 85' Arm </t>
  </si>
  <si>
    <t xml:space="preserve">Traffic Signal Equipment Pole, Type II, 22' Shaft, 90' Arm </t>
  </si>
  <si>
    <t xml:space="preserve">Traffic Signal Equipment Pole, Type II, 22' Shaft, 95' Arm </t>
  </si>
  <si>
    <t xml:space="preserve">Traffic Signal Equipment Pole, Type II, 30' Shaft, 25' Arm </t>
  </si>
  <si>
    <t xml:space="preserve">Traffic Signal Equipment Pole, Type II, 30' Shaft, 30' Arm </t>
  </si>
  <si>
    <t xml:space="preserve">Traffic Signal Equipment Pole, Type II, 30' Shaft, 35' Arm </t>
  </si>
  <si>
    <t xml:space="preserve">Traffic Signal Equipment Pole, Type II, 30' Shaft, 36' Arm </t>
  </si>
  <si>
    <t xml:space="preserve">Traffic Signal Equipment Pole, Type II, 30' Shaft, 38' Arm </t>
  </si>
  <si>
    <t xml:space="preserve">Traffic Signal Equipment Pole, Type II, 30' Shaft, 40' Arm </t>
  </si>
  <si>
    <t xml:space="preserve">Traffic Signal Equipment Pole, Type II, 30' Shaft, 42' Arm </t>
  </si>
  <si>
    <t xml:space="preserve">Traffic Signal Equipment Pole, Type II, 30' Shaft, 45' Arm </t>
  </si>
  <si>
    <t xml:space="preserve">Traffic Signal Equipment Pole, Type II, 30' Shaft, 50' Arm </t>
  </si>
  <si>
    <t xml:space="preserve">Traffic Signal Equipment Pole, Type II, 30' Shaft, 55' Arm </t>
  </si>
  <si>
    <t xml:space="preserve">Traffic Signal Equipment Pole, Type II, 30' Shaft, 60' Arm </t>
  </si>
  <si>
    <t xml:space="preserve">Traffic Signal Equipment Pole, Type II, 30' Shaft, 65' Arm </t>
  </si>
  <si>
    <t xml:space="preserve">Traffic Signal Equipment Pole, Type II, 30' Shaft, 70' Arm </t>
  </si>
  <si>
    <t xml:space="preserve">Traffic Signal Equipment Pole, Type II, 30' Shaft, 75' Arm </t>
  </si>
  <si>
    <t xml:space="preserve">Traffic Signal Equipment Pole, Type II, 30' Shaft, 80' Arm </t>
  </si>
  <si>
    <t xml:space="preserve">Traffic Signal Equipment Pole, Type II, 30' Shaft, 85' Arm </t>
  </si>
  <si>
    <t xml:space="preserve">Traffic Signal Equipment Pole, Type II, 30' Shaft, 90' Arm </t>
  </si>
  <si>
    <t xml:space="preserve">Traffic Signal Equipment Pole, Type II, 30' Shaft, 95' Arm </t>
  </si>
  <si>
    <t xml:space="preserve">Traffic Signal Equipment Pole, Type II, 40' Shaft, 100' Arm </t>
  </si>
  <si>
    <t xml:space="preserve">Traffic Signal Equipment Pole, Type II, 40' Shaft, 25' Arm </t>
  </si>
  <si>
    <t xml:space="preserve">Traffic Signal Equipment Pole, Type II, 40' Shaft, 30' Arm </t>
  </si>
  <si>
    <t xml:space="preserve">Traffic Signal Equipment Pole, Type II, 40' Shaft, 35' Arm </t>
  </si>
  <si>
    <t xml:space="preserve">Traffic Signal Equipment Pole, Type II, 40' Shaft, 40' Arm </t>
  </si>
  <si>
    <t xml:space="preserve">Traffic Signal Equipment Pole, Type II, 40' Shaft, 45' Arm </t>
  </si>
  <si>
    <t xml:space="preserve">Traffic Signal Equipment Pole, Type II, 40' Shaft, 50' Arm </t>
  </si>
  <si>
    <t xml:space="preserve">Traffic Signal Equipment Pole, Type II, 40' Shaft, 55' Arm </t>
  </si>
  <si>
    <t xml:space="preserve">Traffic Signal Equipment Pole, Type II, 40' Shaft, 60' Arm </t>
  </si>
  <si>
    <t xml:space="preserve">Traffic Signal Equipment Pole, Type II, 40' Shaft, 65' Arm </t>
  </si>
  <si>
    <t xml:space="preserve">Traffic Signal Equipment Pole, Type II, 40' Shaft, 70' Arm </t>
  </si>
  <si>
    <t xml:space="preserve">Traffic Signal Equipment Pole, Type II, 40' Shaft, 75' Arm </t>
  </si>
  <si>
    <t xml:space="preserve">Traffic Signal Equipment Pole, Type II, 40' Shaft, 80' Arm </t>
  </si>
  <si>
    <t xml:space="preserve">Traffic Signal Equipment Pole, Type II, 40' Shaft, 85' Arm </t>
  </si>
  <si>
    <t xml:space="preserve">Traffic Signal Equipment Pole, Type II, 40' Shaft, 90' Arm </t>
  </si>
  <si>
    <t xml:space="preserve">Traffic Signal Equipment Pole, Type II, 40' Shaft, 95' Arm </t>
  </si>
  <si>
    <t xml:space="preserve">Traffic Signal Equipment Pole, Type III(L), 17' Shaft, 25' &amp; 30' Arm </t>
  </si>
  <si>
    <t xml:space="preserve">Traffic Signal Equipment Pole, Type III(L), 17' Shaft, 25' &amp; 35' Arm </t>
  </si>
  <si>
    <t xml:space="preserve">Traffic Signal Equipment Pole, Type III(L), 17' Shaft, 25' &amp; 40' Arm </t>
  </si>
  <si>
    <t xml:space="preserve">Traffic Signal Equipment Pole, Type III(L), 17' Shaft, 25' &amp; 45' Arm </t>
  </si>
  <si>
    <t xml:space="preserve">Traffic Signal Equipment Pole, Type III(L), 17' Shaft, 25' &amp; 50' Arm </t>
  </si>
  <si>
    <t xml:space="preserve">Traffic Signal Equipment Pole, Type III(L), 17' Shaft, 25' &amp; 55' Arm </t>
  </si>
  <si>
    <t xml:space="preserve">Traffic Signal Equipment Pole, Type III(L), 17' Shaft, 25' &amp; 60' Arm </t>
  </si>
  <si>
    <t xml:space="preserve">Traffic Signal Equipment Pole, Type III(L), 17' Shaft, 30' &amp; 30' Arm </t>
  </si>
  <si>
    <t xml:space="preserve">Traffic Signal Equipment Pole, Type III(L), 17' Shaft, 30' &amp; 35' Arm </t>
  </si>
  <si>
    <t xml:space="preserve">Traffic Signal Equipment Pole, Type III(L), 17' Shaft, 30' &amp; 40' Arm </t>
  </si>
  <si>
    <t xml:space="preserve">Traffic Signal Equipment Pole, Type III(L), 17' Shaft, 30' &amp; 45' Arm </t>
  </si>
  <si>
    <t xml:space="preserve">Traffic Signal Equipment Pole, Type III(L), 17' Shaft, 30' &amp; 50' Arm </t>
  </si>
  <si>
    <t xml:space="preserve">Traffic Signal Equipment Pole, Type III(L), 17' Shaft, 30' &amp; 55' Arm </t>
  </si>
  <si>
    <t xml:space="preserve">Traffic Signal Equipment Pole, Type III(L), 17' Shaft, 30' &amp; 60' Arm </t>
  </si>
  <si>
    <t xml:space="preserve">Traffic Signal Equipment Pole, Type III(L), 17' Shaft, 30' &amp; 65' Arm </t>
  </si>
  <si>
    <t xml:space="preserve">Traffic Signal Equipment Pole, Type III(L), 17' Shaft, 30' &amp; 70' Arm </t>
  </si>
  <si>
    <t xml:space="preserve">Traffic Signal Equipment Pole, Type III(L), 17' Shaft, 30' &amp; 75' Arm </t>
  </si>
  <si>
    <t xml:space="preserve">Traffic Signal Equipment Pole, Type III(L), 17' Shaft, 35' &amp; 40' Arm </t>
  </si>
  <si>
    <t xml:space="preserve">Traffic Signal Equipment Pole, Type III(L), 17' Shaft, 35' &amp; 45' Arm </t>
  </si>
  <si>
    <t xml:space="preserve">Traffic Signal Equipment Pole, Type III(L), 17' Shaft, 35' &amp; 50' Arm </t>
  </si>
  <si>
    <t xml:space="preserve">Traffic Signal Equipment Pole, Type III(L), 17' Shaft, 35' &amp; 55' Arm </t>
  </si>
  <si>
    <t xml:space="preserve">Traffic Signal Equipment Pole, Type III(L), 17' Shaft, 35' &amp; 60' Arm </t>
  </si>
  <si>
    <t xml:space="preserve">Traffic Signal Equipment Pole, Type III(L), 17' Shaft, 35' &amp; 65' Arm </t>
  </si>
  <si>
    <t xml:space="preserve">Traffic Signal Equipment Pole, Type III(L), 17' Shaft, 35' &amp; 70' Arm </t>
  </si>
  <si>
    <t xml:space="preserve">Traffic Signal Equipment Pole, Type III(L), 17' Shaft, 35' &amp; 75' Arm </t>
  </si>
  <si>
    <t xml:space="preserve">Traffic Signal Equipment Pole, Type III(L), 17' Shaft, 40' &amp; 40' Arm </t>
  </si>
  <si>
    <t xml:space="preserve">Traffic Signal Equipment Pole, Type III(L), 17' Shaft, 40' &amp; 45' Arm </t>
  </si>
  <si>
    <t xml:space="preserve">Traffic Signal Equipment Pole, Type III(L), 17' Shaft, 40' &amp; 50' Arm </t>
  </si>
  <si>
    <t xml:space="preserve">Traffic Signal Equipment Pole, Type III(L), 17' Shaft, 40' &amp; 55' Arm </t>
  </si>
  <si>
    <t xml:space="preserve">Traffic Signal Equipment Pole, Type III(L), 17' Shaft, 40' &amp; 60' Arm </t>
  </si>
  <si>
    <t xml:space="preserve">Traffic Signal Equipment Pole, Type III(L), 17' Shaft, 40' &amp; 65' Arm </t>
  </si>
  <si>
    <t xml:space="preserve">Traffic Signal Equipment Pole, Type III(L), 17' Shaft, 40' &amp; 70' Arm </t>
  </si>
  <si>
    <t xml:space="preserve">Traffic Signal Equipment Pole, Type III(L), 17' Shaft, 40' &amp; 75' Arm </t>
  </si>
  <si>
    <t xml:space="preserve">Traffic Signal Equipment Pole, Type III(L), 17' Shaft, 45' &amp; 45' Arm </t>
  </si>
  <si>
    <t xml:space="preserve">Traffic Signal Equipment Pole, Type III(L), 17' Shaft, 45' &amp; 50' Arm </t>
  </si>
  <si>
    <t xml:space="preserve">Traffic Signal Equipment Pole, Type III(L), 17' Shaft, 45' &amp; 55' Arm </t>
  </si>
  <si>
    <t xml:space="preserve">Traffic Signal Equipment Pole, Type III(L), 17' Shaft, 45' &amp; 60' Arm </t>
  </si>
  <si>
    <t xml:space="preserve">Traffic Signal Equipment Pole, Type III(L), 17' Shaft, 45' &amp; 65' Arm </t>
  </si>
  <si>
    <t xml:space="preserve">Traffic Signal Equipment Pole, Type III(L), 17' Shaft, 45' &amp; 70' Arm </t>
  </si>
  <si>
    <t xml:space="preserve">Traffic Signal Equipment Pole, Type III(L), 17' Shaft, 45' &amp; 75' Arm </t>
  </si>
  <si>
    <t xml:space="preserve">Traffic Signal Equipment Pole, Type III(L), 17' Shaft, 50' &amp; 50' Arm </t>
  </si>
  <si>
    <t xml:space="preserve">Traffic Signal Equipment Pole, Type III(L), 17' Shaft, 50' &amp; 55' Arm </t>
  </si>
  <si>
    <t xml:space="preserve">Traffic Signal Equipment Pole, Type III(L), 17' Shaft, 50' &amp; 60' Arm </t>
  </si>
  <si>
    <t xml:space="preserve">Traffic Signal Equipment Pole, Type III(L), 17' Shaft, 50' &amp; 65' Arm </t>
  </si>
  <si>
    <t xml:space="preserve">Traffic Signal Equipment Pole, Type III(L), 17' Shaft, 50' &amp; 70' Arm </t>
  </si>
  <si>
    <t xml:space="preserve">Traffic Signal Equipment Pole, Type III(L), 17' Shaft, 50' &amp; 75' Arm </t>
  </si>
  <si>
    <t xml:space="preserve">Traffic Signal Equipment Pole, Type III(L), 17' Shaft, 55' &amp; 55' Arm </t>
  </si>
  <si>
    <t xml:space="preserve">Traffic Signal Equipment Pole, Type III(L), 17' Shaft, 55' &amp; 60' Arm </t>
  </si>
  <si>
    <t xml:space="preserve">Traffic Signal Equipment Pole, Type III(L), 17' Shaft, 55' &amp; 65' Arm </t>
  </si>
  <si>
    <t xml:space="preserve">Traffic Signal Equipment Pole, Type III(L), 17' Shaft, 55' &amp; 70' Arm </t>
  </si>
  <si>
    <t xml:space="preserve">Traffic Signal Equipment Pole, Type III(L), 17' Shaft, 55' &amp; 75' Arm </t>
  </si>
  <si>
    <t xml:space="preserve">Traffic Signal Equipment Pole, Type III(L), 17' Shaft, 60' &amp; 60' Arm </t>
  </si>
  <si>
    <t xml:space="preserve">Traffic Signal Equipment Pole, Type III(L), 17' Shaft, 60' &amp; 65' Arm </t>
  </si>
  <si>
    <t xml:space="preserve">Traffic Signal Equipment Pole, Type III(L), 17' Shaft, 60' &amp; 70' Arm </t>
  </si>
  <si>
    <t xml:space="preserve">Traffic Signal Equipment Pole, Type III(L), 17' Shaft, 60' &amp; 75' Arm </t>
  </si>
  <si>
    <t xml:space="preserve">Traffic Signal Equipment Pole, Type III(L), 17' Shaft, 65' &amp; 65' Arm </t>
  </si>
  <si>
    <t xml:space="preserve">Traffic Signal Equipment Pole, Type III(L), 17' Shaft, 65' &amp; 70' Arm </t>
  </si>
  <si>
    <t xml:space="preserve">Traffic Signal Equipment Pole, Type III(L), 17' Shaft, 70' &amp; 70' Arm </t>
  </si>
  <si>
    <t xml:space="preserve">Traffic Signal Equipment Pole, Type III(L), 22' Shaft, 55' &amp; 65' Arm </t>
  </si>
  <si>
    <t xml:space="preserve">Traffic Signal Equipment Pole, Type III(L), 22' Shaft, 55' &amp; 70' Arm </t>
  </si>
  <si>
    <t xml:space="preserve">Traffic Signal Equipment Pole, Type III(L), 30' Shaft, 25' &amp; 30' Arm </t>
  </si>
  <si>
    <t xml:space="preserve">Traffic Signal Equipment Pole, Type III(L), 30' Shaft, 25' &amp; 35' Arm </t>
  </si>
  <si>
    <t xml:space="preserve">Traffic Signal Equipment Pole, Type III(L), 30' Shaft, 25' &amp; 40' Arm </t>
  </si>
  <si>
    <t xml:space="preserve">Traffic Signal Equipment Pole, Type III(L), 30' Shaft, 25' &amp; 45' Arm </t>
  </si>
  <si>
    <t xml:space="preserve">Traffic Signal Equipment Pole, Type III(L), 30' Shaft, 25' &amp; 50' Arm </t>
  </si>
  <si>
    <t xml:space="preserve">Traffic Signal Equipment Pole, Type III(L), 30' Shaft, 25' &amp; 55' Arm </t>
  </si>
  <si>
    <t xml:space="preserve">Traffic Signal Equipment Pole, Type III(L), 30' Shaft, 25' &amp; 60' Arm </t>
  </si>
  <si>
    <t xml:space="preserve">Traffic Signal Equipment Pole, Type III(L), 30' Shaft, 30' &amp; 30' Arm </t>
  </si>
  <si>
    <t xml:space="preserve">Traffic Signal Equipment Pole, Type III(L), 30' Shaft, 30' &amp; 35' Arm </t>
  </si>
  <si>
    <t xml:space="preserve">Traffic Signal Equipment Pole, Type III(L), 30' Shaft, 30' &amp; 40' Arm </t>
  </si>
  <si>
    <t xml:space="preserve">Traffic Signal Equipment Pole, Type III(L), 30' Shaft, 30' &amp; 45' Arm </t>
  </si>
  <si>
    <t xml:space="preserve">Traffic Signal Equipment Pole, Type III(L), 30' Shaft, 30' &amp; 50' Arm </t>
  </si>
  <si>
    <t xml:space="preserve">Traffic Signal Equipment Pole, Type III(L), 30' Shaft, 30' &amp; 55' Arm </t>
  </si>
  <si>
    <t xml:space="preserve">Traffic Signal Equipment Pole, Type III(L), 30' Shaft, 30' &amp; 60' Arm </t>
  </si>
  <si>
    <t xml:space="preserve">Traffic Signal Equipment Pole, Type III(L), 30' Shaft, 30' &amp; 65' Arm </t>
  </si>
  <si>
    <t xml:space="preserve">Traffic Signal Equipment Pole, Type III(L), 30' Shaft, 30' &amp; 70' Arm </t>
  </si>
  <si>
    <t xml:space="preserve">Traffic Signal Equipment Pole, Type III(L), 30' Shaft, 30' &amp; 75' Arm </t>
  </si>
  <si>
    <t xml:space="preserve">Traffic Signal Equipment Pole, Type III(L), 30' Shaft, 35' &amp; 40' Arm </t>
  </si>
  <si>
    <t xml:space="preserve">Traffic Signal Equipment Pole, Type III(L), 30' Shaft, 35' &amp; 45' Arm </t>
  </si>
  <si>
    <t xml:space="preserve">Traffic Signal Equipment Pole, Type III(L), 30' Shaft, 35' &amp; 50' Arm </t>
  </si>
  <si>
    <t xml:space="preserve">Traffic Signal Equipment Pole, Type III(L), 30' Shaft, 35' &amp; 55' Arm </t>
  </si>
  <si>
    <t xml:space="preserve">Traffic Signal Equipment Pole, Type III(L), 30' Shaft, 35' &amp; 60' Arm </t>
  </si>
  <si>
    <t xml:space="preserve">Traffic Signal Equipment Pole, Type III(L), 30' Shaft, 35' &amp; 65' Arm </t>
  </si>
  <si>
    <t xml:space="preserve">Traffic Signal Equipment Pole, Type III(L), 30' Shaft, 35' &amp; 70' Arm </t>
  </si>
  <si>
    <t xml:space="preserve">Traffic Signal Equipment Pole, Type III(L), 30' Shaft, 35' &amp; 75' Arm </t>
  </si>
  <si>
    <t xml:space="preserve">Traffic Signal Equipment Pole, Type III(L), 30' Shaft, 40' &amp; 40' Arm </t>
  </si>
  <si>
    <t xml:space="preserve">Traffic Signal Equipment Pole, Type III(L), 30' Shaft, 40' &amp; 45' Arm </t>
  </si>
  <si>
    <t xml:space="preserve">Traffic Signal Equipment Pole, Type III(L), 30' Shaft, 40' &amp; 50' Arm </t>
  </si>
  <si>
    <t xml:space="preserve">Traffic Signal Equipment Pole, Type III(L), 30' Shaft, 40' &amp; 55' Arm </t>
  </si>
  <si>
    <t xml:space="preserve">Traffic Signal Equipment Pole, Type III(L), 30' Shaft, 40' &amp; 60' Arm </t>
  </si>
  <si>
    <t xml:space="preserve">Traffic Signal Equipment Pole, Type III(L), 30' Shaft, 40' &amp; 65' Arm </t>
  </si>
  <si>
    <t xml:space="preserve">Traffic Signal Equipment Pole, Type III(L), 30' Shaft, 40' &amp; 70' Arm </t>
  </si>
  <si>
    <t xml:space="preserve">Traffic Signal Equipment Pole, Type III(L), 30' Shaft, 40' &amp; 75' Arm </t>
  </si>
  <si>
    <t xml:space="preserve">Traffic Signal Equipment Pole, Type III(L), 30' Shaft, 45' &amp; 45' Arm </t>
  </si>
  <si>
    <t xml:space="preserve">Traffic Signal Equipment Pole, Type III(L), 30' Shaft, 45' &amp; 50' Arm </t>
  </si>
  <si>
    <t xml:space="preserve">Traffic Signal Equipment Pole, Type III(L), 30' Shaft, 45' &amp; 55' Arm </t>
  </si>
  <si>
    <t xml:space="preserve">Traffic Signal Equipment Pole, Type III(L), 30' Shaft, 45' &amp; 60' Arm </t>
  </si>
  <si>
    <t xml:space="preserve">Traffic Signal Equipment Pole, Type III(L), 30' Shaft, 45' &amp; 65' Arm </t>
  </si>
  <si>
    <t xml:space="preserve">Traffic Signal Equipment Pole, Type III(L), 30' Shaft, 45' &amp; 70' Arm </t>
  </si>
  <si>
    <t xml:space="preserve">Traffic Signal Equipment Pole, Type III(L), 30' Shaft, 45' &amp; 75' Arm </t>
  </si>
  <si>
    <t xml:space="preserve">Traffic Signal Equipment Pole, Type III(L), 30' Shaft, 50' &amp; 50' Arm </t>
  </si>
  <si>
    <t xml:space="preserve">Traffic Signal Equipment Pole, Type III(L), 30' Shaft, 50' &amp; 55' Arm </t>
  </si>
  <si>
    <t xml:space="preserve">Traffic Signal Equipment Pole, Type III(L), 30' Shaft, 50' &amp; 60' Arm </t>
  </si>
  <si>
    <t xml:space="preserve">Traffic Signal Equipment Pole, Type III(L), 30' Shaft, 50' &amp; 65' Arm </t>
  </si>
  <si>
    <t xml:space="preserve">Traffic Signal Equipment Pole, Type III(L), 30' Shaft, 50' &amp; 70' Arm </t>
  </si>
  <si>
    <t xml:space="preserve">Traffic Signal Equipment Pole, Type III(L), 30' Shaft, 50' &amp; 75' Arm </t>
  </si>
  <si>
    <t xml:space="preserve">Traffic Signal Equipment Pole, Type III(L), 30' Shaft, 55' &amp; 55' Arm </t>
  </si>
  <si>
    <t xml:space="preserve">Traffic Signal Equipment Pole, Type III(L), 30' Shaft, 55' &amp; 60' Arm </t>
  </si>
  <si>
    <t xml:space="preserve">Traffic Signal Equipment Pole, Type III(L), 30' Shaft, 55' &amp; 65' Arm </t>
  </si>
  <si>
    <t xml:space="preserve">Traffic Signal Equipment Pole, Type III(L), 30' Shaft, 55' &amp; 70' Arm </t>
  </si>
  <si>
    <t xml:space="preserve">Traffic Signal Equipment Pole, Type III(L), 30' Shaft, 55' &amp; 75' Arm </t>
  </si>
  <si>
    <t xml:space="preserve">Traffic Signal Equipment Pole, Type III(L), 30' Shaft, 60' &amp; 60' Arm </t>
  </si>
  <si>
    <t xml:space="preserve">Traffic Signal Equipment Pole, Type III(L), 30' Shaft, 60' &amp; 65' Arm </t>
  </si>
  <si>
    <t xml:space="preserve">Traffic Signal Equipment Pole, Type III(L), 30' Shaft, 60' &amp; 70' Arm </t>
  </si>
  <si>
    <t xml:space="preserve">Traffic Signal Equipment Pole, Type III(L), 30' Shaft, 60' &amp; 75' Arm </t>
  </si>
  <si>
    <t xml:space="preserve">Traffic Signal Equipment Pole, Type III(L), 30' Shaft, 65' &amp; 65' Arm </t>
  </si>
  <si>
    <t xml:space="preserve">Traffic Signal Equipment Pole, Type III(L), 30' Shaft, 65' &amp; 70' Arm </t>
  </si>
  <si>
    <t xml:space="preserve">Traffic Signal Equipment Pole, Type III(L), 30' Shaft, 70' &amp; 70' Arm </t>
  </si>
  <si>
    <t xml:space="preserve">Traffic Signal Equipment Pole, Type III(L), 40' Shaft, 25' &amp; 30' Arm </t>
  </si>
  <si>
    <t xml:space="preserve">Traffic Signal Equipment Pole, Type III(L), 40' Shaft, 25' &amp; 35' Arm </t>
  </si>
  <si>
    <t xml:space="preserve">Traffic Signal Equipment Pole, Type III(L), 40' Shaft, 25' &amp; 40' Arm </t>
  </si>
  <si>
    <t xml:space="preserve">Traffic Signal Equipment Pole, Type III(L), 40' Shaft, 25' &amp; 45' Arm </t>
  </si>
  <si>
    <t xml:space="preserve">Traffic Signal Equipment Pole, Type III(L), 40' Shaft, 25' &amp; 50' Arm </t>
  </si>
  <si>
    <t xml:space="preserve">Traffic Signal Equipment Pole, Type III(L), 40' Shaft, 25' &amp; 55' Arm </t>
  </si>
  <si>
    <t xml:space="preserve">Traffic Signal Equipment Pole, Type III(L), 40' Shaft, 25' &amp; 60' Arm </t>
  </si>
  <si>
    <t xml:space="preserve">Traffic Signal Equipment Pole, Type III(L), 40' Shaft, 30' &amp; 30' Arm </t>
  </si>
  <si>
    <t xml:space="preserve">Traffic Signal Equipment Pole, Type III(L), 40' Shaft, 30' &amp; 35' Arm </t>
  </si>
  <si>
    <t xml:space="preserve">Traffic Signal Equipment Pole, Type III(L), 40' Shaft, 30' &amp; 40' Arm </t>
  </si>
  <si>
    <t xml:space="preserve">Traffic Signal Equipment Pole, Type III(L), 40' Shaft, 30' &amp; 45' Arm </t>
  </si>
  <si>
    <t xml:space="preserve">Traffic Signal Equipment Pole, Type III(L), 40' Shaft, 30' &amp; 50' Arm </t>
  </si>
  <si>
    <t xml:space="preserve">Traffic Signal Equipment Pole, Type III(L), 40' Shaft, 30' &amp; 55' Arm </t>
  </si>
  <si>
    <t xml:space="preserve">Traffic Signal Equipment Pole, Type III(L), 40' Shaft, 30' &amp; 60' Arm </t>
  </si>
  <si>
    <t xml:space="preserve">Traffic Signal Equipment Pole, Type III(L), 40' Shaft, 30' &amp; 65' Arm </t>
  </si>
  <si>
    <t xml:space="preserve">Traffic Signal Equipment Pole, Type III(L), 40' Shaft, 30' &amp; 70' Arm </t>
  </si>
  <si>
    <t xml:space="preserve">Traffic Signal Equipment Pole, Type III(L), 40' Shaft, 30' &amp; 75' Arm </t>
  </si>
  <si>
    <t xml:space="preserve">Traffic Signal Equipment Pole, Type III(L), 40' Shaft, 35' &amp; 40' Arm </t>
  </si>
  <si>
    <t xml:space="preserve">Traffic Signal Equipment Pole, Type III(L), 40' Shaft, 35' &amp; 45' Arm </t>
  </si>
  <si>
    <t xml:space="preserve">Traffic Signal Equipment Pole, Type III(L), 40' Shaft, 35' &amp; 50' Arm </t>
  </si>
  <si>
    <t xml:space="preserve">Traffic Signal Equipment Pole, Type III(L), 40' Shaft, 35' &amp; 55' Arm </t>
  </si>
  <si>
    <t xml:space="preserve">Traffic Signal Equipment Pole, Type III(L), 40' Shaft, 35' &amp; 60' Arm </t>
  </si>
  <si>
    <t xml:space="preserve">Traffic Signal Equipment Pole, Type III(L), 40' Shaft, 35' &amp; 65' Arm </t>
  </si>
  <si>
    <t xml:space="preserve">Traffic Signal Equipment Pole, Type III(L), 40' Shaft, 35' &amp; 70' Arm </t>
  </si>
  <si>
    <t xml:space="preserve">Traffic Signal Equipment Pole, Type III(L), 40' Shaft, 35' &amp; 75' Arm </t>
  </si>
  <si>
    <t xml:space="preserve">Traffic Signal Equipment Pole, Type III(L), 40' Shaft, 40' &amp; 40' Arm </t>
  </si>
  <si>
    <t xml:space="preserve">Traffic Signal Equipment Pole, Type III(L), 40' Shaft, 40' &amp; 45' Arm </t>
  </si>
  <si>
    <t xml:space="preserve">Traffic Signal Equipment Pole, Type III(L), 40' Shaft, 40' &amp; 50' Arm </t>
  </si>
  <si>
    <t xml:space="preserve">Traffic Signal Equipment Pole, Type III(L), 40' Shaft, 40' &amp; 55' Arm </t>
  </si>
  <si>
    <t xml:space="preserve">Traffic Signal Equipment Pole, Type III(L), 40' Shaft, 40' &amp; 60' Arm </t>
  </si>
  <si>
    <t xml:space="preserve">Traffic Signal Equipment Pole, Type III(L), 40' Shaft, 40' &amp; 65' Arm </t>
  </si>
  <si>
    <t xml:space="preserve">Traffic Signal Equipment Pole, Type III(L), 40' Shaft, 40' &amp; 70' Arm </t>
  </si>
  <si>
    <t xml:space="preserve">Traffic Signal Equipment Pole, Type III(L), 40' Shaft, 40' &amp; 75' Arm </t>
  </si>
  <si>
    <t xml:space="preserve">Traffic Signal Equipment Pole, Type III(L), 40' Shaft, 40' &amp; 80' Arm </t>
  </si>
  <si>
    <t xml:space="preserve">Traffic Signal Equipment Pole, Type III(L), 40' Shaft, 45' &amp; 45' Arm </t>
  </si>
  <si>
    <t xml:space="preserve">Traffic Signal Equipment Pole, Type III(L), 40' Shaft, 45' &amp; 50' Arm </t>
  </si>
  <si>
    <t xml:space="preserve">Traffic Signal Equipment Pole, Type III(L), 40' Shaft, 45' &amp; 55' Arm </t>
  </si>
  <si>
    <t xml:space="preserve">Traffic Signal Equipment Pole, Type III(L), 40' Shaft, 45' &amp; 60' Arm </t>
  </si>
  <si>
    <t xml:space="preserve">Traffic Signal Equipment Pole, Type III(L), 40' Shaft, 45' &amp; 65' Arm </t>
  </si>
  <si>
    <t xml:space="preserve">Traffic Signal Equipment Pole, Type III(L), 40' Shaft, 45' &amp; 70' Arm </t>
  </si>
  <si>
    <t xml:space="preserve">Traffic Signal Equipment Pole, Type III(L), 40' Shaft, 45' &amp; 75' Arm </t>
  </si>
  <si>
    <t xml:space="preserve">Traffic Signal Equipment Pole, Type III(L), 40' Shaft, 50' &amp; 50' Arm </t>
  </si>
  <si>
    <t xml:space="preserve">Traffic Signal Equipment Pole, Type III(L), 40' Shaft, 50' &amp; 55' Arm </t>
  </si>
  <si>
    <t xml:space="preserve">Traffic Signal Equipment Pole, Type III(L), 40' Shaft, 50' &amp; 60' Arm </t>
  </si>
  <si>
    <t xml:space="preserve">Traffic Signal Equipment Pole, Type III(L), 40' Shaft, 50' &amp; 65' Arm </t>
  </si>
  <si>
    <t xml:space="preserve">Traffic Signal Equipment Pole, Type III(L), 40' Shaft, 50' &amp; 70' Arm </t>
  </si>
  <si>
    <t xml:space="preserve">Traffic Signal Equipment Pole, Type III(L), 40' Shaft, 50' &amp; 75' Arm </t>
  </si>
  <si>
    <t xml:space="preserve">Traffic Signal Equipment Pole, Type III(L), 40' Shaft, 55' &amp; 55' Arm </t>
  </si>
  <si>
    <t xml:space="preserve">Traffic Signal Equipment Pole, Type III(L), 40' Shaft, 55' &amp; 60' Arm </t>
  </si>
  <si>
    <t xml:space="preserve">Traffic Signal Equipment Pole, Type III(L), 40' Shaft, 55' &amp; 65' Arm </t>
  </si>
  <si>
    <t xml:space="preserve">Traffic Signal Equipment Pole, Type III(L), 40' Shaft, 55' &amp; 70' Arm </t>
  </si>
  <si>
    <t xml:space="preserve">Traffic Signal Equipment Pole, Type III(L), 40' Shaft, 55' &amp; 75' Arm </t>
  </si>
  <si>
    <t xml:space="preserve">Traffic Signal Equipment Pole, Type III(L), 40' Shaft, 60' &amp; 60' Arm </t>
  </si>
  <si>
    <t xml:space="preserve">Traffic Signal Equipment Pole, Type III(L), 40' Shaft, 60' &amp; 65' Arm </t>
  </si>
  <si>
    <t xml:space="preserve">Traffic Signal Equipment Pole, Type III(L), 40' Shaft, 60' &amp; 70' Arm </t>
  </si>
  <si>
    <t xml:space="preserve">Traffic Signal Equipment Pole, Type III(L), 40' Shaft, 60' &amp; 75' Arm </t>
  </si>
  <si>
    <t xml:space="preserve">Traffic Signal Equipment Pole, Type III(L), 40' Shaft, 65' &amp; 65' Arm </t>
  </si>
  <si>
    <t xml:space="preserve">Traffic Signal Equipment Pole, Type III(L), 40' Shaft, 65' &amp; 70' Arm </t>
  </si>
  <si>
    <t xml:space="preserve">Traffic Signal Equipment Pole, Type III(L), 40' Shaft, 70' &amp; 70' Arm </t>
  </si>
  <si>
    <t xml:space="preserve">Traffic Signal Equipment Pole, Type III, 17' Shaft, 20' &amp; 45' Arms </t>
  </si>
  <si>
    <t xml:space="preserve">Traffic Signal Equipment Pole, Type III, 17' Shaft, 25' &amp; 30' Arm </t>
  </si>
  <si>
    <t xml:space="preserve">Traffic Signal Equipment Pole, Type III, 17' Shaft, 25' &amp; 35' Arm </t>
  </si>
  <si>
    <t xml:space="preserve">Traffic Signal Equipment Pole, Type III, 17' Shaft, 25' &amp; 40' Arms </t>
  </si>
  <si>
    <t xml:space="preserve">Traffic Signal Equipment Pole, Type III, 17' Shaft, 25' &amp; 45' Arm </t>
  </si>
  <si>
    <t xml:space="preserve">Traffic Signal Equipment Pole, Type III, 17' Shaft, 25' &amp; 50' Arm </t>
  </si>
  <si>
    <t xml:space="preserve">Traffic Signal Equipment Pole, Type III, 17' Shaft, 25' &amp; 55' Arm </t>
  </si>
  <si>
    <t xml:space="preserve">Traffic Signal Equipment Pole, Type III, 17' Shaft, 25' &amp; 60' Arm </t>
  </si>
  <si>
    <t xml:space="preserve">Traffic Signal Equipment Pole, Type III, 17' Shaft, 25' &amp; 65' Arms </t>
  </si>
  <si>
    <t xml:space="preserve">Traffic Signal Equipment Pole, Type III, 17' Shaft, 30' &amp; 30' Arms </t>
  </si>
  <si>
    <t xml:space="preserve">Traffic Signal Equipment Pole, Type III, 17' Shaft, 30' &amp; 35' Arms </t>
  </si>
  <si>
    <t xml:space="preserve">Traffic Signal Equipment Pole, Type III, 17' Shaft, 30' &amp; 40' Arms </t>
  </si>
  <si>
    <t xml:space="preserve">Traffic Signal Equipment Pole, Type III, 17' Shaft, 30' &amp; 45' Arms </t>
  </si>
  <si>
    <t xml:space="preserve">Traffic Signal Equipment Pole, Type III, 17' Shaft, 30' &amp; 50' Arms </t>
  </si>
  <si>
    <t xml:space="preserve">Traffic Signal Equipment Pole, Type III, 17' Shaft, 30' &amp; 55' Arms </t>
  </si>
  <si>
    <t xml:space="preserve">Traffic Signal Equipment Pole, Type III, 17' Shaft, 30' &amp; 60' Arm </t>
  </si>
  <si>
    <t xml:space="preserve">Traffic Signal Equipment Pole, Type III, 17' Shaft, 30' &amp; 65' Arm </t>
  </si>
  <si>
    <t xml:space="preserve">Traffic Signal Equipment Pole, Type III, 17' Shaft, 30' &amp; 70' Arm </t>
  </si>
  <si>
    <t xml:space="preserve">Traffic Signal Equipment Pole, Type III, 17' Shaft, 30' &amp; 75' Arm </t>
  </si>
  <si>
    <t xml:space="preserve">Traffic Signal Equipment Pole, Type III, 17' Shaft, 35' &amp; 15' Arms </t>
  </si>
  <si>
    <t xml:space="preserve">Traffic Signal Equipment Pole, Type III, 17' Shaft, 35' &amp; 40' Arms </t>
  </si>
  <si>
    <t xml:space="preserve">Traffic Signal Equipment Pole, Type III, 17' Shaft, 35' &amp; 45' Arms </t>
  </si>
  <si>
    <t xml:space="preserve">Traffic Signal Equipment Pole, Type III, 17' Shaft, 35' &amp; 50' Arms </t>
  </si>
  <si>
    <t xml:space="preserve">Traffic Signal Equipment Pole, Type III, 17' Shaft, 35' &amp; 55' Arm </t>
  </si>
  <si>
    <t xml:space="preserve">Traffic Signal Equipment Pole, Type III, 17' Shaft, 35' &amp; 60' Arm </t>
  </si>
  <si>
    <t xml:space="preserve">Traffic Signal Equipment Pole, Type III, 17' Shaft, 35' &amp; 65' Arm </t>
  </si>
  <si>
    <t xml:space="preserve">Traffic Signal Equipment Pole, Type III, 17' Shaft, 35' &amp; 70' Arm </t>
  </si>
  <si>
    <t xml:space="preserve">Traffic Signal Equipment Pole, Type III, 17' Shaft, 35' &amp; 75' Arm </t>
  </si>
  <si>
    <t xml:space="preserve">Traffic Signal Equipment Pole, Type III, 17' Shaft, 40' &amp; 40' Arms </t>
  </si>
  <si>
    <t xml:space="preserve">Traffic Signal Equipment Pole, Type III, 17' Shaft, 40' &amp; 45' Arms </t>
  </si>
  <si>
    <t xml:space="preserve">Traffic Signal Equipment Pole, Type III, 17' Shaft, 40' &amp; 50' Arms </t>
  </si>
  <si>
    <t xml:space="preserve">Traffic Signal Equipment Pole, Type III, 17' Shaft, 40' &amp; 55' Arm </t>
  </si>
  <si>
    <t xml:space="preserve">Traffic Signal Equipment Pole, Type III, 17' Shaft, 40' &amp; 60' Arms </t>
  </si>
  <si>
    <t xml:space="preserve">Traffic Signal Equipment Pole, Type III, 17' Shaft, 40' &amp; 65' Arm </t>
  </si>
  <si>
    <t xml:space="preserve">Traffic Signal Equipment Pole, Type III, 17' Shaft, 40' &amp; 70' Arm </t>
  </si>
  <si>
    <t xml:space="preserve">Traffic Signal Equipment Pole, Type III, 17' Shaft, 40' &amp; 75' Arm </t>
  </si>
  <si>
    <t xml:space="preserve">Traffic Signal Equipment Pole, Type III, 17' Shaft, 45' &amp; 45' Arms </t>
  </si>
  <si>
    <t xml:space="preserve">Traffic Signal Equipment Pole, Type III, 17' Shaft, 45' &amp; 50' Arms </t>
  </si>
  <si>
    <t xml:space="preserve">Traffic Signal Equipment Pole, Type III, 17' Shaft, 45' &amp; 55' Arms </t>
  </si>
  <si>
    <t xml:space="preserve">Traffic Signal Equipment Pole, Type III, 17' Shaft, 45' &amp; 60' Arms </t>
  </si>
  <si>
    <t xml:space="preserve">Traffic Signal Equipment Pole, Type III, 17' Shaft, 45' &amp; 65' Arm </t>
  </si>
  <si>
    <t xml:space="preserve">Traffic Signal Equipment Pole, Type III, 17' Shaft, 45' &amp; 70' Arm </t>
  </si>
  <si>
    <t xml:space="preserve">Traffic Signal Equipment Pole, Type III, 17' Shaft, 45' &amp; 75' Arm </t>
  </si>
  <si>
    <t xml:space="preserve">Traffic Signal Equipment Pole, Type III, 17' Shaft, 50' &amp; 50' Arms </t>
  </si>
  <si>
    <t xml:space="preserve">Traffic Signal Equipment Pole, Type III, 17' Shaft, 50' &amp; 55' Arms </t>
  </si>
  <si>
    <t xml:space="preserve">Traffic Signal Equipment Pole, Type III, 17' Shaft, 50' &amp; 60' Arms </t>
  </si>
  <si>
    <t xml:space="preserve">Traffic Signal Equipment Pole, Type III, 17' Shaft, 50' &amp; 65' Arm </t>
  </si>
  <si>
    <t xml:space="preserve">Traffic Signal Equipment Pole, Type III, 17' Shaft, 50' &amp; 70' Arm </t>
  </si>
  <si>
    <t xml:space="preserve">Traffic Signal Equipment Pole, Type III, 17' Shaft, 50' &amp; 75' Arm </t>
  </si>
  <si>
    <t xml:space="preserve">Traffic Signal Equipment Pole, Type III, 40' Shaft, 50' &amp; 60' Arm </t>
  </si>
  <si>
    <t xml:space="preserve">Traffic Signal Equipment Pole, Type III, 17' Shaft, 50' &amp; 80' Arms </t>
  </si>
  <si>
    <t xml:space="preserve">Traffic Signal Equipment Pole, Type III, 17' Shaft, 55' &amp; 25' Arms </t>
  </si>
  <si>
    <t xml:space="preserve">Traffic Signal Equipment Pole, Type III, 17' Shaft, 55' &amp; 55' Arms </t>
  </si>
  <si>
    <t xml:space="preserve">Traffic Signal Equipment Pole, Type III, 17' Shaft, 55' &amp; 60' Arms </t>
  </si>
  <si>
    <t xml:space="preserve">Traffic Signal Equipment Pole, Type III, 17' Shaft, 55' &amp; 65' Arms </t>
  </si>
  <si>
    <t xml:space="preserve">Traffic Signal Equipment Pole, Type III, 17' Shaft, 55' &amp; 70' Arms </t>
  </si>
  <si>
    <t xml:space="preserve">Traffic Signal Equipment Pole, Type III, 17' Shaft, 55' &amp; 75' Arm </t>
  </si>
  <si>
    <t xml:space="preserve">Traffic Signal Equipment Pole, Type III, 17' Shaft, 60' &amp; 60' Arms </t>
  </si>
  <si>
    <t xml:space="preserve">Traffic Signal Equipment Pole, Type III, 17' Shaft, 60' &amp; 65' Arms </t>
  </si>
  <si>
    <t xml:space="preserve">Traffic Signal Equipment Pole, Type III, 17' Shaft, 60' &amp; 70' Arm </t>
  </si>
  <si>
    <t xml:space="preserve">Traffic Signal Equipment Pole, Type III, 17' Shaft, 60' &amp; 75' Arm </t>
  </si>
  <si>
    <t xml:space="preserve">Traffic Signal Equipment Pole, Type III, 17' Shaft, 65' &amp; 65' Arm </t>
  </si>
  <si>
    <t xml:space="preserve">Traffic Signal Equipment Pole, Type III, 17' Shaft, 65' &amp; 70' Arm </t>
  </si>
  <si>
    <t xml:space="preserve">Traffic Signal Equipment Pole, Type III, 17' Shaft, 75' &amp; 35' Arms </t>
  </si>
  <si>
    <t xml:space="preserve">Traffic Signal Equipment Pole, Type III, 17' Shaft, 75' &amp; 45' Arms </t>
  </si>
  <si>
    <t xml:space="preserve">Traffic Signal Equipment Pole, Type III, 22' Shaft, 60' &amp; 75' Arm </t>
  </si>
  <si>
    <t xml:space="preserve">Traffic Signal Equipment Pole, Type III, 22' Shaft, 75' &amp; 60' Arms </t>
  </si>
  <si>
    <t xml:space="preserve">Traffic Signal Equipment Pole, Type III, 22' Shaft, 80' &amp; 40' Arms </t>
  </si>
  <si>
    <t xml:space="preserve">Traffic Signal Equipment Pole, Type III, 30' Shaft, 25' &amp; 30' Arm </t>
  </si>
  <si>
    <t xml:space="preserve">Traffic Signal Equipment Pole, Type III, 30' Shaft, 25' &amp; 35' Arm </t>
  </si>
  <si>
    <t xml:space="preserve">Traffic Signal Equipment Pole, Type III, 30' Shaft, 25' &amp; 40' Arm </t>
  </si>
  <si>
    <t xml:space="preserve">Traffic Signal Equipment Pole, Type III, 30' Shaft, 25' &amp; 45' Arm </t>
  </si>
  <si>
    <t xml:space="preserve">Traffic Signal Equipment Pole, Type III, 30' Shaft, 25' &amp; 50' Arm </t>
  </si>
  <si>
    <t xml:space="preserve">Traffic Signal Equipment Pole, Type III, 30' Shaft, 25' &amp; 55' Arm </t>
  </si>
  <si>
    <t xml:space="preserve">Traffic Signal Equipment Pole, Type III, 30' Shaft, 25' &amp; 60' Arm </t>
  </si>
  <si>
    <t xml:space="preserve">Traffic Signal Equipment Pole, Type III, 30' Shaft, 30' &amp; 30' Arm </t>
  </si>
  <si>
    <t xml:space="preserve">Traffic Signal Equipment Pole, Type III, 30' Shaft, 30' &amp; 35' Arm </t>
  </si>
  <si>
    <t xml:space="preserve">Traffic Signal Equipment Pole, Type III, 30' Shaft, 30' &amp; 40' Arm </t>
  </si>
  <si>
    <t xml:space="preserve">Traffic Signal Equipment Pole, Type III, 30' Shaft, 30' &amp; 45' Arm </t>
  </si>
  <si>
    <t xml:space="preserve">Traffic Signal Equipment Pole, Type III, 30' Shaft, 30' &amp; 50' Arm </t>
  </si>
  <si>
    <t xml:space="preserve">Traffic Signal Equipment Pole, Type III, 30' Shaft, 30' &amp; 55' Arm </t>
  </si>
  <si>
    <t xml:space="preserve">Traffic Signal Equipment Pole, Type III, 30' Shaft, 30' &amp; 60' Arm </t>
  </si>
  <si>
    <t xml:space="preserve">Traffic Signal Equipment Pole, Type III, 30' Shaft, 30' &amp; 65' Arm </t>
  </si>
  <si>
    <t xml:space="preserve">Traffic Signal Equipment Pole, Type III, 30' Shaft, 30' &amp; 70' Arm </t>
  </si>
  <si>
    <t xml:space="preserve">Traffic Signal Equipment Pole, Type III, 30' Shaft, 30' &amp; 75' Arm </t>
  </si>
  <si>
    <t xml:space="preserve">Traffic Signal Equipment Pole, Type III, 30' Shaft, 35' &amp; 40' Arm </t>
  </si>
  <si>
    <t xml:space="preserve">Traffic Signal Equipment Pole, Type III, 30' Shaft, 35' &amp; 45' Arm </t>
  </si>
  <si>
    <t xml:space="preserve">Traffic Signal Equipment Pole, Type III, 30' Shaft, 35' &amp; 50' Arm </t>
  </si>
  <si>
    <t xml:space="preserve">Traffic Signal Equipment Pole, Type III, 30' Shaft, 35' &amp; 55' Arm </t>
  </si>
  <si>
    <t xml:space="preserve">Traffic Signal Equipment Pole, Type III, 30' Shaft, 35' &amp; 60' Arm </t>
  </si>
  <si>
    <t xml:space="preserve">Traffic Signal Equipment Pole, Type III, 30' Shaft, 35' &amp; 65' Arm </t>
  </si>
  <si>
    <t xml:space="preserve">Traffic Signal Equipment Pole, Type III, 30' Shaft, 35' &amp; 70' Arm </t>
  </si>
  <si>
    <t xml:space="preserve">Traffic Signal Equipment Pole, Type III, 30' Shaft, 35' &amp; 75' Arm </t>
  </si>
  <si>
    <t xml:space="preserve">Traffic Signal Equipment Pole, Type III, 30' Shaft, 40' &amp; 40' Arm </t>
  </si>
  <si>
    <t xml:space="preserve">Traffic Signal Equipment Pole, Type III, 30' Shaft, 40' &amp; 45' Arm </t>
  </si>
  <si>
    <t xml:space="preserve">Traffic Signal Equipment Pole, Type III, 30' Shaft, 40' &amp; 50' Arm </t>
  </si>
  <si>
    <t xml:space="preserve">Traffic Signal Equipment Pole, Type III, 30' Shaft, 40' &amp; 55' Arm </t>
  </si>
  <si>
    <t xml:space="preserve">Traffic Signal Equipment Pole, Type III, 30' Shaft, 40' &amp; 60' Arm </t>
  </si>
  <si>
    <t xml:space="preserve">Traffic Signal Equipment Pole, Type III, 30' Shaft, 40' &amp; 65' Arm </t>
  </si>
  <si>
    <t xml:space="preserve">Traffic Signal Equipment Pole, Type III, 30' Shaft, 40' &amp; 70' Arm </t>
  </si>
  <si>
    <t xml:space="preserve">Traffic Signal Equipment Pole, Type III, 30' Shaft, 40' &amp; 75' Arm </t>
  </si>
  <si>
    <t xml:space="preserve">Traffic Signal Equipment Pole, Type III, 30' Shaft, 45' &amp; 45' Arm </t>
  </si>
  <si>
    <t xml:space="preserve">Traffic Signal Equipment Pole, Type III, 30' Shaft, 45' &amp; 50' Arm </t>
  </si>
  <si>
    <t xml:space="preserve">Traffic Signal Equipment Pole, Type III, 30' Shaft, 45' &amp; 55' Arm </t>
  </si>
  <si>
    <t xml:space="preserve">Traffic Signal Equipment Pole, Type III, 30' Shaft, 45' &amp; 60' Arm </t>
  </si>
  <si>
    <t xml:space="preserve">Traffic Signal Equipment Pole, Type III, 30' Shaft, 45' &amp; 65' Arm </t>
  </si>
  <si>
    <t xml:space="preserve">Traffic Signal Equipment Pole, Type III, 30' Shaft, 45' &amp; 70' Arm </t>
  </si>
  <si>
    <t xml:space="preserve">Traffic Signal Equipment Pole, Type III, 30' Shaft, 45' &amp; 75' Arm </t>
  </si>
  <si>
    <t xml:space="preserve">Traffic Signal Equipment Pole, Type III, 30' Shaft, 50' &amp; 50' Arm </t>
  </si>
  <si>
    <t xml:space="preserve">Traffic Signal Equipment Pole, Type III, 30' Shaft, 50' &amp; 55' Arm </t>
  </si>
  <si>
    <t xml:space="preserve">Traffic Signal Equipment Pole, Type III, 30' Shaft, 50' &amp; 60' Arm </t>
  </si>
  <si>
    <t xml:space="preserve">Traffic Signal Equipment Pole, Type III, 30' Shaft, 50' &amp; 65' Arm </t>
  </si>
  <si>
    <t xml:space="preserve">Traffic Signal Equipment Pole, Type III, 30' Shaft, 50' &amp; 70' Arm </t>
  </si>
  <si>
    <t xml:space="preserve">Traffic Signal Equipment Pole, Type III, 30' Shaft, 50' &amp; 75' Arm </t>
  </si>
  <si>
    <t xml:space="preserve">Traffic Signal Equipment Pole, Type III, 30' Shaft, 55' &amp; 55' Arm </t>
  </si>
  <si>
    <t xml:space="preserve">Traffic Signal Equipment Pole, Type III, 30' Shaft, 55' &amp; 60' Arm </t>
  </si>
  <si>
    <t xml:space="preserve">Traffic Signal Equipment Pole, Type III, 30' Shaft, 55' &amp; 65' Arm </t>
  </si>
  <si>
    <t xml:space="preserve">Traffic Signal Equipment Pole, Type III, 30' Shaft, 55' &amp; 70' Arm </t>
  </si>
  <si>
    <t xml:space="preserve">Traffic Signal Equipment Pole, Type III, 30' Shaft, 55' &amp; 75' Arm </t>
  </si>
  <si>
    <t xml:space="preserve">Traffic Signal Equipment Pole, Type III, 30' Shaft, 60' &amp; 60' Arm </t>
  </si>
  <si>
    <t xml:space="preserve">Traffic Signal Equipment Pole, Type III, 30' Shaft, 60' &amp; 65' Arm </t>
  </si>
  <si>
    <t xml:space="preserve">Traffic Signal Equipment Pole, Type III, 30' Shaft, 60' &amp; 70' Arm </t>
  </si>
  <si>
    <t xml:space="preserve">Traffic Signal Equipment Pole, Type III, 30' Shaft, 60' &amp; 75' Arm </t>
  </si>
  <si>
    <t xml:space="preserve">Traffic Signal Equipment Pole, Type III, 30' Shaft, 65' &amp; 65' Arm </t>
  </si>
  <si>
    <t xml:space="preserve">Traffic Signal Equipment Pole, Type III, 30' Shaft, 65' &amp; 70' Arm </t>
  </si>
  <si>
    <t xml:space="preserve">Traffic Signal Equipment Pole, Type III, 30' Shaft, 70' &amp; 70' Arm </t>
  </si>
  <si>
    <t xml:space="preserve">Traffic Signal Equipment Pole, Type III, 40' Shaft, 25' &amp; 30' Arm </t>
  </si>
  <si>
    <t xml:space="preserve">Traffic Signal Equipment Pole, Type III, 40' Shaft, 25' &amp; 35' Arm </t>
  </si>
  <si>
    <t xml:space="preserve">Traffic Signal Equipment Pole, Type III, 40' Shaft, 25' &amp; 40' Arm </t>
  </si>
  <si>
    <t xml:space="preserve">Traffic Signal Equipment Pole, Type III, 40' Shaft, 25' &amp; 45' Arm </t>
  </si>
  <si>
    <t xml:space="preserve">Traffic Signal Equipment Pole, Type III, 40' Shaft, 25' &amp; 50' Arm </t>
  </si>
  <si>
    <t xml:space="preserve">Traffic Signal Equipment Pole, Type III, 40' Shaft, 25' &amp; 55' Arm </t>
  </si>
  <si>
    <t xml:space="preserve">Traffic Signal Equipment Pole, Type III, 40' Shaft, 25' &amp; 60' Arm </t>
  </si>
  <si>
    <t xml:space="preserve">Traffic Signal Equipment Pole, Type III, 40' Shaft, 30' &amp; 30' Arm </t>
  </si>
  <si>
    <t xml:space="preserve">Traffic Signal Equipment Pole, Type III, 40' Shaft, 30' &amp; 35' Arm </t>
  </si>
  <si>
    <t xml:space="preserve">Traffic Signal Equipment Pole, Type III, 40' Shaft, 30' &amp; 40' Arm </t>
  </si>
  <si>
    <t xml:space="preserve">Traffic Signal Equipment Pole, Type III, 40' Shaft, 30' &amp; 45' Arm </t>
  </si>
  <si>
    <t xml:space="preserve">Traffic Signal Equipment Pole, Type III, 40' Shaft, 30' &amp; 50' Arm </t>
  </si>
  <si>
    <t xml:space="preserve">Traffic Signal Equipment Pole, Type III, 40' Shaft, 30' &amp; 55' Arm </t>
  </si>
  <si>
    <t xml:space="preserve">Traffic Signal Equipment Pole, Type III, 40' Shaft, 30' &amp; 60' Arm </t>
  </si>
  <si>
    <t xml:space="preserve">Traffic Signal Equipment Pole, Type III, 40' Shaft, 30' &amp; 65' Arm </t>
  </si>
  <si>
    <t xml:space="preserve">Traffic Signal Equipment Pole, Type III, 40' Shaft, 30' &amp; 70' Arm </t>
  </si>
  <si>
    <t xml:space="preserve">Traffic Signal Equipment Pole, Type III, 40' Shaft, 30' &amp; 75' Arm </t>
  </si>
  <si>
    <t xml:space="preserve">Traffic Signal Equipment Pole, Type III, 40' Shaft, 35' &amp; 40' Arm </t>
  </si>
  <si>
    <t xml:space="preserve">Traffic Signal Equipment Pole, Type III, 40' Shaft, 35' &amp; 45' Arm </t>
  </si>
  <si>
    <t xml:space="preserve">Traffic Signal Equipment Pole, Type III, 40' Shaft, 35' &amp; 50' Arm </t>
  </si>
  <si>
    <t xml:space="preserve">Traffic Signal Equipment Pole, Type III, 40' Shaft, 35' &amp; 55' Arm </t>
  </si>
  <si>
    <t xml:space="preserve">Traffic Signal Equipment Pole, Type III, 40' Shaft, 35' &amp; 60' Arm </t>
  </si>
  <si>
    <t xml:space="preserve">Traffic Signal Equipment Pole, Type III, 40' Shaft, 35' &amp; 65' Arm </t>
  </si>
  <si>
    <t xml:space="preserve">Traffic Signal Equipment Pole, Type III, 40' Shaft, 35' &amp; 70' Arm </t>
  </si>
  <si>
    <t xml:space="preserve">Traffic Signal Equipment Pole, Type III, 40' Shaft, 35' &amp; 75' Arm </t>
  </si>
  <si>
    <t xml:space="preserve">Traffic Signal Equipment Pole, Type III, 40' Shaft, 40' &amp; 40' Arm </t>
  </si>
  <si>
    <t xml:space="preserve">Traffic Signal Equipment Pole, Type III, 40' Shaft, 40' &amp; 45' Arm </t>
  </si>
  <si>
    <t xml:space="preserve">Traffic Signal Equipment Pole, Type III, 40' Shaft, 40 &amp; 50' Arm </t>
  </si>
  <si>
    <t xml:space="preserve">Traffic Signal Equipment Pole, Type III, 40' Shaft, 40' &amp; 55' Arm </t>
  </si>
  <si>
    <t xml:space="preserve">Traffic Signal Equipment Pole, Type III, 40' Shaft, 40' &amp; 60' Arm </t>
  </si>
  <si>
    <t xml:space="preserve">Traffic Signal Equipment Pole, Type III, 40' Shaft, 40' &amp; 65' Arm </t>
  </si>
  <si>
    <t xml:space="preserve">Traffic Signal Equipment Pole, Type III, 40' Shaft, 40' &amp; 70' Arm </t>
  </si>
  <si>
    <t xml:space="preserve">Traffic Signal Equipment Pole, Type III, 40' Shaft, 40' &amp; 75' Arm </t>
  </si>
  <si>
    <t xml:space="preserve">Traffic Signal Equipment Pole, Type III, 40' Shaft, 45' &amp; 45' Arm </t>
  </si>
  <si>
    <t xml:space="preserve">Traffic Signal Equipment Pole, Type III, 40' Shaft, 45' &amp; 50' Arm </t>
  </si>
  <si>
    <t xml:space="preserve">Traffic Signal Equipment Pole, Type III, 40' Shaft, 45' &amp; 55' Arm </t>
  </si>
  <si>
    <t xml:space="preserve">Traffic Signal Equipment Pole, Type III, 40' Shaft, 45' &amp; 60' Arm </t>
  </si>
  <si>
    <t xml:space="preserve">Traffic Signal Equipment Pole, Type III, 40' Shaft, 45' &amp; 65' Arm </t>
  </si>
  <si>
    <t xml:space="preserve">Traffic Signal Equipment Pole, Type III, 40' Shaft, 45' &amp; 70' Arm </t>
  </si>
  <si>
    <t xml:space="preserve">Traffic Signal Equipment Pole, Type III, 40' Shaft, 45' &amp; 75' Arm </t>
  </si>
  <si>
    <t xml:space="preserve">Traffic Signal Equipment Pole, Type III, 40' Shaft, 50' &amp; 50' Arm </t>
  </si>
  <si>
    <t xml:space="preserve">Traffic Signal Equipment Pole, Type III, 40' Shaft, 50' &amp; 55' Arm </t>
  </si>
  <si>
    <t xml:space="preserve">Traffic Signal Equipment Pole, Type III, 40' Shaft, 50' &amp; 65' Arm </t>
  </si>
  <si>
    <t xml:space="preserve">Traffic Signal Equipment Pole, Type III, 40' Shaft, 50' &amp; 70' Arm </t>
  </si>
  <si>
    <t xml:space="preserve">Traffic Signal Equipment Pole, Type III, 40' Shaft, 50' &amp; 75' Arm </t>
  </si>
  <si>
    <t xml:space="preserve">Traffic Signal Equipment Pole, Type III, 40' Shaft, 55' &amp; 55' Arm </t>
  </si>
  <si>
    <t xml:space="preserve">Traffic Signal Equipment Pole, Type III, 40' Shaft, 55' &amp; 60' Arm </t>
  </si>
  <si>
    <t xml:space="preserve">Traffic Signal Equipment Pole, Type III, 40' Shaft, 55' &amp; 65' Arm </t>
  </si>
  <si>
    <t xml:space="preserve">Traffic Signal Equipment Pole, Type III, 40' Shaft, 55' &amp; 70' Arm </t>
  </si>
  <si>
    <t xml:space="preserve">Traffic Signal Equipment Pole, Type III, 40' Shaft, 55' &amp; 75' Arm </t>
  </si>
  <si>
    <t xml:space="preserve">Traffic Signal Equipment Pole, Type III, 40' Shaft, 60' &amp; 60' Arm </t>
  </si>
  <si>
    <t xml:space="preserve">Traffic Signal Equipment Pole, Type III, 40' Shaft, 60' &amp; 65' Arm </t>
  </si>
  <si>
    <t xml:space="preserve">Traffic Signal Equipment Pole, Type III, 40' Shaft, 60' &amp; 70' Arm </t>
  </si>
  <si>
    <t xml:space="preserve">Traffic Signal Equipment Pole, Type III, 40' Shaft, 60' &amp; 75' Arm </t>
  </si>
  <si>
    <t xml:space="preserve">Traffic Signal Equipment Pole, Type III, 40' Shaft, 65' &amp; 65' Arm </t>
  </si>
  <si>
    <t xml:space="preserve">Traffic Signal Equipment Pole, Type III, 40' Shaft, 65' &amp; 70' Arm </t>
  </si>
  <si>
    <t xml:space="preserve">Traffic Signal Equipment Pole, Type III, 40' Shaft, 70' &amp; 70' Arm </t>
  </si>
  <si>
    <t xml:space="preserve">Traffic Signal Equipment Pole, Type III, 40' Shaft, 80' &amp; 40' Arms </t>
  </si>
  <si>
    <t xml:space="preserve">Traffic Signal Equipment Pole, Type IX, 18' Shaft </t>
  </si>
  <si>
    <t xml:space="preserve">Traffic Signal Equipment Pole, Type V, 10' Shaft </t>
  </si>
  <si>
    <t xml:space="preserve">Traffic Signal Equipment Pole, Type V, 14' Shaft </t>
  </si>
  <si>
    <t xml:space="preserve">Traffic Signal Equipment Pole, Type V, 16' Shaft </t>
  </si>
  <si>
    <t xml:space="preserve">Traffic Signal Equipment Pole, Type V, 18' Shaft </t>
  </si>
  <si>
    <t xml:space="preserve">Traffic Signal Equipment Pole, Type V, 8' Shaft </t>
  </si>
  <si>
    <t xml:space="preserve">Traffic Signal Equipment Pole, Type VI, 18' Shaft </t>
  </si>
  <si>
    <t xml:space="preserve">Traffic Signal Equipment Pole, Type VI, 8' Shaft </t>
  </si>
  <si>
    <t xml:space="preserve">Traffic Signal Equipment Pole, Type X, 18' Shaft </t>
  </si>
  <si>
    <t xml:space="preserve">Traffic Signal Equipment Pole, Type III(L), 30' Shaft, 35' &amp; 35' Arm </t>
  </si>
  <si>
    <t xml:space="preserve">Traffic Signal Equipment Pole, Type VII, 5'6" Shaft </t>
  </si>
  <si>
    <t xml:space="preserve">Traffic Signal Equipment Pole, Type II(L), 21' Shaft, 50' Arm </t>
  </si>
  <si>
    <t xml:space="preserve">Traffic Signal Equipment Pole, Type II(L), 21' Shaft, 55' Arm </t>
  </si>
  <si>
    <t xml:space="preserve">Traffic Signal Equipment Pole, Type II(L), 21' Shaft, 60' Arm </t>
  </si>
  <si>
    <t xml:space="preserve">Traffic Signal Equipment Pole, Type III, 17' Shaft, 35' &amp; 35' Arm </t>
  </si>
  <si>
    <t xml:space="preserve">Traffic Signal Equipment Pole, Type III, 22' Shaft, 25' &amp; 35' Arms </t>
  </si>
  <si>
    <t xml:space="preserve">Traffic Signal Equipment Pole, Type III, 22' Shaft, 30' &amp; 45' Arms </t>
  </si>
  <si>
    <t xml:space="preserve">Traffic Signal Equipment Pole, Type III, 22' Shaft, 35' &amp; 50' Arms </t>
  </si>
  <si>
    <t xml:space="preserve">Traffic Signal Equipment Pole, Type III, 22' Shaft, 30' &amp; 40' Arms </t>
  </si>
  <si>
    <t xml:space="preserve">Traffic Signal Equipment Pole, Type III(L), 30' Shaft, 85' &amp; 65' Arms </t>
  </si>
  <si>
    <t xml:space="preserve">Traffic Signal Equipment Pole, Type III, 22' Shaft, 65' &amp; 50' Arms </t>
  </si>
  <si>
    <t xml:space="preserve">Traffic Signal Equipment Pole, Type III, 22' Shaft, 75' &amp; 75' Arms </t>
  </si>
  <si>
    <t xml:space="preserve">Traffic Signal Equipment Pole, Type III, 22' Shaft, 80' &amp; 70' Arms </t>
  </si>
  <si>
    <t xml:space="preserve">Traffic Signal Equipment Pole, Type III, 22' Shaft, 85' &amp; 65' Arms </t>
  </si>
  <si>
    <t xml:space="preserve">Traffic Signal Equipment Pole, Type III, 30' Shaft, 75' &amp; 75' Arms </t>
  </si>
  <si>
    <t xml:space="preserve">Traffic Signal Equipment Pole, Type III, 30' Shaft, 80' &amp; 70' Arms </t>
  </si>
  <si>
    <t xml:space="preserve">Traffic Signal Equipment Pole, Type III, 17' Shaft, 65' &amp; 75' Arms </t>
  </si>
  <si>
    <t xml:space="preserve">907-634-B </t>
  </si>
  <si>
    <t xml:space="preserve">Traffic Signal Equipment Pole Shaft Extension, 10' </t>
  </si>
  <si>
    <t xml:space="preserve">907-634-C </t>
  </si>
  <si>
    <t xml:space="preserve">Pole Foundations, Class "B" Concrete </t>
  </si>
  <si>
    <t xml:space="preserve">Pole Foundations, Class "DS" Concrete </t>
  </si>
  <si>
    <t xml:space="preserve">907-634-D </t>
  </si>
  <si>
    <t xml:space="preserve">Slip Casing, 24" Diameter </t>
  </si>
  <si>
    <t xml:space="preserve">Slip Casing, 30" Diameter </t>
  </si>
  <si>
    <t xml:space="preserve">Slip Casing, 36" Diameter </t>
  </si>
  <si>
    <t xml:space="preserve">Slip Casing, 48" Diameter </t>
  </si>
  <si>
    <t xml:space="preserve">907-634-E </t>
  </si>
  <si>
    <t xml:space="preserve">Camera Pole with Foundation, 50' Pole </t>
  </si>
  <si>
    <t xml:space="preserve">Camera Pole with Foundation, 60' Pole </t>
  </si>
  <si>
    <t xml:space="preserve">Camera Pole with Foundation, 70' Pole </t>
  </si>
  <si>
    <t xml:space="preserve">Camera Pole with Foundation, 80' Pole </t>
  </si>
  <si>
    <t xml:space="preserve">Camera Pole with Foundation, 75' Pole </t>
  </si>
  <si>
    <t xml:space="preserve">907-634-F </t>
  </si>
  <si>
    <t xml:space="preserve">Detector Pole with Foundation, 20' Pole </t>
  </si>
  <si>
    <t xml:space="preserve">Detector Pole with Foundation, 35' Pole </t>
  </si>
  <si>
    <t xml:space="preserve">Detector Pole with Foundation, 50' Pole </t>
  </si>
  <si>
    <t xml:space="preserve">Detector Pole with Foundation, 25' Pole </t>
  </si>
  <si>
    <t xml:space="preserve">907-634-G </t>
  </si>
  <si>
    <t xml:space="preserve">Traffic Signal Equipment Pole Mast Arm Extension </t>
  </si>
  <si>
    <t xml:space="preserve">Traffic Signal Equipment Pole Mast Arm Extension, 6-foot </t>
  </si>
  <si>
    <t xml:space="preserve">907-634-H </t>
  </si>
  <si>
    <t xml:space="preserve">ITS Equipment Pole, Structure Mounted, 6' Pole </t>
  </si>
  <si>
    <t xml:space="preserve">907-634-I </t>
  </si>
  <si>
    <t xml:space="preserve">Wood Pole, Class II Height 40' </t>
  </si>
  <si>
    <t xml:space="preserve">Wood Pole, Class II Height 45' </t>
  </si>
  <si>
    <t xml:space="preserve">Wood Pole, Class III Height 40' </t>
  </si>
  <si>
    <t xml:space="preserve">Wood Pole, Class III Height 45' </t>
  </si>
  <si>
    <t xml:space="preserve">907-634-J </t>
  </si>
  <si>
    <t xml:space="preserve">ITS Extension Pole, 6'  </t>
  </si>
  <si>
    <t xml:space="preserve">907-634-K </t>
  </si>
  <si>
    <t xml:space="preserve">Camera Lowering Device </t>
  </si>
  <si>
    <t>907-634-PP</t>
  </si>
  <si>
    <t xml:space="preserve">Luminaire Fixture and Arm, Per Plans </t>
  </si>
  <si>
    <t xml:space="preserve">Replace Traffic Signal Equipment Pole Terminal Strips </t>
  </si>
  <si>
    <t xml:space="preserve">Replace Traffic Signal Equipment Pole Shaft </t>
  </si>
  <si>
    <t xml:space="preserve">Traffic Signal Equipment Pole Luminaire Fixture </t>
  </si>
  <si>
    <t xml:space="preserve">Traffic Signal Equipment Pole </t>
  </si>
  <si>
    <t xml:space="preserve">Luminaire </t>
  </si>
  <si>
    <t xml:space="preserve">Camera Pole </t>
  </si>
  <si>
    <t xml:space="preserve">Pedestrian Pushbutton Pole, Per Plans </t>
  </si>
  <si>
    <t xml:space="preserve">635-A     </t>
  </si>
  <si>
    <t xml:space="preserve">Traffic Signal Head, Type 5T </t>
  </si>
  <si>
    <t xml:space="preserve">Traffic Signal Head, Type 1 </t>
  </si>
  <si>
    <t xml:space="preserve">Traffic Signal Head, Type 1A </t>
  </si>
  <si>
    <t xml:space="preserve">Traffic Signal Head, Type 2 </t>
  </si>
  <si>
    <t xml:space="preserve">Traffic Signal Head, Type 2A </t>
  </si>
  <si>
    <t xml:space="preserve">Traffic Signal Head, Type 2R </t>
  </si>
  <si>
    <t xml:space="preserve">Traffic Signal Head, Type 2RA </t>
  </si>
  <si>
    <t xml:space="preserve">Traffic Signal Head, Type 2 FYA </t>
  </si>
  <si>
    <t xml:space="preserve">Traffic Signal Head, Type 2A FYA </t>
  </si>
  <si>
    <t xml:space="preserve">Traffic Signal Head, Type 2R FYA </t>
  </si>
  <si>
    <t xml:space="preserve">Traffic Signal Head, Type 2RA FYA </t>
  </si>
  <si>
    <t xml:space="preserve">Traffic Signal Head, Type 2U </t>
  </si>
  <si>
    <t xml:space="preserve">Traffic Signal Head, Type 3 </t>
  </si>
  <si>
    <t xml:space="preserve">Traffic Signal Head, Type 3A </t>
  </si>
  <si>
    <t xml:space="preserve">Traffic Signal Head, Type 3R </t>
  </si>
  <si>
    <t xml:space="preserve">Traffic Signal Head, Type 4 </t>
  </si>
  <si>
    <t xml:space="preserve">Traffic Signal Head, Type 4R </t>
  </si>
  <si>
    <t xml:space="preserve">Traffic Signal Head, Type 4A </t>
  </si>
  <si>
    <t xml:space="preserve">Traffic Signal Head, Type 6 </t>
  </si>
  <si>
    <t xml:space="preserve">Traffic Signal Head, Type 6A </t>
  </si>
  <si>
    <t xml:space="preserve">Traffic Signal Head, Type 7 </t>
  </si>
  <si>
    <t xml:space="preserve">Traffic Signal Head, Type 7R </t>
  </si>
  <si>
    <t xml:space="preserve">Traffic Signal Head, Type 7A </t>
  </si>
  <si>
    <t xml:space="preserve">Traffic Signal Head, Type 7RA </t>
  </si>
  <si>
    <t xml:space="preserve">Traffic Signal Head, Type 8R </t>
  </si>
  <si>
    <t xml:space="preserve">Traffic Signal Head, Type 8Y </t>
  </si>
  <si>
    <t xml:space="preserve">Traffic Signal Head, Type H </t>
  </si>
  <si>
    <t xml:space="preserve">Traffic Signal Heads, Type 2B FYA </t>
  </si>
  <si>
    <t xml:space="preserve">Traffic Signal Heads, Type 2BA FYA </t>
  </si>
  <si>
    <t xml:space="preserve">Traffic Signal Head, Type 2P FYA </t>
  </si>
  <si>
    <t xml:space="preserve">Traffic Signal Head, Type 2PA FYA </t>
  </si>
  <si>
    <t xml:space="preserve">Traffic Signal Head, Type 9 </t>
  </si>
  <si>
    <t xml:space="preserve">Traffic Signal Head, Type 9A </t>
  </si>
  <si>
    <t>907-635-PP</t>
  </si>
  <si>
    <t xml:space="preserve">Traffic Signal Head </t>
  </si>
  <si>
    <t xml:space="preserve">Drop Gate Barricade </t>
  </si>
  <si>
    <t xml:space="preserve">907-636-A </t>
  </si>
  <si>
    <t xml:space="preserve">Electric Cable, Direct Burial, IMSA 20-1, AWG 1/0, 2 Conductor </t>
  </si>
  <si>
    <t xml:space="preserve">Electric Cable, Direct Burial, IMSA 20-1, AWG 12, 2 Conductor </t>
  </si>
  <si>
    <t xml:space="preserve">Electric Cable, Direct Burial, IMSA 20-1, AWG 12, 4 Conductor </t>
  </si>
  <si>
    <t xml:space="preserve">Electric Cable, Direct Burial, IMSA 20-1, AWG 2, 2 Conductor </t>
  </si>
  <si>
    <t xml:space="preserve">Electric Cable, Direct Burial, IMSA 20-1, AWG 2, 4 Conductor </t>
  </si>
  <si>
    <t xml:space="preserve">Electric Cable, Direct Burial, IMSA 20-1, AWG 6, 2 Conductor </t>
  </si>
  <si>
    <t xml:space="preserve">Electric Cable, Direct Burial, IMSA 20-1, AWG 8, 2 Conductor </t>
  </si>
  <si>
    <t xml:space="preserve">Electric Cable, Direct Burial, IMSA 20-1, AWG 8, 4 Conductor </t>
  </si>
  <si>
    <t xml:space="preserve">Electric Cable, Direct Burial, IMSA 20-1, AWG 1/0, 4 Conductor </t>
  </si>
  <si>
    <t xml:space="preserve">907-636-B </t>
  </si>
  <si>
    <t xml:space="preserve">Electric Cable, Underground in Conduit, IMSA 20-1, AWG 1/0, 2 Conductor </t>
  </si>
  <si>
    <t xml:space="preserve">Electric Cable, Underground in Conduit, IMSA 20-1, AWG 1/0, 4 Conductor </t>
  </si>
  <si>
    <t xml:space="preserve">Electric Cable, Underground in Conduit, IMSA 20-1, AWG 10, 2 Conductor </t>
  </si>
  <si>
    <t xml:space="preserve">Electric Cable, Underground in Conduit, IMSA 20-1, AWG 12, 12 Conductor </t>
  </si>
  <si>
    <t xml:space="preserve">Electric Cable, Underground in Conduit, IMSA 20-1, AWG 12, 2 Conductor </t>
  </si>
  <si>
    <t xml:space="preserve">Electric Cable, Underground in Conduit, IMSA 20-1, AWG 12, 4 Conductor </t>
  </si>
  <si>
    <t xml:space="preserve">Electric Cable, Underground in Conduit, IMSA 20-1, AWG 12, 5 Conductor </t>
  </si>
  <si>
    <t xml:space="preserve">Electric Cable, Underground in Conduit, IMSA 20-1, AWG 12, 7 Conductor </t>
  </si>
  <si>
    <t xml:space="preserve">Electric Cable, Underground in Conduit, IMSA 20-1, AWG 12, 9 Conductor </t>
  </si>
  <si>
    <t xml:space="preserve">Electric Cable, Underground in Conduit, IMSA 20-1, AWG 14, 12 Conductor </t>
  </si>
  <si>
    <t xml:space="preserve">Electric Cable, Underground in Conduit, IMSA 20-1, AWG 14, 2 Conductor </t>
  </si>
  <si>
    <t xml:space="preserve">Electric Cable, Underground in Conduit, IMSA 20-1, AWG 14, 3 Conductor </t>
  </si>
  <si>
    <t xml:space="preserve">Electric Cable, Underground in Conduit, IMSA 20-1, AWG 14, 4 Conductor </t>
  </si>
  <si>
    <t xml:space="preserve">Electric Cable, Underground in Conduit, IMSA 20-1, AWG 14, 5 Conductor </t>
  </si>
  <si>
    <t xml:space="preserve">Electric Cable, Underground in Conduit, IMSA 20-1, AWG 14, 7 Conductor </t>
  </si>
  <si>
    <t xml:space="preserve">Electric Cable, Underground in Conduit, IMSA 20-1, AWG 14, 8 Conductor </t>
  </si>
  <si>
    <t xml:space="preserve">Electric Cable, Underground in Conduit, IMSA 20-1, AWG 14, 9 Conductor </t>
  </si>
  <si>
    <t xml:space="preserve">Electric Cable, Underground in Conduit, IMSA 20-1, AWG 19, 6 pair </t>
  </si>
  <si>
    <t xml:space="preserve">Electric Cable, Underground in Conduit, IMSA 20-1, AWG 2, 2 Conductor </t>
  </si>
  <si>
    <t xml:space="preserve">Electric Cable, Underground in Conduit, IMSA 20-1, AWG 2, 4Conductor </t>
  </si>
  <si>
    <t xml:space="preserve">Electric Cable, Underground in Conduit, IMSA 20-1, AWG 4, 3 Conductor </t>
  </si>
  <si>
    <t xml:space="preserve">Electric Cable, Underground in Conduit, IMSA 20-1, AWG 4, 4 Conductor </t>
  </si>
  <si>
    <t xml:space="preserve">Electric Cable, Underground in Conduit, IMSA 20-1, AWG 6, 1 Conductor </t>
  </si>
  <si>
    <t xml:space="preserve">Electric Cable, Underground in Conduit, IMSA 20-1, AWG 6, 2 Conductor </t>
  </si>
  <si>
    <t xml:space="preserve">Electric Cable, Underground in Conduit, IMSA 20-1, AWG 6, 3 Conductor </t>
  </si>
  <si>
    <t xml:space="preserve">Electric Cable, Underground in Conduit, IMSA 20-1, AWG 6, 4 Conductor </t>
  </si>
  <si>
    <t xml:space="preserve">Electric Cable, Underground in Conduit, IMSA 20-1, AWG 8, 2 Conductor </t>
  </si>
  <si>
    <t xml:space="preserve">Electric Cable, Underground in Conduit, IMSA 20-1, AWG 8, 3 Conductor </t>
  </si>
  <si>
    <t xml:space="preserve">Electric Cable, Underground in Conduit, IMSA 20-1, AWG 8, 4 Conductor </t>
  </si>
  <si>
    <t xml:space="preserve">Electric Cable, Underground in Conduit, IMSA 26-3, AWG 6, 2 Conductor </t>
  </si>
  <si>
    <t xml:space="preserve">Electric Cable, Underground in Conduit, IMSA 26-3, AWG 6, 4 Conductor </t>
  </si>
  <si>
    <t xml:space="preserve">Electric Cable, Underground in Conduit, IMSA 26-3, AWG 8, 2 Conductor </t>
  </si>
  <si>
    <t xml:space="preserve">Electric Cable, Underground in Conduit, IMSA 40-2, AWG 19, 6 pair </t>
  </si>
  <si>
    <t xml:space="preserve">Electric Cable, Underground in Conduit, PTZ Camera Control Cable </t>
  </si>
  <si>
    <t xml:space="preserve">Electric Cable, Underground in Conduit, THHN, AWG #1, 3 Conductor </t>
  </si>
  <si>
    <t xml:space="preserve">Electric Cable, Underground in Conduit, THHN, AWG #1, 4 Conductor </t>
  </si>
  <si>
    <t xml:space="preserve">Electric Cable, Underground in Conduit, THHN, AWG #10, 2 Conductor </t>
  </si>
  <si>
    <t xml:space="preserve">Electric Cable, Underground in Conduit, THHN, AWG #10, 3 Conductor </t>
  </si>
  <si>
    <t xml:space="preserve">Electric Cable, Underground in Conduit, THHN, AWG #12, 2 Conductor </t>
  </si>
  <si>
    <t xml:space="preserve">Electric Cable, Underground in Conduit, THHN, AWG #12, 3 Conductor </t>
  </si>
  <si>
    <t xml:space="preserve">Electric Cable, Underground in Conduit, THHN, AWG #14, 3 Conductor </t>
  </si>
  <si>
    <t xml:space="preserve">Electric Cable, Underground in Conduit, THHN, AWG #2, 3 Conductor </t>
  </si>
  <si>
    <t xml:space="preserve">Electric Cable, Underground in Conduit, THHN, AWG #2, 4 Conductor </t>
  </si>
  <si>
    <t xml:space="preserve">Electric Cable, Underground in Conduit, THHN, AWG #2, 6 Con uctor </t>
  </si>
  <si>
    <t xml:space="preserve">Electric Cable, Underground in Conduit, THHN, AWG #2/0, 4 Conductor </t>
  </si>
  <si>
    <t xml:space="preserve">Electric Cable, Underground in Conduit, THHN, AWG #3, 1 Conductor </t>
  </si>
  <si>
    <t xml:space="preserve">Electric Cable, Underground in Conduit, THHN, AWG #3, 3 Conductor </t>
  </si>
  <si>
    <t xml:space="preserve">Electric Cable, Underground in Conduit, THHN, AWG #3/0, 3 Conductor </t>
  </si>
  <si>
    <t xml:space="preserve">Electric Cable, Underground in Conduit, THHN, AWG #3/0, 4 Conductor </t>
  </si>
  <si>
    <t xml:space="preserve">Electric Cable, Underground in Conduit, THHN, AWG #4, 3 Conductor </t>
  </si>
  <si>
    <t xml:space="preserve">Electric Cable, Underground in Conduit, THHN, AWG #4, 4 Conductor </t>
  </si>
  <si>
    <t xml:space="preserve">Electric Cable, Underground in Conduit, THHN, AWG #4/0, 3 Conductor </t>
  </si>
  <si>
    <t xml:space="preserve">Electric Cable, Underground in Conduit, THHN, AWG #6, 3 Conductor </t>
  </si>
  <si>
    <t xml:space="preserve">Electric Cable, Underground in Conduit, THHN, AWG #6, 4 Conductor </t>
  </si>
  <si>
    <t xml:space="preserve">Electric Cable, Underground in Conduit, THHN, AWG #8, 2 Conductor </t>
  </si>
  <si>
    <t xml:space="preserve">Electric Cable, Underground in Conduit, THHN, AWG #8, 3 Conductor </t>
  </si>
  <si>
    <t xml:space="preserve">Electric Cable, Underground in Conduit, THHN, AWG 1/0, 4 Conductor </t>
  </si>
  <si>
    <t xml:space="preserve">Electric Cable, Underground in Conduit, V.C. </t>
  </si>
  <si>
    <t xml:space="preserve">Electric Cable, Underground in Conduit, THHN, AWG #1/0, 3 Conductor </t>
  </si>
  <si>
    <t xml:space="preserve">Electric Cable, Underground in Conduit, THHN, AWG 1/0, 3 Conductor </t>
  </si>
  <si>
    <t xml:space="preserve">907-636-C </t>
  </si>
  <si>
    <t xml:space="preserve">Electric Cable, Aerial Supported, IMSA 20-1, AWG 1/0, 2 Conductor </t>
  </si>
  <si>
    <t xml:space="preserve">Electric Cable, Aerial Supported, IMSA 20-1, AWG 12, 2 Conductor </t>
  </si>
  <si>
    <t xml:space="preserve">Electric Cable, Aerial Supported, IMSA 20-1, AWG 12, 4 Conductor </t>
  </si>
  <si>
    <t xml:space="preserve">Electric Cable, Aerial Supported, IMSA 20-1, AWG 14, 12 Conductor </t>
  </si>
  <si>
    <t xml:space="preserve">Electric Cable, Aerial Supported, IMSA 20-1, AWG 14, 2 Conductor </t>
  </si>
  <si>
    <t xml:space="preserve">Electric Cable, Aerial Supported, IMSA 20-1, AWG 14, 4 Conductor </t>
  </si>
  <si>
    <t xml:space="preserve">Electric Cable, Aerial Supported, IMSA 20-1, AWG 14, 5 Conductor </t>
  </si>
  <si>
    <t xml:space="preserve">Electric Cable, Aerial Supported, IMSA 20-1, AWG 14, 7 Conductor </t>
  </si>
  <si>
    <t xml:space="preserve">Electric Cable, Aerial Supported, IMSA 20-1, AWG 14, 8 Conductor </t>
  </si>
  <si>
    <t xml:space="preserve">Electric Cable, Aerial Supported, IMSA 20-1, AWG 14, 9 Conductor </t>
  </si>
  <si>
    <t xml:space="preserve">Electric Cable, Aerial Supported, IMSA 20-1, AWG 2, 2 Conductor </t>
  </si>
  <si>
    <t xml:space="preserve">Electric Cable, Aerial Supported, IMSA 20-1, AWG 2, 4 Conductor </t>
  </si>
  <si>
    <t xml:space="preserve">Electric Cable, Aerial Supported, IMSA 20-1, AWG 6, 2 Conductor </t>
  </si>
  <si>
    <t xml:space="preserve">Electric Cable, Aerial Supported, IMSA 20-1, AWG 8, 2 Conductor </t>
  </si>
  <si>
    <t xml:space="preserve">Electric Cable, Aerial Supported, IMSA 20-1, AWG 8, 3 Conductor </t>
  </si>
  <si>
    <t xml:space="preserve">Electric Cable, Aerial Supported, IMSA 20-1, AWG 8, 4 Conductor </t>
  </si>
  <si>
    <t xml:space="preserve">Electric Cable, Aerial Supported, IMSA-20-1, AWG 19, 6 pair </t>
  </si>
  <si>
    <t xml:space="preserve">Electric Cable, Aerial Supported, THHN, AWG 6, 3 Conductor </t>
  </si>
  <si>
    <t xml:space="preserve">Electric Cable, Aerial Supported, THHN/THWN, AWG 1/0, 3 Conductor </t>
  </si>
  <si>
    <t xml:space="preserve">Electric Cable, Aerial Supported, IMSA 20-1, AWG 14, 3 Conductor </t>
  </si>
  <si>
    <t xml:space="preserve">Electric Cable, Aerial Supported, IMSA 20-1, AWG 10, 2 Conductor </t>
  </si>
  <si>
    <t xml:space="preserve">907-636-D </t>
  </si>
  <si>
    <t xml:space="preserve">Electric Cable, Aerial Supported in Conduit, IMSA 20-1, AWG 10, 2 Conductor </t>
  </si>
  <si>
    <t xml:space="preserve">Electric Cable, Aerial Supported in Conduit, IMSA 20-1, AWG 12, 2 Conductor </t>
  </si>
  <si>
    <t xml:space="preserve">Electric Cable, Aerial Supported in Conduit, IMSA 20-1, AWG 12, 4 Conductor </t>
  </si>
  <si>
    <t xml:space="preserve">Electric Cable, Aerial Supported in Conduit, IMSA 20-1, AWG 14, 12 Conductor </t>
  </si>
  <si>
    <t xml:space="preserve">Electric Cable, Aerial Supported in Conduit, IMSA 20-1, AWG 14, 4 Conductor </t>
  </si>
  <si>
    <t xml:space="preserve">Electric Cable, Aerial Supported in Conduit, IMSA 20-1, AWG 14, 5 Conductor </t>
  </si>
  <si>
    <t xml:space="preserve">Electric Cable, Aerial Supported in Conduit, IMSA 20-1, AWG 14, 7 Conductor </t>
  </si>
  <si>
    <t xml:space="preserve">Electric Cable, Aerial Supported in Conduit, IMSA 20-1, AWG 14, 8 Conductor </t>
  </si>
  <si>
    <t xml:space="preserve">Electric Cable, Aerial Supported in Conduit, IMSA 20-1, AWG 14, 9 Conductor </t>
  </si>
  <si>
    <t xml:space="preserve">Electric Cable, Aerial Supported in Conduit, IMSA 20-1, AWG 2, 2 Conductor </t>
  </si>
  <si>
    <t xml:space="preserve">Electric Cable, Aerial Supported in Conduit, IMSA 20-1, AWG 2, 4 Conductor </t>
  </si>
  <si>
    <t xml:space="preserve">Electric Cable, Aerial Supported in Conduit, IMSA 20-1, AWG 6, 2 Conductor </t>
  </si>
  <si>
    <t xml:space="preserve">Electric Cable, Aerial Supported in Conduit, IMSA 20-1, AWG 8, 2 Conductor </t>
  </si>
  <si>
    <t xml:space="preserve">Electric Cable, Aerial Supported in Conduit, IMSA 20-1, AWG 8, 3 Conductor </t>
  </si>
  <si>
    <t xml:space="preserve">Electric Cable, Aerial Supported in Conduit, IMSA 20-1, AWG 8, 4 Conductor </t>
  </si>
  <si>
    <t xml:space="preserve">Electric Cable, Aerial Supported in Conduit, IMSA 20-1, AWG1/0, 2 Conductor </t>
  </si>
  <si>
    <t xml:space="preserve">Electric Cable, Aerial Supported in Conduit, IMSA 40-2, AWG 19, 6 Pair </t>
  </si>
  <si>
    <t xml:space="preserve">Electric Cable, Aerial Supported in Conduit, THHN, AWG #2, 3  Conductor </t>
  </si>
  <si>
    <t xml:space="preserve">Electric Cable, Aerial Supported in Conduit, THHN, AWG #4, 3Conductor </t>
  </si>
  <si>
    <t xml:space="preserve">Electric Cable, Aerial Supported in Conduit, THHN, AWG #6, 3  Conductor </t>
  </si>
  <si>
    <t xml:space="preserve">Electric Cable, Aerial Supported in Conduit, THHN, AWG 1/0, 3 Conductor </t>
  </si>
  <si>
    <t xml:space="preserve">Electric Cable, Aerial Supported in Conduit, IMSA 20-1, AWG 6, 3 Conductor </t>
  </si>
  <si>
    <t xml:space="preserve">907-636-E </t>
  </si>
  <si>
    <t xml:space="preserve">Electric Cable, Underground in Conduit, Tracer Cable </t>
  </si>
  <si>
    <t xml:space="preserve">907-636-F </t>
  </si>
  <si>
    <t xml:space="preserve">Electric Cable, Repair </t>
  </si>
  <si>
    <t xml:space="preserve">907-636-G </t>
  </si>
  <si>
    <t xml:space="preserve">Underground Cable and Conduit, Removed </t>
  </si>
  <si>
    <t xml:space="preserve">907-636-H </t>
  </si>
  <si>
    <t xml:space="preserve">Underground Cable and Conduit, Removed and Re-laid </t>
  </si>
  <si>
    <t xml:space="preserve">907-636-I </t>
  </si>
  <si>
    <t xml:space="preserve">Ground Mounted Meter Enclosure </t>
  </si>
  <si>
    <t xml:space="preserve">Ground Mounted Transformer Enclosure </t>
  </si>
  <si>
    <t xml:space="preserve">ITS Ground Mounted Meter Enclosure </t>
  </si>
  <si>
    <t xml:space="preserve">ITS Ground Mounted Transformer Enclosure </t>
  </si>
  <si>
    <t xml:space="preserve">907-637-A </t>
  </si>
  <si>
    <t xml:space="preserve">Pullbox Enclosure, Type 1 </t>
  </si>
  <si>
    <t xml:space="preserve">Pullbox Enclosure, Type 2 </t>
  </si>
  <si>
    <t xml:space="preserve">Pullbox Enclosure, Type 3 </t>
  </si>
  <si>
    <t xml:space="preserve">Pullbox Enclosure, Type 4 </t>
  </si>
  <si>
    <t xml:space="preserve">Pullbox Enclosure, Type 5 </t>
  </si>
  <si>
    <t xml:space="preserve">907-637-B </t>
  </si>
  <si>
    <t xml:space="preserve">Pull Box Enclosure, Structure Mounted, Type 1 </t>
  </si>
  <si>
    <t xml:space="preserve">907-637-C </t>
  </si>
  <si>
    <t xml:space="preserve">Traffic Signal Conduit, Underground, PVC Coated, 1 1/4" </t>
  </si>
  <si>
    <t xml:space="preserve">Traffic Signal Conduit, Underground, PVC Coated, 1" </t>
  </si>
  <si>
    <t xml:space="preserve">Traffic Signal Conduit, Underground, PVC Coated, 2" </t>
  </si>
  <si>
    <t xml:space="preserve">Traffic Signal Conduit, Underground, PVC Coated, 3" </t>
  </si>
  <si>
    <t xml:space="preserve">Traffic Signal Conduit, Underground, PVC Coated, 4" </t>
  </si>
  <si>
    <t xml:space="preserve">Traffic Signal Conduit, Underground, Rolled Pipe, 1 1/2" </t>
  </si>
  <si>
    <t xml:space="preserve">Traffic Signal Conduit, Underground, Rolled Pipe, 1" </t>
  </si>
  <si>
    <t xml:space="preserve">Traffic Signal Conduit, Underground, Rolled Pipe, 2 @ 2" </t>
  </si>
  <si>
    <t xml:space="preserve">Traffic Signal Conduit, Underground, Rolled Pipe, 2" </t>
  </si>
  <si>
    <t xml:space="preserve">Traffic Signal Conduit, Underground, Rolled Pipe, 3 @ 2" </t>
  </si>
  <si>
    <t xml:space="preserve">Traffic Signal Conduit, Underground, Rolled Pipe, 3" </t>
  </si>
  <si>
    <t xml:space="preserve">Traffic Signal Conduit, Underground, Rolled Pipe, 4" </t>
  </si>
  <si>
    <t xml:space="preserve">Traffic Signal Conduit, Underground, Type 1, 1 1/2" </t>
  </si>
  <si>
    <t xml:space="preserve">Traffic Signal Conduit, Underground, Type 1, 1 1/4" </t>
  </si>
  <si>
    <t xml:space="preserve">Traffic Signal Conduit, Underground, Type 1, 1" </t>
  </si>
  <si>
    <t xml:space="preserve">Traffic Signal Conduit, Underground, Type 1, 2 1/2" </t>
  </si>
  <si>
    <t xml:space="preserve">Traffic Signal Conduit, Underground, Type 1, 2" </t>
  </si>
  <si>
    <t xml:space="preserve">Traffic Signal Conduit, Underground, Type 1, 3 1/2" </t>
  </si>
  <si>
    <t xml:space="preserve">Traffic Signal Conduit, Underground, Type 1, 3" </t>
  </si>
  <si>
    <t xml:space="preserve">Traffic Signal Conduit, Underground, Type 1, 3/4" </t>
  </si>
  <si>
    <t xml:space="preserve">Traffic Signal Conduit, Underground, Type 1, 4" </t>
  </si>
  <si>
    <t xml:space="preserve">Traffic Signal Conduit, Underground, Type 1, 5" </t>
  </si>
  <si>
    <t xml:space="preserve">Traffic Signal Conduit, Underground, Type 1, 6" </t>
  </si>
  <si>
    <t xml:space="preserve">Traffic Signal Conduit, Underground, Type 4, 1 1/2" </t>
  </si>
  <si>
    <t xml:space="preserve">Traffic Signal Conduit, Underground, Type 4, 1 1/4" </t>
  </si>
  <si>
    <t xml:space="preserve">Traffic Signal Conduit, Underground, Type 4, 1" </t>
  </si>
  <si>
    <t xml:space="preserve">Traffic Signal Conduit, Underground, Type 4, 2 1/2" </t>
  </si>
  <si>
    <t xml:space="preserve">Traffic Signal Conduit, Underground, Type 4, 2" </t>
  </si>
  <si>
    <t xml:space="preserve">Traffic Signal Conduit, Underground, Type 4, 3 1/2" </t>
  </si>
  <si>
    <t xml:space="preserve">Traffic Signal Conduit, Underground, Type 4, 3" </t>
  </si>
  <si>
    <t xml:space="preserve">Traffic Signal Conduit, Underground, Type 4, 3/4" </t>
  </si>
  <si>
    <t xml:space="preserve">Traffic Signal Conduit, Underground, Type 4, 4" </t>
  </si>
  <si>
    <t xml:space="preserve">Traffic Signal Conduit, Underground, Type 4, 5" </t>
  </si>
  <si>
    <t xml:space="preserve">Traffic Signal Conduit, Underground, Type 4, 6" </t>
  </si>
  <si>
    <t xml:space="preserve">907-637-D </t>
  </si>
  <si>
    <t xml:space="preserve">Traffic Signal Conduit, Underground Drilled or Jacked, Rolled Pipe, 1" </t>
  </si>
  <si>
    <t xml:space="preserve">Traffic Signal Conduit, Underground Drilled or Jacked, Rolled Pipe, 2" </t>
  </si>
  <si>
    <t xml:space="preserve">Traffic Signal Conduit, Underground Drilled or Jacked, Rolled Pipe, 3" </t>
  </si>
  <si>
    <t xml:space="preserve">Traffic Signal Conduit, Underground Drilled or Jacked, Rolled Pipe, 4" </t>
  </si>
  <si>
    <t xml:space="preserve">Traffic Signal Conduit, Underground Drilled or Jacked, Type 4, 1 1/2" </t>
  </si>
  <si>
    <t xml:space="preserve">Traffic Signal Conduit, Underground Drilled or Jacked, Type 4, 1 1/4" </t>
  </si>
  <si>
    <t xml:space="preserve">Traffic Signal Conduit, Underground Drilled or Jacked, Type 4, 1" </t>
  </si>
  <si>
    <t xml:space="preserve">Traffic Signal Conduit, Underground Drilled or Jacked, Type 4, 2 1/2 </t>
  </si>
  <si>
    <t xml:space="preserve">Traffic Signal Conduit, Underground Drilled or Jacked, Type 4, 2" </t>
  </si>
  <si>
    <t xml:space="preserve">Traffic Signal Conduit, Underground Drilled or Jacked, Type 4, 3 1/2" </t>
  </si>
  <si>
    <t xml:space="preserve">Traffic Signal Conduit, Underground Drilled or Jacked, Type 4, 3" </t>
  </si>
  <si>
    <t xml:space="preserve">Traffic Signal Conduit, Underground Drilled or Jacked, Type 4, 3/4" </t>
  </si>
  <si>
    <t xml:space="preserve">Traffic Signal Conduit, Underground Drilled or Jacked, Type 4, 4" </t>
  </si>
  <si>
    <t xml:space="preserve">Traffic Signal Conduit, Underground Drilled or Jacked, Type 4, 5" </t>
  </si>
  <si>
    <t xml:space="preserve">Traffic Signal Conduit, Underground Drilled or Jacked, Type 4, 6" </t>
  </si>
  <si>
    <t xml:space="preserve">Traffic Signal Conduit, Underground Drilled or Jacked, Type1, 1 1/2 </t>
  </si>
  <si>
    <t xml:space="preserve">Traffic Signal Conduit, Underground Drilled or Jacked, Type1, 1 1/4 </t>
  </si>
  <si>
    <t xml:space="preserve">Traffic Signal Conduit, Underground Drilled or Jacked, Type1, 1" </t>
  </si>
  <si>
    <t xml:space="preserve">Traffic Signal Conduit, Underground Drilled or Jacked, Type1, 2 1/2" </t>
  </si>
  <si>
    <t xml:space="preserve">Traffic Signal Conduit, Underground Drilled or Jacked, Type1, 2" </t>
  </si>
  <si>
    <t xml:space="preserve">Traffic Signal Conduit, Underground Drilled or Jacked, Type1, 3 1/2" </t>
  </si>
  <si>
    <t xml:space="preserve">Traffic Signal Conduit, Underground Drilled or Jacked, Type1, 3" </t>
  </si>
  <si>
    <t xml:space="preserve">Traffic Signal Conduit, Underground Drilled or Jacked, Type1, 3/4" </t>
  </si>
  <si>
    <t xml:space="preserve">Traffic Signal Conduit, Underground Drilled or Jacked, Type1, 4" </t>
  </si>
  <si>
    <t xml:space="preserve">Traffic Signal Conduit, Underground Drilled or Jacked, Type1, 5" </t>
  </si>
  <si>
    <t xml:space="preserve">Traffic Signal Conduit, Underground Drilled or Jacked, Type1, 6" </t>
  </si>
  <si>
    <t xml:space="preserve">907-637-E </t>
  </si>
  <si>
    <t xml:space="preserve">Traffic Signal Conduit, Structural Conduit, Type 1, 1 1/2" </t>
  </si>
  <si>
    <t xml:space="preserve">Traffic Signal Conduit, Structural Conduit, Type 1, 2" </t>
  </si>
  <si>
    <t xml:space="preserve">907-637-F </t>
  </si>
  <si>
    <t xml:space="preserve">Traffic Signal Conduit, Aerial Supported, Type 1, 1 1/2" </t>
  </si>
  <si>
    <t xml:space="preserve">Traffic Signal Conduit, Aerial Supported, Type 1, 1 1/4" </t>
  </si>
  <si>
    <t xml:space="preserve">Traffic Signal Conduit, Aerial Supported, Type 1, 1" </t>
  </si>
  <si>
    <t xml:space="preserve">Traffic Signal Conduit, Aerial Supported, Type 1, 2 1/2" </t>
  </si>
  <si>
    <t xml:space="preserve">Traffic Signal Conduit, Aerial Supported, Type 1, 2" </t>
  </si>
  <si>
    <t xml:space="preserve">Traffic Signal Conduit, Aerial Supported, Type 1, 3" </t>
  </si>
  <si>
    <t xml:space="preserve">Traffic Signal Conduit, Aerial Supported, Type 1, 3/4" </t>
  </si>
  <si>
    <t xml:space="preserve">Traffic Signal Conduit, Aerial Supported, Type 4, 1" </t>
  </si>
  <si>
    <t xml:space="preserve">Traffic Signal Conduit, Aerial Supported, Type 4, 2" </t>
  </si>
  <si>
    <t xml:space="preserve">Traffic Signal Conduit, Aerial Supported, Type 4, 3" </t>
  </si>
  <si>
    <t xml:space="preserve">907-637-G </t>
  </si>
  <si>
    <t xml:space="preserve">Traffic Signal Conduit, Underground Encased in Concrete, Type 3, 1 1/2" </t>
  </si>
  <si>
    <t xml:space="preserve">Traffic Signal Conduit, Underground Encased in Concrete, Type 3, 1 1/4" </t>
  </si>
  <si>
    <t xml:space="preserve">Traffic Signal Conduit, Underground Encased in Concrete, Type 3, 1" </t>
  </si>
  <si>
    <t xml:space="preserve">Traffic Signal Conduit, Underground Encased in Concrete, Type 3, 1/2" </t>
  </si>
  <si>
    <t xml:space="preserve">Traffic Signal Conduit, Underground Encased in Concrete, Type 3, 2 1/2" </t>
  </si>
  <si>
    <t xml:space="preserve">Traffic Signal Conduit, Underground Encased in Concrete, Type 3, 2" </t>
  </si>
  <si>
    <t xml:space="preserve">Traffic Signal Conduit, Underground Encased in Concrete, Type 3, 3 1/2" </t>
  </si>
  <si>
    <t xml:space="preserve">Traffic Signal Conduit, Underground Encased in Concrete, Type 3, 3" </t>
  </si>
  <si>
    <t xml:space="preserve">Traffic Signal Conduit, Underground Encased in Concrete, Type 3, 3/4" </t>
  </si>
  <si>
    <t xml:space="preserve">Traffic Signal Conduit, Underground Encased in Concrete, Type 3, 4" </t>
  </si>
  <si>
    <t xml:space="preserve">Traffic Signal Conduit, Underground Encased in Concrete, Type 3, 5" </t>
  </si>
  <si>
    <t xml:space="preserve">Traffic Signal Conduit, Underground Encased in Concrete, Type 3, 6" </t>
  </si>
  <si>
    <t xml:space="preserve">Traffic Signal Conduit, Underground Encased in Concrete, Type 4, 1 1/2" </t>
  </si>
  <si>
    <t xml:space="preserve">907-637-H </t>
  </si>
  <si>
    <t xml:space="preserve">Traffic Signal Conduit Bank, Underground, Rolled Pipe, 2 @ 2" </t>
  </si>
  <si>
    <t xml:space="preserve">Traffic Signal Conduit Bank, Underground, Rolled Pipe, 2" </t>
  </si>
  <si>
    <t xml:space="preserve">Traffic Signal Conduit Bank, Underground, Rolled Pipe, 3 @ 2" </t>
  </si>
  <si>
    <t xml:space="preserve">Traffic Signal Conduit Bank, Underground, Rolled Pipe, 4 @ 2" </t>
  </si>
  <si>
    <t xml:space="preserve">Traffic Signal Conduit Bank, Underground, Rolled Pipe, 5 @ 2" </t>
  </si>
  <si>
    <t xml:space="preserve">907-637-I </t>
  </si>
  <si>
    <t xml:space="preserve">Traffic Signal Conduit Bank, Underground, Drilled or Jacked, Rolled Pipe, 2 @ 2" </t>
  </si>
  <si>
    <t xml:space="preserve">Traffic Signal Conduit Bank, Underground, Drilled or Jacked, Rolled Pipe, 2" </t>
  </si>
  <si>
    <t xml:space="preserve">Traffic Signal Conduit Bank, Underground, Drilled or Jacked, Rolled Pipe, 3 @ 2" </t>
  </si>
  <si>
    <t xml:space="preserve">Traffic Signal Conduit Bank, Underground, Drilled or Jacked, Rolled Pipe, 4 @ 2" </t>
  </si>
  <si>
    <t xml:space="preserve">Traffic Signal Conduit Bank, Underground, Drilled or Jacked, Rolled Pipe, 5 @ 2" </t>
  </si>
  <si>
    <t xml:space="preserve">907-637-J </t>
  </si>
  <si>
    <t xml:space="preserve">Traffic Signal Conduit Bank, Structural Conduit, Rolled Pipe, 5 @ 2" </t>
  </si>
  <si>
    <t xml:space="preserve">907-637-K </t>
  </si>
  <si>
    <t xml:space="preserve">Traffic Signal Conduit Bank, Aerial Supported, Type 1, 2 @ 2" </t>
  </si>
  <si>
    <t xml:space="preserve">Traffic Signal Conduit Bank, Aerial Supported, Type 1, 3 @ 2" </t>
  </si>
  <si>
    <t xml:space="preserve">638-A     </t>
  </si>
  <si>
    <t xml:space="preserve">Flasher Assembly </t>
  </si>
  <si>
    <t xml:space="preserve">Flashing Assembly, Advanced Warning </t>
  </si>
  <si>
    <t xml:space="preserve">Flashing Assembly, Be Prepared to Stop When Flashing </t>
  </si>
  <si>
    <t xml:space="preserve">Flasher Assembly, ICWS, Watch For Traffic </t>
  </si>
  <si>
    <t xml:space="preserve">Flasher Assembly, ICWS, Watch For Entering Traffic </t>
  </si>
  <si>
    <t xml:space="preserve">Flasher Assembly, Prepare To Stop </t>
  </si>
  <si>
    <t xml:space="preserve">638-B     </t>
  </si>
  <si>
    <t xml:space="preserve">School Zone Flasher Assembly </t>
  </si>
  <si>
    <t xml:space="preserve">638-C     </t>
  </si>
  <si>
    <t xml:space="preserve">Flasher Assembly - Solar Powered </t>
  </si>
  <si>
    <t xml:space="preserve">638-D     </t>
  </si>
  <si>
    <t xml:space="preserve">School Zone Flasher Assembly - Solar Powered </t>
  </si>
  <si>
    <t>907-638-PP</t>
  </si>
  <si>
    <t xml:space="preserve">Flasher Assembly - Solar Powered, Pedestrian Yield </t>
  </si>
  <si>
    <t xml:space="preserve">907-639-A </t>
  </si>
  <si>
    <t xml:space="preserve">Railroad Signal Preemption </t>
  </si>
  <si>
    <t xml:space="preserve">907-639-B </t>
  </si>
  <si>
    <t xml:space="preserve">Type 1 Optical Detector </t>
  </si>
  <si>
    <t xml:space="preserve">907-639-C </t>
  </si>
  <si>
    <t xml:space="preserve">Type 1 Optical Detector Cable </t>
  </si>
  <si>
    <t xml:space="preserve">907-639-D </t>
  </si>
  <si>
    <t xml:space="preserve">Multimode Phase Selector </t>
  </si>
  <si>
    <t xml:space="preserve">907-639-E </t>
  </si>
  <si>
    <t xml:space="preserve">Type 2 Radio/GPS Module </t>
  </si>
  <si>
    <t xml:space="preserve">907-639-F </t>
  </si>
  <si>
    <t xml:space="preserve">Type 2 Radio/GPS Cable </t>
  </si>
  <si>
    <t xml:space="preserve">907-639-G </t>
  </si>
  <si>
    <t xml:space="preserve">Confirmation Light </t>
  </si>
  <si>
    <t xml:space="preserve">907-639-H </t>
  </si>
  <si>
    <t xml:space="preserve">Rotating Beacon </t>
  </si>
  <si>
    <t xml:space="preserve">907-639-J </t>
  </si>
  <si>
    <t xml:space="preserve">Type 3 Intersection Device </t>
  </si>
  <si>
    <t xml:space="preserve">907-640-A </t>
  </si>
  <si>
    <t xml:space="preserve">Vehicle Loop Assemblies </t>
  </si>
  <si>
    <t xml:space="preserve">907-640-B </t>
  </si>
  <si>
    <t xml:space="preserve">Shielded Cable, AWG #14, 2 Conductor </t>
  </si>
  <si>
    <t xml:space="preserve">Shielded Cable, AWG #18, 4 Conductor </t>
  </si>
  <si>
    <t xml:space="preserve">907-640-C </t>
  </si>
  <si>
    <t xml:space="preserve">Loop Detector Amplifier, 2 Channel </t>
  </si>
  <si>
    <t xml:space="preserve">Loop Detector Amplifier, 4 Channel </t>
  </si>
  <si>
    <t xml:space="preserve">907-641-A </t>
  </si>
  <si>
    <t xml:space="preserve">Signal Stop Bar Radar Vehicle Detection Sensor, Type 1 </t>
  </si>
  <si>
    <t xml:space="preserve">Signal Stop Bar Radar Vehicle Detection Sensor, Type 2 </t>
  </si>
  <si>
    <t xml:space="preserve">907-641-B </t>
  </si>
  <si>
    <t xml:space="preserve">Signal Advanced Radar Vehicle Detection Sensor, Type 1 </t>
  </si>
  <si>
    <t xml:space="preserve">Signal Advanced Radar Vehicle Detection Sensor, Type 2 </t>
  </si>
  <si>
    <t xml:space="preserve">907-641-C </t>
  </si>
  <si>
    <t xml:space="preserve">ITS Radar Detection Sensor </t>
  </si>
  <si>
    <t xml:space="preserve">ITS Radar Vehicle Detection Sensor </t>
  </si>
  <si>
    <t xml:space="preserve">907-641-D </t>
  </si>
  <si>
    <t xml:space="preserve">Radar Vehicle Detection Cable </t>
  </si>
  <si>
    <t xml:space="preserve">907-641-E </t>
  </si>
  <si>
    <t xml:space="preserve">Radar Vehicle Detection Training </t>
  </si>
  <si>
    <t xml:space="preserve">907-641-F </t>
  </si>
  <si>
    <t xml:space="preserve">Signal Radar Vehicle Detection Processor, Type 1 </t>
  </si>
  <si>
    <t xml:space="preserve">Signal Radar Vehicle Detection Processor, Type 2 </t>
  </si>
  <si>
    <t xml:space="preserve">907-641-G </t>
  </si>
  <si>
    <t xml:space="preserve">ITS Radar Vehicle Detection Processor, Type 1 </t>
  </si>
  <si>
    <t xml:space="preserve">ITS Radar Vehicle Detection Processor, Type 2 </t>
  </si>
  <si>
    <t xml:space="preserve">907-642-A </t>
  </si>
  <si>
    <t xml:space="preserve">Magnetometer Detection System </t>
  </si>
  <si>
    <t xml:space="preserve">907-642-B </t>
  </si>
  <si>
    <t xml:space="preserve">Magnetometer Detection System Component, </t>
  </si>
  <si>
    <t xml:space="preserve">Magnetometer Detection System Component, 18-foot Pole </t>
  </si>
  <si>
    <t xml:space="preserve">Magnetometer Detection System Component, 24-foot Fiberglass Pole </t>
  </si>
  <si>
    <t xml:space="preserve">Magnetometer Detection System Component, Access Point </t>
  </si>
  <si>
    <t xml:space="preserve">Magnetometer Detection System Component, Access Point Controller Card </t>
  </si>
  <si>
    <t xml:space="preserve">Magnetometer Detection System Component, Closure Card </t>
  </si>
  <si>
    <t xml:space="preserve">Magnetometer Detection System Component, Extension Card </t>
  </si>
  <si>
    <t xml:space="preserve">Magnetometer Detection System Component, External Card System </t>
  </si>
  <si>
    <t xml:space="preserve">Magnetometer Detection System Component, Repeater </t>
  </si>
  <si>
    <t xml:space="preserve">Magnetometer Detection System Component, SPP Digital Radio </t>
  </si>
  <si>
    <t xml:space="preserve">Magnetometer Detection System Component, Wireless Detection Sensor </t>
  </si>
  <si>
    <t xml:space="preserve">907-642-C </t>
  </si>
  <si>
    <t xml:space="preserve">Magnetometer Detection System Component Removal and Reinstallation </t>
  </si>
  <si>
    <t xml:space="preserve">907-643-A </t>
  </si>
  <si>
    <t xml:space="preserve">Video Vehicle Detection Sensor, Type 2 </t>
  </si>
  <si>
    <t xml:space="preserve">Video Vehicle Detection Sensor, Type 3 </t>
  </si>
  <si>
    <t xml:space="preserve">Video Vehicle Detection Sensor, Type 1A </t>
  </si>
  <si>
    <t xml:space="preserve">Video Vehicle Detection Sensor, Type 1B </t>
  </si>
  <si>
    <t xml:space="preserve">907-643-B </t>
  </si>
  <si>
    <t xml:space="preserve">Video Vehicle Detection Cable </t>
  </si>
  <si>
    <t xml:space="preserve">907-643-C </t>
  </si>
  <si>
    <t xml:space="preserve">Video Vehicle Detection Processor, Type 1 </t>
  </si>
  <si>
    <t xml:space="preserve">Video Vehicle Detection Processor, Type 2 </t>
  </si>
  <si>
    <t xml:space="preserve">Video Vehicle Detection Processor, Type 3 </t>
  </si>
  <si>
    <t xml:space="preserve">907-643-D </t>
  </si>
  <si>
    <t xml:space="preserve">Video and/or Multi-Sensor Vehicle Detection Training </t>
  </si>
  <si>
    <t xml:space="preserve">907-643-E </t>
  </si>
  <si>
    <t xml:space="preserve">Multi-Sensor Vehicle Detection Sensor </t>
  </si>
  <si>
    <t xml:space="preserve">907-643-F </t>
  </si>
  <si>
    <t xml:space="preserve">Multi-Sensor Vehicle Detection Cable </t>
  </si>
  <si>
    <t xml:space="preserve">907-643-G </t>
  </si>
  <si>
    <t xml:space="preserve">Multi-Sensor Vehicle Detection Processor </t>
  </si>
  <si>
    <t xml:space="preserve">907-644-A </t>
  </si>
  <si>
    <t xml:space="preserve">Video Image Processor </t>
  </si>
  <si>
    <t xml:space="preserve">907-644-B </t>
  </si>
  <si>
    <t xml:space="preserve">Thermal Imaging Based Vechicle Detection System Camera </t>
  </si>
  <si>
    <t xml:space="preserve">907-644-C </t>
  </si>
  <si>
    <t xml:space="preserve">Thermal Imaging Based Vechicle Detection System Coaxial and Power Cable </t>
  </si>
  <si>
    <t xml:space="preserve">907-644-D </t>
  </si>
  <si>
    <t xml:space="preserve">Thermal Imaging Based Vechicle Detection System Training </t>
  </si>
  <si>
    <t xml:space="preserve">907-645-A </t>
  </si>
  <si>
    <t xml:space="preserve">Standard Pedestrian Detection Assembly </t>
  </si>
  <si>
    <t xml:space="preserve">907-645-B </t>
  </si>
  <si>
    <t xml:space="preserve">Accessible Pedestrian Detection Assembly </t>
  </si>
  <si>
    <t xml:space="preserve">646-A     </t>
  </si>
  <si>
    <t xml:space="preserve">Illuminated Traffic Sign </t>
  </si>
  <si>
    <t xml:space="preserve">646-B     </t>
  </si>
  <si>
    <t xml:space="preserve">Illuminated Street Name Sign </t>
  </si>
  <si>
    <t xml:space="preserve">646-C     </t>
  </si>
  <si>
    <t xml:space="preserve">LED Blank-Out Sign </t>
  </si>
  <si>
    <t xml:space="preserve">647-A     </t>
  </si>
  <si>
    <t xml:space="preserve">Removal of Existing Traffic Signal Equipment </t>
  </si>
  <si>
    <t xml:space="preserve">907-648-A </t>
  </si>
  <si>
    <t xml:space="preserve">Maintenance and Operations of Traffic Signals </t>
  </si>
  <si>
    <t xml:space="preserve">Operation of Traffic Signals During Construction Projects </t>
  </si>
  <si>
    <t xml:space="preserve">907-650-A </t>
  </si>
  <si>
    <t xml:space="preserve">On Street Video Equipment </t>
  </si>
  <si>
    <t xml:space="preserve">On Street Video Equipment, Fixed Type </t>
  </si>
  <si>
    <t xml:space="preserve">On Street Video Equipment, PTZ Type </t>
  </si>
  <si>
    <t xml:space="preserve">On Street Video Equipment, PTZ Type, Signal Monitoring </t>
  </si>
  <si>
    <t xml:space="preserve">907-650-B </t>
  </si>
  <si>
    <t xml:space="preserve">On-Street Video Equipment Training </t>
  </si>
  <si>
    <t>907-650-PP</t>
  </si>
  <si>
    <t xml:space="preserve">907-653-A </t>
  </si>
  <si>
    <t xml:space="preserve">Traffic Sign </t>
  </si>
  <si>
    <t xml:space="preserve">907-653-B </t>
  </si>
  <si>
    <t xml:space="preserve">Street Name Sign </t>
  </si>
  <si>
    <t>907-653-PP</t>
  </si>
  <si>
    <t xml:space="preserve">Relocate Street Name Sign </t>
  </si>
  <si>
    <t xml:space="preserve">907-655-A </t>
  </si>
  <si>
    <t xml:space="preserve">Highway Advisory Radio System </t>
  </si>
  <si>
    <t xml:space="preserve">907-655-B </t>
  </si>
  <si>
    <t xml:space="preserve">HAR Sign with Flashing Beacon </t>
  </si>
  <si>
    <t xml:space="preserve">907-655-C </t>
  </si>
  <si>
    <t xml:space="preserve">Highway Advisory Radio System Software and Server </t>
  </si>
  <si>
    <t xml:space="preserve">HAR System Servers </t>
  </si>
  <si>
    <t xml:space="preserve">907-656-A </t>
  </si>
  <si>
    <t xml:space="preserve">Dynamic Message Sign, Type 1 </t>
  </si>
  <si>
    <t xml:space="preserve">Dynamic Message Sign, Type 2 </t>
  </si>
  <si>
    <t xml:space="preserve">Dynamic Message Sign, Type 3 </t>
  </si>
  <si>
    <t xml:space="preserve">907-659-A </t>
  </si>
  <si>
    <t xml:space="preserve">Traffic Management Center Modifications </t>
  </si>
  <si>
    <t xml:space="preserve">907-659-B </t>
  </si>
  <si>
    <t xml:space="preserve">Traffic Management Center Modifications - Monitor Systems </t>
  </si>
  <si>
    <t xml:space="preserve">907-659-C </t>
  </si>
  <si>
    <t xml:space="preserve">Traffic Management Center Modifications - Training </t>
  </si>
  <si>
    <t xml:space="preserve">907-659-D </t>
  </si>
  <si>
    <t xml:space="preserve">Traffic Management Center Modifications - Software Only </t>
  </si>
  <si>
    <t xml:space="preserve">907-660-A </t>
  </si>
  <si>
    <t xml:space="preserve">Equipment Cabinet, Type A </t>
  </si>
  <si>
    <t xml:space="preserve">660-A     </t>
  </si>
  <si>
    <t xml:space="preserve">Equipment Cabinet, Type B </t>
  </si>
  <si>
    <t xml:space="preserve">Equipment Cabinet, Type C </t>
  </si>
  <si>
    <t xml:space="preserve">660-B     </t>
  </si>
  <si>
    <t xml:space="preserve">Cabinet Modifications </t>
  </si>
  <si>
    <t xml:space="preserve">907-660-B </t>
  </si>
  <si>
    <t xml:space="preserve">907-661-A </t>
  </si>
  <si>
    <t xml:space="preserve">Fiber Optic Cable, 12 MM </t>
  </si>
  <si>
    <t xml:space="preserve">Fiber Optic Cable, 12 SM </t>
  </si>
  <si>
    <t xml:space="preserve">Fiber Optic Cable, 48 SM </t>
  </si>
  <si>
    <t xml:space="preserve">Fiber Optic Cable, 72 SM </t>
  </si>
  <si>
    <t xml:space="preserve">Fiber Optic Cable, 96 SM </t>
  </si>
  <si>
    <t xml:space="preserve">Fiber Optic Cable, Aerial, 72 SM </t>
  </si>
  <si>
    <t xml:space="preserve">Fiber Optic Cable, Aerial, 12 SM </t>
  </si>
  <si>
    <t xml:space="preserve">907-661-B </t>
  </si>
  <si>
    <t xml:space="preserve">Fiber Optic Drop Cable, 12 MM </t>
  </si>
  <si>
    <t xml:space="preserve">Fiber Optic Drop Cable, 12 SM </t>
  </si>
  <si>
    <t xml:space="preserve">Fiber Optic Drop Cable, 12 SM &amp; 12 MM </t>
  </si>
  <si>
    <t xml:space="preserve">907-661-D </t>
  </si>
  <si>
    <t xml:space="preserve">Replace Fiber Optic Cable </t>
  </si>
  <si>
    <t xml:space="preserve">Replace Fiber Optic Cable, Aerial </t>
  </si>
  <si>
    <t xml:space="preserve">907-661-E </t>
  </si>
  <si>
    <t xml:space="preserve">Replace Fiber Optic Drop Cable </t>
  </si>
  <si>
    <t xml:space="preserve">907-661-G </t>
  </si>
  <si>
    <t xml:space="preserve">Upgrade Fiber Optic Cable </t>
  </si>
  <si>
    <t xml:space="preserve">907-661-H </t>
  </si>
  <si>
    <t xml:space="preserve">Fiber Optic Cable Training </t>
  </si>
  <si>
    <t xml:space="preserve">907-662-A </t>
  </si>
  <si>
    <t xml:space="preserve">Radio Interconnect, Signal Control, Installed in New Controller Cabinet </t>
  </si>
  <si>
    <t xml:space="preserve">907-662-B </t>
  </si>
  <si>
    <t xml:space="preserve">Radio Interconnect, Signal Control, Installed in Existing Controller Cabinet </t>
  </si>
  <si>
    <t xml:space="preserve">907-662-C </t>
  </si>
  <si>
    <t xml:space="preserve">Radio Interconnect, Signal Control Repeater </t>
  </si>
  <si>
    <t xml:space="preserve">907-662-D </t>
  </si>
  <si>
    <t xml:space="preserve">Radio Interconnect, Broadband, Long Range </t>
  </si>
  <si>
    <t xml:space="preserve">Radio Interconnect, Broadband, Short Range </t>
  </si>
  <si>
    <t xml:space="preserve">907-662-E </t>
  </si>
  <si>
    <t xml:space="preserve">Radio Interconnect, TVBR, Short Range </t>
  </si>
  <si>
    <t xml:space="preserve">907-662-F </t>
  </si>
  <si>
    <t xml:space="preserve">Radio Interconnect, Spare Parts, Furnish Only </t>
  </si>
  <si>
    <t xml:space="preserve">907-662-G </t>
  </si>
  <si>
    <t xml:space="preserve">Radio Interconnect Training </t>
  </si>
  <si>
    <t>907-662-PP</t>
  </si>
  <si>
    <t xml:space="preserve">Radio Interconnect </t>
  </si>
  <si>
    <t xml:space="preserve">Repair of Communications Array </t>
  </si>
  <si>
    <t xml:space="preserve">907-663-A </t>
  </si>
  <si>
    <t xml:space="preserve">Network Switch, Type A </t>
  </si>
  <si>
    <t xml:space="preserve">Network Switch, Type B </t>
  </si>
  <si>
    <t xml:space="preserve">Network Switch, Type C </t>
  </si>
  <si>
    <t xml:space="preserve">Network Switch, Type D </t>
  </si>
  <si>
    <t xml:space="preserve">Network Switch, Type E </t>
  </si>
  <si>
    <t xml:space="preserve">Network Switch, Type F </t>
  </si>
  <si>
    <t xml:space="preserve">907-663-B </t>
  </si>
  <si>
    <t xml:space="preserve">Terminal Server </t>
  </si>
  <si>
    <t xml:space="preserve">907-663-C </t>
  </si>
  <si>
    <t xml:space="preserve">Cellular Modem </t>
  </si>
  <si>
    <t xml:space="preserve">SD-WAN Router </t>
  </si>
  <si>
    <t xml:space="preserve">907-663-D </t>
  </si>
  <si>
    <t xml:space="preserve">Category 6 Cable, Installed in Conduit </t>
  </si>
  <si>
    <t xml:space="preserve">Ethernet Network Cable, Installed in Conduit </t>
  </si>
  <si>
    <t xml:space="preserve">907-663-E </t>
  </si>
  <si>
    <t xml:space="preserve">Network Equipment Training </t>
  </si>
  <si>
    <t xml:space="preserve">907-664-A </t>
  </si>
  <si>
    <t xml:space="preserve">Communications Node </t>
  </si>
  <si>
    <t xml:space="preserve">907-664-B </t>
  </si>
  <si>
    <t xml:space="preserve">Communications Node HUT </t>
  </si>
  <si>
    <t xml:space="preserve">907-664-D </t>
  </si>
  <si>
    <t xml:space="preserve">Communications Node HUT Modifications </t>
  </si>
  <si>
    <t xml:space="preserve">907-664-E </t>
  </si>
  <si>
    <t xml:space="preserve">Communications Node HUT Training </t>
  </si>
  <si>
    <t xml:space="preserve">665-A     </t>
  </si>
  <si>
    <t xml:space="preserve">Video Encoder </t>
  </si>
  <si>
    <t xml:space="preserve">907-665-A </t>
  </si>
  <si>
    <t xml:space="preserve">Video Encoder, Type A </t>
  </si>
  <si>
    <t xml:space="preserve">665-B     </t>
  </si>
  <si>
    <t xml:space="preserve">Video Decoder, Type A </t>
  </si>
  <si>
    <t xml:space="preserve">907-665-B </t>
  </si>
  <si>
    <t xml:space="preserve">Video Decoder </t>
  </si>
  <si>
    <t xml:space="preserve">665-C     </t>
  </si>
  <si>
    <t xml:space="preserve">Video Encoder / Decoder Chassis </t>
  </si>
  <si>
    <t xml:space="preserve">907-665-C </t>
  </si>
  <si>
    <t xml:space="preserve">665-D     </t>
  </si>
  <si>
    <t xml:space="preserve">Video Encoder Card </t>
  </si>
  <si>
    <t xml:space="preserve">907-665-D </t>
  </si>
  <si>
    <t xml:space="preserve">665-E     </t>
  </si>
  <si>
    <t xml:space="preserve">Video Decoder Card </t>
  </si>
  <si>
    <t xml:space="preserve">907-665-E </t>
  </si>
  <si>
    <t xml:space="preserve">665-F     </t>
  </si>
  <si>
    <t xml:space="preserve">Fiber Video Codex </t>
  </si>
  <si>
    <t xml:space="preserve">907-665-F </t>
  </si>
  <si>
    <t xml:space="preserve">Fiber Video Codecs </t>
  </si>
  <si>
    <t xml:space="preserve">907-665-G </t>
  </si>
  <si>
    <t xml:space="preserve">Video Communication Equipment Training </t>
  </si>
  <si>
    <t xml:space="preserve">907-666-A </t>
  </si>
  <si>
    <t xml:space="preserve">Bluetooth Detection System, Type A </t>
  </si>
  <si>
    <t xml:space="preserve">Bluetooth Detection System, Type B </t>
  </si>
  <si>
    <t xml:space="preserve">907-666-B </t>
  </si>
  <si>
    <t xml:space="preserve">Bluetooth Detection System Server </t>
  </si>
  <si>
    <t xml:space="preserve">907-666-C </t>
  </si>
  <si>
    <t xml:space="preserve">Bluetooth Detection System Server Licensing </t>
  </si>
  <si>
    <t xml:space="preserve">907-666-D </t>
  </si>
  <si>
    <t xml:space="preserve">Bluetooth Detection System Training </t>
  </si>
  <si>
    <t xml:space="preserve">907-670-A </t>
  </si>
  <si>
    <t xml:space="preserve">Roadway Weather Information System </t>
  </si>
  <si>
    <t xml:space="preserve">907-670-B </t>
  </si>
  <si>
    <t xml:space="preserve">Warning Sign with Flashing Beacon </t>
  </si>
  <si>
    <t xml:space="preserve">Warning Sign, FOG AHEAD, with Flashing Beacon </t>
  </si>
  <si>
    <t xml:space="preserve">907-670-C </t>
  </si>
  <si>
    <t xml:space="preserve">Roadway Weather Information System Training </t>
  </si>
  <si>
    <t xml:space="preserve">907-671-A </t>
  </si>
  <si>
    <t xml:space="preserve">Traveler Information Video Kiosk </t>
  </si>
  <si>
    <t xml:space="preserve">907-671-B </t>
  </si>
  <si>
    <t xml:space="preserve">Kiosk Monitoring Camera </t>
  </si>
  <si>
    <t xml:space="preserve">907-671-C </t>
  </si>
  <si>
    <t xml:space="preserve">Traffic Video System Training </t>
  </si>
  <si>
    <t xml:space="preserve">907-672-A </t>
  </si>
  <si>
    <t xml:space="preserve">Remove and Reset Traffic Signal Equipment </t>
  </si>
  <si>
    <t xml:space="preserve">907-672-B </t>
  </si>
  <si>
    <t xml:space="preserve">Remove and Reset ITS Equipment </t>
  </si>
  <si>
    <t xml:space="preserve">907-673-A </t>
  </si>
  <si>
    <t xml:space="preserve">Radar Speed Display Assembly </t>
  </si>
  <si>
    <t xml:space="preserve">Radar Speed Display Assembly, Solar Powered </t>
  </si>
  <si>
    <t xml:space="preserve">907-674-A </t>
  </si>
  <si>
    <t xml:space="preserve">Travel Time Sign </t>
  </si>
  <si>
    <t xml:space="preserve">907-674-B </t>
  </si>
  <si>
    <t xml:space="preserve">Travel Time Sign Training </t>
  </si>
  <si>
    <t xml:space="preserve">907-675-A </t>
  </si>
  <si>
    <t xml:space="preserve">Antenna Tower </t>
  </si>
  <si>
    <t xml:space="preserve">907-675-B </t>
  </si>
  <si>
    <t xml:space="preserve">Antenna Tower Communication Hut </t>
  </si>
  <si>
    <t xml:space="preserve">680-A     </t>
  </si>
  <si>
    <t xml:space="preserve">Portable Construction Lighting </t>
  </si>
  <si>
    <t>907-681-A1</t>
  </si>
  <si>
    <t xml:space="preserve">Wire Testing </t>
  </si>
  <si>
    <t>907-681-B1</t>
  </si>
  <si>
    <t xml:space="preserve">Conduit Testing </t>
  </si>
  <si>
    <t xml:space="preserve">682-A     </t>
  </si>
  <si>
    <t xml:space="preserve">Underground Branch Circuit, AWG 1, 3 Conductor </t>
  </si>
  <si>
    <t xml:space="preserve">907-682-A </t>
  </si>
  <si>
    <t xml:space="preserve">Branch Circuit Wire, AWG #2/0, 3 Conductor </t>
  </si>
  <si>
    <t xml:space="preserve">Underground Branch Circuit, AWG 1, 4 Conductor </t>
  </si>
  <si>
    <t xml:space="preserve">Branch Circuit Wire, AWG #6, 6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</si>
  <si>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</si>
  <si>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</si>
  <si>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</si>
  <si>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</si>
  <si>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</si>
  <si>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</si>
  <si>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</si>
  <si>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</si>
  <si>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</si>
  <si>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</si>
  <si>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12, 1 Conductor </t>
  </si>
  <si>
    <t xml:space="preserve">Underground Branch Circuit, AWG 12, 3 Conductor </t>
  </si>
  <si>
    <t xml:space="preserve">Underground Branch Circuit, AWG 2, 1 Conductor </t>
  </si>
  <si>
    <t xml:space="preserve">Underground Branch Circuit, AWG 2, 12 Conductor </t>
  </si>
  <si>
    <t xml:space="preserve">Underground Branch Circuit, AWG 2, 2 Conductor </t>
  </si>
  <si>
    <t xml:space="preserve">Underground Branch Circuit, AWG 2, 3 Conductor </t>
  </si>
  <si>
    <t xml:space="preserve">Underground Branch Circuit, AWG 2, 4 Conductor </t>
  </si>
  <si>
    <t xml:space="preserve">Underground Branch Circuit, AWG 2, 5 Conductor </t>
  </si>
  <si>
    <t xml:space="preserve">Underground Branch Circuit, AWG 2, 6 Conductor </t>
  </si>
  <si>
    <t xml:space="preserve">Underground Branch Circuit, AWG 2, 9 Conductor </t>
  </si>
  <si>
    <t xml:space="preserve">Underground Branch Circuit, AWG 2/0, 3 Conductor </t>
  </si>
  <si>
    <t xml:space="preserve">Underground Branch Circuit, AWG 3, 3 Conductor </t>
  </si>
  <si>
    <t xml:space="preserve">Underground Branch Circuit, AWG 3/0, 3 Conductor </t>
  </si>
  <si>
    <t xml:space="preserve">Underground Branch Circuit, AWG 4, 1 Conductor </t>
  </si>
  <si>
    <t xml:space="preserve">Underground Branch Circuit, AWG 4, 2 Conductor </t>
  </si>
  <si>
    <t xml:space="preserve">Underground Branch Circuit, AWG 4, 3 Conductor </t>
  </si>
  <si>
    <t xml:space="preserve">Underground Branch Circuit, AWG 4, 4 Conductor </t>
  </si>
  <si>
    <t xml:space="preserve">Underground Branch Circuit, AWG 4, 5 Conductor </t>
  </si>
  <si>
    <t xml:space="preserve">Underground Branch Circuit, AWG 4/0, 3 Conductor </t>
  </si>
  <si>
    <t xml:space="preserve">Underground Branch Circuit, AWG 6, 1 Conductor </t>
  </si>
  <si>
    <t xml:space="preserve">Underground Branch Circuit, AWG 6, 2 Conductor </t>
  </si>
  <si>
    <t xml:space="preserve">Underground Branch Circuit, AWG 6, 3 Conductor </t>
  </si>
  <si>
    <t xml:space="preserve">Underground Branch Circuit, AWG 6, 4 Conductor </t>
  </si>
  <si>
    <t xml:space="preserve">Underground Branch Circuit, AWG 6, 5 Conductor </t>
  </si>
  <si>
    <t xml:space="preserve">Underground Branch Circuit, AWG 8, 1 Conductor </t>
  </si>
  <si>
    <t xml:space="preserve">Underground Branch Circuit, AWG 8, 2 Conductor </t>
  </si>
  <si>
    <t>907-682-A</t>
  </si>
  <si>
    <t xml:space="preserve">Branch Circuit Wire, AWG #6, 4 Conductor </t>
  </si>
  <si>
    <t>682-A</t>
  </si>
  <si>
    <t xml:space="preserve">Underground Branch Circuit, AWG 8, 3 Conductor </t>
  </si>
  <si>
    <t xml:space="preserve">Underground Branch Circuit, AWG 8, 4 Conductor </t>
  </si>
  <si>
    <t xml:space="preserve">Underground Branch Circuit, AWG 8, 5 Conductor </t>
  </si>
  <si>
    <t xml:space="preserve">Underground Branch Circuit, AWG 2/0, 4 Conductor </t>
  </si>
  <si>
    <t xml:space="preserve">Underground Branch Circuit, AWG 2/0, 5 Conductor </t>
  </si>
  <si>
    <t xml:space="preserve">Underground Branch Circuit, AWG 3, 4 Conductor </t>
  </si>
  <si>
    <t xml:space="preserve">Branch Circuit Wire, AWG # 4, 4 Conductor, AWG #8, 1 Conductor </t>
  </si>
  <si>
    <t xml:space="preserve">Branch Circuit Wire, AWG #1, 1 Conductor </t>
  </si>
  <si>
    <t xml:space="preserve">Branch Circuit Wire, AWG #1, 3 Conductor </t>
  </si>
  <si>
    <t xml:space="preserve">Branch Circuit Wire, AWG #1/0, 1 Conductor </t>
  </si>
  <si>
    <t xml:space="preserve">Branch Circuit Wire, AWG #1/0, 3 Conductor </t>
  </si>
  <si>
    <t xml:space="preserve">Branch Circuit Wire, AWG #1/0, 3 Conductor, AWG #6, 3 Conductor </t>
  </si>
  <si>
    <t xml:space="preserve">Branch Circuit Wire, AWG #10, 1 Conductor </t>
  </si>
  <si>
    <t xml:space="preserve">Branch Circuit Wire, AWG #10, 1 Ground </t>
  </si>
  <si>
    <t xml:space="preserve">Branch Circuit Wire, AWG #10, 3 Conductor </t>
  </si>
  <si>
    <t xml:space="preserve">Branch Circuit Wire, AWG #2, 1 Conductor </t>
  </si>
  <si>
    <t xml:space="preserve">Branch Circuit Wire, AWG #2, 3 Conductor </t>
  </si>
  <si>
    <t xml:space="preserve">Branch Circuit Wire, AWG #2, 3 Conductor, AWG #6, 3 Conductor </t>
  </si>
  <si>
    <t xml:space="preserve">Branch Circuit Wire, AWG #2, 6 Conductor </t>
  </si>
  <si>
    <t xml:space="preserve">Branch Circuit Wire, AWG #2/0, 1 Conductor </t>
  </si>
  <si>
    <t xml:space="preserve">Branch Circuit Wire, AWG #3/0, 1 Conductor </t>
  </si>
  <si>
    <t xml:space="preserve">Branch Circuit Wire, AWG #3/0, 3 Conductor </t>
  </si>
  <si>
    <t xml:space="preserve">Branch Circuit Wire, AWG #4, 1 Conductor </t>
  </si>
  <si>
    <t xml:space="preserve">Branch Circuit Wire, AWG #4, 3 Conductor </t>
  </si>
  <si>
    <t xml:space="preserve">Branch Circuit Wire, AWG #4, 3 Conductor, AWG #6, 3 Conductor </t>
  </si>
  <si>
    <t xml:space="preserve">Branch Circuit Wire, AWG #4, 5 Conductor </t>
  </si>
  <si>
    <t xml:space="preserve">Branch Circuit Wire, AWG #4, 6 Conductor </t>
  </si>
  <si>
    <t xml:space="preserve">Branch Circuit Wire, AWG #4/0, 1 Conductor </t>
  </si>
  <si>
    <t xml:space="preserve">Branch Circuit Wire, AWG #6, 1 Conductor </t>
  </si>
  <si>
    <t xml:space="preserve">Branch Circuit Wire, AWG #6, 3 Conductor </t>
  </si>
  <si>
    <t xml:space="preserve">Branch Circuit Wire, AWG #6, 4 Conductor, AWG #8, 1 Conductor </t>
  </si>
  <si>
    <t xml:space="preserve">Branch Circuit Wire, AWG #6, 5 Conductor </t>
  </si>
  <si>
    <t xml:space="preserve">Branch Circuit Wire, AWG #8, 1 Conductor </t>
  </si>
  <si>
    <t xml:space="preserve">Branch Circuit Wire, AWG #8, 1 Ground </t>
  </si>
  <si>
    <t xml:space="preserve">Branch Circuit Wire, AWG #8, 3 Conductor </t>
  </si>
  <si>
    <t xml:space="preserve">Branch Circuit Wire, AWG #8, 5 Conductor </t>
  </si>
  <si>
    <t xml:space="preserve">Branch Circuit Wire, AWG #2, 4 Conductor </t>
  </si>
  <si>
    <t xml:space="preserve">Branch Circuit Wire, AWG #4, 4 Conductor </t>
  </si>
  <si>
    <t xml:space="preserve">Branch Circuit Wire, AWG #10, 4 Conductor </t>
  </si>
  <si>
    <t xml:space="preserve">Branch Circuit Wire, AWG #3, 3 Conductor </t>
  </si>
  <si>
    <t xml:space="preserve">Branch Circuit Wire, AWG #8, 4 Conductor </t>
  </si>
  <si>
    <t xml:space="preserve">682-B     </t>
  </si>
  <si>
    <t xml:space="preserve">Underground Branch Circuit, Jacked or Bored, AWG 1, 3 Conductor </t>
  </si>
  <si>
    <t xml:space="preserve">Underground Branch Circuit, Jacked or Bored, AWG 1, 4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</si>
  <si>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</si>
  <si>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</si>
  <si>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</si>
  <si>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</si>
  <si>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</si>
  <si>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</si>
  <si>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</si>
  <si>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</si>
  <si>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</si>
  <si>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</si>
  <si>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12, 3 Conductor </t>
  </si>
  <si>
    <t xml:space="preserve">Underground Branch Circuit, Jacked or Bored, AWG 2, 1 Conductor </t>
  </si>
  <si>
    <t xml:space="preserve">Underground Branch Circuit, Jacked or Bored, AWG 2, 2 Conductor </t>
  </si>
  <si>
    <t xml:space="preserve">Underground Branch Circuit, Jacked or Bored, AWG 2, 3 Conductor </t>
  </si>
  <si>
    <t xml:space="preserve">Underground Branch Circuit, Jacked or Bored, AWG 2, 4 Conductor </t>
  </si>
  <si>
    <t xml:space="preserve">Underground Branch Circuit, Jacked or Bored, AWG 2, 5 Conductor </t>
  </si>
  <si>
    <t xml:space="preserve">Underground Branch Circuit, Jacked or Bored, AWG 2, 6 Conductor </t>
  </si>
  <si>
    <t xml:space="preserve">Underground Branch Circuit, Jacked or Bored, AWG 2/0, 3 Conductor </t>
  </si>
  <si>
    <t xml:space="preserve">Underground Branch Circuit, Jacked or Bored, AWG 3, 3 Conductor </t>
  </si>
  <si>
    <t xml:space="preserve">Underground Branch Circuit, Jacked or Bored, AWG 3/0, 3 Conductor </t>
  </si>
  <si>
    <t xml:space="preserve">Underground Branch Circuit, Jacked or Bored, AWG 4, 1 Conductor </t>
  </si>
  <si>
    <t xml:space="preserve">Underground Branch Circuit, Jacked or Bored, AWG 4, 2 Conductor </t>
  </si>
  <si>
    <t xml:space="preserve">Underground Branch Circuit, Jacked or Bored, AWG 4, 3 Conductor </t>
  </si>
  <si>
    <t xml:space="preserve">Underground Branch Circuit, Jacked or Bored, AWG 4, 4 Conductor </t>
  </si>
  <si>
    <t xml:space="preserve">Underground Branch Circuit, Jacked or Bored, AWG 4, 5 Conductor </t>
  </si>
  <si>
    <t xml:space="preserve">Underground Branch Circuit, Jacked or Bored, AWG 4/0, 3 Conductor </t>
  </si>
  <si>
    <t xml:space="preserve">Underground Branch Circuit, Jacked or Bored, AWG 4/0, 4 Conductor </t>
  </si>
  <si>
    <t xml:space="preserve">Underground Branch Circuit, Jacked or Bored, AWG 6, 1 Conductor </t>
  </si>
  <si>
    <t xml:space="preserve">Underground Branch Circuit, Jacked or Bored, AWG 6, 2 Conductor </t>
  </si>
  <si>
    <t xml:space="preserve">Underground Branch Circuit, Jacked or Bored, AWG 6, 3 Conductor </t>
  </si>
  <si>
    <t xml:space="preserve">Underground Branch Circuit, Jacked or Bored, AWG 6, 4 Conductor </t>
  </si>
  <si>
    <t xml:space="preserve">Underground Branch Circuit, Jacked or Bored, AWG 6, 5 Conductor </t>
  </si>
  <si>
    <t xml:space="preserve">Underground Branch Circuit, Jacked or Bored, AWG 8, 1 Conductor </t>
  </si>
  <si>
    <t xml:space="preserve">Underground Branch Circuit, Jacked or Bored, AWG 8, 2 Conductor </t>
  </si>
  <si>
    <t xml:space="preserve">Underground Branch Circuit, Jacked or Bored, AWG 8, 3 Conductor </t>
  </si>
  <si>
    <t xml:space="preserve">Underground Branch Circuit, Jacked or Bored, AWG 8, 4 Conductor </t>
  </si>
  <si>
    <t xml:space="preserve">Underground Branch Circuit, Jacked or Bored, AWG 8, 5 Conductor </t>
  </si>
  <si>
    <t xml:space="preserve">Underground Branch Circuit, Jacked or Bored, AWG 2/0, 4 Conductor </t>
  </si>
  <si>
    <t xml:space="preserve">Underground Branch Circuit, Jacked or Bored, AWG 2/0, 5 Conductor </t>
  </si>
  <si>
    <t xml:space="preserve">Underground Branch Circuit, Jacked or Bored, AWG 3, 4 Conductor </t>
  </si>
  <si>
    <t xml:space="preserve">682-C     </t>
  </si>
  <si>
    <t xml:space="preserve">Structure Mounted Branch Circuit, AWG 1, 3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</si>
  <si>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</si>
  <si>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</si>
  <si>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</si>
  <si>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</si>
  <si>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</si>
  <si>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</si>
  <si>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</si>
  <si>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</si>
  <si>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</si>
  <si>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</si>
  <si>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12, 3 Conductor </t>
  </si>
  <si>
    <t xml:space="preserve">Structure Mounted Branch Circuit, AWG 2, 1 Conductor </t>
  </si>
  <si>
    <t xml:space="preserve">Structure Mounted Branch Circuit, AWG 2, 2 Conductor </t>
  </si>
  <si>
    <t xml:space="preserve">Structure Mounted Branch Circuit, AWG 2, 3 Conductor </t>
  </si>
  <si>
    <t xml:space="preserve">Structure Mounted Branch Circuit, AWG 2, 4 Conductor </t>
  </si>
  <si>
    <t xml:space="preserve">Structure Mounted Branch Circuit, AWG 2, 5 Conductor </t>
  </si>
  <si>
    <t xml:space="preserve">Structure Mounted Branch Circuit, AWG 2/0, 3 Conductor </t>
  </si>
  <si>
    <t xml:space="preserve">Structure Mounted Branch Circuit, AWG 3, 3 Conductor </t>
  </si>
  <si>
    <t xml:space="preserve">Structure Mounted Branch Circuit, AWG 4, 1 Conductor </t>
  </si>
  <si>
    <t xml:space="preserve">Structure Mounted Branch Circuit, AWG 4, 2 Conductor </t>
  </si>
  <si>
    <t xml:space="preserve">Structure Mounted Branch Circuit, AWG 4, 3 Conductor </t>
  </si>
  <si>
    <t xml:space="preserve">Structure Mounted Branch Circuit, AWG 4, 4 Conductor </t>
  </si>
  <si>
    <t xml:space="preserve">Structure Mounted Branch Circuit, AWG 4, 5 Conductor </t>
  </si>
  <si>
    <t xml:space="preserve">Structure Mounted Branch Circuit, AWG 4/0, 3 Conductor </t>
  </si>
  <si>
    <t xml:space="preserve">Structure Mounted Branch Circuit, AWG 6, 1 Conductor </t>
  </si>
  <si>
    <t xml:space="preserve">Structure Mounted Branch Circuit, AWG 6, 2 Conductor </t>
  </si>
  <si>
    <t xml:space="preserve">Structure Mounted Branch Circuit, AWG 6, 3 Conductor </t>
  </si>
  <si>
    <t xml:space="preserve">Structure Mounted Branch Circuit, AWG 6, 4 Conductor </t>
  </si>
  <si>
    <t xml:space="preserve">Structure Mounted Branch Circuit, AWG 6, 5 Conductor </t>
  </si>
  <si>
    <t xml:space="preserve">Structure Mounted Branch Circuit, AWG 8, 1 Conductor </t>
  </si>
  <si>
    <t xml:space="preserve">Structure Mounted Branch Circuit, AWG 8, 2 Conductor </t>
  </si>
  <si>
    <t xml:space="preserve">Structure Mounted Branch Circuit, AWG 8, 3 Conductor </t>
  </si>
  <si>
    <t xml:space="preserve">Structure Mounted Branch Circuit, AWG 8, 4 Conductor </t>
  </si>
  <si>
    <t xml:space="preserve">Structure Mounted Branch Circuit, AWG 8, 5 Conductor </t>
  </si>
  <si>
    <t xml:space="preserve">682-D     </t>
  </si>
  <si>
    <t xml:space="preserve">Above Ground Pull Box </t>
  </si>
  <si>
    <t xml:space="preserve">Structure Mounted Pull Box </t>
  </si>
  <si>
    <t xml:space="preserve">Underground Pull Box </t>
  </si>
  <si>
    <t xml:space="preserve">Underground Pull Box With Concrete Pad </t>
  </si>
  <si>
    <t xml:space="preserve">682-E     </t>
  </si>
  <si>
    <t xml:space="preserve">Structure Mounted Junction Box </t>
  </si>
  <si>
    <t xml:space="preserve">Underground Junction Box </t>
  </si>
  <si>
    <t xml:space="preserve">Underground Junction Box With Concrete Pad </t>
  </si>
  <si>
    <t xml:space="preserve">682-F     </t>
  </si>
  <si>
    <t xml:space="preserve">Secondary Power Controller </t>
  </si>
  <si>
    <t xml:space="preserve">Secondary Power Controllers </t>
  </si>
  <si>
    <t>907-682-F</t>
  </si>
  <si>
    <t xml:space="preserve">Repair Secondary Power Controller </t>
  </si>
  <si>
    <t xml:space="preserve">683-A     </t>
  </si>
  <si>
    <t xml:space="preserve">Lighting Assembly, High Mast, LED, Type 100-4-S </t>
  </si>
  <si>
    <t xml:space="preserve">Lighting Assembly, High Mast, LED, Type 120-4-A </t>
  </si>
  <si>
    <t xml:space="preserve">Lighting Assembly, High Mast, LED, Type 120-4-S </t>
  </si>
  <si>
    <t xml:space="preserve">Lighting Assembly, High Mast, LED, Type 100-4-A </t>
  </si>
  <si>
    <t xml:space="preserve">Lighting Assembly, High Mast, LED, Type 100-6-A </t>
  </si>
  <si>
    <t xml:space="preserve">Lighting Assembly, High Mast, LED, Type 100-6-S </t>
  </si>
  <si>
    <t xml:space="preserve">Lighting Assembly, High Mast, LED, Type 100-8-S </t>
  </si>
  <si>
    <t xml:space="preserve">Lighting Assembly, High Mast, LED, Type 120-8-S </t>
  </si>
  <si>
    <t xml:space="preserve">Lighting Assembly, High Mast, LED, Type 110-8-S </t>
  </si>
  <si>
    <t xml:space="preserve">Lighting Assembly, High Mast, LED, Type 110-6-S </t>
  </si>
  <si>
    <t xml:space="preserve">Lighting Assembly, High Mast, LED, Type 110-6-A </t>
  </si>
  <si>
    <t xml:space="preserve">Lighting Assembly, High Mast, LED, Type 130-8-S </t>
  </si>
  <si>
    <t xml:space="preserve">Lighting Assembly, High Mast, LED, Type 100-2-A </t>
  </si>
  <si>
    <t xml:space="preserve">Lighting Assembly, High Mast, LED, Type 100-3-S </t>
  </si>
  <si>
    <t xml:space="preserve">Lighting Assembly, High Mast, LED, Type 150-8-582-A </t>
  </si>
  <si>
    <t xml:space="preserve">Lighting Assembly, High Mast, LED, Type 100-2-S </t>
  </si>
  <si>
    <t xml:space="preserve">Lighting Assembly, High Mast, LED, Type 130-6-S </t>
  </si>
  <si>
    <t xml:space="preserve">Lighting Assembly, High Mast, LED, Type 100-3-A </t>
  </si>
  <si>
    <t xml:space="preserve">Lighting Assembly, High Mast, LED, Type 120-8-AN-200 </t>
  </si>
  <si>
    <t xml:space="preserve">683-B     </t>
  </si>
  <si>
    <t xml:space="preserve">Lighting Assembly, Low Mast, LED, Type 15-1-0-90 </t>
  </si>
  <si>
    <t xml:space="preserve">Lighting Assembly, Low Mast, LED, Type 40-1-10-220 </t>
  </si>
  <si>
    <t xml:space="preserve">Lighting Assembly, Low Mast, LED, Type 40-1-15-284 </t>
  </si>
  <si>
    <t xml:space="preserve">Lighting Assembly, Low Mast, LED, Type 40-1-15-315 </t>
  </si>
  <si>
    <t xml:space="preserve">Lighting Assembly, Low Mast, LED, Type 40-1-8-213 </t>
  </si>
  <si>
    <t xml:space="preserve">Lighting Assembly, Low Mast, LED, Type 40-1-8-315 </t>
  </si>
  <si>
    <t xml:space="preserve">Lighting Assembly, Low Mast, LED, Type 40-4-0-220 </t>
  </si>
  <si>
    <t xml:space="preserve">Lighting Assembly, Low Mast, LED, Type 40-1-4-284 </t>
  </si>
  <si>
    <t xml:space="preserve">Lighting Assembly, Low Mast, LED, Type 40-1-15-171 </t>
  </si>
  <si>
    <t xml:space="preserve">Lighting Assembly, Low Mast, LED, Type 30-1-12-274 </t>
  </si>
  <si>
    <t xml:space="preserve">Lighting Assembly, Low Mast, LED, Type 40-1-15-268 </t>
  </si>
  <si>
    <t xml:space="preserve">Lighting Assembly, Low Mast, LED, Type 39-1-0-376 </t>
  </si>
  <si>
    <t xml:space="preserve">Lighting Assembly, Low Mast, LED, Type 16-1-0-100 </t>
  </si>
  <si>
    <t xml:space="preserve">Lighting Assembly, Low Mast, LED, Type 30-1-10-17 </t>
  </si>
  <si>
    <t xml:space="preserve">Lighting Assembly, Low Mast, LED, Type 40-1-2-295-B </t>
  </si>
  <si>
    <t xml:space="preserve">Lighting Assembly, Low Mast, LED, Type 40-1-3-295-C </t>
  </si>
  <si>
    <t xml:space="preserve">Lighting Assembly, Low Mast, LED, Type 40-2-3-295-C </t>
  </si>
  <si>
    <t xml:space="preserve">Lighting Assembly, Low Mast, LED, Type 40-1-15-3-113 </t>
  </si>
  <si>
    <t xml:space="preserve">Lighting Assembly, Low Mast, LED, Type 40-2-15-3-113 </t>
  </si>
  <si>
    <t xml:space="preserve">Lighting Assembly, Low Mast, LED, Type 40-1-8-3-113 </t>
  </si>
  <si>
    <t xml:space="preserve">Lighting Assembly, Low Mast, LED, Type 40-2-8-3-113 </t>
  </si>
  <si>
    <t xml:space="preserve">Lighting Assembly, Low Mast, LED, Type 35-1-10-263 </t>
  </si>
  <si>
    <t xml:space="preserve">Lighting Assembly, Low Mast, LED, Type 35-2-10-263 </t>
  </si>
  <si>
    <t xml:space="preserve">683-C     </t>
  </si>
  <si>
    <t xml:space="preserve">Lighting Assembly, Underpass, Type A </t>
  </si>
  <si>
    <t xml:space="preserve">Lighting Assembly, Underpass, Type B </t>
  </si>
  <si>
    <t xml:space="preserve">Lighting Assembly, Underpass, Type C </t>
  </si>
  <si>
    <t xml:space="preserve">Lighting Assembly, Underpass, Type D </t>
  </si>
  <si>
    <t xml:space="preserve">Lighting Assembly, Underpass, Type E </t>
  </si>
  <si>
    <t xml:space="preserve">Lighting Assembly, Underpass, Type F </t>
  </si>
  <si>
    <t xml:space="preserve">Lighting Assembly, Underpass, Type G </t>
  </si>
  <si>
    <t xml:space="preserve">Lighting Assembly, Underpass, Type H </t>
  </si>
  <si>
    <t xml:space="preserve">Lighting Assembly, Underpass, Type U </t>
  </si>
  <si>
    <t xml:space="preserve">Lighting Assembly, Underpass, Type UP </t>
  </si>
  <si>
    <t xml:space="preserve">Lighting Assembly, Underpass, Type UPA </t>
  </si>
  <si>
    <t xml:space="preserve">Lighting Assembly, Underpass, Type UPB </t>
  </si>
  <si>
    <t xml:space="preserve">683-D     </t>
  </si>
  <si>
    <t xml:space="preserve">Portable Electric Power Units </t>
  </si>
  <si>
    <t>907-683-G</t>
  </si>
  <si>
    <t xml:space="preserve">Repair of High Mast Lighting Assembly, Type 100-2-A </t>
  </si>
  <si>
    <t xml:space="preserve">Renovation of High Mast Lighting Assembly, Type 130-8-S </t>
  </si>
  <si>
    <t xml:space="preserve">Renovation of High Mast Lighting Assembly, Type 100-6-S </t>
  </si>
  <si>
    <t xml:space="preserve">Renovation of High Mast Lighting Assembly, Type 100-4-S </t>
  </si>
  <si>
    <t xml:space="preserve">Renovation of High Mast Lighting Assembly, Type 130-6-S </t>
  </si>
  <si>
    <t xml:space="preserve">Renovation of High Mast Lighting Assembly, Type 130-4-S </t>
  </si>
  <si>
    <t xml:space="preserve">Renovation of High Mast Lighting Assembly, Type 100-3-S </t>
  </si>
  <si>
    <t xml:space="preserve">Renovation of High Mast Lighting Assembly, Type 100-3-A </t>
  </si>
  <si>
    <t xml:space="preserve">Renovation of High Mast Lighting Assembly, Type 100-8-S </t>
  </si>
  <si>
    <t xml:space="preserve">Renovation of High Mast Lighting Assembly, Type 100-4-A </t>
  </si>
  <si>
    <t xml:space="preserve">Renovation of High Mast Lighting Assembly, Type 120-4-A </t>
  </si>
  <si>
    <t xml:space="preserve">Renovation of High Mast Lighting Assembly, Type 130-5-S </t>
  </si>
  <si>
    <t xml:space="preserve">Renovation of High Mast Lighting Assembly, Type 100-5-S </t>
  </si>
  <si>
    <t xml:space="preserve">Repair of High Mast Lowering Device, Type 100-4-S </t>
  </si>
  <si>
    <t xml:space="preserve">Repair of High Mast Lowering Device, Type 120-10 </t>
  </si>
  <si>
    <t xml:space="preserve">Repair of High Mast Lowering Device, Type 110-10 </t>
  </si>
  <si>
    <t xml:space="preserve">Repair of High Mast Lowering Device, Type 110-6 </t>
  </si>
  <si>
    <t>907-683-H</t>
  </si>
  <si>
    <t xml:space="preserve">Repair of Low Mast Lighting Assembly, Type 20-1-0-150 </t>
  </si>
  <si>
    <t xml:space="preserve">Renovation of Low Mast Lighting Assembly, Type 40-1-10-255 </t>
  </si>
  <si>
    <t xml:space="preserve">Renovation of Low Mast Lighting Assembly, Type 40-1-20-255 </t>
  </si>
  <si>
    <t xml:space="preserve">Renovation of Low Mast Lighting Assembly, Type 40-2-20-255 </t>
  </si>
  <si>
    <t xml:space="preserve">Renovation of Low Mast Lighting Assembly, Type 20-1-0-97 </t>
  </si>
  <si>
    <t xml:space="preserve">Renovation of Low Mast Lighting Assembly, Type 40-2-10-255 </t>
  </si>
  <si>
    <t xml:space="preserve">Renovation of Low Mast Lighting Assembly, Type A </t>
  </si>
  <si>
    <t xml:space="preserve">Renovation of Low Mast Lighting Assembly, Type 40-1-0-200 </t>
  </si>
  <si>
    <t xml:space="preserve">Renovation of Low Mast Lighting Assembly, Type 40-1-8-200 </t>
  </si>
  <si>
    <t>907-683-I</t>
  </si>
  <si>
    <t xml:space="preserve">Renovation of Underpass Lighting Assembly, Type A </t>
  </si>
  <si>
    <t>907-683-PP</t>
  </si>
  <si>
    <t xml:space="preserve">Lighting Assembly, Per Plans </t>
  </si>
  <si>
    <t xml:space="preserve">Lighting Assembly, Installation of  </t>
  </si>
  <si>
    <t xml:space="preserve">684-A     </t>
  </si>
  <si>
    <t xml:space="preserve">Pole Foundation, 12" Diameter </t>
  </si>
  <si>
    <t xml:space="preserve">Pole Foundation, 18" Diameter </t>
  </si>
  <si>
    <t xml:space="preserve">Pole Foundation, 24" Diameter </t>
  </si>
  <si>
    <t xml:space="preserve">Pole Foundation, 30" Diameter </t>
  </si>
  <si>
    <t xml:space="preserve">Pole Foundation, 36" Diameter </t>
  </si>
  <si>
    <t xml:space="preserve">Pole Foundation, 42" Diameter </t>
  </si>
  <si>
    <t xml:space="preserve">Pole Foundation, 48" Diameter </t>
  </si>
  <si>
    <t xml:space="preserve">684-B     </t>
  </si>
  <si>
    <t xml:space="preserve">Slip Casing, 12" Diameter </t>
  </si>
  <si>
    <t xml:space="preserve">Slip Casing, 18" Diameter </t>
  </si>
  <si>
    <t xml:space="preserve">Slip Casing, 42" Diameter </t>
  </si>
  <si>
    <t xml:space="preserve">Slip Casing, 60" Diameter </t>
  </si>
  <si>
    <t xml:space="preserve">684-C     </t>
  </si>
  <si>
    <t xml:space="preserve">Piling </t>
  </si>
  <si>
    <t>907-684-PP</t>
  </si>
  <si>
    <t xml:space="preserve">Pole Foundation, Per Plans </t>
  </si>
  <si>
    <t xml:space="preserve">Pole Foundation </t>
  </si>
  <si>
    <t xml:space="preserve">685-A     </t>
  </si>
  <si>
    <t xml:space="preserve">Underground Electric Cable, UF, AWG #1/0, 3 Conductor </t>
  </si>
  <si>
    <t xml:space="preserve">Underground Electric Cable, UF, AWG 2, 3 Conductor </t>
  </si>
  <si>
    <t xml:space="preserve">Underground Electric Cable, UF, AWG 4, 3 Conductor </t>
  </si>
  <si>
    <t xml:space="preserve">Underground Electric Cable, XHHW-2, AWG #2, 3 Conductor </t>
  </si>
  <si>
    <t xml:space="preserve">685-B     </t>
  </si>
  <si>
    <t xml:space="preserve">Aerially Supported Electrical Cable, Triplex, AWG #1/0, 3 Conductor </t>
  </si>
  <si>
    <t xml:space="preserve">Aerially Supported Electrical Cable, XLP, AWG 2, 2 Conductor </t>
  </si>
  <si>
    <t xml:space="preserve">Aerially Supported Electrical Cable, XLP, AWG 2, 3 Conductor </t>
  </si>
  <si>
    <t xml:space="preserve">Aerially Supported Electrical Cable, XLP, AWG 4, 3 Conductor </t>
  </si>
  <si>
    <t xml:space="preserve">Aerially Supported Electrical Cable, XLP, AWG 6, 3 Conductor </t>
  </si>
  <si>
    <t xml:space="preserve">685-C     </t>
  </si>
  <si>
    <t xml:space="preserve">Temporary Lighting Assemblies </t>
  </si>
  <si>
    <t xml:space="preserve">Temporary Lighting Assembly, 30-1-0-250 </t>
  </si>
  <si>
    <t xml:space="preserve">Temporary Lighting Assembly, 30-1-10-250 </t>
  </si>
  <si>
    <t xml:space="preserve">Temporary Lighting Assembly, 35-1-0-250 </t>
  </si>
  <si>
    <t xml:space="preserve">Temporary Lighting Assembly, 40-1-6-250 </t>
  </si>
  <si>
    <t xml:space="preserve">685-D     </t>
  </si>
  <si>
    <t xml:space="preserve">Service Pole </t>
  </si>
  <si>
    <t xml:space="preserve">686-A     </t>
  </si>
  <si>
    <t xml:space="preserve">Relocation of Existing Lighting Assemblies </t>
  </si>
  <si>
    <t xml:space="preserve">686-B     </t>
  </si>
  <si>
    <t xml:space="preserve">Relocation of Existing Wiring </t>
  </si>
  <si>
    <t xml:space="preserve">907-687-A </t>
  </si>
  <si>
    <t xml:space="preserve">Traffic Recorder Classification Permanent System </t>
  </si>
  <si>
    <t xml:space="preserve">907-687-B </t>
  </si>
  <si>
    <t xml:space="preserve">Traffic Recorder Classification Short Term Permanent System </t>
  </si>
  <si>
    <t xml:space="preserve">907-688-A </t>
  </si>
  <si>
    <t xml:space="preserve">Traffic Recorder WIM Kistler System </t>
  </si>
  <si>
    <t xml:space="preserve">Traffic Recorder WIM Kistler System, 4-Lane </t>
  </si>
  <si>
    <t xml:space="preserve">907-688-B </t>
  </si>
  <si>
    <t xml:space="preserve">Traffic Recorder WIM BL Piezo System </t>
  </si>
  <si>
    <t xml:space="preserve">907-688-C </t>
  </si>
  <si>
    <t xml:space="preserve">Traffic Recorder Induction Loop  System </t>
  </si>
  <si>
    <t xml:space="preserve">907-689-A </t>
  </si>
  <si>
    <t xml:space="preserve">Glow Stripe </t>
  </si>
  <si>
    <t>907-693-PP</t>
  </si>
  <si>
    <t xml:space="preserve">Catch Basin, Per Plans </t>
  </si>
  <si>
    <t xml:space="preserve">699-A     </t>
  </si>
  <si>
    <t xml:space="preserve">Roadway Construction Stakes </t>
  </si>
  <si>
    <t xml:space="preserve">699-B     </t>
  </si>
  <si>
    <t xml:space="preserve">Bridge Construction Stakes </t>
  </si>
  <si>
    <t xml:space="preserve">907-699-C </t>
  </si>
  <si>
    <t xml:space="preserve">Unmanned Aerial System </t>
  </si>
  <si>
    <t xml:space="preserve">801-A     </t>
  </si>
  <si>
    <t xml:space="preserve">Foundation Excavation </t>
  </si>
  <si>
    <t>BRIDGE</t>
  </si>
  <si>
    <t xml:space="preserve">801-B     </t>
  </si>
  <si>
    <t xml:space="preserve">Cofferdams </t>
  </si>
  <si>
    <t xml:space="preserve">802-A     </t>
  </si>
  <si>
    <t xml:space="preserve">Permanent Steel Sheet Piling </t>
  </si>
  <si>
    <t xml:space="preserve">802-B     </t>
  </si>
  <si>
    <t xml:space="preserve">Permanent Concrete Sheet Piling </t>
  </si>
  <si>
    <t xml:space="preserve">802-C     </t>
  </si>
  <si>
    <t xml:space="preserve">Temporary Steel Sheet Piling </t>
  </si>
  <si>
    <t xml:space="preserve">803-A     </t>
  </si>
  <si>
    <t xml:space="preserve">Test Pile </t>
  </si>
  <si>
    <t xml:space="preserve">907-803-B </t>
  </si>
  <si>
    <t xml:space="preserve">Conventional Static Pile Load Test </t>
  </si>
  <si>
    <t xml:space="preserve">803-C     </t>
  </si>
  <si>
    <t xml:space="preserve">12" x 12" Prestressed Concrete Piling </t>
  </si>
  <si>
    <t xml:space="preserve">14" x 14" Prestressed Concrete Piling </t>
  </si>
  <si>
    <t xml:space="preserve">16" x 16" Prestressed Concrete Piling </t>
  </si>
  <si>
    <t xml:space="preserve">18" x 18" Prestressed Concrete Piling </t>
  </si>
  <si>
    <t xml:space="preserve">20" x 20" Prestressed Concrete Piling </t>
  </si>
  <si>
    <t xml:space="preserve">24" x 24" Prestressed Concrete Piling </t>
  </si>
  <si>
    <t xml:space="preserve">803-D     </t>
  </si>
  <si>
    <t xml:space="preserve">HP 10 x 42 Steel Piling </t>
  </si>
  <si>
    <t xml:space="preserve">HP 12 x 53 Steel Piling </t>
  </si>
  <si>
    <t xml:space="preserve">HP 12 x 63 Steel Piling </t>
  </si>
  <si>
    <t xml:space="preserve">HP 12 x 84 Steel Piling </t>
  </si>
  <si>
    <t xml:space="preserve">HP 14 x 117 Steel Piling </t>
  </si>
  <si>
    <t xml:space="preserve">HP 14 x 73 Steel Piling </t>
  </si>
  <si>
    <t xml:space="preserve">HP 14 x 89 Steel Piling </t>
  </si>
  <si>
    <t xml:space="preserve">HP 16 x 121 Steel Piling </t>
  </si>
  <si>
    <t xml:space="preserve">HP 16 x 141 Steel Piling </t>
  </si>
  <si>
    <t xml:space="preserve">HP 16 x 183 Steel Piling </t>
  </si>
  <si>
    <t xml:space="preserve">HP 18 x 181 Steel Piling </t>
  </si>
  <si>
    <t xml:space="preserve">HP 12 x 74 Steel Piling </t>
  </si>
  <si>
    <t xml:space="preserve">HP 14 x 102 Steel Piling </t>
  </si>
  <si>
    <t xml:space="preserve">803-E     </t>
  </si>
  <si>
    <t xml:space="preserve">Concrete Piling Cut-off, 14" x 14" </t>
  </si>
  <si>
    <t xml:space="preserve">Concrete Piling Cut-off, 16" x 16" </t>
  </si>
  <si>
    <t xml:space="preserve">Concrete Piling Cut-off, 18" x 18" </t>
  </si>
  <si>
    <t xml:space="preserve">803-F     </t>
  </si>
  <si>
    <t xml:space="preserve">10" Pre-Formed Pile Hole </t>
  </si>
  <si>
    <t xml:space="preserve">12" Pre-Formed Pile Hole </t>
  </si>
  <si>
    <t xml:space="preserve">14" Pre-Formed Pile Hole </t>
  </si>
  <si>
    <t xml:space="preserve">15" Pre-Formed Pile Hole </t>
  </si>
  <si>
    <t xml:space="preserve">16" Pre-Formed Pile Hole </t>
  </si>
  <si>
    <t xml:space="preserve">17" Pre-Formed Pile Hole </t>
  </si>
  <si>
    <t xml:space="preserve">18" Pre-Formed Pile Hole </t>
  </si>
  <si>
    <t xml:space="preserve">20" Pre-Formed Pile Hole </t>
  </si>
  <si>
    <t xml:space="preserve">22" Pre-Formed Pile Hole </t>
  </si>
  <si>
    <t xml:space="preserve">23" Pre-Formed Pile Hole </t>
  </si>
  <si>
    <t xml:space="preserve">24" Pre-Formed Pile Hole </t>
  </si>
  <si>
    <t xml:space="preserve">25" Pre-Formed Pile Hole </t>
  </si>
  <si>
    <t xml:space="preserve">26" Pre-Formed Pile Hole </t>
  </si>
  <si>
    <t xml:space="preserve">30" Pre-Formed Pile Hole </t>
  </si>
  <si>
    <t xml:space="preserve">803-G     </t>
  </si>
  <si>
    <t xml:space="preserve">PDA Test Pile, Special Instrumentation Load Test </t>
  </si>
  <si>
    <t xml:space="preserve">PDA Test Pile and Special Instrumentation Load Test </t>
  </si>
  <si>
    <t xml:space="preserve">907-803-H </t>
  </si>
  <si>
    <t xml:space="preserve">PDA Test Pile and Conventional Load Test </t>
  </si>
  <si>
    <t xml:space="preserve">803-H     </t>
  </si>
  <si>
    <t xml:space="preserve">907-803-I </t>
  </si>
  <si>
    <t xml:space="preserve">PDA Test Pile </t>
  </si>
  <si>
    <t xml:space="preserve">PDA Test Pile, Concrete Pile </t>
  </si>
  <si>
    <t xml:space="preserve">PDA Test Pile, HP Steel Pile </t>
  </si>
  <si>
    <t xml:space="preserve">PDA Test Pile, Steel Pipe Pile </t>
  </si>
  <si>
    <t xml:space="preserve">907-803-J </t>
  </si>
  <si>
    <t xml:space="preserve">Pile Restrike </t>
  </si>
  <si>
    <t xml:space="preserve">803-K     </t>
  </si>
  <si>
    <t xml:space="preserve">Drilled Shaft, 102" Diameter </t>
  </si>
  <si>
    <t xml:space="preserve">Drilled Shaft, 24" Diameter </t>
  </si>
  <si>
    <t xml:space="preserve">Drilled Shaft, 30" Diameter </t>
  </si>
  <si>
    <t xml:space="preserve">Drilled Shaft, 36" Diameter </t>
  </si>
  <si>
    <t xml:space="preserve">Drilled Shaft, 42" Diameter </t>
  </si>
  <si>
    <t xml:space="preserve">Drilled Shaft, 48" Diameter </t>
  </si>
  <si>
    <t xml:space="preserve">Drilled Shaft, 54" Diameter </t>
  </si>
  <si>
    <t xml:space="preserve">Drilled Shaft, 60" Diameter </t>
  </si>
  <si>
    <t xml:space="preserve">Drilled Shaft, 66" Diameter </t>
  </si>
  <si>
    <t xml:space="preserve">Drilled Shaft, 72" Diameter </t>
  </si>
  <si>
    <t xml:space="preserve">Drilled Shaft, 78" Diameter </t>
  </si>
  <si>
    <t xml:space="preserve">Drilled Shaft, 88" Diameter </t>
  </si>
  <si>
    <t xml:space="preserve">Drilled Shaft, 96" Diameter </t>
  </si>
  <si>
    <t xml:space="preserve">Drilled Shaft, 84" Diameter </t>
  </si>
  <si>
    <t xml:space="preserve">Drilled Shaft, 108" Diameter </t>
  </si>
  <si>
    <t xml:space="preserve">803-L     </t>
  </si>
  <si>
    <t xml:space="preserve">Test Shaft, 42" Diameter </t>
  </si>
  <si>
    <t xml:space="preserve">Test Shaft, 48" Diameter </t>
  </si>
  <si>
    <t xml:space="preserve">Test Shaft, 54" Diameter </t>
  </si>
  <si>
    <t xml:space="preserve">Test Shaft, 60" Diameter </t>
  </si>
  <si>
    <t xml:space="preserve">Test Shaft, 66" Diameter </t>
  </si>
  <si>
    <t xml:space="preserve">Test Shaft, 72" Diameter </t>
  </si>
  <si>
    <t xml:space="preserve">Test Shaft, 78" Diameter </t>
  </si>
  <si>
    <t xml:space="preserve">Test Shaft, 96" Diameter </t>
  </si>
  <si>
    <t xml:space="preserve">Test Shaft, 84" Diameter </t>
  </si>
  <si>
    <t xml:space="preserve">Test Shaft, 108" Diameter </t>
  </si>
  <si>
    <t xml:space="preserve">Test Shaft, 102" Diameter </t>
  </si>
  <si>
    <t xml:space="preserve">803-M     </t>
  </si>
  <si>
    <t xml:space="preserve">Trial Shaft, 102" Diameter </t>
  </si>
  <si>
    <t xml:space="preserve">Trial Shaft, 30" Diameter </t>
  </si>
  <si>
    <t xml:space="preserve">Trial Shaft, 36" Diameter </t>
  </si>
  <si>
    <t xml:space="preserve">Trial Shaft, 42" Diameter </t>
  </si>
  <si>
    <t xml:space="preserve">Trial Shaft, 48" Diameter </t>
  </si>
  <si>
    <t xml:space="preserve">Trial Shaft, 54" Diameter </t>
  </si>
  <si>
    <t xml:space="preserve">Trial Shaft, 60" Diameter </t>
  </si>
  <si>
    <t xml:space="preserve">Trial Shaft, 66" Diameter </t>
  </si>
  <si>
    <t xml:space="preserve">Trial Shaft, 72" Diameter </t>
  </si>
  <si>
    <t xml:space="preserve">Trial Shaft, 78" Diameter </t>
  </si>
  <si>
    <t xml:space="preserve">Trial Shaft, 96" Diameter </t>
  </si>
  <si>
    <t xml:space="preserve">Trial Shaft, 84" Diameter </t>
  </si>
  <si>
    <t xml:space="preserve">Trial Shaft, 108" Diameter </t>
  </si>
  <si>
    <t xml:space="preserve">803-N     </t>
  </si>
  <si>
    <t xml:space="preserve">Exploration </t>
  </si>
  <si>
    <t xml:space="preserve">803-O     </t>
  </si>
  <si>
    <t xml:space="preserve">Permanent Casing, 102" Diameter </t>
  </si>
  <si>
    <t xml:space="preserve">Permanent Casing, 108" Diameter </t>
  </si>
  <si>
    <t xml:space="preserve">Permanent Casing, 24" Diameter </t>
  </si>
  <si>
    <t xml:space="preserve">Permanent Casing, 30" Diameter </t>
  </si>
  <si>
    <t xml:space="preserve">Permanent Casing, 36" Diameter </t>
  </si>
  <si>
    <t xml:space="preserve">Permanent Casing, 42" Diameter </t>
  </si>
  <si>
    <t xml:space="preserve">Permanent Casing, 48" Diameter </t>
  </si>
  <si>
    <t xml:space="preserve">Permanent Casing, 54" Diameter </t>
  </si>
  <si>
    <t xml:space="preserve">Permanent Casing, 60" Diameter </t>
  </si>
  <si>
    <t xml:space="preserve">Permanent Casing, 66" Diameter </t>
  </si>
  <si>
    <t xml:space="preserve">Permanent Casing, 72" Diameter </t>
  </si>
  <si>
    <t xml:space="preserve">Permanent Casing, 78" Diameter </t>
  </si>
  <si>
    <t xml:space="preserve">Permanent Casing, 84" Diamater </t>
  </si>
  <si>
    <t xml:space="preserve">Permanent Casing, 96" Diameter </t>
  </si>
  <si>
    <t xml:space="preserve">Temporary Casing, 24" Diameter </t>
  </si>
  <si>
    <t xml:space="preserve">Temporary Casing, 36" Diameter </t>
  </si>
  <si>
    <t xml:space="preserve">Temporary Casing, 42" Diameter </t>
  </si>
  <si>
    <t xml:space="preserve">Temporary Casing, 48" Diameter </t>
  </si>
  <si>
    <t xml:space="preserve">Temporary Casing, 54" Diameter </t>
  </si>
  <si>
    <t xml:space="preserve">Temporary Casing, 60" Diameter </t>
  </si>
  <si>
    <t xml:space="preserve">Temporary Casing, 66" Diameter </t>
  </si>
  <si>
    <t xml:space="preserve">Temporary Casing, 67" Diameter </t>
  </si>
  <si>
    <t xml:space="preserve">Temporary Casing, 72" Diameter </t>
  </si>
  <si>
    <t xml:space="preserve">Temporary Casing, 74" Diameter </t>
  </si>
  <si>
    <t xml:space="preserve">Temporary Casing, 78" Diameter </t>
  </si>
  <si>
    <t xml:space="preserve">Temporary Casing, 30" Diameter </t>
  </si>
  <si>
    <t xml:space="preserve">Temporary Casing, 84" Diameter </t>
  </si>
  <si>
    <t xml:space="preserve">Temporary Casing, 96" Diameter </t>
  </si>
  <si>
    <t xml:space="preserve">Temporary Casing, 102" Diameter </t>
  </si>
  <si>
    <t xml:space="preserve">803-P     </t>
  </si>
  <si>
    <t xml:space="preserve">24" Steel Pipe Piling, Wall Thickness 0.500" </t>
  </si>
  <si>
    <t xml:space="preserve">24" Steel Pipe Piling, Wall Thickness 0.750" </t>
  </si>
  <si>
    <t xml:space="preserve">30" Steel Pipe Piling, Wall Thickness 0.500" </t>
  </si>
  <si>
    <t xml:space="preserve">30" Steel Pipe Piling, Wall Thickness 0.750" </t>
  </si>
  <si>
    <t xml:space="preserve">36" Steel Pipe Piling, Wall Thickness 0.625" </t>
  </si>
  <si>
    <t xml:space="preserve">36" Steel Pipe Piling, Wall Thickness 0.750" </t>
  </si>
  <si>
    <t xml:space="preserve">18" Steel Pipe Piling, Wall Thickness 0.500" </t>
  </si>
  <si>
    <t xml:space="preserve">20" Steel Pipe Piling, Wall Thickness 0.500" </t>
  </si>
  <si>
    <t xml:space="preserve">30" Steel Pipe Piling, Wall Thickness 0.625" </t>
  </si>
  <si>
    <t xml:space="preserve">20" Steel Pipe Piling, Wall Thickness 0.625" </t>
  </si>
  <si>
    <t xml:space="preserve">24" Steel Pipe Piling, Wall Thickness 1.000" </t>
  </si>
  <si>
    <t xml:space="preserve">18" Steel Pipe Piling, Wall Thickness 0.375" </t>
  </si>
  <si>
    <t xml:space="preserve">36" Steel Pipe Piling, Wall Thickness 1" </t>
  </si>
  <si>
    <t xml:space="preserve">36" Steel Pipe Piling, Wall Thickness 0.500" </t>
  </si>
  <si>
    <t>907-803-PP</t>
  </si>
  <si>
    <t xml:space="preserve">907-804-A </t>
  </si>
  <si>
    <t xml:space="preserve">Bridge Concrete, Class BDX </t>
  </si>
  <si>
    <t xml:space="preserve">Bridge Concrete, Class AA </t>
  </si>
  <si>
    <t xml:space="preserve">Bridge Concrete, Class B </t>
  </si>
  <si>
    <t xml:space="preserve">Bridge Concrete, Class BD </t>
  </si>
  <si>
    <t xml:space="preserve">Bridge Concrete, Class F </t>
  </si>
  <si>
    <t xml:space="preserve">Bridge Concrete, Class FX </t>
  </si>
  <si>
    <t xml:space="preserve">Bridge Concrete, Class DS </t>
  </si>
  <si>
    <t xml:space="preserve">907-804-B </t>
  </si>
  <si>
    <t xml:space="preserve">Box Bridge Concrete, Class B </t>
  </si>
  <si>
    <t xml:space="preserve">804-C     </t>
  </si>
  <si>
    <t xml:space="preserve">100' Prestressed Concrete Beam, Type BT-72 </t>
  </si>
  <si>
    <t xml:space="preserve">100' Prestressed Concrete Beam, Type IV </t>
  </si>
  <si>
    <t xml:space="preserve">101' Prestressed Concrete Beam, Type BT-72 </t>
  </si>
  <si>
    <t xml:space="preserve">101' Prestressed Concrete Beam, Type IV </t>
  </si>
  <si>
    <t xml:space="preserve">102' Prestressed Concrete Beam, Type IV </t>
  </si>
  <si>
    <t xml:space="preserve">103' Prestressed Concrete Beam, Type BT-72 </t>
  </si>
  <si>
    <t xml:space="preserve">103' Prestressed Concrete Beam, Type IV </t>
  </si>
  <si>
    <t xml:space="preserve">104' Prestressed Concrete Beam, Type BT-72 </t>
  </si>
  <si>
    <t xml:space="preserve">104' Prestressed Concrete Beam, Type IV </t>
  </si>
  <si>
    <t xml:space="preserve">105' Prestressed Concrete Beam, Type BT-72 </t>
  </si>
  <si>
    <t xml:space="preserve">105' Prestressed Concrete Beam, Type IV </t>
  </si>
  <si>
    <t xml:space="preserve">106' Prestressed Concrete Beam, Type BT-54 </t>
  </si>
  <si>
    <t xml:space="preserve">106' Prestressed Concrete Beam, Type BT-63 </t>
  </si>
  <si>
    <t xml:space="preserve">106' Prestressed Concrete Beam, Type BT-72 </t>
  </si>
  <si>
    <t xml:space="preserve">106' Prestressed Concrete Beam, Type IV </t>
  </si>
  <si>
    <t xml:space="preserve">107' Prestressed Concrete Beam, Type BT-72 </t>
  </si>
  <si>
    <t xml:space="preserve">107' Prestressed Concrete Beam, Type IV </t>
  </si>
  <si>
    <t xml:space="preserve">108' Prestressed Concrete Beam, Type BT-72 </t>
  </si>
  <si>
    <t xml:space="preserve">108' Prestressed Concrete Beam, Type IV </t>
  </si>
  <si>
    <t xml:space="preserve">109' Prestressed Concrete Beam, Type BT-54 </t>
  </si>
  <si>
    <t xml:space="preserve">109' Prestressed Concrete Beam, Type BT-72 </t>
  </si>
  <si>
    <t xml:space="preserve">109' Prestressed Concrete Beam, Type IV </t>
  </si>
  <si>
    <t xml:space="preserve">110' Prestressed Concrete Beam, Type BT-54 </t>
  </si>
  <si>
    <t xml:space="preserve">110' Prestressed Concrete Beam, Type BT-72 </t>
  </si>
  <si>
    <t xml:space="preserve">110' Prestressed Concrete Beam, Type IV </t>
  </si>
  <si>
    <t xml:space="preserve">111' Prestressed Concrete Beam, Type BT-72 </t>
  </si>
  <si>
    <t xml:space="preserve">111' Prestressed Concrete Beam, Type IV </t>
  </si>
  <si>
    <t xml:space="preserve">112' Prestressed Concrete Beam, Type BT-63 </t>
  </si>
  <si>
    <t xml:space="preserve">113' Prestressed Concrete Beam, Type BT-72 </t>
  </si>
  <si>
    <t xml:space="preserve">114' Prestressed Concrete Beam, Type IV </t>
  </si>
  <si>
    <t xml:space="preserve">115' Prestressed Concrete Beam, Type BT-63 </t>
  </si>
  <si>
    <t xml:space="preserve">115' Prestressed Concrete Beam, Type BT-72 </t>
  </si>
  <si>
    <t xml:space="preserve">116' Prestressed Concrete Beam, Type BT-63 </t>
  </si>
  <si>
    <t xml:space="preserve">117' Prestressed Concrete Beam, Type BT-72 </t>
  </si>
  <si>
    <t xml:space="preserve">118' Prestressed Concrete Beam, Type BT-72 </t>
  </si>
  <si>
    <t xml:space="preserve">119' Prestressed Concrete Beam, Type BT-72 </t>
  </si>
  <si>
    <t xml:space="preserve">120' Prestressed Concrete Beam, Type BT-63 </t>
  </si>
  <si>
    <t xml:space="preserve">120' Prestressed Concrete Beam, Type BT-72 </t>
  </si>
  <si>
    <t xml:space="preserve">121' Prestressed Concrete Beam, Type BT-63 </t>
  </si>
  <si>
    <t xml:space="preserve">121' Prestressed Concrete Beam, Type BT-72 </t>
  </si>
  <si>
    <t xml:space="preserve">122' Prestressed Concrete Beam, Type BT-63 </t>
  </si>
  <si>
    <t xml:space="preserve">122' Prestressed Concrete Beam, Type BT-72 </t>
  </si>
  <si>
    <t xml:space="preserve">123' Prestressed Concrete Beam, Type BT-72 </t>
  </si>
  <si>
    <t xml:space="preserve">124' Prestressed Concrete Beam, Type BT-72 </t>
  </si>
  <si>
    <t xml:space="preserve">125' Prestressed Concrete Beam, Type BT-72 </t>
  </si>
  <si>
    <t xml:space="preserve">126' Prestressed Concrete Beam, Type BT-72 </t>
  </si>
  <si>
    <t xml:space="preserve">127' Prestressed Concrete Beam, Type BT-72 </t>
  </si>
  <si>
    <t xml:space="preserve">128' Prestressed Concrete Beam, Type BT-72 </t>
  </si>
  <si>
    <t xml:space="preserve">129' Prestressed Concrete Beam, Type BT-72 </t>
  </si>
  <si>
    <t xml:space="preserve">130' Prestressed Concrete Beam, Type BT-72 </t>
  </si>
  <si>
    <t xml:space="preserve">131' Prestressed Concrete Beam, Type BT-72 </t>
  </si>
  <si>
    <t xml:space="preserve">132' Prestressed Concrete Beam, Type BT-72 </t>
  </si>
  <si>
    <t xml:space="preserve">133' Prestressed Concrete Beam, Type BT-72 </t>
  </si>
  <si>
    <t xml:space="preserve">135' Prestressed Concrete Beam, Type BT-72 </t>
  </si>
  <si>
    <t xml:space="preserve">136' Prestressed Concrete Beam, Type BT-72 </t>
  </si>
  <si>
    <t xml:space="preserve">137' Prestressed Concrete Beam, Type BT-72 </t>
  </si>
  <si>
    <t xml:space="preserve">138' Prestressed Concrete Beam, Type BT-72 </t>
  </si>
  <si>
    <t xml:space="preserve">140' Prestressed Concrete Beam, Type BT-72 </t>
  </si>
  <si>
    <t xml:space="preserve">19' Prestressed Concrete Beam, 16" x16" </t>
  </si>
  <si>
    <t xml:space="preserve">26' Prestressed Concrete Beam, 16" x 16" </t>
  </si>
  <si>
    <t xml:space="preserve">30' Prestressed Concrete Beam, Type I+2 </t>
  </si>
  <si>
    <t xml:space="preserve">40' Prestressed Concrete Beam, 16" x16" </t>
  </si>
  <si>
    <t xml:space="preserve">40' Prestressed Concrete Beam, 18" x18" </t>
  </si>
  <si>
    <t xml:space="preserve">40' Prestressed Concrete Beam, Type I+2 </t>
  </si>
  <si>
    <t xml:space="preserve">40' Prestressed Concrete Beam, Type II+2 </t>
  </si>
  <si>
    <t xml:space="preserve">40' Prestressed Concrete Beam, Type III </t>
  </si>
  <si>
    <t xml:space="preserve">43' Prestressed Concrete Beam, Type III </t>
  </si>
  <si>
    <t xml:space="preserve">45' Prestressed Concrete Beam, Type I+2 </t>
  </si>
  <si>
    <t xml:space="preserve">45' Prestressed Concrete Beam, Type II+2 </t>
  </si>
  <si>
    <t xml:space="preserve">50' Prestressed Concrete Beam, Type II </t>
  </si>
  <si>
    <t xml:space="preserve">50' Prestressed Concrete Beam, Type II + 2 </t>
  </si>
  <si>
    <t xml:space="preserve">50' Prestressed Concrete Beam, Type III </t>
  </si>
  <si>
    <t xml:space="preserve">51' Prestressed Concrete Beam, Type II+2 </t>
  </si>
  <si>
    <t xml:space="preserve">51' Prestressed Concrete Beam, Type III </t>
  </si>
  <si>
    <t xml:space="preserve">52' Prestressed Concrete Beam, Type IV </t>
  </si>
  <si>
    <t xml:space="preserve">53' Prestressed Concrete Beam, Type IV </t>
  </si>
  <si>
    <t xml:space="preserve">55' Prestressed Concrete Beam, Type BT-72 </t>
  </si>
  <si>
    <t xml:space="preserve">55' Prestressed Concrete Beam, Type II </t>
  </si>
  <si>
    <t xml:space="preserve">55' Prestressed Concrete Beam, Type III </t>
  </si>
  <si>
    <t xml:space="preserve">55' Prestressed Concrete Beam, Type IV </t>
  </si>
  <si>
    <t xml:space="preserve">58' Prestressed Concrete Beam, Type BT-63 </t>
  </si>
  <si>
    <t xml:space="preserve">60' Prestressed Concrete Beam, Type II </t>
  </si>
  <si>
    <t xml:space="preserve">60' Prestressed Concrete Beam, Type II+2 </t>
  </si>
  <si>
    <t xml:space="preserve">60' Prestressed Concrete Beam, Type III </t>
  </si>
  <si>
    <t xml:space="preserve">60' Prestressed Concrete Beam, Type IV </t>
  </si>
  <si>
    <t xml:space="preserve">62' Prestressed Concrete Beam, Type IV </t>
  </si>
  <si>
    <t xml:space="preserve">63' Prestressed Concrete Beam, Type III </t>
  </si>
  <si>
    <t xml:space="preserve">63' Prestressed Concrete Beam, Type IV </t>
  </si>
  <si>
    <t xml:space="preserve">64' Prestressed Concrete Beam, Type BT-72 </t>
  </si>
  <si>
    <t xml:space="preserve">64' Prestressed Concrete Beam, Type III </t>
  </si>
  <si>
    <t xml:space="preserve">64' Prestressed Concrete Beam, Type IV </t>
  </si>
  <si>
    <t xml:space="preserve">65' Prestressed Concrete Beam, Type II + 2 </t>
  </si>
  <si>
    <t xml:space="preserve">65' Prestressed Concrete Beam, Type III </t>
  </si>
  <si>
    <t xml:space="preserve">65' Prestressed Concrete Beam, Type IV </t>
  </si>
  <si>
    <t xml:space="preserve">66' Prestressed Concrete Beam, Type BT-72 </t>
  </si>
  <si>
    <t xml:space="preserve">67' Prestressed Concrete Beam, Type III </t>
  </si>
  <si>
    <t xml:space="preserve">68' Prestressed Concrete Beam, Type BT-63 </t>
  </si>
  <si>
    <t xml:space="preserve">68' Prestressed Concrete Beam, Type BT-72 </t>
  </si>
  <si>
    <t xml:space="preserve">68' Prestressed Concrete Beam, Type III </t>
  </si>
  <si>
    <t xml:space="preserve">69' Prestressed Concrete Beam, Type BT-54 </t>
  </si>
  <si>
    <t xml:space="preserve">69' Prestressed Concrete Beam, Type III </t>
  </si>
  <si>
    <t xml:space="preserve">70' Prestressed Concrete Beam, Type BT-72 </t>
  </si>
  <si>
    <t xml:space="preserve">70' Prestressed Concrete Beam, Type III </t>
  </si>
  <si>
    <t xml:space="preserve">70' Prestressed Concrete Beam, Type IV </t>
  </si>
  <si>
    <t xml:space="preserve">71' Prestressed Concrete Beam, Type BT-72 </t>
  </si>
  <si>
    <t xml:space="preserve">71' Prestressed Concrete Beam, Type IV </t>
  </si>
  <si>
    <t xml:space="preserve">72' Prestressed Concrete Beam, Type IV </t>
  </si>
  <si>
    <t xml:space="preserve">73' Prestressed Concrete Beam, Type IV </t>
  </si>
  <si>
    <t xml:space="preserve">75' Prestressed Concrete Beam, Type BT-63 </t>
  </si>
  <si>
    <t xml:space="preserve">75' Prestressed Concrete Beam, Type BT-72 </t>
  </si>
  <si>
    <t xml:space="preserve">75' Prestressed Concrete Beam, Type III </t>
  </si>
  <si>
    <t xml:space="preserve">75' Prestressed Concrete Beam, Type IV </t>
  </si>
  <si>
    <t xml:space="preserve">76' Prestressed Concrete Beam, Type IV </t>
  </si>
  <si>
    <t xml:space="preserve">77' Prestressed Concrete Beam, Type III </t>
  </si>
  <si>
    <t xml:space="preserve">77' Prestressed Concrete Beam, Type IV </t>
  </si>
  <si>
    <t xml:space="preserve">78' Prestressed Concrete Beam, Type BT-72 </t>
  </si>
  <si>
    <t xml:space="preserve">78' Prestressed Concrete Beam, Type IV </t>
  </si>
  <si>
    <t xml:space="preserve">79' Prestressed Concrete Beam, Type IV </t>
  </si>
  <si>
    <t xml:space="preserve">80' Prestressed Concrete Beam, Type BT-72 </t>
  </si>
  <si>
    <t xml:space="preserve">80' Prestressed Concrete Beam, Type III </t>
  </si>
  <si>
    <t xml:space="preserve">80' Prestressed Concrete Beam, Type IV </t>
  </si>
  <si>
    <t xml:space="preserve">81' Prestressed Concrete Beam, Type IV </t>
  </si>
  <si>
    <t xml:space="preserve">83' Prestressed Concrete Beam, Type BT-72 </t>
  </si>
  <si>
    <t xml:space="preserve">83' Prestressed Concrete Beam, Type IV </t>
  </si>
  <si>
    <t xml:space="preserve">83' Prestressed Concrete Beam, Type VI </t>
  </si>
  <si>
    <t xml:space="preserve">85' Prestressed Concrete Beam, Type BT-72 </t>
  </si>
  <si>
    <t xml:space="preserve">85' Prestressed Concrete Beam, Type III </t>
  </si>
  <si>
    <t xml:space="preserve">85' Prestressed Concrete Beam, Type IV </t>
  </si>
  <si>
    <t xml:space="preserve">86' Prestressed Concrete Beam, Type IV </t>
  </si>
  <si>
    <t xml:space="preserve">87' Prestressed Concrete Beam, Type BT-72 </t>
  </si>
  <si>
    <t xml:space="preserve">87' Prestressed Concrete Beam, Type IV </t>
  </si>
  <si>
    <t xml:space="preserve">88' Prestressed Concrete Beam, Type BT-72 </t>
  </si>
  <si>
    <t xml:space="preserve">88' Prestressed Concrete Beam, Type III </t>
  </si>
  <si>
    <t xml:space="preserve">88' Prestressed Concrete Beam, Type IV </t>
  </si>
  <si>
    <t xml:space="preserve">89' Prestressed Concrete Beam, Type BT-72 </t>
  </si>
  <si>
    <t xml:space="preserve">89' Prestressed Concrete Beam, Type III </t>
  </si>
  <si>
    <t xml:space="preserve">89' Prestressed Concrete Beam, Type IV </t>
  </si>
  <si>
    <t xml:space="preserve">90' Prestressed Concrete Beam, Type BT-54 </t>
  </si>
  <si>
    <t xml:space="preserve">90' Prestressed Concrete Beam, Type BT-72 </t>
  </si>
  <si>
    <t xml:space="preserve">90' Prestressed Concrete Beam, Type III </t>
  </si>
  <si>
    <t xml:space="preserve">90' Prestressed Concrete Beam, Type IV </t>
  </si>
  <si>
    <t xml:space="preserve">91' Prestressed Concrete Beam, Type BT-72 </t>
  </si>
  <si>
    <t xml:space="preserve">91' Prestressed Concrete Beam, Type IV </t>
  </si>
  <si>
    <t xml:space="preserve">92' Prestressed Concrete Beam, Type BT-72 </t>
  </si>
  <si>
    <t xml:space="preserve">92' Prestressed Concrete Beam, Type IV </t>
  </si>
  <si>
    <t xml:space="preserve">93' Prestressed Concrete Beam, Type IV </t>
  </si>
  <si>
    <t xml:space="preserve">94' Prestressed Concrete Beam, Type IV </t>
  </si>
  <si>
    <t xml:space="preserve">95' Prestressed Concrete Beam, Type BT-54 </t>
  </si>
  <si>
    <t xml:space="preserve">95' Prestressed Concrete Beam, Type BT-63 </t>
  </si>
  <si>
    <t xml:space="preserve">95' Prestressed Concrete Beam, Type BT-72 </t>
  </si>
  <si>
    <t xml:space="preserve">95' Prestressed Concrete Beam, Type IV </t>
  </si>
  <si>
    <t xml:space="preserve">96' Prestressed Concrete Beam, Type BT-54 </t>
  </si>
  <si>
    <t xml:space="preserve">96' Prestressed Concrete Beam, Type BT-72 </t>
  </si>
  <si>
    <t xml:space="preserve">96' Prestressed Concrete Beam, Type IV </t>
  </si>
  <si>
    <t xml:space="preserve">97' Prestressed Concrete Beam, Type BT-72 </t>
  </si>
  <si>
    <t xml:space="preserve">97' Prestressed Concrete Beam, Type IV </t>
  </si>
  <si>
    <t xml:space="preserve">98' Prestressed Concrete Beam, Type IV </t>
  </si>
  <si>
    <t xml:space="preserve">99' Prestressed Concrete Beam, Type BT-72 </t>
  </si>
  <si>
    <t xml:space="preserve">99' Prestressed Concrete Beam, Type IV </t>
  </si>
  <si>
    <t xml:space="preserve">111' Prestressed Concrete Beam, Type BT-54 </t>
  </si>
  <si>
    <t xml:space="preserve">41' Prestressed Concrete Beam, Type I+2 </t>
  </si>
  <si>
    <t xml:space="preserve">81' Prestressed Concrete Beam, Type III </t>
  </si>
  <si>
    <t xml:space="preserve">100' Prestressed Concrete Beam, Type BT-54 </t>
  </si>
  <si>
    <t xml:space="preserve">99' Prestressed Concrete Beam, Type BT-54 </t>
  </si>
  <si>
    <t xml:space="preserve">80' Prestressed Concrete Beam, Type FIB-45 </t>
  </si>
  <si>
    <t xml:space="preserve">100' Prestressed Concrete Beam, Type FIB-45 </t>
  </si>
  <si>
    <t xml:space="preserve">135' Prestressed Concrete Beam, Type FIB-54 </t>
  </si>
  <si>
    <t xml:space="preserve">29' Prestressed Concrete Beam, 16" x16" </t>
  </si>
  <si>
    <t xml:space="preserve">64' Prestressed Concrete Beam, Type FIB-78 </t>
  </si>
  <si>
    <t xml:space="preserve">114' Prestressed Concrete Beam, Type FIB-78 </t>
  </si>
  <si>
    <t xml:space="preserve">145' Prestressed Concrete Beam, Type FIB-78 </t>
  </si>
  <si>
    <t xml:space="preserve">136' Prestressed Concrete Beam, Type FIB-78 </t>
  </si>
  <si>
    <t xml:space="preserve">148' Prestressed Concrete Beam, Type FIB-78 </t>
  </si>
  <si>
    <t xml:space="preserve">143' Prestressed Concrete Beam, Type FIB-78 </t>
  </si>
  <si>
    <t xml:space="preserve">147' Prestressed Concrete Beam, Type FIB-78 </t>
  </si>
  <si>
    <t xml:space="preserve">118' Prestressed Concrete Beam, Type FIB-78 </t>
  </si>
  <si>
    <t xml:space="preserve">120' Prestressed Concrete Beam, Type FIB-78 </t>
  </si>
  <si>
    <t xml:space="preserve">78' Prestressed Concrete Beam, Type FIB-78 </t>
  </si>
  <si>
    <t xml:space="preserve">170' Prestressed Concrete Beam, Type FIB-78 </t>
  </si>
  <si>
    <t xml:space="preserve">170' Prestressed Concrete Beam, Type FIB-84 </t>
  </si>
  <si>
    <t xml:space="preserve">150' Prestressed Concrete Beam, Type FIB-72 </t>
  </si>
  <si>
    <t xml:space="preserve">130' Prestressed Concrete Beam, Type FIB-63 </t>
  </si>
  <si>
    <t xml:space="preserve">110' Prestressed Concrete Beam, Type FIB-45 </t>
  </si>
  <si>
    <t xml:space="preserve">115' Prestressed Concrete Beam, Type BT-54 </t>
  </si>
  <si>
    <t xml:space="preserve">80' Prestressed Concrete Beam, Type FIB-36 </t>
  </si>
  <si>
    <t xml:space="preserve">110' Prestressed Concrete Beam, Type FIB-54 </t>
  </si>
  <si>
    <t xml:space="preserve">30' Prestressed Concrete Beam, 16" x16" </t>
  </si>
  <si>
    <t xml:space="preserve">100' Prestressed Concrete Beam, Type FIB-36 </t>
  </si>
  <si>
    <t xml:space="preserve">120' Prestressed Concrete Beam, Type FIB-45 </t>
  </si>
  <si>
    <t xml:space="preserve">135' Prestressed Concrete Beam, Type FIB-63 </t>
  </si>
  <si>
    <t xml:space="preserve">85' Prestressed Concrete Beam, Type FIB-36 </t>
  </si>
  <si>
    <t xml:space="preserve">140' Prestressed Concrete Beam, Type FIB-63 </t>
  </si>
  <si>
    <t xml:space="preserve">45' Prestressed Concrete Beam, Type FIB-36 </t>
  </si>
  <si>
    <t xml:space="preserve">90' Prestressed Concrete Beam, Type FIB-36 </t>
  </si>
  <si>
    <t xml:space="preserve">70' Prestressed Concrete Beam, Type FIB-36 </t>
  </si>
  <si>
    <t xml:space="preserve">75' Prestressed Concrete Beam, Type FIB-36 </t>
  </si>
  <si>
    <t xml:space="preserve">95' Prestressed Concrete Beam, Type FIB-36 </t>
  </si>
  <si>
    <t xml:space="preserve">130' Prestressed Concrete Beam, Type FIB-54 </t>
  </si>
  <si>
    <t xml:space="preserve">116' Prestressed Concrete Beam, Type BT-72 </t>
  </si>
  <si>
    <t xml:space="preserve">100' Prestressed Concrete Beam, Type BT-63 </t>
  </si>
  <si>
    <t xml:space="preserve">100' Prestressed Concrete Beam, Type FIB-63 </t>
  </si>
  <si>
    <t xml:space="preserve">150' Prestressed Concrete Beam, Type FIB-63 </t>
  </si>
  <si>
    <t xml:space="preserve">60' Prestressed Concrete Beam, Type FIB-36 </t>
  </si>
  <si>
    <t xml:space="preserve">115' Prestressed Concrete Beam, Type FIB-45 </t>
  </si>
  <si>
    <t xml:space="preserve">40' Prestressed Concrete Beam, Type MFIB-25 </t>
  </si>
  <si>
    <t xml:space="preserve">100' Prestressed Concrete Beam, Type FIB-54 </t>
  </si>
  <si>
    <t xml:space="preserve">25' Prestressed Concrete Beam, Type MFIB-25 </t>
  </si>
  <si>
    <t xml:space="preserve">50' Prestressed Concrete Beam, Type MFIB-25 </t>
  </si>
  <si>
    <t xml:space="preserve">140' Prestressed Concrete Beam, Type FIB-54 </t>
  </si>
  <si>
    <t xml:space="preserve">145' Prestressed Concrete Beam, Type FIB-63 </t>
  </si>
  <si>
    <t xml:space="preserve">60' Prestressed Concrete Beam, Type MFIB-25 </t>
  </si>
  <si>
    <t xml:space="preserve">116' Prestressed Concrete Beam, Type FIB-45 </t>
  </si>
  <si>
    <t xml:space="preserve">101' Prestressed Concrete Beam, Type FIB-45 </t>
  </si>
  <si>
    <t xml:space="preserve">111' Prestressed Concrete Beam, Type FIB-45 </t>
  </si>
  <si>
    <t xml:space="preserve">81' Prestressed Concrete Beam, Type FIB-36 </t>
  </si>
  <si>
    <t xml:space="preserve">101' Prestressed Concrete Beam, Type FIB-36 </t>
  </si>
  <si>
    <t xml:space="preserve">131' Prestressed Concrete Beam, Type FIB-63 </t>
  </si>
  <si>
    <t xml:space="preserve">122' Prestressed Concrete Beam, Type FIB-45 </t>
  </si>
  <si>
    <t xml:space="preserve">101' Prestressed Concrete Beam, Type FIB-54 </t>
  </si>
  <si>
    <t xml:space="preserve">112' Prestressed Concrete Beam, Type FIB-45 </t>
  </si>
  <si>
    <t xml:space="preserve">61' Prestressed Concrete Beam, Type FIB-36 </t>
  </si>
  <si>
    <t xml:space="preserve">56' Prestressed Concrete Beam, Type MFIB-25 </t>
  </si>
  <si>
    <t xml:space="preserve">102' Prestressed Concrete Beam, Type FIB-36 </t>
  </si>
  <si>
    <t xml:space="preserve">106' Prestressed Concrete Beam, Type FIB-45 </t>
  </si>
  <si>
    <t xml:space="preserve">105' Prestressed Concrete Beam, Type FIB-45 </t>
  </si>
  <si>
    <t xml:space="preserve">121' Prestressed Concrete Beam, Type FIB-54 </t>
  </si>
  <si>
    <t xml:space="preserve">131' Prestressed Concrete Beam, Type FIB-54 </t>
  </si>
  <si>
    <t xml:space="preserve">61' Prestressed Concrete Beam, Type MFIB-25 </t>
  </si>
  <si>
    <t xml:space="preserve">70' Prestressed Concrete Beam, Type II+2 </t>
  </si>
  <si>
    <t xml:space="preserve">82' Prestressed Concrete Beam, Type III </t>
  </si>
  <si>
    <t xml:space="preserve">41' Prestressed Concrete Beam, Type FIB-36 </t>
  </si>
  <si>
    <t xml:space="preserve">41' Prestressed Concrete Beam, Type MFIB-25 </t>
  </si>
  <si>
    <t xml:space="preserve">96' Prestressed Concrete Beam, Type FIB-36 </t>
  </si>
  <si>
    <t xml:space="preserve">136' Prestressed Concrete Beam, Type FIB-54 </t>
  </si>
  <si>
    <t xml:space="preserve">137' Prestressed Concrete Beam, Type FIB-54 </t>
  </si>
  <si>
    <t xml:space="preserve">103' Prestressed Concrete Beam, Type FIB-36 </t>
  </si>
  <si>
    <t xml:space="preserve">76' Prestressed Concrete Beam, Type FIB-36 </t>
  </si>
  <si>
    <t xml:space="preserve">66' Prestressed Concrete Beam, Type FIB-36 </t>
  </si>
  <si>
    <t xml:space="preserve">152' Prestressed Concrete Beam, Type FIB-63 </t>
  </si>
  <si>
    <t xml:space="preserve">86' Prestressed Concrete Beam, Type FIB-36 </t>
  </si>
  <si>
    <t xml:space="preserve">71' Prestressed Concrete Beam, Type FIB-36 </t>
  </si>
  <si>
    <t xml:space="preserve">63' Prestressed Concrete Beam, Type FIB-36 </t>
  </si>
  <si>
    <t xml:space="preserve">107' Prestressed Concrete Beam, Type FIB-54 </t>
  </si>
  <si>
    <t xml:space="preserve">109' Prestressed Concrete Beam, Type FIB-54 </t>
  </si>
  <si>
    <t xml:space="preserve">125' Prestressed Concrete Beam, Type FIB-54 </t>
  </si>
  <si>
    <t xml:space="preserve">102' Prestressed Concrete Beam, Type BT-54 </t>
  </si>
  <si>
    <t xml:space="preserve">125' Prestressed Concrete Beam, Type BT-54+4 </t>
  </si>
  <si>
    <t xml:space="preserve">91' Prestressed Concrete Beam, Type FIB-36 </t>
  </si>
  <si>
    <t xml:space="preserve">75' Prestressed Concrete Beam, Type FIB-45 </t>
  </si>
  <si>
    <t xml:space="preserve">135' Prestressed Concrete Beam, Type FIB-72 </t>
  </si>
  <si>
    <t xml:space="preserve">78' Prestressed Concrete Beam, Type FIB-36 </t>
  </si>
  <si>
    <t xml:space="preserve">165' Prestressed Concrete Beam, Type FIB-72 </t>
  </si>
  <si>
    <t xml:space="preserve">26' Prestressed Concrete Beam, Type 5B34 </t>
  </si>
  <si>
    <t xml:space="preserve">118' Prestressed Concrete Beam, Type 5B34 </t>
  </si>
  <si>
    <t xml:space="preserve">74' Prestressed Concrete Beam, Type IV </t>
  </si>
  <si>
    <t xml:space="preserve">107' Prestressed Concrete Beam, Type FIB-45 </t>
  </si>
  <si>
    <t xml:space="preserve">60' Prestressed Concrete Beam, Type FIB-45 </t>
  </si>
  <si>
    <t xml:space="preserve">68' Prestressed Concrete Beam, Type FIB-45 </t>
  </si>
  <si>
    <t xml:space="preserve">120' Prestressed Concrete Beam, Type FIB-54 </t>
  </si>
  <si>
    <t xml:space="preserve">155' Prestressed Concrete Beam, Type FIB-72 </t>
  </si>
  <si>
    <t xml:space="preserve">102' Prestressed Concrete Beam, Type FIB-45 </t>
  </si>
  <si>
    <t xml:space="preserve">804-E     </t>
  </si>
  <si>
    <t xml:space="preserve">40' Prestressed Concrete Voided Slab, 4'-0" Interior </t>
  </si>
  <si>
    <t xml:space="preserve">804-F     </t>
  </si>
  <si>
    <t xml:space="preserve">40' Prestressed Concrete Voided Slab, 3'-5" Exterior </t>
  </si>
  <si>
    <t xml:space="preserve">907-804-O </t>
  </si>
  <si>
    <t xml:space="preserve">Bridge Deck Overlay Concrete </t>
  </si>
  <si>
    <t xml:space="preserve">907-804-P </t>
  </si>
  <si>
    <t xml:space="preserve">Precast Concrete Partial-Depth Deck Panels </t>
  </si>
  <si>
    <t>907-804-PP</t>
  </si>
  <si>
    <t xml:space="preserve">105' Post-Tensioned Concrete Beam, Per Plans </t>
  </si>
  <si>
    <t xml:space="preserve">120' Post-Tensioned Concrete Beam, Per Plans </t>
  </si>
  <si>
    <t xml:space="preserve">68' Post-Tensioned Concrete Beam, Per Plans </t>
  </si>
  <si>
    <t xml:space="preserve">Post Tensioning System </t>
  </si>
  <si>
    <t xml:space="preserve">98' Post-Tensioned Concrete Beam, Per Plans </t>
  </si>
  <si>
    <t xml:space="preserve">130' Post-Tensioned Concrete Beam, Per Plans </t>
  </si>
  <si>
    <t xml:space="preserve">150' Post-Tensioned Concrete Beam, Per Plans </t>
  </si>
  <si>
    <t xml:space="preserve">114' Post-Tensioned Concrete Beam, Per Plans </t>
  </si>
  <si>
    <t xml:space="preserve">128' Post-Tensioned Concrete Beam, Per Plans </t>
  </si>
  <si>
    <t xml:space="preserve">103' Post-Tensioned Concrete Beam, Per Plans </t>
  </si>
  <si>
    <t xml:space="preserve">70' Post-Tensioned Concrete Beam, Per Plans </t>
  </si>
  <si>
    <t xml:space="preserve">116' Post-Tensioned Concrete Beam, Per Plans </t>
  </si>
  <si>
    <t xml:space="preserve">115' Post-Tensioned Concrete Beam, Per Plans </t>
  </si>
  <si>
    <t xml:space="preserve">129' Post-Tensioned Concrete Beam, Per Plans </t>
  </si>
  <si>
    <t xml:space="preserve">805-A     </t>
  </si>
  <si>
    <t xml:space="preserve">Reinforcement </t>
  </si>
  <si>
    <t xml:space="preserve">805-B     </t>
  </si>
  <si>
    <t xml:space="preserve">Reinforcement, Epoxy Coated </t>
  </si>
  <si>
    <t xml:space="preserve">805-C     </t>
  </si>
  <si>
    <t xml:space="preserve">Reinforcement, Corrosion Resistant </t>
  </si>
  <si>
    <t xml:space="preserve">806-A     </t>
  </si>
  <si>
    <t xml:space="preserve">19' Precast Concrete Slab Units, 3'-6" Interior </t>
  </si>
  <si>
    <t xml:space="preserve">31' Precast Concrete Slab Units, 3'-6" Interior </t>
  </si>
  <si>
    <t xml:space="preserve">31' Precast Concrete Slab Units, 4'-6" Interior </t>
  </si>
  <si>
    <t xml:space="preserve">40' Precast Concrete Slab Units, 3'-6" Interior </t>
  </si>
  <si>
    <t xml:space="preserve">31' Precast Concrete Slab Units, 4'-6" Exterior </t>
  </si>
  <si>
    <t xml:space="preserve">24' Precast Concrete Slab Units, 3'-6" Interior </t>
  </si>
  <si>
    <t xml:space="preserve">31' Precast Concrete Slab Units, 3'-6" Exterior </t>
  </si>
  <si>
    <t xml:space="preserve">24' Precast Concrete Slab Units, 3'-6" Exterior </t>
  </si>
  <si>
    <t xml:space="preserve">19' Precast Concrete Slab Units, 3'-6" Exterior </t>
  </si>
  <si>
    <t xml:space="preserve">19' Precast Concrete Slab Units, 4'-6" Interior </t>
  </si>
  <si>
    <t xml:space="preserve">806-B     </t>
  </si>
  <si>
    <t xml:space="preserve">19' Precast Concrete Slab Units, Curb </t>
  </si>
  <si>
    <t xml:space="preserve">31' Precast Concrete Slab Units, Curb </t>
  </si>
  <si>
    <t xml:space="preserve">40' Precast Concrete Slab Units, Curb </t>
  </si>
  <si>
    <t xml:space="preserve">806-C     </t>
  </si>
  <si>
    <t xml:space="preserve">19' Precast Barrier Rail Units </t>
  </si>
  <si>
    <t xml:space="preserve">31' Precast Barrier Rail Units </t>
  </si>
  <si>
    <t xml:space="preserve">24' Precast Barrier Rail Units </t>
  </si>
  <si>
    <t xml:space="preserve">806-D     </t>
  </si>
  <si>
    <t xml:space="preserve">31'-6" Precast Concrete Caps, Intermediate Unit </t>
  </si>
  <si>
    <t xml:space="preserve">33' Precast Concrete Caps, Intermediate Unit </t>
  </si>
  <si>
    <t xml:space="preserve">36'-4" Precast Concrete Caps, Intermediate Unit </t>
  </si>
  <si>
    <t xml:space="preserve">26' Precast Concrete Caps, Intermediate Unit </t>
  </si>
  <si>
    <t xml:space="preserve">806-E     </t>
  </si>
  <si>
    <t xml:space="preserve">31'-6" Precast Concrete Caps, End Unit with Wall </t>
  </si>
  <si>
    <t xml:space="preserve">36'-4" Precast Concrete Caps, End Unit with Wall </t>
  </si>
  <si>
    <t xml:space="preserve">26' Precast Concrete Caps, End Unit with Wall </t>
  </si>
  <si>
    <t xml:space="preserve">94'-4" Precast Concrete Caps, End Unit with Wall </t>
  </si>
  <si>
    <t xml:space="preserve">54'-0" Precast Concrete Caps, End Unit with Wall </t>
  </si>
  <si>
    <t xml:space="preserve">48'-3" Precast Concrete Caps, End Unit with Wall </t>
  </si>
  <si>
    <t>907-806-PP</t>
  </si>
  <si>
    <t xml:space="preserve">9.25' Precast Concrete Wing </t>
  </si>
  <si>
    <t xml:space="preserve">907-808-A </t>
  </si>
  <si>
    <t xml:space="preserve">Joint Repair </t>
  </si>
  <si>
    <t xml:space="preserve">Joint Repair Without Epoxy </t>
  </si>
  <si>
    <t xml:space="preserve">907-808-B </t>
  </si>
  <si>
    <t xml:space="preserve">Mortar Mix </t>
  </si>
  <si>
    <t xml:space="preserve">907-809-A </t>
  </si>
  <si>
    <t xml:space="preserve">Retaining Wall System </t>
  </si>
  <si>
    <t xml:space="preserve">Retaining Wall System, Gravity Type </t>
  </si>
  <si>
    <t xml:space="preserve">Retaining Wall System, Mechanically Stabilized </t>
  </si>
  <si>
    <t xml:space="preserve">Retaining Wall System, Modular Block </t>
  </si>
  <si>
    <t xml:space="preserve">Retaining Wall System, Temporary Shoring </t>
  </si>
  <si>
    <t>907-809-PP</t>
  </si>
  <si>
    <t xml:space="preserve">Reinforced Concrete Retaining Wall, Per Plans </t>
  </si>
  <si>
    <t xml:space="preserve">810-A     </t>
  </si>
  <si>
    <t xml:space="preserve">Structural Steel </t>
  </si>
  <si>
    <t xml:space="preserve">Structural Steel, A 307 </t>
  </si>
  <si>
    <t xml:space="preserve">Structural Steel, A 572 </t>
  </si>
  <si>
    <t xml:space="preserve">Structural Steel, A 709 </t>
  </si>
  <si>
    <t xml:space="preserve">Structural Steel, A 709, Grade 36 </t>
  </si>
  <si>
    <t xml:space="preserve">Structural Steel, A 709, Grade 50 </t>
  </si>
  <si>
    <t xml:space="preserve">Structural Steel, A 709, Grade 50W </t>
  </si>
  <si>
    <t xml:space="preserve">Structural Steel, A 709, Grade HPS 70W </t>
  </si>
  <si>
    <t xml:space="preserve">Structural Steel, A 722, Grade 150 </t>
  </si>
  <si>
    <t xml:space="preserve">810-B     </t>
  </si>
  <si>
    <t xml:space="preserve">Steel Superstructure </t>
  </si>
  <si>
    <t xml:space="preserve">810-C     </t>
  </si>
  <si>
    <t xml:space="preserve">Miscellaneous Bridge Appurtenances </t>
  </si>
  <si>
    <t xml:space="preserve">811-A     </t>
  </si>
  <si>
    <t xml:space="preserve">Bronze Plates </t>
  </si>
  <si>
    <t xml:space="preserve">907-811-A </t>
  </si>
  <si>
    <t xml:space="preserve">Floating (Pot Type) Bearing Assembly </t>
  </si>
  <si>
    <t xml:space="preserve">811-B     </t>
  </si>
  <si>
    <t xml:space="preserve">Copper-Alloy Plates </t>
  </si>
  <si>
    <t xml:space="preserve">811-C     </t>
  </si>
  <si>
    <t xml:space="preserve">Self-Lubricating Plates </t>
  </si>
  <si>
    <t xml:space="preserve">811-D     </t>
  </si>
  <si>
    <t xml:space="preserve">Disc Bearing Device </t>
  </si>
  <si>
    <t xml:space="preserve">812-A     </t>
  </si>
  <si>
    <t xml:space="preserve">Steel Grid Floor, Open Type </t>
  </si>
  <si>
    <t xml:space="preserve">812-B     </t>
  </si>
  <si>
    <t xml:space="preserve">Steel Grid Floor, Concrete Filled </t>
  </si>
  <si>
    <t xml:space="preserve">813-A     </t>
  </si>
  <si>
    <t xml:space="preserve">Concrete Railing </t>
  </si>
  <si>
    <t xml:space="preserve">Concrete Railing, 32" </t>
  </si>
  <si>
    <t xml:space="preserve">Concrete Railing, 42" </t>
  </si>
  <si>
    <t xml:space="preserve">Concrete Railing, 36" </t>
  </si>
  <si>
    <t xml:space="preserve">813-B     </t>
  </si>
  <si>
    <t xml:space="preserve">Concrete-Steel Railing </t>
  </si>
  <si>
    <t xml:space="preserve">813-C     </t>
  </si>
  <si>
    <t xml:space="preserve">Concrete-Aluminum Railing </t>
  </si>
  <si>
    <t xml:space="preserve">813-D     </t>
  </si>
  <si>
    <t xml:space="preserve">Concrete Median Barrier Railing </t>
  </si>
  <si>
    <t xml:space="preserve">813-E     </t>
  </si>
  <si>
    <t xml:space="preserve">42" Concrete Bridge Median Barrier Railing </t>
  </si>
  <si>
    <t xml:space="preserve">42" Concrete Bridge Railing </t>
  </si>
  <si>
    <t xml:space="preserve">Aluminum Railing </t>
  </si>
  <si>
    <t xml:space="preserve">Concrete Pedestrian Sidewalk Railing </t>
  </si>
  <si>
    <t xml:space="preserve">Concrete Sidewalk Railing </t>
  </si>
  <si>
    <t xml:space="preserve">Metal Railing </t>
  </si>
  <si>
    <t xml:space="preserve">Modified Railing </t>
  </si>
  <si>
    <t xml:space="preserve">Pedestrian Railing </t>
  </si>
  <si>
    <t xml:space="preserve">Permanent Railing </t>
  </si>
  <si>
    <t xml:space="preserve">Railing </t>
  </si>
  <si>
    <t xml:space="preserve">Steel Pipe Railing </t>
  </si>
  <si>
    <t xml:space="preserve">42" Pedestrian Railing </t>
  </si>
  <si>
    <t xml:space="preserve">814-A     </t>
  </si>
  <si>
    <t xml:space="preserve">Painting of Metal Structures </t>
  </si>
  <si>
    <t xml:space="preserve">814-B     </t>
  </si>
  <si>
    <t xml:space="preserve">Painting of Bridge </t>
  </si>
  <si>
    <t xml:space="preserve">815-A     </t>
  </si>
  <si>
    <t xml:space="preserve">Loose Riprap, Size 100 </t>
  </si>
  <si>
    <t xml:space="preserve">Loose Riprap, Size 150 </t>
  </si>
  <si>
    <t xml:space="preserve">Loose Riprap, Size 200 </t>
  </si>
  <si>
    <t xml:space="preserve">Loose Riprap, Size 300 </t>
  </si>
  <si>
    <t xml:space="preserve">Loose Riprap, Size 500 </t>
  </si>
  <si>
    <t xml:space="preserve">815-B     </t>
  </si>
  <si>
    <t xml:space="preserve">Grouted Riprap </t>
  </si>
  <si>
    <t xml:space="preserve">815-C     </t>
  </si>
  <si>
    <t xml:space="preserve">Concrete Riprap in Bags </t>
  </si>
  <si>
    <t xml:space="preserve">815-D     </t>
  </si>
  <si>
    <t xml:space="preserve">Concrete Slope Paving </t>
  </si>
  <si>
    <t xml:space="preserve">815-E     </t>
  </si>
  <si>
    <t xml:space="preserve">Geotextile under Riprap </t>
  </si>
  <si>
    <t xml:space="preserve">815-F     </t>
  </si>
  <si>
    <t xml:space="preserve">Sediment Control Stone </t>
  </si>
  <si>
    <t xml:space="preserve">907-815-G </t>
  </si>
  <si>
    <t xml:space="preserve">Concrete Filled Cellular Confinement System </t>
  </si>
  <si>
    <t xml:space="preserve">816-A     </t>
  </si>
  <si>
    <t xml:space="preserve">Maintenance Painting of Metal Structures </t>
  </si>
  <si>
    <t xml:space="preserve">907-816-A </t>
  </si>
  <si>
    <t xml:space="preserve">816-B     </t>
  </si>
  <si>
    <t xml:space="preserve">816-C     </t>
  </si>
  <si>
    <t xml:space="preserve">Maintenance Painting of Existing Bridge </t>
  </si>
  <si>
    <t xml:space="preserve">907-819-A </t>
  </si>
  <si>
    <t xml:space="preserve">Gabions </t>
  </si>
  <si>
    <t xml:space="preserve">820-A     </t>
  </si>
  <si>
    <t xml:space="preserve">Treated Timber </t>
  </si>
  <si>
    <t xml:space="preserve">KBF </t>
  </si>
  <si>
    <t xml:space="preserve">820-B     </t>
  </si>
  <si>
    <t xml:space="preserve">Untreated Timber </t>
  </si>
  <si>
    <t xml:space="preserve">820-C     </t>
  </si>
  <si>
    <t xml:space="preserve">Untreated Timber Piling </t>
  </si>
  <si>
    <t xml:space="preserve">820-D     </t>
  </si>
  <si>
    <t xml:space="preserve">Treated Timber Piling </t>
  </si>
  <si>
    <t xml:space="preserve">907-821-A </t>
  </si>
  <si>
    <t xml:space="preserve">Prefabricated Pedestrian Bridge </t>
  </si>
  <si>
    <t xml:space="preserve">907-821-B </t>
  </si>
  <si>
    <t xml:space="preserve">Prefabricated Pedestrian Bridge, Elevator-Stair Towers </t>
  </si>
  <si>
    <t xml:space="preserve">907-821-C </t>
  </si>
  <si>
    <t xml:space="preserve">Prefabricated Bridge Superstructure Move </t>
  </si>
  <si>
    <t>907-821-PP</t>
  </si>
  <si>
    <t xml:space="preserve">Pedestrian Boardwalk, Per Plans </t>
  </si>
  <si>
    <t xml:space="preserve">822-A     </t>
  </si>
  <si>
    <t xml:space="preserve">1" Neoprene Expansion Joint, Type A </t>
  </si>
  <si>
    <t xml:space="preserve">1" Neoprene Expansion Joint, Type B </t>
  </si>
  <si>
    <t xml:space="preserve">1" Neoprene Expansion Joint, Type C </t>
  </si>
  <si>
    <t xml:space="preserve">1" Neoprene Expansion Joint, Type D </t>
  </si>
  <si>
    <t xml:space="preserve">1" Neoprene Expansion Joint, Type E </t>
  </si>
  <si>
    <t xml:space="preserve">1" Neoprene Expansion Joint, Type F </t>
  </si>
  <si>
    <t xml:space="preserve">1" Neoprene Expansion Joint, Type X </t>
  </si>
  <si>
    <t xml:space="preserve">1" Neoprene Expansion Joint, Type Y </t>
  </si>
  <si>
    <t xml:space="preserve">12 1/4" Neoprene Expansion Joint </t>
  </si>
  <si>
    <t xml:space="preserve">3" Neoprene Expansion Joint </t>
  </si>
  <si>
    <t xml:space="preserve">4 3/4" Neoprene Expansion Joint </t>
  </si>
  <si>
    <t xml:space="preserve">4" Neoprene Expansion Joint </t>
  </si>
  <si>
    <t xml:space="preserve">5 1/2" Neoprene Expansion Joint </t>
  </si>
  <si>
    <t xml:space="preserve">6 1/4" Neoprene Expansion Joint </t>
  </si>
  <si>
    <t xml:space="preserve">8 1/8" Neoprene Expansion Joint </t>
  </si>
  <si>
    <t xml:space="preserve">9 1/2" Neoprene Expansion Joint </t>
  </si>
  <si>
    <t xml:space="preserve">907-822-B </t>
  </si>
  <si>
    <t xml:space="preserve">2 1/2" Reinforced Elastomeric Molded Rubber Expansion Joint </t>
  </si>
  <si>
    <t xml:space="preserve">2" Reinforced Elastomeric Molded Rubber Expansion Joint </t>
  </si>
  <si>
    <t xml:space="preserve">3" Reinforced Elastomeric Molded Rubber Expansion Joint </t>
  </si>
  <si>
    <t xml:space="preserve">4 3/4" Reinforced Elastomeric Molded Rubber Expansion Joint </t>
  </si>
  <si>
    <t xml:space="preserve">4" Reinforced Elastomeric Molded Rubber Expansion Joint </t>
  </si>
  <si>
    <t xml:space="preserve">6 1/2" Reinforced Elastomeric Molded Rubber Expansion Joint </t>
  </si>
  <si>
    <t xml:space="preserve">9 5/8" Reinforced Elastomeric Molded Rubber Expansion Joint </t>
  </si>
  <si>
    <t xml:space="preserve">2 1/8" Reinforced Elastomeric Molded Rubber Expansion Joint </t>
  </si>
  <si>
    <t xml:space="preserve">3 3/4" Reinforced Elastomeric Molded Rubber Expansion Joint </t>
  </si>
  <si>
    <t xml:space="preserve">3 1/2" Reinforced Elastomeric Molded Rubber Expansion Joint </t>
  </si>
  <si>
    <t xml:space="preserve">2 1/4" Reinforced Elastomeric Molded Rubber Expansion Joint </t>
  </si>
  <si>
    <t>907-822-PP</t>
  </si>
  <si>
    <t xml:space="preserve">9" Segmental Expansion Joint </t>
  </si>
  <si>
    <t xml:space="preserve">7" Modular Expansion Joint </t>
  </si>
  <si>
    <t xml:space="preserve">5 1/2" Modular Expansion Joint </t>
  </si>
  <si>
    <t xml:space="preserve">7" Segmental Expansion Joint </t>
  </si>
  <si>
    <t xml:space="preserve">6 1/2" Segmental Expansion Joint </t>
  </si>
  <si>
    <t xml:space="preserve">8 1/8" Modular Expansion Joint </t>
  </si>
  <si>
    <t xml:space="preserve">907-823-A </t>
  </si>
  <si>
    <t xml:space="preserve">Preformed Joint Seal, Type I </t>
  </si>
  <si>
    <t xml:space="preserve">Preformed Joint Seal, Type II </t>
  </si>
  <si>
    <t xml:space="preserve">Preformed Joint Seal, Type III </t>
  </si>
  <si>
    <t xml:space="preserve">907-823-B </t>
  </si>
  <si>
    <t xml:space="preserve">Saw Cut, Type I </t>
  </si>
  <si>
    <t xml:space="preserve">Saw Cut, Type II </t>
  </si>
  <si>
    <t xml:space="preserve">Saw Cut, Type III </t>
  </si>
  <si>
    <t xml:space="preserve">907-824-A </t>
  </si>
  <si>
    <t xml:space="preserve">General Epoxy Repair </t>
  </si>
  <si>
    <t xml:space="preserve">907-824-B </t>
  </si>
  <si>
    <t xml:space="preserve">FRP Wrap, Uni-directional </t>
  </si>
  <si>
    <t xml:space="preserve">FRP Wrap, Bi-directional </t>
  </si>
  <si>
    <t xml:space="preserve">FRP Wrap,  Bi-directional </t>
  </si>
  <si>
    <t xml:space="preserve">907-824-C </t>
  </si>
  <si>
    <t xml:space="preserve">Cap Cleaning </t>
  </si>
  <si>
    <t xml:space="preserve">907-824-D </t>
  </si>
  <si>
    <t xml:space="preserve">Bearing Replacements </t>
  </si>
  <si>
    <t xml:space="preserve">907-824-E </t>
  </si>
  <si>
    <t xml:space="preserve">Epoxy Injection </t>
  </si>
  <si>
    <t xml:space="preserve">907-824-F </t>
  </si>
  <si>
    <t xml:space="preserve">Encapsulating Field Painting </t>
  </si>
  <si>
    <t>907-824-PP</t>
  </si>
  <si>
    <t xml:space="preserve">Bridge Raising </t>
  </si>
  <si>
    <t xml:space="preserve">Bridge Repair, </t>
  </si>
  <si>
    <t xml:space="preserve">907-825-A </t>
  </si>
  <si>
    <t xml:space="preserve">Soil Nail Retaining Walls </t>
  </si>
  <si>
    <t xml:space="preserve">907-825-B </t>
  </si>
  <si>
    <t xml:space="preserve">Soil Nail Verification Tests </t>
  </si>
  <si>
    <t xml:space="preserve">907-825-C </t>
  </si>
  <si>
    <t xml:space="preserve">Soil Nail Proof Tests </t>
  </si>
  <si>
    <t xml:space="preserve">907-826-A </t>
  </si>
  <si>
    <t xml:space="preserve">Waterproofing Membrane </t>
  </si>
  <si>
    <t xml:space="preserve">907-827-A </t>
  </si>
  <si>
    <t xml:space="preserve">11" Modular Bridge Joint System </t>
  </si>
  <si>
    <t xml:space="preserve">7" Modular Bridge Joint System </t>
  </si>
  <si>
    <t xml:space="preserve">5 1/2" Modular Bridge Joint System </t>
  </si>
  <si>
    <t xml:space="preserve">907-828-A </t>
  </si>
  <si>
    <t xml:space="preserve">Hybrid Polymer Concrete Overlay </t>
  </si>
  <si>
    <t xml:space="preserve">907-829-A </t>
  </si>
  <si>
    <t xml:space="preserve">Ground Mounted Noise Barrier Wall, Contractor Designed </t>
  </si>
  <si>
    <t xml:space="preserve">Bridge Mounted Noise Barrier Wall, Contractor Designed </t>
  </si>
  <si>
    <t xml:space="preserve">Ground Mounted Noise Barrier Wall </t>
  </si>
  <si>
    <t>907-830-PP</t>
  </si>
  <si>
    <t xml:space="preserve">Settlement Gauge </t>
  </si>
  <si>
    <t xml:space="preserve">Prefabricated Drain, Per Plans </t>
  </si>
  <si>
    <t>907-831-PP</t>
  </si>
  <si>
    <t xml:space="preserve">Precast Panels </t>
  </si>
  <si>
    <t>907-832-PP</t>
  </si>
  <si>
    <t xml:space="preserve">Concrete Mat </t>
  </si>
  <si>
    <t>STAY</t>
  </si>
  <si>
    <t xml:space="preserve">Bridge Concrete Mat </t>
  </si>
  <si>
    <t xml:space="preserve">907-833-A </t>
  </si>
  <si>
    <t xml:space="preserve">36" RCP Flap Gate, Stainless Steel </t>
  </si>
  <si>
    <t xml:space="preserve">10' x 8' Box Culvert Flap Gate, Stainless Steel </t>
  </si>
  <si>
    <t xml:space="preserve">Double 14' x 8' Box Culvert Flap Gate, Stainless Steel </t>
  </si>
  <si>
    <t xml:space="preserve">907-845-A </t>
  </si>
  <si>
    <t xml:space="preserve">Coating Existing Structural Steel </t>
  </si>
  <si>
    <t xml:space="preserve">907-848-A </t>
  </si>
  <si>
    <t xml:space="preserve">Articulated Concrete Mattress </t>
  </si>
  <si>
    <t xml:space="preserve">907-850-A </t>
  </si>
  <si>
    <t xml:space="preserve">Mechanical Work </t>
  </si>
  <si>
    <t xml:space="preserve">907-851-A </t>
  </si>
  <si>
    <t xml:space="preserve">Span Balancing </t>
  </si>
  <si>
    <t xml:space="preserve">907-851-B </t>
  </si>
  <si>
    <t xml:space="preserve">Balance Plates </t>
  </si>
  <si>
    <t xml:space="preserve">907-853-A </t>
  </si>
  <si>
    <t xml:space="preserve">Electrical Work </t>
  </si>
  <si>
    <t xml:space="preserve">907-854-A </t>
  </si>
  <si>
    <t xml:space="preserve">Electrical Service </t>
  </si>
  <si>
    <t xml:space="preserve">907-855-A </t>
  </si>
  <si>
    <t xml:space="preserve">Auxiliary Electrical Equipment </t>
  </si>
  <si>
    <t xml:space="preserve">907-856-A </t>
  </si>
  <si>
    <t xml:space="preserve">Control Console </t>
  </si>
  <si>
    <t xml:space="preserve">907-857-A </t>
  </si>
  <si>
    <t xml:space="preserve">Motor Control Center </t>
  </si>
  <si>
    <t xml:space="preserve">907-858-A </t>
  </si>
  <si>
    <t xml:space="preserve">PLC Cabinet and Programming </t>
  </si>
  <si>
    <t xml:space="preserve">907-859-A </t>
  </si>
  <si>
    <t xml:space="preserve">Span Drives and Motors </t>
  </si>
  <si>
    <t xml:space="preserve">907-860-A </t>
  </si>
  <si>
    <t xml:space="preserve">Limits and Sensors </t>
  </si>
  <si>
    <t xml:space="preserve">907-861-A </t>
  </si>
  <si>
    <t xml:space="preserve">Submarine Cables </t>
  </si>
  <si>
    <t xml:space="preserve">907-862-A </t>
  </si>
  <si>
    <t xml:space="preserve">Lightning and Surge Protection </t>
  </si>
  <si>
    <t xml:space="preserve">907-863-A </t>
  </si>
  <si>
    <t xml:space="preserve">Training, Manuals, and Spare Parts </t>
  </si>
  <si>
    <t xml:space="preserve">907-899-A </t>
  </si>
  <si>
    <t xml:space="preserve">Railway-Highway Provisions </t>
  </si>
  <si>
    <t xml:space="preserve">907-906   </t>
  </si>
  <si>
    <t xml:space="preserve">Trainees </t>
  </si>
  <si>
    <t xml:space="preserve">IAS-MATL-ITM </t>
  </si>
  <si>
    <t xml:space="preserve">Item for loading IAS specific materials </t>
  </si>
  <si>
    <t xml:space="preserve">L00       </t>
  </si>
  <si>
    <t xml:space="preserve">14' Precast Concrete Caps, Intermediate Unit </t>
  </si>
  <si>
    <t xml:space="preserve">14' Precast Concrete Caps, End Unit with Wall </t>
  </si>
  <si>
    <t xml:space="preserve">Timber Bridge for Sidewalk, Per Plans </t>
  </si>
  <si>
    <t xml:space="preserve">Railway Car Timber Platform, Per Plans </t>
  </si>
  <si>
    <t xml:space="preserve">Platform Railing, Per Plans </t>
  </si>
  <si>
    <t xml:space="preserve">Train Bumper Stop, Per Plans </t>
  </si>
  <si>
    <t xml:space="preserve">Asphalt Pavement Texturing </t>
  </si>
  <si>
    <t xml:space="preserve">Decorative Sign Post, Per Plans </t>
  </si>
  <si>
    <t xml:space="preserve">Slow Release Irrigation Bag, Per Plans </t>
  </si>
  <si>
    <t xml:space="preserve">L01       </t>
  </si>
  <si>
    <t xml:space="preserve">Tree Planting, </t>
  </si>
  <si>
    <t xml:space="preserve">L02       </t>
  </si>
  <si>
    <t xml:space="preserve">Medallion, Per Plans </t>
  </si>
  <si>
    <t xml:space="preserve">L03       </t>
  </si>
  <si>
    <t xml:space="preserve">Removal of </t>
  </si>
  <si>
    <t xml:space="preserve">L04       </t>
  </si>
  <si>
    <t xml:space="preserve">Remove and Relay Existing Brick Pavers </t>
  </si>
  <si>
    <t xml:space="preserve">L05       </t>
  </si>
  <si>
    <t xml:space="preserve">Lighting Assembly, High Mast,  </t>
  </si>
  <si>
    <t xml:space="preserve">L06       </t>
  </si>
  <si>
    <t xml:space="preserve">Lighting Assembly, Low Mast,  </t>
  </si>
  <si>
    <t xml:space="preserve">L07       </t>
  </si>
  <si>
    <t xml:space="preserve">Pedestrian Guardrail, Per Plans </t>
  </si>
  <si>
    <t xml:space="preserve">L08       </t>
  </si>
  <si>
    <t xml:space="preserve">Handrail, Per Plans </t>
  </si>
  <si>
    <t xml:space="preserve">L09       </t>
  </si>
  <si>
    <t xml:space="preserve">Staining of Concrete, Per Plans </t>
  </si>
  <si>
    <t xml:space="preserve">French Drain, Per Plans </t>
  </si>
  <si>
    <t xml:space="preserve">Relocate Existing Emergency Speaker Phone, Per Plans </t>
  </si>
  <si>
    <t xml:space="preserve">Emergency Speaker Phone, Per Plans </t>
  </si>
  <si>
    <t xml:space="preserve">Electric Cable, </t>
  </si>
  <si>
    <t xml:space="preserve">Remove and Reset,  </t>
  </si>
  <si>
    <t xml:space="preserve">Gate, Tubular Steel, Per Plans </t>
  </si>
  <si>
    <t xml:space="preserve">Fence, Barrier Fence, Per Plans </t>
  </si>
  <si>
    <t xml:space="preserve">Bench, Per Plans </t>
  </si>
  <si>
    <t xml:space="preserve">Thermoplastic Legend, Green </t>
  </si>
  <si>
    <t xml:space="preserve">Landscape Planter Box </t>
  </si>
  <si>
    <t xml:space="preserve">Bicycle Rack </t>
  </si>
  <si>
    <t xml:space="preserve">Slow Release Irrigation Bag </t>
  </si>
  <si>
    <t xml:space="preserve">Secondary Power Controller, Per Plans </t>
  </si>
  <si>
    <t xml:space="preserve">Lighting Assembly, Low Mast, Per Plans </t>
  </si>
  <si>
    <t xml:space="preserve">Renovate Lighting Assembly, Low Mast, Per Plans </t>
  </si>
  <si>
    <t xml:space="preserve">Thermoplastic Legend, Green Bike Lane </t>
  </si>
  <si>
    <t xml:space="preserve">14' x 12' Precast Concrete Box Culvert </t>
  </si>
  <si>
    <t xml:space="preserve">Floating Pier </t>
  </si>
  <si>
    <t xml:space="preserve">Pedestrian Bridge, Per Plans </t>
  </si>
  <si>
    <t xml:space="preserve">Water and Sewer Improvements, Per Plans </t>
  </si>
  <si>
    <t xml:space="preserve">Sewer Service Assembly </t>
  </si>
  <si>
    <t xml:space="preserve">15" Preformed Polyethylene Drainage Catch Basin </t>
  </si>
  <si>
    <t xml:space="preserve">Combination Concrete Curb and Gutter, Per Plans </t>
  </si>
  <si>
    <t xml:space="preserve">Reflective Panel for Permanent Sign Supports, 6-foot </t>
  </si>
  <si>
    <t xml:space="preserve">35MPH Speed Limit Sign w/ Supp. Solar Powered Radar Feedback Sign </t>
  </si>
  <si>
    <t xml:space="preserve">Select Bedding Material </t>
  </si>
  <si>
    <t xml:space="preserve">Select Backfill Material </t>
  </si>
  <si>
    <t xml:space="preserve">Low Pressure Portland Cement Grout </t>
  </si>
  <si>
    <t xml:space="preserve">Ductile Iron Fittings </t>
  </si>
  <si>
    <t xml:space="preserve">Stenciled and Stained Concrete, Per Plans </t>
  </si>
  <si>
    <t xml:space="preserve">Remove and Reset Detectable Warning, Per Plans </t>
  </si>
  <si>
    <t xml:space="preserve">Remove and Reset  Brick Pavers </t>
  </si>
  <si>
    <t xml:space="preserve">42" Hand Rail </t>
  </si>
  <si>
    <t xml:space="preserve">New Street Name Sign and Pole Assembly </t>
  </si>
  <si>
    <t xml:space="preserve">Tree Grate </t>
  </si>
  <si>
    <t xml:space="preserve">New Drain Inlet, Per Plans </t>
  </si>
  <si>
    <t xml:space="preserve">Tree Grate, Per Plans </t>
  </si>
  <si>
    <t xml:space="preserve">Removal of Headwall </t>
  </si>
  <si>
    <t xml:space="preserve">Removal of Planters </t>
  </si>
  <si>
    <t xml:space="preserve">Removal of Bollard </t>
  </si>
  <si>
    <t xml:space="preserve">Interpretive Kiosk, Per Plans </t>
  </si>
  <si>
    <t xml:space="preserve">Kiosk Plaque, Per Plans </t>
  </si>
  <si>
    <t xml:space="preserve">Concrete Faux Log, Per Plans </t>
  </si>
  <si>
    <t xml:space="preserve">12" Preformed Polyethylene Drainage Catch Basin </t>
  </si>
  <si>
    <t xml:space="preserve">Remove and Reset, Car Stop </t>
  </si>
  <si>
    <t xml:space="preserve">Pine Straw Mulch </t>
  </si>
  <si>
    <t xml:space="preserve">Chain Link Fence </t>
  </si>
  <si>
    <t xml:space="preserve">Outdoor Public Bike Pump </t>
  </si>
  <si>
    <t xml:space="preserve">Natural Cypress Log </t>
  </si>
  <si>
    <t xml:space="preserve">Geotextile Stabilization </t>
  </si>
  <si>
    <t xml:space="preserve">Methyl Methacrylate Area Pavement Markings </t>
  </si>
  <si>
    <t xml:space="preserve">Shrub Planting, </t>
  </si>
  <si>
    <t xml:space="preserve">Preformed Polyethylene Drainage Catch Basin </t>
  </si>
  <si>
    <t xml:space="preserve">Snap-Back Pedestrian Sign, Per Plans </t>
  </si>
  <si>
    <t xml:space="preserve">Brick Column, Per Plans </t>
  </si>
  <si>
    <t xml:space="preserve">Decorative Metal Fence, Per Plans </t>
  </si>
  <si>
    <t xml:space="preserve">Decorative Mailbox, Per Plans </t>
  </si>
  <si>
    <t xml:space="preserve">Underground Branch Circuit </t>
  </si>
  <si>
    <t xml:space="preserve">Seat Wall, Per Plans </t>
  </si>
  <si>
    <t xml:space="preserve">Luminaire, Per Plans </t>
  </si>
  <si>
    <t xml:space="preserve">Concrete Sidewalk Repair, Per Plans </t>
  </si>
  <si>
    <t xml:space="preserve">Removal of, Per Plans </t>
  </si>
  <si>
    <t xml:space="preserve">Fence and/or Gate, Per Plans </t>
  </si>
  <si>
    <t xml:space="preserve">Fence Post, Per Plans </t>
  </si>
  <si>
    <t xml:space="preserve">Stone Pavers, Per Plans </t>
  </si>
  <si>
    <t xml:space="preserve">Monument Sign, Per Plans </t>
  </si>
  <si>
    <t xml:space="preserve">Utility Work - Electrical,  </t>
  </si>
  <si>
    <t xml:space="preserve">Speed Limit Sign with Radar Feedback </t>
  </si>
  <si>
    <t xml:space="preserve">Decorative Pavement Markings </t>
  </si>
  <si>
    <t xml:space="preserve">Requisite Work,  </t>
  </si>
  <si>
    <t xml:space="preserve">DAY </t>
  </si>
  <si>
    <t xml:space="preserve">Removal of  </t>
  </si>
  <si>
    <t xml:space="preserve">Sprinkler Head, </t>
  </si>
  <si>
    <t xml:space="preserve">Construction and Removal of Temporary Access </t>
  </si>
  <si>
    <t xml:space="preserve">Prefabricated Steel Bridge </t>
  </si>
  <si>
    <t xml:space="preserve">Herbicide Treatment, Per Plans </t>
  </si>
  <si>
    <t xml:space="preserve">4" Cold Plastic Traffic Stripe, Skip White </t>
  </si>
  <si>
    <t xml:space="preserve">4" Cold Plastic Traffic Stripe, Continuous White </t>
  </si>
  <si>
    <t xml:space="preserve">L10       </t>
  </si>
  <si>
    <t xml:space="preserve">Cold Plastic Legend, White, 4" Equivalent Length </t>
  </si>
  <si>
    <t xml:space="preserve">L11       </t>
  </si>
  <si>
    <t xml:space="preserve">110' Prestressed Concrete Beam, Type FIB 36 </t>
  </si>
  <si>
    <t xml:space="preserve">L12       </t>
  </si>
  <si>
    <t xml:space="preserve">L15       </t>
  </si>
  <si>
    <t xml:space="preserve">Concrete Unit Pavers </t>
  </si>
  <si>
    <t xml:space="preserve">L16       </t>
  </si>
  <si>
    <t xml:space="preserve">Utility Work - Communications,  </t>
  </si>
  <si>
    <t xml:space="preserve">L17       </t>
  </si>
  <si>
    <t xml:space="preserve">Rectangular Rapid Flashing Beacon (RRFB), Per Plans </t>
  </si>
  <si>
    <t xml:space="preserve">L18       </t>
  </si>
  <si>
    <t xml:space="preserve">Raised Concrete Sidewalk </t>
  </si>
  <si>
    <t xml:space="preserve">L19       </t>
  </si>
  <si>
    <t xml:space="preserve">Steel Trellis, Per Plans </t>
  </si>
  <si>
    <t xml:space="preserve">L20       </t>
  </si>
  <si>
    <t xml:space="preserve">Installation of Plaques, Per Plans </t>
  </si>
  <si>
    <t xml:space="preserve">L21       </t>
  </si>
  <si>
    <t xml:space="preserve">Steel Piling </t>
  </si>
  <si>
    <t xml:space="preserve">L22       </t>
  </si>
  <si>
    <t xml:space="preserve">Speed Tables </t>
  </si>
  <si>
    <t xml:space="preserve">L23       </t>
  </si>
  <si>
    <t xml:space="preserve">Precast Manhole </t>
  </si>
  <si>
    <t xml:space="preserve">L24       </t>
  </si>
  <si>
    <t xml:space="preserve">Transit Shelter </t>
  </si>
  <si>
    <t xml:space="preserve">L25       </t>
  </si>
  <si>
    <t xml:space="preserve">Painting of </t>
  </si>
  <si>
    <t xml:space="preserve">L26       </t>
  </si>
  <si>
    <t xml:space="preserve">L27       </t>
  </si>
  <si>
    <t xml:space="preserve">L28       </t>
  </si>
  <si>
    <t xml:space="preserve">18" Polypropylene Pipe </t>
  </si>
  <si>
    <t xml:space="preserve">L29       </t>
  </si>
  <si>
    <t xml:space="preserve">24" Polypropylene Pipe </t>
  </si>
  <si>
    <t xml:space="preserve">L30       </t>
  </si>
  <si>
    <t xml:space="preserve">30" Polypropylene Pipe </t>
  </si>
  <si>
    <t xml:space="preserve">L31       </t>
  </si>
  <si>
    <t xml:space="preserve">36" Polypropylene Pipe </t>
  </si>
  <si>
    <t xml:space="preserve">L32       </t>
  </si>
  <si>
    <t xml:space="preserve">42" Polypropylene Pipe </t>
  </si>
  <si>
    <t xml:space="preserve">L33       </t>
  </si>
  <si>
    <t xml:space="preserve">48" Polypropylene Pipe </t>
  </si>
  <si>
    <t xml:space="preserve">MA1-AC-20    </t>
  </si>
  <si>
    <t xml:space="preserve">A1-AC-20 English Viscosity Grade </t>
  </si>
  <si>
    <t xml:space="preserve">MA1-AC-30    </t>
  </si>
  <si>
    <t xml:space="preserve">A1-AC-30 English Viscosity Grade </t>
  </si>
  <si>
    <t xml:space="preserve">MA1-PG-58-28 </t>
  </si>
  <si>
    <t xml:space="preserve">A1-PG-58-28 English Grade </t>
  </si>
  <si>
    <t xml:space="preserve">MA1-PG-64-22 </t>
  </si>
  <si>
    <t xml:space="preserve">A1-PG-64-22 English Grade </t>
  </si>
  <si>
    <t xml:space="preserve">MA1-PG-67-22 </t>
  </si>
  <si>
    <t xml:space="preserve">A1-PG-67-22 English Grade </t>
  </si>
  <si>
    <t xml:space="preserve">MA1-PG-76-22 </t>
  </si>
  <si>
    <t xml:space="preserve">A1-PG-76-22 English Grade </t>
  </si>
  <si>
    <t xml:space="preserve">MA1-PG-82-22 </t>
  </si>
  <si>
    <t xml:space="preserve">A1-PG-82-22 English Grade </t>
  </si>
  <si>
    <t xml:space="preserve">MA2-AC-10    </t>
  </si>
  <si>
    <t xml:space="preserve">A2-AC-10 English Viscosity Grade </t>
  </si>
  <si>
    <t xml:space="preserve">MA2-AC-5     </t>
  </si>
  <si>
    <t xml:space="preserve">A2-AC-5 English Viscosity Grade </t>
  </si>
  <si>
    <t xml:space="preserve">MA2-CRS-2    </t>
  </si>
  <si>
    <t xml:space="preserve">A2-CRS-2 English Grade </t>
  </si>
  <si>
    <t xml:space="preserve">MA2-CRS-2P   </t>
  </si>
  <si>
    <t xml:space="preserve">A2-CRS-2P English Grade </t>
  </si>
  <si>
    <t xml:space="preserve">MA2-CSS-1    </t>
  </si>
  <si>
    <t xml:space="preserve">A2-CSS-1 English Grade </t>
  </si>
  <si>
    <t xml:space="preserve">MA2-CSS-1H   </t>
  </si>
  <si>
    <t xml:space="preserve">A2-CSS-1H English Grade </t>
  </si>
  <si>
    <t xml:space="preserve">MA2-CSS-1HU  </t>
  </si>
  <si>
    <t xml:space="preserve">A2-CSS-1H Undiluted English Grade </t>
  </si>
  <si>
    <t xml:space="preserve">MA2-CSS-1U   </t>
  </si>
  <si>
    <t xml:space="preserve">A2-CSS-1 Undiluted English Grade </t>
  </si>
  <si>
    <t xml:space="preserve">MA2-SS-1     </t>
  </si>
  <si>
    <t xml:space="preserve">A2-SS-1 English Grade </t>
  </si>
  <si>
    <t xml:space="preserve">MA3-CSS-1    </t>
  </si>
  <si>
    <t xml:space="preserve">A3-CSS-1 English Grade </t>
  </si>
  <si>
    <t xml:space="preserve">MA3-CSS-1H   </t>
  </si>
  <si>
    <t xml:space="preserve">A3-CSS-1H English Grade </t>
  </si>
  <si>
    <t xml:space="preserve">MA3-CSS-1U   </t>
  </si>
  <si>
    <t xml:space="preserve">A3-CSS-1U English Grade </t>
  </si>
  <si>
    <t xml:space="preserve">MA3-EA-1     </t>
  </si>
  <si>
    <t xml:space="preserve">A3-EA-1 English Grade </t>
  </si>
  <si>
    <t xml:space="preserve">MA3-EPR-1    </t>
  </si>
  <si>
    <t xml:space="preserve">A3-EPR-1 English Grade </t>
  </si>
  <si>
    <t xml:space="preserve">MA3-MC-70    </t>
  </si>
  <si>
    <t xml:space="preserve">A3-MC-70 English Grade </t>
  </si>
  <si>
    <t xml:space="preserve">MA3-PG-67-22 </t>
  </si>
  <si>
    <t xml:space="preserve">A3-PG-67-22 English Grade </t>
  </si>
  <si>
    <t xml:space="preserve">MA3-PG-76-22 </t>
  </si>
  <si>
    <t xml:space="preserve">A3-PG-76-22 English Grade </t>
  </si>
  <si>
    <t xml:space="preserve">MA3-RS-2C    </t>
  </si>
  <si>
    <t xml:space="preserve">A3-RS-2C English Grade </t>
  </si>
  <si>
    <t xml:space="preserve">MA4-EA-1     </t>
  </si>
  <si>
    <t xml:space="preserve">A4-EA-1 English Grade </t>
  </si>
  <si>
    <t xml:space="preserve">MA4-EA-4     </t>
  </si>
  <si>
    <t xml:space="preserve">A4-EA-4 English Grade </t>
  </si>
  <si>
    <t xml:space="preserve">MA4-MC-70    </t>
  </si>
  <si>
    <t xml:space="preserve">A4-MC-70 English Grade </t>
  </si>
  <si>
    <t xml:space="preserve">MA4-RS-2C    </t>
  </si>
  <si>
    <t xml:space="preserve">A4-RS-2C English Grade </t>
  </si>
  <si>
    <t xml:space="preserve">MA5-EA-4     </t>
  </si>
  <si>
    <t xml:space="preserve">A5-EA-4 English Grade </t>
  </si>
  <si>
    <t xml:space="preserve">MA5-SS-1     </t>
  </si>
  <si>
    <t xml:space="preserve">A5-SS-1 English Grade </t>
  </si>
  <si>
    <t xml:space="preserve">MA6-AC--19   </t>
  </si>
  <si>
    <t xml:space="preserve">A6-AC-20 English Viscosity Grade </t>
  </si>
  <si>
    <t xml:space="preserve">MA6-AC-20    </t>
  </si>
  <si>
    <t xml:space="preserve">MA6-AC-30    </t>
  </si>
  <si>
    <t xml:space="preserve">A6-AC-30 English Viscosity Grade </t>
  </si>
  <si>
    <t xml:space="preserve">MA6-PG-58-28 </t>
  </si>
  <si>
    <t xml:space="preserve">A6-PG-58-28 English Grade </t>
  </si>
  <si>
    <t xml:space="preserve">MA6-PG-64-22 </t>
  </si>
  <si>
    <t>A6-PG-64-22 Eng</t>
  </si>
  <si>
    <t>Sort Order</t>
  </si>
  <si>
    <t>S-200-A</t>
  </si>
  <si>
    <t>Mobilization</t>
  </si>
  <si>
    <t>LS</t>
  </si>
  <si>
    <t>S-201-A</t>
  </si>
  <si>
    <t>Clearing and Grubbing</t>
  </si>
  <si>
    <t>S-201-B</t>
  </si>
  <si>
    <t>AC</t>
  </si>
  <si>
    <t>S-202-A</t>
  </si>
  <si>
    <t>Removal of Obstructions</t>
  </si>
  <si>
    <t>S-202-B</t>
  </si>
  <si>
    <t>Removal of [Item]</t>
  </si>
  <si>
    <t>UN</t>
  </si>
  <si>
    <t>S-202-C</t>
  </si>
  <si>
    <t>LF</t>
  </si>
  <si>
    <t>S-202-D</t>
  </si>
  <si>
    <t>SY</t>
  </si>
  <si>
    <t>S-202-E</t>
  </si>
  <si>
    <t>Removal of Pipe (All Sizes)</t>
  </si>
  <si>
    <t>S-203-A</t>
  </si>
  <si>
    <t>Unclassified Excavation ([PM, FM, or LVM])</t>
  </si>
  <si>
    <t>CY</t>
  </si>
  <si>
    <t>S-203-B</t>
  </si>
  <si>
    <t>Rock Excavation ([FM or LVM])</t>
  </si>
  <si>
    <t>S-203-C</t>
  </si>
  <si>
    <t>Blank</t>
  </si>
  <si>
    <t>S-203-D</t>
  </si>
  <si>
    <t>Muck Excavation (FM)</t>
  </si>
  <si>
    <t>S-203-E</t>
  </si>
  <si>
    <t>Borrow Excavation (Contractor-Furnished LVM, Class [class])</t>
  </si>
  <si>
    <t>S-203-E1</t>
  </si>
  <si>
    <t>Borrow Excavation (Contractor-Furnished FME, Class [class])</t>
  </si>
  <si>
    <t>S-203-F</t>
  </si>
  <si>
    <t>Channel Excavation ([FM or LVM])</t>
  </si>
  <si>
    <t>S-203-G</t>
  </si>
  <si>
    <t>Special Excavation ([FM or LVM])</t>
  </si>
  <si>
    <t>S-203-H</t>
  </si>
  <si>
    <t>Excess Excavation ([FM or LVM])</t>
  </si>
  <si>
    <t>S-203-I</t>
  </si>
  <si>
    <t>Surplus Excavation ([FM or LVM])</t>
  </si>
  <si>
    <t>S-203-J</t>
  </si>
  <si>
    <t>Stripping Excavation (FM)</t>
  </si>
  <si>
    <t>S-206-A</t>
  </si>
  <si>
    <t>Structure Excavation</t>
  </si>
  <si>
    <t>S-208-A</t>
  </si>
  <si>
    <t>Light Linear Grading</t>
  </si>
  <si>
    <t>STA</t>
  </si>
  <si>
    <t>S-208-B</t>
  </si>
  <si>
    <t>Heavy Linear Grading</t>
  </si>
  <si>
    <t>S-208-C</t>
  </si>
  <si>
    <t>Linear Grading Special</t>
  </si>
  <si>
    <t>S-208-D</t>
  </si>
  <si>
    <t>Unclassified Excavation (Special) (LVM)</t>
  </si>
  <si>
    <t>S-211-A</t>
  </si>
  <si>
    <t>Topsoil for Slope Treatment (from Within the Right-of-Way)</t>
  </si>
  <si>
    <t>S-211-B</t>
  </si>
  <si>
    <t>Topsoil for Slope Treatment (Contractor-Furnished from Outside the Right-of-Way) (LVM)</t>
  </si>
  <si>
    <t>S-212-A</t>
  </si>
  <si>
    <t>Agricultural Limestone</t>
  </si>
  <si>
    <t>TON</t>
  </si>
  <si>
    <t>S-212-B</t>
  </si>
  <si>
    <t>Commercial Fertilizer ([type])</t>
  </si>
  <si>
    <t>S-212-C</t>
  </si>
  <si>
    <t>S-212-D</t>
  </si>
  <si>
    <t>Super Phosphate</t>
  </si>
  <si>
    <t>S-212-E</t>
  </si>
  <si>
    <t>Ammonium Sulphate</t>
  </si>
  <si>
    <t>S-212-F</t>
  </si>
  <si>
    <t>Ammonium Nitrate</t>
  </si>
  <si>
    <t>S-212-G</t>
  </si>
  <si>
    <t>Nitrate of Soda</t>
  </si>
  <si>
    <t>S-212-H</t>
  </si>
  <si>
    <t>Muriate of Potash</t>
  </si>
  <si>
    <t>S-212-I</t>
  </si>
  <si>
    <t>Ground Preparation</t>
  </si>
  <si>
    <t>S-214-A</t>
  </si>
  <si>
    <t>Seeding</t>
  </si>
  <si>
    <t>S-215-A</t>
  </si>
  <si>
    <t>Vegetative Materials for Mulch</t>
  </si>
  <si>
    <t>S-215-B</t>
  </si>
  <si>
    <t>Mulch, Asphalt Emulsion</t>
  </si>
  <si>
    <t>GAL</t>
  </si>
  <si>
    <t>S-226-A</t>
  </si>
  <si>
    <t>Solid Sodding</t>
  </si>
  <si>
    <t>S-227-A</t>
  </si>
  <si>
    <t>Excelsior Blanket</t>
  </si>
  <si>
    <t>S-228-A</t>
  </si>
  <si>
    <t>Hydroseeding, Temporary Grassing</t>
  </si>
  <si>
    <t>S-229-A</t>
  </si>
  <si>
    <t>Portland Cement Concrete Paved Ditch</t>
  </si>
  <si>
    <t>S-230-A</t>
  </si>
  <si>
    <t>Bituminous Treated Roving</t>
  </si>
  <si>
    <t>A5</t>
  </si>
  <si>
    <t>S-231-A</t>
  </si>
  <si>
    <t>Erosion Control Fabric</t>
  </si>
  <si>
    <t>S-232-A</t>
  </si>
  <si>
    <t>Geotextile Fabric Stabilization (Type [type]) (AOS [AOS])</t>
  </si>
  <si>
    <t>S-233-A</t>
  </si>
  <si>
    <t>Temporary Silt Fence (Type [type]) (AOS [AOS])</t>
  </si>
  <si>
    <t>S-234-A</t>
  </si>
  <si>
    <t>Erosion Mat</t>
  </si>
  <si>
    <t>S-235-A</t>
  </si>
  <si>
    <t>Wattles, [size]</t>
  </si>
  <si>
    <t>S-236-A</t>
  </si>
  <si>
    <t>Silt Basin (Type [type])</t>
  </si>
  <si>
    <t>EA</t>
  </si>
  <si>
    <t>S-236-B</t>
  </si>
  <si>
    <t>Maintenance and Removal of Existing Silt Basin</t>
  </si>
  <si>
    <t>S-237-A</t>
  </si>
  <si>
    <t>Temporary Erosion Checks</t>
  </si>
  <si>
    <t>BAL</t>
  </si>
  <si>
    <t>S-238-A</t>
  </si>
  <si>
    <t>Temporary Stream Diversion</t>
  </si>
  <si>
    <t>S-239-A</t>
  </si>
  <si>
    <t>Temporary Slope Drains</t>
  </si>
  <si>
    <t>S-240-A</t>
  </si>
  <si>
    <t>Geogrid, Type [type]</t>
  </si>
  <si>
    <t>S-304-A</t>
  </si>
  <si>
    <t>Granular Material [FM or LVM], (Class [class], Group [group])</t>
  </si>
  <si>
    <t>S-304-B</t>
  </si>
  <si>
    <t>Granular Material, (Class [class], Group [group])</t>
  </si>
  <si>
    <t>S-304-C</t>
  </si>
  <si>
    <t>Crushed Stone [size], [FM or LVM]</t>
  </si>
  <si>
    <t>S-304-D</t>
  </si>
  <si>
    <t>Crushed Stone [size]</t>
  </si>
  <si>
    <t>S-307-A</t>
  </si>
  <si>
    <t>Soil–Lime–Water Mixing (Class A)</t>
  </si>
  <si>
    <t>S-307-B</t>
  </si>
  <si>
    <t>Soil–Lime–Water Mixing (Class B)</t>
  </si>
  <si>
    <t>S-307-C</t>
  </si>
  <si>
    <t>Soil–Lime–Water Mixing (Class C)</t>
  </si>
  <si>
    <t>S-307-D</t>
  </si>
  <si>
    <t>Lime</t>
  </si>
  <si>
    <t>S-308-A-1</t>
  </si>
  <si>
    <t>Portland Cement</t>
  </si>
  <si>
    <t>HW</t>
  </si>
  <si>
    <t>S-308-A-2</t>
  </si>
  <si>
    <t>S-308-B-1</t>
  </si>
  <si>
    <t xml:space="preserve">Soil–Cement–Water Mixing ([component] Mixers) </t>
  </si>
  <si>
    <t>S-308-B-2</t>
  </si>
  <si>
    <t>Soil–Cement–Water Mixing ([component] Mixers)</t>
  </si>
  <si>
    <t>S-310-A</t>
  </si>
  <si>
    <t>Size [size] Stabilizer Aggregate, Coarse</t>
  </si>
  <si>
    <t>S-310-B</t>
  </si>
  <si>
    <t>Stabilizer Aggregate, Medium</t>
  </si>
  <si>
    <t>S-310-C</t>
  </si>
  <si>
    <t>Stabilizer Aggregate, Fine</t>
  </si>
  <si>
    <t>S-310-D</t>
  </si>
  <si>
    <t>Mixing, Shaping, and Compaction</t>
  </si>
  <si>
    <t>S-311-A</t>
  </si>
  <si>
    <t>Processing Lime and Fly-Ash-Treated Course ([inches]" Thick)</t>
  </si>
  <si>
    <t>S-311-B</t>
  </si>
  <si>
    <t>S-311-C</t>
  </si>
  <si>
    <t>Fly Ash (Class [class])</t>
  </si>
  <si>
    <t>S-403-A</t>
  </si>
  <si>
    <t>Asphalt, Type [ST, MT, or HT], Mixture [4.75 mm, 9.5 mm, 12.5 mm, 19 mm, or 25 mm]</t>
  </si>
  <si>
    <t>S-403-B</t>
  </si>
  <si>
    <t>Asphalt, Type [ST, MT, or HT], Mixture [4.75 mm, 9.5 mm, 12.5 mm, or 19 mm], Leveling</t>
  </si>
  <si>
    <t>S-403-C</t>
  </si>
  <si>
    <t>Asphalt, Type [ST, MT, or HT], Mixture [19 mm or 25 mm], Trench Widening</t>
  </si>
  <si>
    <t>S-403-D</t>
  </si>
  <si>
    <t>Asphalt, Type HT, Mixture [4.75 mm, 9.5 mm, 12.5 mm, or 19 mm], Polymer Modified</t>
  </si>
  <si>
    <t>S-403-E</t>
  </si>
  <si>
    <t>Asphalt, Type HT, Mixture [4.75 mm, 9.5 mm, 12.5 mm, or 19 mm], Polymer Modified, Leveling</t>
  </si>
  <si>
    <t>S-406-A</t>
  </si>
  <si>
    <t>Cold Milling of Bituminous Pavement, All Depths</t>
  </si>
  <si>
    <t>S-406-B</t>
  </si>
  <si>
    <t>Cold Milling of Concrete Pavement, All Depths</t>
  </si>
  <si>
    <t>S-407-A</t>
  </si>
  <si>
    <t>Asphalt for Tack Coat, Grade [grade]</t>
  </si>
  <si>
    <t>S-408-A</t>
  </si>
  <si>
    <t>Asphalt for Prime Coat, Grade [grade]</t>
  </si>
  <si>
    <t>S-409-A</t>
  </si>
  <si>
    <t>Geotextile Fabric for Underseal, Type [type]</t>
  </si>
  <si>
    <t>S-409-B</t>
  </si>
  <si>
    <t>Asphalt Cement for Fabric Underseal</t>
  </si>
  <si>
    <t>S-410-A</t>
  </si>
  <si>
    <t>Asphalt Cement, Grade [grade]</t>
  </si>
  <si>
    <t>S-410-B</t>
  </si>
  <si>
    <t>Cutback Asphalt, Grade [grade]</t>
  </si>
  <si>
    <t>S-410-C</t>
  </si>
  <si>
    <t>Emulsified Asphalt, Grade [grade]</t>
  </si>
  <si>
    <t>S-410-C-1</t>
  </si>
  <si>
    <t>Polymerized Emulsified Asphalt, Grade CRS-2P</t>
  </si>
  <si>
    <t>S-410-D</t>
  </si>
  <si>
    <t>Coarse Aggregate Cover Material, Size [size], Type [type]</t>
  </si>
  <si>
    <t>S-410-E</t>
  </si>
  <si>
    <t>Seal Aggregate Cover Material, Size [size], Type [type]</t>
  </si>
  <si>
    <t>S-410-F</t>
  </si>
  <si>
    <t>Blotter Material</t>
  </si>
  <si>
    <t>S-411-A</t>
  </si>
  <si>
    <t>Emulsified Asphalt for Slurry Seal</t>
  </si>
  <si>
    <t>S-411-B</t>
  </si>
  <si>
    <t>Aggregate for Slurry Seal (Type [type])</t>
  </si>
  <si>
    <t>S-411-C</t>
  </si>
  <si>
    <t>Unit Area</t>
  </si>
  <si>
    <t>S-412-A</t>
  </si>
  <si>
    <t>Emulsified Asphalt for Micro-Surfacing</t>
  </si>
  <si>
    <t>S-412-B</t>
  </si>
  <si>
    <t>Aggregate for Micro-Surfacing (Type [type])</t>
  </si>
  <si>
    <t>S-413-A</t>
  </si>
  <si>
    <t>Joint-Sealer Material</t>
  </si>
  <si>
    <t>S-413-B</t>
  </si>
  <si>
    <t>Cleaning and Sealing Joints</t>
  </si>
  <si>
    <t>S-413-C</t>
  </si>
  <si>
    <t>Cleaning and Sealing Cracks</t>
  </si>
  <si>
    <t>S-413-D</t>
  </si>
  <si>
    <t>Cleaning and Filling Joints</t>
  </si>
  <si>
    <t>S-413-E</t>
  </si>
  <si>
    <t>Sawing and Sealing Transverse Joints in Asphalt Pavement</t>
  </si>
  <si>
    <t>S-414-A</t>
  </si>
  <si>
    <t>Ultra-Thin Asphalt Pavement</t>
  </si>
  <si>
    <t>S-415-A</t>
  </si>
  <si>
    <t>Fog Seal Mixture</t>
  </si>
  <si>
    <t>S-416-A</t>
  </si>
  <si>
    <t>Scrub Seal</t>
  </si>
  <si>
    <t>S-601-A</t>
  </si>
  <si>
    <t>Class [class] Structural Concrete</t>
  </si>
  <si>
    <t>S-601-B</t>
  </si>
  <si>
    <t>Class [class] Structural Concrete, Minor Structures</t>
  </si>
  <si>
    <t>S-602-A</t>
  </si>
  <si>
    <t>Reinforcing Steel</t>
  </si>
  <si>
    <t>LB</t>
  </si>
  <si>
    <t>S-603-A</t>
  </si>
  <si>
    <t>[inches]" Steel Pipe, Wall Thickness [thickness]</t>
  </si>
  <si>
    <t>S-603-B</t>
  </si>
  <si>
    <t>[inches]" Cast Iron Pipe, Class [class], [description]</t>
  </si>
  <si>
    <t>S-603-C-A</t>
  </si>
  <si>
    <t>[inches]" Reinforced Concrete Pipe, Class [class]</t>
  </si>
  <si>
    <t>S-603-C-B</t>
  </si>
  <si>
    <t>[inches]" Reinforced Concrete Pipe, End Section</t>
  </si>
  <si>
    <t>S-603-C-C</t>
  </si>
  <si>
    <t>[inches]" Non-Reinforced Concrete Pipe, Class [class]</t>
  </si>
  <si>
    <t>S-603-C-D</t>
  </si>
  <si>
    <t>[inches]" x [inches]" Reinforced Concrete Arch Pipe, Class [class]</t>
  </si>
  <si>
    <t>S-603-C-E</t>
  </si>
  <si>
    <t>[inches]" x [inches]" Reinforced Concrete Arch Pipe, End Section</t>
  </si>
  <si>
    <t>S-603-C-F</t>
  </si>
  <si>
    <t>48" x 72" Reinforced Concrete Pipe Cattlepass</t>
  </si>
  <si>
    <t>S-603-M-A</t>
  </si>
  <si>
    <t>[inches]" [coating type] Coated Corrugated Metal Pipe, [gauge] Gauge, [corrugation] Corrugation</t>
  </si>
  <si>
    <t>S-603-M-B</t>
  </si>
  <si>
    <t>[inches]" [coating type] Coated Corrugated Metal End Section, [gauge] Gauge</t>
  </si>
  <si>
    <t>S-603-M-C</t>
  </si>
  <si>
    <t>[inches]" x "[coating type] Coated Corrugated Metal Arch Pipe,[gauge] Gauge, [corrugation] Corrugation</t>
  </si>
  <si>
    <t>S-603-M-D</t>
  </si>
  <si>
    <t>[inches]" x [inches]" [coating type] Coated Corrugated Metal End Section, [gauge] Gauge</t>
  </si>
  <si>
    <t>S-603-M-E</t>
  </si>
  <si>
    <t>[inches]" [coating type] Coated Paved Invert Corrugated Metal Pipe, [gauge] Gauge, [corrugation] Corrugation</t>
  </si>
  <si>
    <t>S-603-M-F</t>
  </si>
  <si>
    <t>[inches]" [coating type] Coated Paved Invert Corrugated Metal End Section, [gauge] Gauge</t>
  </si>
  <si>
    <t>S-603-M-G</t>
  </si>
  <si>
    <t>[inches]" x [inches]" [coating type] Coated Paved Invert Corrugated Metal Arch Pipe, [gauge] Gauge, [corrugation] Corrugation</t>
  </si>
  <si>
    <t>S-603-M-H</t>
  </si>
  <si>
    <t>[inches]" x [inches]" [coating type] Coated Paved Invert Corrugated Metal End Section, [gauge] Gauge</t>
  </si>
  <si>
    <t>S-603-N-A</t>
  </si>
  <si>
    <t>[inch]" Corrugated Aluminum Pipe, [gauge] Gauge, [corrugation] Corrugation</t>
  </si>
  <si>
    <t>S-603-N-B</t>
  </si>
  <si>
    <t>[inch]" Corrugated Aluminum End Section, [gauge] Gauge</t>
  </si>
  <si>
    <t>S-603-N-C</t>
  </si>
  <si>
    <t>[inch]" x [inch]" Corrugated Aluminum Arch Pipe, [gauge] Gauge, [corrugation] Corrugation</t>
  </si>
  <si>
    <t>S-603-N-D</t>
  </si>
  <si>
    <t>[inch]" x [inch]" Corrugated Aluminum End Section, [gauge] Gauge</t>
  </si>
  <si>
    <t>S-603-N-E</t>
  </si>
  <si>
    <t>[inch]" Bituminous Coated Corrugated Aluminum Pipe, [gauge] Gauge</t>
  </si>
  <si>
    <t>S-603-N-F</t>
  </si>
  <si>
    <t>[inch]" Bituminous Coated Corrugated Aluminum End Section, [gauge] Gauge</t>
  </si>
  <si>
    <t>S-603-N-G</t>
  </si>
  <si>
    <t>[inch]" x [inch]" Bituminous Coated Corrugated Aluminum Arch Pipe, [gauge] Gauge, [corrugation] Corrugation</t>
  </si>
  <si>
    <t>S-603-N-H</t>
  </si>
  <si>
    <t>[inch]" x [inch]" Bituminous Coated Corrugated Aluminum End Section, [gauge] Gauge</t>
  </si>
  <si>
    <t>S-603-N-I</t>
  </si>
  <si>
    <t>[inch]" Bituminous Coated Paved Invert Corrugated Aluminum Pipe, [gauge] Gauge, [corrugation] Corrugation</t>
  </si>
  <si>
    <t>S-603-N-J</t>
  </si>
  <si>
    <t>[inch]" Bituminous Coated Paved Invert, Corrugated Aluminum End Section, [gauge] Gauge</t>
  </si>
  <si>
    <t>S-603-N-K</t>
  </si>
  <si>
    <t>[inch]" x [inch]" Bituminous Coated Paved Invert, Corrugated Aluminum Arch Pipe, [gauge] Gauge, [corrugation] Corrugation</t>
  </si>
  <si>
    <t>S-603-N-L</t>
  </si>
  <si>
    <t>[inch]" x [inch]" Bituminous Coated Paved Invert Corrugated Aluminum End Section, [gauge] Gauge</t>
  </si>
  <si>
    <t>S-603-P-E</t>
  </si>
  <si>
    <t>[inch]" Corrugated Polyethylene Pipe</t>
  </si>
  <si>
    <t>S-603-P-F</t>
  </si>
  <si>
    <t>[inch]" Corrugated Polyethylene Pipe End Section</t>
  </si>
  <si>
    <t>S-603-PVC</t>
  </si>
  <si>
    <t>[inch]" Corrugated Poly Vinyl Chloride Pipe</t>
  </si>
  <si>
    <t>S-603-P-A</t>
  </si>
  <si>
    <t>[feet]' x [feet]' Precast Concrete Box Culvert</t>
  </si>
  <si>
    <t>S-603-P-B</t>
  </si>
  <si>
    <t>[feet]' x [feet]' Precast Concrete Box Culvert End Section</t>
  </si>
  <si>
    <t>S-603-R-A</t>
  </si>
  <si>
    <t>[inches]" Pipe Relaid ([type and class or gauge])</t>
  </si>
  <si>
    <t>S-603-R-B</t>
  </si>
  <si>
    <t>[inches]" Pipe Removed and Relaid ([type and class or gauge])</t>
  </si>
  <si>
    <t>S-603-R-C</t>
  </si>
  <si>
    <t>[inches]" End Section Removed and Relaid ([type and class or gauge])</t>
  </si>
  <si>
    <t>S-603-S-A</t>
  </si>
  <si>
    <t>[inches]" [angle] Elbow, (Materials per Pay Item No. [pay item])</t>
  </si>
  <si>
    <t>S-603-S-B</t>
  </si>
  <si>
    <t>[inches]" Branch Connection [type and description]</t>
  </si>
  <si>
    <t>S-603-S-C</t>
  </si>
  <si>
    <t>[inches]" [type] Headwall, Per Plan No. [plan number]</t>
  </si>
  <si>
    <t>S-604-A</t>
  </si>
  <si>
    <t>Castings</t>
  </si>
  <si>
    <t>S-604-B</t>
  </si>
  <si>
    <t>Gratings</t>
  </si>
  <si>
    <t>S-604-C</t>
  </si>
  <si>
    <t>Precast Manhole, [inches]-Inch Diameter</t>
  </si>
  <si>
    <t>S-605-A</t>
  </si>
  <si>
    <t>[inches]" Concrete Drain Tile for Underdrains, Class [class]</t>
  </si>
  <si>
    <t>S-605-B</t>
  </si>
  <si>
    <t>[inches]" Perforated Concrete Pipe for Underdrains, Class [class]</t>
  </si>
  <si>
    <t>S-605-C</t>
  </si>
  <si>
    <t>[inches]" Porous Concrete Pipe for Underdrains</t>
  </si>
  <si>
    <t>S-605-D</t>
  </si>
  <si>
    <t>[inches]" Perforated Corrugated Metal Pipe for Underdrains, Type [type]</t>
  </si>
  <si>
    <t>S-605-E</t>
  </si>
  <si>
    <t>[inches]" Non-Perforated Corrugated Metal Pipe for Underdrains, Type [type]</t>
  </si>
  <si>
    <t>S-605-F</t>
  </si>
  <si>
    <t>[inches]" Bituminous-Coated Perforated Corrugated Metal Pipe for Underdrains, Type [type]</t>
  </si>
  <si>
    <t>S-605-G</t>
  </si>
  <si>
    <t>[inches]" Bituminous-Coated Non-Perforated Corrugated Metal Pipe for Underdrains, Type [type]</t>
  </si>
  <si>
    <t>S-605-H</t>
  </si>
  <si>
    <t>S-605-I</t>
  </si>
  <si>
    <t>S-605-J</t>
  </si>
  <si>
    <t>S-605-K</t>
  </si>
  <si>
    <t>S-605-L</t>
  </si>
  <si>
    <t>S-605-M</t>
  </si>
  <si>
    <t>[inch]" Perforated Corrugated Aluminum Pipe for Underdrains, Type [type]</t>
  </si>
  <si>
    <t>S-605-N</t>
  </si>
  <si>
    <t>[inch]" Non-Perforated Corrugated Aluminum Pipe for Underdrains, Type [type]</t>
  </si>
  <si>
    <t>S-605-O</t>
  </si>
  <si>
    <t>[inch]" Perforated Sewer Pipe for Underdrains (SDR [number])</t>
  </si>
  <si>
    <t>S-605-P</t>
  </si>
  <si>
    <t>[inch]" Non-Perforated Sewer Pipe for Underdrains (SDR [number])</t>
  </si>
  <si>
    <t>S-605-Q</t>
  </si>
  <si>
    <t>[inch]" Perforated Corrugated Polyethylene Drainage Tubing for Underdrains</t>
  </si>
  <si>
    <t>S-605-R</t>
  </si>
  <si>
    <t>[inch]" Non-Perforated Corrugated Polyethylene Drainage Tubing for Underdrains</t>
  </si>
  <si>
    <t>S-605-S</t>
  </si>
  <si>
    <t>[inches]" Semicircular Perforated Plastic Pipe for Underdrains</t>
  </si>
  <si>
    <t>S-605-T</t>
  </si>
  <si>
    <t>[inches]" Perforated Pipe for Underdrains, Optional</t>
  </si>
  <si>
    <t>S-605-U</t>
  </si>
  <si>
    <t>[inches]" Non-perforated Pipe for Underdrains, Optional</t>
  </si>
  <si>
    <t>S-605-V</t>
  </si>
  <si>
    <t>[inches]" Blind Drain</t>
  </si>
  <si>
    <t>S-605-W</t>
  </si>
  <si>
    <t>Filter Material for Combination Storm Drain and/or Underdrains, Type [type]</t>
  </si>
  <si>
    <t>S-605-X</t>
  </si>
  <si>
    <t>Filter Material for Filter Beds, Type [type]</t>
  </si>
  <si>
    <t>S-605-Y</t>
  </si>
  <si>
    <t>Impervious Material, Type [type]</t>
  </si>
  <si>
    <t>S-605-Z</t>
  </si>
  <si>
    <t>Underdrain Appurtenances ([description])</t>
  </si>
  <si>
    <t>S-605-AA</t>
  </si>
  <si>
    <t>Geotextile for Subsurface Drainage, Type [type], AOS [apparent opening size]</t>
  </si>
  <si>
    <t>S-606-A</t>
  </si>
  <si>
    <t>Guard Post</t>
  </si>
  <si>
    <t>S-606-B</t>
  </si>
  <si>
    <t>Guardrail, (Designation)</t>
  </si>
  <si>
    <t>S-606-C</t>
  </si>
  <si>
    <t>Guardrail, Cable Anchor, (Designation)</t>
  </si>
  <si>
    <t>S-606-D</t>
  </si>
  <si>
    <t>Guardrail, Bridge End Section, (Designation)</t>
  </si>
  <si>
    <t>S-606-E</t>
  </si>
  <si>
    <t>Guardrail, Terminal End Section (Designation)</t>
  </si>
  <si>
    <t>S-606-F</t>
  </si>
  <si>
    <t>Special Sections, (Designation)</t>
  </si>
  <si>
    <t>S-607-A</t>
  </si>
  <si>
    <t>Roadway Construction Surveying</t>
  </si>
  <si>
    <t>S-607-B</t>
  </si>
  <si>
    <t>Bridge Construction Surveying</t>
  </si>
  <si>
    <t>S-608-A</t>
  </si>
  <si>
    <t>Concrete Sidewalk</t>
  </si>
  <si>
    <t>S-608-B</t>
  </si>
  <si>
    <t>Concrete Driveway</t>
  </si>
  <si>
    <t>S-609-A</t>
  </si>
  <si>
    <t>Concrete Gutter ([designation])</t>
  </si>
  <si>
    <t>S-609-B</t>
  </si>
  <si>
    <t>Concrete Curb, Type [type]</t>
  </si>
  <si>
    <t>S-609-C</t>
  </si>
  <si>
    <t>Concrete Curb (Integral) Type [type]</t>
  </si>
  <si>
    <t>S-609-D</t>
  </si>
  <si>
    <t>Combination Concrete Curb and Gutter</t>
  </si>
  <si>
    <t>S-609-E</t>
  </si>
  <si>
    <t>Bituminous Curb</t>
  </si>
  <si>
    <t>S-611-A</t>
  </si>
  <si>
    <t>Brick Masonry</t>
  </si>
  <si>
    <t>S-611-B</t>
  </si>
  <si>
    <t>TH</t>
  </si>
  <si>
    <t>S-612-A</t>
  </si>
  <si>
    <t>Holes</t>
  </si>
  <si>
    <t>S-612-B</t>
  </si>
  <si>
    <t>Portland Cement Pressure Grout Slurry, Type [type]</t>
  </si>
  <si>
    <t>S-612-C</t>
  </si>
  <si>
    <t>Calcium Chloride</t>
  </si>
  <si>
    <t>S-612-D</t>
  </si>
  <si>
    <t>Preliminary Testing</t>
  </si>
  <si>
    <t>MI</t>
  </si>
  <si>
    <t>S-612-E</t>
  </si>
  <si>
    <t>Stability Testing, Lane Joint</t>
  </si>
  <si>
    <t>S-612-F</t>
  </si>
  <si>
    <t>Stability Testing, Lane Crack</t>
  </si>
  <si>
    <t>S-613-A</t>
  </si>
  <si>
    <t>Adjustment of Castings, Gratings, and Utility Appurtenances</t>
  </si>
  <si>
    <t>S-613-B</t>
  </si>
  <si>
    <t>Adjustment of Castings</t>
  </si>
  <si>
    <t>S-613-C</t>
  </si>
  <si>
    <t>Adjustment of Gratings</t>
  </si>
  <si>
    <t>S-613-D</t>
  </si>
  <si>
    <t>Adjustment of [description]</t>
  </si>
  <si>
    <t>S-613-E</t>
  </si>
  <si>
    <t>S-616-A</t>
  </si>
  <si>
    <t>Concrete Island Pavement, [thickness]</t>
  </si>
  <si>
    <t>S-616-B</t>
  </si>
  <si>
    <t>Asphalt Island Pavement, [thickness]</t>
  </si>
  <si>
    <t>S-617-A</t>
  </si>
  <si>
    <t>Right-of-Way Markers ([type])</t>
  </si>
  <si>
    <t>S-617-B</t>
  </si>
  <si>
    <t>Right-of-Way Markers Removed and Reset</t>
  </si>
  <si>
    <t>S-618-A</t>
  </si>
  <si>
    <t>Maintenance of Traffic</t>
  </si>
  <si>
    <t>S-618-B</t>
  </si>
  <si>
    <t>Additional Construction Signs</t>
  </si>
  <si>
    <t>SF</t>
  </si>
  <si>
    <t>S-619-A</t>
  </si>
  <si>
    <t>[inches]"-Wide Traffic Stripe (Skip White)</t>
  </si>
  <si>
    <t>S-619-AB</t>
  </si>
  <si>
    <t>[inches]"-Wide Traffic Stripe (Skip White) (Type III Drop-On Glass Beads)</t>
  </si>
  <si>
    <t>S-619-B</t>
  </si>
  <si>
    <t>[inches]"-Wide Traffic Stripe (Skip Yellow)</t>
  </si>
  <si>
    <t>S-619-BB</t>
  </si>
  <si>
    <t>[inches]"-Wide Traffic Stripe (Skip Yellow) (Type III Drop-On Glass Beads)</t>
  </si>
  <si>
    <t>S-619-C</t>
  </si>
  <si>
    <t>[inches]"-Wide Traffic Stripe (Continuous White)</t>
  </si>
  <si>
    <t>S-619-CB</t>
  </si>
  <si>
    <t>[inches]"-Wide Traffic Stripe (Continuous White) (Type III Drop-On Glass Beads)</t>
  </si>
  <si>
    <t>S-619-D</t>
  </si>
  <si>
    <t>[inches]"-Wide Traffic Stripe (Continuous Yellow)</t>
  </si>
  <si>
    <t>S-619-DB</t>
  </si>
  <si>
    <t>[inches]"-Wide Traffic Stripe (Continuous Yellow) (Type III Drop- On Glass Beads)</t>
  </si>
  <si>
    <t>S-619-E</t>
  </si>
  <si>
    <t>[inches]"-Wide Temporary Traffic Stripe</t>
  </si>
  <si>
    <t>S-619-EB</t>
  </si>
  <si>
    <t>[inches]"-Wide Temporary Traffic Stripe (Type III Drop-On Glass Beads)</t>
  </si>
  <si>
    <t>S-619-F</t>
  </si>
  <si>
    <t>Detail Traffic Stripe</t>
  </si>
  <si>
    <t>S-619-FB</t>
  </si>
  <si>
    <t>Detail Traffic Stripe (Type III Drop-On Glass Beads)</t>
  </si>
  <si>
    <t>S-619-G</t>
  </si>
  <si>
    <t>Legend</t>
  </si>
  <si>
    <t>S-619-GB</t>
  </si>
  <si>
    <t>Legend (Type III Drop-On Glass Beads)</t>
  </si>
  <si>
    <t>S-620-A</t>
  </si>
  <si>
    <t>[inches]"-Wide Cold-Plastic Traffic Stripe (Skip White)</t>
  </si>
  <si>
    <t>S-620-B</t>
  </si>
  <si>
    <t>[inches]"-Wide Cold-Plastic Traffic Stripe (Continuous White)</t>
  </si>
  <si>
    <t>S-620-C</t>
  </si>
  <si>
    <t>[inches]"-Wide Cold-Plastic Edge Stripe (Continuous White)</t>
  </si>
  <si>
    <t>S-620-D</t>
  </si>
  <si>
    <t>[inches]"-Wide Cold-Plastic Traffic Stripe (Skip Yellow)</t>
  </si>
  <si>
    <t>S-620-E-1</t>
  </si>
  <si>
    <t>[inches]"-Wide Cold-Plastic Traffic Stripe (Continuous Yellow)</t>
  </si>
  <si>
    <t>S-620-E-2</t>
  </si>
  <si>
    <t>S-620-F</t>
  </si>
  <si>
    <t>[inches]"-Wide Cold-Plastic Edge Stripe (Continuous Yellow)</t>
  </si>
  <si>
    <t>S-620-G</t>
  </si>
  <si>
    <t>Cold-Plastic Detail Stripe (White) (4" Equivalent Length)</t>
  </si>
  <si>
    <t>S-620-H</t>
  </si>
  <si>
    <t>Cold-Plastic Detail Stripe (Yellow) (4" Equivalent Length)</t>
  </si>
  <si>
    <t>S-620-L-1</t>
  </si>
  <si>
    <t>Cold-Plastic Legend (White)</t>
  </si>
  <si>
    <t>S-620-L-2</t>
  </si>
  <si>
    <t>S-621-A</t>
  </si>
  <si>
    <t>[inches]"-Wide Thermoplastic Traffic Stripe (Skip White) ([thickness])</t>
  </si>
  <si>
    <t>S-621-B</t>
  </si>
  <si>
    <t>[inches]"-Wide Thermoplastic Traffic Stripe (Continuous White) ([thickness])</t>
  </si>
  <si>
    <t>S-621-C</t>
  </si>
  <si>
    <t>[inches]"-Wide Thermoplastic Edge Stripe (Continuous White) ([thickness])</t>
  </si>
  <si>
    <t>S-621-D</t>
  </si>
  <si>
    <t>[inches]"-Wide Thermoplastic Traffic Stripe (Skip Yellow) ([thickness])</t>
  </si>
  <si>
    <t>S-621-E-1</t>
  </si>
  <si>
    <t>[inches]"-Wide Thermoplastic Traffic Stripe (Continuous Yellow) ([thickness])</t>
  </si>
  <si>
    <t>S-621-E-2</t>
  </si>
  <si>
    <t>S-621-F</t>
  </si>
  <si>
    <t>[inches]"-Wide Thermoplastic Edge Stripe (Continuous Yellow) ([thickness])</t>
  </si>
  <si>
    <t>S-621-G-1</t>
  </si>
  <si>
    <t>Thermoplastic Detail Stripe (4" Equivalent Length) (White) ([thickness])</t>
  </si>
  <si>
    <t>S-621-G-2</t>
  </si>
  <si>
    <t>Thermoplastic Detail Stripe (4" Equivalent Length) (Yellow) ([thickness])</t>
  </si>
  <si>
    <t>S-621-H-1</t>
  </si>
  <si>
    <t>Thermoplastic Legend (White) ([thickness])</t>
  </si>
  <si>
    <t>S-621-H-2</t>
  </si>
  <si>
    <t>S-627-A</t>
  </si>
  <si>
    <t>Type A, Non-Reflective White Raised Jiggle Markers (Class [class])</t>
  </si>
  <si>
    <t>S-627-AY</t>
  </si>
  <si>
    <t>Type AY, Non-Reflective Yellow Raised Jiggle Markers (Class [class])</t>
  </si>
  <si>
    <t>S-627-B</t>
  </si>
  <si>
    <t>Two-Way Clear Reflective Raised Markers</t>
  </si>
  <si>
    <t>S-627-C</t>
  </si>
  <si>
    <t>Red–Clear Reflective Raised Markers</t>
  </si>
  <si>
    <t>S-627-D</t>
  </si>
  <si>
    <t>Two-Way Yellow Reflective Raised Markers</t>
  </si>
  <si>
    <t>S-627-E</t>
  </si>
  <si>
    <t>One-Way Clear Reflective Raised Markers</t>
  </si>
  <si>
    <t>S-627-F</t>
  </si>
  <si>
    <t>One-Way Yellow Reflective Raised Markers</t>
  </si>
  <si>
    <t>S-627-G</t>
  </si>
  <si>
    <t>Yellow–Clear Reflective Raised Markers</t>
  </si>
  <si>
    <t>S-627-H</t>
  </si>
  <si>
    <t>Chip Seal Clear Reflective Raised Markers</t>
  </si>
  <si>
    <t>S-627-I</t>
  </si>
  <si>
    <t>Chip Seal Yellow Reflective Raised Markers</t>
  </si>
  <si>
    <t>S-627-J</t>
  </si>
  <si>
    <t>Two-Way Clear Reflective High-Performance Raised Markers</t>
  </si>
  <si>
    <t>S-627-K</t>
  </si>
  <si>
    <t>Red–Clear Reflective High Performance-Raised Markers</t>
  </si>
  <si>
    <t>S-627-L</t>
  </si>
  <si>
    <t>Two-Way Yellow Reflective High-Performance Raised Markers</t>
  </si>
  <si>
    <t>S-627-M</t>
  </si>
  <si>
    <t>One-Way Clear Reflective High-Performance Raised Markers</t>
  </si>
  <si>
    <t>S-627-N</t>
  </si>
  <si>
    <t>One-Way Yellow Reflective High-Performance Raised Markers</t>
  </si>
  <si>
    <t>S-627-O</t>
  </si>
  <si>
    <t>Yellow–Clear Reflective High-Performance Raised Markers</t>
  </si>
  <si>
    <t>S-630-A</t>
  </si>
  <si>
    <t>Reflectorized Traffic Warning Sign (Encapsulated Lens)</t>
  </si>
  <si>
    <t>S-630-B</t>
  </si>
  <si>
    <t>Reflectorized Traffic Regulatory Sign (Encapsulated Lens)</t>
  </si>
  <si>
    <t>S-630-C</t>
  </si>
  <si>
    <t>Reflectorized Traffic Object Marker (Encapsulated Lens) (Type [type])</t>
  </si>
  <si>
    <t>S-630-D</t>
  </si>
  <si>
    <t>Reflectorized Traffic Delineator Sign (Encapsulated Lens)</t>
  </si>
  <si>
    <t>S-630-E</t>
  </si>
  <si>
    <t>Reflectorized Railroad Crossing (Cross-Buck) Sign (Encapsulated Lens)</t>
  </si>
  <si>
    <t>S-630-F</t>
  </si>
  <si>
    <t>Reflectorized Advance Warning Sign (Encapsulated Lens)</t>
  </si>
  <si>
    <t>S-630-G</t>
  </si>
  <si>
    <t>Reflectorized Traffic Warning Sign with Supp. Plate (Encapsulated Lens)</t>
  </si>
  <si>
    <t>S-630-H</t>
  </si>
  <si>
    <t>Reflectorized Traffic Regulatory Sign with Supp. Plate (Encapsulated Lens)</t>
  </si>
  <si>
    <t>S-631-A</t>
  </si>
  <si>
    <t>Flowable Fill, Excavatable</t>
  </si>
  <si>
    <t>S-631-B</t>
  </si>
  <si>
    <t>Flowable Fill, Non-Excavatable</t>
  </si>
  <si>
    <t>S-632-A</t>
  </si>
  <si>
    <t>Roadbed Reclamation</t>
  </si>
  <si>
    <t>S-801-A</t>
  </si>
  <si>
    <t>Foundation Excavation for Bridges</t>
  </si>
  <si>
    <t>S-801-B</t>
  </si>
  <si>
    <t>Cofferdams</t>
  </si>
  <si>
    <t>S-802-A</t>
  </si>
  <si>
    <t>Permanent Steel Sheet Piling</t>
  </si>
  <si>
    <t>S-802-B</t>
  </si>
  <si>
    <t>Permanent Concrete Sheet Piling</t>
  </si>
  <si>
    <t>S-802-C</t>
  </si>
  <si>
    <t>Temporary Steel Sheet Piling</t>
  </si>
  <si>
    <t>S-803-A</t>
  </si>
  <si>
    <t>Test Pile, [size, type]</t>
  </si>
  <si>
    <t>S-803-B</t>
  </si>
  <si>
    <t>Conventional Static Pile Load Test</t>
  </si>
  <si>
    <t>S-803-C</t>
  </si>
  <si>
    <t>[inches]” Prestressed Concrete Piling</t>
  </si>
  <si>
    <t>S-803-D</t>
  </si>
  <si>
    <t>[inches]” Cast-in-Place Concrete Piling (Steel Shell)</t>
  </si>
  <si>
    <t>S-803-E</t>
  </si>
  <si>
    <t>[inches]” Steel Piling</t>
  </si>
  <si>
    <t>S-803-F</t>
  </si>
  <si>
    <t>[inches]” Preformed Pile Hole</t>
  </si>
  <si>
    <t>S-803-G</t>
  </si>
  <si>
    <t>S-803-H</t>
  </si>
  <si>
    <t>S-803-I</t>
  </si>
  <si>
    <t>S-803-J</t>
  </si>
  <si>
    <t>S-803-K</t>
  </si>
  <si>
    <t>Drilled Shaft, [inches]” Diameter</t>
  </si>
  <si>
    <t>S-803-L</t>
  </si>
  <si>
    <t>Test Shaft, [inches]” Diameter</t>
  </si>
  <si>
    <t>S-803-M</t>
  </si>
  <si>
    <t>Trial Shaft, [inches]” Diameter</t>
  </si>
  <si>
    <t>S-803-N</t>
  </si>
  <si>
    <t>Exploration</t>
  </si>
  <si>
    <t>S-803-O</t>
  </si>
  <si>
    <t>[Temporary or Permanent] Casing, [inches]” Diameter</t>
  </si>
  <si>
    <t>S-804-A</t>
  </si>
  <si>
    <t>Bridge Concrete, Class [class]</t>
  </si>
  <si>
    <t>S-804-B</t>
  </si>
  <si>
    <t>Box Bridge Concrete, Class [class]</t>
  </si>
  <si>
    <t>S-804-C</t>
  </si>
  <si>
    <t>[length]' Prestressed Concrete Beam, Type [type]</t>
  </si>
  <si>
    <t>S-804-D</t>
  </si>
  <si>
    <t>[size] Prestressed Concrete Modified Pile Beams</t>
  </si>
  <si>
    <t>S-805-A</t>
  </si>
  <si>
    <t>Reinforcement</t>
  </si>
  <si>
    <t>S-805-B</t>
  </si>
  <si>
    <t>Reinforcement, Epoxy-Coated</t>
  </si>
  <si>
    <t>S-806-A</t>
  </si>
  <si>
    <t>[feet]' Precast Concrete Slab Unit, [feet] ' Interior</t>
  </si>
  <si>
    <t>S-806-B</t>
  </si>
  <si>
    <t>[feet]' Precast Concrete Slab Unit, Curb</t>
  </si>
  <si>
    <t>S-806-C</t>
  </si>
  <si>
    <t>[feet]' Precast Concrete Slab Unit, [feet]' Exterior</t>
  </si>
  <si>
    <t>S-806-D</t>
  </si>
  <si>
    <t>[feet]' Precast Concrete Slab Unit, [feet]' Interior, [degrees]° Skew, [left or right] Fwd.</t>
  </si>
  <si>
    <t>S-806-E</t>
  </si>
  <si>
    <t>[feet]' Precast Concrete Slab Unit, Curb, [degrees]° Skew, [left or right] Fwd.</t>
  </si>
  <si>
    <t>S-806-F</t>
  </si>
  <si>
    <t>[feet]' Precast Concrete Slab Unit, [feet]' Exterior, [degrees]° Skew, [left or right] Fwd.</t>
  </si>
  <si>
    <t>S-806-G</t>
  </si>
  <si>
    <t>Precast Concrete Barrier Rail</t>
  </si>
  <si>
    <t>S-806-H</t>
  </si>
  <si>
    <t>Beam-Type Railing with Concrete and Steel Posts</t>
  </si>
  <si>
    <t>S-806-I</t>
  </si>
  <si>
    <t>[feet]' Precast Concrete Cap, Intermediate Unit, [steel, concrete, or timber] Pile</t>
  </si>
  <si>
    <t>S-806-J</t>
  </si>
  <si>
    <t>[feet]' Precast Concrete Cap, End Unit, [steel, concrete, or timber] Pile</t>
  </si>
  <si>
    <t>S-806-K</t>
  </si>
  <si>
    <t>[feet]' Precast Concrete Cap, Intermediate Unit, [steel, concrete, or timber] Pile, [degrees]° Skew, [left or right] Fwd.</t>
  </si>
  <si>
    <t>S-806-L</t>
  </si>
  <si>
    <t>[feet]' Precast Concrete Cap, End Unit, [steel, concrete, or timber] Pile, [degrees]° Skew, [left or right] Fwd.</t>
  </si>
  <si>
    <t>S-806-M</t>
  </si>
  <si>
    <t>[feet]' Precast Concrete Wing</t>
  </si>
  <si>
    <t>S-810-A</t>
  </si>
  <si>
    <t>Structural Steel</t>
  </si>
  <si>
    <t>S-810-B</t>
  </si>
  <si>
    <t>Steel Superstructure</t>
  </si>
  <si>
    <t>S-810-C</t>
  </si>
  <si>
    <t>Miscellaneous Bridge Appurtenances</t>
  </si>
  <si>
    <t>S-811-A</t>
  </si>
  <si>
    <t>Bronze Plates</t>
  </si>
  <si>
    <t>S-811-B</t>
  </si>
  <si>
    <t>Copper-Alloy Plates</t>
  </si>
  <si>
    <t>S-811-C</t>
  </si>
  <si>
    <t>Self-Lubricating [type] Plates</t>
  </si>
  <si>
    <t>S-812-A</t>
  </si>
  <si>
    <t>Steel Grid Floor (Open Type)</t>
  </si>
  <si>
    <t>S-812-B</t>
  </si>
  <si>
    <t>Steel Grid Floor (Concrete-Filled Type)</t>
  </si>
  <si>
    <t>S-813-A</t>
  </si>
  <si>
    <t>Concrete Railing</t>
  </si>
  <si>
    <t>S-813-B</t>
  </si>
  <si>
    <t>Concrete–Steel Railing</t>
  </si>
  <si>
    <t>S-813-C</t>
  </si>
  <si>
    <t>Concrete–Aluminum Railing</t>
  </si>
  <si>
    <t>S-813-D</t>
  </si>
  <si>
    <t>[type] Railing</t>
  </si>
  <si>
    <t>S-814-A</t>
  </si>
  <si>
    <t>Painting of Metal Structure</t>
  </si>
  <si>
    <t>S-814-B</t>
  </si>
  <si>
    <t>Painting of [description]</t>
  </si>
  <si>
    <t>S-815-A</t>
  </si>
  <si>
    <t>Loose Riprap, [weight]</t>
  </si>
  <si>
    <t>S-815-A-1</t>
  </si>
  <si>
    <t>Loose Riprap, [volume]</t>
  </si>
  <si>
    <t>S-815-B</t>
  </si>
  <si>
    <t>Grouted Riprap</t>
  </si>
  <si>
    <t>S-815-C</t>
  </si>
  <si>
    <t>Concrete Riprap in Bags</t>
  </si>
  <si>
    <t>S-815-D</t>
  </si>
  <si>
    <t>Concrete Slope Paving</t>
  </si>
  <si>
    <t>S-815-E</t>
  </si>
  <si>
    <t>Geotextile under [description], Type [type], AOS [AOS]</t>
  </si>
  <si>
    <t>S-815-F</t>
  </si>
  <si>
    <t>Sediment Control Stone</t>
  </si>
  <si>
    <t>S-815-F-1</t>
  </si>
  <si>
    <t>S-816-A</t>
  </si>
  <si>
    <t>Maintenance Painting of Metal Structure</t>
  </si>
  <si>
    <t>S-816-B</t>
  </si>
  <si>
    <t>Maintenance Painting of Metal Structure, [location/description]</t>
  </si>
  <si>
    <t>S-816-C</t>
  </si>
  <si>
    <t>Maintenance Painting of [description]</t>
  </si>
  <si>
    <t>S-822-A</t>
  </si>
  <si>
    <t>[inches]" Neoprene Expansion Joint, Type [type]</t>
  </si>
  <si>
    <t xml:space="preserve">MOBILIZATION  </t>
  </si>
  <si>
    <t xml:space="preserve">CLEARING AND GRUBBING  </t>
  </si>
  <si>
    <t xml:space="preserve">REMOVAL OF OBSTRUCTIONS  </t>
  </si>
  <si>
    <t xml:space="preserve">REMOVAL OF ______________________  </t>
  </si>
  <si>
    <t xml:space="preserve">REMOVAL OF PIPE (ALL SIZES)  </t>
  </si>
  <si>
    <t>901-S-202-F</t>
  </si>
  <si>
    <t>REMOVE AND RELAY RIPRAP</t>
  </si>
  <si>
    <t xml:space="preserve">UNCLASSIFIED EXCAVATION (PM,FM,LVM)  </t>
  </si>
  <si>
    <t xml:space="preserve">ROCK EXCAVATION (FM OR LVM)  </t>
  </si>
  <si>
    <t xml:space="preserve">MUCK EXCAVATION (FM)  </t>
  </si>
  <si>
    <t xml:space="preserve">BORROW EXCAVATION (CONTRACTOR FURNISHED, LVM, CLASS ___ ) </t>
  </si>
  <si>
    <t xml:space="preserve">BORROW EXCAVATION (F.M.E.) (CONTRACTOR FURNISHED) (CLASS ___ ) </t>
  </si>
  <si>
    <t xml:space="preserve">CHANNEL EXCAVATION (FM OR LVM)  </t>
  </si>
  <si>
    <t xml:space="preserve">SPECIAL EXCAVATION (FM OR LVM)  </t>
  </si>
  <si>
    <t xml:space="preserve">EXCESS EXCAVATION (FM OR LVM)  </t>
  </si>
  <si>
    <t xml:space="preserve">SURPLUS EXCAVATION (FM OR LVM)  </t>
  </si>
  <si>
    <t xml:space="preserve">STRIPPING EXCAVATION (FM)  </t>
  </si>
  <si>
    <t xml:space="preserve">STRUCTURE EXCAVATION  </t>
  </si>
  <si>
    <t xml:space="preserve">LIGHT LINEAR GRADING  </t>
  </si>
  <si>
    <t xml:space="preserve">HEAVY LINEAR GRADING  </t>
  </si>
  <si>
    <t xml:space="preserve">LINEAR GRADING SPECIAL  </t>
  </si>
  <si>
    <t xml:space="preserve">UNCLASSIFIED EXCAVATION (SPECIAL) (LVM) </t>
  </si>
  <si>
    <t xml:space="preserve">TOPSOIL FOR SLOPE TREATMENT  </t>
  </si>
  <si>
    <t xml:space="preserve">TOPSOIL FOR SLOPE TREATMENT (CONTRACTOR FURNISHED) (LVM) </t>
  </si>
  <si>
    <t xml:space="preserve">AGRICULTURAL LIMESTONE  </t>
  </si>
  <si>
    <t>901-S-212-A</t>
  </si>
  <si>
    <t xml:space="preserve">COMMERCIAL FERTILIZER ( _________ )  </t>
  </si>
  <si>
    <t xml:space="preserve">SUPER PHOSPHATE  </t>
  </si>
  <si>
    <t xml:space="preserve">AMMONIUM SULPHATE  </t>
  </si>
  <si>
    <t xml:space="preserve">AMMONIUM NITRATE  </t>
  </si>
  <si>
    <t xml:space="preserve">NITRATE OF SODA  </t>
  </si>
  <si>
    <t xml:space="preserve">MURIATE OF POTASH  </t>
  </si>
  <si>
    <t xml:space="preserve">GROUND PREPARATION  </t>
  </si>
  <si>
    <t xml:space="preserve">SEEDING  </t>
  </si>
  <si>
    <t xml:space="preserve">VEGETATIVE MATERIALS FOR MULCH  </t>
  </si>
  <si>
    <t xml:space="preserve">MULCH, ASPHALT EMULSION  </t>
  </si>
  <si>
    <t xml:space="preserve">SOLID SODDING  </t>
  </si>
  <si>
    <t xml:space="preserve">EXCELSIOR BLANKET  </t>
  </si>
  <si>
    <t>901-S-228-A</t>
  </si>
  <si>
    <t>HYDROSEEDING</t>
  </si>
  <si>
    <t xml:space="preserve">PORTLAND CEMENT CONCRETE PAVED DITCH </t>
  </si>
  <si>
    <t xml:space="preserve">BITUMINOUS TREATED ROVING  </t>
  </si>
  <si>
    <t xml:space="preserve">EROSION CONTROL FABRIC  </t>
  </si>
  <si>
    <t xml:space="preserve">GEOTEXTILE FABRIC STABILIZATION (TYPE _______ ) (AOS ________ ) </t>
  </si>
  <si>
    <t xml:space="preserve">TEMPORARY SILT FENCE (TYPE ________ ) (AOS _________ ) </t>
  </si>
  <si>
    <t>901-S-233-A</t>
  </si>
  <si>
    <t>WATTLES, 20" DIAMETER</t>
  </si>
  <si>
    <t xml:space="preserve">TEMPORARY EROSION CHECKS  </t>
  </si>
  <si>
    <t>BL</t>
  </si>
  <si>
    <t xml:space="preserve">SILT BASIN (TYPE _______________ )  </t>
  </si>
  <si>
    <t xml:space="preserve">TEMPORARY SLOPE DRAINS  </t>
  </si>
  <si>
    <t xml:space="preserve">GEOGRID, TYPE ____________  </t>
  </si>
  <si>
    <t>S-247</t>
  </si>
  <si>
    <t>TEMPORARY STREAM DIVERSION</t>
  </si>
  <si>
    <t xml:space="preserve">GRANULAR MATERIAL (FM OR LVM), (CLASS ____, GROUP ____ ) </t>
  </si>
  <si>
    <t xml:space="preserve">GRANULAR MATERIAL, (CLASS ____, GROUP ____ ) </t>
  </si>
  <si>
    <t xml:space="preserve">CRUSHED STONE  SIZE ____________, (FM OR LVM) </t>
  </si>
  <si>
    <t xml:space="preserve">CRUSHED STONE  </t>
  </si>
  <si>
    <t xml:space="preserve">_____ " SOIL-LIME-WATER MIXING (CLASS A) </t>
  </si>
  <si>
    <t xml:space="preserve">_____ " SOIL-LIME-WATER MIXING (CLASS B) </t>
  </si>
  <si>
    <t xml:space="preserve">_____ " SOIL-LIME-WATER MIXING (CLASS C) </t>
  </si>
  <si>
    <t xml:space="preserve">LIME  </t>
  </si>
  <si>
    <t xml:space="preserve">PORTLAND CEMENT  </t>
  </si>
  <si>
    <t>CWT</t>
  </si>
  <si>
    <t xml:space="preserve">SOIL-CEMENT-WATER MIXING ( __________________  MIXERS) </t>
  </si>
  <si>
    <t>S-310-A-1</t>
  </si>
  <si>
    <t xml:space="preserve">SIZE ( ___ ) STABILIZER AGGREGATE, COARSE </t>
  </si>
  <si>
    <t>S-310-A-2</t>
  </si>
  <si>
    <t>S-310-B-1</t>
  </si>
  <si>
    <t xml:space="preserve">STABILIZER AGGREGATE, MEDIUM  </t>
  </si>
  <si>
    <t>S-310-B-2</t>
  </si>
  <si>
    <t>S-310-C-1</t>
  </si>
  <si>
    <t xml:space="preserve">STABILIZER AGGREGATE, FINE  </t>
  </si>
  <si>
    <t>S-310-C-2</t>
  </si>
  <si>
    <t xml:space="preserve">MIXING, SHAPING AND COMPACTION  </t>
  </si>
  <si>
    <t xml:space="preserve">PROCESSING LIME AND FLY ASH TREATED COURSE, ( _____  " THICK) </t>
  </si>
  <si>
    <t xml:space="preserve">FLY ASH (CLASS _______ )  </t>
  </si>
  <si>
    <t>901-S-401-A</t>
  </si>
  <si>
    <t>HOT MIX ASPHALT BASE COURSE, BB-1</t>
  </si>
  <si>
    <t xml:space="preserve">HOT MIX ASPHALT, (TYPE) (MIXTURE)  </t>
  </si>
  <si>
    <t xml:space="preserve">HOT MIX ASPHALT, (TYPE) (MIXTURE), LEVELING </t>
  </si>
  <si>
    <t xml:space="preserve">HOT MIX ASPHALT, (TYPE) (MIXTURE), TRENCH WIDENING </t>
  </si>
  <si>
    <t xml:space="preserve">HOT MIX ASPHALT, HT (MIXTURE), POLYMER MODIFIED </t>
  </si>
  <si>
    <t>901-S-403-D</t>
  </si>
  <si>
    <t>HOT BITUMINOUS PAVEMENT</t>
  </si>
  <si>
    <t>HOT BITUMINOUS PAVEMENT SURFACE COURSE (SC-1) (TYPE 8)</t>
  </si>
  <si>
    <t>HOT BITUMINOUS PAVEMENT SURFACE COURSE (SC-1) (TYPE 8) (BASE REPAIR)</t>
  </si>
  <si>
    <t>HOT BITUMINOUS PAVEMENT SURFACE COURSE (SC-1) (TYPE 8) (EDGE REPAIR)</t>
  </si>
  <si>
    <t>HOT BITUMINOUS PAVEMENT SURFACE COURSE (SC-1) (TYPE 8) (LEVELING)</t>
  </si>
  <si>
    <t>HOT BITUMINOUS PAVEMENT SURFACE COURSE (SC-1) (TYPE 8) H</t>
  </si>
  <si>
    <t xml:space="preserve">HOT MIX ASPHALT, HT (MIXTURE), POLYMER MODIFIED, LEVELING </t>
  </si>
  <si>
    <t xml:space="preserve">COLD MILLING OF BITUMINOUS PAVEMENT, ALL DEPTHS </t>
  </si>
  <si>
    <t>901-S-406-A</t>
  </si>
  <si>
    <t>COLD MILLING OF BITUMINOUS PAVEMENT, ALL DEPTHS</t>
  </si>
  <si>
    <t xml:space="preserve">COLD MILLING OF CONCRETE PAVEMENT, ALL DEPTHS </t>
  </si>
  <si>
    <t xml:space="preserve">ASPHALT CEMENT FOR TACK COAT, (GRADE) </t>
  </si>
  <si>
    <t xml:space="preserve">ASPHALT FOR PRIME COAT (GRADE) </t>
  </si>
  <si>
    <t xml:space="preserve">GEOTEXTILE FABRIC FOR UNDERSEAL, TYPE _________ </t>
  </si>
  <si>
    <t xml:space="preserve">ASPHALT CEMENT FOR FABRIC UNDERSEAL  </t>
  </si>
  <si>
    <t xml:space="preserve">ASPHALT CEMENT, GRADE ____  </t>
  </si>
  <si>
    <t xml:space="preserve">CUTBACK ASPHALT, GRADE ____  </t>
  </si>
  <si>
    <t xml:space="preserve">EMULSIFIED ASPHALT, GRADE _____  </t>
  </si>
  <si>
    <t xml:space="preserve">POLYMERIZED-EMULSIFIED ASPHALT, GRADE CRS-2P </t>
  </si>
  <si>
    <t xml:space="preserve">COARSE AGGREGATE COVER MATERIAL, SIZE _____, TYPE ______ </t>
  </si>
  <si>
    <t xml:space="preserve">SEAL AGGREGATE COVER MATERIAL, SIZE _____, TYPE ______ </t>
  </si>
  <si>
    <t xml:space="preserve">BLOTTER MATERIAL  </t>
  </si>
  <si>
    <t xml:space="preserve">SLURRY SEAL (TYPE ______________ )  </t>
  </si>
  <si>
    <t xml:space="preserve">SLURRY SEAL (TYPE ______________ ) (WITH FIBERS) </t>
  </si>
  <si>
    <t xml:space="preserve">POLYMER MODIFIED SLURRY SURFACE SEAL (TYPE ______________ ) </t>
  </si>
  <si>
    <t>S-411-D</t>
  </si>
  <si>
    <t xml:space="preserve">AGGREGATE FOR SLURRY SURFACE SEAL (TYPE ______________ ) </t>
  </si>
  <si>
    <t>S-411-E</t>
  </si>
  <si>
    <t xml:space="preserve">EMUSIFIED ASPHALT (GRADE ________ )  </t>
  </si>
  <si>
    <t>S-412</t>
  </si>
  <si>
    <t xml:space="preserve">FOG SEAL MIXTURE  </t>
  </si>
  <si>
    <t xml:space="preserve">JOINT SEAL MATERIAL  </t>
  </si>
  <si>
    <t xml:space="preserve">CLEANING AND SEALING JOINTS  </t>
  </si>
  <si>
    <t xml:space="preserve">CLEANING AND SEALING CRACKS  </t>
  </si>
  <si>
    <t xml:space="preserve">CLEANING AND FILLING JOINTS  </t>
  </si>
  <si>
    <t xml:space="preserve">SAWING AND SEALING TRANSVERSE JOINTS IN ASPHALT PAVEMENT </t>
  </si>
  <si>
    <t>S-423-A</t>
  </si>
  <si>
    <t xml:space="preserve">RUMBLE STRIPS, GROUND-IN  </t>
  </si>
  <si>
    <t>901-S-423-A</t>
  </si>
  <si>
    <t>RUMBLE STRIPS, GROUND-IN</t>
  </si>
  <si>
    <t xml:space="preserve">CLASS __ STRUCTURAL CONCRETE  </t>
  </si>
  <si>
    <t xml:space="preserve">CLASS __ STRUCTURAL CONCRETE, MINOR STRUCTURES </t>
  </si>
  <si>
    <t xml:space="preserve">REINFORCING STEEL  </t>
  </si>
  <si>
    <t xml:space="preserve">____ " STEEL PIPE, WALL THICKNESS _______ </t>
  </si>
  <si>
    <t xml:space="preserve">____ " CAST IRON PIPE, CLASS _____, _____________________ </t>
  </si>
  <si>
    <t xml:space="preserve">____ " REINFORCED CONCRETE PIPE, CLASS ___ </t>
  </si>
  <si>
    <t xml:space="preserve">____ " REINFORCED CONCRETE PIPE, END SECTION </t>
  </si>
  <si>
    <t xml:space="preserve">____ " NON-REINFORCED CONCRETE PIPE, CLASS _____ </t>
  </si>
  <si>
    <t xml:space="preserve">____ " X ____ " REINFORCED CONCRETE ARCH PIPE,CLASS ____ </t>
  </si>
  <si>
    <t xml:space="preserve">____ " X ____ " REINFORCED CONCRETE ARCH PIPE, END SECTION </t>
  </si>
  <si>
    <t xml:space="preserve">48 " X 72 " REINFORCED CONCRETE PIPE CATTLEPASS </t>
  </si>
  <si>
    <t xml:space="preserve">____ " _____ COATED CORRUGATED METAL PIPE, ____ GAGE, ____ CORRUGATION </t>
  </si>
  <si>
    <t xml:space="preserve">____ " _____ COATED CORRUGATED METAL END SECTION, ____ GAGE </t>
  </si>
  <si>
    <t>__ " X __ " _______ COATED CORRUGATED METAL ARCH PIPE, ____ GAGE, ____ CORRUGATION</t>
  </si>
  <si>
    <t xml:space="preserve">__ " X __ " _______ COATED CORRUGATED METAL PIPE END SECTION, ____ GAGE </t>
  </si>
  <si>
    <t>____ " _________ COATED PAVED "VERT CORRUGATED METAL PIPE, ____ GAGE, ____ CORRUGATION</t>
  </si>
  <si>
    <t>____ " ________  COATED PAVED "VERT CORRUGATED METAL END SECTION, ____ GAGE</t>
  </si>
  <si>
    <t>__ " X __ " _____ COATED PAVED "VERT CORRUGATED METAL ARCH PIPE, ____ GAGE, ____ CORRUGATION</t>
  </si>
  <si>
    <t>____ " X ____ " ________ COATED PAVED "VERT CORRUGATED METAL END SECTION, ____ GAGE</t>
  </si>
  <si>
    <t xml:space="preserve">____ " CORRUGATED ALUMINUM PIPE, ____ GAGE, ____ CORRUGATION </t>
  </si>
  <si>
    <t xml:space="preserve">____ " CORRUGATED ALUMINUM END SECTION, ____ GAGE </t>
  </si>
  <si>
    <t xml:space="preserve">__ " X __ " CORRUGATED ALUMINUM ARCH PIPE,  ____ GAGE, ____ CORRUGATION </t>
  </si>
  <si>
    <t xml:space="preserve">__ " X __ " CORRUGATED ALUMINUM ARCH END SECTION, ____ GAGE </t>
  </si>
  <si>
    <t>____ " BITUMINOUS COATED CORRUGATED ALUMINUM PIPE, ____ GAGE</t>
  </si>
  <si>
    <t>____ " BITUMINOUS COATED CORRUGATED ALUMINUM END SECTION, ____ GAGE</t>
  </si>
  <si>
    <t>____ " X ____ " BITUMINOUS COATED CORRUGATED ALUMINUM ARCH PIPE, ____ GAGE, ____ CORRUGATION</t>
  </si>
  <si>
    <t>____ " X ____ " BITUMINOUS COATED CORRUGATED ALUMINUM END SECTION, ____ GAGE</t>
  </si>
  <si>
    <t>____ " BITUMINOUS COATED PAVED "VERT, CORRUGATED ALUMINUM PIPE, ____ GAGE, ____ CORRUGATION</t>
  </si>
  <si>
    <t>____ " BITUMINOUS COATED PAVED "VERT, CORRUGATED ALUMINUM END SECTION, ____ GAGE</t>
  </si>
  <si>
    <t>____ " X ____ " BITUMINOUS COATED PAVED "VERT, CORR. ALUMINUM ARCH PIPE, ____ GAGE, ____ CORRUGATION</t>
  </si>
  <si>
    <t>____ " X ____ " BITUMINOUS COATED PAVED "VERT, CORR. ALUMINUM END SECTION, ____ GAGE</t>
  </si>
  <si>
    <t xml:space="preserve">____ ' X ____ ' PRECAST CONCRETE BOX CULVERT </t>
  </si>
  <si>
    <t xml:space="preserve">____ ' X ____ ' PRECAST CONCRETE BOX CULVERT END SECTION </t>
  </si>
  <si>
    <t>S-603-PE</t>
  </si>
  <si>
    <t xml:space="preserve">____ " CORRUGATED POLYETHYLENE PIPE </t>
  </si>
  <si>
    <t>S-603-PF</t>
  </si>
  <si>
    <t xml:space="preserve">____ " CORRUGATED POLYETHYLENE PIPE, END SECTION </t>
  </si>
  <si>
    <t xml:space="preserve">____ " CORRUGATED POLY VINYL CHLORIDE PIPE </t>
  </si>
  <si>
    <t xml:space="preserve">____ " PIPE RELAID ( _______________ )  </t>
  </si>
  <si>
    <t xml:space="preserve">____ " PIPE REMOVED AND RELAID ( _______________ ) </t>
  </si>
  <si>
    <t xml:space="preserve">____ " END SECTION REMOVED AND RELAID ( _______________ ) </t>
  </si>
  <si>
    <t xml:space="preserve">____ " ______ ELBOW, (MATERIALS PER PAY ITEM NO. _____________________ ) </t>
  </si>
  <si>
    <t xml:space="preserve">____ " BRANCH CONNECTION _______________________ </t>
  </si>
  <si>
    <t xml:space="preserve">____ " ___________ HEADWALL, PER PLAN NO. _________ </t>
  </si>
  <si>
    <t xml:space="preserve">CASTINGS  </t>
  </si>
  <si>
    <t xml:space="preserve">GRATINGS  </t>
  </si>
  <si>
    <t xml:space="preserve">PRECAST MANHOLE, _______ " DIAMETER  </t>
  </si>
  <si>
    <t>S-605- A</t>
  </si>
  <si>
    <t xml:space="preserve">____ " CONCRETE DRAIN TILE FOR UNDERDRAINS, CLASS ____ </t>
  </si>
  <si>
    <t>S-605- B</t>
  </si>
  <si>
    <t xml:space="preserve">____ " PERFORATED CONCRETE PIPE FOR UNDERDRAINS, CLASS ____ </t>
  </si>
  <si>
    <t>S-605- C</t>
  </si>
  <si>
    <t xml:space="preserve">____ " POROUS CONCRETE PIPE FOR UNDERDRAINS </t>
  </si>
  <si>
    <t>S-605- D</t>
  </si>
  <si>
    <t>____ " PERFORATED CORRUGATED METAL PIPE FOR UNDERDRAINS, TYPE _____________</t>
  </si>
  <si>
    <t>S-605- E</t>
  </si>
  <si>
    <t>____ " NON-PERFORATED CORRUGATED METAL PIPE FOR UNDERDRAINS, TYPE _____________</t>
  </si>
  <si>
    <t>S-605- F</t>
  </si>
  <si>
    <t>____ " BITUMINOUS COATED PERFORATED CORRUGATED METAL PIPE FOR UNDERDRAINS, TYPE _____________</t>
  </si>
  <si>
    <t>S-605- G</t>
  </si>
  <si>
    <t>____ " BITUMINOUS COATED NON- PERFORATED CORRUGATED METAL PIPE FOR UNDERDRAINS, TYPE _____________</t>
  </si>
  <si>
    <t>S-605- M</t>
  </si>
  <si>
    <t>____ " PERFORATED CORRUGATED ALUMINUM PIPE FOR UNDERDRAINS, TYPE _____________</t>
  </si>
  <si>
    <t>S-605- N</t>
  </si>
  <si>
    <t>____ " NON-PERFORATED CORRUGATED ALUMINUM PIPE FOR UNDERDRAINS, TYPE _____________</t>
  </si>
  <si>
    <t>S-605- O</t>
  </si>
  <si>
    <t xml:space="preserve">____ " PERFORATED SEWER PIPE FOR UNDERDRAINS (SDR ______ ) </t>
  </si>
  <si>
    <t>S-605- P</t>
  </si>
  <si>
    <t xml:space="preserve">____ " NON-PERFORATED SEWER PIPE FOR UNDERDRAINS (SDR ______ ) </t>
  </si>
  <si>
    <t>S-605- Q</t>
  </si>
  <si>
    <t>____ " PERFORATED CORRUGATED POLYETHYLENE DRAINAGE TUBING FOR UNDERDRAINS</t>
  </si>
  <si>
    <t>S-605- R</t>
  </si>
  <si>
    <t>____ " NON-PERFORATED CORRUGATED POLYETHYLENE DRAINAGE TUBING FOR UNDERDRAINS</t>
  </si>
  <si>
    <t>S-605- S</t>
  </si>
  <si>
    <t xml:space="preserve">____ " SEMI-CIRCULAR PERFORATED PLASTIC PIPE FOR UNDERDRAINS </t>
  </si>
  <si>
    <t>S-605- T</t>
  </si>
  <si>
    <t xml:space="preserve">____ " PERFORATED PIPE FOR UNDERDRAINS, OPTIONAL </t>
  </si>
  <si>
    <t>S-605- U</t>
  </si>
  <si>
    <t xml:space="preserve">____ " NON-PERFORATED PIPE FOR UNDERDRAINS, OPTIONAL </t>
  </si>
  <si>
    <t>S-605- V</t>
  </si>
  <si>
    <t xml:space="preserve">____ " BLIND DRAINS  </t>
  </si>
  <si>
    <t>S-605- W</t>
  </si>
  <si>
    <t>FILTER MATERIAL FOR COMBINATION STORM DRAIN AND/OR UNDERDRAINS, TYPE ________</t>
  </si>
  <si>
    <t>S-605- X-1</t>
  </si>
  <si>
    <t xml:space="preserve">FILTER MATERIAL FOR FILTER BEDS, TYPE _________ </t>
  </si>
  <si>
    <t>S-605- X-2</t>
  </si>
  <si>
    <t>S-605- Y-1</t>
  </si>
  <si>
    <t xml:space="preserve">IMPERVIOUS MATERIAL, TYPE ________  </t>
  </si>
  <si>
    <t>S-605- Y-2</t>
  </si>
  <si>
    <t>S-605- Z</t>
  </si>
  <si>
    <t xml:space="preserve">UNDERDRAIN APPURTENANCES ( _______________________ ) </t>
  </si>
  <si>
    <t xml:space="preserve">GEOTEXTILE FOR SUBSURFACE DRAINAGE, TYPE ____, AOS ____ </t>
  </si>
  <si>
    <t xml:space="preserve">GUARD POST  </t>
  </si>
  <si>
    <t xml:space="preserve">GUARD RAIL, _____________________  </t>
  </si>
  <si>
    <t xml:space="preserve">GUARD RAIL, CABLE ANCHOR, _______________________ </t>
  </si>
  <si>
    <t xml:space="preserve">GUARD RAIL, BRIDGE END SECTION, _______________________ </t>
  </si>
  <si>
    <t xml:space="preserve">GUARD RAIL, TERMINAL END SECTION  </t>
  </si>
  <si>
    <t xml:space="preserve">SPECIAL SECTIONS, _________________  </t>
  </si>
  <si>
    <t>CONSTRUCTION SURVEYING</t>
  </si>
  <si>
    <t>ROADWAY CONSTRUCTION SURVEYING</t>
  </si>
  <si>
    <t>901-S-607-A</t>
  </si>
  <si>
    <t>ROADWAY CONSTRUCTION STAKING</t>
  </si>
  <si>
    <t>BRIDGE CONSTRUCTION SURVEYING</t>
  </si>
  <si>
    <t>901-S-607-B</t>
  </si>
  <si>
    <t>BRIDGE CONSTRUCTION STAKING</t>
  </si>
  <si>
    <t xml:space="preserve">CONCRETE SIDEWALK  </t>
  </si>
  <si>
    <t xml:space="preserve">CONCRETE DRIVEWAY  </t>
  </si>
  <si>
    <t xml:space="preserve">CONCRETE GUTTER ( _________________ )  </t>
  </si>
  <si>
    <t xml:space="preserve">CONCRETE CURB, TYPE _____  </t>
  </si>
  <si>
    <t xml:space="preserve">CONCRETE CURB (INTEGRAL) TYPE ____  </t>
  </si>
  <si>
    <t xml:space="preserve">COMBINATION CONCRETE CURB AND GUTTER </t>
  </si>
  <si>
    <t xml:space="preserve">BITUMINOUS CURB  </t>
  </si>
  <si>
    <t xml:space="preserve">BRICK MASONRY  </t>
  </si>
  <si>
    <t xml:space="preserve">HOLES  </t>
  </si>
  <si>
    <t xml:space="preserve">PORTLAND CEMENT PRESSURE GROUT SLURRY, TYPE __________ </t>
  </si>
  <si>
    <t xml:space="preserve">CALCIUM CHLORIDE  </t>
  </si>
  <si>
    <t xml:space="preserve">PRELIMINARY TESTING  </t>
  </si>
  <si>
    <t xml:space="preserve">STABILITY TESTING, LANE JOINT  </t>
  </si>
  <si>
    <t xml:space="preserve">STABILITY TESTING, LANE CRACK  </t>
  </si>
  <si>
    <t xml:space="preserve">ADJUSTMENT OF CASTINGS, GRATINGS AND UTILITY APPURTENANCES </t>
  </si>
  <si>
    <t xml:space="preserve">ADJUSTMENT OF CASTINGS  </t>
  </si>
  <si>
    <t xml:space="preserve">ADJUSTMENT OF GRATINGS  </t>
  </si>
  <si>
    <t xml:space="preserve">ADJUSTMENT OF ____________________  </t>
  </si>
  <si>
    <t xml:space="preserve">CONCRETE ISLAND PAVEMENT  </t>
  </si>
  <si>
    <t xml:space="preserve">HOT BITUMINOUS ISLAND PAVEMENT  </t>
  </si>
  <si>
    <t xml:space="preserve">RIGHT-OF-WAY MARKERS (TYPE ___ )  </t>
  </si>
  <si>
    <t xml:space="preserve">RIGHT-OF-WAY MARKERS (TYPE I)  </t>
  </si>
  <si>
    <t xml:space="preserve">RIGHT-OF-WAY MARKERS (TYPE II)  </t>
  </si>
  <si>
    <t xml:space="preserve">RIGHT-OF-WAY MARKERS REMOVED AND RESET </t>
  </si>
  <si>
    <t xml:space="preserve">MAINTENANCE OF TRAFFIC  </t>
  </si>
  <si>
    <t xml:space="preserve">ADDITIONAL CONSTRUCTION SIGNS  </t>
  </si>
  <si>
    <t xml:space="preserve">___ " WIDE TRAFFIC STRIPE (SKIP WHITE) </t>
  </si>
  <si>
    <t>___ " WIDE TRAFFIC STRIPE (SKIP WHITE) (TYPE III DROP ON GLASS BEADS)</t>
  </si>
  <si>
    <t xml:space="preserve">___ " WIDE TRAFFIC STRIPE (SKIP YELLOW) </t>
  </si>
  <si>
    <t>___ " WIDE TRAFFIC STRIPE (SKIP YELLOW) (TYPE III DROP ON GLASS BEADS)</t>
  </si>
  <si>
    <t xml:space="preserve">___ " WIDE TRAFFIC STRIPE (CONTINUOUS WHITE) </t>
  </si>
  <si>
    <t>___ " WIDE TRAFFIC STRIPE (CONTINUOUS WHITE) (TYPE III DROP ON GLASS BEADS)</t>
  </si>
  <si>
    <t xml:space="preserve">___ " WIDE TRAFFIC STRIPE (CONTINUOUS YELLOW) </t>
  </si>
  <si>
    <t>___ " WIDE TRAFFIC STRIPE (CONTINUOUS YELLOW) (TYPE III DROP ON GLASS BEADS)</t>
  </si>
  <si>
    <t xml:space="preserve">___ " WIDE TEMPORARY TRAFFIC STRIPE  </t>
  </si>
  <si>
    <t xml:space="preserve">___ " WIDE TEMPORARY TRAFFIC STRIPE (TYPE III DROP ON GLASS BEADS) </t>
  </si>
  <si>
    <t xml:space="preserve">DETAIL TRAFFIC STRIPE  </t>
  </si>
  <si>
    <t xml:space="preserve">DETAIL TRAFFIC STRIPE (TYPE III DROP ON GLASS BEADS) </t>
  </si>
  <si>
    <t xml:space="preserve">LEGEND  </t>
  </si>
  <si>
    <t xml:space="preserve">LEGEND (TYPE III DROP ON GLASS BEADS) </t>
  </si>
  <si>
    <t xml:space="preserve">___ " WIDE COLD PLASTIC TRAFFIC STRIPE (SKIP WHITE) </t>
  </si>
  <si>
    <t xml:space="preserve">___ " WIDE COLD PLASTIC TRAFFIC STRIPE (CONTINUOUS WHITE) </t>
  </si>
  <si>
    <t xml:space="preserve">___ " WIDE COLD PLASTIC EDGE STRIPE (CONTINUOUS WHITE) </t>
  </si>
  <si>
    <t xml:space="preserve">___ " WIDE COLD PLASTIC TRAFFIC STRIPE (SKIP YELLOW) </t>
  </si>
  <si>
    <t xml:space="preserve">___ " WIDE COLD PLASTIC TRAFFIC STRIPE (CONTINUOUS YELLOW) </t>
  </si>
  <si>
    <t xml:space="preserve">___ " WIDE COLD PLASTIC EDGE STRIPE (CONTINUOUS YELLOW) </t>
  </si>
  <si>
    <t xml:space="preserve">COLD PLASTIC DETAIL STRIPE (WHITE) (4 " EQUIVALENT LENGTH) </t>
  </si>
  <si>
    <t xml:space="preserve">COLD PLASTIC DETAIL STRIPE (YELLOW) (4 " EQUIVALENT LENGTH) </t>
  </si>
  <si>
    <t xml:space="preserve">COLD PLASTIC LEGEND (WHITE)  </t>
  </si>
  <si>
    <t xml:space="preserve">___ " WIDE THERMOPLASTIC TRAFFIC STRIPE (SKIP WHITE) ( __________ ) </t>
  </si>
  <si>
    <t xml:space="preserve">___ " WIDE THERMOPLASTIC TRAFFIC STRIPE (CONTINUOUS WHITE) ( _______ ) </t>
  </si>
  <si>
    <t xml:space="preserve">___ " WIDE THERMOPLASTIC EDGE STRIPE (CONTINUOUS WHITE) ( __________ ) </t>
  </si>
  <si>
    <t xml:space="preserve">___ " WIDE THERMOPLASTIC TRAFFIC STRIPE (SKIP YELLOW) ( __________ ) </t>
  </si>
  <si>
    <t>___ " WIDE THERMOPLASTIC TRAFFIC STRIPE (CONTINUOUS YELLOW) ( __________ )</t>
  </si>
  <si>
    <t xml:space="preserve">___ " WIDE THERMOPLASTIC EDGE STRIPE (CONTINUOUS YELLOW) ( __________ ) </t>
  </si>
  <si>
    <t>THERMOPLASTIC DETAIL STRIPE (4 " EQUIVALENT LENGTH) (WHITE) ( ______________ )</t>
  </si>
  <si>
    <t>THERMOPLASTIC DETAIL STRIPE (4 " EQUIVALENT LENGTH) (YELLOW) ( ______________ )</t>
  </si>
  <si>
    <t xml:space="preserve">THERMOPLASTIC LEGEND (WHITE) ( ______________ ) </t>
  </si>
  <si>
    <t xml:space="preserve">TYPE A, NON-REFLECTIVE WHITE RAISED JIGGLE MARKERS __________ </t>
  </si>
  <si>
    <t xml:space="preserve">TYPE AY, NON-REFLECTIVE YELLOW RAISED JIGGLE MARKERS __________ </t>
  </si>
  <si>
    <t xml:space="preserve">TWO-WAY CLEAR REFLECTIVE RAISED MARKERS </t>
  </si>
  <si>
    <t xml:space="preserve">RED-CLEAR REFLECTIVE RAISED MARKERS </t>
  </si>
  <si>
    <t xml:space="preserve">TWO-WAY YELLOW REFLECTIVE RAISED MARKERS </t>
  </si>
  <si>
    <t xml:space="preserve">ONE-WAY CLEAR REFLECTIVE RAISED MARKERS </t>
  </si>
  <si>
    <t xml:space="preserve">ONE-WAY YELLOW REFLECTIVE RAISED MARKERS </t>
  </si>
  <si>
    <t xml:space="preserve">YELLOW-CLEAR REFLECTIVE RAISED MARKERS </t>
  </si>
  <si>
    <t xml:space="preserve">CHIP SEAL CLEAR REFLECTIVE RAISED MARKERS </t>
  </si>
  <si>
    <t xml:space="preserve">CHIP SEAL YELLOW REFLECTIVE RAISED MARKERS </t>
  </si>
  <si>
    <t xml:space="preserve">TWO-WAY CLEAR REFLECTIVE HIGH PERFORMANCE RAISED MARKERS </t>
  </si>
  <si>
    <t xml:space="preserve">RED-CLEAR REFLECTIVE HIGH PERFORMANCE RAISED MARKERS </t>
  </si>
  <si>
    <t xml:space="preserve">TWO-WAY YELLOW REFLECTIVE HIGH PERFORMANCE RAISED MARKERS </t>
  </si>
  <si>
    <t xml:space="preserve">ONE-WAY CLEAR REFLECTIVE HIGH PERFORMANCE RAISED MARKERS </t>
  </si>
  <si>
    <t xml:space="preserve">ONE-WAY YELLOW REFLECTIVE HIGH PERFORMANCE RAISED MARKERS </t>
  </si>
  <si>
    <t xml:space="preserve">YELLOW-CLEAR REFLECTIVE HIGH PERFORMANCE RAISED MARKERS </t>
  </si>
  <si>
    <t xml:space="preserve">REFLECTORIZED TRAFFIC WARNING SIGN (ENCAPSULATED LENS) </t>
  </si>
  <si>
    <t xml:space="preserve">REFLECTORIZED TRAFFIC REGULATORY SIGN (ENCAPSULATED LENS) </t>
  </si>
  <si>
    <t xml:space="preserve">REFLECTORIZED TRAFFIC OBJECT MARKER (ENCAPSULATED LENS) (TYPE _________ ) </t>
  </si>
  <si>
    <t xml:space="preserve">REFLECTORIZED TRAFFIC DELINEATOR SIGN (ENCAPSULATED LENS) </t>
  </si>
  <si>
    <t>REFLECTORIZED RAILROAD CROSSING (CROSS BUCK) SIGN (ENCAPSULATED LENS)</t>
  </si>
  <si>
    <t xml:space="preserve">REFLECTORIZED ADVANCED WARNING SIGN (ENCAPSULATED LENS) </t>
  </si>
  <si>
    <t>REFLECTORIZED TRAFFIC WARNING SIGN WITH SUPP. PLATE (ENCAPSULATED LENS)</t>
  </si>
  <si>
    <t>REFLECTORIZED TRAFFIC REGULATORY SIGN WITH SUPP. PLATE (ENCAPSULATED LENS)</t>
  </si>
  <si>
    <t xml:space="preserve">FLOWABLE FILL  </t>
  </si>
  <si>
    <t xml:space="preserve">ROADBED RECLAIMATION  </t>
  </si>
  <si>
    <t xml:space="preserve">FOUNDATION EXCAVATION FOR BRIDGES  </t>
  </si>
  <si>
    <t xml:space="preserve">COFFERDAMS  </t>
  </si>
  <si>
    <t xml:space="preserve">PERMANENT STEEL SHEET PILING  </t>
  </si>
  <si>
    <t xml:space="preserve">PERMANENT CONCRETE SHEET PILING  </t>
  </si>
  <si>
    <t xml:space="preserve">TEMPORARY STEEL SHEET PILING  </t>
  </si>
  <si>
    <t xml:space="preserve">TEST PILE  </t>
  </si>
  <si>
    <t>901-S-803-A</t>
  </si>
  <si>
    <t>CONCRETE PILE REPAIR</t>
  </si>
  <si>
    <t>901-S-804-B</t>
  </si>
  <si>
    <t>BOX BRIDGE CONCRETE, CLASS BB</t>
  </si>
  <si>
    <t xml:space="preserve">CONVENTIONAL STATIC PILE LOAD TEST  </t>
  </si>
  <si>
    <t>901-S-803-B</t>
  </si>
  <si>
    <t>CONCRETE CAP REPAIR</t>
  </si>
  <si>
    <t xml:space="preserve">12 " PRESTRESSED CONCRETE PILING  </t>
  </si>
  <si>
    <t xml:space="preserve">14 " PRESTRESSED CONCRETE PILING  </t>
  </si>
  <si>
    <t xml:space="preserve">16 " PRESTRESSED CONCRETE PILING  </t>
  </si>
  <si>
    <t>901-S-803-C</t>
  </si>
  <si>
    <t>CONCRETE BEAM REPAIR</t>
  </si>
  <si>
    <t xml:space="preserve">____ " CAST-IN-PLACE CONCRETE PILING (STEEL SHELL) </t>
  </si>
  <si>
    <t xml:space="preserve">HP 10 X 42 STEEL PILING  </t>
  </si>
  <si>
    <t xml:space="preserve">HP 12 X 53 STEEL PILING  </t>
  </si>
  <si>
    <t xml:space="preserve">____ " PRE-FORMED PILE HOLES  </t>
  </si>
  <si>
    <t>901-S-803-F</t>
  </si>
  <si>
    <t>MISCELLANEOUS CONCRETE REPAIR</t>
  </si>
  <si>
    <t>CONCRETE PILING CUT-OFF, _____  "</t>
  </si>
  <si>
    <t xml:space="preserve">DRILLED SHAFT, ____ " DIAMETER  </t>
  </si>
  <si>
    <t xml:space="preserve">TEST SHAFT, ____ " DIAMETER  </t>
  </si>
  <si>
    <t xml:space="preserve">TRIAL SHAFT, ____ " DIAMETER  </t>
  </si>
  <si>
    <t xml:space="preserve">EXPLORATION  </t>
  </si>
  <si>
    <t xml:space="preserve">PERMANENT CASING, ____ " DIAMETER  </t>
  </si>
  <si>
    <t xml:space="preserve">TEMPORARY CASING, ____ " DIAMETER  </t>
  </si>
  <si>
    <t>901-S-803-P</t>
  </si>
  <si>
    <t>PILING SPLICES</t>
  </si>
  <si>
    <t xml:space="preserve">BRIDGE CONCRETE, CLASS A  </t>
  </si>
  <si>
    <t xml:space="preserve">BRIDGE CONCRETE, CLASS AA  </t>
  </si>
  <si>
    <t xml:space="preserve">BRIDGE CONCRETE, CLASS B  </t>
  </si>
  <si>
    <t>901-S-804-A</t>
  </si>
  <si>
    <t xml:space="preserve">BRIDGE CONCRETE, CLASS A </t>
  </si>
  <si>
    <t xml:space="preserve">BOX BRIDGE CONCRETE, CLASS BB  </t>
  </si>
  <si>
    <t xml:space="preserve">100 ' PRESTRESSED CONCRETE BEAM TYPE IV </t>
  </si>
  <si>
    <t xml:space="preserve">110 ' PRESTRESSED CONCRETE BEAM TYPE IV </t>
  </si>
  <si>
    <t xml:space="preserve">31 ' PRESTRESSED CONCRETE BEAM TYPE I+2 </t>
  </si>
  <si>
    <t xml:space="preserve">40 ' PRESTRESSED CONCRETE BEAM TYPE I+2 </t>
  </si>
  <si>
    <t xml:space="preserve">60 ' PRESTRESSED CONCRETE BEAM TYPE III </t>
  </si>
  <si>
    <t xml:space="preserve">80 ' PRESTRESSED CONCRETE BEAM TYPE III </t>
  </si>
  <si>
    <t>901-S-804-C</t>
  </si>
  <si>
    <t>100 ' PRESTRESSED CONCRETE BEAM TYPE III</t>
  </si>
  <si>
    <t>31 ' PRESTRESSED CONCRETE BEAM TYPE I+2</t>
  </si>
  <si>
    <t>40 ' PRESTRESSED CONCRETE BEAM TYPE I+2</t>
  </si>
  <si>
    <t>60 ' PRESTRESSED CONCRETE BEAM TYPE III</t>
  </si>
  <si>
    <t>80 ' PRESTRESSED CONCRETE BEAM TYPE III</t>
  </si>
  <si>
    <t xml:space="preserve">19 ' PRESTRESSED CONCRETE MODIFIED PILE BEAMS </t>
  </si>
  <si>
    <t xml:space="preserve">31 ' PRESTRESSED CONCRETE MODIFIED PILE BEAMS </t>
  </si>
  <si>
    <t xml:space="preserve">REINFORCEMENT  </t>
  </si>
  <si>
    <t xml:space="preserve">REINFORCEMENT, EPOXY COATED  </t>
  </si>
  <si>
    <t xml:space="preserve">19 ' PRECAST CONCRETE SLAB UNIT, ____ ' INTERIOR </t>
  </si>
  <si>
    <t xml:space="preserve">31 ' PRECAST CONCRETE SLAB UNIT, ____ ' INTERIOR </t>
  </si>
  <si>
    <t xml:space="preserve">40 ' PRECAST CONCRETE SLAB UNIT, ____ ' INTERIOR </t>
  </si>
  <si>
    <t xml:space="preserve">19 ' PRECAST CONCRETE SLAB UNIT, CURB </t>
  </si>
  <si>
    <t xml:space="preserve">31 ' PRECAST CONCRETE SLAB UNIT, CURB </t>
  </si>
  <si>
    <t xml:space="preserve">40 ' PRECAST CONCRETE SLAB UNIT, CURB </t>
  </si>
  <si>
    <t xml:space="preserve">19 ' PRECAST CONCRETE SLAB UNIT, ____ ' EXTERIOR </t>
  </si>
  <si>
    <t xml:space="preserve">31 ' PRECAST CONCRETE SLAB UNIT, ____ ' EXTERIOR </t>
  </si>
  <si>
    <t xml:space="preserve">40 ' PRECAST CONCRETE SLAB UNIT, ____ ' EXTERIOR </t>
  </si>
  <si>
    <t>19 ' PRECAST CONCRETE SLAB UNIT, ____ ' INTERIOR,  __ DEG SKEW, __ FWD</t>
  </si>
  <si>
    <t>31 ' PRECAST CONCRETE SLAB UNIT, ____ ' INTERIOR,  __ DEG SKEW, __ FWD</t>
  </si>
  <si>
    <t>40 ' PRECAST CONCRETE SLAB UNIT, ____ ' INTERIOR,  __ DEG SKEW, __ FWD</t>
  </si>
  <si>
    <t xml:space="preserve">19 ' PRECAST CONCRETE SLAB UNIT, CURB, __ DEG SKEW, __ FWD </t>
  </si>
  <si>
    <t xml:space="preserve">31 ' PRECAST CONCRETE SLAB UNIT, CURB, __ DEG SKEW, __ FWD </t>
  </si>
  <si>
    <t xml:space="preserve">40 ' PRECAST CONCRETE SLAB UNIT, CURB, __ DEG SKEW, __ FWD </t>
  </si>
  <si>
    <t>19 ' PRECAST CONCRETE SLAB UNIT, ____ ' EXTERIOR,  __ DEG SKEW, __ FWD</t>
  </si>
  <si>
    <t>31 ' PRECAST CONCRETE SLAB UNIT, ____ ' EXTERIOR,  __ DEG SKEW, __ FWD</t>
  </si>
  <si>
    <t>40 ' PRECAST CONCRETE SLAB UNIT, ____ ' EXTERIOR,  __ DEG SKEW, __ FWD</t>
  </si>
  <si>
    <t xml:space="preserve">PRECAST CONCRETE BARRIER RAIL  </t>
  </si>
  <si>
    <t xml:space="preserve">BEAM TYPE RAILING WITH CONCRETE POSTS </t>
  </si>
  <si>
    <t xml:space="preserve">__ ' PRECAST CONCRETE CAP, INTERMEDIATE UNIT, __________ PILE, </t>
  </si>
  <si>
    <t xml:space="preserve">__ ' PRECAST CONCRETE CAP, END UNIT, __________ PILE, </t>
  </si>
  <si>
    <t>__ ' PRECAST CONCRETE CAP, INTERMEDIATE UNIT, __________ PILE, __ DEG SKEW, __ FWD.</t>
  </si>
  <si>
    <t>__ ' PRECAST CONCRETE CAP, END UNIT, __________ PILE, __ DEG SKEW, __ FWD.</t>
  </si>
  <si>
    <t xml:space="preserve">PRECAST CONCRETE WING  </t>
  </si>
  <si>
    <t>901-S-806-S-A</t>
  </si>
  <si>
    <t>31 ' PRECAST SLAB UNIT, CURB (SALVAGE AND REINSTALLATION)</t>
  </si>
  <si>
    <t>901-S-806-S-B</t>
  </si>
  <si>
    <t>901-S-806-S-H</t>
  </si>
  <si>
    <t>Beam Type Railing with Concrete Posts (Salvage and Reinstallation)</t>
  </si>
  <si>
    <t xml:space="preserve">STRUCTURAL STEEL  </t>
  </si>
  <si>
    <t xml:space="preserve">STEEL SUPERSTRUCTURE  </t>
  </si>
  <si>
    <t xml:space="preserve">MISCELLANEOUS BRIDGE APPURTENANCES  </t>
  </si>
  <si>
    <t xml:space="preserve">BRONZE PLATES  </t>
  </si>
  <si>
    <t xml:space="preserve">COPPER-ALLOY PLATES  </t>
  </si>
  <si>
    <t xml:space="preserve">SELF-LUBRICATING ___________ PLATES  </t>
  </si>
  <si>
    <t xml:space="preserve">STEEL GRID FLOOR (OPEN TYPE)  </t>
  </si>
  <si>
    <t xml:space="preserve">STEEL GRID FLOOR (CONCRETE FILLED TYPE) </t>
  </si>
  <si>
    <t xml:space="preserve">CONCRETE RAILING  </t>
  </si>
  <si>
    <t xml:space="preserve">CONCRETE-STEEL RAILING  </t>
  </si>
  <si>
    <t xml:space="preserve">CONCRETE-ALUMINUM RAILING  </t>
  </si>
  <si>
    <t xml:space="preserve">______________ RAILING  </t>
  </si>
  <si>
    <t xml:space="preserve">PAINTING OF METAL STRUCTURES  </t>
  </si>
  <si>
    <t xml:space="preserve">PAINTING OF ___________________  </t>
  </si>
  <si>
    <t xml:space="preserve">LOOSE RIPRAP, 100 LB.  </t>
  </si>
  <si>
    <t xml:space="preserve">LOOSE RIPRAP, 200 LB.  </t>
  </si>
  <si>
    <t xml:space="preserve">LOOSE RIPRAP, 300 LB.  </t>
  </si>
  <si>
    <t xml:space="preserve">GROUTED RIPRAP  </t>
  </si>
  <si>
    <t xml:space="preserve">CONCRETE RIPRAP IN BAGS  </t>
  </si>
  <si>
    <t xml:space="preserve">CONCRETE SLOPE PAVING  </t>
  </si>
  <si>
    <t xml:space="preserve">GEOTEXTILE FABRIC UNDER __________, TYPE ___, AOS ____ </t>
  </si>
  <si>
    <t xml:space="preserve">SEDIMENT CONTROL STONE  </t>
  </si>
  <si>
    <t xml:space="preserve">MAINTENANCE PAINTING OF METAL STRUCTURE </t>
  </si>
  <si>
    <t xml:space="preserve">MAINTENANCE PAINTING OF METAL STRUCTURE, _____________________ </t>
  </si>
  <si>
    <t xml:space="preserve">MAINTENANCE PAINTING OF ___________  </t>
  </si>
  <si>
    <t>901-S-816-C</t>
  </si>
  <si>
    <t>MAINTENANCE PAINTING OF EXPOSED METAL COMPONENTS</t>
  </si>
  <si>
    <t>S-820-A</t>
  </si>
  <si>
    <t xml:space="preserve">TREATED TIMBER  </t>
  </si>
  <si>
    <t>MBM</t>
  </si>
  <si>
    <t>S-820-B</t>
  </si>
  <si>
    <t xml:space="preserve">UNTREATED TIMBER  </t>
  </si>
  <si>
    <t>S-820-C</t>
  </si>
  <si>
    <t xml:space="preserve">UNTREATED TIMBER PILING  </t>
  </si>
  <si>
    <t>S-820-D</t>
  </si>
  <si>
    <t xml:space="preserve">TREATED TIMBER PILING  </t>
  </si>
  <si>
    <t>Select County</t>
  </si>
  <si>
    <t>Select Character of Work</t>
  </si>
  <si>
    <t>Select Surface Type</t>
  </si>
  <si>
    <t>Select Project Type</t>
  </si>
  <si>
    <t>Select Participating Status</t>
  </si>
  <si>
    <t>Engineering Payment Funding Type</t>
  </si>
  <si>
    <t>Image Sheet List</t>
  </si>
  <si>
    <t>Binder Type</t>
  </si>
  <si>
    <t>Change Order No</t>
  </si>
  <si>
    <t>Image</t>
  </si>
  <si>
    <t>Base Fuel Month</t>
  </si>
  <si>
    <t>Base Fuel Year</t>
  </si>
  <si>
    <t>Bid Amount</t>
  </si>
  <si>
    <t>Award Status</t>
  </si>
  <si>
    <t>No</t>
  </si>
  <si>
    <t>Population 2022</t>
  </si>
  <si>
    <t>Engineering_Payment_Pct</t>
  </si>
  <si>
    <t>Engineering_Payments</t>
  </si>
  <si>
    <t>Districts</t>
  </si>
  <si>
    <t>Specification Year Used</t>
  </si>
  <si>
    <t>Construction Phase</t>
  </si>
  <si>
    <t>Music Status</t>
  </si>
  <si>
    <t>Adams</t>
  </si>
  <si>
    <t>BRIDGE and APPROACHES</t>
  </si>
  <si>
    <t>Asphalt</t>
  </si>
  <si>
    <t>State Aid Program (SAP)</t>
  </si>
  <si>
    <t>ENGINEER</t>
  </si>
  <si>
    <t>OSARC</t>
  </si>
  <si>
    <t>Select Month</t>
  </si>
  <si>
    <t>Select Year</t>
  </si>
  <si>
    <t>Southwest</t>
  </si>
  <si>
    <t>Preliminary</t>
  </si>
  <si>
    <t>North Central</t>
  </si>
  <si>
    <t>ENGINEER'S ESTIMATE</t>
  </si>
  <si>
    <t>On</t>
  </si>
  <si>
    <t>Alcorn</t>
  </si>
  <si>
    <t>BASE and SURFACING</t>
  </si>
  <si>
    <t>Cape Seal</t>
  </si>
  <si>
    <t>Local System Bridge Program (LSBP)</t>
  </si>
  <si>
    <t>Federal</t>
  </si>
  <si>
    <t>PG-64-22</t>
  </si>
  <si>
    <t>NO. 1</t>
  </si>
  <si>
    <t>No image</t>
  </si>
  <si>
    <t>January</t>
  </si>
  <si>
    <t>IRREGULAR</t>
  </si>
  <si>
    <t>AWARDED</t>
  </si>
  <si>
    <t>Northeast</t>
  </si>
  <si>
    <t>Construction @ 25%</t>
  </si>
  <si>
    <t>North East</t>
  </si>
  <si>
    <t>OSARC PRELIMINARY ESTIMATE</t>
  </si>
  <si>
    <t>Amite</t>
  </si>
  <si>
    <t>BASE PREPARATION and SURFACING</t>
  </si>
  <si>
    <t>Chip Seal</t>
  </si>
  <si>
    <t>State Aid Bridge Program (SABP)</t>
  </si>
  <si>
    <t>Change Order</t>
  </si>
  <si>
    <t>PG-67-22</t>
  </si>
  <si>
    <t>NO. 2</t>
  </si>
  <si>
    <t>February</t>
  </si>
  <si>
    <t>Under Advisement</t>
  </si>
  <si>
    <t>Construction @ 50%</t>
  </si>
  <si>
    <t>Delta</t>
  </si>
  <si>
    <t>Attala</t>
  </si>
  <si>
    <t>BOX BRIDGE and APPROACHES</t>
  </si>
  <si>
    <t>Clay Gravel</t>
  </si>
  <si>
    <t>DECD</t>
  </si>
  <si>
    <t>Correction Participating</t>
  </si>
  <si>
    <t>BIDTAB</t>
  </si>
  <si>
    <t>PG-76-22</t>
  </si>
  <si>
    <t>NO. 3</t>
  </si>
  <si>
    <t>March</t>
  </si>
  <si>
    <t>Bids Rejected</t>
  </si>
  <si>
    <t>East Central</t>
  </si>
  <si>
    <t>Construction @ 75%</t>
  </si>
  <si>
    <t>Central</t>
  </si>
  <si>
    <t>Benton</t>
  </si>
  <si>
    <t>BOX CULVERT and APPROACHES</t>
  </si>
  <si>
    <t>Concrete</t>
  </si>
  <si>
    <t>Local Rural System Program (LSRP)</t>
  </si>
  <si>
    <t>Correction Non-Participating</t>
  </si>
  <si>
    <t>CONTRACTOR</t>
  </si>
  <si>
    <t>PG-82-22</t>
  </si>
  <si>
    <t>NO. 4</t>
  </si>
  <si>
    <t>April</t>
  </si>
  <si>
    <t>Construction @ 100%</t>
  </si>
  <si>
    <t>Bolivar</t>
  </si>
  <si>
    <t>BRIDGE REPAIR</t>
  </si>
  <si>
    <t>Crushed Stone</t>
  </si>
  <si>
    <t>SEMP</t>
  </si>
  <si>
    <t>WEBBIDLIST</t>
  </si>
  <si>
    <t>B</t>
  </si>
  <si>
    <t>SS-1</t>
  </si>
  <si>
    <t>NO. 5</t>
  </si>
  <si>
    <t>May</t>
  </si>
  <si>
    <t>South Central</t>
  </si>
  <si>
    <t>Calhoun</t>
  </si>
  <si>
    <t>EMBANKMENT REPAIR</t>
  </si>
  <si>
    <t>DBST</t>
  </si>
  <si>
    <t>LettingResults</t>
  </si>
  <si>
    <t>D</t>
  </si>
  <si>
    <t>CRS-2</t>
  </si>
  <si>
    <t>NO. 6</t>
  </si>
  <si>
    <t>June</t>
  </si>
  <si>
    <t>Carroll</t>
  </si>
  <si>
    <t>GRADE DRAIN and TEMPORARY GRAVEL SURFACE</t>
  </si>
  <si>
    <t>DBST and Asphalt</t>
  </si>
  <si>
    <t>Eastern Federal Lands Highway (EFLH)</t>
  </si>
  <si>
    <t>Material_Report</t>
  </si>
  <si>
    <t>C</t>
  </si>
  <si>
    <t>CRS-2P</t>
  </si>
  <si>
    <t>NO. 7</t>
  </si>
  <si>
    <t>July</t>
  </si>
  <si>
    <t>Southeast</t>
  </si>
  <si>
    <t>Chickasaw</t>
  </si>
  <si>
    <t>GRADE DRAIN BASE and SURFACING</t>
  </si>
  <si>
    <t>DBST and Gravel</t>
  </si>
  <si>
    <t xml:space="preserve">State Aid – Federal Aid Project No. </t>
  </si>
  <si>
    <t>902</t>
  </si>
  <si>
    <t>EA-1</t>
  </si>
  <si>
    <t>NO. 8</t>
  </si>
  <si>
    <t>August</t>
  </si>
  <si>
    <t>Choctaw</t>
  </si>
  <si>
    <t>GRADE DRAIN BASE SURFACING and BRIDGE</t>
  </si>
  <si>
    <t>Fog Seal</t>
  </si>
  <si>
    <t>APL</t>
  </si>
  <si>
    <t>EngPayInv</t>
  </si>
  <si>
    <t>CSS-1_UN</t>
  </si>
  <si>
    <t>NO. 9</t>
  </si>
  <si>
    <t>September</t>
  </si>
  <si>
    <t>Claiborne</t>
  </si>
  <si>
    <t>MAINTENANCE (OTHER THAN BRIDGE)</t>
  </si>
  <si>
    <t>Granular</t>
  </si>
  <si>
    <t>AHL</t>
  </si>
  <si>
    <t>CAD_Template</t>
  </si>
  <si>
    <t>CSS-1</t>
  </si>
  <si>
    <t>NO. 10</t>
  </si>
  <si>
    <t>October</t>
  </si>
  <si>
    <t>Clarke</t>
  </si>
  <si>
    <t>OVERLAY</t>
  </si>
  <si>
    <t>Gravel</t>
  </si>
  <si>
    <t>NO. 11</t>
  </si>
  <si>
    <t>November</t>
  </si>
  <si>
    <t>Clay</t>
  </si>
  <si>
    <t>RESEAL</t>
  </si>
  <si>
    <t>Gravel Temporary</t>
  </si>
  <si>
    <t>A4</t>
  </si>
  <si>
    <t>NO. 12</t>
  </si>
  <si>
    <t>December</t>
  </si>
  <si>
    <t>Coahoma</t>
  </si>
  <si>
    <t>SLIDE REPAIR</t>
  </si>
  <si>
    <t>HBSC</t>
  </si>
  <si>
    <t>NO. 13</t>
  </si>
  <si>
    <t>Damages</t>
  </si>
  <si>
    <t>Copiah</t>
  </si>
  <si>
    <t>SLOPE REPAIR</t>
  </si>
  <si>
    <t>High Friction Surface (HFS)</t>
  </si>
  <si>
    <t>A6</t>
  </si>
  <si>
    <t>NO. 14</t>
  </si>
  <si>
    <t>Covington</t>
  </si>
  <si>
    <t>STRIPING</t>
  </si>
  <si>
    <t>Micro Surfacing</t>
  </si>
  <si>
    <t>Unknown</t>
  </si>
  <si>
    <t>NO. 15</t>
  </si>
  <si>
    <t>Desoto</t>
  </si>
  <si>
    <t>MICROSURFACING</t>
  </si>
  <si>
    <t>NO. 16</t>
  </si>
  <si>
    <t>Forrest</t>
  </si>
  <si>
    <t>FOG SEAL</t>
  </si>
  <si>
    <t>OGFC</t>
  </si>
  <si>
    <t>NO. 17</t>
  </si>
  <si>
    <t>Franklin</t>
  </si>
  <si>
    <t>SLURRY SEAL</t>
  </si>
  <si>
    <t>Reseal</t>
  </si>
  <si>
    <t>NO. 18</t>
  </si>
  <si>
    <t>George</t>
  </si>
  <si>
    <t>CAPE SEAL</t>
  </si>
  <si>
    <t>SBST</t>
  </si>
  <si>
    <t>NO. 19</t>
  </si>
  <si>
    <t>Greene</t>
  </si>
  <si>
    <t>STRIPING AND SIGNING</t>
  </si>
  <si>
    <t>NO. 20</t>
  </si>
  <si>
    <t>Grenada</t>
  </si>
  <si>
    <t>WIDENING and OVERLAY</t>
  </si>
  <si>
    <t>Slurry Seal</t>
  </si>
  <si>
    <t>NO. 21</t>
  </si>
  <si>
    <t>Hancock</t>
  </si>
  <si>
    <t>BRIDGE REPLACEMENT</t>
  </si>
  <si>
    <t>TBST</t>
  </si>
  <si>
    <t>NO. 22</t>
  </si>
  <si>
    <t>Harrison</t>
  </si>
  <si>
    <t>OTHER</t>
  </si>
  <si>
    <t>Temporary Crush Stone</t>
  </si>
  <si>
    <t>NO. 23</t>
  </si>
  <si>
    <t>Hinds</t>
  </si>
  <si>
    <t>Ultra Thin Overlay</t>
  </si>
  <si>
    <t>NO. 24</t>
  </si>
  <si>
    <t>Holmes</t>
  </si>
  <si>
    <t>WMA</t>
  </si>
  <si>
    <t>NO. 25</t>
  </si>
  <si>
    <t>Humphreys</t>
  </si>
  <si>
    <t>NO. 26</t>
  </si>
  <si>
    <t>Issaquena</t>
  </si>
  <si>
    <t>NO. 27</t>
  </si>
  <si>
    <t>Itawamba</t>
  </si>
  <si>
    <t>NO. 28</t>
  </si>
  <si>
    <t>Jackson</t>
  </si>
  <si>
    <t>NO. 29</t>
  </si>
  <si>
    <t>Jasper</t>
  </si>
  <si>
    <t>NO. 30</t>
  </si>
  <si>
    <t>Jefferson</t>
  </si>
  <si>
    <t>Jefferson Davis</t>
  </si>
  <si>
    <t>Jones</t>
  </si>
  <si>
    <t>Kemper</t>
  </si>
  <si>
    <t>Lafayette</t>
  </si>
  <si>
    <t>Lamar</t>
  </si>
  <si>
    <t>Lauderdale</t>
  </si>
  <si>
    <t>Lawrence</t>
  </si>
  <si>
    <t>Leake</t>
  </si>
  <si>
    <t>Lee</t>
  </si>
  <si>
    <t>Leflore</t>
  </si>
  <si>
    <t>Lincoln</t>
  </si>
  <si>
    <t>Lowndes</t>
  </si>
  <si>
    <t>Madison</t>
  </si>
  <si>
    <t>Marion</t>
  </si>
  <si>
    <t>Marshall</t>
  </si>
  <si>
    <t>Monroe</t>
  </si>
  <si>
    <t>Montgomery</t>
  </si>
  <si>
    <t>Neshoba</t>
  </si>
  <si>
    <t>Newton</t>
  </si>
  <si>
    <t>Noxubee</t>
  </si>
  <si>
    <t>Oktibbeha</t>
  </si>
  <si>
    <t>Panola</t>
  </si>
  <si>
    <t>Pearl River</t>
  </si>
  <si>
    <t>Perry</t>
  </si>
  <si>
    <t>Pike</t>
  </si>
  <si>
    <t>Pontotoc</t>
  </si>
  <si>
    <t>Prentiss</t>
  </si>
  <si>
    <t>Quitman</t>
  </si>
  <si>
    <t>Rankin</t>
  </si>
  <si>
    <t>Scott</t>
  </si>
  <si>
    <t>Sharkey</t>
  </si>
  <si>
    <t>Simpson</t>
  </si>
  <si>
    <t>Smith</t>
  </si>
  <si>
    <t>Stone</t>
  </si>
  <si>
    <t>Sunflower</t>
  </si>
  <si>
    <t>Tallahatchie</t>
  </si>
  <si>
    <t>Tate</t>
  </si>
  <si>
    <t>Tippah</t>
  </si>
  <si>
    <t>Tishomingo</t>
  </si>
  <si>
    <t>Tunica</t>
  </si>
  <si>
    <t>Union</t>
  </si>
  <si>
    <t>Walthall</t>
  </si>
  <si>
    <t>Warren</t>
  </si>
  <si>
    <t>Washington</t>
  </si>
  <si>
    <t>Wayne</t>
  </si>
  <si>
    <t>Webster</t>
  </si>
  <si>
    <t>Wilkinson</t>
  </si>
  <si>
    <t>Winston</t>
  </si>
  <si>
    <t>Yalobusha</t>
  </si>
  <si>
    <t>Yazoo</t>
  </si>
  <si>
    <t>Type Description</t>
  </si>
  <si>
    <t>Supplemental or Correction 1</t>
  </si>
  <si>
    <t>Supplemental or Correction 2</t>
  </si>
  <si>
    <t>Supplemental or Correction 3</t>
  </si>
  <si>
    <t>Supplemental or Correction 4</t>
  </si>
  <si>
    <t>Supplemental or Correction 5</t>
  </si>
  <si>
    <t>Supplemental or Correction 6</t>
  </si>
  <si>
    <t>Supplemental or Correction 7</t>
  </si>
  <si>
    <t>Supplemental or Correction 8</t>
  </si>
  <si>
    <t>Supplemental or Correction 9</t>
  </si>
  <si>
    <t>Supplemental or Correction 10</t>
  </si>
  <si>
    <t>Supplemental or Correction 11</t>
  </si>
  <si>
    <t>Supplemental or Correction 12</t>
  </si>
  <si>
    <t>Supplemental or Correction 13</t>
  </si>
  <si>
    <t>Supplemental or Correction 14</t>
  </si>
  <si>
    <t>Supplemental or Correction 15</t>
  </si>
  <si>
    <t>Supplemental or Correction 16</t>
  </si>
  <si>
    <t>Supplemental or Correction 17</t>
  </si>
  <si>
    <t>Supplemental or Correction 18</t>
  </si>
  <si>
    <t>Supplemental or Correction 19</t>
  </si>
  <si>
    <t>Supplemental or Correction 20</t>
  </si>
  <si>
    <t>Supplemental or Correction 21</t>
  </si>
  <si>
    <t>Supplemental or Correction 22</t>
  </si>
  <si>
    <t>Supplemental or Correction 23</t>
  </si>
  <si>
    <t>Supplemental or Correction 24</t>
  </si>
  <si>
    <t>Supplemental or Correction 25</t>
  </si>
  <si>
    <t>Supplemental or Correction 26</t>
  </si>
  <si>
    <t>Supplemental or Correction 27</t>
  </si>
  <si>
    <t>Supplemental or Correction 28</t>
  </si>
  <si>
    <t>Supplemental or Correction 29</t>
  </si>
  <si>
    <t>Supplemental or Correction 30</t>
  </si>
  <si>
    <t>Supplemental or Correction 31</t>
  </si>
  <si>
    <t>Supplemental or Correction 32</t>
  </si>
  <si>
    <t>Supplemental or Correction 33</t>
  </si>
  <si>
    <t>Supplemental or Correction 34</t>
  </si>
  <si>
    <t>Supplemental or Correction 35</t>
  </si>
  <si>
    <t>Supplemental or Correction 36</t>
  </si>
  <si>
    <t>Supplemental or Correction 37</t>
  </si>
  <si>
    <t>Supplemental or Correction 38</t>
  </si>
  <si>
    <t>Supplemental or Correction 39</t>
  </si>
  <si>
    <t>Supplemental or Correction 40</t>
  </si>
  <si>
    <t>Supplemental or Correction 41</t>
  </si>
  <si>
    <t>Supplemental or Correction 42</t>
  </si>
  <si>
    <t>Supplemental or Correction 43</t>
  </si>
  <si>
    <t>Supplemental or Correction 44</t>
  </si>
  <si>
    <t>Supplemental or Correction 45</t>
  </si>
  <si>
    <t>Supplemental or Correction 46</t>
  </si>
  <si>
    <t>Supplemental or Correction 47</t>
  </si>
  <si>
    <t>Supplemental or Correction 48</t>
  </si>
  <si>
    <t>Supplemental or Correction 49</t>
  </si>
  <si>
    <t>Supplemental or Correction 50</t>
  </si>
  <si>
    <t>Default</t>
  </si>
  <si>
    <t>BOX BRIDGE</t>
  </si>
  <si>
    <t>User Defined 1</t>
  </si>
  <si>
    <t>User Defined 2</t>
  </si>
  <si>
    <t>User Defined 3</t>
  </si>
  <si>
    <t>User Defined 4</t>
  </si>
  <si>
    <t>User Defined 5</t>
  </si>
  <si>
    <t>User Defined 6</t>
  </si>
  <si>
    <t>User Defined 7</t>
  </si>
  <si>
    <t>User Defined 8</t>
  </si>
  <si>
    <t>User Defined 9</t>
  </si>
  <si>
    <t>User Defined 10</t>
  </si>
  <si>
    <t>User Defined 11</t>
  </si>
  <si>
    <t>User Defined 12</t>
  </si>
  <si>
    <t>User Defined 13</t>
  </si>
  <si>
    <t>User Defined 14</t>
  </si>
  <si>
    <t>User Defined 15</t>
  </si>
  <si>
    <t>User Defined 16</t>
  </si>
  <si>
    <t>User Defined 17</t>
  </si>
  <si>
    <t>User Defined 18</t>
  </si>
  <si>
    <t>User Defined 19</t>
  </si>
  <si>
    <t>User Defined 20</t>
  </si>
  <si>
    <t>User Defined 21</t>
  </si>
  <si>
    <t>User Defined 22</t>
  </si>
  <si>
    <t>User Defined 23</t>
  </si>
  <si>
    <t>User Defined 24</t>
  </si>
  <si>
    <t>User Defined 25</t>
  </si>
  <si>
    <t>User Defined 26</t>
  </si>
  <si>
    <t>User Defined 27</t>
  </si>
  <si>
    <t>User Defined 28</t>
  </si>
  <si>
    <t>User Defined 29</t>
  </si>
  <si>
    <t>User Defined 30</t>
  </si>
  <si>
    <t>User Defined 31</t>
  </si>
  <si>
    <t>User Defined 32</t>
  </si>
  <si>
    <t>User Defined 33</t>
  </si>
  <si>
    <t>User Defined 34</t>
  </si>
  <si>
    <t>User Defined 35</t>
  </si>
  <si>
    <t>User Defined 36</t>
  </si>
  <si>
    <t>User Defined 37</t>
  </si>
  <si>
    <t>User Defined 38</t>
  </si>
  <si>
    <t>User Defined 39</t>
  </si>
  <si>
    <t>User Defined 40</t>
  </si>
  <si>
    <t>User Defined 41</t>
  </si>
  <si>
    <t>User Defined 42</t>
  </si>
  <si>
    <t>User Defined 43</t>
  </si>
  <si>
    <t>User Defined 44</t>
  </si>
  <si>
    <t>User Defined 45</t>
  </si>
  <si>
    <t>User Defined 46</t>
  </si>
  <si>
    <t>User Defined 47</t>
  </si>
  <si>
    <t>User Defined 48</t>
  </si>
  <si>
    <t>User Defined 49</t>
  </si>
  <si>
    <t>User Defined 50</t>
  </si>
  <si>
    <t>The image must fit within cell A1 size</t>
  </si>
  <si>
    <t>Date</t>
  </si>
  <si>
    <t>Editor</t>
  </si>
  <si>
    <t>Description</t>
  </si>
  <si>
    <t>Caleb</t>
  </si>
  <si>
    <t xml:space="preserve">Add MDOT 411 pay item to the PayItemListMDOT sheet.  Reset default numbers in the sheet.  Corrected an error for the "Board President" showing up incorrectly on the Form 900.  Changed the Module_900_WebBidList from "R2C30" to "R2C28" to pull the name correctly.  Added fuel codes to the MDOT pay item list.  Users should verify accuracy. </t>
  </si>
  <si>
    <r>
      <rPr>
        <b/>
        <u/>
        <sz val="11"/>
        <rFont val="Aptos Narrow"/>
        <family val="2"/>
        <scheme val="minor"/>
      </rPr>
      <t>NOTE:</t>
    </r>
    <r>
      <rPr>
        <sz val="11"/>
        <rFont val="Aptos Narrow"/>
        <family val="2"/>
        <scheme val="minor"/>
      </rPr>
      <t xml:space="preserve">  For some reason, the VBA editor shows up the "CAD2" and "CAD3" hard coded names but no sheet is present.  Hence when a user creates the next CAD, the "CAD4" is the first to appear as an object.  Not sure how to remove this but it is not causing issues. </t>
    </r>
  </si>
  <si>
    <r>
      <rPr>
        <b/>
        <u/>
        <sz val="11"/>
        <rFont val="Aptos Narrow"/>
        <family val="2"/>
        <scheme val="minor"/>
      </rPr>
      <t>Follow Up from 4/1/25 NOTE:</t>
    </r>
    <r>
      <rPr>
        <sz val="11"/>
        <rFont val="Aptos Narrow"/>
        <family val="2"/>
        <scheme val="minor"/>
      </rPr>
      <t xml:space="preserve">  As you can see in the image to the right, the "code name" shows up but no sheet name.  The sheets have been deleted.  After trying many methods that did not work from CoPilot and other AI engines, the easiest method was to export all the modules, userforms, and sheets to remove these "Ghost objects".  There appears to be a more time consuming and complicated method to manually edit the binary code directly in the VBA project structure.  I was successful exporting all the modules, userforms and sheets and then transferred all to a new Excel file to save.  The ghost files are gone.  Not everything transfers.  I had some "buttons" that referenced macros that looked for the previous version name, so you have to be careful to name the project the same name or edit those buttons references macros. </t>
    </r>
  </si>
  <si>
    <t xml:space="preserve">Updated the Module_GreenCover.  Formula was simplified for the gross length.  GreenCover.Range("P24").Value = PROJECT_DATA.Range("S2").Value.  In addition, I edited the incorrect formula for all the "Save" buttons on the Dashboard Project Tab.  The project length and gross length were incorrect.  Range("Q2").Value = Range("O2").Value + Range("P2").Value - Range("R2").Value (eliminate Range R2).   Range("S2").Value = Range("Q2").Value - Range("R2").Value  (add instead of subtract here). </t>
  </si>
  <si>
    <t xml:space="preserve">On the Dashboard, in the code for the "Hide Sheets" Button, "Materials_Report" code name was mispelled. . It is "Material_Report". On the BidTab sheet and the Bid Letting Results form, added "Contractor &amp; Surety".  Sub Fuel_Summary() added the below addition to deal with no pay items having a fuel code. </t>
  </si>
  <si>
    <t xml:space="preserve"> If statement needed because if no pay items have a fuel code, then there is nothing to select.  Hence, the ActiveCell.Value = "End of Fuel Adjustment Summary"
' text will not be at the bottom, then a debug error occurs when the print area is trying to be set based on that text in Module_PrintArea
        CAD.Select
        ActiveCell.Offset(1, 0).Range("A1").Select
        ActiveCell.Value = "No Pay Items have a fuel adjustment code"
        ActiveCell.Offset(1, 0).Range("A1").Select
        ActiveCell.Value = "End of Fuel Adjustment Summary"</t>
  </si>
  <si>
    <t>Daniel</t>
  </si>
  <si>
    <t xml:space="preserve"> Cells.Find(What:="End of CAD document", After:=ActiveCell, LookIn:= _
            xlFormulas, LookAt:=xlPart, SearchOrder:=xlByRows, SearchDirection:= _
            xlNext, MatchCase:=False, SearchFormat:=False).Activate
            ActiveCell.Offset(2, 0).Range("A1").Select
            ActiveCell.Range("A1:L999").Clear</t>
  </si>
  <si>
    <t>changed xlFormulas2 to xlFormulas to accommodate older versions of Excel.  Changed through whole program.</t>
  </si>
  <si>
    <r>
      <rPr>
        <b/>
        <u/>
        <sz val="11"/>
        <rFont val="Aptos Narrow"/>
        <family val="2"/>
        <scheme val="minor"/>
      </rPr>
      <t>NOTE:</t>
    </r>
    <r>
      <rPr>
        <sz val="11"/>
        <rFont val="Aptos Narrow"/>
        <family val="2"/>
        <scheme val="minor"/>
      </rPr>
      <t xml:space="preserve">  Outside IP addresses can not access the fuel prices database without us adding them to Azure.</t>
    </r>
  </si>
  <si>
    <t xml:space="preserve">On the Dashboard, under the "Save Modify Project Data" for the Engineer's Estimate, I accidentally deleted the update calculation for txt_ProjectLength.Value = Range("Q2").Value whenenver you hit the Save button, the value appears.  It was calculating it  but it would not show up until you close and open back up. </t>
  </si>
  <si>
    <t xml:space="preserve">Add the "Sort_PayItems" sub to the Modules for the 900 and 902 and Webbidlist.  Guess I forgot to add the sort pay items to those areas.  Hence, if a user completes Step #2 or #3 on the Dashboard, then the pay item might not sort correctly.  For example, S-200 mobilization is added as the last pay item and it will appear at the bottom of the Roadway types.  However, if you complete Step #1 then it sorts prior to creating the 900 and 902. It is a workflow issue.Subs  Button_Form900_Click and Button_Form900_Alternate_Click and Button_Form902_Click() updated. </t>
  </si>
  <si>
    <t xml:space="preserve">The Create/Modify 902 button is not hiding and protecting properly.  The code under the button and not the module itself. Sub Button_Form902_Click was modified. </t>
  </si>
  <si>
    <t xml:space="preserve">The "Bid Date" selection is not defaulting to the current date or near the current date which is problematic.  The users can type in the date directly but that defeats the purpose. Looks like an error of Range("H5") is there and should be Range("AH5").   Also the intialize values was Range("N2") and should be Range("AH2"). </t>
  </si>
  <si>
    <t>Private Sub btnOK_Click()
    Application.ScreenUpdating = False
    PROJECT_DATA.Unprotect
'Send the data to the Project_Data Sheet for future use in other sheets.  It stores everytime the project data is saved.
'The project data for the BIDTAB Estimate will be saved to the third row (row 4) always
    With Me
        PROJECT_DATA.Visible = True
        PROJECT_DATA.Select
        Range("AH2").Value = Me.TextBox1.Value
            Selection.NumberFormat = "[$-en-US]m/d/yyyy"
        Range("AH3").Value = Me.TextBox1.Value
            Selection.NumberFormat = "[$-en-US]m/d/yyyy"
        Range("AH4").Value = Me.TextBox1.Value
            Selection.NumberFormat = "[$-en-US]m/d/yyyy"
        Range("H5").Value = Me.TextBox1.Value
            Selection.NumberFormat = "[$-en-US]m/d/yyyy"
        PROJECT_DATA.Visible = False
    End With</t>
  </si>
  <si>
    <t>Private Sub UserForm_Initialize()
    buildCalendar
    TextBox1.Value = Range("AH2").Value
End Sub</t>
  </si>
  <si>
    <t>changed Sub Form_900Alternate()
ActiveCell.FormulaR1C1 = _
        "=CONCATENATE(""Certified check or bid bond for five percent (5%) of the total bid, made payable to "",PROJECT_DATA!R2C4,"" County and the State of Mississippi must accompany each proposal."")"  Changed Project data from R2C3 to R2C4
and
ActiveCell.FormulaR1C1 = _
        "=CONCATENATE(PROJECT_DATA!R2C28,"", President"")"  Changed R2C30 to R2C28</t>
  </si>
  <si>
    <t xml:space="preserve">NOTE: Critical Update for Form 902.  See below notes.  Updates should occur for all copies of the Version 2.0 as they arrive through the advertisement stage. </t>
  </si>
  <si>
    <t xml:space="preserve">Heavily modified Module_902.  For some reason, I forgot to add code to create the "subtotal box" and "Subtotal of Type Participating or Non-Participating".  The subs for OrganizePayItems_902 and OrganizePayItems_902NP updated.  The should accommodate instances when there is 1 single pay item or 0 pay items present with several "if" and "elseif" statements to move around in relative references.  Project LSBP-06(26) was the one we were working on an found the error. </t>
  </si>
  <si>
    <t xml:space="preserve"> Also,  Module_900_WebBidList was updated because the reference for the County Engineer's name was referencing surface type.      
ActiveCell.FormulaR1C1 = _
        "=CONCATENATE(""PLANS AND SPECIFICATIONS are on file in the Office of the Chancery Clerk of "",PROJECT_DATA!R2C4,"" County, "",PROJECT_DATA!R2C20,""
ProjectDataR2C8 was the incorrect reference. </t>
  </si>
  <si>
    <t xml:space="preserve">NOTE: Critical Update for base fuel adjustment on the CAD template.  The base fuel adjustment is not updating the Database sheet.  Hence, the calculation is incorrect. </t>
  </si>
  <si>
    <t xml:space="preserve">Sub Button_SaveBaseFuelAdjustment_Click() which is located within the Save Button on the UserForm_BaseFuelData form.  Removed the "If statement" which was not working for some reason and instead used the Case / Select statement.  LSBP-25(53) was the project that found this error. </t>
  </si>
  <si>
    <t xml:space="preserve">Updated the EngPayInv and EngPayInvFedFund to remove both the DE and State Aid Engineer signatures.  We only need 1 signature. The DE usually signs for the State Aid Engineer. </t>
  </si>
  <si>
    <t xml:space="preserve">Updated the OSARC 2024 PayItemList sheet.  S-234-A Erosion mat needed to be SY units by default. </t>
  </si>
  <si>
    <t xml:space="preserve">Updated the Module_CAD_Final.  The error was in Version 1.0 as well.  It was not calculating the final correctly.  It was a small amount so it went un-noticed.  After hitting, the calculate button, the "allowed to date" column F.   It appears it was calculating the wrong "quantity" but the calculation was adding up the total amount correctly at least.  It was just using the wrong values to calculate the quantity.  It used the newly calculated value on the current sheet instead of the previous value which is in Column BK on this version 2.0. </t>
  </si>
  <si>
    <t xml:space="preserve">Added a way to upload an image of a signature to the CAD template since the sheet is password protected.  UserForm_CAD_Signature was added and the button to open the form addded to the DASHBOARD.  The "Signature" sheet for storing the image was also created. Editing the MDOT pay item list to remove the "001" from the "A001" part of all pay items.  The CE plans generally only have 237-A, for example, but the program only allows "A001". </t>
  </si>
  <si>
    <t xml:space="preserve">Edited the 902 and format module.  902 module includes a subtotal box for "participating" and "non-participating".  The format is a call for the 902 boxes. </t>
  </si>
  <si>
    <t xml:space="preserve">Adding Range("A1").NumberFormat = "+0.00%;-0.00%;0.00%" to format the % over / under for the letting results.  Need the + or - sign.  Letting results module. </t>
  </si>
  <si>
    <t xml:space="preserve">Module Final_CAD needed the password added because when clicking the final button, it ask for the password. </t>
  </si>
  <si>
    <r>
      <t xml:space="preserve">NOTE: </t>
    </r>
    <r>
      <rPr>
        <sz val="12"/>
        <color theme="1"/>
        <rFont val="Aptos Narrow"/>
        <family val="2"/>
        <scheme val="minor"/>
      </rPr>
      <t xml:space="preserve">A user message should be added to Step 9 when copying the winning bid numbers for the BidTab.  If there are no results, then the user should be warned.  If not, the blank data is copied and it deletes the database data. As of 7/31/25, this issue needs to be resolved. </t>
    </r>
  </si>
  <si>
    <t xml:space="preserve">NOTE: Critical Update to Average Unit Cost sub.  endrow_Temp = DataBaseTempRowCount + 1 needed the plus one (+1) because it was not getting the last row.  Added a function to clear the Average Unit Cost sheet everytime.  Also I think because there was old data in the Average Unit Cost sheet, the sub worked.  Not sure why there wasn't a copy paste function from the Database sheet.  The sub would not even work.  Almost like the sub wasn't even done.  Odd since it worked during testing. </t>
  </si>
  <si>
    <t xml:space="preserve">Increased Column C and F width on the Engineer, Osarc, and Contractor sheets.  The large values were not showing up and had to unlock.  Also under the AUC download, the display message was saying the wrong number of downloaded records.  sgBox ("You have successfully uploaded " &amp; LastRow  &amp; " records to the database. Ensure this matches the Excel file").  Needed a minus 1 after the LastRow variable. </t>
  </si>
  <si>
    <t xml:space="preserve">The Average Unit Cost sheet had some random fields way over to the right with "Sharkey" text in them.  Don't know why. Just deleted them.  these next changes were actually uploaded on 8-26-25.  Changed the steps on the OSARC tab to Step 11 is now enter the Vendor information before Setp 12 which is creating the CAD template.  Updated the Modules for Letting Results, BidTab, Estimates, and Format because the Bid Tab did not have difference calculations for the bidder amount for the DE to check.  Stephen let me know on 8-26-25.  Significant amount of changes to make this calculation work on the BidTab. Clarified the text of what is being calculated. </t>
  </si>
  <si>
    <t xml:space="preserve">Updated the font on the BidTab for the bidder information about the unit cost.  The print out was small and difficult to read.  This was not a code change.  Update the "Contractor's Estimate" button.  It would close the form and take the user to the "START" instead of the "Contractor" estimate sheet.  User wants to go directly to the Contractor Estimate. Updated Button_ContractorEstimate_Click under the code to select the sheet after running. </t>
  </si>
  <si>
    <t xml:space="preserve">NOTE: Critical Updated Module_Format.  For some reason 8-25-25 version was missing the format for the boxes on the 902 form. </t>
  </si>
  <si>
    <t xml:space="preserve">I am moving the "Create / Modify Letting Results" button from the "Bid Letting Results Form" which is accessible only on the BIDTAB sheet. Stephen said sometimes he hits that button before he hits the "Save / Mofify Bid Letting Results" button and gives a debug error because there are not results saved. Seems like a workflow issue to avoid.  I will put the button on the BIDTAB sheet and see how that goes.  Some DEs are generating the results for Evelyn and some are not. </t>
  </si>
  <si>
    <t>I also created "boxes" in very light blue for the BIDTAB sheet.  In Version 1.0, I had this function but didn't in Version 2.0.  When the DE would hit enter, the cursor jumps to the "yellow" unlocked cells and they had to scroll to see values they wanted.  Now, it will jump to the bottom and the top as they work through entering data.  A workflow change Stephen and Joel mentioned. Updated the format module and the bidtab modules.</t>
  </si>
  <si>
    <t xml:space="preserve">Update an error on the top of the Form 900 in Module_900_WebBidList. PRINCIPAL ITEMS OF WORK ARE APPROXIMATELY AS FOLLOWS and QUANTITY AND UNIT heading was missing.  I never added it to the code.  Also updated Module_Form in the 900 sub to format the new headings. </t>
  </si>
  <si>
    <t xml:space="preserve">Changed the language on the Engineer's Payment data field name from "County Engineer Vendor No" to "County Vendor No".  Greg Bonds said that was a little confusing. </t>
  </si>
  <si>
    <r>
      <t xml:space="preserve">NOTE: </t>
    </r>
    <r>
      <rPr>
        <sz val="12"/>
        <color theme="1"/>
        <rFont val="Aptos Narrow"/>
        <family val="2"/>
        <scheme val="minor"/>
      </rPr>
      <t xml:space="preserve">Update to show an "ERROR" in Column J on the CAD. If a user forgot to add fuel adjustment data and the base or current was equal to zero (0), then the fuel calculated zero fuel adjustment.  Now if zero (0) is in something with a fuel code, then an ERROR message shows up.  Updated the sub Format_CAD in the Module_Format in order to highlight the fuel column if it days "ERROR".  Also updated the Module_CAD_Calculate Sub Calculate_CostQuantity to catch zeros. </t>
    </r>
    <r>
      <rPr>
        <b/>
        <sz val="12"/>
        <color theme="1"/>
        <rFont val="Aptos Narrow"/>
        <family val="2"/>
        <scheme val="minor"/>
      </rPr>
      <t xml:space="preserve"> </t>
    </r>
    <r>
      <rPr>
        <sz val="12"/>
        <color theme="1"/>
        <rFont val="Aptos Narrow"/>
        <family val="2"/>
        <scheme val="minor"/>
      </rPr>
      <t xml:space="preserve">This error would probably be caught but I wanted to add it in case Contracts doesn't catch the zeros on the summary.  The summary only includes pay items with fuel codes for that month.  Hence, if there are special fuel months, then this might not be caught. I also added percentage to the summary of the fuel adjustment for clarity.  This change was made on the CAD_template sheet and not a code change. </t>
    </r>
  </si>
  <si>
    <t xml:space="preserve">I also need to eliminate the "A1" fuel code since it is only "BA1".  I will remove "A1" from defaulted pay item list as well. </t>
  </si>
  <si>
    <t xml:space="preserve">Update to the BID TAB.  "DIFFERENCE PARTICIPATING AND NON-PARTICIPATING OSARC ESTIMATE" calculation is incorrect and also Stephen Johnson said it is not needed.  He said others DEs concurred that this is not necessary. In the Module_BIDTAB, edited the sub BidTab_Step1() to delete the calculation.  Module_Estimates edited under Sub Estimates().  Module_Format edited under sub Format_BIDTAB(). </t>
  </si>
  <si>
    <t xml:space="preserve">NOTE: Critical Updated Module_CAD_Calculate.  On SAP-37(18)M, the calculation was off about 4 cents on pay item S-403-A on Invoice #3 that was submitted.  After looking at the calculation, the use of "single" as a data type for the function used to calculate these numbers.  Money and sums should not use Single (binary float). It will introduce tiny rounding errors that become visible when you add costs across many rows.  36,709.921875 is the nearest representable Single to the true value. The fractional part 0.001875 comes from the binary approximation. In general, I think the calculation is done as binary numbers and leaves these inaccurate trailing decimals .  36,709.92 was the apparent calculation for the pay item with a calculator.  Hence, the data types changed to currency and double and rounding added. Hope this works out. </t>
  </si>
  <si>
    <r>
      <rPr>
        <b/>
        <u/>
        <sz val="11"/>
        <color theme="1"/>
        <rFont val="Aptos Narrow"/>
        <family val="2"/>
        <scheme val="minor"/>
      </rPr>
      <t xml:space="preserve">NOTE: </t>
    </r>
    <r>
      <rPr>
        <b/>
        <sz val="11"/>
        <color theme="1"/>
        <rFont val="Aptos Narrow"/>
        <family val="2"/>
        <scheme val="minor"/>
      </rPr>
      <t xml:space="preserve">Module _Format was missing the Sub Format_BidTabBoxes() from I think the 10-15-25 version.  I guess that I saved or the module upload and accidentally removed it from the updated version. </t>
    </r>
  </si>
  <si>
    <t xml:space="preserve">Added an update to the Module_Estimate that affects the OSARC and Contractor estimates.  Rounding the totals to the nearest $100 and adding a new line "PROJECT PARTICIPATING TOTAL plus (+) CONTINGENCIES rounded to the nearest $100".  </t>
  </si>
  <si>
    <t xml:space="preserve">Updated the Module_MaterialsReport to include a page for each pay item per Jared's request.  This matches the update to Version 1.0.  The first line of code makes the Material_Report sheet visible because we hide all these sheets.  Also adding the LettingResults sheet to the "hide" excel sheets button. The button is on the Dashboard Private Sub Hide_DefaultSheets_Click(). </t>
  </si>
  <si>
    <t xml:space="preserve">Added a "NEW" Green sheet to facilitate printing the 8.5x11 sheets for the GreenCover.  Added a button on the Dashboard.  Also updated the "Delete" green book data button. </t>
  </si>
  <si>
    <t>Training Video Description</t>
  </si>
  <si>
    <t>Duration (mm:ss)</t>
  </si>
  <si>
    <t>Getting Started - Training Video #1 (Version 2.0)</t>
  </si>
  <si>
    <t>05:30</t>
  </si>
  <si>
    <t>Project Data for County Engineer - Training Video #1 (Version 2.0)</t>
  </si>
  <si>
    <t>04:31</t>
  </si>
  <si>
    <t>Engineer's Estimate, 900, 902, &amp; Pay Items - Training Video #1 (Version 2.0)</t>
  </si>
  <si>
    <t>08:03</t>
  </si>
  <si>
    <t>New Pay Items and Pay Item Ordering (Version 2.0)</t>
  </si>
  <si>
    <t>03:24</t>
  </si>
  <si>
    <t>Pay Item is Not Available in DropDown List (Version 2.0)</t>
  </si>
  <si>
    <t>07:06</t>
  </si>
  <si>
    <t>Editing Pay Items (Version 2.0)</t>
  </si>
  <si>
    <t>04:20</t>
  </si>
  <si>
    <t>Form 900 Exporting to Word or PDF</t>
  </si>
  <si>
    <t>05:13</t>
  </si>
  <si>
    <t>Form 902 Debug Error Modified Template</t>
  </si>
  <si>
    <t>05:33</t>
  </si>
  <si>
    <t>OSARC Preliminary Estimate (Version 2.0)</t>
  </si>
  <si>
    <t>03:36</t>
  </si>
  <si>
    <t>Version</t>
  </si>
  <si>
    <t>Bid Tab &amp; Web Bid List (Version 2.0)</t>
  </si>
  <si>
    <t>03:52</t>
  </si>
  <si>
    <t>Bid Tab Functions for District Engineers (DE) (Version 2.0)</t>
  </si>
  <si>
    <t>07:39</t>
  </si>
  <si>
    <t>Letting Results and Contractor’s Estimate (Version 2.0)</t>
  </si>
  <si>
    <t>03:29</t>
  </si>
  <si>
    <t>Materials Testing Report</t>
  </si>
  <si>
    <t>01:56</t>
  </si>
  <si>
    <t>Average Unit Cost</t>
  </si>
  <si>
    <t>CAD-001 and CAD-002 Template Preparation (Version 2.0)</t>
  </si>
  <si>
    <t>03:39</t>
  </si>
  <si>
    <t>Monthly Invoices CAD-001 and CAD-002 (Version 2.0)</t>
  </si>
  <si>
    <t>07:37</t>
  </si>
  <si>
    <t>Monthly Invoice Editing Pay Items for different Fuel Adjustments (Version 2.0)</t>
  </si>
  <si>
    <t>04:27</t>
  </si>
  <si>
    <t>Corrections (Version 2.0)</t>
  </si>
  <si>
    <t>06:46</t>
  </si>
  <si>
    <t>Asphalt Mix Design Data (Version 2.0)</t>
  </si>
  <si>
    <t>02:43</t>
  </si>
  <si>
    <t>Engineer's Progress Estimate Invoice (Version 2.0)</t>
  </si>
  <si>
    <t>07:10</t>
  </si>
  <si>
    <t>Change Order on Existing Pay Items (Version 2.0)</t>
  </si>
  <si>
    <t>06:20</t>
  </si>
  <si>
    <t>Change Order to Change the Working Days (Version 2.0)</t>
  </si>
  <si>
    <t>01:57</t>
  </si>
  <si>
    <t>Change Order to add a Supplemental New Pay Item (Version 2.0)</t>
  </si>
  <si>
    <t>06:42</t>
  </si>
  <si>
    <t>Final Invoices CAD-001 and CAD-002 (Version 2.0)</t>
  </si>
  <si>
    <t>02:15</t>
  </si>
  <si>
    <t>Engineer's Estimate Workflow</t>
  </si>
  <si>
    <t>10:20</t>
  </si>
  <si>
    <t>OSARC Estimate to Bid Tab Workflow</t>
  </si>
  <si>
    <t>09:00</t>
  </si>
  <si>
    <t>Excel Program County Folder Portal</t>
  </si>
  <si>
    <t>09:02</t>
  </si>
  <si>
    <t>NAME OF ROAD:</t>
  </si>
  <si>
    <t>PROJECT NO.</t>
  </si>
  <si>
    <t>STRUCTURE NO(s):</t>
  </si>
  <si>
    <t>COUNTY:</t>
  </si>
  <si>
    <t>DATE:</t>
  </si>
  <si>
    <t>TYPE:</t>
  </si>
  <si>
    <t>LENGTH OF ROADWAY:</t>
  </si>
  <si>
    <t>MILES</t>
  </si>
  <si>
    <t>LENGTH OF BRIDGE:</t>
  </si>
  <si>
    <t>LENGTH OF PROJECT:</t>
  </si>
  <si>
    <t>WIDTH OF ROADWAY: (FEET)</t>
  </si>
  <si>
    <t>LENGTH OF EXCEPTIONS:</t>
  </si>
  <si>
    <t>SURFACING:</t>
  </si>
  <si>
    <t>WIDTH:</t>
  </si>
  <si>
    <t>FEET</t>
  </si>
  <si>
    <t>PREPARED BY:</t>
  </si>
  <si>
    <t>TITLE:</t>
  </si>
  <si>
    <t>DETAILED ESTIMATE OF PROPOSED WORK</t>
  </si>
  <si>
    <t>ESTIMATED PRICES</t>
  </si>
  <si>
    <t>ITEM NO.</t>
  </si>
  <si>
    <t>ITEM DESCRIPTION</t>
  </si>
  <si>
    <t>QUANTITY</t>
  </si>
  <si>
    <t>UNIT</t>
  </si>
  <si>
    <t>UNIT PRICE</t>
  </si>
  <si>
    <t>AMOUNT</t>
  </si>
  <si>
    <t>AND</t>
  </si>
  <si>
    <t>COUNTY BOARD OF SUPERVISORS</t>
  </si>
  <si>
    <t>SECTION 900</t>
  </si>
  <si>
    <t>NOTICE TO CONTRACTORS:</t>
  </si>
  <si>
    <t>Line 1</t>
  </si>
  <si>
    <t>SECTION 902</t>
  </si>
  <si>
    <t>PROJECT NO</t>
  </si>
  <si>
    <t>Top 1</t>
  </si>
  <si>
    <t>PROPOSAL SHEET (2-A)</t>
  </si>
  <si>
    <t>***SPECIAL NOTICE TO BIDDERS***</t>
  </si>
  <si>
    <t>BIDS WILL NOT BE CONSIDERED UNLESS BOTH UNIT PRICES AND ITEM TOTALS ARE ENTERED</t>
  </si>
  <si>
    <t xml:space="preserve">Ref. No. </t>
  </si>
  <si>
    <t xml:space="preserve">Pay Item No. </t>
  </si>
  <si>
    <t>Approx. Quantity</t>
  </si>
  <si>
    <t>Unit</t>
  </si>
  <si>
    <t>Item Total</t>
  </si>
  <si>
    <t>Office of State Aid Road Construction</t>
  </si>
  <si>
    <t>Jackson, Mississippi</t>
  </si>
  <si>
    <t>and</t>
  </si>
  <si>
    <t>Board of Supervisors</t>
  </si>
  <si>
    <t>PROPOSAL AND CONTRACT</t>
  </si>
  <si>
    <t>BOARD OF SUPERVISORS</t>
  </si>
  <si>
    <t>DOCUMENTS</t>
  </si>
  <si>
    <t>FOR THE CONSTRUCTION OF</t>
  </si>
  <si>
    <t>Being a Section of County Road</t>
  </si>
  <si>
    <t>On Route No.</t>
  </si>
  <si>
    <t>In</t>
  </si>
  <si>
    <t>Type of Construction</t>
  </si>
  <si>
    <t>President</t>
  </si>
  <si>
    <t>Net Length</t>
  </si>
  <si>
    <t>Miles</t>
  </si>
  <si>
    <t>Gross Length</t>
  </si>
  <si>
    <t>Contract Time</t>
  </si>
  <si>
    <t xml:space="preserve">By </t>
  </si>
  <si>
    <t>Address</t>
  </si>
  <si>
    <t>Surety</t>
  </si>
  <si>
    <t>Note</t>
  </si>
  <si>
    <t>Standard Specifications for State Aid Road and Bridge Construction currently approved by the Office of State Aid Road Construction are made a part hereof fully and completely as if attatched hereto, except where superseded by the Special Provisions, or amended by revisions.</t>
  </si>
  <si>
    <t xml:space="preserve">Project No. </t>
  </si>
  <si>
    <t xml:space="preserve">Road Name. </t>
  </si>
  <si>
    <t>BIDS RECEIVED:</t>
  </si>
  <si>
    <t>Project Description:</t>
  </si>
  <si>
    <t>CONTRACTOR'S ESTIMATE</t>
  </si>
  <si>
    <t>Bid Letting Results</t>
  </si>
  <si>
    <t>Ranking</t>
  </si>
  <si>
    <t>Contractor</t>
  </si>
  <si>
    <t>BID TAB ESTIMATE</t>
  </si>
  <si>
    <t>Rank</t>
  </si>
  <si>
    <t>Contractor &amp; Surety</t>
  </si>
  <si>
    <t>STATUS OF AWARD</t>
  </si>
  <si>
    <t>Date Awarded</t>
  </si>
  <si>
    <t>DQ1</t>
  </si>
  <si>
    <t>DQ2</t>
  </si>
  <si>
    <t>PROJECT NO:</t>
  </si>
  <si>
    <t/>
  </si>
  <si>
    <t xml:space="preserve"> ***Low Bid***</t>
  </si>
  <si>
    <t>DQ3</t>
  </si>
  <si>
    <t>DQ4</t>
  </si>
  <si>
    <t>DQ5</t>
  </si>
  <si>
    <t>DQ6</t>
  </si>
  <si>
    <t>Type Work</t>
  </si>
  <si>
    <t>PAY ITEM NO.</t>
  </si>
  <si>
    <t>FINAL QUANTITY</t>
  </si>
  <si>
    <t>UNITS</t>
  </si>
  <si>
    <t>TEST REPORTS / DOCUMENTS ON FILE</t>
  </si>
  <si>
    <t>TEST REPORTS / DOCUMENTS NEEDED</t>
  </si>
  <si>
    <t>Letting Results</t>
  </si>
  <si>
    <t>Date:</t>
  </si>
  <si>
    <t>County:</t>
  </si>
  <si>
    <t>Project No.:</t>
  </si>
  <si>
    <t>This value is copied here in order to subtract it from the calculation of the project completion in FA2</t>
  </si>
  <si>
    <t>S_618_A_Total Cost</t>
  </si>
  <si>
    <t>Project Completion Percent (%)</t>
  </si>
  <si>
    <r>
      <t xml:space="preserve">PROJECT_PARTICIPATING_TOTAL </t>
    </r>
    <r>
      <rPr>
        <sz val="8"/>
        <rFont val="Arial"/>
        <family val="2"/>
      </rPr>
      <t>(Current)</t>
    </r>
  </si>
  <si>
    <r>
      <t xml:space="preserve">PROJECT_NON-PARTICIPATING_TOTAL </t>
    </r>
    <r>
      <rPr>
        <sz val="8"/>
        <rFont val="Arial"/>
        <family val="2"/>
      </rPr>
      <t>(Current)</t>
    </r>
  </si>
  <si>
    <r>
      <t xml:space="preserve">PROJECT_PARTICIPATING_AND_NON-PARTICPATING ITEMS </t>
    </r>
    <r>
      <rPr>
        <sz val="8"/>
        <rFont val="Arial"/>
        <family val="2"/>
      </rPr>
      <t>(Current)</t>
    </r>
  </si>
  <si>
    <r>
      <t xml:space="preserve">PROJECT_PARTICIPATING_AND_NON-PARTICPATING ITEMS </t>
    </r>
    <r>
      <rPr>
        <sz val="8"/>
        <rFont val="Arial"/>
        <family val="2"/>
      </rPr>
      <t>(Contract Total)</t>
    </r>
  </si>
  <si>
    <t>Underscores (_) are used here so that when the "find" function is used, then the text will not cause an error</t>
  </si>
  <si>
    <t>Base</t>
  </si>
  <si>
    <t>Current</t>
  </si>
  <si>
    <t>Current Participating Fuel Adjustment</t>
  </si>
  <si>
    <t>Current Non-Particpating Fuel Adjustment</t>
  </si>
  <si>
    <t>Current Fuel Adjustment</t>
  </si>
  <si>
    <t>Last Invoice Participating Fuel Adjustment</t>
  </si>
  <si>
    <t>Last Invoice Non-Particpating Fuel Adjustment</t>
  </si>
  <si>
    <t>Last Invoice Fuel Adjustment</t>
  </si>
  <si>
    <t>Accumulative Participating Fuel Adjustment</t>
  </si>
  <si>
    <t>Accumulative Non-Particpating Fuel Adjustment</t>
  </si>
  <si>
    <t>Accumulative Total Fuel Adjustment</t>
  </si>
  <si>
    <t>CONTRACTOR'S INVOICE - SUMMARY SHEET</t>
  </si>
  <si>
    <t>Column H</t>
  </si>
  <si>
    <t>Column I</t>
  </si>
  <si>
    <t>Fuel  Month</t>
  </si>
  <si>
    <t>Vendor Number</t>
  </si>
  <si>
    <t>CAD-001 FORM</t>
  </si>
  <si>
    <t>Rounded to 2 decimals</t>
  </si>
  <si>
    <t>Column FE is used to calculate the S_618_A_Maintenance_of_Traffic</t>
  </si>
  <si>
    <t>Subtotal Fuel Adjustment</t>
  </si>
  <si>
    <t>Fuel  Year</t>
  </si>
  <si>
    <t>Differential</t>
  </si>
  <si>
    <t>%</t>
  </si>
  <si>
    <t>R2C204</t>
  </si>
  <si>
    <t>R2C205</t>
  </si>
  <si>
    <t>R2C206</t>
  </si>
  <si>
    <t>R2C207</t>
  </si>
  <si>
    <t>R2C208</t>
  </si>
  <si>
    <t>R2C209</t>
  </si>
  <si>
    <t>R2C210</t>
  </si>
  <si>
    <t>R2C211</t>
  </si>
  <si>
    <t>R2C212</t>
  </si>
  <si>
    <t>VBA formula name</t>
  </si>
  <si>
    <t>Rounded to 0 decimals</t>
  </si>
  <si>
    <t>Non-Participating</t>
  </si>
  <si>
    <t xml:space="preserve"> Gas</t>
  </si>
  <si>
    <t>In Account With</t>
  </si>
  <si>
    <t xml:space="preserve"> Diesel</t>
  </si>
  <si>
    <t>Vendor Email(s)</t>
  </si>
  <si>
    <t xml:space="preserve"> PG-64-22</t>
  </si>
  <si>
    <t>Invoice No.</t>
  </si>
  <si>
    <t>Template</t>
  </si>
  <si>
    <t>Period</t>
  </si>
  <si>
    <t>to</t>
  </si>
  <si>
    <t xml:space="preserve"> PG-67-22</t>
  </si>
  <si>
    <t>Total Accumulative Fuel Adjustment</t>
  </si>
  <si>
    <t xml:space="preserve"> PG-76-22</t>
  </si>
  <si>
    <t>Fund</t>
  </si>
  <si>
    <t>Acct.</t>
  </si>
  <si>
    <t>Function</t>
  </si>
  <si>
    <t>Object</t>
  </si>
  <si>
    <t>Detail Code</t>
  </si>
  <si>
    <t>Current Period</t>
  </si>
  <si>
    <t>Previous Invoice</t>
  </si>
  <si>
    <t>Total Allowed to Date</t>
  </si>
  <si>
    <t xml:space="preserve"> PG-82-22</t>
  </si>
  <si>
    <t>Construction Contract Cost Participating</t>
  </si>
  <si>
    <t>XX</t>
  </si>
  <si>
    <t>XXX</t>
  </si>
  <si>
    <t xml:space="preserve"> SS-1</t>
  </si>
  <si>
    <t xml:space="preserve"> CRS-2</t>
  </si>
  <si>
    <t>Total</t>
  </si>
  <si>
    <t xml:space="preserve"> CRS-2P</t>
  </si>
  <si>
    <t>Less Retainage at</t>
  </si>
  <si>
    <t xml:space="preserve"> EA-1</t>
  </si>
  <si>
    <r>
      <t xml:space="preserve">Less </t>
    </r>
    <r>
      <rPr>
        <sz val="10"/>
        <color rgb="FFFF0000"/>
        <rFont val="Arial"/>
        <family val="2"/>
      </rPr>
      <t xml:space="preserve">0.00 </t>
    </r>
    <r>
      <rPr>
        <sz val="10"/>
        <rFont val="Arial"/>
        <family val="2"/>
      </rPr>
      <t>in C.D.'s</t>
    </r>
  </si>
  <si>
    <t>Total Due - Regular Work</t>
  </si>
  <si>
    <t>AC %</t>
  </si>
  <si>
    <t>Item Type</t>
  </si>
  <si>
    <t>Less Damages &amp; Forfeitures</t>
  </si>
  <si>
    <t>Total Net Work Due</t>
  </si>
  <si>
    <t xml:space="preserve">Quanties Checked </t>
  </si>
  <si>
    <t>Contract Working Days</t>
  </si>
  <si>
    <t>Approval Recommended</t>
  </si>
  <si>
    <t>Working Days Used</t>
  </si>
  <si>
    <t>Percent Complete</t>
  </si>
  <si>
    <t>Approved</t>
  </si>
  <si>
    <t>Percent of Elapsed Time</t>
  </si>
  <si>
    <t xml:space="preserve"> </t>
  </si>
  <si>
    <t>CONTRACTOR'S MONTHLY INVOICE</t>
  </si>
  <si>
    <t>CAD-002 FORM</t>
  </si>
  <si>
    <t>Pay Item No.</t>
  </si>
  <si>
    <t>Quantities</t>
  </si>
  <si>
    <t>Current Accumulative Amount</t>
  </si>
  <si>
    <t>Contract Estimate Amount</t>
  </si>
  <si>
    <t>Fuel  Subtotal</t>
  </si>
  <si>
    <t>Fuel         Month / Year</t>
  </si>
  <si>
    <t>Contract Amount</t>
  </si>
  <si>
    <t>Allowed to date</t>
  </si>
  <si>
    <t>Binder Type Used</t>
  </si>
  <si>
    <t>Field_1 Open</t>
  </si>
  <si>
    <t>Past Period Quantity</t>
  </si>
  <si>
    <t>Past Period Cost</t>
  </si>
  <si>
    <t>Total Quantity</t>
  </si>
  <si>
    <t>Total Cost</t>
  </si>
  <si>
    <t>Low Bid Unit Cost</t>
  </si>
  <si>
    <t>INVOICE No</t>
  </si>
  <si>
    <t>Type Payment</t>
  </si>
  <si>
    <t>Current Total Amount</t>
  </si>
  <si>
    <t>OFFICE OF STATE AID ROAD CONSTRUCTION</t>
  </si>
  <si>
    <t>ENGINEERING FUNDS INVOICE</t>
  </si>
  <si>
    <t xml:space="preserve">Vendor No. </t>
  </si>
  <si>
    <t>Address:</t>
  </si>
  <si>
    <t>Project No.</t>
  </si>
  <si>
    <t>Engineering Fee %</t>
  </si>
  <si>
    <t>Invoice of Payment for</t>
  </si>
  <si>
    <t>Eng. Services to the Board of Supervisors</t>
  </si>
  <si>
    <t>Invoice. No</t>
  </si>
  <si>
    <t>Prepared on</t>
  </si>
  <si>
    <t>Amount Contract Estimate</t>
  </si>
  <si>
    <t>Amount Final</t>
  </si>
  <si>
    <t>Total Engineering Fee this Invoice</t>
  </si>
  <si>
    <t>Last Invoice</t>
  </si>
  <si>
    <t>Increases</t>
  </si>
  <si>
    <t>Amount</t>
  </si>
  <si>
    <t>As per authority granted under House Bill No. 328 of the Law of 1970</t>
  </si>
  <si>
    <t xml:space="preserve">Engineering Services paid to </t>
  </si>
  <si>
    <t xml:space="preserve">by the </t>
  </si>
  <si>
    <t>County Board of Supervisors as per</t>
  </si>
  <si>
    <t>Engineering Agreement dated</t>
  </si>
  <si>
    <t>and approved by the</t>
  </si>
  <si>
    <t xml:space="preserve">State Aid Engineer on </t>
  </si>
  <si>
    <t>Days Working on Project this Period</t>
  </si>
  <si>
    <t>recent CAD-001</t>
  </si>
  <si>
    <t>Total Engineering Fee Earned</t>
  </si>
  <si>
    <t>Previous Working Days</t>
  </si>
  <si>
    <t>Less Previous Payments</t>
  </si>
  <si>
    <t>Total Working Days</t>
  </si>
  <si>
    <t>Amount Due this Estimate</t>
  </si>
  <si>
    <t>Project Percent Complete</t>
  </si>
  <si>
    <t>Less Deductions</t>
  </si>
  <si>
    <t>Percentage of Elapsed Time</t>
  </si>
  <si>
    <t>Net Payment Due</t>
  </si>
  <si>
    <t>CERTIFIED CORRECT</t>
  </si>
  <si>
    <t>APPROVED</t>
  </si>
  <si>
    <t>County Engineer</t>
  </si>
  <si>
    <t>State Aid Engineer</t>
  </si>
  <si>
    <t xml:space="preserve">Updated the Module_AverageUnitCost to download to the local RoadwayDB6 database. </t>
  </si>
  <si>
    <r>
      <t xml:space="preserve">Updated Base and Monthly Fuel Adjustment import buttons to downloaod from osarcdatashare.database.windows.net.  This free server database was setup to hold the fuel prices data so the Excel Program import function could continue to work.  A special user login and password is used to have read access to this data.  Update Power Apps to save data directly to this database.  Edited:     ' Connection string
    strConn = "Provider=SQLOLEDB;Data Source=osarcdatashare.database.windows.net;Initial Catalog=osarcdatashare;User ID=readonlyFuelDataTable;Password=Osarc59031#_1;"
</t>
    </r>
    <r>
      <rPr>
        <b/>
        <u/>
        <sz val="12"/>
        <color theme="1"/>
        <rFont val="Aptos Narrow"/>
        <family val="2"/>
        <scheme val="minor"/>
      </rPr>
      <t>Query Used in SQL</t>
    </r>
    <r>
      <rPr>
        <sz val="11"/>
        <color theme="1"/>
        <rFont val="Aptos Narrow"/>
        <family val="2"/>
        <scheme val="minor"/>
      </rPr>
      <t xml:space="preserve">
CREATE USER [readonlyFuelDataTable]
WITH PASSWORD = 'Osarc59031#_1';
GO
ALTER ROLE db_datareader ADD MEMBER [readonlyFuelDataTable];
GO</t>
    </r>
  </si>
  <si>
    <t>Well well it appears the osarcdatashare.database.windows.net is not really free to use.  Will need to figure out another way to make the import successful.  I have to update the import link back to osarc.database.windows.net
I am getting the error code when trying to add the data connection to PowerApps.  
{
  "error": {
    "code": 502,
    "source": "msmanaged-na.azure-apim.net",
    "clientRequestId": "d4afa91b-ac8c-4c72-93bf-57a35740ca9a",
    "message": "BadGateway",
    "innerError": {
      "status": 502,
      "message": "This database has reached the monthly free amount allowance for the month of March 2026 and is paused for the remainder of the month. The free amount will renew at 12:00 AM (UTC) on April 01, 2026. To regain access immediately, open the Compute and Storage tab from the databa&lt;truncated&gt;
Session ID: d3323fbf-a179-4499-be2f-9e37ca9da407</t>
  </si>
  <si>
    <t>Error on the database name. 
Updated strConn = "Provider=SQLOLEDB;Data Source=osarc.database.windows.net;Initial Catalog=osarcdatashare;User ID=readonlyFuelDataTable;Password=Osarc59031#_1;" to strConn = "Provider=SQLOLEDB;Data Source=osarc.database.windows.net;Initial Catalog=osarc;User ID=readonlyFuelDataTable;Password=Osarc59031#_1;"</t>
  </si>
  <si>
    <t xml:space="preserve">Update the CAD-001 section of the CAD_Template sheet.  For some reason, I don't have the fields open for liquidated damages to input amounts.  I also will update the formulas in Column J.  If the Column J formulas are not there, then the amount does not carry over. Also updated Cells from I24:J26 in the Create_NewCAD module to copy the data over. </t>
  </si>
  <si>
    <r>
      <t xml:space="preserve">Significant updates to the Import button code on the Base and Current Fuel Adjustment data user forms.  Updated to import from an Shared Excel file on Sharepoint.  </t>
    </r>
    <r>
      <rPr>
        <b/>
        <u/>
        <sz val="11"/>
        <color rgb="FF0070C0"/>
        <rFont val="Aptos Narrow"/>
        <family val="2"/>
        <scheme val="minor"/>
      </rPr>
      <t>https://osarc.sharepoint.com/sites/OSARCEstimateInvoiceProgram/Fuel%20Prices/Forms/AllItems.aspx</t>
    </r>
    <r>
      <rPr>
        <b/>
        <sz val="11"/>
        <color theme="1"/>
        <rFont val="Aptos Narrow"/>
        <family val="2"/>
        <scheme val="minor"/>
      </rPr>
      <t xml:space="preserve">.  This file is updated from Power Automate when SQL is updated via the Power Apps. Switching from Azure SQL to Local SQL, this is a way to allow the import function to continue working because Azure SQL will be gone by April 2026.  The ITS firewall prevents importing from the Local SQL. </t>
    </r>
  </si>
  <si>
    <t>Accidentally deleted out the "Save" button code for the Base Fuel Adjustment form.  Also the code for both the Base and Current fuel adjustment wad updated. 
Since I am using Option Explicit at the Top of this code.  The variables now must be defined for row, column, endrow
    Dim row As Long
    Dim column As Long
    Dim endrow As Long</t>
  </si>
  <si>
    <t xml:space="preserve">Materials Report module was not working correctly.  Lot of updates and seems to be working correctly now.  This error has been around for a while. </t>
  </si>
  <si>
    <t xml:space="preserve">Updated modules only related to the CAD.  Calculation error still occuring.  Seems currency will automatically cut off the 3 decimal place even though the values input into the function are correct.  For example, the value for the CalculateCurrentCost had UnitCost as Currency.  The value in BN shows $1079.78 and since I used currently, the code basically ignores the 3rd decimal and is actually $1079.78, when it should be $1079.784.  Changing to Double for the UnitCost appears to fixed this problem.  TotalQuantity = Cells(row, column + 4).Value was changed from TotalQuantity = Cells(row, column + 3).Value, which was referencing the wrong column but this is not being used. The past values in Columns BK and BL are showing a large number of decimal places.  The calculations should be rounded going forward because this is an old version that did not have the rounding so CAD No. 3 had the old calculation.  Contracts does the direct calculation with visible numbers and hence it was a </t>
  </si>
  <si>
    <t xml:space="preserve"> This entire check was being skipped because the code was wrong. The row, column and endrow where with in the Do While loop.  Also it needed to check if the field was Numeric before calculation because sometimes the calculated value might hit some text in that column and give a mismatch error. 
Sub Over3000_ChangeOrderNeeded()</t>
  </si>
  <si>
    <t xml:space="preserve">Added "PROJECT NO " to the front of the Project No on the Green Cover module.  The assembly process for the green cover is related. </t>
  </si>
  <si>
    <t>The above "Update Program Files" button is intended for use only by OSARC staff</t>
  </si>
  <si>
    <t xml:space="preserve">Adding a button to the START sheet to make it easier to update the program modules and user form files.  I will also put a button on the "OSARC" tab of the Dashboard form. The new button will download the modules and user form files locally on a temp file on the users computer.  Then the files removed from the Excel file and replaced.  The files are on GitHub.  Removed Module_AUC_Azure module because it is not being used.  Moved the "Hide Excel Sheets" button to the "OSARC" tab.  It was on the "Delete" tab.  The UseForm (.frm) and associated (.frx) file had to be a compressed Zip file (.zip) in order to work with GitHub.  Even though the file looked correct in many ways, the Git file worked propery but the GitHub .frx file appeared to be the problem and the .frx file would default to  a .bas file and not userform (.frm) would appear in the VBA code.   There are 2 new modules for the Program Update.  One of the modules front runs the main update by updating the Module_ProgramUpdates.bas file.  This is to avoid a duplicate  Module_ProgramUpdates1.bas.  I want the updates to occur that might existin in  Module_ProgramUpdates.bas.   Module_ProgramUpdatesRunner.bas will update that file prior to updating all the others. </t>
  </si>
  <si>
    <r>
      <t xml:space="preserve">ERROR found on LSBP-30(18).   Sub Mobilization_Traffic in the section that calculates S-200-A if Range("FA2").Value &gt;= 0.05.  ActiveCell.Value = ActiveCell.Offset(0, 1).Range("A1").Value - </t>
    </r>
    <r>
      <rPr>
        <b/>
        <sz val="11"/>
        <color theme="1"/>
        <rFont val="Aptos Narrow"/>
        <family val="2"/>
        <scheme val="minor"/>
      </rPr>
      <t>ActiveCell.Offset(0, 59)</t>
    </r>
    <r>
      <rPr>
        <sz val="11"/>
        <color theme="1"/>
        <rFont val="Aptos Narrow"/>
        <family val="2"/>
        <scheme val="minor"/>
      </rPr>
      <t xml:space="preserve">.Range("A1").Value is correct.  ActiveCell.Value = ActiveCell.Offset(0, 1).Range("A1").Value - </t>
    </r>
    <r>
      <rPr>
        <b/>
        <i/>
        <sz val="11"/>
        <color theme="1"/>
        <rFont val="Aptos Narrow"/>
        <family val="2"/>
        <scheme val="minor"/>
      </rPr>
      <t>ActiveCell.Offset(0, 60).Range("A1").Value</t>
    </r>
    <r>
      <rPr>
        <sz val="11"/>
        <color theme="1"/>
        <rFont val="Aptos Narrow"/>
        <family val="2"/>
        <scheme val="minor"/>
      </rPr>
      <t xml:space="preserve"> is wrong. 
        ActiveCell.Value = ActiveCell.Offset(0, 1).Range("A1").Value - ActiveCell.Offset(0, 59).Range("A1").Value
    ElseIf Not ws.Cells.Find("S-200-A", SearchOrder:=xlByRows, SearchDirection:=xlNext) Is Nothing And Range("FA2").Value &gt;= 0.05 Then
        Range("A52").Select
        Cells.Find(What:="S-200-A", After:=ActiveCell, LookIn:=xlValues _
        , LookAt:=xlPart, SearchOrder:=xlByRows, SearchDirection:=xlNext, _
        MatchCase:=False, SearchFormat:=False).Activate
        ActiveCell.Select
        ActiveCell.Offset(0, 3).Range("A1").Select
        ActiveCell = 0.5
    ActiveCell.Select
        Selection.Locked = True
        Selection.NumberFormat = "0.000"
        Selection.FormulaHidden = False
        Selection.HorizontalAlignment = xlCenter
        Selection.VerticalAlignment = xlCenter
        With Selection.Interior
            .Pattern = xlSolid
            .PatternColorIndex = xlAutomatic
            .ThemeColor = xlThemeColorDark1
            .TintAndShade = -0.149998474074526
            .PatternTintAndShade = 0
        End With
        ActiveCell.Offset(0, 1).Range("A1").Value = ActiveCell.Value
        </t>
    </r>
    <r>
      <rPr>
        <b/>
        <sz val="11"/>
        <color theme="1"/>
        <rFont val="Aptos Narrow"/>
        <family val="2"/>
        <scheme val="minor"/>
      </rPr>
      <t>ActiveCell.Value = ActiveCell.Offset(0, 1).Range("A1").Value - ActiveCell.Offset(0, 60).Range("A1").Value</t>
    </r>
    <r>
      <rPr>
        <sz val="11"/>
        <color theme="1"/>
        <rFont val="Aptos Narrow"/>
        <family val="2"/>
        <scheme val="minor"/>
      </rPr>
      <t xml:space="preserve">
    ElseIf Not ws.Cells.Find("S-200-A", SearchOrder:=xlByRows, SearchDirection:=xlNext) Is Nothing Then</t>
    </r>
  </si>
  <si>
    <t xml:space="preserve">Updated in several places to set the default Pay Item List to 2024.  The UserForm_DASHBOARD initilize code DATA_VALIDATION.Range("Y2").Value = "2024".  The cmb_PayItemSearch list box properties dialog box needed to be updated as well.  All projects programmed as of July 1, 2025 are supposed to be using the 2024 specifications. 
Removed Module_ProcessPayItem.  It was old code not being used that was updated.  Hide_DefaultSheets_Click() adds the GreenCoverNEW sheet. </t>
  </si>
  <si>
    <t>ActiveCell.Offset(0, -1).Value = Round((1 - ActiveCell.Offset(0, 58).Range("A1").Value), 3) was corrected to (0,58).  The S-618-A was calculating based on the wrong column data. For some reason, I thought I had already corrected this but I guess not.  
  ActiveCell.Offset(0, 1).Select
                If ActiveCell.Value &gt;= 1 Then
                    ActiveCell.Value = 1
                    ActiveCell.Offset(0, -1).Value = Round((1 - ActiveCell.Offset(0, 59).Range("A1").Value), 3)
                ElseIf ActiveCell.Offset(0, -1).Value &lt; 0 Then
                    ActiveCell.Offset(0, -1).Value = 0
                    ActiveCell.Value = ActiveCell.Offset(0, 58).Range("A1").Value
                    ActiveCell.Offset(0, 3).Value = ActiveCell.Offset(0, 59).Range("A1").Value
                End If</t>
  </si>
  <si>
    <r>
      <rPr>
        <b/>
        <sz val="11"/>
        <color theme="1"/>
        <rFont val="Aptos Narrow"/>
        <family val="2"/>
        <scheme val="minor"/>
      </rPr>
      <t>Important Note</t>
    </r>
    <r>
      <rPr>
        <sz val="11"/>
        <color theme="1"/>
        <rFont val="Aptos Narrow"/>
        <family val="2"/>
        <scheme val="minor"/>
      </rPr>
      <t xml:space="preserve">: Also interesting the pink button "Update Program Files" on the OSARC tab of the DASHBOARD user form will not let me remove the form while it is in use and replace it.  That makes sense.  What does not make sense is even when I put code at the beginning of the ProgramUpdateRunner and Unload UserForm_DASHBOARD and the form closes, the code does not remove the form as it loops through. Hence, a debug error when running the code from the DASHBOARD.  I just removed the button.  The code can be run directly in VBA or from the START sheet on newer version.  It works fine then.  I also noticed a delay it seems from GitHub and the update VBA code.  Seems like I clicked the update button after pushing the changes to GitHub, I had to hit update again and then the changes showed up.  Not confirmed but noticed that.  </t>
    </r>
  </si>
  <si>
    <t>AC % or Rate (GAL/SY)</t>
  </si>
  <si>
    <t>Module_CAD_Calculate was updated for the "A2" and "A3" fuel adjustment calculations.  On SA-02(16)S, we were using a scrub seal pay item S-406-A which in the past was typically in units of gallons (GAL).  However, the new 2024 Specifications allows the units to be square yards (SY).  The calculations had to be updated because it was not calculating correctly.  Now the calculation checks to see if it is GAL or SY to determine the calculation.  This is potentially problematic because GAL and SQ are case senstive.  Also I updated the PAY ITEM Edit form label.  I am using hte AC% percent field to allow the user to insert the application rate of the emulsion.  This is the old code below. GA18 cell on the CAD_Template sheet modified so the heading will display AC% and Rate (GAL/SY). 
            If Cells(row, column + 21).Value = EmulsionType And Cells(row, column + 10).Value = "A2" Or _
            Cells(row, column + 21).Value = EmulsionType And Cells(row, column + 10).Value = "A3" Then
                Select Case EmulsionType
                    Case "SS-1"
                        Cells(row, column + 44).Value = "=IFERROR(IF(ABS((RC[-8]-RC[-18])/RC[-18])&gt;=0.05,((RC[-8]-RC[-18])*1.0*RC[-41]),0),0)"
                    Case "CRS-2"
                        Cells(row, column + 44).Value = "=IFERROR(IF(ABS((RC[-7]-RC[-17])/RC[-17])&gt;=0.05,((RC[-7]-RC[-17])*1.0*RC[-41]),0),0)"
                    Case "CRS-2P"
                        Cells(row, column + 44).Value = "=IFERROR(IF(ABS((RC[-6]-RC[-16])/RC[-16])&gt;=0.05,((RC[-6]-RC[-16])*1.0*RC[-41]),0),0)"
                    Case "EA-1"
                        Cells(row, column + 44).Value = "=IFERROR(IF(ABS((RC[-5]-RC[-15])/RC[-15])&gt;=0.05,((RC[-5]-RC[-15])*1.0*RC[-41]),0),0)"
                    Case "CSS-1_UN"
                        Cells(row, column + 44).Value = "=IFERROR(IF(ABS((RC[-4]-RC[-14])/RC[-14])&gt;=0.05,((RC[-4]-RC[-14])*1.0*RC[-41]),0),0)"
                    Case "CSS-1"
                        Cells(row, column + 44).Value = "=IFERROR(IF(ABS((RC[-3]-RC[-13])/RC[-13])&gt;=0.05,((RC[-3]-RC[-13])*1.0*RC[-41]),0),0)"
                End Select
            End If</t>
  </si>
  <si>
    <t xml:space="preserve">Withing the UserForm_MonthlyFuelData, updated the code for the Liquidated damages button.  The variables for the row, column endrow needed to be define as a type.  Also, I changed the code reference to 0 from referencing a cell in the CAD template.  The calculation was not working. </t>
  </si>
  <si>
    <t xml:space="preserve">Increased the default margin on the Form 900 sheet to 0.5.  The comb binding cuts into the words on the left margin. </t>
  </si>
  <si>
    <t xml:space="preserve">Error in the Module_EngineerPayment.  Sub Calculate_EngPayInv() modified to update formula to Range("G27").Value = "=(R27C3*R6C6/100)-(SUM(R[-4]C:R[-1]C))" from Range("G27").Value = "=(R27C3*Data_Validation!R[-21]C[7])-(SUM(R[-4]C:R[-1]C))".  The 100% construction was simply referencing the wrong cell.  SAP-75(31)M found this error. </t>
  </si>
  <si>
    <t xml:space="preserve">Corrected fuel code error on OSARC 2004 pay item list.  S-414-A Ultra-Thin Asphalt Pavement had no fuel code.  S-412-B Aggregate for Micro-Surfacing (Type [type]) was A2 and needed to be GT. </t>
  </si>
  <si>
    <t>Main Music File Link</t>
  </si>
  <si>
    <t>Process Complete Music File Link</t>
  </si>
  <si>
    <t>Uneccessary but good updates to the Excel Program to add user choice music and add ending music tones to long processes.  Module_Music was updated to reference the GitHub link to the SuperMario Brothers wav file.  DownloadWAVFile_ProcessComplete() was added to Module_Music.  UserForm_Initialize() was modified to add the new fields to the DASHBOARD and the DATA_VALIDATION sheet has the url links.  DASHBOARD was modified to add the functions on the DELETE tab.  The website file apparently got deleted or moved.  Here is a list of the areas that updates were applied to add "Process Complete" music:
- Button_BidTab_Click
- Button_SaveMonthlyFuelAdjustment_Click
- Create_CAD_Click
- Button_SaveBaseFuelAdjustment_Click</t>
  </si>
  <si>
    <t>10.22.26</t>
  </si>
  <si>
    <t>https://raw.githubusercontent.com/jchammons1/Excel-Program-Version-2.0/main/SuperMarioBros30sec.wav</t>
  </si>
  <si>
    <t>https://themushroomkingdom.net/sounds/wav/smb/smb_mariodie.wav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</si>
</sst>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7" formatCode="&quot;$&quot;#,##0.00_);\(&quot;$&quot;#,##0.00\)"/>
    <numFmt numFmtId="44" formatCode="_(&quot;$&quot;* #,##0.00_);_(&quot;$&quot;* \(#,##0.00\);_(&quot;$&quot;* &quot;-&quot;??_);_(@_)"/>
    <numFmt numFmtId="164" formatCode="0.0"/>
    <numFmt numFmtId="165" formatCode="0.000"/>
    <numFmt numFmtId="166" formatCode="0.00000"/>
    <numFmt numFmtId="167" formatCode="[$-409]m/d/yyyy"/>
    <numFmt numFmtId="168" formatCode="[$-409]m/d/yy\ h:mm\ AM/PM;@"/>
    <numFmt numFmtId="169" formatCode="0.0%"/>
    <numFmt numFmtId="170" formatCode="[$-409]mmmm\ d\,\ yyyy;@"/>
    <numFmt numFmtId="171" formatCode="#,##0.000_);\(#,##0.00\)"/>
    <numFmt numFmtId="172" formatCode="0.0000"/>
    <numFmt numFmtId="173" formatCode="&quot;$&quot;#,##0"/>
    <numFmt numFmtId="174" formatCode="&quot;$&quot;#,##0.00"/>
  </numFmts>
  <fonts count="67"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0"/>
      <name val="Aptos Narrow"/>
      <family val="2"/>
      <scheme val="minor"/>
    </font>
    <font>
      <sz val="12"/>
      <color theme="1"/>
      <name val="Aptos Narrow"/>
      <family val="2"/>
      <scheme val="minor"/>
    </font>
    <font>
      <b/>
      <sz val="12"/>
      <color theme="1"/>
      <name val="Aptos Narrow"/>
      <family val="2"/>
      <scheme val="minor"/>
    </font>
    <font>
      <sz val="14"/>
      <color theme="1"/>
      <name val="Aptos Narrow"/>
      <family val="2"/>
      <scheme val="minor"/>
    </font>
    <font>
      <sz val="11"/>
      <name val="Aptos Narrow"/>
      <family val="2"/>
      <scheme val="minor"/>
    </font>
    <font>
      <b/>
      <u/>
      <sz val="11"/>
      <name val="Aptos Narrow"/>
      <family val="2"/>
      <scheme val="minor"/>
    </font>
    <font>
      <u/>
      <sz val="11"/>
      <color theme="10"/>
      <name val="Aptos Narrow"/>
      <family val="2"/>
      <scheme val="minor"/>
    </font>
    <font>
      <u/>
      <sz val="11"/>
      <color rgb="FF0070C0"/>
      <name val="Aptos Narrow"/>
      <family val="2"/>
      <scheme val="minor"/>
    </font>
    <font>
      <sz val="12"/>
      <name val="Aptos Narrow"/>
      <family val="2"/>
      <scheme val="minor"/>
    </font>
    <font>
      <b/>
      <sz val="16"/>
      <color theme="1"/>
      <name val="Aptos Narrow"/>
      <family val="2"/>
      <scheme val="minor"/>
    </font>
    <font>
      <sz val="16"/>
      <color theme="1"/>
      <name val="Aptos Narrow"/>
      <family val="2"/>
      <scheme val="minor"/>
    </font>
    <font>
      <b/>
      <sz val="14"/>
      <color theme="1"/>
      <name val="Aptos Narrow"/>
      <family val="2"/>
      <scheme val="minor"/>
    </font>
    <font>
      <b/>
      <sz val="9"/>
      <color theme="1"/>
      <name val="Aptos Narrow"/>
      <family val="2"/>
      <scheme val="minor"/>
    </font>
    <font>
      <u/>
      <sz val="11"/>
      <color theme="1"/>
      <name val="Aptos Narrow"/>
      <family val="2"/>
      <scheme val="minor"/>
    </font>
    <font>
      <b/>
      <sz val="22"/>
      <color theme="1"/>
      <name val="Aptos Narrow"/>
      <family val="2"/>
      <scheme val="minor"/>
    </font>
    <font>
      <sz val="13"/>
      <color theme="1"/>
      <name val="Aptos Narrow"/>
      <family val="2"/>
      <scheme val="minor"/>
    </font>
    <font>
      <b/>
      <sz val="20"/>
      <color theme="1"/>
      <name val="Aptos Narrow"/>
      <family val="2"/>
      <scheme val="minor"/>
    </font>
    <font>
      <sz val="12"/>
      <color theme="1"/>
      <name val="Times New Roman"/>
      <family val="1"/>
    </font>
    <font>
      <i/>
      <sz val="14"/>
      <color theme="1"/>
      <name val="Aptos Narrow"/>
      <family val="2"/>
      <scheme val="minor"/>
    </font>
    <font>
      <sz val="11"/>
      <color theme="1"/>
      <name val="Times New Roman"/>
      <family val="1"/>
    </font>
    <font>
      <i/>
      <sz val="8"/>
      <color theme="1"/>
      <name val="Aptos Narrow"/>
      <family val="2"/>
      <scheme val="minor"/>
    </font>
    <font>
      <i/>
      <sz val="10"/>
      <color theme="1"/>
      <name val="Times New Roman"/>
      <family val="1"/>
    </font>
    <font>
      <b/>
      <sz val="18"/>
      <color theme="1"/>
      <name val="Aptos Narrow"/>
      <family val="2"/>
      <scheme val="minor"/>
    </font>
    <font>
      <b/>
      <u/>
      <sz val="14"/>
      <color theme="1"/>
      <name val="Aptos Narrow"/>
      <family val="2"/>
      <scheme val="minor"/>
    </font>
    <font>
      <u/>
      <sz val="14"/>
      <color theme="1"/>
      <name val="Aptos Narrow"/>
      <family val="2"/>
      <scheme val="minor"/>
    </font>
    <font>
      <b/>
      <u/>
      <sz val="11"/>
      <color rgb="FFFF0000"/>
      <name val="Aptos Narrow"/>
      <family val="2"/>
      <scheme val="minor"/>
    </font>
    <font>
      <sz val="10"/>
      <name val="MS Sans Serif"/>
    </font>
    <font>
      <b/>
      <sz val="20"/>
      <color theme="1"/>
      <name val="Times New Roman"/>
      <family val="1"/>
    </font>
    <font>
      <b/>
      <sz val="22"/>
      <color theme="1"/>
      <name val="Times New Roman"/>
      <family val="1"/>
    </font>
    <font>
      <sz val="18"/>
      <color theme="1"/>
      <name val="Aptos Narrow"/>
      <family val="2"/>
      <scheme val="minor"/>
    </font>
    <font>
      <sz val="10"/>
      <name val="Arial"/>
      <family val="2"/>
    </font>
    <font>
      <b/>
      <sz val="11"/>
      <name val="Arial"/>
      <family val="2"/>
    </font>
    <font>
      <b/>
      <sz val="8"/>
      <name val="Arial"/>
      <family val="2"/>
    </font>
    <font>
      <sz val="8"/>
      <name val="Arial"/>
      <family val="2"/>
    </font>
    <font>
      <b/>
      <sz val="12"/>
      <name val="Arial"/>
      <family val="2"/>
    </font>
    <font>
      <b/>
      <sz val="14"/>
      <name val="Arial"/>
      <family val="2"/>
    </font>
    <font>
      <b/>
      <sz val="14"/>
      <name val="Abadi"/>
      <family val="2"/>
    </font>
    <font>
      <b/>
      <sz val="14"/>
      <color theme="1"/>
      <name val="Abadi"/>
      <family val="2"/>
    </font>
    <font>
      <sz val="14"/>
      <name val="Arial"/>
      <family val="2"/>
    </font>
    <font>
      <b/>
      <sz val="11"/>
      <color theme="3" tint="0.249977111117893"/>
      <name val="Arial"/>
      <family val="2"/>
    </font>
    <font>
      <sz val="12"/>
      <name val="Arial"/>
      <family val="2"/>
    </font>
    <font>
      <sz val="14"/>
      <color theme="1"/>
      <name val="Abadi"/>
      <family val="2"/>
    </font>
    <font>
      <sz val="11"/>
      <name val="Arial"/>
      <family val="2"/>
    </font>
    <font>
      <b/>
      <sz val="9"/>
      <name val="Arial"/>
      <family val="2"/>
    </font>
    <font>
      <sz val="14"/>
      <name val="Abadi"/>
      <family val="2"/>
    </font>
    <font>
      <b/>
      <sz val="11"/>
      <color theme="1"/>
      <name val="Arial"/>
      <family val="2"/>
    </font>
    <font>
      <b/>
      <sz val="10"/>
      <name val="Arial"/>
      <family val="2"/>
    </font>
    <font>
      <sz val="9"/>
      <name val="Arial"/>
      <family val="2"/>
    </font>
    <font>
      <sz val="10"/>
      <color rgb="FFFF0000"/>
      <name val="Arial"/>
      <family val="2"/>
    </font>
    <font>
      <u/>
      <sz val="10"/>
      <name val="Arial"/>
      <family val="2"/>
    </font>
    <font>
      <b/>
      <sz val="10"/>
      <color rgb="FFFF0000"/>
      <name val="Arial"/>
      <family val="2"/>
    </font>
    <font>
      <b/>
      <sz val="16"/>
      <name val="Arial"/>
      <family val="2"/>
    </font>
    <font>
      <b/>
      <sz val="12"/>
      <name val="Aptos Narrow"/>
      <family val="2"/>
      <scheme val="minor"/>
    </font>
    <font>
      <b/>
      <sz val="14"/>
      <color rgb="FFFF0000"/>
      <name val="Aptos Narrow"/>
      <family val="2"/>
      <scheme val="minor"/>
    </font>
    <font>
      <sz val="10.5"/>
      <color theme="1"/>
      <name val="Aptos Narrow"/>
      <family val="2"/>
      <scheme val="minor"/>
    </font>
    <font>
      <b/>
      <sz val="9"/>
      <color indexed="81"/>
      <name val="Tahoma"/>
      <family val="2"/>
    </font>
    <font>
      <sz val="9"/>
      <color indexed="81"/>
      <name val="Tahoma"/>
      <family val="2"/>
    </font>
    <font>
      <sz val="8"/>
      <name val="Aptos Narrow"/>
      <family val="2"/>
      <scheme val="minor"/>
    </font>
    <font>
      <b/>
      <sz val="14"/>
      <name val="Courier New"/>
      <family val="3"/>
    </font>
    <font>
      <b/>
      <sz val="16"/>
      <name val="Courier New"/>
      <family val="3"/>
    </font>
    <font>
      <b/>
      <u/>
      <sz val="11"/>
      <color theme="1"/>
      <name val="Aptos Narrow"/>
      <family val="2"/>
      <scheme val="minor"/>
    </font>
    <font>
      <b/>
      <u/>
      <sz val="12"/>
      <color theme="1"/>
      <name val="Aptos Narrow"/>
      <family val="2"/>
      <scheme val="minor"/>
    </font>
    <font>
      <b/>
      <u/>
      <sz val="11"/>
      <color rgb="FF0070C0"/>
      <name val="Aptos Narrow"/>
      <family val="2"/>
      <scheme val="minor"/>
    </font>
    <font>
      <b/>
      <i/>
      <sz val="11"/>
      <color theme="1"/>
      <name val="Aptos Narrow"/>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gray0625"/>
    </fill>
    <fill>
      <patternFill patternType="solid">
        <fgColor rgb="FFFFFF00"/>
        <bgColor indexed="64"/>
      </patternFill>
    </fill>
    <fill>
      <patternFill patternType="solid">
        <fgColor theme="4" tint="0.79998168889431442"/>
        <bgColor indexed="64"/>
      </patternFill>
    </fill>
    <fill>
      <patternFill patternType="solid">
        <fgColor rgb="FFF2F7FC"/>
        <bgColor indexed="64"/>
      </patternFill>
    </fill>
  </fills>
  <borders count="69">
    <border>
      <left/>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thin">
        <color indexed="64"/>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style="thin">
        <color indexed="64"/>
      </top>
      <bottom style="medium">
        <color indexed="64"/>
      </bottom>
      <diagonal/>
    </border>
    <border>
      <left style="medium">
        <color indexed="64"/>
      </left>
      <right style="thin">
        <color indexed="64"/>
      </right>
      <top style="thin">
        <color auto="1"/>
      </top>
      <bottom/>
      <diagonal/>
    </border>
    <border>
      <left style="thin">
        <color indexed="64"/>
      </left>
      <right style="medium">
        <color indexed="64"/>
      </right>
      <top style="thin">
        <color indexed="64"/>
      </top>
      <bottom/>
      <diagonal/>
    </border>
    <border>
      <left style="medium">
        <color indexed="64"/>
      </left>
      <right style="thin">
        <color indexed="64"/>
      </right>
      <top style="thin">
        <color auto="1"/>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bottom style="dashed">
        <color auto="1"/>
      </bottom>
      <diagonal/>
    </border>
    <border>
      <left/>
      <right/>
      <top/>
      <bottom style="dashed">
        <color auto="1"/>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dashed">
        <color indexed="64"/>
      </left>
      <right style="dashed">
        <color indexed="64"/>
      </right>
      <top style="dashed">
        <color indexed="64"/>
      </top>
      <bottom style="thin">
        <color indexed="64"/>
      </bottom>
      <diagonal/>
    </border>
    <border>
      <left style="thin">
        <color indexed="64"/>
      </left>
      <right/>
      <top style="double">
        <color auto="1"/>
      </top>
      <bottom/>
      <diagonal/>
    </border>
    <border>
      <left/>
      <right/>
      <top style="double">
        <color auto="1"/>
      </top>
      <bottom/>
      <diagonal/>
    </border>
    <border>
      <left/>
      <right style="thin">
        <color indexed="64"/>
      </right>
      <top style="double">
        <color auto="1"/>
      </top>
      <bottom/>
      <diagonal/>
    </border>
    <border>
      <left style="thin">
        <color indexed="64"/>
      </left>
      <right/>
      <top/>
      <bottom/>
      <diagonal/>
    </border>
    <border>
      <left/>
      <right style="thin">
        <color indexed="64"/>
      </right>
      <top/>
      <bottom/>
      <diagonal/>
    </border>
    <border>
      <left style="thin">
        <color indexed="64"/>
      </left>
      <right/>
      <top/>
      <bottom style="double">
        <color auto="1"/>
      </bottom>
      <diagonal/>
    </border>
    <border>
      <left/>
      <right/>
      <top/>
      <bottom style="double">
        <color auto="1"/>
      </bottom>
      <diagonal/>
    </border>
    <border>
      <left/>
      <right style="thin">
        <color indexed="64"/>
      </right>
      <top/>
      <bottom style="double">
        <color auto="1"/>
      </bottom>
      <diagonal/>
    </border>
    <border>
      <left style="thin">
        <color indexed="64"/>
      </left>
      <right style="thin">
        <color indexed="64"/>
      </right>
      <top/>
      <bottom/>
      <diagonal/>
    </border>
    <border>
      <left/>
      <right/>
      <top style="thin">
        <color indexed="64"/>
      </top>
      <bottom/>
      <diagonal/>
    </border>
  </borders>
  <cellStyleXfs count="7">
    <xf numFmtId="0" fontId="0" fillId="0" borderId="0"/>
    <xf numFmtId="4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40" fontId="29" fillId="0" borderId="0" applyFont="0" applyFill="0" applyBorder="0" applyAlignment="0" applyProtection="0"/>
    <xf numFmtId="38" fontId="29" fillId="0" borderId="0" applyFont="0" applyFill="0" applyBorder="0" applyAlignment="0" applyProtection="0"/>
    <xf numFmtId="0" fontId="33" fillId="0" borderId="0"/>
  </cellStyleXfs>
  <cellXfs count="433">
    <xf numFmtId="0" fontId="0" fillId="0" borderId="0" xfId="0"/>
    <xf numFmtId="0" fontId="2" fillId="2" borderId="0" xfId="0" applyFont="1" applyFill="1"/>
    <xf numFmtId="0" fontId="2" fillId="0" borderId="1" xfId="0" applyFont="1" applyBorder="1"/>
    <xf numFmtId="0" fontId="2" fillId="0" borderId="2" xfId="0" applyFont="1" applyBorder="1"/>
    <xf numFmtId="0" fontId="2" fillId="0" borderId="3" xfId="0" applyFont="1" applyBorder="1"/>
    <xf numFmtId="0" fontId="0" fillId="0" borderId="4" xfId="0" applyBorder="1"/>
    <xf numFmtId="164" fontId="0" fillId="0" borderId="4" xfId="0" applyNumberFormat="1" applyBorder="1"/>
    <xf numFmtId="1" fontId="0" fillId="0" borderId="4" xfId="0" applyNumberFormat="1" applyBorder="1"/>
    <xf numFmtId="14" fontId="0" fillId="0" borderId="4" xfId="0" applyNumberFormat="1" applyBorder="1"/>
    <xf numFmtId="165" fontId="0" fillId="0" borderId="4" xfId="0" applyNumberFormat="1" applyBorder="1"/>
    <xf numFmtId="166" fontId="0" fillId="0" borderId="4" xfId="0" applyNumberFormat="1" applyBorder="1"/>
    <xf numFmtId="22" fontId="0" fillId="0" borderId="4" xfId="0" applyNumberFormat="1" applyBorder="1"/>
    <xf numFmtId="0" fontId="0" fillId="0" borderId="5" xfId="0" applyBorder="1"/>
    <xf numFmtId="0" fontId="0" fillId="0" borderId="3" xfId="0" applyBorder="1"/>
    <xf numFmtId="167" fontId="0" fillId="0" borderId="4" xfId="0" applyNumberFormat="1" applyBorder="1"/>
    <xf numFmtId="167" fontId="0" fillId="0" borderId="0" xfId="0" applyNumberFormat="1"/>
    <xf numFmtId="0" fontId="3" fillId="3" borderId="3" xfId="0" applyFont="1" applyFill="1" applyBorder="1"/>
    <xf numFmtId="0" fontId="2" fillId="2" borderId="3" xfId="0" applyFont="1" applyFill="1" applyBorder="1"/>
    <xf numFmtId="0" fontId="0" fillId="4" borderId="3" xfId="0" applyFill="1" applyBorder="1"/>
    <xf numFmtId="0" fontId="2" fillId="0" borderId="0" xfId="0" applyFont="1"/>
    <xf numFmtId="0" fontId="2" fillId="0" borderId="0" xfId="0" applyFont="1" applyAlignment="1">
      <alignment horizontal="center"/>
    </xf>
    <xf numFmtId="0" fontId="2" fillId="0" borderId="6" xfId="0" applyFont="1" applyBorder="1" applyAlignment="1">
      <alignment horizontal="center"/>
    </xf>
    <xf numFmtId="0" fontId="2" fillId="0" borderId="7" xfId="0" applyFont="1" applyBorder="1" applyAlignment="1" applyProtection="1">
      <alignment horizontal="center"/>
      <protection locked="0"/>
    </xf>
    <xf numFmtId="0" fontId="2" fillId="0" borderId="8" xfId="0" applyFont="1" applyBorder="1" applyAlignment="1" applyProtection="1">
      <alignment horizontal="center"/>
      <protection locked="0"/>
    </xf>
    <xf numFmtId="0" fontId="2" fillId="0" borderId="9" xfId="0" applyFont="1" applyBorder="1" applyAlignment="1" applyProtection="1">
      <alignment horizontal="center"/>
      <protection locked="0"/>
    </xf>
    <xf numFmtId="0" fontId="2" fillId="0" borderId="10" xfId="0" applyFont="1" applyBorder="1" applyAlignment="1">
      <alignment horizontal="center"/>
    </xf>
    <xf numFmtId="0" fontId="0" fillId="0" borderId="11" xfId="0" applyBorder="1"/>
    <xf numFmtId="0" fontId="0" fillId="0" borderId="10" xfId="0" applyBorder="1"/>
    <xf numFmtId="49" fontId="0" fillId="0" borderId="11" xfId="0" applyNumberFormat="1" applyBorder="1"/>
    <xf numFmtId="0" fontId="0" fillId="0" borderId="12" xfId="0" applyBorder="1"/>
    <xf numFmtId="0" fontId="0" fillId="0" borderId="7" xfId="0"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0" fontId="0" fillId="0" borderId="13"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lignment horizontal="center"/>
    </xf>
    <xf numFmtId="0" fontId="0" fillId="0" borderId="0" xfId="0" applyAlignment="1">
      <alignment horizontal="center"/>
    </xf>
    <xf numFmtId="0" fontId="4" fillId="0" borderId="16" xfId="0" applyFont="1" applyBorder="1" applyAlignment="1">
      <alignment horizontal="center"/>
    </xf>
    <xf numFmtId="0" fontId="0" fillId="0" borderId="17" xfId="0" applyBorder="1"/>
    <xf numFmtId="0" fontId="0" fillId="0" borderId="15" xfId="0" applyBorder="1"/>
    <xf numFmtId="0" fontId="0" fillId="0" borderId="18" xfId="0" applyBorder="1"/>
    <xf numFmtId="49" fontId="0" fillId="0" borderId="17" xfId="0" applyNumberFormat="1" applyBorder="1"/>
    <xf numFmtId="0" fontId="0" fillId="0" borderId="19" xfId="0" applyBorder="1"/>
    <xf numFmtId="0" fontId="0" fillId="0" borderId="13" xfId="0" applyBorder="1" applyAlignment="1">
      <alignment horizontal="center"/>
    </xf>
    <xf numFmtId="0" fontId="0" fillId="0" borderId="14"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20" xfId="0" applyBorder="1" applyAlignment="1">
      <alignment horizontal="center"/>
    </xf>
    <xf numFmtId="0" fontId="0" fillId="0" borderId="21" xfId="0" applyBorder="1"/>
    <xf numFmtId="0" fontId="0" fillId="0" borderId="16" xfId="0" applyBorder="1"/>
    <xf numFmtId="0" fontId="0" fillId="0" borderId="16" xfId="0" applyBorder="1" applyAlignment="1">
      <alignment horizontal="center"/>
    </xf>
    <xf numFmtId="0" fontId="0" fillId="0" borderId="20" xfId="0" applyBorder="1" applyAlignment="1" applyProtection="1">
      <alignment horizontal="center"/>
      <protection locked="0"/>
    </xf>
    <xf numFmtId="0" fontId="0" fillId="0" borderId="21" xfId="0" applyBorder="1" applyAlignment="1">
      <alignment horizontal="center"/>
    </xf>
    <xf numFmtId="49" fontId="0" fillId="0" borderId="18" xfId="0" applyNumberFormat="1" applyBorder="1"/>
    <xf numFmtId="0" fontId="0" fillId="0" borderId="22" xfId="0" applyBorder="1"/>
    <xf numFmtId="0" fontId="0" fillId="0" borderId="23" xfId="0" applyBorder="1" applyAlignment="1">
      <alignment horizontal="center"/>
    </xf>
    <xf numFmtId="0" fontId="0" fillId="0" borderId="24" xfId="0"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7" fontId="0" fillId="0" borderId="0" xfId="0" applyNumberFormat="1"/>
    <xf numFmtId="0" fontId="0" fillId="0" borderId="25"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26" xfId="0" applyBorder="1" applyAlignment="1" applyProtection="1">
      <alignment horizontal="center"/>
      <protection locked="0"/>
    </xf>
    <xf numFmtId="0" fontId="2" fillId="0" borderId="7" xfId="0" applyFont="1" applyBorder="1"/>
    <xf numFmtId="0" fontId="2" fillId="0" borderId="28" xfId="0" applyFont="1" applyBorder="1"/>
    <xf numFmtId="0" fontId="0" fillId="0" borderId="13" xfId="0" applyBorder="1"/>
    <xf numFmtId="0" fontId="0" fillId="5" borderId="20" xfId="0" applyFill="1" applyBorder="1"/>
    <xf numFmtId="0" fontId="0" fillId="0" borderId="25" xfId="0" applyBorder="1"/>
    <xf numFmtId="0" fontId="0" fillId="0" borderId="29" xfId="0" applyBorder="1"/>
    <xf numFmtId="0" fontId="5" fillId="0" borderId="3" xfId="0" applyFont="1" applyBorder="1"/>
    <xf numFmtId="14" fontId="6" fillId="0" borderId="3" xfId="0" applyNumberFormat="1" applyFont="1" applyBorder="1" applyAlignment="1">
      <alignment horizontal="center"/>
    </xf>
    <xf numFmtId="0" fontId="6" fillId="0" borderId="3" xfId="0" applyFont="1" applyBorder="1" applyAlignment="1">
      <alignment horizontal="center"/>
    </xf>
    <xf numFmtId="0" fontId="0" fillId="0" borderId="3" xfId="0" applyBorder="1" applyAlignment="1">
      <alignment horizontal="left" wrapText="1"/>
    </xf>
    <xf numFmtId="0" fontId="5" fillId="0" borderId="3" xfId="0" applyFont="1" applyBorder="1" applyAlignment="1">
      <alignment horizontal="left" vertical="center"/>
    </xf>
    <xf numFmtId="0" fontId="5" fillId="0" borderId="3" xfId="0" applyFont="1" applyBorder="1" applyAlignment="1">
      <alignment horizontal="center" vertical="center"/>
    </xf>
    <xf numFmtId="0" fontId="10" fillId="0" borderId="3" xfId="3" applyFont="1" applyBorder="1" applyAlignment="1">
      <alignment horizontal="left" vertical="center"/>
    </xf>
    <xf numFmtId="49" fontId="11" fillId="0" borderId="3" xfId="0" applyNumberFormat="1" applyFont="1" applyBorder="1" applyAlignment="1">
      <alignment horizontal="center" vertical="center"/>
    </xf>
    <xf numFmtId="0" fontId="10" fillId="6" borderId="3" xfId="3" applyFont="1" applyFill="1" applyBorder="1" applyAlignment="1">
      <alignment horizontal="left" vertical="center"/>
    </xf>
    <xf numFmtId="49" fontId="11" fillId="6" borderId="3" xfId="0" applyNumberFormat="1" applyFont="1" applyFill="1" applyBorder="1" applyAlignment="1">
      <alignment horizontal="center" vertical="center"/>
    </xf>
    <xf numFmtId="0" fontId="10" fillId="6" borderId="3" xfId="3" applyFont="1" applyFill="1" applyBorder="1" applyAlignment="1">
      <alignment vertical="center"/>
    </xf>
    <xf numFmtId="0" fontId="10" fillId="0" borderId="3" xfId="3" applyFont="1" applyFill="1" applyBorder="1" applyAlignment="1">
      <alignment vertical="center"/>
    </xf>
    <xf numFmtId="0" fontId="10" fillId="0" borderId="3" xfId="3" applyFont="1" applyBorder="1" applyAlignment="1">
      <alignment vertical="center"/>
    </xf>
    <xf numFmtId="0" fontId="9" fillId="6" borderId="3" xfId="3" applyFill="1" applyBorder="1" applyAlignment="1">
      <alignment vertical="center"/>
    </xf>
    <xf numFmtId="0" fontId="9" fillId="0" borderId="3" xfId="3" applyBorder="1" applyAlignment="1">
      <alignment vertical="center"/>
    </xf>
    <xf numFmtId="0" fontId="14" fillId="0" borderId="0" xfId="0" applyFont="1"/>
    <xf numFmtId="0" fontId="14" fillId="0" borderId="0" xfId="0" applyFont="1" applyAlignment="1">
      <alignment horizontal="center"/>
    </xf>
    <xf numFmtId="0" fontId="0" fillId="7" borderId="30" xfId="0" applyFill="1" applyBorder="1" applyAlignment="1">
      <alignment horizontal="left" vertical="center" shrinkToFit="1"/>
    </xf>
    <xf numFmtId="0" fontId="0" fillId="7" borderId="30" xfId="0" applyFill="1" applyBorder="1" applyAlignment="1">
      <alignment horizontal="left"/>
    </xf>
    <xf numFmtId="0" fontId="2" fillId="0" borderId="0" xfId="0" applyFont="1" applyAlignment="1">
      <alignment horizontal="left"/>
    </xf>
    <xf numFmtId="0" fontId="0" fillId="0" borderId="0" xfId="0" applyAlignment="1">
      <alignment horizontal="left"/>
    </xf>
    <xf numFmtId="165" fontId="0" fillId="7" borderId="30" xfId="0" applyNumberFormat="1" applyFill="1" applyBorder="1"/>
    <xf numFmtId="0" fontId="15" fillId="0" borderId="0" xfId="0" applyFont="1"/>
    <xf numFmtId="164" fontId="0" fillId="7" borderId="30" xfId="0" applyNumberFormat="1" applyFill="1" applyBorder="1" applyAlignment="1">
      <alignment horizontal="left"/>
    </xf>
    <xf numFmtId="0" fontId="0" fillId="7" borderId="30" xfId="0" applyFill="1" applyBorder="1" applyAlignment="1">
      <alignment shrinkToFit="1"/>
    </xf>
    <xf numFmtId="164" fontId="0" fillId="7" borderId="30" xfId="0" applyNumberFormat="1" applyFill="1" applyBorder="1" applyAlignment="1">
      <alignment horizontal="center"/>
    </xf>
    <xf numFmtId="0" fontId="0" fillId="7" borderId="30" xfId="0" applyFill="1" applyBorder="1"/>
    <xf numFmtId="0" fontId="2" fillId="0" borderId="3" xfId="0" applyFont="1" applyBorder="1" applyAlignment="1">
      <alignment horizontal="center" vertical="center"/>
    </xf>
    <xf numFmtId="0" fontId="0" fillId="0" borderId="0" xfId="0" applyAlignment="1">
      <alignment horizontal="left" wrapText="1"/>
    </xf>
    <xf numFmtId="0" fontId="0" fillId="0" borderId="0" xfId="0" applyAlignment="1">
      <alignment wrapText="1"/>
    </xf>
    <xf numFmtId="0" fontId="16" fillId="0" borderId="0" xfId="0" applyFont="1"/>
    <xf numFmtId="0" fontId="4" fillId="0" borderId="0" xfId="0" applyFont="1"/>
    <xf numFmtId="2" fontId="0" fillId="0" borderId="0" xfId="0" applyNumberFormat="1"/>
    <xf numFmtId="168" fontId="0" fillId="0" borderId="0" xfId="0" applyNumberFormat="1"/>
    <xf numFmtId="0" fontId="0" fillId="0" borderId="3" xfId="0" applyBorder="1" applyAlignment="1">
      <alignment horizontal="center" vertical="center" wrapText="1"/>
    </xf>
    <xf numFmtId="0" fontId="17" fillId="0" borderId="0" xfId="0" applyFont="1" applyAlignment="1">
      <alignment horizontal="center"/>
    </xf>
    <xf numFmtId="0" fontId="6" fillId="0" borderId="0" xfId="0" applyFont="1" applyAlignment="1">
      <alignment horizontal="center"/>
    </xf>
    <xf numFmtId="0" fontId="18" fillId="0" borderId="0" xfId="0" applyFont="1"/>
    <xf numFmtId="0" fontId="19" fillId="0" borderId="0" xfId="0" applyFont="1" applyAlignment="1">
      <alignment horizontal="center"/>
    </xf>
    <xf numFmtId="0" fontId="20" fillId="0" borderId="0" xfId="0" applyFont="1"/>
    <xf numFmtId="0" fontId="12" fillId="7" borderId="30" xfId="0" applyFont="1" applyFill="1" applyBorder="1" applyAlignment="1" applyProtection="1">
      <alignment horizontal="center" shrinkToFit="1"/>
      <protection locked="0"/>
    </xf>
    <xf numFmtId="0" fontId="22" fillId="0" borderId="0" xfId="0" applyFont="1"/>
    <xf numFmtId="1" fontId="12" fillId="7" borderId="30" xfId="0" applyNumberFormat="1" applyFont="1" applyFill="1" applyBorder="1" applyAlignment="1" applyProtection="1">
      <alignment horizontal="center" shrinkToFit="1"/>
      <protection locked="0"/>
    </xf>
    <xf numFmtId="0" fontId="12" fillId="0" borderId="0" xfId="0" applyFont="1"/>
    <xf numFmtId="0" fontId="23" fillId="0" borderId="0" xfId="0" applyFont="1"/>
    <xf numFmtId="0" fontId="22" fillId="0" borderId="0" xfId="0" applyFont="1" applyAlignment="1">
      <alignment horizontal="right"/>
    </xf>
    <xf numFmtId="0" fontId="24" fillId="0" borderId="0" xfId="0" applyFont="1"/>
    <xf numFmtId="165" fontId="0" fillId="0" borderId="19" xfId="0" applyNumberFormat="1" applyBorder="1" applyAlignment="1">
      <alignment horizontal="center" shrinkToFit="1"/>
    </xf>
    <xf numFmtId="165" fontId="0" fillId="0" borderId="30" xfId="0" applyNumberFormat="1" applyBorder="1" applyAlignment="1">
      <alignment horizontal="center" shrinkToFit="1"/>
    </xf>
    <xf numFmtId="0" fontId="0" fillId="0" borderId="0" xfId="0" applyAlignment="1">
      <alignment horizontal="right"/>
    </xf>
    <xf numFmtId="1" fontId="0" fillId="0" borderId="30" xfId="0" applyNumberFormat="1" applyBorder="1" applyAlignment="1">
      <alignment horizontal="center" shrinkToFit="1"/>
    </xf>
    <xf numFmtId="0" fontId="6" fillId="0" borderId="30" xfId="0" applyFont="1" applyBorder="1"/>
    <xf numFmtId="0" fontId="0" fillId="0" borderId="30" xfId="0" applyBorder="1"/>
    <xf numFmtId="0" fontId="6" fillId="0" borderId="19" xfId="0" applyFont="1" applyBorder="1"/>
    <xf numFmtId="0" fontId="26" fillId="0" borderId="0" xfId="0" applyFont="1" applyAlignment="1">
      <alignment horizontal="left" vertical="center"/>
    </xf>
    <xf numFmtId="0" fontId="27" fillId="0" borderId="0" xfId="0" applyFont="1"/>
    <xf numFmtId="0" fontId="6" fillId="0" borderId="30" xfId="0" applyFont="1" applyBorder="1" applyAlignment="1">
      <alignment horizontal="left" shrinkToFit="1"/>
    </xf>
    <xf numFmtId="0" fontId="5" fillId="8" borderId="0" xfId="0" applyFont="1" applyFill="1" applyAlignment="1">
      <alignment horizontal="center" shrinkToFit="1"/>
    </xf>
    <xf numFmtId="0" fontId="25" fillId="0" borderId="0" xfId="0" applyFont="1"/>
    <xf numFmtId="0" fontId="2" fillId="0" borderId="3" xfId="0" applyFont="1" applyBorder="1" applyAlignment="1">
      <alignment horizontal="center"/>
    </xf>
    <xf numFmtId="0" fontId="2" fillId="0" borderId="31" xfId="0" applyFont="1" applyBorder="1" applyAlignment="1">
      <alignment horizontal="center"/>
    </xf>
    <xf numFmtId="0" fontId="2" fillId="0" borderId="34" xfId="0" applyFont="1" applyBorder="1" applyAlignment="1">
      <alignment horizontal="center"/>
    </xf>
    <xf numFmtId="0" fontId="28" fillId="0" borderId="35" xfId="0" applyFont="1" applyBorder="1" applyAlignment="1">
      <alignment vertical="top" wrapText="1"/>
    </xf>
    <xf numFmtId="0" fontId="28" fillId="0" borderId="0" xfId="0" applyFont="1" applyAlignment="1">
      <alignment vertical="top" wrapText="1"/>
    </xf>
    <xf numFmtId="0" fontId="0" fillId="0" borderId="0" xfId="0" applyAlignment="1">
      <alignment vertical="top" wrapText="1"/>
    </xf>
    <xf numFmtId="0" fontId="0" fillId="0" borderId="3" xfId="0" applyBorder="1" applyAlignment="1">
      <alignment horizontal="center"/>
    </xf>
    <xf numFmtId="44" fontId="0" fillId="0" borderId="3" xfId="0" applyNumberFormat="1" applyBorder="1" applyAlignment="1">
      <alignment horizontal="center"/>
    </xf>
    <xf numFmtId="44" fontId="0" fillId="0" borderId="3" xfId="0" applyNumberFormat="1" applyBorder="1"/>
    <xf numFmtId="1" fontId="0" fillId="0" borderId="7" xfId="2" applyNumberFormat="1" applyFont="1" applyBorder="1" applyAlignment="1">
      <alignment horizontal="center"/>
    </xf>
    <xf numFmtId="44" fontId="0" fillId="2" borderId="28" xfId="1" applyFont="1" applyFill="1" applyBorder="1" applyProtection="1"/>
    <xf numFmtId="0" fontId="0" fillId="0" borderId="35" xfId="0" applyBorder="1" applyAlignment="1">
      <alignment vertical="top" wrapText="1"/>
    </xf>
    <xf numFmtId="0" fontId="0" fillId="0" borderId="0" xfId="0" applyAlignment="1">
      <alignment horizontal="left" vertical="top"/>
    </xf>
    <xf numFmtId="1" fontId="0" fillId="0" borderId="13" xfId="2" applyNumberFormat="1" applyFont="1" applyBorder="1" applyAlignment="1">
      <alignment horizontal="center"/>
    </xf>
    <xf numFmtId="44" fontId="0" fillId="2" borderId="20" xfId="1" applyFont="1" applyFill="1" applyBorder="1" applyProtection="1"/>
    <xf numFmtId="0" fontId="0" fillId="0" borderId="7" xfId="0" applyBorder="1" applyAlignment="1">
      <alignment horizontal="center" vertical="top" wrapText="1"/>
    </xf>
    <xf numFmtId="170" fontId="0" fillId="2" borderId="28" xfId="0" applyNumberFormat="1" applyFill="1" applyBorder="1" applyAlignment="1">
      <alignment horizontal="center" vertical="top" shrinkToFit="1"/>
    </xf>
    <xf numFmtId="0" fontId="0" fillId="0" borderId="25" xfId="0" applyBorder="1" applyAlignment="1">
      <alignment horizontal="center" vertical="top" wrapText="1"/>
    </xf>
    <xf numFmtId="14" fontId="0" fillId="2" borderId="26" xfId="0" applyNumberFormat="1" applyFill="1" applyBorder="1" applyAlignment="1">
      <alignment horizontal="center"/>
    </xf>
    <xf numFmtId="0" fontId="0" fillId="0" borderId="38" xfId="0" applyBorder="1" applyAlignment="1">
      <alignment horizontal="center"/>
    </xf>
    <xf numFmtId="44" fontId="0" fillId="0" borderId="38" xfId="0" applyNumberFormat="1" applyBorder="1" applyAlignment="1">
      <alignment horizontal="center"/>
    </xf>
    <xf numFmtId="44" fontId="0" fillId="0" borderId="38" xfId="0" applyNumberFormat="1" applyBorder="1"/>
    <xf numFmtId="1" fontId="0" fillId="0" borderId="25" xfId="2" applyNumberFormat="1" applyFont="1" applyBorder="1" applyAlignment="1">
      <alignment horizontal="center"/>
    </xf>
    <xf numFmtId="44" fontId="0" fillId="2" borderId="26" xfId="1" applyFont="1" applyFill="1" applyBorder="1" applyProtection="1"/>
    <xf numFmtId="0" fontId="0" fillId="0" borderId="0" xfId="0" applyAlignment="1">
      <alignment horizontal="left" vertical="top" wrapText="1"/>
    </xf>
    <xf numFmtId="44" fontId="0" fillId="0" borderId="8" xfId="0" applyNumberFormat="1" applyBorder="1" applyAlignment="1">
      <alignment horizontal="center"/>
    </xf>
    <xf numFmtId="44" fontId="0" fillId="0" borderId="28" xfId="0" applyNumberFormat="1" applyBorder="1"/>
    <xf numFmtId="44" fontId="0" fillId="0" borderId="20" xfId="0" applyNumberFormat="1" applyBorder="1"/>
    <xf numFmtId="0" fontId="0" fillId="0" borderId="6" xfId="0" applyBorder="1"/>
    <xf numFmtId="0" fontId="0" fillId="7" borderId="12" xfId="0" applyFill="1" applyBorder="1"/>
    <xf numFmtId="0" fontId="0" fillId="0" borderId="41" xfId="0" applyBorder="1"/>
    <xf numFmtId="0" fontId="0" fillId="0" borderId="44" xfId="0" applyBorder="1"/>
    <xf numFmtId="0" fontId="0" fillId="0" borderId="45" xfId="0" applyBorder="1"/>
    <xf numFmtId="0" fontId="0" fillId="0" borderId="47" xfId="0" applyBorder="1"/>
    <xf numFmtId="0" fontId="0" fillId="0" borderId="48" xfId="0" applyBorder="1"/>
    <xf numFmtId="0" fontId="0" fillId="0" borderId="48" xfId="0" applyBorder="1" applyAlignment="1">
      <alignment horizontal="center" vertical="center"/>
    </xf>
    <xf numFmtId="0" fontId="0" fillId="0" borderId="49" xfId="0" applyBorder="1" applyAlignment="1">
      <alignment horizontal="center" vertical="center"/>
    </xf>
    <xf numFmtId="0" fontId="14" fillId="0" borderId="30" xfId="0" applyFont="1" applyBorder="1" applyAlignment="1">
      <alignment horizontal="center"/>
    </xf>
    <xf numFmtId="0" fontId="0" fillId="0" borderId="3" xfId="0" applyBorder="1" applyAlignment="1">
      <alignment horizontal="center" vertical="center"/>
    </xf>
    <xf numFmtId="0" fontId="30" fillId="0" borderId="0" xfId="0" applyFont="1"/>
    <xf numFmtId="0" fontId="32" fillId="0" borderId="0" xfId="0" applyFont="1"/>
    <xf numFmtId="0" fontId="34" fillId="0" borderId="0" xfId="6" applyFont="1" applyAlignment="1">
      <alignment vertical="center"/>
    </xf>
    <xf numFmtId="0" fontId="33" fillId="0" borderId="0" xfId="6"/>
    <xf numFmtId="0" fontId="33" fillId="0" borderId="0" xfId="6" applyAlignment="1">
      <alignment horizontal="right"/>
    </xf>
    <xf numFmtId="0" fontId="35" fillId="0" borderId="3" xfId="6" applyFont="1" applyBorder="1" applyAlignment="1">
      <alignment horizontal="center" vertical="center" wrapText="1"/>
    </xf>
    <xf numFmtId="0" fontId="35" fillId="0" borderId="10" xfId="6" applyFont="1" applyBorder="1" applyAlignment="1">
      <alignment horizontal="center" vertical="center" wrapText="1"/>
    </xf>
    <xf numFmtId="0" fontId="37" fillId="0" borderId="0" xfId="6" applyFont="1" applyAlignment="1">
      <alignment horizontal="center"/>
    </xf>
    <xf numFmtId="0" fontId="38" fillId="0" borderId="0" xfId="6" applyFont="1" applyAlignment="1">
      <alignment vertical="center"/>
    </xf>
    <xf numFmtId="0" fontId="6" fillId="0" borderId="0" xfId="0" applyFont="1"/>
    <xf numFmtId="0" fontId="39" fillId="0" borderId="0" xfId="6" applyFont="1" applyAlignment="1">
      <alignment horizontal="center"/>
    </xf>
    <xf numFmtId="0" fontId="40" fillId="0" borderId="0" xfId="0" applyFont="1" applyAlignment="1">
      <alignment horizontal="center"/>
    </xf>
    <xf numFmtId="0" fontId="41" fillId="0" borderId="0" xfId="6" applyFont="1"/>
    <xf numFmtId="0" fontId="34" fillId="0" borderId="3" xfId="6" applyFont="1" applyBorder="1" applyAlignment="1">
      <alignment horizontal="center" vertical="center" wrapText="1" shrinkToFit="1"/>
    </xf>
    <xf numFmtId="0" fontId="42" fillId="0" borderId="3" xfId="6" applyFont="1" applyBorder="1" applyAlignment="1">
      <alignment horizontal="center" vertical="center" wrapText="1" shrinkToFit="1"/>
    </xf>
    <xf numFmtId="0" fontId="34" fillId="0" borderId="0" xfId="6" applyFont="1" applyAlignment="1">
      <alignment vertical="top"/>
    </xf>
    <xf numFmtId="44" fontId="33" fillId="0" borderId="3" xfId="1" applyFont="1" applyBorder="1" applyAlignment="1">
      <alignment horizontal="center"/>
    </xf>
    <xf numFmtId="10" fontId="33" fillId="0" borderId="3" xfId="2" applyNumberFormat="1" applyFont="1" applyBorder="1" applyAlignment="1">
      <alignment horizontal="center"/>
    </xf>
    <xf numFmtId="0" fontId="33" fillId="0" borderId="3" xfId="6" applyBorder="1" applyAlignment="1">
      <alignment horizontal="center"/>
    </xf>
    <xf numFmtId="0" fontId="37" fillId="0" borderId="0" xfId="6" applyFont="1" applyAlignment="1">
      <alignment horizontal="right" vertical="center"/>
    </xf>
    <xf numFmtId="44" fontId="43" fillId="0" borderId="29" xfId="6" applyNumberFormat="1" applyFont="1" applyBorder="1"/>
    <xf numFmtId="0" fontId="14" fillId="0" borderId="3" xfId="0" applyFont="1" applyBorder="1" applyAlignment="1">
      <alignment shrinkToFit="1"/>
    </xf>
    <xf numFmtId="0" fontId="44" fillId="0" borderId="3" xfId="0" applyFont="1" applyBorder="1" applyAlignment="1">
      <alignment horizontal="center" shrinkToFit="1"/>
    </xf>
    <xf numFmtId="0" fontId="44" fillId="0" borderId="0" xfId="0" applyFont="1"/>
    <xf numFmtId="44" fontId="45" fillId="0" borderId="3" xfId="1" applyFont="1" applyBorder="1" applyAlignment="1">
      <alignment horizontal="center"/>
    </xf>
    <xf numFmtId="0" fontId="41" fillId="0" borderId="30" xfId="6" applyFont="1" applyBorder="1" applyAlignment="1">
      <alignment horizontal="left"/>
    </xf>
    <xf numFmtId="0" fontId="15" fillId="0" borderId="0" xfId="0" applyFont="1" applyAlignment="1">
      <alignment horizontal="right"/>
    </xf>
    <xf numFmtId="0" fontId="46" fillId="0" borderId="3" xfId="6" applyFont="1" applyBorder="1" applyAlignment="1">
      <alignment horizontal="center"/>
    </xf>
    <xf numFmtId="44" fontId="33" fillId="10" borderId="3" xfId="1" applyFont="1" applyFill="1" applyBorder="1" applyAlignment="1">
      <alignment horizontal="center"/>
    </xf>
    <xf numFmtId="44" fontId="33" fillId="0" borderId="3" xfId="1" applyFont="1" applyBorder="1"/>
    <xf numFmtId="0" fontId="44" fillId="0" borderId="3" xfId="0" applyFont="1" applyBorder="1" applyAlignment="1">
      <alignment horizontal="center"/>
    </xf>
    <xf numFmtId="0" fontId="47" fillId="0" borderId="3" xfId="6" applyFont="1" applyBorder="1" applyAlignment="1">
      <alignment horizontal="center"/>
    </xf>
    <xf numFmtId="0" fontId="48" fillId="0" borderId="0" xfId="6" applyFont="1" applyAlignment="1">
      <alignment horizontal="center"/>
    </xf>
    <xf numFmtId="0" fontId="41" fillId="0" borderId="30" xfId="6" applyFont="1" applyBorder="1"/>
    <xf numFmtId="0" fontId="33" fillId="7" borderId="0" xfId="6" applyFill="1" applyProtection="1">
      <protection locked="0"/>
    </xf>
    <xf numFmtId="44" fontId="33" fillId="0" borderId="3" xfId="6" applyNumberFormat="1" applyBorder="1" applyAlignment="1">
      <alignment horizontal="center" vertical="center"/>
    </xf>
    <xf numFmtId="0" fontId="43" fillId="0" borderId="0" xfId="6" applyFont="1" applyAlignment="1">
      <alignment wrapText="1"/>
    </xf>
    <xf numFmtId="172" fontId="14" fillId="0" borderId="3" xfId="0" applyNumberFormat="1" applyFont="1" applyBorder="1" applyAlignment="1">
      <alignment shrinkToFit="1"/>
    </xf>
    <xf numFmtId="172" fontId="44" fillId="0" borderId="3" xfId="0" applyNumberFormat="1" applyFont="1" applyBorder="1" applyAlignment="1">
      <alignment horizontal="center" shrinkToFit="1"/>
    </xf>
    <xf numFmtId="172" fontId="47" fillId="0" borderId="3" xfId="6" applyNumberFormat="1" applyFont="1" applyBorder="1" applyAlignment="1">
      <alignment horizontal="center" shrinkToFit="1"/>
    </xf>
    <xf numFmtId="0" fontId="45" fillId="0" borderId="0" xfId="6" applyFont="1"/>
    <xf numFmtId="0" fontId="41" fillId="7" borderId="0" xfId="6" applyFont="1" applyFill="1"/>
    <xf numFmtId="0" fontId="33" fillId="0" borderId="0" xfId="6" applyAlignment="1">
      <alignment shrinkToFit="1"/>
    </xf>
    <xf numFmtId="0" fontId="33" fillId="0" borderId="0" xfId="6" applyAlignment="1">
      <alignment wrapText="1"/>
    </xf>
    <xf numFmtId="0" fontId="41" fillId="6" borderId="30" xfId="6" applyFont="1" applyFill="1" applyBorder="1" applyAlignment="1">
      <alignment horizontal="center"/>
    </xf>
    <xf numFmtId="0" fontId="38" fillId="0" borderId="0" xfId="6" applyFont="1"/>
    <xf numFmtId="0" fontId="49" fillId="0" borderId="0" xfId="6" applyFont="1" applyAlignment="1">
      <alignment shrinkToFit="1"/>
    </xf>
    <xf numFmtId="0" fontId="33" fillId="0" borderId="0" xfId="6" applyAlignment="1">
      <alignment horizontal="center"/>
    </xf>
    <xf numFmtId="0" fontId="33" fillId="7" borderId="0" xfId="6" applyFill="1"/>
    <xf numFmtId="0" fontId="43" fillId="0" borderId="0" xfId="6" applyFont="1"/>
    <xf numFmtId="44" fontId="33" fillId="0" borderId="0" xfId="6" applyNumberFormat="1"/>
    <xf numFmtId="0" fontId="33" fillId="0" borderId="52" xfId="6" applyBorder="1" applyAlignment="1">
      <alignment horizontal="center" vertical="center" shrinkToFit="1"/>
    </xf>
    <xf numFmtId="0" fontId="33" fillId="0" borderId="52" xfId="6" applyBorder="1" applyAlignment="1">
      <alignment horizontal="center" vertical="center" wrapText="1"/>
    </xf>
    <xf numFmtId="0" fontId="33" fillId="0" borderId="14" xfId="6" applyBorder="1" applyAlignment="1">
      <alignment vertical="center"/>
    </xf>
    <xf numFmtId="0" fontId="33" fillId="0" borderId="37" xfId="6" applyBorder="1" applyAlignment="1">
      <alignment vertical="center"/>
    </xf>
    <xf numFmtId="0" fontId="41" fillId="7" borderId="3" xfId="6" applyFont="1" applyFill="1" applyBorder="1"/>
    <xf numFmtId="173" fontId="41" fillId="0" borderId="53" xfId="6" applyNumberFormat="1" applyFont="1" applyBorder="1" applyAlignment="1">
      <alignment horizontal="center" shrinkToFit="1"/>
    </xf>
    <xf numFmtId="173" fontId="41" fillId="6" borderId="53" xfId="6" applyNumberFormat="1" applyFont="1" applyFill="1" applyBorder="1" applyAlignment="1">
      <alignment horizontal="center"/>
    </xf>
    <xf numFmtId="173" fontId="41" fillId="7" borderId="53" xfId="6" applyNumberFormat="1" applyFont="1" applyFill="1" applyBorder="1" applyAlignment="1">
      <alignment horizontal="center" shrinkToFit="1"/>
    </xf>
    <xf numFmtId="0" fontId="33" fillId="0" borderId="14" xfId="6" applyBorder="1"/>
    <xf numFmtId="0" fontId="33" fillId="0" borderId="37" xfId="6" applyBorder="1"/>
    <xf numFmtId="173" fontId="41" fillId="6" borderId="3" xfId="6" applyNumberFormat="1" applyFont="1" applyFill="1" applyBorder="1" applyAlignment="1">
      <alignment horizontal="center"/>
    </xf>
    <xf numFmtId="0" fontId="33" fillId="0" borderId="3" xfId="6" applyBorder="1"/>
    <xf numFmtId="0" fontId="50" fillId="0" borderId="3" xfId="6" applyFont="1" applyBorder="1"/>
    <xf numFmtId="10" fontId="41" fillId="7" borderId="3" xfId="6" applyNumberFormat="1" applyFont="1" applyFill="1" applyBorder="1" applyAlignment="1">
      <alignment horizontal="center"/>
    </xf>
    <xf numFmtId="0" fontId="49" fillId="0" borderId="0" xfId="6" applyFont="1" applyAlignment="1">
      <alignment vertical="center" wrapText="1"/>
    </xf>
    <xf numFmtId="173" fontId="41" fillId="0" borderId="3" xfId="6" applyNumberFormat="1" applyFont="1" applyBorder="1" applyAlignment="1">
      <alignment horizontal="center" shrinkToFit="1"/>
    </xf>
    <xf numFmtId="173" fontId="41" fillId="0" borderId="3" xfId="6" applyNumberFormat="1" applyFont="1" applyBorder="1" applyAlignment="1">
      <alignment horizontal="center"/>
    </xf>
    <xf numFmtId="172" fontId="38" fillId="0" borderId="3" xfId="6" applyNumberFormat="1" applyFont="1" applyBorder="1" applyAlignment="1">
      <alignment shrinkToFit="1"/>
    </xf>
    <xf numFmtId="0" fontId="33" fillId="0" borderId="54" xfId="6" applyBorder="1"/>
    <xf numFmtId="173" fontId="41" fillId="0" borderId="54" xfId="6" applyNumberFormat="1" applyFont="1" applyBorder="1" applyAlignment="1">
      <alignment horizontal="center" shrinkToFit="1"/>
    </xf>
    <xf numFmtId="173" fontId="41" fillId="0" borderId="54" xfId="6" applyNumberFormat="1" applyFont="1" applyBorder="1" applyAlignment="1">
      <alignment horizontal="center"/>
    </xf>
    <xf numFmtId="0" fontId="33" fillId="0" borderId="55" xfId="6" applyBorder="1"/>
    <xf numFmtId="0" fontId="33" fillId="0" borderId="56" xfId="6" applyBorder="1"/>
    <xf numFmtId="0" fontId="33" fillId="0" borderId="53" xfId="6" applyBorder="1"/>
    <xf numFmtId="173" fontId="41" fillId="0" borderId="53" xfId="6" applyNumberFormat="1" applyFont="1" applyBorder="1" applyAlignment="1">
      <alignment horizontal="center"/>
    </xf>
    <xf numFmtId="0" fontId="37" fillId="0" borderId="3" xfId="6" applyFont="1" applyBorder="1" applyAlignment="1">
      <alignment horizontal="center" wrapText="1"/>
    </xf>
    <xf numFmtId="0" fontId="37" fillId="0" borderId="3" xfId="6" applyFont="1" applyBorder="1" applyAlignment="1">
      <alignment wrapText="1"/>
    </xf>
    <xf numFmtId="0" fontId="33" fillId="0" borderId="57" xfId="6" applyBorder="1"/>
    <xf numFmtId="173" fontId="41" fillId="0" borderId="57" xfId="6" applyNumberFormat="1" applyFont="1" applyBorder="1" applyAlignment="1">
      <alignment horizontal="center" shrinkToFit="1"/>
    </xf>
    <xf numFmtId="173" fontId="41" fillId="0" borderId="57" xfId="6" applyNumberFormat="1" applyFont="1" applyBorder="1" applyAlignment="1">
      <alignment horizontal="center"/>
    </xf>
    <xf numFmtId="1" fontId="41" fillId="7" borderId="3" xfId="6" applyNumberFormat="1" applyFont="1" applyFill="1" applyBorder="1" applyAlignment="1">
      <alignment horizontal="center"/>
    </xf>
    <xf numFmtId="0" fontId="36" fillId="0" borderId="3" xfId="6" applyFont="1" applyBorder="1" applyAlignment="1">
      <alignment horizontal="center"/>
    </xf>
    <xf numFmtId="0" fontId="33" fillId="0" borderId="0" xfId="6" applyAlignment="1">
      <alignment wrapText="1" shrinkToFit="1"/>
    </xf>
    <xf numFmtId="0" fontId="52" fillId="0" borderId="30" xfId="6" applyFont="1" applyBorder="1"/>
    <xf numFmtId="0" fontId="33" fillId="0" borderId="3" xfId="6" applyBorder="1" applyAlignment="1">
      <alignment horizontal="right"/>
    </xf>
    <xf numFmtId="0" fontId="41" fillId="8" borderId="3" xfId="6" applyFont="1" applyFill="1" applyBorder="1" applyAlignment="1" applyProtection="1">
      <alignment horizontal="center"/>
      <protection locked="0"/>
    </xf>
    <xf numFmtId="0" fontId="41" fillId="6" borderId="3" xfId="6" applyFont="1" applyFill="1" applyBorder="1" applyAlignment="1">
      <alignment horizontal="center"/>
    </xf>
    <xf numFmtId="0" fontId="41" fillId="0" borderId="3" xfId="6" applyFont="1" applyBorder="1" applyAlignment="1">
      <alignment horizontal="center"/>
    </xf>
    <xf numFmtId="10" fontId="41" fillId="0" borderId="3" xfId="2" applyNumberFormat="1" applyFont="1" applyBorder="1" applyAlignment="1">
      <alignment horizontal="center"/>
    </xf>
    <xf numFmtId="0" fontId="33" fillId="0" borderId="30" xfId="6" applyBorder="1"/>
    <xf numFmtId="0" fontId="53" fillId="0" borderId="0" xfId="6" applyFont="1" applyAlignment="1">
      <alignment horizontal="right"/>
    </xf>
    <xf numFmtId="0" fontId="41" fillId="7" borderId="0" xfId="6" applyFont="1" applyFill="1" applyAlignment="1">
      <alignment shrinkToFit="1"/>
    </xf>
    <xf numFmtId="0" fontId="33" fillId="7" borderId="0" xfId="6" applyFill="1" applyAlignment="1">
      <alignment horizontal="right"/>
    </xf>
    <xf numFmtId="0" fontId="33" fillId="7" borderId="0" xfId="6" applyFill="1" applyAlignment="1">
      <alignment horizontal="center"/>
    </xf>
    <xf numFmtId="0" fontId="33" fillId="0" borderId="0" xfId="6" applyAlignment="1">
      <alignment vertical="center" wrapText="1"/>
    </xf>
    <xf numFmtId="0" fontId="54" fillId="7" borderId="0" xfId="6" applyFont="1" applyFill="1" applyAlignment="1">
      <alignment horizontal="center"/>
    </xf>
    <xf numFmtId="170" fontId="41" fillId="7" borderId="30" xfId="6" applyNumberFormat="1" applyFont="1" applyFill="1" applyBorder="1" applyAlignment="1">
      <alignment shrinkToFit="1"/>
    </xf>
    <xf numFmtId="0" fontId="55" fillId="0" borderId="3" xfId="6" applyFont="1" applyBorder="1" applyAlignment="1">
      <alignment horizontal="center" vertical="center" wrapText="1"/>
    </xf>
    <xf numFmtId="0" fontId="3" fillId="3" borderId="37" xfId="0" applyFont="1" applyFill="1" applyBorder="1"/>
    <xf numFmtId="168" fontId="3" fillId="3" borderId="3" xfId="0" applyNumberFormat="1" applyFont="1" applyFill="1" applyBorder="1"/>
    <xf numFmtId="0" fontId="4" fillId="0" borderId="3" xfId="0" applyFont="1" applyBorder="1" applyAlignment="1">
      <alignment horizontal="center" vertical="center"/>
    </xf>
    <xf numFmtId="44" fontId="4" fillId="0" borderId="3" xfId="1" applyFont="1" applyBorder="1" applyAlignment="1">
      <alignment horizontal="center" vertical="center"/>
    </xf>
    <xf numFmtId="7" fontId="4" fillId="0" borderId="3" xfId="1" applyNumberFormat="1" applyFont="1" applyBorder="1" applyAlignment="1">
      <alignment horizontal="center" vertical="center"/>
    </xf>
    <xf numFmtId="0" fontId="6" fillId="0" borderId="30" xfId="0" applyFont="1" applyBorder="1" applyAlignment="1">
      <alignment horizontal="center" shrinkToFit="1"/>
    </xf>
    <xf numFmtId="164" fontId="4" fillId="0" borderId="30" xfId="0" applyNumberFormat="1" applyFont="1" applyBorder="1" applyAlignment="1">
      <alignment horizontal="center"/>
    </xf>
    <xf numFmtId="0" fontId="6" fillId="8" borderId="30" xfId="0" applyFont="1" applyFill="1" applyBorder="1" applyAlignment="1" applyProtection="1">
      <alignment horizontal="center" shrinkToFit="1"/>
      <protection locked="0"/>
    </xf>
    <xf numFmtId="0" fontId="56" fillId="0" borderId="30" xfId="0" applyFont="1" applyBorder="1" applyAlignment="1">
      <alignment horizontal="center"/>
    </xf>
    <xf numFmtId="0" fontId="6" fillId="0" borderId="19" xfId="0" applyFont="1" applyBorder="1" applyAlignment="1">
      <alignment horizontal="center"/>
    </xf>
    <xf numFmtId="0" fontId="2" fillId="0" borderId="0" xfId="0" applyFont="1" applyAlignment="1">
      <alignment horizontal="center" wrapText="1"/>
    </xf>
    <xf numFmtId="1" fontId="6" fillId="0" borderId="30" xfId="0" applyNumberFormat="1" applyFont="1" applyBorder="1" applyAlignment="1">
      <alignment horizontal="center"/>
    </xf>
    <xf numFmtId="170" fontId="6" fillId="8" borderId="30" xfId="0" applyNumberFormat="1" applyFont="1" applyFill="1" applyBorder="1" applyAlignment="1" applyProtection="1">
      <alignment shrinkToFit="1"/>
      <protection locked="0"/>
    </xf>
    <xf numFmtId="170" fontId="4" fillId="7" borderId="30" xfId="0" applyNumberFormat="1" applyFont="1" applyFill="1" applyBorder="1" applyAlignment="1">
      <alignment horizontal="center" shrinkToFit="1"/>
    </xf>
    <xf numFmtId="0" fontId="2" fillId="0" borderId="0" xfId="0" applyFont="1" applyAlignment="1">
      <alignment wrapText="1"/>
    </xf>
    <xf numFmtId="44" fontId="6" fillId="0" borderId="0" xfId="1" applyFont="1" applyFill="1" applyBorder="1" applyAlignment="1" applyProtection="1">
      <alignment shrinkToFit="1"/>
    </xf>
    <xf numFmtId="44" fontId="6" fillId="0" borderId="30" xfId="1" applyFont="1" applyFill="1" applyBorder="1" applyAlignment="1" applyProtection="1">
      <alignment shrinkToFit="1"/>
    </xf>
    <xf numFmtId="44" fontId="6" fillId="11" borderId="58" xfId="1" applyFont="1" applyFill="1" applyBorder="1" applyAlignment="1" applyProtection="1">
      <alignment shrinkToFit="1"/>
      <protection locked="0"/>
    </xf>
    <xf numFmtId="44" fontId="6" fillId="7" borderId="30" xfId="1" applyFont="1" applyFill="1" applyBorder="1" applyAlignment="1">
      <alignment shrinkToFit="1"/>
    </xf>
    <xf numFmtId="0" fontId="2" fillId="0" borderId="0" xfId="0" applyFont="1" applyAlignment="1">
      <alignment horizontal="center" vertical="center" wrapText="1"/>
    </xf>
    <xf numFmtId="44" fontId="6" fillId="0" borderId="30" xfId="1" applyFont="1" applyFill="1" applyBorder="1" applyAlignment="1">
      <alignment shrinkToFit="1"/>
    </xf>
    <xf numFmtId="0" fontId="2" fillId="0" borderId="0" xfId="0" applyFont="1" applyAlignment="1">
      <alignment horizontal="right"/>
    </xf>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applyAlignment="1">
      <alignment horizontal="center"/>
    </xf>
    <xf numFmtId="0" fontId="0" fillId="0" borderId="64" xfId="0" applyBorder="1"/>
    <xf numFmtId="0" fontId="0" fillId="0" borderId="65" xfId="0" applyBorder="1"/>
    <xf numFmtId="0" fontId="0" fillId="0" borderId="66" xfId="0" applyBorder="1"/>
    <xf numFmtId="0" fontId="0" fillId="0" borderId="67" xfId="0" applyBorder="1"/>
    <xf numFmtId="0" fontId="14" fillId="0" borderId="55" xfId="0" applyFont="1" applyBorder="1" applyAlignment="1">
      <alignment horizontal="center" shrinkToFit="1"/>
    </xf>
    <xf numFmtId="0" fontId="57" fillId="0" borderId="0" xfId="0" applyFont="1"/>
    <xf numFmtId="0" fontId="0" fillId="0" borderId="62" xfId="0" applyBorder="1" applyAlignment="1">
      <alignment horizontal="center"/>
    </xf>
    <xf numFmtId="0" fontId="14" fillId="7" borderId="30" xfId="0" applyFont="1" applyFill="1" applyBorder="1" applyAlignment="1">
      <alignment horizontal="center" shrinkToFit="1"/>
    </xf>
    <xf numFmtId="0" fontId="57" fillId="0" borderId="62" xfId="0" applyFont="1" applyBorder="1"/>
    <xf numFmtId="170" fontId="2" fillId="0" borderId="30" xfId="0" applyNumberFormat="1" applyFont="1" applyBorder="1" applyAlignment="1" applyProtection="1">
      <alignment horizontal="center" shrinkToFit="1"/>
      <protection locked="0"/>
    </xf>
    <xf numFmtId="0" fontId="4" fillId="0" borderId="14" xfId="0" applyFont="1" applyBorder="1"/>
    <xf numFmtId="0" fontId="4" fillId="0" borderId="19" xfId="0" applyFont="1" applyBorder="1"/>
    <xf numFmtId="44" fontId="4" fillId="0" borderId="19" xfId="1" applyFont="1" applyBorder="1" applyAlignment="1">
      <alignment horizontal="center"/>
    </xf>
    <xf numFmtId="44" fontId="4" fillId="0" borderId="3" xfId="1" applyFont="1" applyBorder="1"/>
    <xf numFmtId="0" fontId="4" fillId="0" borderId="62" xfId="0" applyFont="1" applyBorder="1"/>
    <xf numFmtId="0" fontId="0" fillId="0" borderId="3" xfId="0" applyBorder="1" applyAlignment="1">
      <alignment wrapText="1"/>
    </xf>
    <xf numFmtId="0" fontId="4" fillId="6" borderId="3" xfId="0" applyFont="1" applyFill="1" applyBorder="1" applyAlignment="1">
      <alignment horizontal="center" shrinkToFit="1"/>
    </xf>
    <xf numFmtId="44" fontId="4" fillId="0" borderId="37" xfId="1" applyFont="1" applyBorder="1" applyAlignment="1">
      <alignment horizontal="center" shrinkToFit="1"/>
    </xf>
    <xf numFmtId="0" fontId="4" fillId="7" borderId="3" xfId="0" applyFont="1" applyFill="1" applyBorder="1" applyAlignment="1">
      <alignment horizontal="center" shrinkToFit="1"/>
    </xf>
    <xf numFmtId="44" fontId="4" fillId="0" borderId="37" xfId="0" applyNumberFormat="1" applyFont="1" applyBorder="1" applyAlignment="1">
      <alignment horizontal="center" shrinkToFit="1"/>
    </xf>
    <xf numFmtId="10" fontId="4" fillId="6" borderId="3" xfId="2" applyNumberFormat="1" applyFont="1" applyFill="1" applyBorder="1" applyAlignment="1" applyProtection="1">
      <alignment horizontal="center" shrinkToFit="1"/>
    </xf>
    <xf numFmtId="44" fontId="4" fillId="8" borderId="37" xfId="1" applyFont="1" applyFill="1" applyBorder="1" applyAlignment="1" applyProtection="1">
      <alignment horizontal="center" shrinkToFit="1"/>
      <protection locked="0"/>
    </xf>
    <xf numFmtId="10" fontId="4" fillId="6" borderId="3" xfId="2" applyNumberFormat="1" applyFont="1" applyFill="1" applyBorder="1" applyAlignment="1">
      <alignment horizontal="center" shrinkToFit="1"/>
    </xf>
    <xf numFmtId="0" fontId="6" fillId="6" borderId="19" xfId="0" applyFont="1" applyFill="1" applyBorder="1" applyAlignment="1">
      <alignment horizontal="center" shrinkToFit="1"/>
    </xf>
    <xf numFmtId="0" fontId="0" fillId="0" borderId="0" xfId="0" applyAlignment="1">
      <alignment shrinkToFit="1"/>
    </xf>
    <xf numFmtId="0" fontId="2" fillId="0" borderId="0" xfId="0" applyFont="1" applyAlignment="1">
      <alignment shrinkToFit="1"/>
    </xf>
    <xf numFmtId="44" fontId="6" fillId="6" borderId="30" xfId="1" applyFont="1" applyFill="1" applyBorder="1" applyAlignment="1">
      <alignment shrinkToFit="1"/>
    </xf>
    <xf numFmtId="0" fontId="14" fillId="0" borderId="55" xfId="0" applyFont="1" applyBorder="1" applyAlignment="1" applyProtection="1">
      <alignment horizontal="center" shrinkToFit="1"/>
      <protection locked="0"/>
    </xf>
    <xf numFmtId="170" fontId="0" fillId="0" borderId="30" xfId="0" applyNumberFormat="1" applyBorder="1" applyAlignment="1">
      <alignment shrinkToFit="1"/>
    </xf>
    <xf numFmtId="0" fontId="4" fillId="0" borderId="14" xfId="0" applyFont="1" applyBorder="1" applyAlignment="1" applyProtection="1">
      <alignment shrinkToFit="1"/>
      <protection locked="0"/>
    </xf>
    <xf numFmtId="0" fontId="4" fillId="0" borderId="19" xfId="0" applyFont="1" applyBorder="1" applyAlignment="1">
      <alignment shrinkToFit="1"/>
    </xf>
    <xf numFmtId="44" fontId="4" fillId="0" borderId="19" xfId="1" applyFont="1" applyBorder="1" applyAlignment="1">
      <alignment horizontal="center" shrinkToFit="1"/>
    </xf>
    <xf numFmtId="44" fontId="4" fillId="0" borderId="3" xfId="1" applyFont="1" applyBorder="1" applyAlignment="1">
      <alignment shrinkToFit="1"/>
    </xf>
    <xf numFmtId="0" fontId="4" fillId="0" borderId="14" xfId="0" applyFont="1" applyBorder="1" applyAlignment="1">
      <alignment shrinkToFit="1"/>
    </xf>
    <xf numFmtId="10" fontId="4" fillId="0" borderId="3" xfId="2" applyNumberFormat="1" applyFont="1" applyBorder="1" applyAlignment="1">
      <alignment horizontal="center" shrinkToFit="1"/>
    </xf>
    <xf numFmtId="0" fontId="7" fillId="8" borderId="3" xfId="0" applyFont="1" applyFill="1" applyBorder="1" applyAlignment="1">
      <alignment horizontal="left" wrapText="1"/>
    </xf>
    <xf numFmtId="0" fontId="0" fillId="0" borderId="3" xfId="0" quotePrefix="1" applyBorder="1" applyAlignment="1">
      <alignment horizontal="left" wrapText="1"/>
    </xf>
    <xf numFmtId="0" fontId="5" fillId="10" borderId="3" xfId="0" applyFont="1" applyFill="1" applyBorder="1" applyAlignment="1">
      <alignment horizontal="left" wrapText="1"/>
    </xf>
    <xf numFmtId="0" fontId="5" fillId="8" borderId="3" xfId="0" applyFont="1" applyFill="1" applyBorder="1" applyAlignment="1">
      <alignment horizontal="left" wrapText="1"/>
    </xf>
    <xf numFmtId="49" fontId="61" fillId="9" borderId="43" xfId="4" quotePrefix="1" applyNumberFormat="1" applyFont="1" applyFill="1" applyBorder="1" applyAlignment="1">
      <alignment horizontal="left"/>
    </xf>
    <xf numFmtId="174" fontId="62" fillId="0" borderId="6" xfId="4" applyNumberFormat="1" applyFont="1" applyFill="1" applyBorder="1" applyAlignment="1">
      <alignment horizontal="left" shrinkToFit="1"/>
    </xf>
    <xf numFmtId="174" fontId="62" fillId="7" borderId="6" xfId="4" applyNumberFormat="1" applyFont="1" applyFill="1" applyBorder="1" applyAlignment="1">
      <alignment horizontal="left" shrinkToFit="1"/>
    </xf>
    <xf numFmtId="0" fontId="62" fillId="7" borderId="43" xfId="4" quotePrefix="1" applyNumberFormat="1" applyFont="1" applyFill="1" applyBorder="1" applyAlignment="1">
      <alignment horizontal="center"/>
    </xf>
    <xf numFmtId="0" fontId="0" fillId="12" borderId="0" xfId="0" applyFill="1" applyProtection="1">
      <protection locked="0"/>
    </xf>
    <xf numFmtId="164" fontId="47" fillId="0" borderId="3" xfId="6" applyNumberFormat="1" applyFont="1" applyBorder="1" applyAlignment="1">
      <alignment horizontal="center" shrinkToFit="1"/>
    </xf>
    <xf numFmtId="0" fontId="5" fillId="0" borderId="3" xfId="0" applyFont="1" applyBorder="1" applyAlignment="1">
      <alignment horizontal="left" wrapText="1"/>
    </xf>
    <xf numFmtId="0" fontId="2" fillId="10" borderId="3" xfId="0" applyFont="1" applyFill="1" applyBorder="1" applyAlignment="1">
      <alignment horizontal="left" wrapText="1"/>
    </xf>
    <xf numFmtId="173" fontId="41" fillId="8" borderId="3" xfId="6" applyNumberFormat="1" applyFont="1" applyFill="1" applyBorder="1" applyAlignment="1" applyProtection="1">
      <alignment horizontal="center" shrinkToFit="1"/>
      <protection locked="0"/>
    </xf>
    <xf numFmtId="0" fontId="5" fillId="0" borderId="0" xfId="0" applyFont="1" applyAlignment="1">
      <alignment vertical="top" wrapText="1"/>
    </xf>
    <xf numFmtId="0" fontId="0" fillId="10" borderId="3" xfId="0" applyFill="1" applyBorder="1" applyAlignment="1">
      <alignment horizontal="left" wrapText="1"/>
    </xf>
    <xf numFmtId="0" fontId="0" fillId="8" borderId="3" xfId="0" applyFill="1" applyBorder="1" applyAlignment="1">
      <alignment horizontal="left" wrapText="1"/>
    </xf>
    <xf numFmtId="170" fontId="6" fillId="8" borderId="30" xfId="0" applyNumberFormat="1" applyFont="1" applyFill="1" applyBorder="1" applyAlignment="1" applyProtection="1">
      <alignment horizontal="center" shrinkToFit="1"/>
      <protection locked="0"/>
    </xf>
    <xf numFmtId="0" fontId="12" fillId="0" borderId="0" xfId="0" applyFont="1" applyAlignment="1">
      <alignment horizontal="center"/>
    </xf>
    <xf numFmtId="0" fontId="13" fillId="0" borderId="0" xfId="0" applyFont="1" applyAlignment="1">
      <alignment horizontal="center"/>
    </xf>
    <xf numFmtId="0" fontId="5" fillId="0" borderId="0" xfId="0" applyFont="1" applyAlignment="1">
      <alignment horizontal="center" vertical="top" wrapText="1"/>
    </xf>
    <xf numFmtId="0" fontId="0" fillId="0" borderId="30" xfId="0" applyBorder="1" applyAlignment="1">
      <alignment horizontal="left" shrinkToFit="1"/>
    </xf>
    <xf numFmtId="14" fontId="0" fillId="7" borderId="30" xfId="0" applyNumberFormat="1" applyFill="1" applyBorder="1" applyAlignment="1">
      <alignment horizontal="left"/>
    </xf>
    <xf numFmtId="0" fontId="0" fillId="7" borderId="30" xfId="0" applyFill="1" applyBorder="1" applyAlignment="1">
      <alignment horizontal="left"/>
    </xf>
    <xf numFmtId="0" fontId="0" fillId="7" borderId="30" xfId="0" applyFill="1" applyBorder="1" applyAlignment="1">
      <alignment horizontal="left" vertical="center" shrinkToFit="1"/>
    </xf>
    <xf numFmtId="0" fontId="0" fillId="0" borderId="0" xfId="0" applyAlignment="1">
      <alignment horizontal="center"/>
    </xf>
    <xf numFmtId="0" fontId="14" fillId="0" borderId="0" xfId="0" applyFont="1" applyAlignment="1" applyProtection="1">
      <alignment horizontal="center"/>
      <protection locked="0"/>
    </xf>
    <xf numFmtId="0" fontId="14" fillId="0" borderId="0" xfId="0" applyFont="1" applyAlignment="1">
      <alignment horizontal="center"/>
    </xf>
    <xf numFmtId="0" fontId="0" fillId="0" borderId="0" xfId="0"/>
    <xf numFmtId="0" fontId="0" fillId="0" borderId="0" xfId="0" applyAlignment="1">
      <alignment horizontal="center" vertical="top" shrinkToFit="1"/>
    </xf>
    <xf numFmtId="0" fontId="25" fillId="0" borderId="0" xfId="0" applyFont="1" applyAlignment="1">
      <alignment horizontal="center"/>
    </xf>
    <xf numFmtId="0" fontId="0" fillId="0" borderId="0" xfId="0" applyAlignment="1">
      <alignment horizontal="left" vertical="center" wrapText="1"/>
    </xf>
    <xf numFmtId="0" fontId="0" fillId="0" borderId="0" xfId="0" applyAlignment="1">
      <alignment horizontal="left"/>
    </xf>
    <xf numFmtId="0" fontId="0" fillId="8" borderId="30" xfId="0" applyFill="1" applyBorder="1" applyAlignment="1" applyProtection="1">
      <alignment horizontal="left" shrinkToFit="1"/>
      <protection locked="0"/>
    </xf>
    <xf numFmtId="0" fontId="12" fillId="7" borderId="30" xfId="0" applyFont="1" applyFill="1" applyBorder="1" applyAlignment="1" applyProtection="1">
      <alignment horizontal="center" shrinkToFit="1"/>
      <protection locked="0"/>
    </xf>
    <xf numFmtId="0" fontId="0" fillId="0" borderId="30" xfId="0" applyBorder="1" applyAlignment="1">
      <alignment horizontal="center" shrinkToFit="1"/>
    </xf>
    <xf numFmtId="0" fontId="19" fillId="0" borderId="0" xfId="0" applyFont="1" applyAlignment="1">
      <alignment horizontal="center"/>
    </xf>
    <xf numFmtId="0" fontId="21" fillId="0" borderId="0" xfId="0" applyFont="1" applyAlignment="1">
      <alignment horizontal="center"/>
    </xf>
    <xf numFmtId="0" fontId="14" fillId="8" borderId="0" xfId="0" applyFont="1" applyFill="1" applyAlignment="1" applyProtection="1">
      <alignment horizontal="center" shrinkToFit="1"/>
      <protection locked="0"/>
    </xf>
    <xf numFmtId="0" fontId="4" fillId="7" borderId="30" xfId="0" applyFont="1" applyFill="1" applyBorder="1" applyAlignment="1" applyProtection="1">
      <alignment horizontal="center"/>
      <protection locked="0"/>
    </xf>
    <xf numFmtId="0" fontId="12" fillId="0" borderId="30" xfId="0" applyFont="1" applyBorder="1" applyAlignment="1">
      <alignment horizontal="center" shrinkToFit="1"/>
    </xf>
    <xf numFmtId="0" fontId="0" fillId="0" borderId="0" xfId="0" applyAlignment="1">
      <alignment horizontal="center" shrinkToFit="1"/>
    </xf>
    <xf numFmtId="0" fontId="17" fillId="0" borderId="0" xfId="0" applyFont="1" applyAlignment="1">
      <alignment horizontal="center"/>
    </xf>
    <xf numFmtId="0" fontId="6" fillId="0" borderId="0" xfId="0" applyFont="1" applyAlignment="1">
      <alignment horizontal="center" vertical="center"/>
    </xf>
    <xf numFmtId="0" fontId="0" fillId="0" borderId="30" xfId="0" applyBorder="1" applyAlignment="1">
      <alignment horizontal="center"/>
    </xf>
    <xf numFmtId="0" fontId="6" fillId="0" borderId="30" xfId="0" applyFont="1" applyBorder="1" applyAlignment="1">
      <alignment horizontal="left" shrinkToFit="1"/>
    </xf>
    <xf numFmtId="0" fontId="2" fillId="0" borderId="0" xfId="0" applyFont="1" applyAlignment="1">
      <alignment horizontal="center"/>
    </xf>
    <xf numFmtId="171" fontId="61" fillId="7" borderId="35" xfId="5" applyNumberFormat="1" applyFont="1" applyFill="1" applyBorder="1" applyAlignment="1">
      <alignment horizontal="center" vertical="center" wrapText="1" shrinkToFit="1"/>
    </xf>
    <xf numFmtId="171" fontId="61" fillId="7" borderId="46" xfId="5" applyNumberFormat="1" applyFont="1" applyFill="1" applyBorder="1" applyAlignment="1">
      <alignment horizontal="center" vertical="center" wrapText="1" shrinkToFit="1"/>
    </xf>
    <xf numFmtId="171" fontId="61" fillId="7" borderId="47" xfId="5" applyNumberFormat="1" applyFont="1" applyFill="1" applyBorder="1" applyAlignment="1">
      <alignment horizontal="center" vertical="center" wrapText="1" shrinkToFit="1"/>
    </xf>
    <xf numFmtId="171" fontId="61" fillId="7" borderId="49" xfId="5" applyNumberFormat="1" applyFont="1" applyFill="1" applyBorder="1" applyAlignment="1">
      <alignment horizontal="center" vertical="center" wrapText="1" shrinkToFit="1"/>
    </xf>
    <xf numFmtId="49" fontId="0" fillId="2" borderId="14" xfId="0" applyNumberFormat="1" applyFill="1" applyBorder="1" applyAlignment="1">
      <alignment horizontal="center" shrinkToFit="1"/>
    </xf>
    <xf numFmtId="49" fontId="0" fillId="2" borderId="37" xfId="0" applyNumberFormat="1" applyFill="1" applyBorder="1" applyAlignment="1">
      <alignment horizontal="center" shrinkToFit="1"/>
    </xf>
    <xf numFmtId="49" fontId="2" fillId="2" borderId="39" xfId="0" applyNumberFormat="1" applyFont="1" applyFill="1" applyBorder="1" applyAlignment="1">
      <alignment horizontal="center" shrinkToFit="1"/>
    </xf>
    <xf numFmtId="49" fontId="2" fillId="2" borderId="40" xfId="0" applyNumberFormat="1" applyFont="1" applyFill="1" applyBorder="1" applyAlignment="1">
      <alignment horizontal="center" shrinkToFit="1"/>
    </xf>
    <xf numFmtId="0" fontId="0" fillId="7" borderId="12" xfId="0" applyFill="1" applyBorder="1" applyAlignment="1">
      <alignment horizontal="left"/>
    </xf>
    <xf numFmtId="0" fontId="0" fillId="7" borderId="42" xfId="0" applyFill="1" applyBorder="1" applyAlignment="1">
      <alignment horizontal="left"/>
    </xf>
    <xf numFmtId="171" fontId="61" fillId="0" borderId="35" xfId="5" applyNumberFormat="1" applyFont="1" applyFill="1" applyBorder="1" applyAlignment="1">
      <alignment horizontal="center" vertical="center" wrapText="1" shrinkToFit="1"/>
    </xf>
    <xf numFmtId="171" fontId="61" fillId="0" borderId="46" xfId="5" applyNumberFormat="1" applyFont="1" applyFill="1" applyBorder="1" applyAlignment="1">
      <alignment horizontal="center" vertical="center" wrapText="1" shrinkToFit="1"/>
    </xf>
    <xf numFmtId="171" fontId="61" fillId="0" borderId="47" xfId="5" applyNumberFormat="1" applyFont="1" applyFill="1" applyBorder="1" applyAlignment="1">
      <alignment horizontal="center" vertical="center" wrapText="1" shrinkToFit="1"/>
    </xf>
    <xf numFmtId="171" fontId="61" fillId="0" borderId="49" xfId="5" applyNumberFormat="1" applyFont="1" applyFill="1" applyBorder="1" applyAlignment="1">
      <alignment horizontal="center" vertical="center" wrapText="1" shrinkToFit="1"/>
    </xf>
    <xf numFmtId="169" fontId="14" fillId="0" borderId="0" xfId="2" applyNumberFormat="1" applyFont="1" applyAlignment="1">
      <alignment horizontal="center"/>
    </xf>
    <xf numFmtId="0" fontId="25" fillId="0" borderId="0" xfId="0" applyFont="1" applyAlignment="1" applyProtection="1">
      <alignment horizontal="center"/>
      <protection locked="0"/>
    </xf>
    <xf numFmtId="0" fontId="2" fillId="0" borderId="32" xfId="0" applyFont="1" applyBorder="1" applyAlignment="1">
      <alignment horizontal="center"/>
    </xf>
    <xf numFmtId="0" fontId="2" fillId="0" borderId="33" xfId="0" applyFont="1" applyBorder="1" applyAlignment="1">
      <alignment horizontal="center"/>
    </xf>
    <xf numFmtId="0" fontId="12" fillId="0" borderId="0" xfId="0" applyFont="1" applyAlignment="1">
      <alignment horizontal="center" shrinkToFit="1"/>
    </xf>
    <xf numFmtId="49" fontId="0" fillId="2" borderId="9" xfId="0" applyNumberFormat="1" applyFill="1" applyBorder="1" applyAlignment="1">
      <alignment horizontal="center" shrinkToFit="1"/>
    </xf>
    <xf numFmtId="49" fontId="0" fillId="2" borderId="36" xfId="0" applyNumberFormat="1" applyFill="1" applyBorder="1" applyAlignment="1">
      <alignment horizontal="center" shrinkToFit="1"/>
    </xf>
    <xf numFmtId="0" fontId="31" fillId="0" borderId="0" xfId="0" applyFont="1" applyAlignment="1">
      <alignment horizontal="center"/>
    </xf>
    <xf numFmtId="0" fontId="55" fillId="0" borderId="3" xfId="6" applyFont="1" applyBorder="1" applyAlignment="1">
      <alignment horizontal="center" vertical="center" wrapText="1"/>
    </xf>
    <xf numFmtId="0" fontId="55" fillId="0" borderId="3" xfId="0" applyFont="1" applyBorder="1" applyAlignment="1">
      <alignment horizontal="center" wrapText="1"/>
    </xf>
    <xf numFmtId="170" fontId="41" fillId="7" borderId="30" xfId="6" applyNumberFormat="1" applyFont="1" applyFill="1" applyBorder="1" applyAlignment="1">
      <alignment horizontal="center" shrinkToFit="1"/>
    </xf>
    <xf numFmtId="170" fontId="41" fillId="8" borderId="30" xfId="6" applyNumberFormat="1" applyFont="1" applyFill="1" applyBorder="1" applyAlignment="1" applyProtection="1">
      <alignment horizontal="center"/>
      <protection locked="0"/>
    </xf>
    <xf numFmtId="170" fontId="41" fillId="8" borderId="30" xfId="6" applyNumberFormat="1" applyFont="1" applyFill="1" applyBorder="1" applyAlignment="1" applyProtection="1">
      <alignment horizontal="center" shrinkToFit="1"/>
      <protection locked="0"/>
    </xf>
    <xf numFmtId="0" fontId="33" fillId="0" borderId="50" xfId="6" applyBorder="1" applyAlignment="1">
      <alignment horizontal="left" vertical="center"/>
    </xf>
    <xf numFmtId="0" fontId="33" fillId="0" borderId="51" xfId="6" applyBorder="1" applyAlignment="1">
      <alignment horizontal="left" vertical="center"/>
    </xf>
    <xf numFmtId="0" fontId="49" fillId="0" borderId="0" xfId="6" applyFont="1" applyAlignment="1">
      <alignment horizontal="center" vertical="top"/>
    </xf>
    <xf numFmtId="0" fontId="6" fillId="7" borderId="30" xfId="0" applyFont="1" applyFill="1" applyBorder="1" applyAlignment="1">
      <alignment horizontal="left"/>
    </xf>
    <xf numFmtId="0" fontId="41" fillId="0" borderId="30" xfId="6" applyFont="1" applyBorder="1" applyAlignment="1">
      <alignment horizontal="left"/>
    </xf>
    <xf numFmtId="0" fontId="41" fillId="7" borderId="30" xfId="6" applyFont="1" applyFill="1" applyBorder="1" applyAlignment="1">
      <alignment horizontal="left" shrinkToFit="1"/>
    </xf>
    <xf numFmtId="0" fontId="41" fillId="7" borderId="0" xfId="6" applyFont="1" applyFill="1" applyAlignment="1">
      <alignment horizontal="left" shrinkToFit="1"/>
    </xf>
    <xf numFmtId="0" fontId="37" fillId="0" borderId="3" xfId="6" applyFont="1" applyBorder="1" applyAlignment="1">
      <alignment horizontal="center" wrapText="1"/>
    </xf>
    <xf numFmtId="0" fontId="33" fillId="0" borderId="14" xfId="6" applyBorder="1" applyAlignment="1">
      <alignment horizontal="left" wrapText="1"/>
    </xf>
    <xf numFmtId="0" fontId="33" fillId="0" borderId="37" xfId="6" applyBorder="1" applyAlignment="1">
      <alignment horizontal="left" wrapText="1"/>
    </xf>
    <xf numFmtId="0" fontId="49" fillId="0" borderId="0" xfId="6" applyFont="1" applyAlignment="1">
      <alignment horizontal="center" vertical="center"/>
    </xf>
    <xf numFmtId="0" fontId="34" fillId="0" borderId="0" xfId="6" applyFont="1" applyAlignment="1">
      <alignment horizontal="center" vertical="top"/>
    </xf>
    <xf numFmtId="49" fontId="41" fillId="7" borderId="30" xfId="6" applyNumberFormat="1" applyFont="1" applyFill="1" applyBorder="1" applyAlignment="1">
      <alignment horizontal="left"/>
    </xf>
    <xf numFmtId="0" fontId="41" fillId="7" borderId="19" xfId="6" applyFont="1" applyFill="1" applyBorder="1" applyAlignment="1">
      <alignment horizontal="left"/>
    </xf>
    <xf numFmtId="0" fontId="9" fillId="7" borderId="19" xfId="3" applyFill="1" applyBorder="1" applyAlignment="1" applyProtection="1">
      <alignment horizontal="left"/>
    </xf>
    <xf numFmtId="0" fontId="41" fillId="7" borderId="19" xfId="6" applyFont="1" applyFill="1" applyBorder="1" applyAlignment="1">
      <alignment horizontal="left" vertical="center"/>
    </xf>
    <xf numFmtId="0" fontId="41" fillId="7" borderId="30" xfId="6" applyFont="1" applyFill="1" applyBorder="1" applyAlignment="1">
      <alignment horizontal="left" vertical="center"/>
    </xf>
    <xf numFmtId="0" fontId="33" fillId="8" borderId="14" xfId="6" applyFill="1" applyBorder="1" applyAlignment="1" applyProtection="1">
      <alignment horizontal="left" shrinkToFit="1"/>
      <protection locked="0"/>
    </xf>
    <xf numFmtId="0" fontId="33" fillId="8" borderId="19" xfId="6" applyFill="1" applyBorder="1" applyAlignment="1" applyProtection="1">
      <alignment horizontal="left" shrinkToFit="1"/>
      <protection locked="0"/>
    </xf>
    <xf numFmtId="0" fontId="33" fillId="8" borderId="37" xfId="6" applyFill="1" applyBorder="1" applyAlignment="1" applyProtection="1">
      <alignment horizontal="left" shrinkToFit="1"/>
      <protection locked="0"/>
    </xf>
    <xf numFmtId="0" fontId="0" fillId="0" borderId="68" xfId="0" applyBorder="1" applyAlignment="1">
      <alignment horizontal="center"/>
    </xf>
    <xf numFmtId="0" fontId="14" fillId="0" borderId="30" xfId="0" applyFont="1" applyBorder="1" applyAlignment="1">
      <alignment horizontal="left" shrinkToFit="1"/>
    </xf>
    <xf numFmtId="0" fontId="14" fillId="0" borderId="56" xfId="0" applyFont="1" applyBorder="1" applyAlignment="1">
      <alignment horizontal="left" shrinkToFit="1"/>
    </xf>
    <xf numFmtId="0" fontId="0" fillId="0" borderId="3" xfId="0" applyBorder="1" applyAlignment="1">
      <alignment horizontal="left"/>
    </xf>
    <xf numFmtId="0" fontId="2" fillId="0" borderId="0" xfId="0" applyFont="1" applyAlignment="1">
      <alignment horizontal="center" wrapText="1"/>
    </xf>
    <xf numFmtId="0" fontId="5" fillId="0" borderId="0" xfId="0" applyFont="1" applyAlignment="1">
      <alignment horizontal="center"/>
    </xf>
    <xf numFmtId="0" fontId="2" fillId="0" borderId="0" xfId="0" applyFont="1" applyAlignment="1">
      <alignment horizontal="left"/>
    </xf>
    <xf numFmtId="0" fontId="6" fillId="0" borderId="56" xfId="0" applyFont="1" applyBorder="1" applyAlignment="1">
      <alignment horizontal="left" shrinkToFit="1"/>
    </xf>
    <xf numFmtId="0" fontId="2" fillId="0" borderId="0" xfId="0" applyFont="1" applyAlignment="1">
      <alignment horizontal="right"/>
    </xf>
    <xf numFmtId="0" fontId="9" fillId="0" borderId="16" xfId="3" applyBorder="1" applyAlignment="1">
      <alignment horizontal="center"/>
    </xf>
    <xf numFmtId="1" fontId="0" fillId="0" borderId="0" xfId="0" applyNumberFormat="1"/>
  </cellXfs>
  <cellStyles count="7">
    <cellStyle name="Comma [0] 2" xfId="5" xr:uid="{902B6B1E-B468-48B7-810B-4622EF387DE3}"/>
    <cellStyle name="Comma 2" xfId="4" xr:uid="{4DE03BB2-1CD8-4E0B-9429-6BD01DC9B613}"/>
    <cellStyle name="Currency" xfId="1" builtinId="4"/>
    <cellStyle name="Hyperlink" xfId="3" builtinId="8"/>
    <cellStyle name="Normal" xfId="0" builtinId="0"/>
    <cellStyle name="Normal 2" xfId="6" xr:uid="{50073665-5B30-41FF-B787-35E6ED48A5AB}"/>
    <cellStyle name="Percent" xfId="2" builtinId="5"/>
  </cellStyles>
  <dxfs count="7">
    <dxf>
      <font>
        <color rgb="FF9C0006"/>
      </font>
      <fill>
        <patternFill>
          <bgColor rgb="FFFFC7CE"/>
        </patternFill>
      </fill>
    </dxf>
    <dxf>
      <font>
        <color rgb="FF9C0006"/>
      </font>
      <fill>
        <patternFill>
          <bgColor rgb="FFFFC7CE"/>
        </patternFill>
      </fill>
    </dxf>
    <dxf>
      <font>
        <b/>
        <i val="0"/>
        <color theme="9" tint="-0.499984740745262"/>
      </font>
      <fill>
        <patternFill>
          <bgColor theme="9" tint="0.79998168889431442"/>
        </patternFill>
      </fill>
    </dxf>
    <dxf>
      <font>
        <color rgb="FF9C0006"/>
      </font>
      <fill>
        <patternFill>
          <bgColor rgb="FFFFC7CE"/>
        </patternFill>
      </fill>
    </dxf>
    <dxf>
      <font>
        <b/>
        <i val="0"/>
      </font>
      <fill>
        <patternFill>
          <bgColor rgb="FFFFFF00"/>
        </patternFill>
      </fill>
      <border>
        <vertical/>
        <horizontal/>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color rgb="FFF2F7FC"/>
      <color rgb="FFEFD1F1"/>
      <color rgb="FFE9D6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g"/></Relationships>
</file>

<file path=xl/drawings/_rels/drawing11.xml.rels><?xml version="1.0" encoding="UTF-8" standalone="yes"?>
<Relationships xmlns="http://schemas.openxmlformats.org/package/2006/relationships"><Relationship Id="rId1" Type="http://schemas.openxmlformats.org/officeDocument/2006/relationships/image" Target="../media/image2.jpg"/></Relationships>
</file>

<file path=xl/drawings/_rels/drawing12.xml.rels><?xml version="1.0" encoding="UTF-8" standalone="yes"?>
<Relationships xmlns="http://schemas.openxmlformats.org/package/2006/relationships"><Relationship Id="rId1" Type="http://schemas.openxmlformats.org/officeDocument/2006/relationships/image" Target="../media/image2.jp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g"/></Relationships>
</file>

<file path=xl/drawings/_rels/drawing15.xml.rels><?xml version="1.0" encoding="UTF-8" standalone="yes"?>
<Relationships xmlns="http://schemas.openxmlformats.org/package/2006/relationships"><Relationship Id="rId1"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2.jpg"/></Relationships>
</file>

<file path=xl/drawings/_rels/drawing1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1</xdr:row>
      <xdr:rowOff>0</xdr:rowOff>
    </xdr:to>
    <xdr:pic>
      <xdr:nvPicPr>
        <xdr:cNvPr id="18" name="ImageSignature">
          <a:extLst>
            <a:ext uri="{FF2B5EF4-FFF2-40B4-BE49-F238E27FC236}">
              <a16:creationId xmlns:a16="http://schemas.microsoft.com/office/drawing/2014/main" id="{6340C091-C818-4A33-BF47-F14F17A1E68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666875" cy="638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9525</xdr:rowOff>
    </xdr:from>
    <xdr:to>
      <xdr:col>0</xdr:col>
      <xdr:colOff>1625495</xdr:colOff>
      <xdr:row>1</xdr:row>
      <xdr:rowOff>9525</xdr:rowOff>
    </xdr:to>
    <xdr:pic>
      <xdr:nvPicPr>
        <xdr:cNvPr id="2" name="UploadedImage">
          <a:extLst>
            <a:ext uri="{FF2B5EF4-FFF2-40B4-BE49-F238E27FC236}">
              <a16:creationId xmlns:a16="http://schemas.microsoft.com/office/drawing/2014/main" id="{7826729D-B723-4E87-847F-1337A682FA4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6675" y="9525"/>
          <a:ext cx="1558820" cy="638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600075</xdr:colOff>
      <xdr:row>1</xdr:row>
      <xdr:rowOff>238125</xdr:rowOff>
    </xdr:from>
    <xdr:to>
      <xdr:col>14</xdr:col>
      <xdr:colOff>381905</xdr:colOff>
      <xdr:row>7</xdr:row>
      <xdr:rowOff>667376</xdr:rowOff>
    </xdr:to>
    <xdr:pic>
      <xdr:nvPicPr>
        <xdr:cNvPr id="2" name="Picture 1">
          <a:extLst>
            <a:ext uri="{FF2B5EF4-FFF2-40B4-BE49-F238E27FC236}">
              <a16:creationId xmlns:a16="http://schemas.microsoft.com/office/drawing/2014/main" id="{B730E4AF-3776-0A0F-2184-38556767E349}"/>
            </a:ext>
          </a:extLst>
        </xdr:cNvPr>
        <xdr:cNvPicPr>
          <a:picLocks noChangeAspect="1"/>
        </xdr:cNvPicPr>
      </xdr:nvPicPr>
      <xdr:blipFill>
        <a:blip xmlns:r="http://schemas.openxmlformats.org/officeDocument/2006/relationships" r:embed="rId1"/>
        <a:stretch>
          <a:fillRect/>
        </a:stretch>
      </xdr:blipFill>
      <xdr:spPr>
        <a:xfrm>
          <a:off x="13306425" y="523875"/>
          <a:ext cx="6487430" cy="448690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3</xdr:col>
      <xdr:colOff>304800</xdr:colOff>
      <xdr:row>55</xdr:row>
      <xdr:rowOff>333375</xdr:rowOff>
    </xdr:from>
    <xdr:to>
      <xdr:col>12</xdr:col>
      <xdr:colOff>219829</xdr:colOff>
      <xdr:row>55</xdr:row>
      <xdr:rowOff>771586</xdr:rowOff>
    </xdr:to>
    <xdr:pic>
      <xdr:nvPicPr>
        <xdr:cNvPr id="3" name="Picture 2">
          <a:extLst>
            <a:ext uri="{FF2B5EF4-FFF2-40B4-BE49-F238E27FC236}">
              <a16:creationId xmlns:a16="http://schemas.microsoft.com/office/drawing/2014/main" id="{C729EFAE-BD43-485A-A592-6635CFFF963C}"/>
            </a:ext>
          </a:extLst>
        </xdr:cNvPr>
        <xdr:cNvPicPr>
          <a:picLocks noChangeAspect="1"/>
        </xdr:cNvPicPr>
      </xdr:nvPicPr>
      <xdr:blipFill>
        <a:blip xmlns:r="http://schemas.openxmlformats.org/officeDocument/2006/relationships" r:embed="rId2"/>
        <a:stretch>
          <a:fillRect/>
        </a:stretch>
      </xdr:blipFill>
      <xdr:spPr>
        <a:xfrm>
          <a:off x="13011150" y="38338125"/>
          <a:ext cx="5401429" cy="438211"/>
        </a:xfrm>
        <a:prstGeom prst="rect">
          <a:avLst/>
        </a:prstGeom>
      </xdr:spPr>
    </xdr:pic>
    <xdr:clientData/>
  </xdr:twoCellAnchor>
  <xdr:twoCellAnchor editAs="oneCell">
    <xdr:from>
      <xdr:col>3</xdr:col>
      <xdr:colOff>104775</xdr:colOff>
      <xdr:row>60</xdr:row>
      <xdr:rowOff>228600</xdr:rowOff>
    </xdr:from>
    <xdr:to>
      <xdr:col>7</xdr:col>
      <xdr:colOff>238484</xdr:colOff>
      <xdr:row>60</xdr:row>
      <xdr:rowOff>895443</xdr:rowOff>
    </xdr:to>
    <xdr:pic>
      <xdr:nvPicPr>
        <xdr:cNvPr id="4" name="Picture 3">
          <a:extLst>
            <a:ext uri="{FF2B5EF4-FFF2-40B4-BE49-F238E27FC236}">
              <a16:creationId xmlns:a16="http://schemas.microsoft.com/office/drawing/2014/main" id="{BFD6AAAB-598B-1F01-F848-AB4580E6BDB1}"/>
            </a:ext>
          </a:extLst>
        </xdr:cNvPr>
        <xdr:cNvPicPr>
          <a:picLocks noChangeAspect="1"/>
        </xdr:cNvPicPr>
      </xdr:nvPicPr>
      <xdr:blipFill>
        <a:blip xmlns:r="http://schemas.openxmlformats.org/officeDocument/2006/relationships" r:embed="rId3"/>
        <a:stretch>
          <a:fillRect/>
        </a:stretch>
      </xdr:blipFill>
      <xdr:spPr>
        <a:xfrm>
          <a:off x="12811125" y="47224950"/>
          <a:ext cx="2572109" cy="666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314325</xdr:colOff>
      <xdr:row>1</xdr:row>
      <xdr:rowOff>28575</xdr:rowOff>
    </xdr:from>
    <xdr:to>
      <xdr:col>4</xdr:col>
      <xdr:colOff>381000</xdr:colOff>
      <xdr:row>5</xdr:row>
      <xdr:rowOff>114300</xdr:rowOff>
    </xdr:to>
    <xdr:sp macro="[0]!Show_DASHBOARD" textlink="">
      <xdr:nvSpPr>
        <xdr:cNvPr id="2" name="Rectangle: Rounded Corners 1">
          <a:extLst>
            <a:ext uri="{FF2B5EF4-FFF2-40B4-BE49-F238E27FC236}">
              <a16:creationId xmlns:a16="http://schemas.microsoft.com/office/drawing/2014/main" id="{062CAF7A-A66D-409E-9F9D-7D042529E895}"/>
            </a:ext>
          </a:extLst>
        </xdr:cNvPr>
        <xdr:cNvSpPr/>
      </xdr:nvSpPr>
      <xdr:spPr>
        <a:xfrm>
          <a:off x="314325" y="295275"/>
          <a:ext cx="2505075" cy="111442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PROJECT</a:t>
          </a:r>
          <a:br>
            <a:rPr lang="en-US" sz="2400" b="1"/>
          </a:br>
          <a:r>
            <a:rPr lang="en-US" sz="2400" b="1"/>
            <a:t>DASHBOARD</a:t>
          </a:r>
        </a:p>
      </xdr:txBody>
    </xdr:sp>
    <xdr:clientData/>
  </xdr:twoCellAnchor>
  <xdr:twoCellAnchor editAs="oneCell">
    <xdr:from>
      <xdr:col>4</xdr:col>
      <xdr:colOff>600075</xdr:colOff>
      <xdr:row>1</xdr:row>
      <xdr:rowOff>152400</xdr:rowOff>
    </xdr:from>
    <xdr:to>
      <xdr:col>11</xdr:col>
      <xdr:colOff>409575</xdr:colOff>
      <xdr:row>5</xdr:row>
      <xdr:rowOff>33941</xdr:rowOff>
    </xdr:to>
    <xdr:pic>
      <xdr:nvPicPr>
        <xdr:cNvPr id="3" name="Picture 2">
          <a:extLst>
            <a:ext uri="{FF2B5EF4-FFF2-40B4-BE49-F238E27FC236}">
              <a16:creationId xmlns:a16="http://schemas.microsoft.com/office/drawing/2014/main" id="{9A34A7E5-EA0A-405F-B320-1ACB52E38CE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8475" y="419100"/>
          <a:ext cx="2247900" cy="910241"/>
        </a:xfrm>
        <a:prstGeom prst="rect">
          <a:avLst/>
        </a:prstGeom>
      </xdr:spPr>
    </xdr:pic>
    <xdr:clientData/>
  </xdr:twoCellAnchor>
  <xdr:twoCellAnchor>
    <xdr:from>
      <xdr:col>0</xdr:col>
      <xdr:colOff>257176</xdr:colOff>
      <xdr:row>6</xdr:row>
      <xdr:rowOff>190500</xdr:rowOff>
    </xdr:from>
    <xdr:to>
      <xdr:col>4</xdr:col>
      <xdr:colOff>400050</xdr:colOff>
      <xdr:row>11</xdr:row>
      <xdr:rowOff>0</xdr:rowOff>
    </xdr:to>
    <xdr:sp macro="[0]!Open_PayItemUnitCost" textlink="">
      <xdr:nvSpPr>
        <xdr:cNvPr id="4" name="Rectangle: Top Corners Rounded 3">
          <a:extLst>
            <a:ext uri="{FF2B5EF4-FFF2-40B4-BE49-F238E27FC236}">
              <a16:creationId xmlns:a16="http://schemas.microsoft.com/office/drawing/2014/main" id="{00E4DEF7-E0C6-4F21-A4D4-B06B7815B9F5}"/>
            </a:ext>
          </a:extLst>
        </xdr:cNvPr>
        <xdr:cNvSpPr/>
      </xdr:nvSpPr>
      <xdr:spPr>
        <a:xfrm>
          <a:off x="257176" y="1743075"/>
          <a:ext cx="2581274" cy="1095375"/>
        </a:xfrm>
        <a:prstGeom prst="round2SameRect">
          <a:avLst/>
        </a:prstGeom>
        <a:solidFill>
          <a:schemeClr val="accent1">
            <a:alpha val="50000"/>
          </a:schemeClr>
        </a:solidFill>
        <a:ln w="38100">
          <a:solidFill>
            <a:schemeClr val="tx2">
              <a:lumMod val="75000"/>
              <a:lumOff val="25000"/>
            </a:schemeClr>
          </a:solidFill>
          <a:prstDash val="dashDot"/>
          <a:extLst>
            <a:ext uri="{C807C97D-BFC1-408E-A445-0C87EB9F89A2}">
              <ask:lineSketchStyleProps xmlns:ask="http://schemas.microsoft.com/office/drawing/2018/sketchyshapes" sd="67756437">
                <a:custGeom>
                  <a:avLst/>
                  <a:gdLst>
                    <a:gd name="connsiteX0" fmla="*/ 215904 w 2867025"/>
                    <a:gd name="connsiteY0" fmla="*/ 0 h 1295400"/>
                    <a:gd name="connsiteX1" fmla="*/ 727300 w 2867025"/>
                    <a:gd name="connsiteY1" fmla="*/ 0 h 1295400"/>
                    <a:gd name="connsiteX2" fmla="*/ 1189991 w 2867025"/>
                    <a:gd name="connsiteY2" fmla="*/ 0 h 1295400"/>
                    <a:gd name="connsiteX3" fmla="*/ 1628330 w 2867025"/>
                    <a:gd name="connsiteY3" fmla="*/ 0 h 1295400"/>
                    <a:gd name="connsiteX4" fmla="*/ 2139725 w 2867025"/>
                    <a:gd name="connsiteY4" fmla="*/ 0 h 1295400"/>
                    <a:gd name="connsiteX5" fmla="*/ 2651121 w 2867025"/>
                    <a:gd name="connsiteY5" fmla="*/ 0 h 1295400"/>
                    <a:gd name="connsiteX6" fmla="*/ 2867025 w 2867025"/>
                    <a:gd name="connsiteY6" fmla="*/ 215904 h 1295400"/>
                    <a:gd name="connsiteX7" fmla="*/ 2867025 w 2867025"/>
                    <a:gd name="connsiteY7" fmla="*/ 723267 h 1295400"/>
                    <a:gd name="connsiteX8" fmla="*/ 2867025 w 2867025"/>
                    <a:gd name="connsiteY8" fmla="*/ 1295400 h 1295400"/>
                    <a:gd name="connsiteX9" fmla="*/ 2867025 w 2867025"/>
                    <a:gd name="connsiteY9" fmla="*/ 1295400 h 1295400"/>
                    <a:gd name="connsiteX10" fmla="*/ 2264950 w 2867025"/>
                    <a:gd name="connsiteY10" fmla="*/ 1295400 h 1295400"/>
                    <a:gd name="connsiteX11" fmla="*/ 1691545 w 2867025"/>
                    <a:gd name="connsiteY11" fmla="*/ 1295400 h 1295400"/>
                    <a:gd name="connsiteX12" fmla="*/ 1118140 w 2867025"/>
                    <a:gd name="connsiteY12" fmla="*/ 1295400 h 1295400"/>
                    <a:gd name="connsiteX13" fmla="*/ 544735 w 2867025"/>
                    <a:gd name="connsiteY13" fmla="*/ 1295400 h 1295400"/>
                    <a:gd name="connsiteX14" fmla="*/ 0 w 2867025"/>
                    <a:gd name="connsiteY14" fmla="*/ 1295400 h 1295400"/>
                    <a:gd name="connsiteX15" fmla="*/ 0 w 2867025"/>
                    <a:gd name="connsiteY15" fmla="*/ 1295400 h 1295400"/>
                    <a:gd name="connsiteX16" fmla="*/ 0 w 2867025"/>
                    <a:gd name="connsiteY16" fmla="*/ 734062 h 1295400"/>
                    <a:gd name="connsiteX17" fmla="*/ 0 w 2867025"/>
                    <a:gd name="connsiteY17" fmla="*/ 215904 h 1295400"/>
                    <a:gd name="connsiteX18" fmla="*/ 215904 w 2867025"/>
                    <a:gd name="connsiteY18" fmla="*/ 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867025" h="1295400" fill="none" extrusionOk="0">
                      <a:moveTo>
                        <a:pt x="215904" y="0"/>
                      </a:moveTo>
                      <a:cubicBezTo>
                        <a:pt x="325866" y="-10749"/>
                        <a:pt x="601625" y="48853"/>
                        <a:pt x="727300" y="0"/>
                      </a:cubicBezTo>
                      <a:cubicBezTo>
                        <a:pt x="852975" y="-48853"/>
                        <a:pt x="1009572" y="3874"/>
                        <a:pt x="1189991" y="0"/>
                      </a:cubicBezTo>
                      <a:cubicBezTo>
                        <a:pt x="1370410" y="-3874"/>
                        <a:pt x="1469364" y="26278"/>
                        <a:pt x="1628330" y="0"/>
                      </a:cubicBezTo>
                      <a:cubicBezTo>
                        <a:pt x="1787296" y="-26278"/>
                        <a:pt x="1918784" y="36271"/>
                        <a:pt x="2139725" y="0"/>
                      </a:cubicBezTo>
                      <a:cubicBezTo>
                        <a:pt x="2360667" y="-36271"/>
                        <a:pt x="2421636" y="6824"/>
                        <a:pt x="2651121" y="0"/>
                      </a:cubicBezTo>
                      <a:cubicBezTo>
                        <a:pt x="2770290" y="10498"/>
                        <a:pt x="2855079" y="94439"/>
                        <a:pt x="2867025" y="215904"/>
                      </a:cubicBezTo>
                      <a:cubicBezTo>
                        <a:pt x="2903635" y="364039"/>
                        <a:pt x="2856783" y="522775"/>
                        <a:pt x="2867025" y="723267"/>
                      </a:cubicBezTo>
                      <a:cubicBezTo>
                        <a:pt x="2877267" y="923759"/>
                        <a:pt x="2835372" y="1046463"/>
                        <a:pt x="2867025" y="1295400"/>
                      </a:cubicBezTo>
                      <a:lnTo>
                        <a:pt x="2867025" y="1295400"/>
                      </a:lnTo>
                      <a:cubicBezTo>
                        <a:pt x="2721196" y="1349060"/>
                        <a:pt x="2402521" y="1241742"/>
                        <a:pt x="2264950" y="1295400"/>
                      </a:cubicBezTo>
                      <a:cubicBezTo>
                        <a:pt x="2127379" y="1349058"/>
                        <a:pt x="1864153" y="1258373"/>
                        <a:pt x="1691545" y="1295400"/>
                      </a:cubicBezTo>
                      <a:cubicBezTo>
                        <a:pt x="1518937" y="1332427"/>
                        <a:pt x="1357336" y="1236379"/>
                        <a:pt x="1118140" y="1295400"/>
                      </a:cubicBezTo>
                      <a:cubicBezTo>
                        <a:pt x="878944" y="1354421"/>
                        <a:pt x="665630" y="1238526"/>
                        <a:pt x="544735" y="1295400"/>
                      </a:cubicBezTo>
                      <a:cubicBezTo>
                        <a:pt x="423841" y="1352274"/>
                        <a:pt x="150196" y="1267298"/>
                        <a:pt x="0" y="1295400"/>
                      </a:cubicBezTo>
                      <a:lnTo>
                        <a:pt x="0" y="1295400"/>
                      </a:lnTo>
                      <a:cubicBezTo>
                        <a:pt x="-64392" y="1081732"/>
                        <a:pt x="43853" y="951296"/>
                        <a:pt x="0" y="734062"/>
                      </a:cubicBezTo>
                      <a:cubicBezTo>
                        <a:pt x="-43853" y="516828"/>
                        <a:pt x="61909" y="470668"/>
                        <a:pt x="0" y="215904"/>
                      </a:cubicBezTo>
                      <a:cubicBezTo>
                        <a:pt x="705" y="122678"/>
                        <a:pt x="107782" y="6820"/>
                        <a:pt x="215904" y="0"/>
                      </a:cubicBezTo>
                      <a:close/>
                    </a:path>
                    <a:path w="2867025" h="1295400" stroke="0" extrusionOk="0">
                      <a:moveTo>
                        <a:pt x="215904" y="0"/>
                      </a:moveTo>
                      <a:cubicBezTo>
                        <a:pt x="330686" y="-21793"/>
                        <a:pt x="583030" y="37010"/>
                        <a:pt x="727300" y="0"/>
                      </a:cubicBezTo>
                      <a:cubicBezTo>
                        <a:pt x="871570" y="-37010"/>
                        <a:pt x="966923" y="51999"/>
                        <a:pt x="1189991" y="0"/>
                      </a:cubicBezTo>
                      <a:cubicBezTo>
                        <a:pt x="1413059" y="-51999"/>
                        <a:pt x="1486718" y="27901"/>
                        <a:pt x="1652682" y="0"/>
                      </a:cubicBezTo>
                      <a:cubicBezTo>
                        <a:pt x="1818646" y="-27901"/>
                        <a:pt x="1912207" y="16636"/>
                        <a:pt x="2139725" y="0"/>
                      </a:cubicBezTo>
                      <a:cubicBezTo>
                        <a:pt x="2367243" y="-16636"/>
                        <a:pt x="2457489" y="20025"/>
                        <a:pt x="2651121" y="0"/>
                      </a:cubicBezTo>
                      <a:cubicBezTo>
                        <a:pt x="2772891" y="26711"/>
                        <a:pt x="2888121" y="84764"/>
                        <a:pt x="2867025" y="215904"/>
                      </a:cubicBezTo>
                      <a:cubicBezTo>
                        <a:pt x="2872631" y="325197"/>
                        <a:pt x="2821164" y="576406"/>
                        <a:pt x="2867025" y="723267"/>
                      </a:cubicBezTo>
                      <a:cubicBezTo>
                        <a:pt x="2912886" y="870128"/>
                        <a:pt x="2848481" y="1031757"/>
                        <a:pt x="2867025" y="1295400"/>
                      </a:cubicBezTo>
                      <a:lnTo>
                        <a:pt x="2867025" y="1295400"/>
                      </a:lnTo>
                      <a:cubicBezTo>
                        <a:pt x="2668617" y="1323070"/>
                        <a:pt x="2560366" y="1225981"/>
                        <a:pt x="2264950" y="1295400"/>
                      </a:cubicBezTo>
                      <a:cubicBezTo>
                        <a:pt x="1969535" y="1364819"/>
                        <a:pt x="1849421" y="1270163"/>
                        <a:pt x="1662875" y="1295400"/>
                      </a:cubicBezTo>
                      <a:cubicBezTo>
                        <a:pt x="1476330" y="1320637"/>
                        <a:pt x="1359739" y="1233382"/>
                        <a:pt x="1060799" y="1295400"/>
                      </a:cubicBezTo>
                      <a:cubicBezTo>
                        <a:pt x="761859" y="1357418"/>
                        <a:pt x="499794" y="1279211"/>
                        <a:pt x="0" y="1295400"/>
                      </a:cubicBezTo>
                      <a:lnTo>
                        <a:pt x="0" y="1295400"/>
                      </a:lnTo>
                      <a:cubicBezTo>
                        <a:pt x="-66921" y="1056868"/>
                        <a:pt x="17191" y="860146"/>
                        <a:pt x="0" y="734062"/>
                      </a:cubicBezTo>
                      <a:cubicBezTo>
                        <a:pt x="-17191" y="607978"/>
                        <a:pt x="15430" y="427448"/>
                        <a:pt x="0" y="215904"/>
                      </a:cubicBezTo>
                      <a:cubicBezTo>
                        <a:pt x="6959" y="89399"/>
                        <a:pt x="93382" y="28793"/>
                        <a:pt x="215904" y="0"/>
                      </a:cubicBezTo>
                      <a:close/>
                    </a:path>
                  </a:pathLst>
                </a:custGeom>
                <ask:type>
                  <ask:lineSketchNone/>
                </ask:type>
              </ask:lineSketchStyleProps>
            </a:ext>
          </a:extLst>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Pay Item </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Average Unit Cost</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Report</a:t>
          </a:r>
        </a:p>
      </xdr:txBody>
    </xdr:sp>
    <xdr:clientData/>
  </xdr:twoCellAnchor>
  <xdr:twoCellAnchor>
    <xdr:from>
      <xdr:col>0</xdr:col>
      <xdr:colOff>180975</xdr:colOff>
      <xdr:row>12</xdr:row>
      <xdr:rowOff>38100</xdr:rowOff>
    </xdr:from>
    <xdr:to>
      <xdr:col>4</xdr:col>
      <xdr:colOff>447674</xdr:colOff>
      <xdr:row>16</xdr:row>
      <xdr:rowOff>85725</xdr:rowOff>
    </xdr:to>
    <xdr:sp macro="[0]!Open_ProgramManual" textlink="">
      <xdr:nvSpPr>
        <xdr:cNvPr id="5" name="Rectangle: Top Corners Rounded 4">
          <a:extLst>
            <a:ext uri="{FF2B5EF4-FFF2-40B4-BE49-F238E27FC236}">
              <a16:creationId xmlns:a16="http://schemas.microsoft.com/office/drawing/2014/main" id="{FDEFEC52-7346-4D6E-A42C-D830CB4589FD}"/>
            </a:ext>
          </a:extLst>
        </xdr:cNvPr>
        <xdr:cNvSpPr/>
      </xdr:nvSpPr>
      <xdr:spPr>
        <a:xfrm>
          <a:off x="180975" y="3133725"/>
          <a:ext cx="2705099" cy="1076325"/>
        </a:xfrm>
        <a:prstGeom prst="round2SameRect">
          <a:avLst/>
        </a:prstGeom>
        <a:solidFill>
          <a:schemeClr val="accent3">
            <a:alpha val="50000"/>
          </a:schemeClr>
        </a:solidFill>
        <a:ln w="28575">
          <a:solidFill>
            <a:schemeClr val="accent3">
              <a:lumMod val="75000"/>
            </a:schemeClr>
          </a:solidFill>
        </a:ln>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Program</a:t>
          </a:r>
          <a:r>
            <a:rPr lang="en-US" sz="2000" b="0" kern="1200" cap="none" spc="0" baseline="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 Manual</a:t>
          </a:r>
          <a:endPar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endParaRPr>
        </a:p>
      </xdr:txBody>
    </xdr:sp>
    <xdr:clientData/>
  </xdr:twoCellAnchor>
  <xdr:twoCellAnchor>
    <xdr:from>
      <xdr:col>0</xdr:col>
      <xdr:colOff>247650</xdr:colOff>
      <xdr:row>20</xdr:row>
      <xdr:rowOff>133349</xdr:rowOff>
    </xdr:from>
    <xdr:to>
      <xdr:col>4</xdr:col>
      <xdr:colOff>457200</xdr:colOff>
      <xdr:row>22</xdr:row>
      <xdr:rowOff>95250</xdr:rowOff>
    </xdr:to>
    <xdr:sp macro="[0]!RunUpdate" textlink="">
      <xdr:nvSpPr>
        <xdr:cNvPr id="6" name="Rectangle: Rounded Corners 5">
          <a:extLst>
            <a:ext uri="{FF2B5EF4-FFF2-40B4-BE49-F238E27FC236}">
              <a16:creationId xmlns:a16="http://schemas.microsoft.com/office/drawing/2014/main" id="{BCD6D690-568B-4D65-96F8-4EC5B0BAA477}"/>
            </a:ext>
          </a:extLst>
        </xdr:cNvPr>
        <xdr:cNvSpPr/>
      </xdr:nvSpPr>
      <xdr:spPr>
        <a:xfrm>
          <a:off x="247650" y="5286374"/>
          <a:ext cx="2647950" cy="476251"/>
        </a:xfrm>
        <a:prstGeom prst="roundRect">
          <a:avLst/>
        </a:prstGeom>
        <a:solidFill>
          <a:schemeClr val="bg2">
            <a:lumMod val="10000"/>
          </a:schemeClr>
        </a:solidFill>
        <a:ln>
          <a:noFill/>
        </a:ln>
        <a:effectLst>
          <a:glow rad="228600">
            <a:srgbClr val="FF0000">
              <a:alpha val="40000"/>
            </a:srgb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relaxedInset"/>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Update Program Files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1362073</xdr:colOff>
      <xdr:row>0</xdr:row>
      <xdr:rowOff>104777</xdr:rowOff>
    </xdr:from>
    <xdr:to>
      <xdr:col>5</xdr:col>
      <xdr:colOff>1123949</xdr:colOff>
      <xdr:row>2</xdr:row>
      <xdr:rowOff>171451</xdr:rowOff>
    </xdr:to>
    <xdr:sp macro="[0]!Show_DASHBOARD" textlink="">
      <xdr:nvSpPr>
        <xdr:cNvPr id="2" name="Rectangle: Rounded Corners 1">
          <a:extLst>
            <a:ext uri="{FF2B5EF4-FFF2-40B4-BE49-F238E27FC236}">
              <a16:creationId xmlns:a16="http://schemas.microsoft.com/office/drawing/2014/main" id="{4282DA2E-55D8-4664-8C5D-8B45731DB70E}"/>
            </a:ext>
          </a:extLst>
        </xdr:cNvPr>
        <xdr:cNvSpPr/>
      </xdr:nvSpPr>
      <xdr:spPr>
        <a:xfrm>
          <a:off x="8115298" y="104777"/>
          <a:ext cx="1123951"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editAs="oneCell">
    <xdr:from>
      <xdr:col>0</xdr:col>
      <xdr:colOff>85725</xdr:colOff>
      <xdr:row>0</xdr:row>
      <xdr:rowOff>104775</xdr:rowOff>
    </xdr:from>
    <xdr:to>
      <xdr:col>1</xdr:col>
      <xdr:colOff>111020</xdr:colOff>
      <xdr:row>3</xdr:row>
      <xdr:rowOff>28575</xdr:rowOff>
    </xdr:to>
    <xdr:pic>
      <xdr:nvPicPr>
        <xdr:cNvPr id="3" name="UploadedImage">
          <a:extLst>
            <a:ext uri="{FF2B5EF4-FFF2-40B4-BE49-F238E27FC236}">
              <a16:creationId xmlns:a16="http://schemas.microsoft.com/office/drawing/2014/main" id="{C869C190-5F9A-43EA-9613-F80CF81A5B2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104775"/>
          <a:ext cx="1558820" cy="6381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93345</xdr:colOff>
      <xdr:row>0</xdr:row>
      <xdr:rowOff>102870</xdr:rowOff>
    </xdr:from>
    <xdr:to>
      <xdr:col>1</xdr:col>
      <xdr:colOff>671090</xdr:colOff>
      <xdr:row>3</xdr:row>
      <xdr:rowOff>150495</xdr:rowOff>
    </xdr:to>
    <xdr:pic>
      <xdr:nvPicPr>
        <xdr:cNvPr id="3" name="UploadedImage">
          <a:extLst>
            <a:ext uri="{FF2B5EF4-FFF2-40B4-BE49-F238E27FC236}">
              <a16:creationId xmlns:a16="http://schemas.microsoft.com/office/drawing/2014/main" id="{2B47BBC0-5888-4B84-A072-5E81E9A093CE}"/>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3345" y="102870"/>
          <a:ext cx="1558820" cy="638175"/>
        </a:xfrm>
        <a:prstGeom prst="rect">
          <a:avLst/>
        </a:prstGeom>
      </xdr:spPr>
    </xdr:pic>
    <xdr:clientData/>
  </xdr:twoCellAnchor>
  <xdr:twoCellAnchor>
    <xdr:from>
      <xdr:col>7</xdr:col>
      <xdr:colOff>257175</xdr:colOff>
      <xdr:row>0</xdr:row>
      <xdr:rowOff>142875</xdr:rowOff>
    </xdr:from>
    <xdr:to>
      <xdr:col>8</xdr:col>
      <xdr:colOff>361950</xdr:colOff>
      <xdr:row>3</xdr:row>
      <xdr:rowOff>95249</xdr:rowOff>
    </xdr:to>
    <xdr:sp macro="[0]!Show_DASHBOARD" textlink="">
      <xdr:nvSpPr>
        <xdr:cNvPr id="4" name="Rectangle: Rounded Corners 3">
          <a:extLst>
            <a:ext uri="{FF2B5EF4-FFF2-40B4-BE49-F238E27FC236}">
              <a16:creationId xmlns:a16="http://schemas.microsoft.com/office/drawing/2014/main" id="{FBC66791-BB71-4099-AFD0-E551DA821A40}"/>
            </a:ext>
          </a:extLst>
        </xdr:cNvPr>
        <xdr:cNvSpPr/>
      </xdr:nvSpPr>
      <xdr:spPr>
        <a:xfrm>
          <a:off x="6086475"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120545</xdr:colOff>
      <xdr:row>0</xdr:row>
      <xdr:rowOff>638175</xdr:rowOff>
    </xdr:to>
    <xdr:pic>
      <xdr:nvPicPr>
        <xdr:cNvPr id="3" name="UploadedImage">
          <a:extLst>
            <a:ext uri="{FF2B5EF4-FFF2-40B4-BE49-F238E27FC236}">
              <a16:creationId xmlns:a16="http://schemas.microsoft.com/office/drawing/2014/main" id="{413CE784-B318-4CB0-855E-3E3D52AF0B2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6</xdr:col>
      <xdr:colOff>123825</xdr:colOff>
      <xdr:row>0</xdr:row>
      <xdr:rowOff>95250</xdr:rowOff>
    </xdr:from>
    <xdr:to>
      <xdr:col>6</xdr:col>
      <xdr:colOff>1257300</xdr:colOff>
      <xdr:row>0</xdr:row>
      <xdr:rowOff>638174</xdr:rowOff>
    </xdr:to>
    <xdr:sp macro="[0]!Show_DASHBOARD" textlink="">
      <xdr:nvSpPr>
        <xdr:cNvPr id="4" name="Rectangle: Rounded Corners 3">
          <a:extLst>
            <a:ext uri="{FF2B5EF4-FFF2-40B4-BE49-F238E27FC236}">
              <a16:creationId xmlns:a16="http://schemas.microsoft.com/office/drawing/2014/main" id="{C0E03DEA-CA70-4D57-82F9-6082113C7FED}"/>
            </a:ext>
          </a:extLst>
        </xdr:cNvPr>
        <xdr:cNvSpPr/>
      </xdr:nvSpPr>
      <xdr:spPr>
        <a:xfrm>
          <a:off x="8448675" y="952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11</xdr:row>
      <xdr:rowOff>66675</xdr:rowOff>
    </xdr:from>
    <xdr:to>
      <xdr:col>10</xdr:col>
      <xdr:colOff>57150</xdr:colOff>
      <xdr:row>22</xdr:row>
      <xdr:rowOff>200025</xdr:rowOff>
    </xdr:to>
    <xdr:sp macro="" textlink="">
      <xdr:nvSpPr>
        <xdr:cNvPr id="2" name="Rectangle 1">
          <a:extLst>
            <a:ext uri="{FF2B5EF4-FFF2-40B4-BE49-F238E27FC236}">
              <a16:creationId xmlns:a16="http://schemas.microsoft.com/office/drawing/2014/main" id="{9A5D8723-5A3E-47B1-8B02-52AB63B75F64}"/>
            </a:ext>
          </a:extLst>
        </xdr:cNvPr>
        <xdr:cNvSpPr/>
      </xdr:nvSpPr>
      <xdr:spPr>
        <a:xfrm>
          <a:off x="209550" y="3114675"/>
          <a:ext cx="6419850" cy="3267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0</xdr:colOff>
      <xdr:row>10</xdr:row>
      <xdr:rowOff>266701</xdr:rowOff>
    </xdr:from>
    <xdr:to>
      <xdr:col>10</xdr:col>
      <xdr:colOff>152400</xdr:colOff>
      <xdr:row>23</xdr:row>
      <xdr:rowOff>47625</xdr:rowOff>
    </xdr:to>
    <xdr:sp macro="" textlink="">
      <xdr:nvSpPr>
        <xdr:cNvPr id="3" name="Rectangle 2">
          <a:extLst>
            <a:ext uri="{FF2B5EF4-FFF2-40B4-BE49-F238E27FC236}">
              <a16:creationId xmlns:a16="http://schemas.microsoft.com/office/drawing/2014/main" id="{3826E0C6-2B08-4A5C-8A5A-183F35ED35AC}"/>
            </a:ext>
          </a:extLst>
        </xdr:cNvPr>
        <xdr:cNvSpPr/>
      </xdr:nvSpPr>
      <xdr:spPr>
        <a:xfrm>
          <a:off x="123825" y="3028951"/>
          <a:ext cx="6600825" cy="34670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47626</xdr:colOff>
      <xdr:row>11</xdr:row>
      <xdr:rowOff>28575</xdr:rowOff>
    </xdr:from>
    <xdr:to>
      <xdr:col>10</xdr:col>
      <xdr:colOff>104775</xdr:colOff>
      <xdr:row>22</xdr:row>
      <xdr:rowOff>257175</xdr:rowOff>
    </xdr:to>
    <xdr:sp macro="" textlink="">
      <xdr:nvSpPr>
        <xdr:cNvPr id="4" name="Rectangle 3">
          <a:extLst>
            <a:ext uri="{FF2B5EF4-FFF2-40B4-BE49-F238E27FC236}">
              <a16:creationId xmlns:a16="http://schemas.microsoft.com/office/drawing/2014/main" id="{1F6242D0-9534-4228-92E6-4FDDADB8C0EF}"/>
            </a:ext>
          </a:extLst>
        </xdr:cNvPr>
        <xdr:cNvSpPr/>
      </xdr:nvSpPr>
      <xdr:spPr>
        <a:xfrm>
          <a:off x="171451" y="3076575"/>
          <a:ext cx="6505574" cy="3362325"/>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523875</xdr:colOff>
      <xdr:row>0</xdr:row>
      <xdr:rowOff>114299</xdr:rowOff>
    </xdr:from>
    <xdr:to>
      <xdr:col>23</xdr:col>
      <xdr:colOff>28575</xdr:colOff>
      <xdr:row>29</xdr:row>
      <xdr:rowOff>76200</xdr:rowOff>
    </xdr:to>
    <xdr:sp macro="" textlink="">
      <xdr:nvSpPr>
        <xdr:cNvPr id="5" name="Rectangle 4">
          <a:extLst>
            <a:ext uri="{FF2B5EF4-FFF2-40B4-BE49-F238E27FC236}">
              <a16:creationId xmlns:a16="http://schemas.microsoft.com/office/drawing/2014/main" id="{788207F7-2E08-4181-9A06-14DEC213AE5F}"/>
            </a:ext>
          </a:extLst>
        </xdr:cNvPr>
        <xdr:cNvSpPr/>
      </xdr:nvSpPr>
      <xdr:spPr>
        <a:xfrm>
          <a:off x="8001000" y="114299"/>
          <a:ext cx="5962650" cy="9239251"/>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466725</xdr:colOff>
      <xdr:row>0</xdr:row>
      <xdr:rowOff>66675</xdr:rowOff>
    </xdr:from>
    <xdr:to>
      <xdr:col>23</xdr:col>
      <xdr:colOff>66675</xdr:colOff>
      <xdr:row>29</xdr:row>
      <xdr:rowOff>114300</xdr:rowOff>
    </xdr:to>
    <xdr:sp macro="" textlink="">
      <xdr:nvSpPr>
        <xdr:cNvPr id="6" name="Rectangle 5">
          <a:extLst>
            <a:ext uri="{FF2B5EF4-FFF2-40B4-BE49-F238E27FC236}">
              <a16:creationId xmlns:a16="http://schemas.microsoft.com/office/drawing/2014/main" id="{4747DB0A-F4C4-4A21-A564-C98E09709486}"/>
            </a:ext>
          </a:extLst>
        </xdr:cNvPr>
        <xdr:cNvSpPr/>
      </xdr:nvSpPr>
      <xdr:spPr>
        <a:xfrm>
          <a:off x="7943850" y="66675"/>
          <a:ext cx="6057900" cy="93249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561974</xdr:colOff>
      <xdr:row>1</xdr:row>
      <xdr:rowOff>28574</xdr:rowOff>
    </xdr:from>
    <xdr:to>
      <xdr:col>22</xdr:col>
      <xdr:colOff>838200</xdr:colOff>
      <xdr:row>29</xdr:row>
      <xdr:rowOff>19049</xdr:rowOff>
    </xdr:to>
    <xdr:sp macro="" textlink="">
      <xdr:nvSpPr>
        <xdr:cNvPr id="7" name="Rectangle 6">
          <a:extLst>
            <a:ext uri="{FF2B5EF4-FFF2-40B4-BE49-F238E27FC236}">
              <a16:creationId xmlns:a16="http://schemas.microsoft.com/office/drawing/2014/main" id="{EB5853FF-422F-40C2-B431-97392B509407}"/>
            </a:ext>
          </a:extLst>
        </xdr:cNvPr>
        <xdr:cNvSpPr/>
      </xdr:nvSpPr>
      <xdr:spPr>
        <a:xfrm>
          <a:off x="8039099" y="152399"/>
          <a:ext cx="5895976" cy="91440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85725</xdr:colOff>
      <xdr:row>1</xdr:row>
      <xdr:rowOff>123825</xdr:rowOff>
    </xdr:from>
    <xdr:to>
      <xdr:col>2</xdr:col>
      <xdr:colOff>962025</xdr:colOff>
      <xdr:row>3</xdr:row>
      <xdr:rowOff>28574</xdr:rowOff>
    </xdr:to>
    <xdr:sp macro="[0]!Show_DASHBOARD" textlink="">
      <xdr:nvSpPr>
        <xdr:cNvPr id="9" name="Rectangle: Rounded Corners 8">
          <a:extLst>
            <a:ext uri="{FF2B5EF4-FFF2-40B4-BE49-F238E27FC236}">
              <a16:creationId xmlns:a16="http://schemas.microsoft.com/office/drawing/2014/main" id="{7F1516F3-B08F-41F7-A834-E8ABC1C9326E}"/>
            </a:ext>
          </a:extLst>
        </xdr:cNvPr>
        <xdr:cNvSpPr/>
      </xdr:nvSpPr>
      <xdr:spPr>
        <a:xfrm>
          <a:off x="209550" y="2476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xdr:col>
      <xdr:colOff>200025</xdr:colOff>
      <xdr:row>55</xdr:row>
      <xdr:rowOff>66675</xdr:rowOff>
    </xdr:from>
    <xdr:to>
      <xdr:col>12</xdr:col>
      <xdr:colOff>38100</xdr:colOff>
      <xdr:row>66</xdr:row>
      <xdr:rowOff>123825</xdr:rowOff>
    </xdr:to>
    <xdr:sp macro="" textlink="">
      <xdr:nvSpPr>
        <xdr:cNvPr id="2" name="Rectangle 1">
          <a:extLst>
            <a:ext uri="{FF2B5EF4-FFF2-40B4-BE49-F238E27FC236}">
              <a16:creationId xmlns:a16="http://schemas.microsoft.com/office/drawing/2014/main" id="{50D18E20-5FF7-4693-9E99-D2E310D605B1}"/>
            </a:ext>
          </a:extLst>
        </xdr:cNvPr>
        <xdr:cNvSpPr/>
      </xdr:nvSpPr>
      <xdr:spPr>
        <a:xfrm>
          <a:off x="323850" y="13735050"/>
          <a:ext cx="8134350" cy="2505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104776</xdr:colOff>
      <xdr:row>54</xdr:row>
      <xdr:rowOff>171450</xdr:rowOff>
    </xdr:from>
    <xdr:to>
      <xdr:col>12</xdr:col>
      <xdr:colOff>142875</xdr:colOff>
      <xdr:row>67</xdr:row>
      <xdr:rowOff>66675</xdr:rowOff>
    </xdr:to>
    <xdr:sp macro="" textlink="">
      <xdr:nvSpPr>
        <xdr:cNvPr id="3" name="Rectangle 2">
          <a:extLst>
            <a:ext uri="{FF2B5EF4-FFF2-40B4-BE49-F238E27FC236}">
              <a16:creationId xmlns:a16="http://schemas.microsoft.com/office/drawing/2014/main" id="{3D412F3D-B8D4-4A3D-A7E2-37B126E559C1}"/>
            </a:ext>
          </a:extLst>
        </xdr:cNvPr>
        <xdr:cNvSpPr/>
      </xdr:nvSpPr>
      <xdr:spPr>
        <a:xfrm>
          <a:off x="228601" y="15297150"/>
          <a:ext cx="8486774" cy="317182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152399</xdr:colOff>
      <xdr:row>55</xdr:row>
      <xdr:rowOff>28575</xdr:rowOff>
    </xdr:from>
    <xdr:to>
      <xdr:col>12</xdr:col>
      <xdr:colOff>95249</xdr:colOff>
      <xdr:row>67</xdr:row>
      <xdr:rowOff>0</xdr:rowOff>
    </xdr:to>
    <xdr:sp macro="" textlink="">
      <xdr:nvSpPr>
        <xdr:cNvPr id="4" name="Rectangle 3">
          <a:extLst>
            <a:ext uri="{FF2B5EF4-FFF2-40B4-BE49-F238E27FC236}">
              <a16:creationId xmlns:a16="http://schemas.microsoft.com/office/drawing/2014/main" id="{93462E18-0405-48A2-B923-C31464248125}"/>
            </a:ext>
          </a:extLst>
        </xdr:cNvPr>
        <xdr:cNvSpPr/>
      </xdr:nvSpPr>
      <xdr:spPr>
        <a:xfrm>
          <a:off x="276224" y="13696950"/>
          <a:ext cx="8239125" cy="260985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228600</xdr:colOff>
      <xdr:row>7</xdr:row>
      <xdr:rowOff>85726</xdr:rowOff>
    </xdr:from>
    <xdr:to>
      <xdr:col>12</xdr:col>
      <xdr:colOff>342900</xdr:colOff>
      <xdr:row>38</xdr:row>
      <xdr:rowOff>9526</xdr:rowOff>
    </xdr:to>
    <xdr:sp macro="" textlink="">
      <xdr:nvSpPr>
        <xdr:cNvPr id="5" name="Rectangle 4">
          <a:extLst>
            <a:ext uri="{FF2B5EF4-FFF2-40B4-BE49-F238E27FC236}">
              <a16:creationId xmlns:a16="http://schemas.microsoft.com/office/drawing/2014/main" id="{67CD54CC-D28C-4A3F-BE66-0DC580D4DBF2}"/>
            </a:ext>
          </a:extLst>
        </xdr:cNvPr>
        <xdr:cNvSpPr/>
      </xdr:nvSpPr>
      <xdr:spPr>
        <a:xfrm>
          <a:off x="352425" y="952501"/>
          <a:ext cx="8562975" cy="948690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180975</xdr:colOff>
      <xdr:row>7</xdr:row>
      <xdr:rowOff>19051</xdr:rowOff>
    </xdr:from>
    <xdr:to>
      <xdr:col>12</xdr:col>
      <xdr:colOff>400050</xdr:colOff>
      <xdr:row>38</xdr:row>
      <xdr:rowOff>57151</xdr:rowOff>
    </xdr:to>
    <xdr:sp macro="" textlink="">
      <xdr:nvSpPr>
        <xdr:cNvPr id="6" name="Rectangle 5">
          <a:extLst>
            <a:ext uri="{FF2B5EF4-FFF2-40B4-BE49-F238E27FC236}">
              <a16:creationId xmlns:a16="http://schemas.microsoft.com/office/drawing/2014/main" id="{90544F40-008D-49BC-ADCB-76E9E3818DD8}"/>
            </a:ext>
          </a:extLst>
        </xdr:cNvPr>
        <xdr:cNvSpPr/>
      </xdr:nvSpPr>
      <xdr:spPr>
        <a:xfrm>
          <a:off x="304800" y="885826"/>
          <a:ext cx="8667750" cy="96012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257174</xdr:colOff>
      <xdr:row>8</xdr:row>
      <xdr:rowOff>19050</xdr:rowOff>
    </xdr:from>
    <xdr:to>
      <xdr:col>12</xdr:col>
      <xdr:colOff>295276</xdr:colOff>
      <xdr:row>37</xdr:row>
      <xdr:rowOff>114299</xdr:rowOff>
    </xdr:to>
    <xdr:sp macro="" textlink="">
      <xdr:nvSpPr>
        <xdr:cNvPr id="7" name="Rectangle 6">
          <a:extLst>
            <a:ext uri="{FF2B5EF4-FFF2-40B4-BE49-F238E27FC236}">
              <a16:creationId xmlns:a16="http://schemas.microsoft.com/office/drawing/2014/main" id="{7A0AA3D5-5CF0-4C2A-8155-747A4CA6CD1C}"/>
            </a:ext>
          </a:extLst>
        </xdr:cNvPr>
        <xdr:cNvSpPr/>
      </xdr:nvSpPr>
      <xdr:spPr>
        <a:xfrm>
          <a:off x="380999" y="1009650"/>
          <a:ext cx="8486777" cy="93725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95250</xdr:colOff>
      <xdr:row>0</xdr:row>
      <xdr:rowOff>114299</xdr:rowOff>
    </xdr:from>
    <xdr:to>
      <xdr:col>2</xdr:col>
      <xdr:colOff>971550</xdr:colOff>
      <xdr:row>8</xdr:row>
      <xdr:rowOff>47624</xdr:rowOff>
    </xdr:to>
    <xdr:sp macro="[0]!Show_DASHBOARD" textlink="">
      <xdr:nvSpPr>
        <xdr:cNvPr id="8" name="Rectangle: Rounded Corners 7">
          <a:extLst>
            <a:ext uri="{FF2B5EF4-FFF2-40B4-BE49-F238E27FC236}">
              <a16:creationId xmlns:a16="http://schemas.microsoft.com/office/drawing/2014/main" id="{88CCAFAE-0D56-4E3B-9B4B-4374E808A329}"/>
            </a:ext>
          </a:extLst>
        </xdr:cNvPr>
        <xdr:cNvSpPr/>
      </xdr:nvSpPr>
      <xdr:spPr>
        <a:xfrm>
          <a:off x="219075" y="114299"/>
          <a:ext cx="1133475" cy="63817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133350</xdr:colOff>
      <xdr:row>0</xdr:row>
      <xdr:rowOff>142875</xdr:rowOff>
    </xdr:from>
    <xdr:to>
      <xdr:col>1</xdr:col>
      <xdr:colOff>158645</xdr:colOff>
      <xdr:row>3</xdr:row>
      <xdr:rowOff>66675</xdr:rowOff>
    </xdr:to>
    <xdr:pic>
      <xdr:nvPicPr>
        <xdr:cNvPr id="3" name="UploadedImage">
          <a:extLst>
            <a:ext uri="{FF2B5EF4-FFF2-40B4-BE49-F238E27FC236}">
              <a16:creationId xmlns:a16="http://schemas.microsoft.com/office/drawing/2014/main" id="{DD728833-5CD3-4AF2-BB44-3AB9A8A2757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33350" y="142875"/>
          <a:ext cx="1558820" cy="638175"/>
        </a:xfrm>
        <a:prstGeom prst="rect">
          <a:avLst/>
        </a:prstGeom>
      </xdr:spPr>
    </xdr:pic>
    <xdr:clientData/>
  </xdr:twoCellAnchor>
  <xdr:twoCellAnchor>
    <xdr:from>
      <xdr:col>5</xdr:col>
      <xdr:colOff>171450</xdr:colOff>
      <xdr:row>0</xdr:row>
      <xdr:rowOff>171450</xdr:rowOff>
    </xdr:from>
    <xdr:to>
      <xdr:col>5</xdr:col>
      <xdr:colOff>1304925</xdr:colOff>
      <xdr:row>2</xdr:row>
      <xdr:rowOff>238124</xdr:rowOff>
    </xdr:to>
    <xdr:sp macro="[0]!Show_DASHBOARD" textlink="">
      <xdr:nvSpPr>
        <xdr:cNvPr id="4" name="Rectangle: Rounded Corners 3">
          <a:extLst>
            <a:ext uri="{FF2B5EF4-FFF2-40B4-BE49-F238E27FC236}">
              <a16:creationId xmlns:a16="http://schemas.microsoft.com/office/drawing/2014/main" id="{C93835D5-0235-412F-81B5-202C15026157}"/>
            </a:ext>
          </a:extLst>
        </xdr:cNvPr>
        <xdr:cNvSpPr/>
      </xdr:nvSpPr>
      <xdr:spPr>
        <a:xfrm>
          <a:off x="8324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949220</xdr:colOff>
      <xdr:row>3</xdr:row>
      <xdr:rowOff>47625</xdr:rowOff>
    </xdr:to>
    <xdr:pic>
      <xdr:nvPicPr>
        <xdr:cNvPr id="2" name="UploadedImage">
          <a:extLst>
            <a:ext uri="{FF2B5EF4-FFF2-40B4-BE49-F238E27FC236}">
              <a16:creationId xmlns:a16="http://schemas.microsoft.com/office/drawing/2014/main" id="{F4DF57B2-7C2A-4DBE-9509-DFE80DC650F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7</xdr:col>
      <xdr:colOff>314325</xdr:colOff>
      <xdr:row>0</xdr:row>
      <xdr:rowOff>142875</xdr:rowOff>
    </xdr:from>
    <xdr:to>
      <xdr:col>8</xdr:col>
      <xdr:colOff>419100</xdr:colOff>
      <xdr:row>3</xdr:row>
      <xdr:rowOff>95249</xdr:rowOff>
    </xdr:to>
    <xdr:sp macro="[0]!Show_DASHBOARD" textlink="">
      <xdr:nvSpPr>
        <xdr:cNvPr id="4" name="Rectangle: Rounded Corners 3">
          <a:extLst>
            <a:ext uri="{FF2B5EF4-FFF2-40B4-BE49-F238E27FC236}">
              <a16:creationId xmlns:a16="http://schemas.microsoft.com/office/drawing/2014/main" id="{B0824002-91B6-4931-B37F-4B60F4018339}"/>
            </a:ext>
          </a:extLst>
        </xdr:cNvPr>
        <xdr:cNvSpPr/>
      </xdr:nvSpPr>
      <xdr:spPr>
        <a:xfrm>
          <a:off x="5257800"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25295</xdr:colOff>
      <xdr:row>2</xdr:row>
      <xdr:rowOff>161925</xdr:rowOff>
    </xdr:to>
    <xdr:pic>
      <xdr:nvPicPr>
        <xdr:cNvPr id="3" name="UploadedImage">
          <a:extLst>
            <a:ext uri="{FF2B5EF4-FFF2-40B4-BE49-F238E27FC236}">
              <a16:creationId xmlns:a16="http://schemas.microsoft.com/office/drawing/2014/main" id="{57EDB917-B94B-4E44-A002-4D91B045C44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5</xdr:col>
      <xdr:colOff>247650</xdr:colOff>
      <xdr:row>0</xdr:row>
      <xdr:rowOff>133350</xdr:rowOff>
    </xdr:from>
    <xdr:to>
      <xdr:col>5</xdr:col>
      <xdr:colOff>1381125</xdr:colOff>
      <xdr:row>2</xdr:row>
      <xdr:rowOff>200024</xdr:rowOff>
    </xdr:to>
    <xdr:sp macro="[0]!Show_DASHBOARD" textlink="">
      <xdr:nvSpPr>
        <xdr:cNvPr id="4" name="Rectangle: Rounded Corners 3">
          <a:extLst>
            <a:ext uri="{FF2B5EF4-FFF2-40B4-BE49-F238E27FC236}">
              <a16:creationId xmlns:a16="http://schemas.microsoft.com/office/drawing/2014/main" id="{4F6DE257-55B9-4067-A3A4-57C0F12EE762}"/>
            </a:ext>
          </a:extLst>
        </xdr:cNvPr>
        <xdr:cNvSpPr/>
      </xdr:nvSpPr>
      <xdr:spPr>
        <a:xfrm>
          <a:off x="8401050" y="1333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108</xdr:col>
      <xdr:colOff>514349</xdr:colOff>
      <xdr:row>0</xdr:row>
      <xdr:rowOff>171450</xdr:rowOff>
    </xdr:from>
    <xdr:to>
      <xdr:col>109</xdr:col>
      <xdr:colOff>971549</xdr:colOff>
      <xdr:row>2</xdr:row>
      <xdr:rowOff>180974</xdr:rowOff>
    </xdr:to>
    <xdr:sp macro="[0]!Show_LettingResultsForm" textlink="">
      <xdr:nvSpPr>
        <xdr:cNvPr id="3" name="Rectangle: Rounded Corners 2">
          <a:extLst>
            <a:ext uri="{FF2B5EF4-FFF2-40B4-BE49-F238E27FC236}">
              <a16:creationId xmlns:a16="http://schemas.microsoft.com/office/drawing/2014/main" id="{3C100F7D-90A2-4FEA-98B9-99DC0D2B60C3}"/>
            </a:ext>
          </a:extLst>
        </xdr:cNvPr>
        <xdr:cNvSpPr/>
      </xdr:nvSpPr>
      <xdr:spPr>
        <a:xfrm>
          <a:off x="15840074" y="171450"/>
          <a:ext cx="1762125" cy="619124"/>
        </a:xfrm>
        <a:prstGeom prst="roundRect">
          <a:avLst/>
        </a:prstGeom>
        <a:solidFill>
          <a:schemeClr val="accent6">
            <a:lumMod val="20000"/>
            <a:lumOff val="8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Bid Letting Results Form</a:t>
          </a:r>
        </a:p>
      </xdr:txBody>
    </xdr:sp>
    <xdr:clientData fPrintsWithSheet="0"/>
  </xdr:twoCellAnchor>
  <xdr:twoCellAnchor editAs="oneCell">
    <xdr:from>
      <xdr:col>0</xdr:col>
      <xdr:colOff>57150</xdr:colOff>
      <xdr:row>0</xdr:row>
      <xdr:rowOff>66675</xdr:rowOff>
    </xdr:from>
    <xdr:to>
      <xdr:col>0</xdr:col>
      <xdr:colOff>1615970</xdr:colOff>
      <xdr:row>2</xdr:row>
      <xdr:rowOff>95250</xdr:rowOff>
    </xdr:to>
    <xdr:pic>
      <xdr:nvPicPr>
        <xdr:cNvPr id="4" name="UploadedImage">
          <a:extLst>
            <a:ext uri="{FF2B5EF4-FFF2-40B4-BE49-F238E27FC236}">
              <a16:creationId xmlns:a16="http://schemas.microsoft.com/office/drawing/2014/main" id="{96D5959F-26BA-4065-9049-FBA705F9BA1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66675"/>
          <a:ext cx="1558820" cy="638175"/>
        </a:xfrm>
        <a:prstGeom prst="rect">
          <a:avLst/>
        </a:prstGeom>
      </xdr:spPr>
    </xdr:pic>
    <xdr:clientData/>
  </xdr:twoCellAnchor>
  <xdr:twoCellAnchor>
    <xdr:from>
      <xdr:col>5</xdr:col>
      <xdr:colOff>85725</xdr:colOff>
      <xdr:row>0</xdr:row>
      <xdr:rowOff>171450</xdr:rowOff>
    </xdr:from>
    <xdr:to>
      <xdr:col>5</xdr:col>
      <xdr:colOff>1219200</xdr:colOff>
      <xdr:row>2</xdr:row>
      <xdr:rowOff>104774</xdr:rowOff>
    </xdr:to>
    <xdr:sp macro="[0]!Show_DASHBOARD" textlink="">
      <xdr:nvSpPr>
        <xdr:cNvPr id="5" name="Rectangle: Rounded Corners 4">
          <a:extLst>
            <a:ext uri="{FF2B5EF4-FFF2-40B4-BE49-F238E27FC236}">
              <a16:creationId xmlns:a16="http://schemas.microsoft.com/office/drawing/2014/main" id="{7F65EB24-F911-4121-B8BF-71DEE2E13B38}"/>
            </a:ext>
          </a:extLst>
        </xdr:cNvPr>
        <xdr:cNvSpPr/>
      </xdr:nvSpPr>
      <xdr:spPr>
        <a:xfrm>
          <a:off x="81724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xdr:from>
      <xdr:col>108</xdr:col>
      <xdr:colOff>590550</xdr:colOff>
      <xdr:row>13</xdr:row>
      <xdr:rowOff>161925</xdr:rowOff>
    </xdr:from>
    <xdr:to>
      <xdr:col>109</xdr:col>
      <xdr:colOff>1009650</xdr:colOff>
      <xdr:row>15</xdr:row>
      <xdr:rowOff>152399</xdr:rowOff>
    </xdr:to>
    <xdr:sp macro="[0]!Form_LettingResults" textlink="">
      <xdr:nvSpPr>
        <xdr:cNvPr id="2" name="Rectangle: Rounded Corners 1">
          <a:extLst>
            <a:ext uri="{FF2B5EF4-FFF2-40B4-BE49-F238E27FC236}">
              <a16:creationId xmlns:a16="http://schemas.microsoft.com/office/drawing/2014/main" id="{3EEDA381-EEC8-4DC3-A2A6-EB631F453277}"/>
            </a:ext>
          </a:extLst>
        </xdr:cNvPr>
        <xdr:cNvSpPr/>
      </xdr:nvSpPr>
      <xdr:spPr>
        <a:xfrm>
          <a:off x="15916275" y="3495675"/>
          <a:ext cx="1724025" cy="581024"/>
        </a:xfrm>
        <a:prstGeom prst="roundRect">
          <a:avLst/>
        </a:prstGeom>
        <a:solidFill>
          <a:srgbClr val="EFD1F1"/>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Create / Modify Letting Results Summary</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85725</xdr:colOff>
      <xdr:row>0</xdr:row>
      <xdr:rowOff>57150</xdr:rowOff>
    </xdr:from>
    <xdr:to>
      <xdr:col>1</xdr:col>
      <xdr:colOff>120545</xdr:colOff>
      <xdr:row>2</xdr:row>
      <xdr:rowOff>38100</xdr:rowOff>
    </xdr:to>
    <xdr:pic>
      <xdr:nvPicPr>
        <xdr:cNvPr id="3" name="UploadedImage">
          <a:extLst>
            <a:ext uri="{FF2B5EF4-FFF2-40B4-BE49-F238E27FC236}">
              <a16:creationId xmlns:a16="http://schemas.microsoft.com/office/drawing/2014/main" id="{02FBD911-152E-4F22-977A-323A8D63F6A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57150"/>
          <a:ext cx="1558820" cy="638175"/>
        </a:xfrm>
        <a:prstGeom prst="rect">
          <a:avLst/>
        </a:prstGeom>
      </xdr:spPr>
    </xdr:pic>
    <xdr:clientData/>
  </xdr:twoCellAnchor>
  <xdr:twoCellAnchor>
    <xdr:from>
      <xdr:col>6</xdr:col>
      <xdr:colOff>971550</xdr:colOff>
      <xdr:row>0</xdr:row>
      <xdr:rowOff>171450</xdr:rowOff>
    </xdr:from>
    <xdr:to>
      <xdr:col>6</xdr:col>
      <xdr:colOff>2105025</xdr:colOff>
      <xdr:row>2</xdr:row>
      <xdr:rowOff>57149</xdr:rowOff>
    </xdr:to>
    <xdr:sp macro="[0]!Show_DASHBOARD" textlink="">
      <xdr:nvSpPr>
        <xdr:cNvPr id="4" name="Rectangle: Rounded Corners 3">
          <a:extLst>
            <a:ext uri="{FF2B5EF4-FFF2-40B4-BE49-F238E27FC236}">
              <a16:creationId xmlns:a16="http://schemas.microsoft.com/office/drawing/2014/main" id="{5149A03C-095A-408F-B8CD-A6EB9C12C2EA}"/>
            </a:ext>
          </a:extLst>
        </xdr:cNvPr>
        <xdr:cNvSpPr/>
      </xdr:nvSpPr>
      <xdr:spPr>
        <a:xfrm>
          <a:off x="10601325"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99060</xdr:colOff>
      <xdr:row>0</xdr:row>
      <xdr:rowOff>91440</xdr:rowOff>
    </xdr:from>
    <xdr:to>
      <xdr:col>2</xdr:col>
      <xdr:colOff>103400</xdr:colOff>
      <xdr:row>1</xdr:row>
      <xdr:rowOff>302895</xdr:rowOff>
    </xdr:to>
    <xdr:pic>
      <xdr:nvPicPr>
        <xdr:cNvPr id="3" name="UploadedImage">
          <a:extLst>
            <a:ext uri="{FF2B5EF4-FFF2-40B4-BE49-F238E27FC236}">
              <a16:creationId xmlns:a16="http://schemas.microsoft.com/office/drawing/2014/main" id="{281C4B5E-562C-4B80-A81A-DE0E0CFC614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060" y="91440"/>
          <a:ext cx="1556915" cy="640080"/>
        </a:xfrm>
        <a:prstGeom prst="rect">
          <a:avLst/>
        </a:prstGeom>
      </xdr:spPr>
    </xdr:pic>
    <xdr:clientData/>
  </xdr:twoCellAnchor>
  <xdr:twoCellAnchor>
    <xdr:from>
      <xdr:col>3</xdr:col>
      <xdr:colOff>693420</xdr:colOff>
      <xdr:row>0</xdr:row>
      <xdr:rowOff>144780</xdr:rowOff>
    </xdr:from>
    <xdr:to>
      <xdr:col>3</xdr:col>
      <xdr:colOff>1826895</xdr:colOff>
      <xdr:row>1</xdr:row>
      <xdr:rowOff>260984</xdr:rowOff>
    </xdr:to>
    <xdr:sp macro="[0]!Show_DASHBOARD" textlink="">
      <xdr:nvSpPr>
        <xdr:cNvPr id="4" name="Rectangle: Rounded Corners 3">
          <a:extLst>
            <a:ext uri="{FF2B5EF4-FFF2-40B4-BE49-F238E27FC236}">
              <a16:creationId xmlns:a16="http://schemas.microsoft.com/office/drawing/2014/main" id="{E98C19BB-276D-45A8-B81D-6127B3D52D2B}"/>
            </a:ext>
          </a:extLst>
        </xdr:cNvPr>
        <xdr:cNvSpPr/>
      </xdr:nvSpPr>
      <xdr:spPr>
        <a:xfrm>
          <a:off x="5631180" y="14478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1</xdr:col>
      <xdr:colOff>1870981</xdr:colOff>
      <xdr:row>0</xdr:row>
      <xdr:rowOff>75178</xdr:rowOff>
    </xdr:from>
    <xdr:to>
      <xdr:col>1</xdr:col>
      <xdr:colOff>3199040</xdr:colOff>
      <xdr:row>1</xdr:row>
      <xdr:rowOff>236084</xdr:rowOff>
    </xdr:to>
    <xdr:sp macro="[0]!Calculate_CostQuantity" textlink="">
      <xdr:nvSpPr>
        <xdr:cNvPr id="2" name="Rectangle: Rounded Corners 1">
          <a:extLst>
            <a:ext uri="{FF2B5EF4-FFF2-40B4-BE49-F238E27FC236}">
              <a16:creationId xmlns:a16="http://schemas.microsoft.com/office/drawing/2014/main" id="{62BA68C2-0D7A-41A9-A9E8-92D995E0B68B}"/>
            </a:ext>
          </a:extLst>
        </xdr:cNvPr>
        <xdr:cNvSpPr/>
      </xdr:nvSpPr>
      <xdr:spPr>
        <a:xfrm>
          <a:off x="2975881" y="75178"/>
          <a:ext cx="1328059" cy="741931"/>
        </a:xfrm>
        <a:prstGeom prst="roundRect">
          <a:avLst/>
        </a:prstGeom>
        <a:solidFill>
          <a:srgbClr val="0070C0"/>
        </a:solidFill>
        <a:ln w="28575"/>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Calculate</a:t>
          </a:r>
        </a:p>
      </xdr:txBody>
    </xdr:sp>
    <xdr:clientData fPrintsWithSheet="0"/>
  </xdr:twoCellAnchor>
  <xdr:twoCellAnchor>
    <xdr:from>
      <xdr:col>10</xdr:col>
      <xdr:colOff>131763</xdr:colOff>
      <xdr:row>0</xdr:row>
      <xdr:rowOff>106590</xdr:rowOff>
    </xdr:from>
    <xdr:to>
      <xdr:col>11</xdr:col>
      <xdr:colOff>778441</xdr:colOff>
      <xdr:row>1</xdr:row>
      <xdr:rowOff>279627</xdr:rowOff>
    </xdr:to>
    <xdr:sp macro="[0]!Final_CAD" textlink="">
      <xdr:nvSpPr>
        <xdr:cNvPr id="3" name="Rectangle: Rounded Corners 2">
          <a:extLst>
            <a:ext uri="{FF2B5EF4-FFF2-40B4-BE49-F238E27FC236}">
              <a16:creationId xmlns:a16="http://schemas.microsoft.com/office/drawing/2014/main" id="{B7D6F528-7517-47D2-BED9-10FB787A33AD}"/>
            </a:ext>
          </a:extLst>
        </xdr:cNvPr>
        <xdr:cNvSpPr/>
      </xdr:nvSpPr>
      <xdr:spPr>
        <a:xfrm>
          <a:off x="13847763" y="106590"/>
          <a:ext cx="1208653" cy="754062"/>
        </a:xfrm>
        <a:prstGeom prst="roundRect">
          <a:avLst/>
        </a:prstGeom>
        <a:solidFill>
          <a:srgbClr val="C0000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Create</a:t>
          </a:r>
          <a:r>
            <a:rPr lang="en-US" sz="1200" b="1" baseline="0"/>
            <a:t> Final </a:t>
          </a:r>
        </a:p>
        <a:p>
          <a:pPr algn="ctr"/>
          <a:r>
            <a:rPr lang="en-US" sz="1200" b="1" baseline="0"/>
            <a:t>CAD</a:t>
          </a:r>
          <a:endParaRPr lang="en-US" sz="1200" b="1"/>
        </a:p>
      </xdr:txBody>
    </xdr:sp>
    <xdr:clientData fPrintsWithSheet="0"/>
  </xdr:twoCellAnchor>
  <xdr:twoCellAnchor editAs="oneCell">
    <xdr:from>
      <xdr:col>0</xdr:col>
      <xdr:colOff>79541</xdr:colOff>
      <xdr:row>0</xdr:row>
      <xdr:rowOff>34018</xdr:rowOff>
    </xdr:from>
    <xdr:to>
      <xdr:col>1</xdr:col>
      <xdr:colOff>533348</xdr:colOff>
      <xdr:row>1</xdr:row>
      <xdr:rowOff>85952</xdr:rowOff>
    </xdr:to>
    <xdr:pic>
      <xdr:nvPicPr>
        <xdr:cNvPr id="5" name="UploadedImage">
          <a:extLst>
            <a:ext uri="{FF2B5EF4-FFF2-40B4-BE49-F238E27FC236}">
              <a16:creationId xmlns:a16="http://schemas.microsoft.com/office/drawing/2014/main" id="{2908EF8B-14F4-48EC-A257-944AD2B9968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79541" y="34018"/>
          <a:ext cx="1558707" cy="632959"/>
        </a:xfrm>
        <a:prstGeom prst="rect">
          <a:avLst/>
        </a:prstGeom>
      </xdr:spPr>
    </xdr:pic>
    <xdr:clientData/>
  </xdr:twoCellAnchor>
  <xdr:twoCellAnchor>
    <xdr:from>
      <xdr:col>8</xdr:col>
      <xdr:colOff>177800</xdr:colOff>
      <xdr:row>0</xdr:row>
      <xdr:rowOff>177800</xdr:rowOff>
    </xdr:from>
    <xdr:to>
      <xdr:col>8</xdr:col>
      <xdr:colOff>1311275</xdr:colOff>
      <xdr:row>1</xdr:row>
      <xdr:rowOff>136524</xdr:rowOff>
    </xdr:to>
    <xdr:sp macro="[0]!Show_DASHBOARD" textlink="">
      <xdr:nvSpPr>
        <xdr:cNvPr id="6" name="Rectangle: Rounded Corners 5">
          <a:extLst>
            <a:ext uri="{FF2B5EF4-FFF2-40B4-BE49-F238E27FC236}">
              <a16:creationId xmlns:a16="http://schemas.microsoft.com/office/drawing/2014/main" id="{0D0F5660-A037-48B8-8384-B9E6496521BC}"/>
            </a:ext>
          </a:extLst>
        </xdr:cNvPr>
        <xdr:cNvSpPr/>
      </xdr:nvSpPr>
      <xdr:spPr>
        <a:xfrm>
          <a:off x="11112500" y="17780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1</xdr:col>
      <xdr:colOff>1685924</xdr:colOff>
      <xdr:row>3</xdr:row>
      <xdr:rowOff>66676</xdr:rowOff>
    </xdr:from>
    <xdr:to>
      <xdr:col>2</xdr:col>
      <xdr:colOff>1133475</xdr:colOff>
      <xdr:row>4</xdr:row>
      <xdr:rowOff>28575</xdr:rowOff>
    </xdr:to>
    <xdr:sp macro="[0]!Calculate_EngPayInv" textlink="">
      <xdr:nvSpPr>
        <xdr:cNvPr id="2" name="Rectangle: Rounded Corners 1">
          <a:extLst>
            <a:ext uri="{FF2B5EF4-FFF2-40B4-BE49-F238E27FC236}">
              <a16:creationId xmlns:a16="http://schemas.microsoft.com/office/drawing/2014/main" id="{186CC805-08F1-4A73-AEE8-232041407998}"/>
            </a:ext>
          </a:extLst>
        </xdr:cNvPr>
        <xdr:cNvSpPr/>
      </xdr:nvSpPr>
      <xdr:spPr>
        <a:xfrm>
          <a:off x="3371849" y="838201"/>
          <a:ext cx="1257301" cy="371474"/>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Calculate</a:t>
          </a:r>
        </a:p>
      </xdr:txBody>
    </xdr:sp>
    <xdr:clientData fPrintsWithSheet="0"/>
  </xdr:twoCellAnchor>
  <xdr:twoCellAnchor editAs="oneCell">
    <xdr:from>
      <xdr:col>0</xdr:col>
      <xdr:colOff>57150</xdr:colOff>
      <xdr:row>0</xdr:row>
      <xdr:rowOff>47625</xdr:rowOff>
    </xdr:from>
    <xdr:to>
      <xdr:col>0</xdr:col>
      <xdr:colOff>1615970</xdr:colOff>
      <xdr:row>2</xdr:row>
      <xdr:rowOff>142875</xdr:rowOff>
    </xdr:to>
    <xdr:pic>
      <xdr:nvPicPr>
        <xdr:cNvPr id="4" name="UploadedImage">
          <a:extLst>
            <a:ext uri="{FF2B5EF4-FFF2-40B4-BE49-F238E27FC236}">
              <a16:creationId xmlns:a16="http://schemas.microsoft.com/office/drawing/2014/main" id="{755A01BA-305E-4242-8D64-D228DC83948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47625"/>
          <a:ext cx="1558820" cy="638175"/>
        </a:xfrm>
        <a:prstGeom prst="rect">
          <a:avLst/>
        </a:prstGeom>
      </xdr:spPr>
    </xdr:pic>
    <xdr:clientData/>
  </xdr:twoCellAnchor>
  <xdr:twoCellAnchor>
    <xdr:from>
      <xdr:col>6</xdr:col>
      <xdr:colOff>66675</xdr:colOff>
      <xdr:row>0</xdr:row>
      <xdr:rowOff>171450</xdr:rowOff>
    </xdr:from>
    <xdr:to>
      <xdr:col>6</xdr:col>
      <xdr:colOff>1200150</xdr:colOff>
      <xdr:row>2</xdr:row>
      <xdr:rowOff>171449</xdr:rowOff>
    </xdr:to>
    <xdr:sp macro="[0]!Show_DASHBOARD" textlink="">
      <xdr:nvSpPr>
        <xdr:cNvPr id="5" name="Rectangle: Rounded Corners 4">
          <a:extLst>
            <a:ext uri="{FF2B5EF4-FFF2-40B4-BE49-F238E27FC236}">
              <a16:creationId xmlns:a16="http://schemas.microsoft.com/office/drawing/2014/main" id="{03E876D9-CFE5-467A-8E4D-904E010A4C09}"/>
            </a:ext>
          </a:extLst>
        </xdr:cNvPr>
        <xdr:cNvSpPr/>
      </xdr:nvSpPr>
      <xdr:spPr>
        <a:xfrm>
          <a:off x="6800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2</xdr:col>
      <xdr:colOff>133349</xdr:colOff>
      <xdr:row>3</xdr:row>
      <xdr:rowOff>38100</xdr:rowOff>
    </xdr:from>
    <xdr:to>
      <xdr:col>2</xdr:col>
      <xdr:colOff>1562100</xdr:colOff>
      <xdr:row>4</xdr:row>
      <xdr:rowOff>76200</xdr:rowOff>
    </xdr:to>
    <xdr:sp macro="[0]!Calculate_EngPayInv" textlink="">
      <xdr:nvSpPr>
        <xdr:cNvPr id="2" name="Rectangle: Rounded Corners 1">
          <a:extLst>
            <a:ext uri="{FF2B5EF4-FFF2-40B4-BE49-F238E27FC236}">
              <a16:creationId xmlns:a16="http://schemas.microsoft.com/office/drawing/2014/main" id="{FFA415E2-F50D-48EB-8FFC-E8F65750D3E7}"/>
            </a:ext>
          </a:extLst>
        </xdr:cNvPr>
        <xdr:cNvSpPr/>
      </xdr:nvSpPr>
      <xdr:spPr>
        <a:xfrm>
          <a:off x="4086224" y="800100"/>
          <a:ext cx="1428751" cy="371475"/>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t>Calculate</a:t>
          </a:r>
        </a:p>
      </xdr:txBody>
    </xdr:sp>
    <xdr:clientData fPrintsWithSheet="0"/>
  </xdr:twoCellAnchor>
  <xdr:twoCellAnchor editAs="oneCell">
    <xdr:from>
      <xdr:col>0</xdr:col>
      <xdr:colOff>66675</xdr:colOff>
      <xdr:row>0</xdr:row>
      <xdr:rowOff>66674</xdr:rowOff>
    </xdr:from>
    <xdr:to>
      <xdr:col>0</xdr:col>
      <xdr:colOff>923925</xdr:colOff>
      <xdr:row>3</xdr:row>
      <xdr:rowOff>142493</xdr:rowOff>
    </xdr:to>
    <xdr:pic>
      <xdr:nvPicPr>
        <xdr:cNvPr id="3" name="Picture 2" descr="Asset Management | South Street Capital Management">
          <a:extLst>
            <a:ext uri="{FF2B5EF4-FFF2-40B4-BE49-F238E27FC236}">
              <a16:creationId xmlns:a16="http://schemas.microsoft.com/office/drawing/2014/main" id="{9B77112A-CDBA-41CD-9D7D-9B3B402800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66674"/>
          <a:ext cx="857250" cy="837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1066800</xdr:colOff>
      <xdr:row>0</xdr:row>
      <xdr:rowOff>123825</xdr:rowOff>
    </xdr:from>
    <xdr:to>
      <xdr:col>1</xdr:col>
      <xdr:colOff>190500</xdr:colOff>
      <xdr:row>3</xdr:row>
      <xdr:rowOff>123825</xdr:rowOff>
    </xdr:to>
    <xdr:pic>
      <xdr:nvPicPr>
        <xdr:cNvPr id="4" name="Picture 3">
          <a:extLst>
            <a:ext uri="{FF2B5EF4-FFF2-40B4-BE49-F238E27FC236}">
              <a16:creationId xmlns:a16="http://schemas.microsoft.com/office/drawing/2014/main" id="{D70F3FCD-FA0C-4321-BBD3-F61D23D747E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66800" y="123825"/>
          <a:ext cx="13430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295275</xdr:colOff>
      <xdr:row>0</xdr:row>
      <xdr:rowOff>180975</xdr:rowOff>
    </xdr:from>
    <xdr:to>
      <xdr:col>6</xdr:col>
      <xdr:colOff>1428750</xdr:colOff>
      <xdr:row>2</xdr:row>
      <xdr:rowOff>238124</xdr:rowOff>
    </xdr:to>
    <xdr:sp macro="[0]!Show_DASHBOARD" textlink="">
      <xdr:nvSpPr>
        <xdr:cNvPr id="6" name="Rectangle: Rounded Corners 5">
          <a:extLst>
            <a:ext uri="{FF2B5EF4-FFF2-40B4-BE49-F238E27FC236}">
              <a16:creationId xmlns:a16="http://schemas.microsoft.com/office/drawing/2014/main" id="{B2D94D49-DCD6-4298-A94C-00779FEBD97A}"/>
            </a:ext>
          </a:extLst>
        </xdr:cNvPr>
        <xdr:cNvSpPr/>
      </xdr:nvSpPr>
      <xdr:spPr>
        <a:xfrm>
          <a:off x="8181975" y="1809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osarc.sharepoint.com/sites/OSARCEstimateInvoiceProgram/Estimates/Tallahatchie/SAP-68(6)M.xlsm" TargetMode="External"/><Relationship Id="rId1" Type="http://schemas.openxmlformats.org/officeDocument/2006/relationships/externalLinkPath" Target="https://osarc.sharepoint.com/sites/OSARCEstimateInvoiceProgram/Estimates/Tallahatchie/SAP-68(6)M.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jhammons\Downloads\SAP-57(65)%20Estimate%20Program.xlsm" TargetMode="External"/><Relationship Id="rId1" Type="http://schemas.openxmlformats.org/officeDocument/2006/relationships/externalLinkPath" Target="https://osarc.sharepoint.com/sites/OSARCEstimateInvoiceProgram/Shared%20Documents/PROGRAM/SAP-57(65)%20Estimate%20Progra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AvgUnitCost"/>
      <sheetName val="START"/>
      <sheetName val="ENG_Estimate"/>
      <sheetName val="900"/>
      <sheetName val="902"/>
      <sheetName val="GreenCover"/>
      <sheetName val="SA_Estimate"/>
      <sheetName val="Contractor_Est"/>
      <sheetName val="BIDTAB"/>
      <sheetName val="LettingResults"/>
      <sheetName val="EngPayInv"/>
      <sheetName val="EngPayInv_No_3"/>
      <sheetName val="EngPayInv_No_2"/>
      <sheetName val="EngPayInv_No_1"/>
      <sheetName val="EngPayInvFedFund"/>
      <sheetName val="CAD-001"/>
      <sheetName val="CAD-001_No_4"/>
      <sheetName val="CAD-001_No_3"/>
      <sheetName val="CAD-001_No_2"/>
      <sheetName val="CAD-001_No_1"/>
      <sheetName val="CAD-002"/>
      <sheetName val="CAD-002_No_5"/>
      <sheetName val="CAD-002_No_4"/>
      <sheetName val="CAD-002_No_3"/>
      <sheetName val="CAD-002_No_2"/>
      <sheetName val="CAD-002_No_1"/>
      <sheetName val="WebBidList"/>
      <sheetName val="SAP-68(6)M"/>
    </sheetNames>
    <sheetDataSet>
      <sheetData sheetId="0"/>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START"/>
      <sheetName val="ENG_Estimate"/>
      <sheetName val="900"/>
      <sheetName val="902"/>
      <sheetName val="GreenCover"/>
      <sheetName val="SA_Estimate"/>
      <sheetName val="Contractor_Est"/>
      <sheetName val="BIDTAB"/>
      <sheetName val="Material_Report"/>
      <sheetName val="LettingResults"/>
      <sheetName val="EngPayInv"/>
      <sheetName val="EngPayInvFedFund"/>
      <sheetName val="CAD-001"/>
      <sheetName val="CAD-001_No_9"/>
      <sheetName val="CAD-001_No_8"/>
      <sheetName val="CAD-001_No_7"/>
      <sheetName val="CAD-001_No_6"/>
      <sheetName val="CAD-001_No_5"/>
      <sheetName val="CAD-001_No_4"/>
      <sheetName val="CAD-001_No_3"/>
      <sheetName val="CAD-001_No_2"/>
      <sheetName val="CAD-001_No_1"/>
      <sheetName val="CAD-002"/>
      <sheetName val="CAD-002_No_9"/>
      <sheetName val="CAD-002_No_8"/>
      <sheetName val="CAD-002_No_7"/>
      <sheetName val="CAD-002_No_6"/>
      <sheetName val="CAD-002_No_5"/>
      <sheetName val="CAD-002_No_4"/>
      <sheetName val="CAD-002_No_3"/>
      <sheetName val="CAD-002_No_2"/>
      <sheetName val="CAD-002_No_1"/>
      <sheetName val="WebBidList"/>
      <sheetName val="SAP-57(65) Estimate Prog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drive.google.com/file/d/1gu1KJiFjo3Y7YR8QmRf-eP1bRBqiTfdK/view?usp=sharing" TargetMode="External"/><Relationship Id="rId13" Type="http://schemas.openxmlformats.org/officeDocument/2006/relationships/hyperlink" Target="https://drive.google.com/file/d/1Uitm8PCCIxVnay0f1LR-PW9r3uWwp0MS/view?usp=sharing" TargetMode="External"/><Relationship Id="rId18" Type="http://schemas.openxmlformats.org/officeDocument/2006/relationships/hyperlink" Target="https://drive.google.com/file/d/1v_DyqxsWkj0zGHHKiAUBZ1vKjJ8ilb64/view?usp=sharing" TargetMode="External"/><Relationship Id="rId26" Type="http://schemas.openxmlformats.org/officeDocument/2006/relationships/hyperlink" Target="https://drive.google.com/file/d/1MVGclSGgYyg-e1yOCBQNBTu-gq78IsS7/view?usp=sharing" TargetMode="External"/><Relationship Id="rId3" Type="http://schemas.openxmlformats.org/officeDocument/2006/relationships/hyperlink" Target="https://drive.google.com/file/d/1OquLacrYG5BCKkWMpJ1b0Toumb110cpe/view?usp=sharing" TargetMode="External"/><Relationship Id="rId21" Type="http://schemas.openxmlformats.org/officeDocument/2006/relationships/hyperlink" Target="https://drive.google.com/file/d/1km2AtOPKk05IOdq0Gnz2KjZD25KfARlm/view?usp=sharing" TargetMode="External"/><Relationship Id="rId7" Type="http://schemas.openxmlformats.org/officeDocument/2006/relationships/hyperlink" Target="https://drive.google.com/file/d/1bNjH1PvH-sMedrW6vFEuIu2SuiztmuHh/view?usp=sharing" TargetMode="External"/><Relationship Id="rId12" Type="http://schemas.openxmlformats.org/officeDocument/2006/relationships/hyperlink" Target="https://drive.google.com/file/d/1afSM48qHWMqoaXl5Co7frCv6A4hdC8uU/view?usp=sharing" TargetMode="External"/><Relationship Id="rId17" Type="http://schemas.openxmlformats.org/officeDocument/2006/relationships/hyperlink" Target="https://drive.google.com/file/d/1ax-PgZRYqkbuTrbhlrV9hXqBpFFptKiO/view?usp=sharing" TargetMode="External"/><Relationship Id="rId25" Type="http://schemas.openxmlformats.org/officeDocument/2006/relationships/hyperlink" Target="https://drive.google.com/file/d/1leGqFH8yEI66PKS-f79EK-ISaQcOJ73O/view?usp=sharing" TargetMode="External"/><Relationship Id="rId2" Type="http://schemas.openxmlformats.org/officeDocument/2006/relationships/hyperlink" Target="https://drive.google.com/file/d/1a6cN_Ygs4z7uC3N9YUbYIX49T3bbAqyi/view?usp=sharing" TargetMode="External"/><Relationship Id="rId16" Type="http://schemas.openxmlformats.org/officeDocument/2006/relationships/hyperlink" Target="https://drive.google.com/file/d/1BkM0i860uDL76dHpRBJwd-WQCn7cNRJV/view?usp=sharing" TargetMode="External"/><Relationship Id="rId20" Type="http://schemas.openxmlformats.org/officeDocument/2006/relationships/hyperlink" Target="https://drive.google.com/file/d/1B1_KlPreQt25k8h0PISSp98-ANsMOJ2-/view?usp=sharing" TargetMode="External"/><Relationship Id="rId29" Type="http://schemas.openxmlformats.org/officeDocument/2006/relationships/drawing" Target="../drawings/drawing4.xml"/><Relationship Id="rId1" Type="http://schemas.openxmlformats.org/officeDocument/2006/relationships/hyperlink" Target="https://drive.google.com/file/d/1eE9vT1NWEEWJcShzAxqddELgw6mffFKd/view?usp=sharing" TargetMode="External"/><Relationship Id="rId6" Type="http://schemas.openxmlformats.org/officeDocument/2006/relationships/hyperlink" Target="https://drive.google.com/file/d/1aZODwOrugn29ytZB8ZvRdGIMOXloq5qC/view?usp=sharing" TargetMode="External"/><Relationship Id="rId11" Type="http://schemas.openxmlformats.org/officeDocument/2006/relationships/hyperlink" Target="https://drive.google.com/file/d/11Au62iwl_SzTJxrd9P9NaJsvFPmZroIE/view?usp=sharing" TargetMode="External"/><Relationship Id="rId24" Type="http://schemas.openxmlformats.org/officeDocument/2006/relationships/hyperlink" Target="https://drive.google.com/file/d/1Zsg5VbR-cYokqAMwoCFcojEMet5CFakL/view?usp=sharing" TargetMode="External"/><Relationship Id="rId5" Type="http://schemas.openxmlformats.org/officeDocument/2006/relationships/hyperlink" Target="https://drive.google.com/file/d/1AgIsJRfmKauCoHvTNgz8jo_Pn-45D1xY/view?usp=sharing" TargetMode="External"/><Relationship Id="rId15" Type="http://schemas.openxmlformats.org/officeDocument/2006/relationships/hyperlink" Target="https://drive.google.com/file/d/1qdQMg90ILEqn260VP4pkWZrQ3nBXrh1S/view?usp=sharing" TargetMode="External"/><Relationship Id="rId23" Type="http://schemas.openxmlformats.org/officeDocument/2006/relationships/hyperlink" Target="https://drive.google.com/file/d/1rx0zs_tI8ioQaJFV6qbYlIMLMUuB-ZJ4/view?usp=sharing" TargetMode="External"/><Relationship Id="rId28" Type="http://schemas.openxmlformats.org/officeDocument/2006/relationships/printerSettings" Target="../printerSettings/printerSettings13.bin"/><Relationship Id="rId10" Type="http://schemas.openxmlformats.org/officeDocument/2006/relationships/hyperlink" Target="https://drive.google.com/file/d/1ScK6yfZEM9atQK9nWlFwyIyem_3Z5IUw/view?usp=sharing" TargetMode="External"/><Relationship Id="rId19" Type="http://schemas.openxmlformats.org/officeDocument/2006/relationships/hyperlink" Target="https://drive.google.com/file/d/1rZ8sL0f9TRKN3XfSxkpXMU3cj_FABvJD/view?usp=sharing" TargetMode="External"/><Relationship Id="rId4" Type="http://schemas.openxmlformats.org/officeDocument/2006/relationships/hyperlink" Target="https://drive.google.com/file/d/1VdQZM_BIw7NS-pAtAM3iLi5U-p8Xnuup/view?usp=sharing" TargetMode="External"/><Relationship Id="rId9" Type="http://schemas.openxmlformats.org/officeDocument/2006/relationships/hyperlink" Target="https://drive.google.com/file/d/1ZaWZIwy6NI5b4GI8bDkEENVhGivVASKe/view?usp=sharing" TargetMode="External"/><Relationship Id="rId14" Type="http://schemas.openxmlformats.org/officeDocument/2006/relationships/hyperlink" Target="https://drive.google.com/file/d/1tiYs1pNT7Lcm_1Axz2CPb7kNBJd3zh0H/view?usp=sharing" TargetMode="External"/><Relationship Id="rId22" Type="http://schemas.openxmlformats.org/officeDocument/2006/relationships/hyperlink" Target="https://drive.google.com/file/d/17Y080y14MXwfjiWN54-YZOup9FbAooa5/view?usp=sharing" TargetMode="External"/><Relationship Id="rId27" Type="http://schemas.openxmlformats.org/officeDocument/2006/relationships/hyperlink" Target="https://www.google.com/url?sa=D&amp;q=https://drive.google.com/file/d/1IyjEEmrEqDPRZ-I87xtQAZmSdBBl7b3f/view%3Fusp%3Dsharing&amp;ust=1759929480000000&amp;usg=AOvVaw1X3fVDvGl13TPjlpBCwzVL&amp;hl=en"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omments" Target="../comments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0A225-578D-48BA-8385-610F73711A64}">
  <sheetPr codeName="AvgUnitCost">
    <pageSetUpPr fitToPage="1"/>
  </sheetPr>
  <dimension ref="A1:CS1"/>
  <sheetViews>
    <sheetView zoomScale="130" zoomScaleNormal="130" workbookViewId="0">
      <selection activeCell="A2" sqref="A2"/>
    </sheetView>
  </sheetViews>
  <sheetFormatPr defaultColWidth="9.140625" defaultRowHeight="15" x14ac:dyDescent="0.25"/>
  <cols>
    <col min="1" max="1" width="8.7109375" bestFit="1" customWidth="1"/>
    <col min="2" max="2" width="16.28515625" bestFit="1" customWidth="1"/>
    <col min="3" max="3" width="8.7109375" bestFit="1" customWidth="1"/>
    <col min="4" max="4" width="5.7109375" bestFit="1" customWidth="1"/>
    <col min="5" max="5" width="9.7109375" bestFit="1" customWidth="1"/>
    <col min="6" max="6" width="8.5703125" bestFit="1" customWidth="1"/>
    <col min="7" max="7" width="23.7109375" bestFit="1" customWidth="1"/>
    <col min="8" max="8" width="10.140625" bestFit="1" customWidth="1"/>
    <col min="9" max="9" width="7.28515625" bestFit="1" customWidth="1"/>
    <col min="10" max="10" width="15.85546875" bestFit="1" customWidth="1"/>
    <col min="11" max="11" width="14.140625" bestFit="1" customWidth="1"/>
    <col min="12" max="12" width="18.7109375" bestFit="1" customWidth="1"/>
    <col min="13" max="13" width="16.85546875" bestFit="1" customWidth="1"/>
    <col min="14" max="14" width="9.140625" bestFit="1" customWidth="1"/>
    <col min="15" max="15" width="11.5703125" bestFit="1" customWidth="1"/>
    <col min="16" max="16" width="11.85546875" bestFit="1" customWidth="1"/>
    <col min="17" max="17" width="14.42578125" bestFit="1" customWidth="1"/>
    <col min="18" max="18" width="13.7109375" bestFit="1" customWidth="1"/>
    <col min="19" max="19" width="16.7109375" bestFit="1" customWidth="1"/>
    <col min="20" max="23" width="13.85546875" bestFit="1" customWidth="1"/>
    <col min="24" max="24" width="9.7109375" bestFit="1" customWidth="1"/>
    <col min="25" max="25" width="11.28515625" bestFit="1" customWidth="1"/>
    <col min="26" max="26" width="12.42578125" bestFit="1" customWidth="1"/>
    <col min="27" max="27" width="9.7109375" bestFit="1" customWidth="1"/>
    <col min="28" max="28" width="14.42578125" bestFit="1" customWidth="1"/>
    <col min="29" max="29" width="11.140625" bestFit="1" customWidth="1"/>
    <col min="30" max="33" width="16.5703125" bestFit="1" customWidth="1"/>
    <col min="34" max="34" width="12.42578125" bestFit="1" customWidth="1"/>
    <col min="35" max="35" width="14.140625" bestFit="1" customWidth="1"/>
    <col min="36" max="36" width="15.28515625" bestFit="1" customWidth="1"/>
    <col min="37" max="37" width="12.42578125" bestFit="1" customWidth="1"/>
    <col min="38" max="38" width="17.28515625" bestFit="1" customWidth="1"/>
    <col min="39" max="39" width="14" bestFit="1" customWidth="1"/>
    <col min="40" max="40" width="19.85546875" bestFit="1" customWidth="1"/>
    <col min="41" max="42" width="22.42578125" bestFit="1" customWidth="1"/>
    <col min="43" max="43" width="23.7109375" bestFit="1" customWidth="1"/>
    <col min="44" max="44" width="28.5703125" bestFit="1" customWidth="1"/>
    <col min="45" max="45" width="7.28515625" bestFit="1" customWidth="1"/>
    <col min="46" max="46" width="5.28515625" bestFit="1" customWidth="1"/>
    <col min="47" max="47" width="12.28515625" bestFit="1" customWidth="1"/>
    <col min="48" max="48" width="11.5703125" bestFit="1" customWidth="1"/>
    <col min="49" max="49" width="18.28515625" bestFit="1" customWidth="1"/>
    <col min="50" max="50" width="15" bestFit="1" customWidth="1"/>
    <col min="51" max="51" width="16.5703125" bestFit="1" customWidth="1"/>
    <col min="52" max="52" width="10.7109375" bestFit="1" customWidth="1"/>
    <col min="53" max="53" width="10" bestFit="1" customWidth="1"/>
    <col min="54" max="54" width="7.5703125" bestFit="1" customWidth="1"/>
    <col min="55" max="55" width="7.7109375" bestFit="1" customWidth="1"/>
    <col min="56" max="56" width="4.5703125" bestFit="1" customWidth="1"/>
    <col min="57" max="57" width="12.42578125" bestFit="1" customWidth="1"/>
    <col min="58" max="58" width="10" bestFit="1" customWidth="1"/>
    <col min="59" max="59" width="10.42578125" bestFit="1" customWidth="1"/>
    <col min="60" max="60" width="26.140625" bestFit="1" customWidth="1"/>
    <col min="61" max="61" width="22.5703125" bestFit="1" customWidth="1"/>
    <col min="62" max="62" width="22.85546875" bestFit="1" customWidth="1"/>
    <col min="63" max="63" width="19.28515625" bestFit="1" customWidth="1"/>
    <col min="64" max="64" width="21.42578125" bestFit="1" customWidth="1"/>
    <col min="65" max="65" width="17.85546875" bestFit="1" customWidth="1"/>
    <col min="66" max="66" width="15.5703125" bestFit="1" customWidth="1"/>
    <col min="67" max="67" width="11.5703125" bestFit="1" customWidth="1"/>
    <col min="68" max="68" width="15.5703125" bestFit="1" customWidth="1"/>
    <col min="69" max="69" width="10.85546875" bestFit="1" customWidth="1"/>
    <col min="70" max="70" width="17.5703125" bestFit="1" customWidth="1"/>
    <col min="71" max="77" width="9.5703125" bestFit="1" customWidth="1"/>
    <col min="78" max="97" width="10.5703125" bestFit="1" customWidth="1"/>
  </cols>
  <sheetData>
    <row r="1" spans="1:97"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6</v>
      </c>
      <c r="AR1" s="1" t="s">
        <v>42</v>
      </c>
      <c r="AS1" s="1" t="s">
        <v>43</v>
      </c>
      <c r="AT1" s="1" t="s">
        <v>44</v>
      </c>
      <c r="AU1" s="1" t="s">
        <v>45</v>
      </c>
      <c r="AV1" s="1" t="s">
        <v>46</v>
      </c>
      <c r="AW1" s="1" t="s">
        <v>47</v>
      </c>
      <c r="AX1" s="1" t="s">
        <v>48</v>
      </c>
      <c r="AY1" s="1" t="s">
        <v>49</v>
      </c>
      <c r="AZ1" s="1" t="s">
        <v>50</v>
      </c>
      <c r="BA1" s="1" t="s">
        <v>51</v>
      </c>
      <c r="BB1" s="1" t="s">
        <v>52</v>
      </c>
      <c r="BC1" s="1" t="s">
        <v>53</v>
      </c>
      <c r="BD1" s="1" t="s">
        <v>54</v>
      </c>
      <c r="BE1" s="1" t="s">
        <v>55</v>
      </c>
      <c r="BF1" s="1" t="s">
        <v>56</v>
      </c>
      <c r="BG1" s="1" t="s">
        <v>57</v>
      </c>
      <c r="BH1" s="1" t="s">
        <v>58</v>
      </c>
      <c r="BI1" s="1" t="s">
        <v>59</v>
      </c>
      <c r="BJ1" s="1" t="s">
        <v>60</v>
      </c>
      <c r="BK1" s="1" t="s">
        <v>61</v>
      </c>
      <c r="BL1" s="1" t="s">
        <v>62</v>
      </c>
      <c r="BM1" s="1" t="s">
        <v>63</v>
      </c>
      <c r="BN1" s="1" t="s">
        <v>64</v>
      </c>
      <c r="BO1" s="1" t="s">
        <v>65</v>
      </c>
      <c r="BP1" s="1" t="s">
        <v>66</v>
      </c>
      <c r="BQ1" s="1" t="s">
        <v>67</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pageMargins left="0.25" right="0.25" top="0.5" bottom="0.5" header="0.25" footer="0.25"/>
  <pageSetup scale="74" orientation="landscape" cellComments="atEnd" r:id="rId1"/>
  <headerFooter>
    <oddHeader>&amp;LCAD-002</oddHeader>
    <oddFooter>&amp;CPage &amp;P of &amp;N&amp;LPrinted &amp;D @ &amp;T</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35CB4-68E0-4F65-8267-F8F8673A7844}">
  <sheetPr codeName="Database">
    <pageSetUpPr fitToPage="1"/>
  </sheetPr>
  <dimension ref="A1:CS12"/>
  <sheetViews>
    <sheetView zoomScaleNormal="100" workbookViewId="0">
      <pane ySplit="1" topLeftCell="A2" activePane="bottomLeft" state="frozen"/>
      <selection sqref="A1:XFD1048576"/>
      <selection pane="bottomLeft"/>
    </sheetView>
  </sheetViews>
  <sheetFormatPr defaultColWidth="9.140625" defaultRowHeight="15" x14ac:dyDescent="0.25"/>
  <cols>
    <col min="1" max="1" width="11.28515625" bestFit="1" customWidth="1"/>
    <col min="2" max="2" width="46.42578125" customWidth="1"/>
    <col min="3" max="3" width="14.85546875" customWidth="1"/>
    <col min="4" max="4" width="5.85546875" customWidth="1"/>
    <col min="5" max="5" width="18.28515625" customWidth="1"/>
    <col min="6" max="6" width="17.42578125" customWidth="1"/>
    <col min="7" max="7" width="24.42578125" customWidth="1"/>
    <col min="8" max="8" width="10.28515625" customWidth="1"/>
    <col min="9" max="9" width="16.5703125" customWidth="1"/>
    <col min="10" max="10" width="16.42578125" customWidth="1"/>
    <col min="11" max="11" width="14.7109375" customWidth="1"/>
    <col min="12" max="12" width="19" customWidth="1"/>
    <col min="13" max="13" width="17.28515625" customWidth="1"/>
    <col min="14" max="14" width="11.85546875" bestFit="1" customWidth="1"/>
    <col min="15" max="15" width="14.28515625" bestFit="1" customWidth="1"/>
    <col min="16" max="16" width="14.5703125" bestFit="1" customWidth="1"/>
    <col min="17" max="17" width="17.140625" bestFit="1" customWidth="1"/>
    <col min="18" max="18" width="13.7109375" bestFit="1" customWidth="1"/>
    <col min="19" max="19" width="17" customWidth="1"/>
    <col min="20" max="23" width="14.85546875" customWidth="1"/>
    <col min="24" max="24" width="10.42578125" customWidth="1"/>
    <col min="25" max="25" width="11.85546875" customWidth="1"/>
    <col min="26" max="26" width="13.28515625" customWidth="1"/>
    <col min="27" max="27" width="10.28515625" customWidth="1"/>
    <col min="28" max="28" width="15.28515625" customWidth="1"/>
    <col min="29" max="29" width="11.85546875" customWidth="1"/>
    <col min="30" max="33" width="17.42578125" customWidth="1"/>
    <col min="34" max="34" width="12.85546875" customWidth="1"/>
    <col min="35" max="35" width="14.42578125" customWidth="1"/>
    <col min="36" max="36" width="15.7109375" customWidth="1"/>
    <col min="37" max="37" width="12.7109375" customWidth="1"/>
    <col min="38" max="38" width="17.85546875" customWidth="1"/>
    <col min="39" max="39" width="14.42578125" customWidth="1"/>
    <col min="40" max="40" width="20.42578125" customWidth="1"/>
    <col min="41" max="41" width="22.85546875" customWidth="1"/>
    <col min="42" max="42" width="23" customWidth="1"/>
    <col min="43" max="43" width="24.42578125" customWidth="1"/>
    <col min="44" max="44" width="27.140625" bestFit="1" customWidth="1"/>
    <col min="45" max="45" width="24.5703125" customWidth="1"/>
    <col min="46" max="46" width="92.140625" bestFit="1" customWidth="1"/>
    <col min="47" max="47" width="21" customWidth="1"/>
    <col min="48" max="48" width="11.85546875" customWidth="1"/>
    <col min="49" max="49" width="20.5703125" bestFit="1" customWidth="1"/>
    <col min="50" max="50" width="15.42578125" customWidth="1"/>
    <col min="51" max="51" width="16.85546875" customWidth="1"/>
    <col min="52" max="52" width="10.28515625" bestFit="1" customWidth="1"/>
    <col min="53" max="53" width="11.85546875" bestFit="1" customWidth="1"/>
    <col min="54" max="54" width="9.28515625" bestFit="1" customWidth="1"/>
    <col min="55" max="55" width="9.5703125" bestFit="1" customWidth="1"/>
    <col min="56" max="56" width="6.42578125" bestFit="1" customWidth="1"/>
    <col min="57" max="57" width="10.5703125" bestFit="1" customWidth="1"/>
    <col min="58" max="58" width="11.85546875" bestFit="1" customWidth="1"/>
    <col min="59" max="59" width="12.42578125" bestFit="1" customWidth="1"/>
    <col min="60" max="60" width="27.42578125" customWidth="1"/>
    <col min="61" max="61" width="23.5703125" customWidth="1"/>
    <col min="62" max="62" width="23.28515625" customWidth="1"/>
    <col min="63" max="63" width="19.42578125" customWidth="1"/>
    <col min="64" max="64" width="23.28515625" customWidth="1"/>
    <col min="65" max="65" width="19.42578125" customWidth="1"/>
    <col min="66" max="66" width="20.42578125" customWidth="1"/>
    <col min="67" max="67" width="14.42578125" customWidth="1"/>
    <col min="68" max="68" width="15.5703125" customWidth="1"/>
    <col min="69" max="69" width="14.42578125" customWidth="1"/>
    <col min="70" max="70" width="18.28515625" customWidth="1"/>
    <col min="71" max="80" width="7.5703125" customWidth="1"/>
    <col min="81" max="96" width="8.7109375" customWidth="1"/>
    <col min="97" max="97" width="9.140625" customWidth="1"/>
  </cols>
  <sheetData>
    <row r="1" spans="1:97" x14ac:dyDescent="0.25">
      <c r="A1" s="1" t="s">
        <v>96</v>
      </c>
      <c r="B1" s="1" t="s">
        <v>97</v>
      </c>
      <c r="C1" s="1" t="s">
        <v>2</v>
      </c>
      <c r="D1" s="1" t="s">
        <v>3</v>
      </c>
      <c r="E1" s="1" t="s">
        <v>98</v>
      </c>
      <c r="F1" s="1" t="s">
        <v>5</v>
      </c>
      <c r="G1" s="1" t="s">
        <v>99</v>
      </c>
      <c r="H1" s="1" t="s">
        <v>100</v>
      </c>
      <c r="I1" s="1" t="s">
        <v>8</v>
      </c>
      <c r="J1" s="1" t="s">
        <v>101</v>
      </c>
      <c r="K1" s="1" t="s">
        <v>102</v>
      </c>
      <c r="L1" s="1" t="s">
        <v>103</v>
      </c>
      <c r="M1" s="1" t="s">
        <v>104</v>
      </c>
      <c r="N1" s="1" t="s">
        <v>105</v>
      </c>
      <c r="O1" s="1" t="s">
        <v>106</v>
      </c>
      <c r="P1" s="1" t="s">
        <v>107</v>
      </c>
      <c r="Q1" s="1" t="s">
        <v>108</v>
      </c>
      <c r="R1" s="1" t="s">
        <v>17</v>
      </c>
      <c r="S1" s="1" t="s">
        <v>18</v>
      </c>
      <c r="T1" s="1" t="s">
        <v>109</v>
      </c>
      <c r="U1" s="1" t="s">
        <v>110</v>
      </c>
      <c r="V1" s="1" t="s">
        <v>111</v>
      </c>
      <c r="W1" s="1" t="s">
        <v>112</v>
      </c>
      <c r="X1" s="1" t="s">
        <v>113</v>
      </c>
      <c r="Y1" s="1" t="s">
        <v>114</v>
      </c>
      <c r="Z1" s="1" t="s">
        <v>115</v>
      </c>
      <c r="AA1" s="1" t="s">
        <v>116</v>
      </c>
      <c r="AB1" s="1" t="s">
        <v>117</v>
      </c>
      <c r="AC1" s="1" t="s">
        <v>118</v>
      </c>
      <c r="AD1" s="1" t="s">
        <v>119</v>
      </c>
      <c r="AE1" s="1" t="s">
        <v>120</v>
      </c>
      <c r="AF1" s="1" t="s">
        <v>121</v>
      </c>
      <c r="AG1" s="1" t="s">
        <v>122</v>
      </c>
      <c r="AH1" s="1" t="s">
        <v>123</v>
      </c>
      <c r="AI1" s="1" t="s">
        <v>124</v>
      </c>
      <c r="AJ1" s="1" t="s">
        <v>125</v>
      </c>
      <c r="AK1" s="1" t="s">
        <v>126</v>
      </c>
      <c r="AL1" s="1" t="s">
        <v>127</v>
      </c>
      <c r="AM1" s="1" t="s">
        <v>128</v>
      </c>
      <c r="AN1" s="1" t="s">
        <v>39</v>
      </c>
      <c r="AO1" s="1" t="s">
        <v>40</v>
      </c>
      <c r="AP1" s="1" t="s">
        <v>41</v>
      </c>
      <c r="AQ1" s="1" t="s">
        <v>129</v>
      </c>
      <c r="AR1" s="1" t="s">
        <v>130</v>
      </c>
      <c r="AS1" s="1" t="s">
        <v>43</v>
      </c>
      <c r="AT1" s="1" t="s">
        <v>44</v>
      </c>
      <c r="AU1" s="1" t="s">
        <v>45</v>
      </c>
      <c r="AV1" s="1" t="s">
        <v>46</v>
      </c>
      <c r="AW1" s="1" t="s">
        <v>131</v>
      </c>
      <c r="AX1" s="1" t="s">
        <v>132</v>
      </c>
      <c r="AY1" s="1" t="s">
        <v>49</v>
      </c>
      <c r="AZ1" s="1" t="s">
        <v>50</v>
      </c>
      <c r="BA1" s="1" t="s">
        <v>51</v>
      </c>
      <c r="BB1" s="1" t="s">
        <v>52</v>
      </c>
      <c r="BC1" s="1" t="s">
        <v>53</v>
      </c>
      <c r="BD1" s="1" t="s">
        <v>54</v>
      </c>
      <c r="BE1" s="1" t="s">
        <v>133</v>
      </c>
      <c r="BF1" s="1" t="s">
        <v>56</v>
      </c>
      <c r="BG1" s="1" t="s">
        <v>134</v>
      </c>
      <c r="BH1" s="1" t="s">
        <v>135</v>
      </c>
      <c r="BI1" s="1" t="s">
        <v>136</v>
      </c>
      <c r="BJ1" s="1" t="s">
        <v>137</v>
      </c>
      <c r="BK1" s="1" t="s">
        <v>138</v>
      </c>
      <c r="BL1" s="1" t="s">
        <v>139</v>
      </c>
      <c r="BM1" s="1" t="s">
        <v>140</v>
      </c>
      <c r="BN1" s="1" t="s">
        <v>64</v>
      </c>
      <c r="BO1" s="1" t="s">
        <v>141</v>
      </c>
      <c r="BP1" s="1" t="s">
        <v>66</v>
      </c>
      <c r="BQ1" s="1" t="s">
        <v>142</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row r="3" spans="1:97" x14ac:dyDescent="0.25">
      <c r="K3" s="432"/>
    </row>
    <row r="4" spans="1:97" x14ac:dyDescent="0.25">
      <c r="K4" s="432"/>
    </row>
    <row r="5" spans="1:97" x14ac:dyDescent="0.25">
      <c r="K5" s="432"/>
    </row>
    <row r="6" spans="1:97" x14ac:dyDescent="0.25">
      <c r="K6" s="432"/>
    </row>
    <row r="7" spans="1:97" x14ac:dyDescent="0.25">
      <c r="K7" s="432"/>
    </row>
    <row r="8" spans="1:97" x14ac:dyDescent="0.25">
      <c r="K8" s="432"/>
    </row>
    <row r="9" spans="1:97" x14ac:dyDescent="0.25">
      <c r="K9" s="432"/>
    </row>
    <row r="10" spans="1:97" x14ac:dyDescent="0.25">
      <c r="K10" s="432"/>
    </row>
    <row r="11" spans="1:97" x14ac:dyDescent="0.25">
      <c r="K11" s="432"/>
    </row>
    <row r="12" spans="1:97" x14ac:dyDescent="0.25">
      <c r="K12" s="432"/>
    </row>
  </sheetData>
  <sheetProtection sheet="1" objects="1" scenarios="1"/>
  <sortState xmlns:xlrd2="http://schemas.microsoft.com/office/spreadsheetml/2017/richdata2" ref="A2:CS35">
    <sortCondition ref="AV2:AV9999"/>
  </sortState>
  <pageMargins left="0.25" right="0.25" top="0.5" bottom="0.5" header="0.25" footer="0.25"/>
  <pageSetup scale="10" orientation="landscape" r:id="rId1"/>
  <headerFooter>
    <oddHeader>&amp;RVersion 4.21.25</oddHeader>
    <oddFooter>&amp;LPrinted &amp;D @ &amp;T&amp;CPage &amp;P of &amp;N&amp;RSAP-03(12)M</oddFooter>
  </headerFooter>
  <colBreaks count="1" manualBreakCount="1">
    <brk id="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FB854-A009-4CB3-AE8B-0CB0641AB41B}">
  <sheetPr codeName="PROJECT_DATA"/>
  <dimension ref="A1:AP24"/>
  <sheetViews>
    <sheetView workbookViewId="0">
      <selection activeCell="D25" sqref="D25"/>
    </sheetView>
  </sheetViews>
  <sheetFormatPr defaultRowHeight="15" x14ac:dyDescent="0.25"/>
  <cols>
    <col min="1" max="1" width="11.28515625" bestFit="1" customWidth="1"/>
    <col min="2" max="2" width="12.7109375" bestFit="1" customWidth="1"/>
    <col min="3" max="3" width="15" bestFit="1" customWidth="1"/>
    <col min="4" max="4" width="7.5703125" bestFit="1" customWidth="1"/>
    <col min="5" max="5" width="35.7109375" customWidth="1"/>
    <col min="6" max="6" width="23.5703125" bestFit="1" customWidth="1"/>
    <col min="7" max="7" width="15" bestFit="1" customWidth="1"/>
    <col min="8" max="8" width="9.42578125" bestFit="1" customWidth="1"/>
    <col min="9" max="9" width="13.85546875" bestFit="1" customWidth="1"/>
    <col min="10" max="10" width="13.42578125" bestFit="1" customWidth="1"/>
    <col min="11" max="11" width="24.28515625" bestFit="1" customWidth="1"/>
    <col min="12" max="12" width="20" bestFit="1" customWidth="1"/>
    <col min="13" max="13" width="10.42578125" bestFit="1" customWidth="1"/>
    <col min="14" max="14" width="13.85546875" bestFit="1" customWidth="1"/>
    <col min="15" max="15" width="15.7109375" bestFit="1" customWidth="1"/>
    <col min="16" max="16" width="15.42578125" bestFit="1" customWidth="1"/>
    <col min="17" max="17" width="14.140625" bestFit="1" customWidth="1"/>
    <col min="18" max="18" width="19.28515625" bestFit="1" customWidth="1"/>
    <col min="19" max="19" width="20" bestFit="1" customWidth="1"/>
    <col min="20" max="20" width="11.7109375" bestFit="1" customWidth="1"/>
    <col min="21" max="21" width="16.28515625" bestFit="1" customWidth="1"/>
    <col min="22" max="22" width="19.140625" bestFit="1" customWidth="1"/>
    <col min="23" max="23" width="29.140625" bestFit="1" customWidth="1"/>
    <col min="24" max="24" width="19.7109375" bestFit="1" customWidth="1"/>
    <col min="25" max="26" width="20" bestFit="1" customWidth="1"/>
    <col min="27" max="27" width="19.7109375" bestFit="1" customWidth="1"/>
    <col min="28" max="28" width="27.7109375" bestFit="1" customWidth="1"/>
    <col min="29" max="29" width="18.28515625" bestFit="1" customWidth="1"/>
    <col min="30" max="31" width="18.5703125" bestFit="1" customWidth="1"/>
    <col min="32" max="32" width="18.28515625" bestFit="1" customWidth="1"/>
    <col min="33" max="33" width="14.7109375" bestFit="1" customWidth="1"/>
    <col min="34" max="34" width="21.85546875" customWidth="1"/>
    <col min="35" max="35" width="8.42578125" bestFit="1" customWidth="1"/>
    <col min="36" max="37" width="10" bestFit="1" customWidth="1"/>
    <col min="38" max="38" width="17.85546875" bestFit="1" customWidth="1"/>
    <col min="39" max="39" width="14.5703125" bestFit="1" customWidth="1"/>
    <col min="40" max="40" width="15.7109375" bestFit="1" customWidth="1"/>
    <col min="41" max="41" width="13.140625" bestFit="1" customWidth="1"/>
    <col min="42" max="42" width="47.85546875" bestFit="1" customWidth="1"/>
  </cols>
  <sheetData>
    <row r="1" spans="1:42" x14ac:dyDescent="0.25">
      <c r="A1" s="2" t="s">
        <v>143</v>
      </c>
      <c r="B1" s="2" t="s">
        <v>144</v>
      </c>
      <c r="C1" s="2" t="s">
        <v>145</v>
      </c>
      <c r="D1" s="2" t="s">
        <v>52</v>
      </c>
      <c r="E1" s="2" t="s">
        <v>146</v>
      </c>
      <c r="F1" s="2" t="s">
        <v>147</v>
      </c>
      <c r="G1" s="2" t="s">
        <v>148</v>
      </c>
      <c r="H1" s="2" t="s">
        <v>149</v>
      </c>
      <c r="I1" s="2" t="s">
        <v>150</v>
      </c>
      <c r="J1" s="2" t="s">
        <v>151</v>
      </c>
      <c r="K1" s="2" t="s">
        <v>152</v>
      </c>
      <c r="L1" s="2" t="s">
        <v>153</v>
      </c>
      <c r="M1" s="2" t="s">
        <v>57</v>
      </c>
      <c r="N1" s="2" t="s">
        <v>154</v>
      </c>
      <c r="O1" s="2" t="s">
        <v>155</v>
      </c>
      <c r="P1" s="2" t="s">
        <v>156</v>
      </c>
      <c r="Q1" s="2" t="s">
        <v>157</v>
      </c>
      <c r="R1" s="2" t="s">
        <v>158</v>
      </c>
      <c r="S1" s="2" t="s">
        <v>159</v>
      </c>
      <c r="T1" s="2" t="s">
        <v>160</v>
      </c>
      <c r="U1" s="2" t="s">
        <v>161</v>
      </c>
      <c r="V1" s="2" t="s">
        <v>162</v>
      </c>
      <c r="W1" s="2" t="s">
        <v>163</v>
      </c>
      <c r="X1" s="2" t="s">
        <v>164</v>
      </c>
      <c r="Y1" s="2" t="s">
        <v>165</v>
      </c>
      <c r="Z1" s="2" t="s">
        <v>166</v>
      </c>
      <c r="AA1" s="2" t="s">
        <v>167</v>
      </c>
      <c r="AB1" s="2" t="s">
        <v>168</v>
      </c>
      <c r="AC1" s="2" t="s">
        <v>169</v>
      </c>
      <c r="AD1" s="2" t="s">
        <v>170</v>
      </c>
      <c r="AE1" s="2" t="s">
        <v>171</v>
      </c>
      <c r="AF1" s="2" t="s">
        <v>172</v>
      </c>
      <c r="AG1" s="2" t="s">
        <v>173</v>
      </c>
      <c r="AH1" s="2" t="s">
        <v>55</v>
      </c>
      <c r="AI1" s="2" t="s">
        <v>50</v>
      </c>
      <c r="AJ1" s="2" t="s">
        <v>51</v>
      </c>
      <c r="AK1" s="2" t="s">
        <v>56</v>
      </c>
      <c r="AL1" s="2" t="s">
        <v>174</v>
      </c>
      <c r="AM1" s="2" t="s">
        <v>175</v>
      </c>
      <c r="AN1" s="3" t="s">
        <v>176</v>
      </c>
      <c r="AO1" s="4" t="s">
        <v>177</v>
      </c>
      <c r="AP1" s="4" t="s">
        <v>178</v>
      </c>
    </row>
    <row r="2" spans="1:42" x14ac:dyDescent="0.25">
      <c r="A2" s="5"/>
      <c r="B2" s="5"/>
      <c r="C2" s="5"/>
      <c r="D2" s="5"/>
      <c r="E2" s="5"/>
      <c r="F2" s="5"/>
      <c r="G2" s="6"/>
      <c r="H2" s="5"/>
      <c r="I2" s="6"/>
      <c r="J2" s="7"/>
      <c r="K2" s="6">
        <v>12</v>
      </c>
      <c r="L2" s="5"/>
      <c r="M2" s="5"/>
      <c r="N2" s="8"/>
      <c r="O2" s="9"/>
      <c r="P2" s="9"/>
      <c r="Q2" s="9"/>
      <c r="R2" s="9"/>
      <c r="S2" s="9"/>
      <c r="T2" s="5"/>
      <c r="U2" s="5"/>
      <c r="V2" s="5" t="s">
        <v>179</v>
      </c>
      <c r="W2" s="7"/>
      <c r="X2" s="7"/>
      <c r="Y2" s="7"/>
      <c r="Z2" s="7"/>
      <c r="AA2" s="5"/>
      <c r="AB2" s="5"/>
      <c r="AC2" s="5"/>
      <c r="AD2" s="5"/>
      <c r="AE2" s="5"/>
      <c r="AF2" s="5"/>
      <c r="AG2" s="5"/>
      <c r="AH2" s="8"/>
      <c r="AI2" s="10"/>
      <c r="AJ2" s="10"/>
      <c r="AK2" s="5"/>
      <c r="AL2" s="11"/>
      <c r="AM2" s="11"/>
      <c r="AN2" s="12"/>
      <c r="AO2" s="13" t="s">
        <v>180</v>
      </c>
      <c r="AP2" s="13" t="s">
        <v>181</v>
      </c>
    </row>
    <row r="3" spans="1:42" x14ac:dyDescent="0.25">
      <c r="A3" s="5"/>
      <c r="B3" s="5"/>
      <c r="C3" s="5"/>
      <c r="D3" s="5"/>
      <c r="E3" s="5"/>
      <c r="F3" s="5"/>
      <c r="G3" s="6"/>
      <c r="H3" s="5"/>
      <c r="I3" s="6"/>
      <c r="J3" s="7"/>
      <c r="K3" s="6"/>
      <c r="L3" s="5"/>
      <c r="M3" s="5"/>
      <c r="N3" s="8"/>
      <c r="O3" s="9"/>
      <c r="P3" s="9"/>
      <c r="Q3" s="9"/>
      <c r="R3" s="9"/>
      <c r="S3" s="9"/>
      <c r="T3" s="5"/>
      <c r="U3" s="5"/>
      <c r="V3" s="5"/>
      <c r="W3" s="7"/>
      <c r="X3" s="7"/>
      <c r="Y3" s="7"/>
      <c r="Z3" s="7"/>
      <c r="AA3" s="5"/>
      <c r="AB3" s="5"/>
      <c r="AC3" s="5"/>
      <c r="AD3" s="5"/>
      <c r="AE3" s="5"/>
      <c r="AF3" s="5"/>
      <c r="AG3" s="5"/>
      <c r="AH3" s="8"/>
      <c r="AI3" s="10"/>
      <c r="AJ3" s="10"/>
      <c r="AK3" s="5"/>
      <c r="AL3" s="5"/>
      <c r="AM3" s="11"/>
      <c r="AN3" s="12"/>
      <c r="AO3" s="13" t="s">
        <v>180</v>
      </c>
    </row>
    <row r="4" spans="1:42" x14ac:dyDescent="0.25">
      <c r="A4" s="5"/>
      <c r="B4" s="5"/>
      <c r="C4" s="5"/>
      <c r="D4" s="5"/>
      <c r="E4" s="5"/>
      <c r="F4" s="5"/>
      <c r="G4" s="6"/>
      <c r="H4" s="5"/>
      <c r="I4" s="6"/>
      <c r="J4" s="7"/>
      <c r="K4" s="6"/>
      <c r="L4" s="5"/>
      <c r="M4" s="5"/>
      <c r="N4" s="8"/>
      <c r="O4" s="9"/>
      <c r="P4" s="9"/>
      <c r="Q4" s="9"/>
      <c r="R4" s="9"/>
      <c r="S4" s="9"/>
      <c r="T4" s="5"/>
      <c r="U4" s="5"/>
      <c r="V4" s="5"/>
      <c r="W4" s="7"/>
      <c r="X4" s="7"/>
      <c r="Y4" s="7"/>
      <c r="Z4" s="7"/>
      <c r="AA4" s="5"/>
      <c r="AB4" s="5"/>
      <c r="AC4" s="5"/>
      <c r="AD4" s="5"/>
      <c r="AE4" s="5"/>
      <c r="AF4" s="5"/>
      <c r="AG4" s="5"/>
      <c r="AH4" s="8"/>
      <c r="AI4" s="10"/>
      <c r="AJ4" s="10"/>
      <c r="AK4" s="5"/>
      <c r="AL4" s="5"/>
      <c r="AM4" s="11"/>
      <c r="AN4" s="12"/>
      <c r="AO4" s="13" t="s">
        <v>180</v>
      </c>
    </row>
    <row r="5" spans="1:42" x14ac:dyDescent="0.25">
      <c r="A5" s="5"/>
      <c r="B5" s="5"/>
      <c r="C5" s="5"/>
      <c r="D5" s="5"/>
      <c r="E5" s="5"/>
      <c r="F5" s="5"/>
      <c r="G5" s="6"/>
      <c r="H5" s="8"/>
      <c r="I5" s="6"/>
      <c r="J5" s="7"/>
      <c r="K5" s="6"/>
      <c r="L5" s="5"/>
      <c r="M5" s="5"/>
      <c r="N5" s="8"/>
      <c r="O5" s="9"/>
      <c r="P5" s="9"/>
      <c r="Q5" s="9"/>
      <c r="R5" s="9"/>
      <c r="S5" s="9"/>
      <c r="T5" s="5"/>
      <c r="U5" s="5"/>
      <c r="V5" s="5"/>
      <c r="W5" s="7"/>
      <c r="X5" s="7"/>
      <c r="Y5" s="7"/>
      <c r="Z5" s="7"/>
      <c r="AA5" s="5"/>
      <c r="AB5" s="5"/>
      <c r="AC5" s="5"/>
      <c r="AD5" s="5"/>
      <c r="AE5" s="5"/>
      <c r="AF5" s="5"/>
      <c r="AG5" s="5"/>
      <c r="AH5" s="8"/>
      <c r="AI5" s="10"/>
      <c r="AJ5" s="10"/>
      <c r="AK5" s="14"/>
      <c r="AL5" s="5"/>
      <c r="AM5" s="11"/>
      <c r="AN5" s="12"/>
      <c r="AO5" s="13" t="s">
        <v>180</v>
      </c>
    </row>
    <row r="19" spans="2:11" x14ac:dyDescent="0.25">
      <c r="B19" s="15"/>
    </row>
    <row r="24" spans="2:11" x14ac:dyDescent="0.25">
      <c r="K24" s="15"/>
    </row>
  </sheetData>
  <sheetProtection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34EC5-8DA8-4775-A999-16E506B6A874}">
  <sheetPr codeName="PayItemListMDOT"/>
  <dimension ref="A1:I4975"/>
  <sheetViews>
    <sheetView zoomScaleNormal="100" workbookViewId="0">
      <pane ySplit="1" topLeftCell="A1052" activePane="bottomLeft" state="frozen"/>
      <selection sqref="A1:XFD1048576"/>
      <selection pane="bottomLeft" activeCell="E1062" sqref="E1062"/>
    </sheetView>
  </sheetViews>
  <sheetFormatPr defaultColWidth="9.140625" defaultRowHeight="15" x14ac:dyDescent="0.25"/>
  <cols>
    <col min="1" max="1" width="47.42578125" customWidth="1"/>
    <col min="2" max="2" width="14.28515625" bestFit="1" customWidth="1"/>
    <col min="3" max="3" width="87"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1.57031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46</v>
      </c>
    </row>
    <row r="2" spans="1:9" x14ac:dyDescent="0.25">
      <c r="A2" s="13" t="str">
        <f>_xlfn.CONCAT(B2," ", C2)</f>
        <v xml:space="preserve">1000-A     Design Build </v>
      </c>
      <c r="B2" s="13" t="s">
        <v>184</v>
      </c>
      <c r="C2" s="13" t="s">
        <v>185</v>
      </c>
      <c r="D2" s="13" t="s">
        <v>186</v>
      </c>
      <c r="E2" s="13" t="s">
        <v>187</v>
      </c>
      <c r="F2" s="13" t="s">
        <v>188</v>
      </c>
      <c r="G2" s="13" t="s">
        <v>189</v>
      </c>
      <c r="H2" s="13" t="s">
        <v>190</v>
      </c>
      <c r="I2" s="13">
        <v>1</v>
      </c>
    </row>
    <row r="3" spans="1:9" x14ac:dyDescent="0.25">
      <c r="A3" s="13" t="str">
        <f t="shared" ref="A3:A66" si="0">_xlfn.CONCAT(B3," ", C3)</f>
        <v xml:space="preserve">104-A      Minor Alterations to the Contract </v>
      </c>
      <c r="B3" s="13" t="s">
        <v>191</v>
      </c>
      <c r="C3" s="13" t="s">
        <v>192</v>
      </c>
      <c r="D3" s="13" t="s">
        <v>186</v>
      </c>
      <c r="E3" s="13" t="s">
        <v>187</v>
      </c>
      <c r="F3" s="13" t="s">
        <v>188</v>
      </c>
      <c r="G3" s="13" t="s">
        <v>189</v>
      </c>
      <c r="H3" s="13" t="s">
        <v>190</v>
      </c>
      <c r="I3" s="13">
        <v>2</v>
      </c>
    </row>
    <row r="4" spans="1:9" x14ac:dyDescent="0.25">
      <c r="A4" s="13" t="str">
        <f t="shared" si="0"/>
        <v xml:space="preserve">1500-A     Construction of </v>
      </c>
      <c r="B4" s="13" t="s">
        <v>193</v>
      </c>
      <c r="C4" s="13" t="s">
        <v>194</v>
      </c>
      <c r="D4" s="13" t="s">
        <v>186</v>
      </c>
      <c r="E4" s="13" t="s">
        <v>187</v>
      </c>
      <c r="F4" s="13" t="s">
        <v>188</v>
      </c>
      <c r="G4" s="13" t="s">
        <v>189</v>
      </c>
      <c r="H4" s="13" t="s">
        <v>190</v>
      </c>
      <c r="I4" s="13">
        <v>3</v>
      </c>
    </row>
    <row r="5" spans="1:9" x14ac:dyDescent="0.25">
      <c r="A5" s="13" t="str">
        <f t="shared" si="0"/>
        <v xml:space="preserve">1510-A     Renovate </v>
      </c>
      <c r="B5" s="13" t="s">
        <v>195</v>
      </c>
      <c r="C5" s="13" t="s">
        <v>196</v>
      </c>
      <c r="D5" s="13" t="s">
        <v>186</v>
      </c>
      <c r="E5" s="13" t="s">
        <v>187</v>
      </c>
      <c r="F5" s="13" t="s">
        <v>188</v>
      </c>
      <c r="G5" s="13" t="s">
        <v>189</v>
      </c>
      <c r="H5" s="13" t="s">
        <v>190</v>
      </c>
      <c r="I5" s="13">
        <v>4</v>
      </c>
    </row>
    <row r="6" spans="1:9" x14ac:dyDescent="0.25">
      <c r="A6" s="13" t="str">
        <f t="shared" si="0"/>
        <v xml:space="preserve">1520-A     Installation of </v>
      </c>
      <c r="B6" s="13" t="s">
        <v>197</v>
      </c>
      <c r="C6" s="13" t="s">
        <v>198</v>
      </c>
      <c r="D6" s="13" t="s">
        <v>186</v>
      </c>
      <c r="E6" s="13" t="s">
        <v>187</v>
      </c>
      <c r="F6" s="13" t="s">
        <v>188</v>
      </c>
      <c r="G6" s="13" t="s">
        <v>189</v>
      </c>
      <c r="H6" s="13" t="s">
        <v>190</v>
      </c>
      <c r="I6" s="13">
        <v>5</v>
      </c>
    </row>
    <row r="7" spans="1:9" x14ac:dyDescent="0.25">
      <c r="A7" s="13" t="str">
        <f t="shared" si="0"/>
        <v xml:space="preserve">1530-A     Replace </v>
      </c>
      <c r="B7" s="13" t="s">
        <v>199</v>
      </c>
      <c r="C7" s="13" t="s">
        <v>200</v>
      </c>
      <c r="D7" s="13" t="s">
        <v>186</v>
      </c>
      <c r="E7" s="13" t="s">
        <v>187</v>
      </c>
      <c r="F7" s="13" t="s">
        <v>188</v>
      </c>
      <c r="G7" s="13" t="s">
        <v>189</v>
      </c>
      <c r="H7" s="13" t="s">
        <v>190</v>
      </c>
      <c r="I7" s="13">
        <v>6</v>
      </c>
    </row>
    <row r="8" spans="1:9" x14ac:dyDescent="0.25">
      <c r="A8" s="13" t="str">
        <f t="shared" si="0"/>
        <v xml:space="preserve">1540-A     Alterations </v>
      </c>
      <c r="B8" s="13" t="s">
        <v>201</v>
      </c>
      <c r="C8" s="13" t="s">
        <v>202</v>
      </c>
      <c r="D8" s="13" t="s">
        <v>186</v>
      </c>
      <c r="E8" s="13" t="s">
        <v>187</v>
      </c>
      <c r="F8" s="13" t="s">
        <v>188</v>
      </c>
      <c r="G8" s="13" t="s">
        <v>189</v>
      </c>
      <c r="H8" s="13" t="s">
        <v>190</v>
      </c>
      <c r="I8" s="13">
        <v>7</v>
      </c>
    </row>
    <row r="9" spans="1:9" x14ac:dyDescent="0.25">
      <c r="A9" s="13" t="str">
        <f t="shared" si="0"/>
        <v xml:space="preserve">1550-A     Upgrade </v>
      </c>
      <c r="B9" s="13" t="s">
        <v>203</v>
      </c>
      <c r="C9" s="13" t="s">
        <v>204</v>
      </c>
      <c r="D9" s="13" t="s">
        <v>186</v>
      </c>
      <c r="E9" s="13" t="s">
        <v>187</v>
      </c>
      <c r="F9" s="13" t="s">
        <v>188</v>
      </c>
      <c r="G9" s="13" t="s">
        <v>189</v>
      </c>
      <c r="H9" s="13" t="s">
        <v>190</v>
      </c>
      <c r="I9" s="13">
        <v>8</v>
      </c>
    </row>
    <row r="10" spans="1:9" x14ac:dyDescent="0.25">
      <c r="A10" s="13" t="str">
        <f t="shared" si="0"/>
        <v xml:space="preserve">1560-A     Repair of </v>
      </c>
      <c r="B10" s="13" t="s">
        <v>205</v>
      </c>
      <c r="C10" s="13" t="s">
        <v>206</v>
      </c>
      <c r="D10" s="13" t="s">
        <v>186</v>
      </c>
      <c r="E10" s="13" t="s">
        <v>187</v>
      </c>
      <c r="F10" s="13" t="s">
        <v>188</v>
      </c>
      <c r="G10" s="13" t="s">
        <v>189</v>
      </c>
      <c r="H10" s="13" t="s">
        <v>190</v>
      </c>
      <c r="I10" s="13">
        <v>9</v>
      </c>
    </row>
    <row r="11" spans="1:9" x14ac:dyDescent="0.25">
      <c r="A11" s="13" t="str">
        <f t="shared" si="0"/>
        <v xml:space="preserve">1560-A     Repair of </v>
      </c>
      <c r="B11" s="13" t="s">
        <v>205</v>
      </c>
      <c r="C11" s="13" t="s">
        <v>206</v>
      </c>
      <c r="D11" s="13" t="s">
        <v>207</v>
      </c>
      <c r="E11" s="13" t="s">
        <v>187</v>
      </c>
      <c r="F11" s="13" t="s">
        <v>188</v>
      </c>
      <c r="G11" s="13" t="s">
        <v>189</v>
      </c>
      <c r="H11" s="13" t="s">
        <v>190</v>
      </c>
      <c r="I11" s="13">
        <v>10</v>
      </c>
    </row>
    <row r="12" spans="1:9" x14ac:dyDescent="0.25">
      <c r="A12" s="13" t="str">
        <f t="shared" si="0"/>
        <v xml:space="preserve">1570-A     Remove and Replace </v>
      </c>
      <c r="B12" s="13" t="s">
        <v>208</v>
      </c>
      <c r="C12" s="13" t="s">
        <v>209</v>
      </c>
      <c r="D12" s="13" t="s">
        <v>186</v>
      </c>
      <c r="E12" s="13" t="s">
        <v>187</v>
      </c>
      <c r="F12" s="13" t="s">
        <v>188</v>
      </c>
      <c r="G12" s="13" t="s">
        <v>189</v>
      </c>
      <c r="H12" s="13" t="s">
        <v>190</v>
      </c>
      <c r="I12" s="13">
        <v>11</v>
      </c>
    </row>
    <row r="13" spans="1:9" x14ac:dyDescent="0.25">
      <c r="A13" s="13" t="str">
        <f t="shared" si="0"/>
        <v xml:space="preserve">201-A      Clearing and Grubbing </v>
      </c>
      <c r="B13" s="13" t="s">
        <v>210</v>
      </c>
      <c r="C13" s="13" t="s">
        <v>211</v>
      </c>
      <c r="D13" s="13" t="s">
        <v>186</v>
      </c>
      <c r="E13" s="13" t="s">
        <v>187</v>
      </c>
      <c r="F13" s="13" t="s">
        <v>188</v>
      </c>
      <c r="G13" s="13" t="s">
        <v>189</v>
      </c>
      <c r="H13" s="13" t="s">
        <v>190</v>
      </c>
      <c r="I13" s="13">
        <v>12</v>
      </c>
    </row>
    <row r="14" spans="1:9" x14ac:dyDescent="0.25">
      <c r="A14" s="13" t="str">
        <f t="shared" si="0"/>
        <v xml:space="preserve">201-B      Clearing and Grubbing </v>
      </c>
      <c r="B14" s="13" t="s">
        <v>212</v>
      </c>
      <c r="C14" s="13" t="s">
        <v>211</v>
      </c>
      <c r="D14" s="13" t="s">
        <v>213</v>
      </c>
      <c r="E14" s="13" t="s">
        <v>187</v>
      </c>
      <c r="F14" s="13" t="s">
        <v>188</v>
      </c>
      <c r="G14" s="13" t="s">
        <v>189</v>
      </c>
      <c r="H14" s="13" t="s">
        <v>190</v>
      </c>
      <c r="I14" s="13">
        <v>13</v>
      </c>
    </row>
    <row r="15" spans="1:9" x14ac:dyDescent="0.25">
      <c r="A15" s="13" t="str">
        <f t="shared" si="0"/>
        <v xml:space="preserve">201-C      Random Clearing and Grubbing </v>
      </c>
      <c r="B15" s="13" t="s">
        <v>214</v>
      </c>
      <c r="C15" s="13" t="s">
        <v>215</v>
      </c>
      <c r="D15" s="13" t="s">
        <v>216</v>
      </c>
      <c r="E15" s="13" t="s">
        <v>187</v>
      </c>
      <c r="F15" s="13" t="s">
        <v>188</v>
      </c>
      <c r="G15" s="13" t="s">
        <v>189</v>
      </c>
      <c r="H15" s="13" t="s">
        <v>190</v>
      </c>
      <c r="I15" s="13">
        <v>14</v>
      </c>
    </row>
    <row r="16" spans="1:9" x14ac:dyDescent="0.25">
      <c r="A16" s="13" t="str">
        <f t="shared" si="0"/>
        <v xml:space="preserve">907-201-C  Random Clearing and Grubbing </v>
      </c>
      <c r="B16" s="13" t="s">
        <v>217</v>
      </c>
      <c r="C16" s="13" t="s">
        <v>215</v>
      </c>
      <c r="D16" s="13" t="s">
        <v>216</v>
      </c>
      <c r="E16" s="13" t="s">
        <v>187</v>
      </c>
      <c r="F16" s="13" t="s">
        <v>188</v>
      </c>
      <c r="G16" s="13" t="s">
        <v>189</v>
      </c>
      <c r="H16" s="13" t="s">
        <v>190</v>
      </c>
      <c r="I16" s="13">
        <v>15</v>
      </c>
    </row>
    <row r="17" spans="1:9" x14ac:dyDescent="0.25">
      <c r="A17" s="13" t="str">
        <f t="shared" si="0"/>
        <v xml:space="preserve">201-C      Random Clearing and Grubbing </v>
      </c>
      <c r="B17" s="13" t="s">
        <v>214</v>
      </c>
      <c r="C17" s="13" t="s">
        <v>215</v>
      </c>
      <c r="D17" s="13" t="s">
        <v>213</v>
      </c>
      <c r="E17" s="13" t="s">
        <v>187</v>
      </c>
      <c r="F17" s="13" t="s">
        <v>188</v>
      </c>
      <c r="G17" s="13" t="s">
        <v>189</v>
      </c>
      <c r="H17" s="13" t="s">
        <v>190</v>
      </c>
      <c r="I17" s="13">
        <v>16</v>
      </c>
    </row>
    <row r="18" spans="1:9" x14ac:dyDescent="0.25">
      <c r="A18" s="13" t="str">
        <f t="shared" si="0"/>
        <v xml:space="preserve">907-201-C  Random Clearing and Grubbing </v>
      </c>
      <c r="B18" s="13" t="s">
        <v>217</v>
      </c>
      <c r="C18" s="13" t="s">
        <v>215</v>
      </c>
      <c r="D18" s="13" t="s">
        <v>213</v>
      </c>
      <c r="E18" s="13" t="s">
        <v>187</v>
      </c>
      <c r="F18" s="13" t="s">
        <v>188</v>
      </c>
      <c r="G18" s="13" t="s">
        <v>189</v>
      </c>
      <c r="H18" s="13" t="s">
        <v>190</v>
      </c>
      <c r="I18" s="13">
        <v>17</v>
      </c>
    </row>
    <row r="19" spans="1:9" x14ac:dyDescent="0.25">
      <c r="A19" s="13" t="str">
        <f t="shared" si="0"/>
        <v xml:space="preserve">201-D      Random Clearing </v>
      </c>
      <c r="B19" s="13" t="s">
        <v>218</v>
      </c>
      <c r="C19" s="13" t="s">
        <v>219</v>
      </c>
      <c r="D19" s="13" t="s">
        <v>216</v>
      </c>
      <c r="E19" s="13" t="s">
        <v>187</v>
      </c>
      <c r="F19" s="13" t="s">
        <v>188</v>
      </c>
      <c r="G19" s="13" t="s">
        <v>189</v>
      </c>
      <c r="H19" s="13" t="s">
        <v>190</v>
      </c>
      <c r="I19" s="13">
        <v>18</v>
      </c>
    </row>
    <row r="20" spans="1:9" x14ac:dyDescent="0.25">
      <c r="A20" s="13" t="str">
        <f t="shared" si="0"/>
        <v xml:space="preserve">907-201-D  Random Clearing </v>
      </c>
      <c r="B20" s="13" t="s">
        <v>220</v>
      </c>
      <c r="C20" s="13" t="s">
        <v>219</v>
      </c>
      <c r="D20" s="13" t="s">
        <v>221</v>
      </c>
      <c r="E20" s="13" t="s">
        <v>187</v>
      </c>
      <c r="F20" s="13" t="s">
        <v>188</v>
      </c>
      <c r="G20" s="13" t="s">
        <v>189</v>
      </c>
      <c r="H20" s="13" t="s">
        <v>190</v>
      </c>
      <c r="I20" s="13">
        <v>19</v>
      </c>
    </row>
    <row r="21" spans="1:9" x14ac:dyDescent="0.25">
      <c r="A21" s="13" t="str">
        <f t="shared" si="0"/>
        <v xml:space="preserve">201-D      Random Clearing </v>
      </c>
      <c r="B21" s="13" t="s">
        <v>218</v>
      </c>
      <c r="C21" s="13" t="s">
        <v>219</v>
      </c>
      <c r="D21" s="13" t="s">
        <v>213</v>
      </c>
      <c r="E21" s="13" t="s">
        <v>187</v>
      </c>
      <c r="F21" s="13" t="s">
        <v>188</v>
      </c>
      <c r="G21" s="13" t="s">
        <v>189</v>
      </c>
      <c r="H21" s="13" t="s">
        <v>190</v>
      </c>
      <c r="I21" s="13">
        <v>20</v>
      </c>
    </row>
    <row r="22" spans="1:9" x14ac:dyDescent="0.25">
      <c r="A22" s="13" t="str">
        <f t="shared" si="0"/>
        <v xml:space="preserve">202-A      Removal of Obstructions </v>
      </c>
      <c r="B22" s="13" t="s">
        <v>222</v>
      </c>
      <c r="C22" s="13" t="s">
        <v>223</v>
      </c>
      <c r="D22" s="13" t="s">
        <v>186</v>
      </c>
      <c r="E22" s="13" t="s">
        <v>187</v>
      </c>
      <c r="F22" s="13" t="s">
        <v>188</v>
      </c>
      <c r="G22" s="13" t="s">
        <v>189</v>
      </c>
      <c r="H22" s="13" t="s">
        <v>190</v>
      </c>
      <c r="I22" s="13">
        <v>21</v>
      </c>
    </row>
    <row r="23" spans="1:9" x14ac:dyDescent="0.25">
      <c r="A23" s="13" t="str">
        <f t="shared" si="0"/>
        <v xml:space="preserve">202-B      Removal of Air Release Valve and Manhole </v>
      </c>
      <c r="B23" s="13" t="s">
        <v>224</v>
      </c>
      <c r="C23" s="13" t="s">
        <v>225</v>
      </c>
      <c r="D23" s="13" t="s">
        <v>207</v>
      </c>
      <c r="E23" s="13" t="s">
        <v>187</v>
      </c>
      <c r="F23" s="13" t="s">
        <v>188</v>
      </c>
      <c r="G23" s="13" t="s">
        <v>189</v>
      </c>
      <c r="H23" s="13" t="s">
        <v>190</v>
      </c>
      <c r="I23" s="13">
        <v>22</v>
      </c>
    </row>
    <row r="24" spans="1:9" x14ac:dyDescent="0.25">
      <c r="A24" s="13" t="str">
        <f t="shared" si="0"/>
        <v xml:space="preserve">907-202-B  Removal of Bridge Deck, Hydrodemolition </v>
      </c>
      <c r="B24" s="13" t="s">
        <v>226</v>
      </c>
      <c r="C24" s="13" t="s">
        <v>227</v>
      </c>
      <c r="D24" s="13" t="s">
        <v>228</v>
      </c>
      <c r="E24" s="13" t="s">
        <v>187</v>
      </c>
      <c r="F24" s="13" t="s">
        <v>188</v>
      </c>
      <c r="G24" s="13" t="s">
        <v>189</v>
      </c>
      <c r="H24" s="13" t="s">
        <v>190</v>
      </c>
      <c r="I24" s="13">
        <v>23</v>
      </c>
    </row>
    <row r="25" spans="1:9" x14ac:dyDescent="0.25">
      <c r="A25" s="13" t="str">
        <f t="shared" si="0"/>
        <v xml:space="preserve">202-B      Removal of Arch Cattle Pass </v>
      </c>
      <c r="B25" s="13" t="s">
        <v>224</v>
      </c>
      <c r="C25" s="13" t="s">
        <v>229</v>
      </c>
      <c r="D25" s="13" t="s">
        <v>230</v>
      </c>
      <c r="E25" s="13" t="s">
        <v>187</v>
      </c>
      <c r="F25" s="13" t="s">
        <v>188</v>
      </c>
      <c r="G25" s="13" t="s">
        <v>189</v>
      </c>
      <c r="H25" s="13" t="s">
        <v>190</v>
      </c>
      <c r="I25" s="13">
        <v>24</v>
      </c>
    </row>
    <row r="26" spans="1:9" x14ac:dyDescent="0.25">
      <c r="A26" s="13" t="str">
        <f t="shared" si="0"/>
        <v xml:space="preserve">907-202-B  Removal of Debris </v>
      </c>
      <c r="B26" s="13" t="s">
        <v>226</v>
      </c>
      <c r="C26" s="13" t="s">
        <v>231</v>
      </c>
      <c r="D26" s="13" t="s">
        <v>207</v>
      </c>
      <c r="E26" s="13" t="s">
        <v>187</v>
      </c>
      <c r="F26" s="13" t="s">
        <v>188</v>
      </c>
      <c r="G26" s="13" t="s">
        <v>189</v>
      </c>
      <c r="H26" s="13" t="s">
        <v>190</v>
      </c>
      <c r="I26" s="13">
        <v>25</v>
      </c>
    </row>
    <row r="27" spans="1:9" x14ac:dyDescent="0.25">
      <c r="A27" s="13" t="str">
        <f t="shared" si="0"/>
        <v xml:space="preserve">202-B      Removal of Asphalt Curb </v>
      </c>
      <c r="B27" s="13" t="s">
        <v>224</v>
      </c>
      <c r="C27" s="13" t="s">
        <v>232</v>
      </c>
      <c r="D27" s="13" t="s">
        <v>230</v>
      </c>
      <c r="E27" s="13" t="s">
        <v>187</v>
      </c>
      <c r="F27" s="13" t="s">
        <v>188</v>
      </c>
      <c r="G27" s="13" t="s">
        <v>189</v>
      </c>
      <c r="H27" s="13" t="s">
        <v>190</v>
      </c>
      <c r="I27" s="13">
        <v>26</v>
      </c>
    </row>
    <row r="28" spans="1:9" x14ac:dyDescent="0.25">
      <c r="A28" s="13" t="str">
        <f t="shared" si="0"/>
        <v xml:space="preserve">907-202-B  Removal of Approach Slab, Hydrodemolition </v>
      </c>
      <c r="B28" s="13" t="s">
        <v>226</v>
      </c>
      <c r="C28" s="13" t="s">
        <v>233</v>
      </c>
      <c r="D28" s="13" t="s">
        <v>228</v>
      </c>
      <c r="E28" s="13" t="s">
        <v>187</v>
      </c>
      <c r="F28" s="13" t="s">
        <v>188</v>
      </c>
      <c r="G28" s="13" t="s">
        <v>189</v>
      </c>
      <c r="H28" s="13" t="s">
        <v>190</v>
      </c>
      <c r="I28" s="13">
        <v>27</v>
      </c>
    </row>
    <row r="29" spans="1:9" x14ac:dyDescent="0.25">
      <c r="A29" s="13" t="str">
        <f t="shared" si="0"/>
        <v xml:space="preserve">202-B      Removal of Asphalt Driveways, All Depths </v>
      </c>
      <c r="B29" s="13" t="s">
        <v>224</v>
      </c>
      <c r="C29" s="13" t="s">
        <v>234</v>
      </c>
      <c r="D29" s="13" t="s">
        <v>228</v>
      </c>
      <c r="E29" s="13" t="s">
        <v>187</v>
      </c>
      <c r="F29" s="13" t="s">
        <v>188</v>
      </c>
      <c r="G29" s="13" t="s">
        <v>189</v>
      </c>
      <c r="H29" s="13" t="s">
        <v>190</v>
      </c>
      <c r="I29" s="13">
        <v>28</v>
      </c>
    </row>
    <row r="30" spans="1:9" x14ac:dyDescent="0.25">
      <c r="A30" s="13" t="str">
        <f t="shared" si="0"/>
        <v xml:space="preserve">202-B      Removal of Asphalt Paved Ditch, All Depths </v>
      </c>
      <c r="B30" s="13" t="s">
        <v>224</v>
      </c>
      <c r="C30" s="13" t="s">
        <v>235</v>
      </c>
      <c r="D30" s="13" t="s">
        <v>228</v>
      </c>
      <c r="E30" s="13" t="s">
        <v>187</v>
      </c>
      <c r="F30" s="13" t="s">
        <v>188</v>
      </c>
      <c r="G30" s="13" t="s">
        <v>189</v>
      </c>
      <c r="H30" s="13" t="s">
        <v>190</v>
      </c>
      <c r="I30" s="13">
        <v>29</v>
      </c>
    </row>
    <row r="31" spans="1:9" x14ac:dyDescent="0.25">
      <c r="A31" s="13" t="str">
        <f t="shared" si="0"/>
        <v xml:space="preserve">202-B      Removal of Asphalt Paved Shoulders, All Depths </v>
      </c>
      <c r="B31" s="13" t="s">
        <v>224</v>
      </c>
      <c r="C31" s="13" t="s">
        <v>236</v>
      </c>
      <c r="D31" s="13" t="s">
        <v>228</v>
      </c>
      <c r="E31" s="13" t="s">
        <v>187</v>
      </c>
      <c r="F31" s="13" t="s">
        <v>188</v>
      </c>
      <c r="G31" s="13" t="s">
        <v>189</v>
      </c>
      <c r="H31" s="13" t="s">
        <v>190</v>
      </c>
      <c r="I31" s="13">
        <v>30</v>
      </c>
    </row>
    <row r="32" spans="1:9" x14ac:dyDescent="0.25">
      <c r="A32" s="13" t="str">
        <f t="shared" si="0"/>
        <v xml:space="preserve">202-B      Removal of Asphalt Pavement, All Depths </v>
      </c>
      <c r="B32" s="13" t="s">
        <v>224</v>
      </c>
      <c r="C32" s="13" t="s">
        <v>237</v>
      </c>
      <c r="D32" s="13" t="s">
        <v>228</v>
      </c>
      <c r="E32" s="13" t="s">
        <v>187</v>
      </c>
      <c r="F32" s="13" t="s">
        <v>188</v>
      </c>
      <c r="G32" s="13" t="s">
        <v>189</v>
      </c>
      <c r="H32" s="13" t="s">
        <v>190</v>
      </c>
      <c r="I32" s="13">
        <v>31</v>
      </c>
    </row>
    <row r="33" spans="1:9" x14ac:dyDescent="0.25">
      <c r="A33" s="13" t="str">
        <f t="shared" si="0"/>
        <v xml:space="preserve">202-B      Removal of Asphalt Pavement, All Depths, Including Soil Cement Base </v>
      </c>
      <c r="B33" s="13" t="s">
        <v>224</v>
      </c>
      <c r="C33" s="13" t="s">
        <v>238</v>
      </c>
      <c r="D33" s="13" t="s">
        <v>228</v>
      </c>
      <c r="E33" s="13" t="s">
        <v>187</v>
      </c>
      <c r="F33" s="13" t="s">
        <v>188</v>
      </c>
      <c r="G33" s="13" t="s">
        <v>189</v>
      </c>
      <c r="H33" s="13" t="s">
        <v>190</v>
      </c>
      <c r="I33" s="13">
        <v>32</v>
      </c>
    </row>
    <row r="34" spans="1:9" x14ac:dyDescent="0.25">
      <c r="A34" s="13" t="str">
        <f t="shared" si="0"/>
        <v xml:space="preserve">202-B      Removal of Asphalt Pavement, Failed Areas </v>
      </c>
      <c r="B34" s="13" t="s">
        <v>224</v>
      </c>
      <c r="C34" s="13" t="s">
        <v>239</v>
      </c>
      <c r="D34" s="13" t="s">
        <v>228</v>
      </c>
      <c r="E34" s="13" t="s">
        <v>187</v>
      </c>
      <c r="F34" s="13" t="s">
        <v>188</v>
      </c>
      <c r="G34" s="13" t="s">
        <v>189</v>
      </c>
      <c r="H34" s="13" t="s">
        <v>190</v>
      </c>
      <c r="I34" s="13">
        <v>33</v>
      </c>
    </row>
    <row r="35" spans="1:9" x14ac:dyDescent="0.25">
      <c r="A35" s="13" t="str">
        <f t="shared" si="0"/>
        <v xml:space="preserve">202-B      Removal of Asphalt Pavement, LVM, All Depths </v>
      </c>
      <c r="B35" s="13" t="s">
        <v>224</v>
      </c>
      <c r="C35" s="13" t="s">
        <v>240</v>
      </c>
      <c r="D35" s="13" t="s">
        <v>241</v>
      </c>
      <c r="E35" s="13" t="s">
        <v>187</v>
      </c>
      <c r="F35" s="13" t="s">
        <v>188</v>
      </c>
      <c r="G35" s="13" t="s">
        <v>189</v>
      </c>
      <c r="H35" s="13" t="s">
        <v>190</v>
      </c>
      <c r="I35" s="13">
        <v>34</v>
      </c>
    </row>
    <row r="36" spans="1:9" x14ac:dyDescent="0.25">
      <c r="A36" s="13" t="str">
        <f t="shared" si="0"/>
        <v xml:space="preserve">202-B      Removal of Barricade, All Types </v>
      </c>
      <c r="B36" s="13" t="s">
        <v>224</v>
      </c>
      <c r="C36" s="13" t="s">
        <v>242</v>
      </c>
      <c r="D36" s="13" t="s">
        <v>230</v>
      </c>
      <c r="E36" s="13" t="s">
        <v>187</v>
      </c>
      <c r="F36" s="13" t="s">
        <v>188</v>
      </c>
      <c r="G36" s="13" t="s">
        <v>189</v>
      </c>
      <c r="H36" s="13" t="s">
        <v>190</v>
      </c>
      <c r="I36" s="13">
        <v>35</v>
      </c>
    </row>
    <row r="37" spans="1:9" x14ac:dyDescent="0.25">
      <c r="A37" s="13" t="str">
        <f t="shared" si="0"/>
        <v xml:space="preserve">202-B      Removal of Barrier Gate </v>
      </c>
      <c r="B37" s="13" t="s">
        <v>224</v>
      </c>
      <c r="C37" s="13" t="s">
        <v>243</v>
      </c>
      <c r="D37" s="13" t="s">
        <v>207</v>
      </c>
      <c r="E37" s="13" t="s">
        <v>187</v>
      </c>
      <c r="F37" s="13" t="s">
        <v>188</v>
      </c>
      <c r="G37" s="13" t="s">
        <v>189</v>
      </c>
      <c r="H37" s="13" t="s">
        <v>190</v>
      </c>
      <c r="I37" s="13">
        <v>36</v>
      </c>
    </row>
    <row r="38" spans="1:9" x14ac:dyDescent="0.25">
      <c r="A38" s="13" t="str">
        <f t="shared" si="0"/>
        <v xml:space="preserve">202-B      Removal of Base </v>
      </c>
      <c r="B38" s="13" t="s">
        <v>224</v>
      </c>
      <c r="C38" s="13" t="s">
        <v>244</v>
      </c>
      <c r="D38" s="13" t="s">
        <v>228</v>
      </c>
      <c r="E38" s="13" t="s">
        <v>187</v>
      </c>
      <c r="F38" s="13" t="s">
        <v>188</v>
      </c>
      <c r="G38" s="13" t="s">
        <v>189</v>
      </c>
      <c r="H38" s="13" t="s">
        <v>190</v>
      </c>
      <c r="I38" s="13">
        <v>37</v>
      </c>
    </row>
    <row r="39" spans="1:9" x14ac:dyDescent="0.25">
      <c r="A39" s="13" t="str">
        <f t="shared" si="0"/>
        <v xml:space="preserve">202-B      Removal of Bituminous Curb </v>
      </c>
      <c r="B39" s="13" t="s">
        <v>224</v>
      </c>
      <c r="C39" s="13" t="s">
        <v>245</v>
      </c>
      <c r="D39" s="13" t="s">
        <v>230</v>
      </c>
      <c r="E39" s="13" t="s">
        <v>187</v>
      </c>
      <c r="F39" s="13" t="s">
        <v>188</v>
      </c>
      <c r="G39" s="13" t="s">
        <v>189</v>
      </c>
      <c r="H39" s="13" t="s">
        <v>190</v>
      </c>
      <c r="I39" s="13">
        <v>38</v>
      </c>
    </row>
    <row r="40" spans="1:9" x14ac:dyDescent="0.25">
      <c r="A40" s="13" t="str">
        <f t="shared" si="0"/>
        <v xml:space="preserve">202-B      Removal of Bituminous Island Pavement, All Depths </v>
      </c>
      <c r="B40" s="13" t="s">
        <v>224</v>
      </c>
      <c r="C40" s="13" t="s">
        <v>246</v>
      </c>
      <c r="D40" s="13" t="s">
        <v>228</v>
      </c>
      <c r="E40" s="13" t="s">
        <v>187</v>
      </c>
      <c r="F40" s="13" t="s">
        <v>188</v>
      </c>
      <c r="G40" s="13" t="s">
        <v>189</v>
      </c>
      <c r="H40" s="13" t="s">
        <v>190</v>
      </c>
      <c r="I40" s="13">
        <v>39</v>
      </c>
    </row>
    <row r="41" spans="1:9" x14ac:dyDescent="0.25">
      <c r="A41" s="13" t="str">
        <f t="shared" si="0"/>
        <v xml:space="preserve">202-B      Removal of Box Bridge </v>
      </c>
      <c r="B41" s="13" t="s">
        <v>224</v>
      </c>
      <c r="C41" s="13" t="s">
        <v>247</v>
      </c>
      <c r="D41" s="13" t="s">
        <v>230</v>
      </c>
      <c r="E41" s="13" t="s">
        <v>187</v>
      </c>
      <c r="F41" s="13" t="s">
        <v>188</v>
      </c>
      <c r="G41" s="13" t="s">
        <v>189</v>
      </c>
      <c r="H41" s="13" t="s">
        <v>190</v>
      </c>
      <c r="I41" s="13">
        <v>40</v>
      </c>
    </row>
    <row r="42" spans="1:9" x14ac:dyDescent="0.25">
      <c r="A42" s="13" t="str">
        <f t="shared" si="0"/>
        <v xml:space="preserve">202-B      Removal of Box Bridge </v>
      </c>
      <c r="B42" s="13" t="s">
        <v>224</v>
      </c>
      <c r="C42" s="13" t="s">
        <v>247</v>
      </c>
      <c r="D42" s="13" t="s">
        <v>207</v>
      </c>
      <c r="E42" s="13" t="s">
        <v>187</v>
      </c>
      <c r="F42" s="13" t="s">
        <v>188</v>
      </c>
      <c r="G42" s="13" t="s">
        <v>189</v>
      </c>
      <c r="H42" s="13" t="s">
        <v>190</v>
      </c>
      <c r="I42" s="13">
        <v>41</v>
      </c>
    </row>
    <row r="43" spans="1:9" x14ac:dyDescent="0.25">
      <c r="A43" s="13" t="str">
        <f t="shared" si="0"/>
        <v xml:space="preserve">202-B      Removal of Box Culvert </v>
      </c>
      <c r="B43" s="13" t="s">
        <v>224</v>
      </c>
      <c r="C43" s="13" t="s">
        <v>248</v>
      </c>
      <c r="D43" s="13" t="s">
        <v>207</v>
      </c>
      <c r="E43" s="13" t="s">
        <v>187</v>
      </c>
      <c r="F43" s="13" t="s">
        <v>188</v>
      </c>
      <c r="G43" s="13" t="s">
        <v>189</v>
      </c>
      <c r="H43" s="13" t="s">
        <v>190</v>
      </c>
      <c r="I43" s="13">
        <v>42</v>
      </c>
    </row>
    <row r="44" spans="1:9" x14ac:dyDescent="0.25">
      <c r="A44" s="13" t="str">
        <f t="shared" si="0"/>
        <v xml:space="preserve">202-B      Removal of Box Culvert </v>
      </c>
      <c r="B44" s="13" t="s">
        <v>224</v>
      </c>
      <c r="C44" s="13" t="s">
        <v>248</v>
      </c>
      <c r="D44" s="13" t="s">
        <v>230</v>
      </c>
      <c r="E44" s="13" t="s">
        <v>187</v>
      </c>
      <c r="F44" s="13" t="s">
        <v>188</v>
      </c>
      <c r="G44" s="13" t="s">
        <v>189</v>
      </c>
      <c r="H44" s="13" t="s">
        <v>190</v>
      </c>
      <c r="I44" s="13">
        <v>43</v>
      </c>
    </row>
    <row r="45" spans="1:9" x14ac:dyDescent="0.25">
      <c r="A45" s="13" t="str">
        <f t="shared" si="0"/>
        <v xml:space="preserve">202-B      Removal of Brick Driveways, All Depths </v>
      </c>
      <c r="B45" s="13" t="s">
        <v>224</v>
      </c>
      <c r="C45" s="13" t="s">
        <v>249</v>
      </c>
      <c r="D45" s="13" t="s">
        <v>228</v>
      </c>
      <c r="E45" s="13" t="s">
        <v>187</v>
      </c>
      <c r="F45" s="13" t="s">
        <v>188</v>
      </c>
      <c r="G45" s="13" t="s">
        <v>189</v>
      </c>
      <c r="H45" s="13" t="s">
        <v>190</v>
      </c>
      <c r="I45" s="13">
        <v>44</v>
      </c>
    </row>
    <row r="46" spans="1:9" x14ac:dyDescent="0.25">
      <c r="A46" s="13" t="str">
        <f t="shared" si="0"/>
        <v xml:space="preserve">202-B      Removal of Brick Edging </v>
      </c>
      <c r="B46" s="13" t="s">
        <v>224</v>
      </c>
      <c r="C46" s="13" t="s">
        <v>250</v>
      </c>
      <c r="D46" s="13" t="s">
        <v>228</v>
      </c>
      <c r="E46" s="13" t="s">
        <v>187</v>
      </c>
      <c r="F46" s="13" t="s">
        <v>188</v>
      </c>
      <c r="G46" s="13" t="s">
        <v>189</v>
      </c>
      <c r="H46" s="13" t="s">
        <v>190</v>
      </c>
      <c r="I46" s="13">
        <v>45</v>
      </c>
    </row>
    <row r="47" spans="1:9" x14ac:dyDescent="0.25">
      <c r="A47" s="13" t="str">
        <f t="shared" si="0"/>
        <v xml:space="preserve">202-B      Removal of Brick Overlayed With Asphalt Pavement, All Depths </v>
      </c>
      <c r="B47" s="13" t="s">
        <v>224</v>
      </c>
      <c r="C47" s="13" t="s">
        <v>251</v>
      </c>
      <c r="D47" s="13" t="s">
        <v>228</v>
      </c>
      <c r="E47" s="13" t="s">
        <v>187</v>
      </c>
      <c r="F47" s="13" t="s">
        <v>188</v>
      </c>
      <c r="G47" s="13" t="s">
        <v>189</v>
      </c>
      <c r="H47" s="13" t="s">
        <v>190</v>
      </c>
      <c r="I47" s="13">
        <v>46</v>
      </c>
    </row>
    <row r="48" spans="1:9" x14ac:dyDescent="0.25">
      <c r="A48" s="13" t="str">
        <f t="shared" si="0"/>
        <v xml:space="preserve">202-B      Removal of Bridge </v>
      </c>
      <c r="B48" s="13" t="s">
        <v>224</v>
      </c>
      <c r="C48" s="13" t="s">
        <v>252</v>
      </c>
      <c r="D48" s="13" t="s">
        <v>207</v>
      </c>
      <c r="E48" s="13" t="s">
        <v>187</v>
      </c>
      <c r="F48" s="13" t="s">
        <v>188</v>
      </c>
      <c r="G48" s="13" t="s">
        <v>189</v>
      </c>
      <c r="H48" s="13" t="s">
        <v>190</v>
      </c>
      <c r="I48" s="13">
        <v>47</v>
      </c>
    </row>
    <row r="49" spans="1:9" x14ac:dyDescent="0.25">
      <c r="A49" s="13" t="str">
        <f t="shared" si="0"/>
        <v xml:space="preserve">202-B      Removal of Bridge </v>
      </c>
      <c r="B49" s="13" t="s">
        <v>224</v>
      </c>
      <c r="C49" s="13" t="s">
        <v>252</v>
      </c>
      <c r="D49" s="13" t="s">
        <v>230</v>
      </c>
      <c r="E49" s="13" t="s">
        <v>187</v>
      </c>
      <c r="F49" s="13" t="s">
        <v>188</v>
      </c>
      <c r="G49" s="13" t="s">
        <v>189</v>
      </c>
      <c r="H49" s="13" t="s">
        <v>190</v>
      </c>
      <c r="I49" s="13">
        <v>48</v>
      </c>
    </row>
    <row r="50" spans="1:9" x14ac:dyDescent="0.25">
      <c r="A50" s="13" t="str">
        <f t="shared" si="0"/>
        <v xml:space="preserve">202-B      Removal of Bridge Concrete </v>
      </c>
      <c r="B50" s="13" t="s">
        <v>224</v>
      </c>
      <c r="C50" s="13" t="s">
        <v>253</v>
      </c>
      <c r="D50" s="13" t="s">
        <v>228</v>
      </c>
      <c r="E50" s="13" t="s">
        <v>187</v>
      </c>
      <c r="F50" s="13" t="s">
        <v>188</v>
      </c>
      <c r="G50" s="13" t="s">
        <v>189</v>
      </c>
      <c r="H50" s="13" t="s">
        <v>190</v>
      </c>
      <c r="I50" s="13">
        <v>49</v>
      </c>
    </row>
    <row r="51" spans="1:9" x14ac:dyDescent="0.25">
      <c r="A51" s="13" t="str">
        <f t="shared" si="0"/>
        <v xml:space="preserve">202-B      Removal of Bridge Deck </v>
      </c>
      <c r="B51" s="13" t="s">
        <v>224</v>
      </c>
      <c r="C51" s="13" t="s">
        <v>254</v>
      </c>
      <c r="D51" s="13" t="s">
        <v>228</v>
      </c>
      <c r="E51" s="13" t="s">
        <v>187</v>
      </c>
      <c r="F51" s="13" t="s">
        <v>188</v>
      </c>
      <c r="G51" s="13" t="s">
        <v>189</v>
      </c>
      <c r="H51" s="13" t="s">
        <v>190</v>
      </c>
      <c r="I51" s="13">
        <v>50</v>
      </c>
    </row>
    <row r="52" spans="1:9" x14ac:dyDescent="0.25">
      <c r="A52" s="13" t="str">
        <f t="shared" si="0"/>
        <v xml:space="preserve">202-B      Removal of Bridge Deck, Curb and Railing </v>
      </c>
      <c r="B52" s="13" t="s">
        <v>224</v>
      </c>
      <c r="C52" s="13" t="s">
        <v>255</v>
      </c>
      <c r="D52" s="13" t="s">
        <v>228</v>
      </c>
      <c r="E52" s="13" t="s">
        <v>187</v>
      </c>
      <c r="F52" s="13" t="s">
        <v>188</v>
      </c>
      <c r="G52" s="13" t="s">
        <v>189</v>
      </c>
      <c r="H52" s="13" t="s">
        <v>190</v>
      </c>
      <c r="I52" s="13">
        <v>51</v>
      </c>
    </row>
    <row r="53" spans="1:9" x14ac:dyDescent="0.25">
      <c r="A53" s="13" t="str">
        <f t="shared" si="0"/>
        <v xml:space="preserve">202-B      Removal of Bridge Deck, Curb and Railing </v>
      </c>
      <c r="B53" s="13" t="s">
        <v>224</v>
      </c>
      <c r="C53" s="13" t="s">
        <v>255</v>
      </c>
      <c r="D53" s="13" t="s">
        <v>230</v>
      </c>
      <c r="E53" s="13" t="s">
        <v>187</v>
      </c>
      <c r="F53" s="13" t="s">
        <v>188</v>
      </c>
      <c r="G53" s="13" t="s">
        <v>189</v>
      </c>
      <c r="H53" s="13" t="s">
        <v>190</v>
      </c>
      <c r="I53" s="13">
        <v>52</v>
      </c>
    </row>
    <row r="54" spans="1:9" x14ac:dyDescent="0.25">
      <c r="A54" s="13" t="str">
        <f t="shared" si="0"/>
        <v xml:space="preserve">202-B      Removal of Bridge End Pavement </v>
      </c>
      <c r="B54" s="13" t="s">
        <v>224</v>
      </c>
      <c r="C54" s="13" t="s">
        <v>256</v>
      </c>
      <c r="D54" s="13" t="s">
        <v>228</v>
      </c>
      <c r="E54" s="13" t="s">
        <v>187</v>
      </c>
      <c r="F54" s="13" t="s">
        <v>188</v>
      </c>
      <c r="G54" s="13" t="s">
        <v>189</v>
      </c>
      <c r="H54" s="13" t="s">
        <v>190</v>
      </c>
      <c r="I54" s="13">
        <v>53</v>
      </c>
    </row>
    <row r="55" spans="1:9" x14ac:dyDescent="0.25">
      <c r="A55" s="13" t="str">
        <f t="shared" si="0"/>
        <v xml:space="preserve">202-B      Removal of Bridge End Section Post </v>
      </c>
      <c r="B55" s="13" t="s">
        <v>224</v>
      </c>
      <c r="C55" s="13" t="s">
        <v>257</v>
      </c>
      <c r="D55" s="13" t="s">
        <v>207</v>
      </c>
      <c r="E55" s="13" t="s">
        <v>187</v>
      </c>
      <c r="F55" s="13" t="s">
        <v>188</v>
      </c>
      <c r="G55" s="13" t="s">
        <v>189</v>
      </c>
      <c r="H55" s="13" t="s">
        <v>190</v>
      </c>
      <c r="I55" s="13">
        <v>54</v>
      </c>
    </row>
    <row r="56" spans="1:9" x14ac:dyDescent="0.25">
      <c r="A56" s="13" t="str">
        <f t="shared" si="0"/>
        <v xml:space="preserve">202-B      Removal of Bridge End Span </v>
      </c>
      <c r="B56" s="13" t="s">
        <v>224</v>
      </c>
      <c r="C56" s="13" t="s">
        <v>258</v>
      </c>
      <c r="D56" s="13" t="s">
        <v>207</v>
      </c>
      <c r="E56" s="13" t="s">
        <v>187</v>
      </c>
      <c r="F56" s="13" t="s">
        <v>188</v>
      </c>
      <c r="G56" s="13" t="s">
        <v>189</v>
      </c>
      <c r="H56" s="13" t="s">
        <v>190</v>
      </c>
      <c r="I56" s="13">
        <v>55</v>
      </c>
    </row>
    <row r="57" spans="1:9" x14ac:dyDescent="0.25">
      <c r="A57" s="13" t="str">
        <f t="shared" si="0"/>
        <v xml:space="preserve">202-B      Removal of Bridge Footing </v>
      </c>
      <c r="B57" s="13" t="s">
        <v>224</v>
      </c>
      <c r="C57" s="13" t="s">
        <v>259</v>
      </c>
      <c r="D57" s="13" t="s">
        <v>207</v>
      </c>
      <c r="E57" s="13" t="s">
        <v>187</v>
      </c>
      <c r="F57" s="13" t="s">
        <v>188</v>
      </c>
      <c r="G57" s="13" t="s">
        <v>189</v>
      </c>
      <c r="H57" s="13" t="s">
        <v>190</v>
      </c>
      <c r="I57" s="13">
        <v>56</v>
      </c>
    </row>
    <row r="58" spans="1:9" x14ac:dyDescent="0.25">
      <c r="A58" s="13" t="str">
        <f t="shared" si="0"/>
        <v xml:space="preserve">202-B      Removal of Bridge Footing and Seal </v>
      </c>
      <c r="B58" s="13" t="s">
        <v>224</v>
      </c>
      <c r="C58" s="13" t="s">
        <v>260</v>
      </c>
      <c r="D58" s="13" t="s">
        <v>207</v>
      </c>
      <c r="E58" s="13" t="s">
        <v>187</v>
      </c>
      <c r="F58" s="13" t="s">
        <v>188</v>
      </c>
      <c r="G58" s="13" t="s">
        <v>189</v>
      </c>
      <c r="H58" s="13" t="s">
        <v>190</v>
      </c>
      <c r="I58" s="13">
        <v>57</v>
      </c>
    </row>
    <row r="59" spans="1:9" x14ac:dyDescent="0.25">
      <c r="A59" s="13" t="str">
        <f t="shared" si="0"/>
        <v xml:space="preserve">202-B      Removal of Bridge Intermediate Span </v>
      </c>
      <c r="B59" s="13" t="s">
        <v>224</v>
      </c>
      <c r="C59" s="13" t="s">
        <v>261</v>
      </c>
      <c r="D59" s="13" t="s">
        <v>207</v>
      </c>
      <c r="E59" s="13" t="s">
        <v>187</v>
      </c>
      <c r="F59" s="13" t="s">
        <v>188</v>
      </c>
      <c r="G59" s="13" t="s">
        <v>189</v>
      </c>
      <c r="H59" s="13" t="s">
        <v>190</v>
      </c>
      <c r="I59" s="13">
        <v>58</v>
      </c>
    </row>
    <row r="60" spans="1:9" x14ac:dyDescent="0.25">
      <c r="A60" s="13" t="str">
        <f t="shared" si="0"/>
        <v xml:space="preserve">202-B      Removal of Bridge Median and Deck </v>
      </c>
      <c r="B60" s="13" t="s">
        <v>224</v>
      </c>
      <c r="C60" s="13" t="s">
        <v>262</v>
      </c>
      <c r="D60" s="13" t="s">
        <v>230</v>
      </c>
      <c r="E60" s="13" t="s">
        <v>187</v>
      </c>
      <c r="F60" s="13" t="s">
        <v>188</v>
      </c>
      <c r="G60" s="13" t="s">
        <v>189</v>
      </c>
      <c r="H60" s="13" t="s">
        <v>190</v>
      </c>
      <c r="I60" s="13">
        <v>59</v>
      </c>
    </row>
    <row r="61" spans="1:9" x14ac:dyDescent="0.25">
      <c r="A61" s="13" t="str">
        <f t="shared" si="0"/>
        <v xml:space="preserve">202-B      Removal of Bridge Piling </v>
      </c>
      <c r="B61" s="13" t="s">
        <v>224</v>
      </c>
      <c r="C61" s="13" t="s">
        <v>263</v>
      </c>
      <c r="D61" s="13" t="s">
        <v>207</v>
      </c>
      <c r="E61" s="13" t="s">
        <v>187</v>
      </c>
      <c r="F61" s="13" t="s">
        <v>188</v>
      </c>
      <c r="G61" s="13" t="s">
        <v>189</v>
      </c>
      <c r="H61" s="13" t="s">
        <v>190</v>
      </c>
      <c r="I61" s="13">
        <v>60</v>
      </c>
    </row>
    <row r="62" spans="1:9" x14ac:dyDescent="0.25">
      <c r="A62" s="13" t="str">
        <f t="shared" si="0"/>
        <v xml:space="preserve">202-B      Removal of Bridge Railing </v>
      </c>
      <c r="B62" s="13" t="s">
        <v>224</v>
      </c>
      <c r="C62" s="13" t="s">
        <v>264</v>
      </c>
      <c r="D62" s="13" t="s">
        <v>230</v>
      </c>
      <c r="E62" s="13" t="s">
        <v>187</v>
      </c>
      <c r="F62" s="13" t="s">
        <v>188</v>
      </c>
      <c r="G62" s="13" t="s">
        <v>189</v>
      </c>
      <c r="H62" s="13" t="s">
        <v>190</v>
      </c>
      <c r="I62" s="13">
        <v>61</v>
      </c>
    </row>
    <row r="63" spans="1:9" x14ac:dyDescent="0.25">
      <c r="A63" s="13" t="str">
        <f t="shared" si="0"/>
        <v xml:space="preserve">202-B      Removal of Building </v>
      </c>
      <c r="B63" s="13" t="s">
        <v>224</v>
      </c>
      <c r="C63" s="13" t="s">
        <v>265</v>
      </c>
      <c r="D63" s="13" t="s">
        <v>207</v>
      </c>
      <c r="E63" s="13" t="s">
        <v>187</v>
      </c>
      <c r="F63" s="13" t="s">
        <v>188</v>
      </c>
      <c r="G63" s="13" t="s">
        <v>189</v>
      </c>
      <c r="H63" s="13" t="s">
        <v>190</v>
      </c>
      <c r="I63" s="13">
        <v>62</v>
      </c>
    </row>
    <row r="64" spans="1:9" x14ac:dyDescent="0.25">
      <c r="A64" s="13" t="str">
        <f t="shared" si="0"/>
        <v xml:space="preserve">202-B      Removal of Cable Barrier </v>
      </c>
      <c r="B64" s="13" t="s">
        <v>224</v>
      </c>
      <c r="C64" s="13" t="s">
        <v>266</v>
      </c>
      <c r="D64" s="13" t="s">
        <v>230</v>
      </c>
      <c r="E64" s="13" t="s">
        <v>187</v>
      </c>
      <c r="F64" s="13" t="s">
        <v>188</v>
      </c>
      <c r="G64" s="13" t="s">
        <v>189</v>
      </c>
      <c r="H64" s="13" t="s">
        <v>190</v>
      </c>
      <c r="I64" s="13">
        <v>63</v>
      </c>
    </row>
    <row r="65" spans="1:9" x14ac:dyDescent="0.25">
      <c r="A65" s="13" t="str">
        <f t="shared" si="0"/>
        <v xml:space="preserve">202-B      Removal of Cable Barrier Terminal Section </v>
      </c>
      <c r="B65" s="13" t="s">
        <v>224</v>
      </c>
      <c r="C65" s="13" t="s">
        <v>267</v>
      </c>
      <c r="D65" s="13" t="s">
        <v>207</v>
      </c>
      <c r="E65" s="13" t="s">
        <v>187</v>
      </c>
      <c r="F65" s="13" t="s">
        <v>188</v>
      </c>
      <c r="G65" s="13" t="s">
        <v>189</v>
      </c>
      <c r="H65" s="13" t="s">
        <v>190</v>
      </c>
      <c r="I65" s="13">
        <v>64</v>
      </c>
    </row>
    <row r="66" spans="1:9" x14ac:dyDescent="0.25">
      <c r="A66" s="13" t="str">
        <f t="shared" si="0"/>
        <v xml:space="preserve">202-B      Removal of Cable Rail </v>
      </c>
      <c r="B66" s="13" t="s">
        <v>224</v>
      </c>
      <c r="C66" s="13" t="s">
        <v>268</v>
      </c>
      <c r="D66" s="13" t="s">
        <v>230</v>
      </c>
      <c r="E66" s="13" t="s">
        <v>187</v>
      </c>
      <c r="F66" s="13" t="s">
        <v>188</v>
      </c>
      <c r="G66" s="13" t="s">
        <v>189</v>
      </c>
      <c r="H66" s="13" t="s">
        <v>190</v>
      </c>
      <c r="I66" s="13">
        <v>65</v>
      </c>
    </row>
    <row r="67" spans="1:9" x14ac:dyDescent="0.25">
      <c r="A67" s="13" t="str">
        <f t="shared" ref="A67:A130" si="1">_xlfn.CONCAT(B67," ", C67)</f>
        <v xml:space="preserve">202-B      Removal of Camera Pole </v>
      </c>
      <c r="B67" s="13" t="s">
        <v>224</v>
      </c>
      <c r="C67" s="13" t="s">
        <v>269</v>
      </c>
      <c r="D67" s="13" t="s">
        <v>207</v>
      </c>
      <c r="E67" s="13" t="s">
        <v>187</v>
      </c>
      <c r="F67" s="13" t="s">
        <v>188</v>
      </c>
      <c r="G67" s="13" t="s">
        <v>189</v>
      </c>
      <c r="H67" s="13" t="s">
        <v>190</v>
      </c>
      <c r="I67" s="13">
        <v>66</v>
      </c>
    </row>
    <row r="68" spans="1:9" x14ac:dyDescent="0.25">
      <c r="A68" s="13" t="str">
        <f t="shared" si="1"/>
        <v xml:space="preserve">202-B      Removal of Car Stop </v>
      </c>
      <c r="B68" s="13" t="s">
        <v>224</v>
      </c>
      <c r="C68" s="13" t="s">
        <v>270</v>
      </c>
      <c r="D68" s="13" t="s">
        <v>207</v>
      </c>
      <c r="E68" s="13" t="s">
        <v>187</v>
      </c>
      <c r="F68" s="13" t="s">
        <v>188</v>
      </c>
      <c r="G68" s="13" t="s">
        <v>189</v>
      </c>
      <c r="H68" s="13" t="s">
        <v>190</v>
      </c>
      <c r="I68" s="13">
        <v>67</v>
      </c>
    </row>
    <row r="69" spans="1:9" x14ac:dyDescent="0.25">
      <c r="A69" s="13" t="str">
        <f t="shared" si="1"/>
        <v xml:space="preserve">202-B      Removal of Cattle Guard </v>
      </c>
      <c r="B69" s="13" t="s">
        <v>224</v>
      </c>
      <c r="C69" s="13" t="s">
        <v>271</v>
      </c>
      <c r="D69" s="13" t="s">
        <v>207</v>
      </c>
      <c r="E69" s="13" t="s">
        <v>187</v>
      </c>
      <c r="F69" s="13" t="s">
        <v>188</v>
      </c>
      <c r="G69" s="13" t="s">
        <v>189</v>
      </c>
      <c r="H69" s="13" t="s">
        <v>190</v>
      </c>
      <c r="I69" s="13">
        <v>68</v>
      </c>
    </row>
    <row r="70" spans="1:9" x14ac:dyDescent="0.25">
      <c r="A70" s="13" t="str">
        <f t="shared" si="1"/>
        <v xml:space="preserve">202-B      Removal of Cement Treated Base, All Depths </v>
      </c>
      <c r="B70" s="13" t="s">
        <v>224</v>
      </c>
      <c r="C70" s="13" t="s">
        <v>272</v>
      </c>
      <c r="D70" s="13" t="s">
        <v>228</v>
      </c>
      <c r="E70" s="13" t="s">
        <v>187</v>
      </c>
      <c r="F70" s="13" t="s">
        <v>188</v>
      </c>
      <c r="G70" s="13" t="s">
        <v>189</v>
      </c>
      <c r="H70" s="13" t="s">
        <v>190</v>
      </c>
      <c r="I70" s="13">
        <v>69</v>
      </c>
    </row>
    <row r="71" spans="1:9" x14ac:dyDescent="0.25">
      <c r="A71" s="13" t="str">
        <f t="shared" si="1"/>
        <v xml:space="preserve">202-B      Removal of Cement Treated Shoulders w/ Surface Treatment, All Depths </v>
      </c>
      <c r="B71" s="13" t="s">
        <v>224</v>
      </c>
      <c r="C71" s="13" t="s">
        <v>273</v>
      </c>
      <c r="D71" s="13" t="s">
        <v>228</v>
      </c>
      <c r="E71" s="13" t="s">
        <v>187</v>
      </c>
      <c r="F71" s="13" t="s">
        <v>188</v>
      </c>
      <c r="G71" s="13" t="s">
        <v>189</v>
      </c>
      <c r="H71" s="13" t="s">
        <v>190</v>
      </c>
      <c r="I71" s="13">
        <v>70</v>
      </c>
    </row>
    <row r="72" spans="1:9" x14ac:dyDescent="0.25">
      <c r="A72" s="13" t="str">
        <f t="shared" si="1"/>
        <v xml:space="preserve">202-B      Removal of Cement Treated Shoulders w/ Variable Depth Overlay </v>
      </c>
      <c r="B72" s="13" t="s">
        <v>224</v>
      </c>
      <c r="C72" s="13" t="s">
        <v>274</v>
      </c>
      <c r="D72" s="13" t="s">
        <v>228</v>
      </c>
      <c r="E72" s="13" t="s">
        <v>187</v>
      </c>
      <c r="F72" s="13" t="s">
        <v>188</v>
      </c>
      <c r="G72" s="13" t="s">
        <v>189</v>
      </c>
      <c r="H72" s="13" t="s">
        <v>190</v>
      </c>
      <c r="I72" s="13">
        <v>71</v>
      </c>
    </row>
    <row r="73" spans="1:9" x14ac:dyDescent="0.25">
      <c r="A73" s="13" t="str">
        <f t="shared" si="1"/>
        <v xml:space="preserve">202-B      Removal of Cement Treated Shoulders, All Depths </v>
      </c>
      <c r="B73" s="13" t="s">
        <v>224</v>
      </c>
      <c r="C73" s="13" t="s">
        <v>275</v>
      </c>
      <c r="D73" s="13" t="s">
        <v>228</v>
      </c>
      <c r="E73" s="13" t="s">
        <v>187</v>
      </c>
      <c r="F73" s="13" t="s">
        <v>188</v>
      </c>
      <c r="G73" s="13" t="s">
        <v>189</v>
      </c>
      <c r="H73" s="13" t="s">
        <v>190</v>
      </c>
      <c r="I73" s="13">
        <v>72</v>
      </c>
    </row>
    <row r="74" spans="1:9" x14ac:dyDescent="0.25">
      <c r="A74" s="13" t="str">
        <f t="shared" si="1"/>
        <v xml:space="preserve">202-B      Removal of Concrete Bridge Footing </v>
      </c>
      <c r="B74" s="13" t="s">
        <v>224</v>
      </c>
      <c r="C74" s="13" t="s">
        <v>276</v>
      </c>
      <c r="D74" s="13" t="s">
        <v>207</v>
      </c>
      <c r="E74" s="13" t="s">
        <v>187</v>
      </c>
      <c r="F74" s="13" t="s">
        <v>188</v>
      </c>
      <c r="G74" s="13" t="s">
        <v>189</v>
      </c>
      <c r="H74" s="13" t="s">
        <v>190</v>
      </c>
      <c r="I74" s="13">
        <v>73</v>
      </c>
    </row>
    <row r="75" spans="1:9" x14ac:dyDescent="0.25">
      <c r="A75" s="13" t="str">
        <f t="shared" si="1"/>
        <v xml:space="preserve">202-B      Removal of Concrete Combination Curb &amp; Gutter </v>
      </c>
      <c r="B75" s="13" t="s">
        <v>224</v>
      </c>
      <c r="C75" s="13" t="s">
        <v>277</v>
      </c>
      <c r="D75" s="13" t="s">
        <v>230</v>
      </c>
      <c r="E75" s="13" t="s">
        <v>187</v>
      </c>
      <c r="F75" s="13" t="s">
        <v>188</v>
      </c>
      <c r="G75" s="13" t="s">
        <v>189</v>
      </c>
      <c r="H75" s="13" t="s">
        <v>190</v>
      </c>
      <c r="I75" s="13">
        <v>74</v>
      </c>
    </row>
    <row r="76" spans="1:9" x14ac:dyDescent="0.25">
      <c r="A76" s="13" t="str">
        <f t="shared" si="1"/>
        <v xml:space="preserve">202-B      Removal of Concrete Curb </v>
      </c>
      <c r="B76" s="13" t="s">
        <v>224</v>
      </c>
      <c r="C76" s="13" t="s">
        <v>278</v>
      </c>
      <c r="D76" s="13" t="s">
        <v>230</v>
      </c>
      <c r="E76" s="13" t="s">
        <v>187</v>
      </c>
      <c r="F76" s="13" t="s">
        <v>188</v>
      </c>
      <c r="G76" s="13" t="s">
        <v>189</v>
      </c>
      <c r="H76" s="13" t="s">
        <v>190</v>
      </c>
      <c r="I76" s="13">
        <v>75</v>
      </c>
    </row>
    <row r="77" spans="1:9" x14ac:dyDescent="0.25">
      <c r="A77" s="13" t="str">
        <f t="shared" si="1"/>
        <v xml:space="preserve">202-B      Removal of Concrete Driveways, All Depths </v>
      </c>
      <c r="B77" s="13" t="s">
        <v>224</v>
      </c>
      <c r="C77" s="13" t="s">
        <v>279</v>
      </c>
      <c r="D77" s="13" t="s">
        <v>228</v>
      </c>
      <c r="E77" s="13" t="s">
        <v>187</v>
      </c>
      <c r="F77" s="13" t="s">
        <v>188</v>
      </c>
      <c r="G77" s="13" t="s">
        <v>189</v>
      </c>
      <c r="H77" s="13" t="s">
        <v>190</v>
      </c>
      <c r="I77" s="13">
        <v>76</v>
      </c>
    </row>
    <row r="78" spans="1:9" x14ac:dyDescent="0.25">
      <c r="A78" s="13" t="str">
        <f t="shared" si="1"/>
        <v xml:space="preserve">202-B      Removal of Concrete Foundation </v>
      </c>
      <c r="B78" s="13" t="s">
        <v>224</v>
      </c>
      <c r="C78" s="13" t="s">
        <v>280</v>
      </c>
      <c r="D78" s="13" t="s">
        <v>207</v>
      </c>
      <c r="E78" s="13" t="s">
        <v>187</v>
      </c>
      <c r="F78" s="13" t="s">
        <v>188</v>
      </c>
      <c r="G78" s="13" t="s">
        <v>189</v>
      </c>
      <c r="H78" s="13" t="s">
        <v>190</v>
      </c>
      <c r="I78" s="13">
        <v>77</v>
      </c>
    </row>
    <row r="79" spans="1:9" x14ac:dyDescent="0.25">
      <c r="A79" s="13" t="str">
        <f t="shared" si="1"/>
        <v xml:space="preserve">202-B      Removal of Concrete Hand Holes </v>
      </c>
      <c r="B79" s="13" t="s">
        <v>224</v>
      </c>
      <c r="C79" s="13" t="s">
        <v>281</v>
      </c>
      <c r="D79" s="13" t="s">
        <v>207</v>
      </c>
      <c r="E79" s="13" t="s">
        <v>187</v>
      </c>
      <c r="F79" s="13" t="s">
        <v>188</v>
      </c>
      <c r="G79" s="13" t="s">
        <v>189</v>
      </c>
      <c r="H79" s="13" t="s">
        <v>190</v>
      </c>
      <c r="I79" s="13">
        <v>78</v>
      </c>
    </row>
    <row r="80" spans="1:9" x14ac:dyDescent="0.25">
      <c r="A80" s="13" t="str">
        <f t="shared" si="1"/>
        <v xml:space="preserve">202-B      Removal of Concrete Impact Attenuator Base and Foundation </v>
      </c>
      <c r="B80" s="13" t="s">
        <v>224</v>
      </c>
      <c r="C80" s="13" t="s">
        <v>282</v>
      </c>
      <c r="D80" s="13" t="s">
        <v>207</v>
      </c>
      <c r="E80" s="13" t="s">
        <v>187</v>
      </c>
      <c r="F80" s="13" t="s">
        <v>188</v>
      </c>
      <c r="G80" s="13" t="s">
        <v>189</v>
      </c>
      <c r="H80" s="13" t="s">
        <v>190</v>
      </c>
      <c r="I80" s="13">
        <v>79</v>
      </c>
    </row>
    <row r="81" spans="1:9" x14ac:dyDescent="0.25">
      <c r="A81" s="13" t="str">
        <f t="shared" si="1"/>
        <v xml:space="preserve">202-B      Removal of Concrete Integral Curb &amp; Gutter </v>
      </c>
      <c r="B81" s="13" t="s">
        <v>224</v>
      </c>
      <c r="C81" s="13" t="s">
        <v>283</v>
      </c>
      <c r="D81" s="13" t="s">
        <v>230</v>
      </c>
      <c r="E81" s="13" t="s">
        <v>187</v>
      </c>
      <c r="F81" s="13" t="s">
        <v>188</v>
      </c>
      <c r="G81" s="13" t="s">
        <v>189</v>
      </c>
      <c r="H81" s="13" t="s">
        <v>190</v>
      </c>
      <c r="I81" s="13">
        <v>80</v>
      </c>
    </row>
    <row r="82" spans="1:9" x14ac:dyDescent="0.25">
      <c r="A82" s="13" t="str">
        <f t="shared" si="1"/>
        <v xml:space="preserve">202-B      Removal of Concrete Junction Box, Manhole and Inlet, All Sizes </v>
      </c>
      <c r="B82" s="13" t="s">
        <v>224</v>
      </c>
      <c r="C82" s="13" t="s">
        <v>284</v>
      </c>
      <c r="D82" s="13" t="s">
        <v>207</v>
      </c>
      <c r="E82" s="13" t="s">
        <v>187</v>
      </c>
      <c r="F82" s="13" t="s">
        <v>188</v>
      </c>
      <c r="G82" s="13" t="s">
        <v>189</v>
      </c>
      <c r="H82" s="13" t="s">
        <v>190</v>
      </c>
      <c r="I82" s="13">
        <v>81</v>
      </c>
    </row>
    <row r="83" spans="1:9" x14ac:dyDescent="0.25">
      <c r="A83" s="13" t="str">
        <f t="shared" si="1"/>
        <v xml:space="preserve">202-B      Removal of Concrete Lug Anchor </v>
      </c>
      <c r="B83" s="13" t="s">
        <v>224</v>
      </c>
      <c r="C83" s="13" t="s">
        <v>285</v>
      </c>
      <c r="D83" s="13" t="s">
        <v>207</v>
      </c>
      <c r="E83" s="13" t="s">
        <v>187</v>
      </c>
      <c r="F83" s="13" t="s">
        <v>188</v>
      </c>
      <c r="G83" s="13" t="s">
        <v>189</v>
      </c>
      <c r="H83" s="13" t="s">
        <v>190</v>
      </c>
      <c r="I83" s="13">
        <v>82</v>
      </c>
    </row>
    <row r="84" spans="1:9" x14ac:dyDescent="0.25">
      <c r="A84" s="13" t="str">
        <f t="shared" si="1"/>
        <v xml:space="preserve">202-B      Removal of Concrete Median &amp; Island Pavement, All Depths </v>
      </c>
      <c r="B84" s="13" t="s">
        <v>224</v>
      </c>
      <c r="C84" s="13" t="s">
        <v>286</v>
      </c>
      <c r="D84" s="13" t="s">
        <v>228</v>
      </c>
      <c r="E84" s="13" t="s">
        <v>187</v>
      </c>
      <c r="F84" s="13" t="s">
        <v>188</v>
      </c>
      <c r="G84" s="13" t="s">
        <v>189</v>
      </c>
      <c r="H84" s="13" t="s">
        <v>190</v>
      </c>
      <c r="I84" s="13">
        <v>83</v>
      </c>
    </row>
    <row r="85" spans="1:9" x14ac:dyDescent="0.25">
      <c r="A85" s="13" t="str">
        <f t="shared" si="1"/>
        <v xml:space="preserve">202-B      Removal of Concrete Median Barrier </v>
      </c>
      <c r="B85" s="13" t="s">
        <v>224</v>
      </c>
      <c r="C85" s="13" t="s">
        <v>287</v>
      </c>
      <c r="D85" s="13" t="s">
        <v>230</v>
      </c>
      <c r="E85" s="13" t="s">
        <v>187</v>
      </c>
      <c r="F85" s="13" t="s">
        <v>188</v>
      </c>
      <c r="G85" s="13" t="s">
        <v>189</v>
      </c>
      <c r="H85" s="13" t="s">
        <v>190</v>
      </c>
      <c r="I85" s="13">
        <v>84</v>
      </c>
    </row>
    <row r="86" spans="1:9" x14ac:dyDescent="0.25">
      <c r="A86" s="13" t="str">
        <f t="shared" si="1"/>
        <v xml:space="preserve">202-B      Removal of Concrete Median Barrier, Precast </v>
      </c>
      <c r="B86" s="13" t="s">
        <v>224</v>
      </c>
      <c r="C86" s="13" t="s">
        <v>288</v>
      </c>
      <c r="D86" s="13" t="s">
        <v>230</v>
      </c>
      <c r="E86" s="13" t="s">
        <v>187</v>
      </c>
      <c r="F86" s="13" t="s">
        <v>188</v>
      </c>
      <c r="G86" s="13" t="s">
        <v>189</v>
      </c>
      <c r="H86" s="13" t="s">
        <v>190</v>
      </c>
      <c r="I86" s="13">
        <v>85</v>
      </c>
    </row>
    <row r="87" spans="1:9" x14ac:dyDescent="0.25">
      <c r="A87" s="13" t="str">
        <f t="shared" si="1"/>
        <v xml:space="preserve">202-B      Removal of Concrete Paved Ditch </v>
      </c>
      <c r="B87" s="13" t="s">
        <v>224</v>
      </c>
      <c r="C87" s="13" t="s">
        <v>289</v>
      </c>
      <c r="D87" s="13" t="s">
        <v>228</v>
      </c>
      <c r="E87" s="13" t="s">
        <v>187</v>
      </c>
      <c r="F87" s="13" t="s">
        <v>188</v>
      </c>
      <c r="G87" s="13" t="s">
        <v>189</v>
      </c>
      <c r="H87" s="13" t="s">
        <v>190</v>
      </c>
      <c r="I87" s="13">
        <v>86</v>
      </c>
    </row>
    <row r="88" spans="1:9" x14ac:dyDescent="0.25">
      <c r="A88" s="13" t="str">
        <f t="shared" si="1"/>
        <v xml:space="preserve">202-B      Removal of Concrete Paved Shoulders w/ Variable Depth Overlay </v>
      </c>
      <c r="B88" s="13" t="s">
        <v>224</v>
      </c>
      <c r="C88" s="13" t="s">
        <v>290</v>
      </c>
      <c r="D88" s="13" t="s">
        <v>228</v>
      </c>
      <c r="E88" s="13" t="s">
        <v>187</v>
      </c>
      <c r="F88" s="13" t="s">
        <v>188</v>
      </c>
      <c r="G88" s="13" t="s">
        <v>189</v>
      </c>
      <c r="H88" s="13" t="s">
        <v>190</v>
      </c>
      <c r="I88" s="13">
        <v>87</v>
      </c>
    </row>
    <row r="89" spans="1:9" x14ac:dyDescent="0.25">
      <c r="A89" s="13" t="str">
        <f t="shared" si="1"/>
        <v xml:space="preserve">202-B      Removal of Concrete Paved Shoulders, All Depths </v>
      </c>
      <c r="B89" s="13" t="s">
        <v>224</v>
      </c>
      <c r="C89" s="13" t="s">
        <v>291</v>
      </c>
      <c r="D89" s="13" t="s">
        <v>228</v>
      </c>
      <c r="E89" s="13" t="s">
        <v>187</v>
      </c>
      <c r="F89" s="13" t="s">
        <v>188</v>
      </c>
      <c r="G89" s="13" t="s">
        <v>189</v>
      </c>
      <c r="H89" s="13" t="s">
        <v>190</v>
      </c>
      <c r="I89" s="13">
        <v>88</v>
      </c>
    </row>
    <row r="90" spans="1:9" x14ac:dyDescent="0.25">
      <c r="A90" s="13" t="str">
        <f t="shared" si="1"/>
        <v xml:space="preserve">202-B      Removal of Concrete Pavement Including Soil-Cement Treated Base, All Depths </v>
      </c>
      <c r="B90" s="13" t="s">
        <v>224</v>
      </c>
      <c r="C90" s="13" t="s">
        <v>292</v>
      </c>
      <c r="D90" s="13" t="s">
        <v>228</v>
      </c>
      <c r="E90" s="13" t="s">
        <v>187</v>
      </c>
      <c r="F90" s="13" t="s">
        <v>188</v>
      </c>
      <c r="G90" s="13" t="s">
        <v>189</v>
      </c>
      <c r="H90" s="13" t="s">
        <v>190</v>
      </c>
      <c r="I90" s="13">
        <v>89</v>
      </c>
    </row>
    <row r="91" spans="1:9" x14ac:dyDescent="0.25">
      <c r="A91" s="13" t="str">
        <f t="shared" si="1"/>
        <v xml:space="preserve">202-B      Removal of Concrete Pavement Punchouts, 8" Depth </v>
      </c>
      <c r="B91" s="13" t="s">
        <v>224</v>
      </c>
      <c r="C91" s="13" t="s">
        <v>293</v>
      </c>
      <c r="D91" s="13" t="s">
        <v>228</v>
      </c>
      <c r="E91" s="13" t="s">
        <v>187</v>
      </c>
      <c r="F91" s="13" t="s">
        <v>188</v>
      </c>
      <c r="G91" s="13" t="s">
        <v>189</v>
      </c>
      <c r="H91" s="13" t="s">
        <v>190</v>
      </c>
      <c r="I91" s="13">
        <v>90</v>
      </c>
    </row>
    <row r="92" spans="1:9" x14ac:dyDescent="0.25">
      <c r="A92" s="13" t="str">
        <f t="shared" si="1"/>
        <v xml:space="preserve">202-B      Removal of Concrete Pavement Punchouts, 9" Depth </v>
      </c>
      <c r="B92" s="13" t="s">
        <v>224</v>
      </c>
      <c r="C92" s="13" t="s">
        <v>294</v>
      </c>
      <c r="D92" s="13" t="s">
        <v>228</v>
      </c>
      <c r="E92" s="13" t="s">
        <v>187</v>
      </c>
      <c r="F92" s="13" t="s">
        <v>188</v>
      </c>
      <c r="G92" s="13" t="s">
        <v>189</v>
      </c>
      <c r="H92" s="13" t="s">
        <v>190</v>
      </c>
      <c r="I92" s="13">
        <v>91</v>
      </c>
    </row>
    <row r="93" spans="1:9" x14ac:dyDescent="0.25">
      <c r="A93" s="13" t="str">
        <f t="shared" si="1"/>
        <v xml:space="preserve">202-B      Removal of Concrete Pavement w/ Variable Depth Overlay </v>
      </c>
      <c r="B93" s="13" t="s">
        <v>224</v>
      </c>
      <c r="C93" s="13" t="s">
        <v>295</v>
      </c>
      <c r="D93" s="13" t="s">
        <v>228</v>
      </c>
      <c r="E93" s="13" t="s">
        <v>187</v>
      </c>
      <c r="F93" s="13" t="s">
        <v>188</v>
      </c>
      <c r="G93" s="13" t="s">
        <v>189</v>
      </c>
      <c r="H93" s="13" t="s">
        <v>190</v>
      </c>
      <c r="I93" s="13">
        <v>92</v>
      </c>
    </row>
    <row r="94" spans="1:9" x14ac:dyDescent="0.25">
      <c r="A94" s="13" t="str">
        <f t="shared" si="1"/>
        <v xml:space="preserve">202-B      Removal of Concrete Pavement, 10" Depth </v>
      </c>
      <c r="B94" s="13" t="s">
        <v>224</v>
      </c>
      <c r="C94" s="13" t="s">
        <v>296</v>
      </c>
      <c r="D94" s="13" t="s">
        <v>228</v>
      </c>
      <c r="E94" s="13" t="s">
        <v>187</v>
      </c>
      <c r="F94" s="13" t="s">
        <v>188</v>
      </c>
      <c r="G94" s="13" t="s">
        <v>189</v>
      </c>
      <c r="H94" s="13" t="s">
        <v>190</v>
      </c>
      <c r="I94" s="13">
        <v>93</v>
      </c>
    </row>
    <row r="95" spans="1:9" x14ac:dyDescent="0.25">
      <c r="A95" s="13" t="str">
        <f t="shared" si="1"/>
        <v xml:space="preserve">202-B      Removal of Concrete Pavement, 8" Depth </v>
      </c>
      <c r="B95" s="13" t="s">
        <v>224</v>
      </c>
      <c r="C95" s="13" t="s">
        <v>297</v>
      </c>
      <c r="D95" s="13" t="s">
        <v>228</v>
      </c>
      <c r="E95" s="13" t="s">
        <v>187</v>
      </c>
      <c r="F95" s="13" t="s">
        <v>188</v>
      </c>
      <c r="G95" s="13" t="s">
        <v>189</v>
      </c>
      <c r="H95" s="13" t="s">
        <v>190</v>
      </c>
      <c r="I95" s="13">
        <v>94</v>
      </c>
    </row>
    <row r="96" spans="1:9" x14ac:dyDescent="0.25">
      <c r="A96" s="13" t="str">
        <f t="shared" si="1"/>
        <v xml:space="preserve">202-B      Removal of Concrete Pavement, 9" Depth </v>
      </c>
      <c r="B96" s="13" t="s">
        <v>224</v>
      </c>
      <c r="C96" s="13" t="s">
        <v>298</v>
      </c>
      <c r="D96" s="13" t="s">
        <v>228</v>
      </c>
      <c r="E96" s="13" t="s">
        <v>187</v>
      </c>
      <c r="F96" s="13" t="s">
        <v>188</v>
      </c>
      <c r="G96" s="13" t="s">
        <v>189</v>
      </c>
      <c r="H96" s="13" t="s">
        <v>190</v>
      </c>
      <c r="I96" s="13">
        <v>95</v>
      </c>
    </row>
    <row r="97" spans="1:9" x14ac:dyDescent="0.25">
      <c r="A97" s="13" t="str">
        <f t="shared" si="1"/>
        <v xml:space="preserve">202-B      Removal of Concrete Pavement, All Depths </v>
      </c>
      <c r="B97" s="13" t="s">
        <v>224</v>
      </c>
      <c r="C97" s="13" t="s">
        <v>299</v>
      </c>
      <c r="D97" s="13" t="s">
        <v>228</v>
      </c>
      <c r="E97" s="13" t="s">
        <v>187</v>
      </c>
      <c r="F97" s="13" t="s">
        <v>188</v>
      </c>
      <c r="G97" s="13" t="s">
        <v>189</v>
      </c>
      <c r="H97" s="13" t="s">
        <v>190</v>
      </c>
      <c r="I97" s="13">
        <v>96</v>
      </c>
    </row>
    <row r="98" spans="1:9" x14ac:dyDescent="0.25">
      <c r="A98" s="13" t="str">
        <f t="shared" si="1"/>
        <v xml:space="preserve">202-B      Removal of Concrete Pavement, Continuous Reinforcement, All Depths </v>
      </c>
      <c r="B98" s="13" t="s">
        <v>224</v>
      </c>
      <c r="C98" s="13" t="s">
        <v>300</v>
      </c>
      <c r="D98" s="13" t="s">
        <v>228</v>
      </c>
      <c r="E98" s="13" t="s">
        <v>187</v>
      </c>
      <c r="F98" s="13" t="s">
        <v>188</v>
      </c>
      <c r="G98" s="13" t="s">
        <v>189</v>
      </c>
      <c r="H98" s="13" t="s">
        <v>190</v>
      </c>
      <c r="I98" s="13">
        <v>97</v>
      </c>
    </row>
    <row r="99" spans="1:9" x14ac:dyDescent="0.25">
      <c r="A99" s="13" t="str">
        <f t="shared" si="1"/>
        <v xml:space="preserve">202-B      Removal of Concrete Pavement, Conventional Reinforcement, All Depths </v>
      </c>
      <c r="B99" s="13" t="s">
        <v>224</v>
      </c>
      <c r="C99" s="13" t="s">
        <v>301</v>
      </c>
      <c r="D99" s="13" t="s">
        <v>228</v>
      </c>
      <c r="E99" s="13" t="s">
        <v>187</v>
      </c>
      <c r="F99" s="13" t="s">
        <v>188</v>
      </c>
      <c r="G99" s="13" t="s">
        <v>189</v>
      </c>
      <c r="H99" s="13" t="s">
        <v>190</v>
      </c>
      <c r="I99" s="13">
        <v>98</v>
      </c>
    </row>
    <row r="100" spans="1:9" x14ac:dyDescent="0.25">
      <c r="A100" s="13" t="str">
        <f t="shared" si="1"/>
        <v xml:space="preserve">202-B      Removal of Concrete Pavement, Failed Areas </v>
      </c>
      <c r="B100" s="13" t="s">
        <v>224</v>
      </c>
      <c r="C100" s="13" t="s">
        <v>302</v>
      </c>
      <c r="D100" s="13" t="s">
        <v>228</v>
      </c>
      <c r="E100" s="13" t="s">
        <v>187</v>
      </c>
      <c r="F100" s="13" t="s">
        <v>188</v>
      </c>
      <c r="G100" s="13" t="s">
        <v>189</v>
      </c>
      <c r="H100" s="13" t="s">
        <v>190</v>
      </c>
      <c r="I100" s="13">
        <v>99</v>
      </c>
    </row>
    <row r="101" spans="1:9" x14ac:dyDescent="0.25">
      <c r="A101" s="13" t="str">
        <f t="shared" si="1"/>
        <v xml:space="preserve">202-B      Removal of Concrete Piling </v>
      </c>
      <c r="B101" s="13" t="s">
        <v>224</v>
      </c>
      <c r="C101" s="13" t="s">
        <v>303</v>
      </c>
      <c r="D101" s="13" t="s">
        <v>207</v>
      </c>
      <c r="E101" s="13" t="s">
        <v>187</v>
      </c>
      <c r="F101" s="13" t="s">
        <v>188</v>
      </c>
      <c r="G101" s="13" t="s">
        <v>189</v>
      </c>
      <c r="H101" s="13" t="s">
        <v>190</v>
      </c>
      <c r="I101" s="13">
        <v>100</v>
      </c>
    </row>
    <row r="102" spans="1:9" x14ac:dyDescent="0.25">
      <c r="A102" s="13" t="str">
        <f t="shared" si="1"/>
        <v xml:space="preserve">202-B      Removal of Concrete Railing </v>
      </c>
      <c r="B102" s="13" t="s">
        <v>224</v>
      </c>
      <c r="C102" s="13" t="s">
        <v>304</v>
      </c>
      <c r="D102" s="13" t="s">
        <v>230</v>
      </c>
      <c r="E102" s="13" t="s">
        <v>187</v>
      </c>
      <c r="F102" s="13" t="s">
        <v>188</v>
      </c>
      <c r="G102" s="13" t="s">
        <v>189</v>
      </c>
      <c r="H102" s="13" t="s">
        <v>190</v>
      </c>
      <c r="I102" s="13">
        <v>101</v>
      </c>
    </row>
    <row r="103" spans="1:9" x14ac:dyDescent="0.25">
      <c r="A103" s="13" t="str">
        <f t="shared" si="1"/>
        <v xml:space="preserve">202-B      Removal of Concrete Retaining Wall </v>
      </c>
      <c r="B103" s="13" t="s">
        <v>224</v>
      </c>
      <c r="C103" s="13" t="s">
        <v>305</v>
      </c>
      <c r="D103" s="13" t="s">
        <v>230</v>
      </c>
      <c r="E103" s="13" t="s">
        <v>187</v>
      </c>
      <c r="F103" s="13" t="s">
        <v>188</v>
      </c>
      <c r="G103" s="13" t="s">
        <v>189</v>
      </c>
      <c r="H103" s="13" t="s">
        <v>190</v>
      </c>
      <c r="I103" s="13">
        <v>102</v>
      </c>
    </row>
    <row r="104" spans="1:9" x14ac:dyDescent="0.25">
      <c r="A104" s="13" t="str">
        <f t="shared" si="1"/>
        <v xml:space="preserve">202-B      Removal of Concrete Sidewalk </v>
      </c>
      <c r="B104" s="13" t="s">
        <v>224</v>
      </c>
      <c r="C104" s="13" t="s">
        <v>306</v>
      </c>
      <c r="D104" s="13" t="s">
        <v>228</v>
      </c>
      <c r="E104" s="13" t="s">
        <v>187</v>
      </c>
      <c r="F104" s="13" t="s">
        <v>188</v>
      </c>
      <c r="G104" s="13" t="s">
        <v>189</v>
      </c>
      <c r="H104" s="13" t="s">
        <v>190</v>
      </c>
      <c r="I104" s="13">
        <v>103</v>
      </c>
    </row>
    <row r="105" spans="1:9" x14ac:dyDescent="0.25">
      <c r="A105" s="13" t="str">
        <f t="shared" si="1"/>
        <v xml:space="preserve">202-B      Removal of Concrete Sidewalks &amp; Driveways, All Depths </v>
      </c>
      <c r="B105" s="13" t="s">
        <v>224</v>
      </c>
      <c r="C105" s="13" t="s">
        <v>307</v>
      </c>
      <c r="D105" s="13" t="s">
        <v>228</v>
      </c>
      <c r="E105" s="13" t="s">
        <v>187</v>
      </c>
      <c r="F105" s="13" t="s">
        <v>188</v>
      </c>
      <c r="G105" s="13" t="s">
        <v>189</v>
      </c>
      <c r="H105" s="13" t="s">
        <v>190</v>
      </c>
      <c r="I105" s="13">
        <v>104</v>
      </c>
    </row>
    <row r="106" spans="1:9" x14ac:dyDescent="0.25">
      <c r="A106" s="13" t="str">
        <f t="shared" si="1"/>
        <v xml:space="preserve">202-B      Removal of Concrete Sidewalks &amp; Driveways, All Depths </v>
      </c>
      <c r="B106" s="13" t="s">
        <v>224</v>
      </c>
      <c r="C106" s="13" t="s">
        <v>307</v>
      </c>
      <c r="D106" s="13" t="s">
        <v>308</v>
      </c>
      <c r="E106" s="13" t="s">
        <v>187</v>
      </c>
      <c r="F106" s="13" t="s">
        <v>188</v>
      </c>
      <c r="G106" s="13" t="s">
        <v>189</v>
      </c>
      <c r="H106" s="13" t="s">
        <v>190</v>
      </c>
      <c r="I106" s="13">
        <v>105</v>
      </c>
    </row>
    <row r="107" spans="1:9" x14ac:dyDescent="0.25">
      <c r="A107" s="13" t="str">
        <f t="shared" si="1"/>
        <v xml:space="preserve">202-B      Removal of Concrete Slope Paving </v>
      </c>
      <c r="B107" s="13" t="s">
        <v>224</v>
      </c>
      <c r="C107" s="13" t="s">
        <v>309</v>
      </c>
      <c r="D107" s="13" t="s">
        <v>228</v>
      </c>
      <c r="E107" s="13" t="s">
        <v>187</v>
      </c>
      <c r="F107" s="13" t="s">
        <v>188</v>
      </c>
      <c r="G107" s="13" t="s">
        <v>189</v>
      </c>
      <c r="H107" s="13" t="s">
        <v>190</v>
      </c>
      <c r="I107" s="13">
        <v>106</v>
      </c>
    </row>
    <row r="108" spans="1:9" x14ac:dyDescent="0.25">
      <c r="A108" s="13" t="str">
        <f t="shared" si="1"/>
        <v xml:space="preserve">202-B      Removal of Continuously Reinforced Concrete Pavement, 6-inch Depth </v>
      </c>
      <c r="B108" s="13" t="s">
        <v>224</v>
      </c>
      <c r="C108" s="13" t="s">
        <v>310</v>
      </c>
      <c r="D108" s="13" t="s">
        <v>228</v>
      </c>
      <c r="E108" s="13" t="s">
        <v>187</v>
      </c>
      <c r="F108" s="13" t="s">
        <v>188</v>
      </c>
      <c r="G108" s="13" t="s">
        <v>189</v>
      </c>
      <c r="H108" s="13" t="s">
        <v>190</v>
      </c>
      <c r="I108" s="13">
        <v>107</v>
      </c>
    </row>
    <row r="109" spans="1:9" x14ac:dyDescent="0.25">
      <c r="A109" s="13" t="str">
        <f t="shared" si="1"/>
        <v xml:space="preserve">202-B      Removal of Continuously Reinforced Concrete Pavement, 8-inch Depth </v>
      </c>
      <c r="B109" s="13" t="s">
        <v>224</v>
      </c>
      <c r="C109" s="13" t="s">
        <v>311</v>
      </c>
      <c r="D109" s="13" t="s">
        <v>228</v>
      </c>
      <c r="E109" s="13" t="s">
        <v>187</v>
      </c>
      <c r="F109" s="13" t="s">
        <v>188</v>
      </c>
      <c r="G109" s="13" t="s">
        <v>189</v>
      </c>
      <c r="H109" s="13" t="s">
        <v>190</v>
      </c>
      <c r="I109" s="13">
        <v>108</v>
      </c>
    </row>
    <row r="110" spans="1:9" x14ac:dyDescent="0.25">
      <c r="A110" s="13" t="str">
        <f t="shared" si="1"/>
        <v xml:space="preserve">202-B      Removal of Continuously Reinforced Concrete Pavement, 9-inch Depth </v>
      </c>
      <c r="B110" s="13" t="s">
        <v>224</v>
      </c>
      <c r="C110" s="13" t="s">
        <v>312</v>
      </c>
      <c r="D110" s="13" t="s">
        <v>228</v>
      </c>
      <c r="E110" s="13" t="s">
        <v>187</v>
      </c>
      <c r="F110" s="13" t="s">
        <v>188</v>
      </c>
      <c r="G110" s="13" t="s">
        <v>189</v>
      </c>
      <c r="H110" s="13" t="s">
        <v>190</v>
      </c>
      <c r="I110" s="13">
        <v>109</v>
      </c>
    </row>
    <row r="111" spans="1:9" x14ac:dyDescent="0.25">
      <c r="A111" s="13" t="str">
        <f t="shared" si="1"/>
        <v xml:space="preserve">202-B      Removal of Continuously Reinforced Concrete Pavement, All Depths </v>
      </c>
      <c r="B111" s="13" t="s">
        <v>224</v>
      </c>
      <c r="C111" s="13" t="s">
        <v>313</v>
      </c>
      <c r="D111" s="13" t="s">
        <v>228</v>
      </c>
      <c r="E111" s="13" t="s">
        <v>187</v>
      </c>
      <c r="F111" s="13" t="s">
        <v>188</v>
      </c>
      <c r="G111" s="13" t="s">
        <v>189</v>
      </c>
      <c r="H111" s="13" t="s">
        <v>190</v>
      </c>
      <c r="I111" s="13">
        <v>110</v>
      </c>
    </row>
    <row r="112" spans="1:9" x14ac:dyDescent="0.25">
      <c r="A112" s="13" t="str">
        <f t="shared" si="1"/>
        <v xml:space="preserve">202-B      Removal of Curb &amp; Gutter, All Types </v>
      </c>
      <c r="B112" s="13" t="s">
        <v>224</v>
      </c>
      <c r="C112" s="13" t="s">
        <v>314</v>
      </c>
      <c r="D112" s="13" t="s">
        <v>230</v>
      </c>
      <c r="E112" s="13" t="s">
        <v>187</v>
      </c>
      <c r="F112" s="13" t="s">
        <v>188</v>
      </c>
      <c r="G112" s="13" t="s">
        <v>189</v>
      </c>
      <c r="H112" s="13" t="s">
        <v>190</v>
      </c>
      <c r="I112" s="13">
        <v>111</v>
      </c>
    </row>
    <row r="113" spans="1:9" x14ac:dyDescent="0.25">
      <c r="A113" s="13" t="str">
        <f t="shared" si="1"/>
        <v xml:space="preserve">202-B      Removal of Curb &amp;/or Curb and Gutter, All Types </v>
      </c>
      <c r="B113" s="13" t="s">
        <v>224</v>
      </c>
      <c r="C113" s="13" t="s">
        <v>315</v>
      </c>
      <c r="D113" s="13" t="s">
        <v>230</v>
      </c>
      <c r="E113" s="13" t="s">
        <v>187</v>
      </c>
      <c r="F113" s="13" t="s">
        <v>188</v>
      </c>
      <c r="G113" s="13" t="s">
        <v>189</v>
      </c>
      <c r="H113" s="13" t="s">
        <v>190</v>
      </c>
      <c r="I113" s="13">
        <v>112</v>
      </c>
    </row>
    <row r="114" spans="1:9" x14ac:dyDescent="0.25">
      <c r="A114" s="13" t="str">
        <f t="shared" si="1"/>
        <v xml:space="preserve">202-B      Removal of Curb Inlet </v>
      </c>
      <c r="B114" s="13" t="s">
        <v>224</v>
      </c>
      <c r="C114" s="13" t="s">
        <v>316</v>
      </c>
      <c r="D114" s="13" t="s">
        <v>207</v>
      </c>
      <c r="E114" s="13" t="s">
        <v>187</v>
      </c>
      <c r="F114" s="13" t="s">
        <v>188</v>
      </c>
      <c r="G114" s="13" t="s">
        <v>189</v>
      </c>
      <c r="H114" s="13" t="s">
        <v>190</v>
      </c>
      <c r="I114" s="13">
        <v>113</v>
      </c>
    </row>
    <row r="115" spans="1:9" x14ac:dyDescent="0.25">
      <c r="A115" s="13" t="str">
        <f t="shared" si="1"/>
        <v xml:space="preserve">202-B      Removal of Curb Inlets </v>
      </c>
      <c r="B115" s="13" t="s">
        <v>224</v>
      </c>
      <c r="C115" s="13" t="s">
        <v>317</v>
      </c>
      <c r="D115" s="13" t="s">
        <v>230</v>
      </c>
      <c r="E115" s="13" t="s">
        <v>187</v>
      </c>
      <c r="F115" s="13" t="s">
        <v>188</v>
      </c>
      <c r="G115" s="13" t="s">
        <v>189</v>
      </c>
      <c r="H115" s="13" t="s">
        <v>190</v>
      </c>
      <c r="I115" s="13">
        <v>114</v>
      </c>
    </row>
    <row r="116" spans="1:9" x14ac:dyDescent="0.25">
      <c r="A116" s="13" t="str">
        <f t="shared" si="1"/>
        <v xml:space="preserve">202-B      Removal of Curb, All Types </v>
      </c>
      <c r="B116" s="13" t="s">
        <v>224</v>
      </c>
      <c r="C116" s="13" t="s">
        <v>318</v>
      </c>
      <c r="D116" s="13" t="s">
        <v>230</v>
      </c>
      <c r="E116" s="13" t="s">
        <v>187</v>
      </c>
      <c r="F116" s="13" t="s">
        <v>188</v>
      </c>
      <c r="G116" s="13" t="s">
        <v>189</v>
      </c>
      <c r="H116" s="13" t="s">
        <v>190</v>
      </c>
      <c r="I116" s="13">
        <v>115</v>
      </c>
    </row>
    <row r="117" spans="1:9" x14ac:dyDescent="0.25">
      <c r="A117" s="13" t="str">
        <f t="shared" si="1"/>
        <v xml:space="preserve">202-B      Removal of Debris </v>
      </c>
      <c r="B117" s="13" t="s">
        <v>224</v>
      </c>
      <c r="C117" s="13" t="s">
        <v>231</v>
      </c>
      <c r="D117" s="13" t="s">
        <v>230</v>
      </c>
      <c r="E117" s="13" t="s">
        <v>187</v>
      </c>
      <c r="F117" s="13" t="s">
        <v>188</v>
      </c>
      <c r="G117" s="13" t="s">
        <v>189</v>
      </c>
      <c r="H117" s="13" t="s">
        <v>190</v>
      </c>
      <c r="I117" s="13">
        <v>116</v>
      </c>
    </row>
    <row r="118" spans="1:9" x14ac:dyDescent="0.25">
      <c r="A118" s="13" t="str">
        <f t="shared" si="1"/>
        <v xml:space="preserve">202-B      Removal of Debris </v>
      </c>
      <c r="B118" s="13" t="s">
        <v>224</v>
      </c>
      <c r="C118" s="13" t="s">
        <v>231</v>
      </c>
      <c r="D118" s="13" t="s">
        <v>207</v>
      </c>
      <c r="E118" s="13" t="s">
        <v>187</v>
      </c>
      <c r="F118" s="13" t="s">
        <v>188</v>
      </c>
      <c r="G118" s="13" t="s">
        <v>189</v>
      </c>
      <c r="H118" s="13" t="s">
        <v>190</v>
      </c>
      <c r="I118" s="13">
        <v>117</v>
      </c>
    </row>
    <row r="119" spans="1:9" x14ac:dyDescent="0.25">
      <c r="A119" s="13" t="str">
        <f t="shared" si="1"/>
        <v xml:space="preserve">202-B      Removal of Debris and Sand From Arch Pipe, Less Than and Equal To 29" x 18" </v>
      </c>
      <c r="B119" s="13" t="s">
        <v>224</v>
      </c>
      <c r="C119" s="13" t="s">
        <v>319</v>
      </c>
      <c r="D119" s="13" t="s">
        <v>230</v>
      </c>
      <c r="E119" s="13" t="s">
        <v>187</v>
      </c>
      <c r="F119" s="13" t="s">
        <v>188</v>
      </c>
      <c r="G119" s="13" t="s">
        <v>189</v>
      </c>
      <c r="H119" s="13" t="s">
        <v>190</v>
      </c>
      <c r="I119" s="13">
        <v>118</v>
      </c>
    </row>
    <row r="120" spans="1:9" x14ac:dyDescent="0.25">
      <c r="A120" s="13" t="str">
        <f t="shared" si="1"/>
        <v xml:space="preserve">202-B      Removal of Debris and Sand From Box Culvert, 10-foot and Greater Width </v>
      </c>
      <c r="B120" s="13" t="s">
        <v>224</v>
      </c>
      <c r="C120" s="13" t="s">
        <v>320</v>
      </c>
      <c r="D120" s="13" t="s">
        <v>230</v>
      </c>
      <c r="E120" s="13" t="s">
        <v>187</v>
      </c>
      <c r="F120" s="13" t="s">
        <v>188</v>
      </c>
      <c r="G120" s="13" t="s">
        <v>189</v>
      </c>
      <c r="H120" s="13" t="s">
        <v>190</v>
      </c>
      <c r="I120" s="13">
        <v>119</v>
      </c>
    </row>
    <row r="121" spans="1:9" x14ac:dyDescent="0.25">
      <c r="A121" s="13" t="str">
        <f t="shared" si="1"/>
        <v xml:space="preserve">202-B      Removal of Debris and Sand From Box Culvert, Less Than 6-foot Width </v>
      </c>
      <c r="B121" s="13" t="s">
        <v>224</v>
      </c>
      <c r="C121" s="13" t="s">
        <v>321</v>
      </c>
      <c r="D121" s="13" t="s">
        <v>230</v>
      </c>
      <c r="E121" s="13" t="s">
        <v>187</v>
      </c>
      <c r="F121" s="13" t="s">
        <v>188</v>
      </c>
      <c r="G121" s="13" t="s">
        <v>189</v>
      </c>
      <c r="H121" s="13" t="s">
        <v>190</v>
      </c>
      <c r="I121" s="13">
        <v>120</v>
      </c>
    </row>
    <row r="122" spans="1:9" x14ac:dyDescent="0.25">
      <c r="A122" s="13" t="str">
        <f t="shared" si="1"/>
        <v xml:space="preserve">202-B      Removal of Debris and Sand From Pipe, 15" Slottted Metal Pipe </v>
      </c>
      <c r="B122" s="13" t="s">
        <v>224</v>
      </c>
      <c r="C122" s="13" t="s">
        <v>322</v>
      </c>
      <c r="D122" s="13" t="s">
        <v>230</v>
      </c>
      <c r="E122" s="13" t="s">
        <v>187</v>
      </c>
      <c r="F122" s="13" t="s">
        <v>188</v>
      </c>
      <c r="G122" s="13" t="s">
        <v>189</v>
      </c>
      <c r="H122" s="13" t="s">
        <v>190</v>
      </c>
      <c r="I122" s="13">
        <v>121</v>
      </c>
    </row>
    <row r="123" spans="1:9" x14ac:dyDescent="0.25">
      <c r="A123" s="13" t="str">
        <f t="shared" si="1"/>
        <v xml:space="preserve">202-B      Removal of Debris and Sand From Pipe, 18" to Less Than 36" Diameter </v>
      </c>
      <c r="B123" s="13" t="s">
        <v>224</v>
      </c>
      <c r="C123" s="13" t="s">
        <v>323</v>
      </c>
      <c r="D123" s="13" t="s">
        <v>230</v>
      </c>
      <c r="E123" s="13" t="s">
        <v>187</v>
      </c>
      <c r="F123" s="13" t="s">
        <v>188</v>
      </c>
      <c r="G123" s="13" t="s">
        <v>189</v>
      </c>
      <c r="H123" s="13" t="s">
        <v>190</v>
      </c>
      <c r="I123" s="13">
        <v>122</v>
      </c>
    </row>
    <row r="124" spans="1:9" x14ac:dyDescent="0.25">
      <c r="A124" s="13" t="str">
        <f t="shared" si="1"/>
        <v xml:space="preserve">202-B      Removal of Debris and Sand From Pipe, 22" x 13" Arch Pipe </v>
      </c>
      <c r="B124" s="13" t="s">
        <v>224</v>
      </c>
      <c r="C124" s="13" t="s">
        <v>324</v>
      </c>
      <c r="D124" s="13" t="s">
        <v>230</v>
      </c>
      <c r="E124" s="13" t="s">
        <v>187</v>
      </c>
      <c r="F124" s="13" t="s">
        <v>188</v>
      </c>
      <c r="G124" s="13" t="s">
        <v>189</v>
      </c>
      <c r="H124" s="13" t="s">
        <v>190</v>
      </c>
      <c r="I124" s="13">
        <v>123</v>
      </c>
    </row>
    <row r="125" spans="1:9" x14ac:dyDescent="0.25">
      <c r="A125" s="13" t="str">
        <f t="shared" si="1"/>
        <v xml:space="preserve">202-B      Removal of Debris and Sand From Pipe, 29" x 18" Arch Pipe </v>
      </c>
      <c r="B125" s="13" t="s">
        <v>224</v>
      </c>
      <c r="C125" s="13" t="s">
        <v>325</v>
      </c>
      <c r="D125" s="13" t="s">
        <v>230</v>
      </c>
      <c r="E125" s="13" t="s">
        <v>187</v>
      </c>
      <c r="F125" s="13" t="s">
        <v>188</v>
      </c>
      <c r="G125" s="13" t="s">
        <v>189</v>
      </c>
      <c r="H125" s="13" t="s">
        <v>190</v>
      </c>
      <c r="I125" s="13">
        <v>124</v>
      </c>
    </row>
    <row r="126" spans="1:9" x14ac:dyDescent="0.25">
      <c r="A126" s="13" t="str">
        <f t="shared" si="1"/>
        <v xml:space="preserve">202-B      Removal of Debris and Sand From Pipe, 33" x 21" Arch Pipe </v>
      </c>
      <c r="B126" s="13" t="s">
        <v>224</v>
      </c>
      <c r="C126" s="13" t="s">
        <v>326</v>
      </c>
      <c r="D126" s="13" t="s">
        <v>230</v>
      </c>
      <c r="E126" s="13" t="s">
        <v>187</v>
      </c>
      <c r="F126" s="13" t="s">
        <v>188</v>
      </c>
      <c r="G126" s="13" t="s">
        <v>189</v>
      </c>
      <c r="H126" s="13" t="s">
        <v>190</v>
      </c>
      <c r="I126" s="13">
        <v>125</v>
      </c>
    </row>
    <row r="127" spans="1:9" x14ac:dyDescent="0.25">
      <c r="A127" s="13" t="str">
        <f t="shared" si="1"/>
        <v xml:space="preserve">202-B      Removal of Debris and Sand From Pipe, 36" to Less Than 54" Diamater </v>
      </c>
      <c r="B127" s="13" t="s">
        <v>224</v>
      </c>
      <c r="C127" s="13" t="s">
        <v>327</v>
      </c>
      <c r="D127" s="13" t="s">
        <v>230</v>
      </c>
      <c r="E127" s="13" t="s">
        <v>187</v>
      </c>
      <c r="F127" s="13" t="s">
        <v>188</v>
      </c>
      <c r="G127" s="13" t="s">
        <v>189</v>
      </c>
      <c r="H127" s="13" t="s">
        <v>190</v>
      </c>
      <c r="I127" s="13">
        <v>126</v>
      </c>
    </row>
    <row r="128" spans="1:9" x14ac:dyDescent="0.25">
      <c r="A128" s="13" t="str">
        <f t="shared" si="1"/>
        <v xml:space="preserve">202-B      Removal of Debris and Sand From Pipe, 36" x 23" Arch Pipe </v>
      </c>
      <c r="B128" s="13" t="s">
        <v>224</v>
      </c>
      <c r="C128" s="13" t="s">
        <v>328</v>
      </c>
      <c r="D128" s="13" t="s">
        <v>230</v>
      </c>
      <c r="E128" s="13" t="s">
        <v>187</v>
      </c>
      <c r="F128" s="13" t="s">
        <v>188</v>
      </c>
      <c r="G128" s="13" t="s">
        <v>189</v>
      </c>
      <c r="H128" s="13" t="s">
        <v>190</v>
      </c>
      <c r="I128" s="13">
        <v>127</v>
      </c>
    </row>
    <row r="129" spans="1:9" x14ac:dyDescent="0.25">
      <c r="A129" s="13" t="str">
        <f t="shared" si="1"/>
        <v xml:space="preserve">202-B      Removal of Debris and Sand From Pipe, 43" x 26" Arch Pipe </v>
      </c>
      <c r="B129" s="13" t="s">
        <v>224</v>
      </c>
      <c r="C129" s="13" t="s">
        <v>329</v>
      </c>
      <c r="D129" s="13" t="s">
        <v>230</v>
      </c>
      <c r="E129" s="13" t="s">
        <v>187</v>
      </c>
      <c r="F129" s="13" t="s">
        <v>188</v>
      </c>
      <c r="G129" s="13" t="s">
        <v>189</v>
      </c>
      <c r="H129" s="13" t="s">
        <v>190</v>
      </c>
      <c r="I129" s="13">
        <v>128</v>
      </c>
    </row>
    <row r="130" spans="1:9" x14ac:dyDescent="0.25">
      <c r="A130" s="13" t="str">
        <f t="shared" si="1"/>
        <v xml:space="preserve">202-B      Removal of Debris and Sand From Pipe, 44" x 27" Arch Pipe </v>
      </c>
      <c r="B130" s="13" t="s">
        <v>224</v>
      </c>
      <c r="C130" s="13" t="s">
        <v>330</v>
      </c>
      <c r="D130" s="13" t="s">
        <v>230</v>
      </c>
      <c r="E130" s="13" t="s">
        <v>187</v>
      </c>
      <c r="F130" s="13" t="s">
        <v>188</v>
      </c>
      <c r="G130" s="13" t="s">
        <v>189</v>
      </c>
      <c r="H130" s="13" t="s">
        <v>190</v>
      </c>
      <c r="I130" s="13">
        <v>129</v>
      </c>
    </row>
    <row r="131" spans="1:9" x14ac:dyDescent="0.25">
      <c r="A131" s="13" t="str">
        <f t="shared" ref="A131:A194" si="2">_xlfn.CONCAT(B131," ", C131)</f>
        <v xml:space="preserve">202-B      Removal of Debris and Sand From Pipe, 51" x 31" Arch Pipe </v>
      </c>
      <c r="B131" s="13" t="s">
        <v>224</v>
      </c>
      <c r="C131" s="13" t="s">
        <v>331</v>
      </c>
      <c r="D131" s="13" t="s">
        <v>230</v>
      </c>
      <c r="E131" s="13" t="s">
        <v>187</v>
      </c>
      <c r="F131" s="13" t="s">
        <v>188</v>
      </c>
      <c r="G131" s="13" t="s">
        <v>189</v>
      </c>
      <c r="H131" s="13" t="s">
        <v>190</v>
      </c>
      <c r="I131" s="13">
        <v>130</v>
      </c>
    </row>
    <row r="132" spans="1:9" x14ac:dyDescent="0.25">
      <c r="A132" s="13" t="str">
        <f t="shared" si="2"/>
        <v xml:space="preserve">202-B      Removal of Debris and Sand From Pipe, 54" to Less Than 72" Diamater </v>
      </c>
      <c r="B132" s="13" t="s">
        <v>224</v>
      </c>
      <c r="C132" s="13" t="s">
        <v>332</v>
      </c>
      <c r="D132" s="13" t="s">
        <v>230</v>
      </c>
      <c r="E132" s="13" t="s">
        <v>187</v>
      </c>
      <c r="F132" s="13" t="s">
        <v>188</v>
      </c>
      <c r="G132" s="13" t="s">
        <v>189</v>
      </c>
      <c r="H132" s="13" t="s">
        <v>190</v>
      </c>
      <c r="I132" s="13">
        <v>131</v>
      </c>
    </row>
    <row r="133" spans="1:9" x14ac:dyDescent="0.25">
      <c r="A133" s="13" t="str">
        <f t="shared" si="2"/>
        <v xml:space="preserve">202-B      Removal of Debris and Sand From Pipe, 58" x 36" Arch Pipe </v>
      </c>
      <c r="B133" s="13" t="s">
        <v>224</v>
      </c>
      <c r="C133" s="13" t="s">
        <v>333</v>
      </c>
      <c r="D133" s="13" t="s">
        <v>230</v>
      </c>
      <c r="E133" s="13" t="s">
        <v>187</v>
      </c>
      <c r="F133" s="13" t="s">
        <v>188</v>
      </c>
      <c r="G133" s="13" t="s">
        <v>189</v>
      </c>
      <c r="H133" s="13" t="s">
        <v>190</v>
      </c>
      <c r="I133" s="13">
        <v>132</v>
      </c>
    </row>
    <row r="134" spans="1:9" x14ac:dyDescent="0.25">
      <c r="A134" s="13" t="str">
        <f t="shared" si="2"/>
        <v xml:space="preserve">202-B      Removal of Debris and Sand From Pipe, 65" x 40" Arch Pipe </v>
      </c>
      <c r="B134" s="13" t="s">
        <v>224</v>
      </c>
      <c r="C134" s="13" t="s">
        <v>334</v>
      </c>
      <c r="D134" s="13" t="s">
        <v>230</v>
      </c>
      <c r="E134" s="13" t="s">
        <v>187</v>
      </c>
      <c r="F134" s="13" t="s">
        <v>188</v>
      </c>
      <c r="G134" s="13" t="s">
        <v>189</v>
      </c>
      <c r="H134" s="13" t="s">
        <v>190</v>
      </c>
      <c r="I134" s="13">
        <v>133</v>
      </c>
    </row>
    <row r="135" spans="1:9" x14ac:dyDescent="0.25">
      <c r="A135" s="13" t="str">
        <f t="shared" si="2"/>
        <v xml:space="preserve">202-B      Removal of Debris and Sand From Pipe, 72" x 51" Arch Pipe </v>
      </c>
      <c r="B135" s="13" t="s">
        <v>224</v>
      </c>
      <c r="C135" s="13" t="s">
        <v>335</v>
      </c>
      <c r="D135" s="13" t="s">
        <v>230</v>
      </c>
      <c r="E135" s="13" t="s">
        <v>187</v>
      </c>
      <c r="F135" s="13" t="s">
        <v>188</v>
      </c>
      <c r="G135" s="13" t="s">
        <v>189</v>
      </c>
      <c r="H135" s="13" t="s">
        <v>190</v>
      </c>
      <c r="I135" s="13">
        <v>134</v>
      </c>
    </row>
    <row r="136" spans="1:9" x14ac:dyDescent="0.25">
      <c r="A136" s="13" t="str">
        <f t="shared" si="2"/>
        <v xml:space="preserve">202-B      Removal of Debris and Sand From Pipe, All Sizes </v>
      </c>
      <c r="B136" s="13" t="s">
        <v>224</v>
      </c>
      <c r="C136" s="13" t="s">
        <v>336</v>
      </c>
      <c r="D136" s="13" t="s">
        <v>230</v>
      </c>
      <c r="E136" s="13" t="s">
        <v>187</v>
      </c>
      <c r="F136" s="13" t="s">
        <v>188</v>
      </c>
      <c r="G136" s="13" t="s">
        <v>189</v>
      </c>
      <c r="H136" s="13" t="s">
        <v>190</v>
      </c>
      <c r="I136" s="13">
        <v>135</v>
      </c>
    </row>
    <row r="137" spans="1:9" x14ac:dyDescent="0.25">
      <c r="A137" s="13" t="str">
        <f t="shared" si="2"/>
        <v xml:space="preserve">202-B      Removal of Debris and Sand From Pipe, Less Than 18" Diameter </v>
      </c>
      <c r="B137" s="13" t="s">
        <v>224</v>
      </c>
      <c r="C137" s="13" t="s">
        <v>337</v>
      </c>
      <c r="D137" s="13" t="s">
        <v>230</v>
      </c>
      <c r="E137" s="13" t="s">
        <v>187</v>
      </c>
      <c r="F137" s="13" t="s">
        <v>188</v>
      </c>
      <c r="G137" s="13" t="s">
        <v>189</v>
      </c>
      <c r="H137" s="13" t="s">
        <v>190</v>
      </c>
      <c r="I137" s="13">
        <v>136</v>
      </c>
    </row>
    <row r="138" spans="1:9" x14ac:dyDescent="0.25">
      <c r="A138" s="13" t="str">
        <f t="shared" si="2"/>
        <v xml:space="preserve">202-B      Removal of Debris, LVM </v>
      </c>
      <c r="B138" s="13" t="s">
        <v>224</v>
      </c>
      <c r="C138" s="13" t="s">
        <v>338</v>
      </c>
      <c r="D138" s="13" t="s">
        <v>241</v>
      </c>
      <c r="E138" s="13" t="s">
        <v>187</v>
      </c>
      <c r="F138" s="13" t="s">
        <v>188</v>
      </c>
      <c r="G138" s="13" t="s">
        <v>189</v>
      </c>
      <c r="H138" s="13" t="s">
        <v>190</v>
      </c>
      <c r="I138" s="13">
        <v>137</v>
      </c>
    </row>
    <row r="139" spans="1:9" x14ac:dyDescent="0.25">
      <c r="A139" s="13" t="str">
        <f t="shared" si="2"/>
        <v xml:space="preserve">202-B      Removal of Delineator, All Types </v>
      </c>
      <c r="B139" s="13" t="s">
        <v>224</v>
      </c>
      <c r="C139" s="13" t="s">
        <v>339</v>
      </c>
      <c r="D139" s="13" t="s">
        <v>207</v>
      </c>
      <c r="E139" s="13" t="s">
        <v>187</v>
      </c>
      <c r="F139" s="13" t="s">
        <v>188</v>
      </c>
      <c r="G139" s="13" t="s">
        <v>189</v>
      </c>
      <c r="H139" s="13" t="s">
        <v>190</v>
      </c>
      <c r="I139" s="13">
        <v>138</v>
      </c>
    </row>
    <row r="140" spans="1:9" x14ac:dyDescent="0.25">
      <c r="A140" s="13" t="str">
        <f t="shared" si="2"/>
        <v xml:space="preserve">202-B      Removal of Doweled Curb </v>
      </c>
      <c r="B140" s="13" t="s">
        <v>224</v>
      </c>
      <c r="C140" s="13" t="s">
        <v>340</v>
      </c>
      <c r="D140" s="13" t="s">
        <v>230</v>
      </c>
      <c r="E140" s="13" t="s">
        <v>187</v>
      </c>
      <c r="F140" s="13" t="s">
        <v>188</v>
      </c>
      <c r="G140" s="13" t="s">
        <v>189</v>
      </c>
      <c r="H140" s="13" t="s">
        <v>190</v>
      </c>
      <c r="I140" s="13">
        <v>139</v>
      </c>
    </row>
    <row r="141" spans="1:9" x14ac:dyDescent="0.25">
      <c r="A141" s="13" t="str">
        <f t="shared" si="2"/>
        <v xml:space="preserve">202-B      Removal of Drilled Shaft, 72" Diameter </v>
      </c>
      <c r="B141" s="13" t="s">
        <v>224</v>
      </c>
      <c r="C141" s="13" t="s">
        <v>341</v>
      </c>
      <c r="D141" s="13" t="s">
        <v>207</v>
      </c>
      <c r="E141" s="13" t="s">
        <v>187</v>
      </c>
      <c r="F141" s="13" t="s">
        <v>188</v>
      </c>
      <c r="G141" s="13" t="s">
        <v>189</v>
      </c>
      <c r="H141" s="13" t="s">
        <v>190</v>
      </c>
      <c r="I141" s="13">
        <v>140</v>
      </c>
    </row>
    <row r="142" spans="1:9" x14ac:dyDescent="0.25">
      <c r="A142" s="13" t="str">
        <f t="shared" si="2"/>
        <v xml:space="preserve">202-B      Removal of Drinking Fountain </v>
      </c>
      <c r="B142" s="13" t="s">
        <v>224</v>
      </c>
      <c r="C142" s="13" t="s">
        <v>342</v>
      </c>
      <c r="D142" s="13" t="s">
        <v>207</v>
      </c>
      <c r="E142" s="13" t="s">
        <v>187</v>
      </c>
      <c r="F142" s="13" t="s">
        <v>188</v>
      </c>
      <c r="G142" s="13" t="s">
        <v>189</v>
      </c>
      <c r="H142" s="13" t="s">
        <v>190</v>
      </c>
      <c r="I142" s="13">
        <v>141</v>
      </c>
    </row>
    <row r="143" spans="1:9" x14ac:dyDescent="0.25">
      <c r="A143" s="13" t="str">
        <f t="shared" si="2"/>
        <v xml:space="preserve">202-B      Removal of Edge Drain </v>
      </c>
      <c r="B143" s="13" t="s">
        <v>224</v>
      </c>
      <c r="C143" s="13" t="s">
        <v>343</v>
      </c>
      <c r="D143" s="13" t="s">
        <v>230</v>
      </c>
      <c r="E143" s="13" t="s">
        <v>187</v>
      </c>
      <c r="F143" s="13" t="s">
        <v>188</v>
      </c>
      <c r="G143" s="13" t="s">
        <v>189</v>
      </c>
      <c r="H143" s="13" t="s">
        <v>190</v>
      </c>
      <c r="I143" s="13">
        <v>142</v>
      </c>
    </row>
    <row r="144" spans="1:9" x14ac:dyDescent="0.25">
      <c r="A144" s="13" t="str">
        <f t="shared" si="2"/>
        <v xml:space="preserve">202-B      Removal of Edge Drain Outlet </v>
      </c>
      <c r="B144" s="13" t="s">
        <v>224</v>
      </c>
      <c r="C144" s="13" t="s">
        <v>344</v>
      </c>
      <c r="D144" s="13" t="s">
        <v>207</v>
      </c>
      <c r="E144" s="13" t="s">
        <v>187</v>
      </c>
      <c r="F144" s="13" t="s">
        <v>188</v>
      </c>
      <c r="G144" s="13" t="s">
        <v>189</v>
      </c>
      <c r="H144" s="13" t="s">
        <v>190</v>
      </c>
      <c r="I144" s="13">
        <v>143</v>
      </c>
    </row>
    <row r="145" spans="1:9" x14ac:dyDescent="0.25">
      <c r="A145" s="13" t="str">
        <f t="shared" si="2"/>
        <v xml:space="preserve">202-B      Removal of Electric Power Cable, Including Hardware </v>
      </c>
      <c r="B145" s="13" t="s">
        <v>224</v>
      </c>
      <c r="C145" s="13" t="s">
        <v>345</v>
      </c>
      <c r="D145" s="13" t="s">
        <v>230</v>
      </c>
      <c r="E145" s="13" t="s">
        <v>187</v>
      </c>
      <c r="F145" s="13" t="s">
        <v>188</v>
      </c>
      <c r="G145" s="13" t="s">
        <v>189</v>
      </c>
      <c r="H145" s="13" t="s">
        <v>190</v>
      </c>
      <c r="I145" s="13">
        <v>144</v>
      </c>
    </row>
    <row r="146" spans="1:9" x14ac:dyDescent="0.25">
      <c r="A146" s="13" t="str">
        <f t="shared" si="2"/>
        <v xml:space="preserve">202-B      Removal of Electrical Conductors </v>
      </c>
      <c r="B146" s="13" t="s">
        <v>224</v>
      </c>
      <c r="C146" s="13" t="s">
        <v>346</v>
      </c>
      <c r="D146" s="13" t="s">
        <v>230</v>
      </c>
      <c r="E146" s="13" t="s">
        <v>187</v>
      </c>
      <c r="F146" s="13" t="s">
        <v>188</v>
      </c>
      <c r="G146" s="13" t="s">
        <v>189</v>
      </c>
      <c r="H146" s="13" t="s">
        <v>190</v>
      </c>
      <c r="I146" s="13">
        <v>145</v>
      </c>
    </row>
    <row r="147" spans="1:9" x14ac:dyDescent="0.25">
      <c r="A147" s="13" t="str">
        <f t="shared" si="2"/>
        <v xml:space="preserve">202-B      Removal of Fence Gate, All Types, All Sizes </v>
      </c>
      <c r="B147" s="13" t="s">
        <v>224</v>
      </c>
      <c r="C147" s="13" t="s">
        <v>347</v>
      </c>
      <c r="D147" s="13" t="s">
        <v>207</v>
      </c>
      <c r="E147" s="13" t="s">
        <v>187</v>
      </c>
      <c r="F147" s="13" t="s">
        <v>188</v>
      </c>
      <c r="G147" s="13" t="s">
        <v>189</v>
      </c>
      <c r="H147" s="13" t="s">
        <v>190</v>
      </c>
      <c r="I147" s="13">
        <v>146</v>
      </c>
    </row>
    <row r="148" spans="1:9" x14ac:dyDescent="0.25">
      <c r="A148" s="13" t="str">
        <f t="shared" si="2"/>
        <v xml:space="preserve">202-B      Removal of Fence, All Types </v>
      </c>
      <c r="B148" s="13" t="s">
        <v>224</v>
      </c>
      <c r="C148" s="13" t="s">
        <v>348</v>
      </c>
      <c r="D148" s="13" t="s">
        <v>230</v>
      </c>
      <c r="E148" s="13" t="s">
        <v>187</v>
      </c>
      <c r="F148" s="13" t="s">
        <v>188</v>
      </c>
      <c r="G148" s="13" t="s">
        <v>189</v>
      </c>
      <c r="H148" s="13" t="s">
        <v>190</v>
      </c>
      <c r="I148" s="13">
        <v>147</v>
      </c>
    </row>
    <row r="149" spans="1:9" x14ac:dyDescent="0.25">
      <c r="A149" s="13" t="str">
        <f t="shared" si="2"/>
        <v xml:space="preserve">202-B      Removal of Fire Hydrant </v>
      </c>
      <c r="B149" s="13" t="s">
        <v>224</v>
      </c>
      <c r="C149" s="13" t="s">
        <v>349</v>
      </c>
      <c r="D149" s="13" t="s">
        <v>207</v>
      </c>
      <c r="E149" s="13" t="s">
        <v>187</v>
      </c>
      <c r="F149" s="13" t="s">
        <v>188</v>
      </c>
      <c r="G149" s="13" t="s">
        <v>189</v>
      </c>
      <c r="H149" s="13" t="s">
        <v>190</v>
      </c>
      <c r="I149" s="13">
        <v>148</v>
      </c>
    </row>
    <row r="150" spans="1:9" x14ac:dyDescent="0.25">
      <c r="A150" s="13" t="str">
        <f t="shared" si="2"/>
        <v xml:space="preserve">202-B      Removal of Flag Pole </v>
      </c>
      <c r="B150" s="13" t="s">
        <v>224</v>
      </c>
      <c r="C150" s="13" t="s">
        <v>350</v>
      </c>
      <c r="D150" s="13" t="s">
        <v>207</v>
      </c>
      <c r="E150" s="13" t="s">
        <v>187</v>
      </c>
      <c r="F150" s="13" t="s">
        <v>188</v>
      </c>
      <c r="G150" s="13" t="s">
        <v>189</v>
      </c>
      <c r="H150" s="13" t="s">
        <v>190</v>
      </c>
      <c r="I150" s="13">
        <v>149</v>
      </c>
    </row>
    <row r="151" spans="1:9" x14ac:dyDescent="0.25">
      <c r="A151" s="13" t="str">
        <f t="shared" si="2"/>
        <v xml:space="preserve">202-B      Removal of Flared End Section, All Sizes </v>
      </c>
      <c r="B151" s="13" t="s">
        <v>224</v>
      </c>
      <c r="C151" s="13" t="s">
        <v>351</v>
      </c>
      <c r="D151" s="13" t="s">
        <v>207</v>
      </c>
      <c r="E151" s="13" t="s">
        <v>187</v>
      </c>
      <c r="F151" s="13" t="s">
        <v>188</v>
      </c>
      <c r="G151" s="13" t="s">
        <v>189</v>
      </c>
      <c r="H151" s="13" t="s">
        <v>190</v>
      </c>
      <c r="I151" s="13">
        <v>150</v>
      </c>
    </row>
    <row r="152" spans="1:9" x14ac:dyDescent="0.25">
      <c r="A152" s="13" t="str">
        <f t="shared" si="2"/>
        <v xml:space="preserve">202-B      Removal of Footing </v>
      </c>
      <c r="B152" s="13" t="s">
        <v>224</v>
      </c>
      <c r="C152" s="13" t="s">
        <v>352</v>
      </c>
      <c r="D152" s="13" t="s">
        <v>207</v>
      </c>
      <c r="E152" s="13" t="s">
        <v>187</v>
      </c>
      <c r="F152" s="13" t="s">
        <v>188</v>
      </c>
      <c r="G152" s="13" t="s">
        <v>189</v>
      </c>
      <c r="H152" s="13" t="s">
        <v>190</v>
      </c>
      <c r="I152" s="13">
        <v>151</v>
      </c>
    </row>
    <row r="153" spans="1:9" x14ac:dyDescent="0.25">
      <c r="A153" s="13" t="str">
        <f t="shared" si="2"/>
        <v xml:space="preserve">202-B      Removal of Geotextile Fabric under Riprap </v>
      </c>
      <c r="B153" s="13" t="s">
        <v>224</v>
      </c>
      <c r="C153" s="13" t="s">
        <v>353</v>
      </c>
      <c r="D153" s="13" t="s">
        <v>228</v>
      </c>
      <c r="E153" s="13" t="s">
        <v>187</v>
      </c>
      <c r="F153" s="13" t="s">
        <v>188</v>
      </c>
      <c r="G153" s="13" t="s">
        <v>189</v>
      </c>
      <c r="H153" s="13" t="s">
        <v>190</v>
      </c>
      <c r="I153" s="13">
        <v>152</v>
      </c>
    </row>
    <row r="154" spans="1:9" x14ac:dyDescent="0.25">
      <c r="A154" s="13" t="str">
        <f t="shared" si="2"/>
        <v xml:space="preserve">202-B      Removal of Gravity Sewer Line, All Sizes, All Types </v>
      </c>
      <c r="B154" s="13" t="s">
        <v>224</v>
      </c>
      <c r="C154" s="13" t="s">
        <v>354</v>
      </c>
      <c r="D154" s="13" t="s">
        <v>230</v>
      </c>
      <c r="E154" s="13" t="s">
        <v>187</v>
      </c>
      <c r="F154" s="13" t="s">
        <v>188</v>
      </c>
      <c r="G154" s="13" t="s">
        <v>189</v>
      </c>
      <c r="H154" s="13" t="s">
        <v>190</v>
      </c>
      <c r="I154" s="13">
        <v>153</v>
      </c>
    </row>
    <row r="155" spans="1:9" x14ac:dyDescent="0.25">
      <c r="A155" s="13" t="str">
        <f t="shared" si="2"/>
        <v xml:space="preserve">202-B      Removal of Gravity Sewer Manhole, All Sizes, All Types </v>
      </c>
      <c r="B155" s="13" t="s">
        <v>224</v>
      </c>
      <c r="C155" s="13" t="s">
        <v>355</v>
      </c>
      <c r="D155" s="13" t="s">
        <v>207</v>
      </c>
      <c r="E155" s="13" t="s">
        <v>187</v>
      </c>
      <c r="F155" s="13" t="s">
        <v>188</v>
      </c>
      <c r="G155" s="13" t="s">
        <v>189</v>
      </c>
      <c r="H155" s="13" t="s">
        <v>190</v>
      </c>
      <c r="I155" s="13">
        <v>154</v>
      </c>
    </row>
    <row r="156" spans="1:9" x14ac:dyDescent="0.25">
      <c r="A156" s="13" t="str">
        <f t="shared" si="2"/>
        <v xml:space="preserve">202-B      Removal of Gravity Sewer Service Laterals, All Sizes, All Types </v>
      </c>
      <c r="B156" s="13" t="s">
        <v>224</v>
      </c>
      <c r="C156" s="13" t="s">
        <v>356</v>
      </c>
      <c r="D156" s="13" t="s">
        <v>230</v>
      </c>
      <c r="E156" s="13" t="s">
        <v>187</v>
      </c>
      <c r="F156" s="13" t="s">
        <v>188</v>
      </c>
      <c r="G156" s="13" t="s">
        <v>189</v>
      </c>
      <c r="H156" s="13" t="s">
        <v>190</v>
      </c>
      <c r="I156" s="13">
        <v>155</v>
      </c>
    </row>
    <row r="157" spans="1:9" x14ac:dyDescent="0.25">
      <c r="A157" s="13" t="str">
        <f t="shared" si="2"/>
        <v xml:space="preserve">202-B      Removal of Guard Post </v>
      </c>
      <c r="B157" s="13" t="s">
        <v>224</v>
      </c>
      <c r="C157" s="13" t="s">
        <v>357</v>
      </c>
      <c r="D157" s="13" t="s">
        <v>207</v>
      </c>
      <c r="E157" s="13" t="s">
        <v>187</v>
      </c>
      <c r="F157" s="13" t="s">
        <v>188</v>
      </c>
      <c r="G157" s="13" t="s">
        <v>189</v>
      </c>
      <c r="H157" s="13" t="s">
        <v>190</v>
      </c>
      <c r="I157" s="13">
        <v>156</v>
      </c>
    </row>
    <row r="158" spans="1:9" x14ac:dyDescent="0.25">
      <c r="A158" s="13" t="str">
        <f t="shared" si="2"/>
        <v xml:space="preserve">202-B      Removal of Guard Rail </v>
      </c>
      <c r="B158" s="13" t="s">
        <v>224</v>
      </c>
      <c r="C158" s="13" t="s">
        <v>358</v>
      </c>
      <c r="D158" s="13" t="s">
        <v>230</v>
      </c>
      <c r="E158" s="13" t="s">
        <v>187</v>
      </c>
      <c r="F158" s="13" t="s">
        <v>188</v>
      </c>
      <c r="G158" s="13" t="s">
        <v>189</v>
      </c>
      <c r="H158" s="13" t="s">
        <v>190</v>
      </c>
      <c r="I158" s="13">
        <v>157</v>
      </c>
    </row>
    <row r="159" spans="1:9" x14ac:dyDescent="0.25">
      <c r="A159" s="13" t="str">
        <f t="shared" si="2"/>
        <v xml:space="preserve">202-B      Removal of Guard Rail Bridge Connector </v>
      </c>
      <c r="B159" s="13" t="s">
        <v>224</v>
      </c>
      <c r="C159" s="13" t="s">
        <v>359</v>
      </c>
      <c r="D159" s="13" t="s">
        <v>207</v>
      </c>
      <c r="E159" s="13" t="s">
        <v>187</v>
      </c>
      <c r="F159" s="13" t="s">
        <v>188</v>
      </c>
      <c r="G159" s="13" t="s">
        <v>189</v>
      </c>
      <c r="H159" s="13" t="s">
        <v>190</v>
      </c>
      <c r="I159" s="13">
        <v>158</v>
      </c>
    </row>
    <row r="160" spans="1:9" x14ac:dyDescent="0.25">
      <c r="A160" s="13" t="str">
        <f t="shared" si="2"/>
        <v xml:space="preserve">202-B      Removal of Guard Rail Bridge End Section </v>
      </c>
      <c r="B160" s="13" t="s">
        <v>224</v>
      </c>
      <c r="C160" s="13" t="s">
        <v>360</v>
      </c>
      <c r="D160" s="13" t="s">
        <v>207</v>
      </c>
      <c r="E160" s="13" t="s">
        <v>187</v>
      </c>
      <c r="F160" s="13" t="s">
        <v>188</v>
      </c>
      <c r="G160" s="13" t="s">
        <v>189</v>
      </c>
      <c r="H160" s="13" t="s">
        <v>190</v>
      </c>
      <c r="I160" s="13">
        <v>159</v>
      </c>
    </row>
    <row r="161" spans="1:9" x14ac:dyDescent="0.25">
      <c r="A161" s="13" t="str">
        <f t="shared" si="2"/>
        <v xml:space="preserve">202-B      Removal of Guard Rail Bridge End Section, Type 2 </v>
      </c>
      <c r="B161" s="13" t="s">
        <v>224</v>
      </c>
      <c r="C161" s="13" t="s">
        <v>361</v>
      </c>
      <c r="D161" s="13" t="s">
        <v>207</v>
      </c>
      <c r="E161" s="13" t="s">
        <v>187</v>
      </c>
      <c r="F161" s="13" t="s">
        <v>188</v>
      </c>
      <c r="G161" s="13" t="s">
        <v>189</v>
      </c>
      <c r="H161" s="13" t="s">
        <v>190</v>
      </c>
      <c r="I161" s="13">
        <v>160</v>
      </c>
    </row>
    <row r="162" spans="1:9" x14ac:dyDescent="0.25">
      <c r="A162" s="13" t="str">
        <f t="shared" si="2"/>
        <v xml:space="preserve">202-B      Removal of Guard Rail Bridge End Section, Type A </v>
      </c>
      <c r="B162" s="13" t="s">
        <v>224</v>
      </c>
      <c r="C162" s="13" t="s">
        <v>362</v>
      </c>
      <c r="D162" s="13" t="s">
        <v>207</v>
      </c>
      <c r="E162" s="13" t="s">
        <v>187</v>
      </c>
      <c r="F162" s="13" t="s">
        <v>188</v>
      </c>
      <c r="G162" s="13" t="s">
        <v>189</v>
      </c>
      <c r="H162" s="13" t="s">
        <v>190</v>
      </c>
      <c r="I162" s="13">
        <v>161</v>
      </c>
    </row>
    <row r="163" spans="1:9" x14ac:dyDescent="0.25">
      <c r="A163" s="13" t="str">
        <f t="shared" si="2"/>
        <v xml:space="preserve">202-B      Removal of Guard Rail Bridge End Section, Type C </v>
      </c>
      <c r="B163" s="13" t="s">
        <v>224</v>
      </c>
      <c r="C163" s="13" t="s">
        <v>363</v>
      </c>
      <c r="D163" s="13" t="s">
        <v>207</v>
      </c>
      <c r="E163" s="13" t="s">
        <v>187</v>
      </c>
      <c r="F163" s="13" t="s">
        <v>188</v>
      </c>
      <c r="G163" s="13" t="s">
        <v>189</v>
      </c>
      <c r="H163" s="13" t="s">
        <v>190</v>
      </c>
      <c r="I163" s="13">
        <v>162</v>
      </c>
    </row>
    <row r="164" spans="1:9" x14ac:dyDescent="0.25">
      <c r="A164" s="13" t="str">
        <f t="shared" si="2"/>
        <v xml:space="preserve">202-B      Removal of Guard Rail Bridge End Section, Type H </v>
      </c>
      <c r="B164" s="13" t="s">
        <v>224</v>
      </c>
      <c r="C164" s="13" t="s">
        <v>364</v>
      </c>
      <c r="D164" s="13" t="s">
        <v>207</v>
      </c>
      <c r="E164" s="13" t="s">
        <v>187</v>
      </c>
      <c r="F164" s="13" t="s">
        <v>188</v>
      </c>
      <c r="G164" s="13" t="s">
        <v>189</v>
      </c>
      <c r="H164" s="13" t="s">
        <v>190</v>
      </c>
      <c r="I164" s="13">
        <v>163</v>
      </c>
    </row>
    <row r="165" spans="1:9" x14ac:dyDescent="0.25">
      <c r="A165" s="13" t="str">
        <f t="shared" si="2"/>
        <v xml:space="preserve">202-B      Removal of Guard Rail Cable Anchor </v>
      </c>
      <c r="B165" s="13" t="s">
        <v>224</v>
      </c>
      <c r="C165" s="13" t="s">
        <v>365</v>
      </c>
      <c r="D165" s="13" t="s">
        <v>207</v>
      </c>
      <c r="E165" s="13" t="s">
        <v>187</v>
      </c>
      <c r="F165" s="13" t="s">
        <v>188</v>
      </c>
      <c r="G165" s="13" t="s">
        <v>189</v>
      </c>
      <c r="H165" s="13" t="s">
        <v>190</v>
      </c>
      <c r="I165" s="13">
        <v>164</v>
      </c>
    </row>
    <row r="166" spans="1:9" x14ac:dyDescent="0.25">
      <c r="A166" s="13" t="str">
        <f t="shared" si="2"/>
        <v xml:space="preserve">202-B      Removal of Guard Rail Cable Anchor, Including Post, Rail, Anchor &amp; Hardware </v>
      </c>
      <c r="B166" s="13" t="s">
        <v>224</v>
      </c>
      <c r="C166" s="13" t="s">
        <v>366</v>
      </c>
      <c r="D166" s="13" t="s">
        <v>207</v>
      </c>
      <c r="E166" s="13" t="s">
        <v>187</v>
      </c>
      <c r="F166" s="13" t="s">
        <v>188</v>
      </c>
      <c r="G166" s="13" t="s">
        <v>189</v>
      </c>
      <c r="H166" s="13" t="s">
        <v>190</v>
      </c>
      <c r="I166" s="13">
        <v>165</v>
      </c>
    </row>
    <row r="167" spans="1:9" x14ac:dyDescent="0.25">
      <c r="A167" s="13" t="str">
        <f t="shared" si="2"/>
        <v xml:space="preserve">202-B      Removal of Guard Rail Cable Anchor, Type 1 Including Post, Rail, Anchor &amp; Hardware </v>
      </c>
      <c r="B167" s="13" t="s">
        <v>224</v>
      </c>
      <c r="C167" s="13" t="s">
        <v>367</v>
      </c>
      <c r="D167" s="13" t="s">
        <v>207</v>
      </c>
      <c r="E167" s="13" t="s">
        <v>187</v>
      </c>
      <c r="F167" s="13" t="s">
        <v>188</v>
      </c>
      <c r="G167" s="13" t="s">
        <v>189</v>
      </c>
      <c r="H167" s="13" t="s">
        <v>190</v>
      </c>
      <c r="I167" s="13">
        <v>166</v>
      </c>
    </row>
    <row r="168" spans="1:9" x14ac:dyDescent="0.25">
      <c r="A168" s="13" t="str">
        <f t="shared" si="2"/>
        <v xml:space="preserve">202-B      Removal of Guard Rail Cable Anchor, Type 2 Including Post, Rail, Anchor &amp; Hardware </v>
      </c>
      <c r="B168" s="13" t="s">
        <v>224</v>
      </c>
      <c r="C168" s="13" t="s">
        <v>368</v>
      </c>
      <c r="D168" s="13" t="s">
        <v>207</v>
      </c>
      <c r="E168" s="13" t="s">
        <v>187</v>
      </c>
      <c r="F168" s="13" t="s">
        <v>188</v>
      </c>
      <c r="G168" s="13" t="s">
        <v>189</v>
      </c>
      <c r="H168" s="13" t="s">
        <v>190</v>
      </c>
      <c r="I168" s="13">
        <v>167</v>
      </c>
    </row>
    <row r="169" spans="1:9" x14ac:dyDescent="0.25">
      <c r="A169" s="13" t="str">
        <f t="shared" si="2"/>
        <v xml:space="preserve">202-B      Removal of Guard Rail Double Faced Rail Including Rail &amp; Posts </v>
      </c>
      <c r="B169" s="13" t="s">
        <v>224</v>
      </c>
      <c r="C169" s="13" t="s">
        <v>369</v>
      </c>
      <c r="D169" s="13" t="s">
        <v>230</v>
      </c>
      <c r="E169" s="13" t="s">
        <v>187</v>
      </c>
      <c r="F169" s="13" t="s">
        <v>188</v>
      </c>
      <c r="G169" s="13" t="s">
        <v>189</v>
      </c>
      <c r="H169" s="13" t="s">
        <v>190</v>
      </c>
      <c r="I169" s="13">
        <v>168</v>
      </c>
    </row>
    <row r="170" spans="1:9" x14ac:dyDescent="0.25">
      <c r="A170" s="13" t="str">
        <f t="shared" si="2"/>
        <v xml:space="preserve">202-B      Removal of Guard Rail End Section, All Types </v>
      </c>
      <c r="B170" s="13" t="s">
        <v>224</v>
      </c>
      <c r="C170" s="13" t="s">
        <v>370</v>
      </c>
      <c r="D170" s="13" t="s">
        <v>207</v>
      </c>
      <c r="E170" s="13" t="s">
        <v>187</v>
      </c>
      <c r="F170" s="13" t="s">
        <v>188</v>
      </c>
      <c r="G170" s="13" t="s">
        <v>189</v>
      </c>
      <c r="H170" s="13" t="s">
        <v>190</v>
      </c>
      <c r="I170" s="13">
        <v>169</v>
      </c>
    </row>
    <row r="171" spans="1:9" x14ac:dyDescent="0.25">
      <c r="A171" s="13" t="str">
        <f t="shared" si="2"/>
        <v xml:space="preserve">202-B      Removal of Guard Rail End Section, All Types </v>
      </c>
      <c r="B171" s="13" t="s">
        <v>224</v>
      </c>
      <c r="C171" s="13" t="s">
        <v>370</v>
      </c>
      <c r="D171" s="13" t="s">
        <v>230</v>
      </c>
      <c r="E171" s="13" t="s">
        <v>187</v>
      </c>
      <c r="F171" s="13" t="s">
        <v>188</v>
      </c>
      <c r="G171" s="13" t="s">
        <v>189</v>
      </c>
      <c r="H171" s="13" t="s">
        <v>190</v>
      </c>
      <c r="I171" s="13">
        <v>170</v>
      </c>
    </row>
    <row r="172" spans="1:9" x14ac:dyDescent="0.25">
      <c r="A172" s="13" t="str">
        <f t="shared" si="2"/>
        <v xml:space="preserve">202-B      Removal of Guard Rail Including Post, Blockouts &amp; Hardware </v>
      </c>
      <c r="B172" s="13" t="s">
        <v>224</v>
      </c>
      <c r="C172" s="13" t="s">
        <v>371</v>
      </c>
      <c r="D172" s="13" t="s">
        <v>230</v>
      </c>
      <c r="E172" s="13" t="s">
        <v>187</v>
      </c>
      <c r="F172" s="13" t="s">
        <v>188</v>
      </c>
      <c r="G172" s="13" t="s">
        <v>189</v>
      </c>
      <c r="H172" s="13" t="s">
        <v>190</v>
      </c>
      <c r="I172" s="13">
        <v>171</v>
      </c>
    </row>
    <row r="173" spans="1:9" x14ac:dyDescent="0.25">
      <c r="A173" s="13" t="str">
        <f t="shared" si="2"/>
        <v xml:space="preserve">202-B      Removal of Guard Rail Only </v>
      </c>
      <c r="B173" s="13" t="s">
        <v>224</v>
      </c>
      <c r="C173" s="13" t="s">
        <v>372</v>
      </c>
      <c r="D173" s="13" t="s">
        <v>230</v>
      </c>
      <c r="E173" s="13" t="s">
        <v>187</v>
      </c>
      <c r="F173" s="13" t="s">
        <v>188</v>
      </c>
      <c r="G173" s="13" t="s">
        <v>189</v>
      </c>
      <c r="H173" s="13" t="s">
        <v>190</v>
      </c>
      <c r="I173" s="13">
        <v>172</v>
      </c>
    </row>
    <row r="174" spans="1:9" x14ac:dyDescent="0.25">
      <c r="A174" s="13" t="str">
        <f t="shared" si="2"/>
        <v xml:space="preserve">202-B      Removal of Guard Rail Terminal End Section </v>
      </c>
      <c r="B174" s="13" t="s">
        <v>224</v>
      </c>
      <c r="C174" s="13" t="s">
        <v>373</v>
      </c>
      <c r="D174" s="13" t="s">
        <v>207</v>
      </c>
      <c r="E174" s="13" t="s">
        <v>187</v>
      </c>
      <c r="F174" s="13" t="s">
        <v>188</v>
      </c>
      <c r="G174" s="13" t="s">
        <v>189</v>
      </c>
      <c r="H174" s="13" t="s">
        <v>190</v>
      </c>
      <c r="I174" s="13">
        <v>173</v>
      </c>
    </row>
    <row r="175" spans="1:9" x14ac:dyDescent="0.25">
      <c r="A175" s="13" t="str">
        <f t="shared" si="2"/>
        <v xml:space="preserve">202-B      Removal of Guard Rail, Double Faced Rail Including Hardware, Post &amp; Rail </v>
      </c>
      <c r="B175" s="13" t="s">
        <v>224</v>
      </c>
      <c r="C175" s="13" t="s">
        <v>374</v>
      </c>
      <c r="D175" s="13" t="s">
        <v>230</v>
      </c>
      <c r="E175" s="13" t="s">
        <v>187</v>
      </c>
      <c r="F175" s="13" t="s">
        <v>188</v>
      </c>
      <c r="G175" s="13" t="s">
        <v>189</v>
      </c>
      <c r="H175" s="13" t="s">
        <v>190</v>
      </c>
      <c r="I175" s="13">
        <v>174</v>
      </c>
    </row>
    <row r="176" spans="1:9" x14ac:dyDescent="0.25">
      <c r="A176" s="13" t="str">
        <f t="shared" si="2"/>
        <v xml:space="preserve">202-B      Removal of Guard Rail, Double Faced Rail Only </v>
      </c>
      <c r="B176" s="13" t="s">
        <v>224</v>
      </c>
      <c r="C176" s="13" t="s">
        <v>375</v>
      </c>
      <c r="D176" s="13" t="s">
        <v>230</v>
      </c>
      <c r="E176" s="13" t="s">
        <v>187</v>
      </c>
      <c r="F176" s="13" t="s">
        <v>188</v>
      </c>
      <c r="G176" s="13" t="s">
        <v>189</v>
      </c>
      <c r="H176" s="13" t="s">
        <v>190</v>
      </c>
      <c r="I176" s="13">
        <v>175</v>
      </c>
    </row>
    <row r="177" spans="1:9" x14ac:dyDescent="0.25">
      <c r="A177" s="13" t="str">
        <f t="shared" si="2"/>
        <v xml:space="preserve">202-B      Removal of Guard Rail, Including Rail, Posts &amp; Cable Anchor s </v>
      </c>
      <c r="B177" s="13" t="s">
        <v>224</v>
      </c>
      <c r="C177" s="13" t="s">
        <v>376</v>
      </c>
      <c r="D177" s="13" t="s">
        <v>207</v>
      </c>
      <c r="E177" s="13" t="s">
        <v>187</v>
      </c>
      <c r="F177" s="13" t="s">
        <v>188</v>
      </c>
      <c r="G177" s="13" t="s">
        <v>189</v>
      </c>
      <c r="H177" s="13" t="s">
        <v>190</v>
      </c>
      <c r="I177" s="13">
        <v>176</v>
      </c>
    </row>
    <row r="178" spans="1:9" x14ac:dyDescent="0.25">
      <c r="A178" s="13" t="str">
        <f t="shared" si="2"/>
        <v xml:space="preserve">202-B      Removal of Guard Rail, Including Rail, Posts &amp; Cable Anchor s </v>
      </c>
      <c r="B178" s="13" t="s">
        <v>224</v>
      </c>
      <c r="C178" s="13" t="s">
        <v>376</v>
      </c>
      <c r="D178" s="13" t="s">
        <v>230</v>
      </c>
      <c r="E178" s="13" t="s">
        <v>187</v>
      </c>
      <c r="F178" s="13" t="s">
        <v>188</v>
      </c>
      <c r="G178" s="13" t="s">
        <v>189</v>
      </c>
      <c r="H178" s="13" t="s">
        <v>190</v>
      </c>
      <c r="I178" s="13">
        <v>177</v>
      </c>
    </row>
    <row r="179" spans="1:9" x14ac:dyDescent="0.25">
      <c r="A179" s="13" t="str">
        <f t="shared" si="2"/>
        <v xml:space="preserve">202-B      Removal of Guard Rail, Including Rails &amp; Posts </v>
      </c>
      <c r="B179" s="13" t="s">
        <v>224</v>
      </c>
      <c r="C179" s="13" t="s">
        <v>377</v>
      </c>
      <c r="D179" s="13" t="s">
        <v>230</v>
      </c>
      <c r="E179" s="13" t="s">
        <v>187</v>
      </c>
      <c r="F179" s="13" t="s">
        <v>188</v>
      </c>
      <c r="G179" s="13" t="s">
        <v>189</v>
      </c>
      <c r="H179" s="13" t="s">
        <v>190</v>
      </c>
      <c r="I179" s="13">
        <v>178</v>
      </c>
    </row>
    <row r="180" spans="1:9" x14ac:dyDescent="0.25">
      <c r="A180" s="13" t="str">
        <f t="shared" si="2"/>
        <v xml:space="preserve">202-B      Removal of Guard Rail, Including Rails, Posts and Terminal Ends </v>
      </c>
      <c r="B180" s="13" t="s">
        <v>224</v>
      </c>
      <c r="C180" s="13" t="s">
        <v>378</v>
      </c>
      <c r="D180" s="13" t="s">
        <v>230</v>
      </c>
      <c r="E180" s="13" t="s">
        <v>187</v>
      </c>
      <c r="F180" s="13" t="s">
        <v>188</v>
      </c>
      <c r="G180" s="13" t="s">
        <v>189</v>
      </c>
      <c r="H180" s="13" t="s">
        <v>190</v>
      </c>
      <c r="I180" s="13">
        <v>179</v>
      </c>
    </row>
    <row r="181" spans="1:9" x14ac:dyDescent="0.25">
      <c r="A181" s="13" t="str">
        <f t="shared" si="2"/>
        <v xml:space="preserve">202-B      Removal of Hand Rail </v>
      </c>
      <c r="B181" s="13" t="s">
        <v>224</v>
      </c>
      <c r="C181" s="13" t="s">
        <v>379</v>
      </c>
      <c r="D181" s="13" t="s">
        <v>230</v>
      </c>
      <c r="E181" s="13" t="s">
        <v>187</v>
      </c>
      <c r="F181" s="13" t="s">
        <v>188</v>
      </c>
      <c r="G181" s="13" t="s">
        <v>189</v>
      </c>
      <c r="H181" s="13" t="s">
        <v>190</v>
      </c>
      <c r="I181" s="13">
        <v>180</v>
      </c>
    </row>
    <row r="182" spans="1:9" x14ac:dyDescent="0.25">
      <c r="A182" s="13" t="str">
        <f t="shared" si="2"/>
        <v xml:space="preserve">202-B      Removal of High Mast Lighting Assembly </v>
      </c>
      <c r="B182" s="13" t="s">
        <v>224</v>
      </c>
      <c r="C182" s="13" t="s">
        <v>380</v>
      </c>
      <c r="D182" s="13" t="s">
        <v>207</v>
      </c>
      <c r="E182" s="13" t="s">
        <v>187</v>
      </c>
      <c r="F182" s="13" t="s">
        <v>188</v>
      </c>
      <c r="G182" s="13" t="s">
        <v>189</v>
      </c>
      <c r="H182" s="13" t="s">
        <v>190</v>
      </c>
      <c r="I182" s="13">
        <v>181</v>
      </c>
    </row>
    <row r="183" spans="1:9" x14ac:dyDescent="0.25">
      <c r="A183" s="13" t="str">
        <f t="shared" si="2"/>
        <v xml:space="preserve">202-B      Removal of High Mast Lighting Foundation </v>
      </c>
      <c r="B183" s="13" t="s">
        <v>224</v>
      </c>
      <c r="C183" s="13" t="s">
        <v>381</v>
      </c>
      <c r="D183" s="13" t="s">
        <v>207</v>
      </c>
      <c r="E183" s="13" t="s">
        <v>187</v>
      </c>
      <c r="F183" s="13" t="s">
        <v>188</v>
      </c>
      <c r="G183" s="13" t="s">
        <v>189</v>
      </c>
      <c r="H183" s="13" t="s">
        <v>190</v>
      </c>
      <c r="I183" s="13">
        <v>182</v>
      </c>
    </row>
    <row r="184" spans="1:9" x14ac:dyDescent="0.25">
      <c r="A184" s="13" t="str">
        <f t="shared" si="2"/>
        <v xml:space="preserve">202-B      Removal of Impact Attenuator </v>
      </c>
      <c r="B184" s="13" t="s">
        <v>224</v>
      </c>
      <c r="C184" s="13" t="s">
        <v>382</v>
      </c>
      <c r="D184" s="13" t="s">
        <v>207</v>
      </c>
      <c r="E184" s="13" t="s">
        <v>187</v>
      </c>
      <c r="F184" s="13" t="s">
        <v>188</v>
      </c>
      <c r="G184" s="13" t="s">
        <v>189</v>
      </c>
      <c r="H184" s="13" t="s">
        <v>190</v>
      </c>
      <c r="I184" s="13">
        <v>183</v>
      </c>
    </row>
    <row r="185" spans="1:9" x14ac:dyDescent="0.25">
      <c r="A185" s="13" t="str">
        <f t="shared" si="2"/>
        <v xml:space="preserve">202-B      Removal of Inlet Tops </v>
      </c>
      <c r="B185" s="13" t="s">
        <v>224</v>
      </c>
      <c r="C185" s="13" t="s">
        <v>383</v>
      </c>
      <c r="D185" s="13" t="s">
        <v>207</v>
      </c>
      <c r="E185" s="13" t="s">
        <v>187</v>
      </c>
      <c r="F185" s="13" t="s">
        <v>188</v>
      </c>
      <c r="G185" s="13" t="s">
        <v>189</v>
      </c>
      <c r="H185" s="13" t="s">
        <v>190</v>
      </c>
      <c r="I185" s="13">
        <v>184</v>
      </c>
    </row>
    <row r="186" spans="1:9" x14ac:dyDescent="0.25">
      <c r="A186" s="13" t="str">
        <f t="shared" si="2"/>
        <v xml:space="preserve">202-B      Removal of Inlet and Junction Box, All Types &amp; Sizes </v>
      </c>
      <c r="B186" s="13" t="s">
        <v>224</v>
      </c>
      <c r="C186" s="13" t="s">
        <v>384</v>
      </c>
      <c r="D186" s="13" t="s">
        <v>207</v>
      </c>
      <c r="E186" s="13" t="s">
        <v>187</v>
      </c>
      <c r="F186" s="13" t="s">
        <v>188</v>
      </c>
      <c r="G186" s="13" t="s">
        <v>189</v>
      </c>
      <c r="H186" s="13" t="s">
        <v>190</v>
      </c>
      <c r="I186" s="13">
        <v>185</v>
      </c>
    </row>
    <row r="187" spans="1:9" x14ac:dyDescent="0.25">
      <c r="A187" s="13" t="str">
        <f t="shared" si="2"/>
        <v xml:space="preserve">202-B      Removal of Inlets, All Sizes </v>
      </c>
      <c r="B187" s="13" t="s">
        <v>224</v>
      </c>
      <c r="C187" s="13" t="s">
        <v>385</v>
      </c>
      <c r="D187" s="13" t="s">
        <v>207</v>
      </c>
      <c r="E187" s="13" t="s">
        <v>187</v>
      </c>
      <c r="F187" s="13" t="s">
        <v>188</v>
      </c>
      <c r="G187" s="13" t="s">
        <v>189</v>
      </c>
      <c r="H187" s="13" t="s">
        <v>190</v>
      </c>
      <c r="I187" s="13">
        <v>186</v>
      </c>
    </row>
    <row r="188" spans="1:9" x14ac:dyDescent="0.25">
      <c r="A188" s="13" t="str">
        <f t="shared" si="2"/>
        <v xml:space="preserve">202-B      Removal of Integral Curb </v>
      </c>
      <c r="B188" s="13" t="s">
        <v>224</v>
      </c>
      <c r="C188" s="13" t="s">
        <v>386</v>
      </c>
      <c r="D188" s="13" t="s">
        <v>230</v>
      </c>
      <c r="E188" s="13" t="s">
        <v>187</v>
      </c>
      <c r="F188" s="13" t="s">
        <v>188</v>
      </c>
      <c r="G188" s="13" t="s">
        <v>189</v>
      </c>
      <c r="H188" s="13" t="s">
        <v>190</v>
      </c>
      <c r="I188" s="13">
        <v>187</v>
      </c>
    </row>
    <row r="189" spans="1:9" x14ac:dyDescent="0.25">
      <c r="A189" s="13" t="str">
        <f t="shared" si="2"/>
        <v xml:space="preserve">202-B      Removal of Irrigation System </v>
      </c>
      <c r="B189" s="13" t="s">
        <v>224</v>
      </c>
      <c r="C189" s="13" t="s">
        <v>387</v>
      </c>
      <c r="D189" s="13" t="s">
        <v>207</v>
      </c>
      <c r="E189" s="13" t="s">
        <v>187</v>
      </c>
      <c r="F189" s="13" t="s">
        <v>188</v>
      </c>
      <c r="G189" s="13" t="s">
        <v>189</v>
      </c>
      <c r="H189" s="13" t="s">
        <v>190</v>
      </c>
      <c r="I189" s="13">
        <v>188</v>
      </c>
    </row>
    <row r="190" spans="1:9" x14ac:dyDescent="0.25">
      <c r="A190" s="13" t="str">
        <f t="shared" si="2"/>
        <v xml:space="preserve">202-B      Removal of Island Pavement, All Types </v>
      </c>
      <c r="B190" s="13" t="s">
        <v>224</v>
      </c>
      <c r="C190" s="13" t="s">
        <v>388</v>
      </c>
      <c r="D190" s="13" t="s">
        <v>228</v>
      </c>
      <c r="E190" s="13" t="s">
        <v>187</v>
      </c>
      <c r="F190" s="13" t="s">
        <v>188</v>
      </c>
      <c r="G190" s="13" t="s">
        <v>189</v>
      </c>
      <c r="H190" s="13" t="s">
        <v>190</v>
      </c>
      <c r="I190" s="13">
        <v>189</v>
      </c>
    </row>
    <row r="191" spans="1:9" x14ac:dyDescent="0.25">
      <c r="A191" s="13" t="str">
        <f t="shared" si="2"/>
        <v xml:space="preserve">202-B      Removal of Joint Material </v>
      </c>
      <c r="B191" s="13" t="s">
        <v>224</v>
      </c>
      <c r="C191" s="13" t="s">
        <v>389</v>
      </c>
      <c r="D191" s="13" t="s">
        <v>230</v>
      </c>
      <c r="E191" s="13" t="s">
        <v>187</v>
      </c>
      <c r="F191" s="13" t="s">
        <v>188</v>
      </c>
      <c r="G191" s="13" t="s">
        <v>189</v>
      </c>
      <c r="H191" s="13" t="s">
        <v>190</v>
      </c>
      <c r="I191" s="13">
        <v>190</v>
      </c>
    </row>
    <row r="192" spans="1:9" x14ac:dyDescent="0.25">
      <c r="A192" s="13" t="str">
        <f t="shared" si="2"/>
        <v xml:space="preserve">202-B      Removal of Junction Box </v>
      </c>
      <c r="B192" s="13" t="s">
        <v>224</v>
      </c>
      <c r="C192" s="13" t="s">
        <v>390</v>
      </c>
      <c r="D192" s="13" t="s">
        <v>207</v>
      </c>
      <c r="E192" s="13" t="s">
        <v>187</v>
      </c>
      <c r="F192" s="13" t="s">
        <v>188</v>
      </c>
      <c r="G192" s="13" t="s">
        <v>189</v>
      </c>
      <c r="H192" s="13" t="s">
        <v>190</v>
      </c>
      <c r="I192" s="13">
        <v>191</v>
      </c>
    </row>
    <row r="193" spans="1:9" x14ac:dyDescent="0.25">
      <c r="A193" s="13" t="str">
        <f t="shared" si="2"/>
        <v xml:space="preserve">202-B      Removal of Legend, All Types </v>
      </c>
      <c r="B193" s="13" t="s">
        <v>224</v>
      </c>
      <c r="C193" s="13" t="s">
        <v>391</v>
      </c>
      <c r="D193" s="13" t="s">
        <v>230</v>
      </c>
      <c r="E193" s="13" t="s">
        <v>187</v>
      </c>
      <c r="F193" s="13" t="s">
        <v>188</v>
      </c>
      <c r="G193" s="13" t="s">
        <v>189</v>
      </c>
      <c r="H193" s="13" t="s">
        <v>190</v>
      </c>
      <c r="I193" s="13">
        <v>192</v>
      </c>
    </row>
    <row r="194" spans="1:9" x14ac:dyDescent="0.25">
      <c r="A194" s="13" t="str">
        <f t="shared" si="2"/>
        <v xml:space="preserve">202-B      Removal of Legend, All Types </v>
      </c>
      <c r="B194" s="13" t="s">
        <v>224</v>
      </c>
      <c r="C194" s="13" t="s">
        <v>391</v>
      </c>
      <c r="D194" s="13" t="s">
        <v>308</v>
      </c>
      <c r="E194" s="13" t="s">
        <v>187</v>
      </c>
      <c r="F194" s="13" t="s">
        <v>188</v>
      </c>
      <c r="G194" s="13" t="s">
        <v>189</v>
      </c>
      <c r="H194" s="13" t="s">
        <v>190</v>
      </c>
      <c r="I194" s="13">
        <v>193</v>
      </c>
    </row>
    <row r="195" spans="1:9" x14ac:dyDescent="0.25">
      <c r="A195" s="13" t="str">
        <f t="shared" ref="A195:A258" si="3">_xlfn.CONCAT(B195," ", C195)</f>
        <v xml:space="preserve">202-B      Removal of Lift Station </v>
      </c>
      <c r="B195" s="13" t="s">
        <v>224</v>
      </c>
      <c r="C195" s="13" t="s">
        <v>392</v>
      </c>
      <c r="D195" s="13" t="s">
        <v>207</v>
      </c>
      <c r="E195" s="13" t="s">
        <v>187</v>
      </c>
      <c r="F195" s="13" t="s">
        <v>188</v>
      </c>
      <c r="G195" s="13" t="s">
        <v>189</v>
      </c>
      <c r="H195" s="13" t="s">
        <v>190</v>
      </c>
      <c r="I195" s="13">
        <v>194</v>
      </c>
    </row>
    <row r="196" spans="1:9" x14ac:dyDescent="0.25">
      <c r="A196" s="13" t="str">
        <f t="shared" si="3"/>
        <v xml:space="preserve">202-B      Removal of Light and Foundation </v>
      </c>
      <c r="B196" s="13" t="s">
        <v>224</v>
      </c>
      <c r="C196" s="13" t="s">
        <v>393</v>
      </c>
      <c r="D196" s="13" t="s">
        <v>207</v>
      </c>
      <c r="E196" s="13" t="s">
        <v>187</v>
      </c>
      <c r="F196" s="13" t="s">
        <v>188</v>
      </c>
      <c r="G196" s="13" t="s">
        <v>189</v>
      </c>
      <c r="H196" s="13" t="s">
        <v>190</v>
      </c>
      <c r="I196" s="13">
        <v>195</v>
      </c>
    </row>
    <row r="197" spans="1:9" x14ac:dyDescent="0.25">
      <c r="A197" s="13" t="str">
        <f t="shared" si="3"/>
        <v xml:space="preserve">202-B      Removal of Lighting Assembly </v>
      </c>
      <c r="B197" s="13" t="s">
        <v>224</v>
      </c>
      <c r="C197" s="13" t="s">
        <v>394</v>
      </c>
      <c r="D197" s="13" t="s">
        <v>207</v>
      </c>
      <c r="E197" s="13" t="s">
        <v>187</v>
      </c>
      <c r="F197" s="13" t="s">
        <v>188</v>
      </c>
      <c r="G197" s="13" t="s">
        <v>189</v>
      </c>
      <c r="H197" s="13" t="s">
        <v>190</v>
      </c>
      <c r="I197" s="13">
        <v>196</v>
      </c>
    </row>
    <row r="198" spans="1:9" x14ac:dyDescent="0.25">
      <c r="A198" s="13" t="str">
        <f t="shared" si="3"/>
        <v xml:space="preserve">202-B      Removal of Lighting Controllers </v>
      </c>
      <c r="B198" s="13" t="s">
        <v>224</v>
      </c>
      <c r="C198" s="13" t="s">
        <v>395</v>
      </c>
      <c r="D198" s="13" t="s">
        <v>207</v>
      </c>
      <c r="E198" s="13" t="s">
        <v>187</v>
      </c>
      <c r="F198" s="13" t="s">
        <v>188</v>
      </c>
      <c r="G198" s="13" t="s">
        <v>189</v>
      </c>
      <c r="H198" s="13" t="s">
        <v>190</v>
      </c>
      <c r="I198" s="13">
        <v>197</v>
      </c>
    </row>
    <row r="199" spans="1:9" x14ac:dyDescent="0.25">
      <c r="A199" s="13" t="str">
        <f t="shared" si="3"/>
        <v xml:space="preserve">202-B      Removal of Low Mast Lighting Assembly </v>
      </c>
      <c r="B199" s="13" t="s">
        <v>224</v>
      </c>
      <c r="C199" s="13" t="s">
        <v>396</v>
      </c>
      <c r="D199" s="13" t="s">
        <v>207</v>
      </c>
      <c r="E199" s="13" t="s">
        <v>187</v>
      </c>
      <c r="F199" s="13" t="s">
        <v>188</v>
      </c>
      <c r="G199" s="13" t="s">
        <v>189</v>
      </c>
      <c r="H199" s="13" t="s">
        <v>190</v>
      </c>
      <c r="I199" s="13">
        <v>198</v>
      </c>
    </row>
    <row r="200" spans="1:9" x14ac:dyDescent="0.25">
      <c r="A200" s="13" t="str">
        <f t="shared" si="3"/>
        <v xml:space="preserve">202-B      Removal of Low Mast Lighting Assembly and Foundation </v>
      </c>
      <c r="B200" s="13" t="s">
        <v>224</v>
      </c>
      <c r="C200" s="13" t="s">
        <v>397</v>
      </c>
      <c r="D200" s="13" t="s">
        <v>207</v>
      </c>
      <c r="E200" s="13" t="s">
        <v>187</v>
      </c>
      <c r="F200" s="13" t="s">
        <v>188</v>
      </c>
      <c r="G200" s="13" t="s">
        <v>189</v>
      </c>
      <c r="H200" s="13" t="s">
        <v>190</v>
      </c>
      <c r="I200" s="13">
        <v>199</v>
      </c>
    </row>
    <row r="201" spans="1:9" x14ac:dyDescent="0.25">
      <c r="A201" s="13" t="str">
        <f t="shared" si="3"/>
        <v xml:space="preserve">202-B      Removal of Low Mast Lighting Foundation </v>
      </c>
      <c r="B201" s="13" t="s">
        <v>224</v>
      </c>
      <c r="C201" s="13" t="s">
        <v>398</v>
      </c>
      <c r="D201" s="13" t="s">
        <v>207</v>
      </c>
      <c r="E201" s="13" t="s">
        <v>187</v>
      </c>
      <c r="F201" s="13" t="s">
        <v>188</v>
      </c>
      <c r="G201" s="13" t="s">
        <v>189</v>
      </c>
      <c r="H201" s="13" t="s">
        <v>190</v>
      </c>
      <c r="I201" s="13">
        <v>200</v>
      </c>
    </row>
    <row r="202" spans="1:9" x14ac:dyDescent="0.25">
      <c r="A202" s="13" t="str">
        <f t="shared" si="3"/>
        <v xml:space="preserve">202-B      Removal of Manhole </v>
      </c>
      <c r="B202" s="13" t="s">
        <v>224</v>
      </c>
      <c r="C202" s="13" t="s">
        <v>399</v>
      </c>
      <c r="D202" s="13" t="s">
        <v>207</v>
      </c>
      <c r="E202" s="13" t="s">
        <v>187</v>
      </c>
      <c r="F202" s="13" t="s">
        <v>188</v>
      </c>
      <c r="G202" s="13" t="s">
        <v>189</v>
      </c>
      <c r="H202" s="13" t="s">
        <v>190</v>
      </c>
      <c r="I202" s="13">
        <v>201</v>
      </c>
    </row>
    <row r="203" spans="1:9" x14ac:dyDescent="0.25">
      <c r="A203" s="13" t="str">
        <f t="shared" si="3"/>
        <v xml:space="preserve">202-B      Removal of Monument </v>
      </c>
      <c r="B203" s="13" t="s">
        <v>224</v>
      </c>
      <c r="C203" s="13" t="s">
        <v>400</v>
      </c>
      <c r="D203" s="13" t="s">
        <v>207</v>
      </c>
      <c r="E203" s="13" t="s">
        <v>187</v>
      </c>
      <c r="F203" s="13" t="s">
        <v>188</v>
      </c>
      <c r="G203" s="13" t="s">
        <v>189</v>
      </c>
      <c r="H203" s="13" t="s">
        <v>190</v>
      </c>
      <c r="I203" s="13">
        <v>202</v>
      </c>
    </row>
    <row r="204" spans="1:9" x14ac:dyDescent="0.25">
      <c r="A204" s="13" t="str">
        <f t="shared" si="3"/>
        <v xml:space="preserve">202-B      Removal of Natural Gas Line, All Sizes, All Types </v>
      </c>
      <c r="B204" s="13" t="s">
        <v>224</v>
      </c>
      <c r="C204" s="13" t="s">
        <v>401</v>
      </c>
      <c r="D204" s="13" t="s">
        <v>230</v>
      </c>
      <c r="E204" s="13" t="s">
        <v>187</v>
      </c>
      <c r="F204" s="13" t="s">
        <v>188</v>
      </c>
      <c r="G204" s="13" t="s">
        <v>189</v>
      </c>
      <c r="H204" s="13" t="s">
        <v>190</v>
      </c>
      <c r="I204" s="13">
        <v>203</v>
      </c>
    </row>
    <row r="205" spans="1:9" x14ac:dyDescent="0.25">
      <c r="A205" s="13" t="str">
        <f t="shared" si="3"/>
        <v xml:space="preserve">202-B      Removal of Object Markers </v>
      </c>
      <c r="B205" s="13" t="s">
        <v>224</v>
      </c>
      <c r="C205" s="13" t="s">
        <v>402</v>
      </c>
      <c r="D205" s="13" t="s">
        <v>207</v>
      </c>
      <c r="E205" s="13" t="s">
        <v>187</v>
      </c>
      <c r="F205" s="13" t="s">
        <v>188</v>
      </c>
      <c r="G205" s="13" t="s">
        <v>189</v>
      </c>
      <c r="H205" s="13" t="s">
        <v>190</v>
      </c>
      <c r="I205" s="13">
        <v>204</v>
      </c>
    </row>
    <row r="206" spans="1:9" x14ac:dyDescent="0.25">
      <c r="A206" s="13" t="str">
        <f t="shared" si="3"/>
        <v xml:space="preserve">202-B      Removal of Overhead Sign Assembly, Truss and Supports Only </v>
      </c>
      <c r="B206" s="13" t="s">
        <v>224</v>
      </c>
      <c r="C206" s="13" t="s">
        <v>403</v>
      </c>
      <c r="D206" s="13" t="s">
        <v>207</v>
      </c>
      <c r="E206" s="13" t="s">
        <v>187</v>
      </c>
      <c r="F206" s="13" t="s">
        <v>188</v>
      </c>
      <c r="G206" s="13" t="s">
        <v>189</v>
      </c>
      <c r="H206" s="13" t="s">
        <v>190</v>
      </c>
      <c r="I206" s="13">
        <v>205</v>
      </c>
    </row>
    <row r="207" spans="1:9" x14ac:dyDescent="0.25">
      <c r="A207" s="13" t="str">
        <f t="shared" si="3"/>
        <v xml:space="preserve">202-B      Removal of Overhead Sign Including Panels, Truss, Supports &amp; Footing </v>
      </c>
      <c r="B207" s="13" t="s">
        <v>224</v>
      </c>
      <c r="C207" s="13" t="s">
        <v>404</v>
      </c>
      <c r="D207" s="13" t="s">
        <v>207</v>
      </c>
      <c r="E207" s="13" t="s">
        <v>187</v>
      </c>
      <c r="F207" s="13" t="s">
        <v>188</v>
      </c>
      <c r="G207" s="13" t="s">
        <v>189</v>
      </c>
      <c r="H207" s="13" t="s">
        <v>190</v>
      </c>
      <c r="I207" s="13">
        <v>206</v>
      </c>
    </row>
    <row r="208" spans="1:9" x14ac:dyDescent="0.25">
      <c r="A208" s="13" t="str">
        <f t="shared" si="3"/>
        <v xml:space="preserve">202-B      Removal of Overhead Sign Panels </v>
      </c>
      <c r="B208" s="13" t="s">
        <v>224</v>
      </c>
      <c r="C208" s="13" t="s">
        <v>405</v>
      </c>
      <c r="D208" s="13" t="s">
        <v>308</v>
      </c>
      <c r="E208" s="13" t="s">
        <v>187</v>
      </c>
      <c r="F208" s="13" t="s">
        <v>188</v>
      </c>
      <c r="G208" s="13" t="s">
        <v>189</v>
      </c>
      <c r="H208" s="13" t="s">
        <v>190</v>
      </c>
      <c r="I208" s="13">
        <v>207</v>
      </c>
    </row>
    <row r="209" spans="1:9" x14ac:dyDescent="0.25">
      <c r="A209" s="13" t="str">
        <f t="shared" si="3"/>
        <v xml:space="preserve">202-B      Removal of Pavement, All Types and Depths </v>
      </c>
      <c r="B209" s="13" t="s">
        <v>224</v>
      </c>
      <c r="C209" s="13" t="s">
        <v>406</v>
      </c>
      <c r="D209" s="13" t="s">
        <v>228</v>
      </c>
      <c r="E209" s="13" t="s">
        <v>187</v>
      </c>
      <c r="F209" s="13" t="s">
        <v>188</v>
      </c>
      <c r="G209" s="13" t="s">
        <v>189</v>
      </c>
      <c r="H209" s="13" t="s">
        <v>190</v>
      </c>
      <c r="I209" s="13">
        <v>208</v>
      </c>
    </row>
    <row r="210" spans="1:9" x14ac:dyDescent="0.25">
      <c r="A210" s="13" t="str">
        <f t="shared" si="3"/>
        <v xml:space="preserve">202-B      Removal of Pedestrian Overpass Bridge </v>
      </c>
      <c r="B210" s="13" t="s">
        <v>224</v>
      </c>
      <c r="C210" s="13" t="s">
        <v>407</v>
      </c>
      <c r="D210" s="13" t="s">
        <v>207</v>
      </c>
      <c r="E210" s="13" t="s">
        <v>187</v>
      </c>
      <c r="F210" s="13" t="s">
        <v>188</v>
      </c>
      <c r="G210" s="13" t="s">
        <v>189</v>
      </c>
      <c r="H210" s="13" t="s">
        <v>190</v>
      </c>
      <c r="I210" s="13">
        <v>209</v>
      </c>
    </row>
    <row r="211" spans="1:9" x14ac:dyDescent="0.25">
      <c r="A211" s="13" t="str">
        <f t="shared" si="3"/>
        <v xml:space="preserve">202-B      Removal of Piling </v>
      </c>
      <c r="B211" s="13" t="s">
        <v>224</v>
      </c>
      <c r="C211" s="13" t="s">
        <v>408</v>
      </c>
      <c r="D211" s="13" t="s">
        <v>207</v>
      </c>
      <c r="E211" s="13" t="s">
        <v>187</v>
      </c>
      <c r="F211" s="13" t="s">
        <v>188</v>
      </c>
      <c r="G211" s="13" t="s">
        <v>189</v>
      </c>
      <c r="H211" s="13" t="s">
        <v>190</v>
      </c>
      <c r="I211" s="13">
        <v>210</v>
      </c>
    </row>
    <row r="212" spans="1:9" x14ac:dyDescent="0.25">
      <c r="A212" s="13" t="str">
        <f t="shared" si="3"/>
        <v xml:space="preserve">202-B      Removal of Pipe, 8" And Above </v>
      </c>
      <c r="B212" s="13" t="s">
        <v>224</v>
      </c>
      <c r="C212" s="13" t="s">
        <v>409</v>
      </c>
      <c r="D212" s="13" t="s">
        <v>230</v>
      </c>
      <c r="E212" s="13" t="s">
        <v>187</v>
      </c>
      <c r="F212" s="13" t="s">
        <v>188</v>
      </c>
      <c r="G212" s="13" t="s">
        <v>189</v>
      </c>
      <c r="H212" s="13" t="s">
        <v>190</v>
      </c>
      <c r="I212" s="13">
        <v>211</v>
      </c>
    </row>
    <row r="213" spans="1:9" x14ac:dyDescent="0.25">
      <c r="A213" s="13" t="str">
        <f t="shared" si="3"/>
        <v xml:space="preserve">202-B      Removal of Porous Concrete Edge Drain </v>
      </c>
      <c r="B213" s="13" t="s">
        <v>224</v>
      </c>
      <c r="C213" s="13" t="s">
        <v>410</v>
      </c>
      <c r="D213" s="13" t="s">
        <v>230</v>
      </c>
      <c r="E213" s="13" t="s">
        <v>187</v>
      </c>
      <c r="F213" s="13" t="s">
        <v>188</v>
      </c>
      <c r="G213" s="13" t="s">
        <v>189</v>
      </c>
      <c r="H213" s="13" t="s">
        <v>190</v>
      </c>
      <c r="I213" s="13">
        <v>212</v>
      </c>
    </row>
    <row r="214" spans="1:9" x14ac:dyDescent="0.25">
      <c r="A214" s="13" t="str">
        <f t="shared" si="3"/>
        <v xml:space="preserve">202-B      Removal of Power Pole </v>
      </c>
      <c r="B214" s="13" t="s">
        <v>224</v>
      </c>
      <c r="C214" s="13" t="s">
        <v>411</v>
      </c>
      <c r="D214" s="13" t="s">
        <v>207</v>
      </c>
      <c r="E214" s="13" t="s">
        <v>187</v>
      </c>
      <c r="F214" s="13" t="s">
        <v>188</v>
      </c>
      <c r="G214" s="13" t="s">
        <v>189</v>
      </c>
      <c r="H214" s="13" t="s">
        <v>190</v>
      </c>
      <c r="I214" s="13">
        <v>213</v>
      </c>
    </row>
    <row r="215" spans="1:9" x14ac:dyDescent="0.25">
      <c r="A215" s="13" t="str">
        <f t="shared" si="3"/>
        <v xml:space="preserve">202-B      Removal of Power/Light Pole </v>
      </c>
      <c r="B215" s="13" t="s">
        <v>224</v>
      </c>
      <c r="C215" s="13" t="s">
        <v>412</v>
      </c>
      <c r="D215" s="13" t="s">
        <v>207</v>
      </c>
      <c r="E215" s="13" t="s">
        <v>187</v>
      </c>
      <c r="F215" s="13" t="s">
        <v>188</v>
      </c>
      <c r="G215" s="13" t="s">
        <v>189</v>
      </c>
      <c r="H215" s="13" t="s">
        <v>190</v>
      </c>
      <c r="I215" s="13">
        <v>214</v>
      </c>
    </row>
    <row r="216" spans="1:9" x14ac:dyDescent="0.25">
      <c r="A216" s="13" t="str">
        <f t="shared" si="3"/>
        <v xml:space="preserve">202-B      Removal of Pull Box </v>
      </c>
      <c r="B216" s="13" t="s">
        <v>224</v>
      </c>
      <c r="C216" s="13" t="s">
        <v>413</v>
      </c>
      <c r="D216" s="13" t="s">
        <v>207</v>
      </c>
      <c r="E216" s="13" t="s">
        <v>187</v>
      </c>
      <c r="F216" s="13" t="s">
        <v>188</v>
      </c>
      <c r="G216" s="13" t="s">
        <v>189</v>
      </c>
      <c r="H216" s="13" t="s">
        <v>190</v>
      </c>
      <c r="I216" s="13">
        <v>215</v>
      </c>
    </row>
    <row r="217" spans="1:9" x14ac:dyDescent="0.25">
      <c r="A217" s="13" t="str">
        <f t="shared" si="3"/>
        <v xml:space="preserve">202-B      Removal of Pump Structures and Appurtenances </v>
      </c>
      <c r="B217" s="13" t="s">
        <v>224</v>
      </c>
      <c r="C217" s="13" t="s">
        <v>414</v>
      </c>
      <c r="D217" s="13" t="s">
        <v>207</v>
      </c>
      <c r="E217" s="13" t="s">
        <v>187</v>
      </c>
      <c r="F217" s="13" t="s">
        <v>188</v>
      </c>
      <c r="G217" s="13" t="s">
        <v>189</v>
      </c>
      <c r="H217" s="13" t="s">
        <v>190</v>
      </c>
      <c r="I217" s="13">
        <v>216</v>
      </c>
    </row>
    <row r="218" spans="1:9" x14ac:dyDescent="0.25">
      <c r="A218" s="13" t="str">
        <f t="shared" si="3"/>
        <v xml:space="preserve">202-B      Removal of Railroad Crossing </v>
      </c>
      <c r="B218" s="13" t="s">
        <v>224</v>
      </c>
      <c r="C218" s="13" t="s">
        <v>415</v>
      </c>
      <c r="D218" s="13" t="s">
        <v>207</v>
      </c>
      <c r="E218" s="13" t="s">
        <v>187</v>
      </c>
      <c r="F218" s="13" t="s">
        <v>188</v>
      </c>
      <c r="G218" s="13" t="s">
        <v>189</v>
      </c>
      <c r="H218" s="13" t="s">
        <v>190</v>
      </c>
      <c r="I218" s="13">
        <v>217</v>
      </c>
    </row>
    <row r="219" spans="1:9" x14ac:dyDescent="0.25">
      <c r="A219" s="13" t="str">
        <f t="shared" si="3"/>
        <v xml:space="preserve">202-B      Removal of Raised Jiggle Pavement Marker </v>
      </c>
      <c r="B219" s="13" t="s">
        <v>224</v>
      </c>
      <c r="C219" s="13" t="s">
        <v>416</v>
      </c>
      <c r="D219" s="13" t="s">
        <v>207</v>
      </c>
      <c r="E219" s="13" t="s">
        <v>187</v>
      </c>
      <c r="F219" s="13" t="s">
        <v>188</v>
      </c>
      <c r="G219" s="13" t="s">
        <v>189</v>
      </c>
      <c r="H219" s="13" t="s">
        <v>190</v>
      </c>
      <c r="I219" s="13">
        <v>218</v>
      </c>
    </row>
    <row r="220" spans="1:9" x14ac:dyDescent="0.25">
      <c r="A220" s="13" t="str">
        <f t="shared" si="3"/>
        <v xml:space="preserve">202-B      Removal of Raised Reflective Pavement Marker </v>
      </c>
      <c r="B220" s="13" t="s">
        <v>224</v>
      </c>
      <c r="C220" s="13" t="s">
        <v>417</v>
      </c>
      <c r="D220" s="13" t="s">
        <v>207</v>
      </c>
      <c r="E220" s="13" t="s">
        <v>187</v>
      </c>
      <c r="F220" s="13" t="s">
        <v>188</v>
      </c>
      <c r="G220" s="13" t="s">
        <v>189</v>
      </c>
      <c r="H220" s="13" t="s">
        <v>190</v>
      </c>
      <c r="I220" s="13">
        <v>219</v>
      </c>
    </row>
    <row r="221" spans="1:9" x14ac:dyDescent="0.25">
      <c r="A221" s="13" t="str">
        <f t="shared" si="3"/>
        <v xml:space="preserve">202-B      Removal of Reinforced Concrete Pavement, 8" Depth </v>
      </c>
      <c r="B221" s="13" t="s">
        <v>224</v>
      </c>
      <c r="C221" s="13" t="s">
        <v>418</v>
      </c>
      <c r="D221" s="13" t="s">
        <v>228</v>
      </c>
      <c r="E221" s="13" t="s">
        <v>187</v>
      </c>
      <c r="F221" s="13" t="s">
        <v>188</v>
      </c>
      <c r="G221" s="13" t="s">
        <v>189</v>
      </c>
      <c r="H221" s="13" t="s">
        <v>190</v>
      </c>
      <c r="I221" s="13">
        <v>220</v>
      </c>
    </row>
    <row r="222" spans="1:9" x14ac:dyDescent="0.25">
      <c r="A222" s="13" t="str">
        <f t="shared" si="3"/>
        <v xml:space="preserve">202-B      Removal of Reinforced Concrete Pavement, 9" &amp; Variable Depth </v>
      </c>
      <c r="B222" s="13" t="s">
        <v>224</v>
      </c>
      <c r="C222" s="13" t="s">
        <v>419</v>
      </c>
      <c r="D222" s="13" t="s">
        <v>228</v>
      </c>
      <c r="E222" s="13" t="s">
        <v>187</v>
      </c>
      <c r="F222" s="13" t="s">
        <v>188</v>
      </c>
      <c r="G222" s="13" t="s">
        <v>189</v>
      </c>
      <c r="H222" s="13" t="s">
        <v>190</v>
      </c>
      <c r="I222" s="13">
        <v>221</v>
      </c>
    </row>
    <row r="223" spans="1:9" x14ac:dyDescent="0.25">
      <c r="A223" s="13" t="str">
        <f t="shared" si="3"/>
        <v xml:space="preserve">202-B      Removal of Reinforced Concrete Pavement, 9" Depth </v>
      </c>
      <c r="B223" s="13" t="s">
        <v>224</v>
      </c>
      <c r="C223" s="13" t="s">
        <v>420</v>
      </c>
      <c r="D223" s="13" t="s">
        <v>228</v>
      </c>
      <c r="E223" s="13" t="s">
        <v>187</v>
      </c>
      <c r="F223" s="13" t="s">
        <v>188</v>
      </c>
      <c r="G223" s="13" t="s">
        <v>189</v>
      </c>
      <c r="H223" s="13" t="s">
        <v>190</v>
      </c>
      <c r="I223" s="13">
        <v>222</v>
      </c>
    </row>
    <row r="224" spans="1:9" x14ac:dyDescent="0.25">
      <c r="A224" s="13" t="str">
        <f t="shared" si="3"/>
        <v xml:space="preserve">202-B      Removal of Reinforced Concrete Pavement, All Depths </v>
      </c>
      <c r="B224" s="13" t="s">
        <v>224</v>
      </c>
      <c r="C224" s="13" t="s">
        <v>421</v>
      </c>
      <c r="D224" s="13" t="s">
        <v>228</v>
      </c>
      <c r="E224" s="13" t="s">
        <v>187</v>
      </c>
      <c r="F224" s="13" t="s">
        <v>188</v>
      </c>
      <c r="G224" s="13" t="s">
        <v>189</v>
      </c>
      <c r="H224" s="13" t="s">
        <v>190</v>
      </c>
      <c r="I224" s="13">
        <v>223</v>
      </c>
    </row>
    <row r="225" spans="1:9" x14ac:dyDescent="0.25">
      <c r="A225" s="13" t="str">
        <f t="shared" si="3"/>
        <v xml:space="preserve">202-B      Removal of Retaining Wall </v>
      </c>
      <c r="B225" s="13" t="s">
        <v>224</v>
      </c>
      <c r="C225" s="13" t="s">
        <v>422</v>
      </c>
      <c r="D225" s="13" t="s">
        <v>230</v>
      </c>
      <c r="E225" s="13" t="s">
        <v>187</v>
      </c>
      <c r="F225" s="13" t="s">
        <v>188</v>
      </c>
      <c r="G225" s="13" t="s">
        <v>189</v>
      </c>
      <c r="H225" s="13" t="s">
        <v>190</v>
      </c>
      <c r="I225" s="13">
        <v>224</v>
      </c>
    </row>
    <row r="226" spans="1:9" x14ac:dyDescent="0.25">
      <c r="A226" s="13" t="str">
        <f t="shared" si="3"/>
        <v xml:space="preserve">202-B      Removal of Retaining Wall </v>
      </c>
      <c r="B226" s="13" t="s">
        <v>224</v>
      </c>
      <c r="C226" s="13" t="s">
        <v>422</v>
      </c>
      <c r="D226" s="13" t="s">
        <v>308</v>
      </c>
      <c r="E226" s="13" t="s">
        <v>187</v>
      </c>
      <c r="F226" s="13" t="s">
        <v>188</v>
      </c>
      <c r="G226" s="13" t="s">
        <v>189</v>
      </c>
      <c r="H226" s="13" t="s">
        <v>190</v>
      </c>
      <c r="I226" s="13">
        <v>225</v>
      </c>
    </row>
    <row r="227" spans="1:9" x14ac:dyDescent="0.25">
      <c r="A227" s="13" t="str">
        <f t="shared" si="3"/>
        <v xml:space="preserve">202-B      Removal of Right-Of-Way Marker </v>
      </c>
      <c r="B227" s="13" t="s">
        <v>224</v>
      </c>
      <c r="C227" s="13" t="s">
        <v>423</v>
      </c>
      <c r="D227" s="13" t="s">
        <v>207</v>
      </c>
      <c r="E227" s="13" t="s">
        <v>187</v>
      </c>
      <c r="F227" s="13" t="s">
        <v>188</v>
      </c>
      <c r="G227" s="13" t="s">
        <v>189</v>
      </c>
      <c r="H227" s="13" t="s">
        <v>190</v>
      </c>
      <c r="I227" s="13">
        <v>226</v>
      </c>
    </row>
    <row r="228" spans="1:9" x14ac:dyDescent="0.25">
      <c r="A228" s="13" t="str">
        <f t="shared" si="3"/>
        <v xml:space="preserve">202-B      Removal of Riprap </v>
      </c>
      <c r="B228" s="13" t="s">
        <v>224</v>
      </c>
      <c r="C228" s="13" t="s">
        <v>424</v>
      </c>
      <c r="D228" s="13" t="s">
        <v>425</v>
      </c>
      <c r="E228" s="13" t="s">
        <v>187</v>
      </c>
      <c r="F228" s="13" t="s">
        <v>188</v>
      </c>
      <c r="G228" s="13" t="s">
        <v>189</v>
      </c>
      <c r="H228" s="13" t="s">
        <v>190</v>
      </c>
      <c r="I228" s="13">
        <v>227</v>
      </c>
    </row>
    <row r="229" spans="1:9" x14ac:dyDescent="0.25">
      <c r="A229" s="13" t="str">
        <f t="shared" si="3"/>
        <v xml:space="preserve">202-B      Removal of Riprap </v>
      </c>
      <c r="B229" s="13" t="s">
        <v>224</v>
      </c>
      <c r="C229" s="13" t="s">
        <v>424</v>
      </c>
      <c r="D229" s="13" t="s">
        <v>228</v>
      </c>
      <c r="E229" s="13" t="s">
        <v>187</v>
      </c>
      <c r="F229" s="13" t="s">
        <v>188</v>
      </c>
      <c r="G229" s="13" t="s">
        <v>189</v>
      </c>
      <c r="H229" s="13" t="s">
        <v>190</v>
      </c>
      <c r="I229" s="13">
        <v>228</v>
      </c>
    </row>
    <row r="230" spans="1:9" x14ac:dyDescent="0.25">
      <c r="A230" s="13" t="str">
        <f t="shared" si="3"/>
        <v xml:space="preserve">202-B      Removal of Riprap, Size 200 </v>
      </c>
      <c r="B230" s="13" t="s">
        <v>224</v>
      </c>
      <c r="C230" s="13" t="s">
        <v>426</v>
      </c>
      <c r="D230" s="13" t="s">
        <v>425</v>
      </c>
      <c r="E230" s="13" t="s">
        <v>187</v>
      </c>
      <c r="F230" s="13" t="s">
        <v>188</v>
      </c>
      <c r="G230" s="13" t="s">
        <v>189</v>
      </c>
      <c r="H230" s="13" t="s">
        <v>190</v>
      </c>
      <c r="I230" s="13">
        <v>229</v>
      </c>
    </row>
    <row r="231" spans="1:9" x14ac:dyDescent="0.25">
      <c r="A231" s="13" t="str">
        <f t="shared" si="3"/>
        <v xml:space="preserve">202-B      Removal of Secondary Power Controller </v>
      </c>
      <c r="B231" s="13" t="s">
        <v>224</v>
      </c>
      <c r="C231" s="13" t="s">
        <v>427</v>
      </c>
      <c r="D231" s="13" t="s">
        <v>207</v>
      </c>
      <c r="E231" s="13" t="s">
        <v>187</v>
      </c>
      <c r="F231" s="13" t="s">
        <v>188</v>
      </c>
      <c r="G231" s="13" t="s">
        <v>189</v>
      </c>
      <c r="H231" s="13" t="s">
        <v>190</v>
      </c>
      <c r="I231" s="13">
        <v>230</v>
      </c>
    </row>
    <row r="232" spans="1:9" x14ac:dyDescent="0.25">
      <c r="A232" s="13" t="str">
        <f t="shared" si="3"/>
        <v xml:space="preserve">202-B      Removal of Septic Tank, All Sizes </v>
      </c>
      <c r="B232" s="13" t="s">
        <v>224</v>
      </c>
      <c r="C232" s="13" t="s">
        <v>428</v>
      </c>
      <c r="D232" s="13" t="s">
        <v>207</v>
      </c>
      <c r="E232" s="13" t="s">
        <v>187</v>
      </c>
      <c r="F232" s="13" t="s">
        <v>188</v>
      </c>
      <c r="G232" s="13" t="s">
        <v>189</v>
      </c>
      <c r="H232" s="13" t="s">
        <v>190</v>
      </c>
      <c r="I232" s="13">
        <v>231</v>
      </c>
    </row>
    <row r="233" spans="1:9" x14ac:dyDescent="0.25">
      <c r="A233" s="13" t="str">
        <f t="shared" si="3"/>
        <v xml:space="preserve">202-B      Removal of Sewer Force Main, All Sizes, All Types </v>
      </c>
      <c r="B233" s="13" t="s">
        <v>224</v>
      </c>
      <c r="C233" s="13" t="s">
        <v>429</v>
      </c>
      <c r="D233" s="13" t="s">
        <v>230</v>
      </c>
      <c r="E233" s="13" t="s">
        <v>187</v>
      </c>
      <c r="F233" s="13" t="s">
        <v>188</v>
      </c>
      <c r="G233" s="13" t="s">
        <v>189</v>
      </c>
      <c r="H233" s="13" t="s">
        <v>190</v>
      </c>
      <c r="I233" s="13">
        <v>232</v>
      </c>
    </row>
    <row r="234" spans="1:9" x14ac:dyDescent="0.25">
      <c r="A234" s="13" t="str">
        <f t="shared" si="3"/>
        <v xml:space="preserve">202-B      Removal of Sign </v>
      </c>
      <c r="B234" s="13" t="s">
        <v>224</v>
      </c>
      <c r="C234" s="13" t="s">
        <v>430</v>
      </c>
      <c r="D234" s="13" t="s">
        <v>207</v>
      </c>
      <c r="E234" s="13" t="s">
        <v>187</v>
      </c>
      <c r="F234" s="13" t="s">
        <v>188</v>
      </c>
      <c r="G234" s="13" t="s">
        <v>189</v>
      </c>
      <c r="H234" s="13" t="s">
        <v>190</v>
      </c>
      <c r="I234" s="13">
        <v>233</v>
      </c>
    </row>
    <row r="235" spans="1:9" x14ac:dyDescent="0.25">
      <c r="A235" s="13" t="str">
        <f t="shared" si="3"/>
        <v xml:space="preserve">202-B      Removal of Sign Footing </v>
      </c>
      <c r="B235" s="13" t="s">
        <v>224</v>
      </c>
      <c r="C235" s="13" t="s">
        <v>431</v>
      </c>
      <c r="D235" s="13" t="s">
        <v>207</v>
      </c>
      <c r="E235" s="13" t="s">
        <v>187</v>
      </c>
      <c r="F235" s="13" t="s">
        <v>188</v>
      </c>
      <c r="G235" s="13" t="s">
        <v>189</v>
      </c>
      <c r="H235" s="13" t="s">
        <v>190</v>
      </c>
      <c r="I235" s="13">
        <v>234</v>
      </c>
    </row>
    <row r="236" spans="1:9" x14ac:dyDescent="0.25">
      <c r="A236" s="13" t="str">
        <f t="shared" si="3"/>
        <v xml:space="preserve">202-B      Removal of Sign Including Post &amp; Footing </v>
      </c>
      <c r="B236" s="13" t="s">
        <v>224</v>
      </c>
      <c r="C236" s="13" t="s">
        <v>432</v>
      </c>
      <c r="D236" s="13" t="s">
        <v>207</v>
      </c>
      <c r="E236" s="13" t="s">
        <v>187</v>
      </c>
      <c r="F236" s="13" t="s">
        <v>188</v>
      </c>
      <c r="G236" s="13" t="s">
        <v>189</v>
      </c>
      <c r="H236" s="13" t="s">
        <v>190</v>
      </c>
      <c r="I236" s="13">
        <v>235</v>
      </c>
    </row>
    <row r="237" spans="1:9" x14ac:dyDescent="0.25">
      <c r="A237" s="13" t="str">
        <f t="shared" si="3"/>
        <v xml:space="preserve">202-B      Removal of Sign Panels Including Hardware </v>
      </c>
      <c r="B237" s="13" t="s">
        <v>224</v>
      </c>
      <c r="C237" s="13" t="s">
        <v>433</v>
      </c>
      <c r="D237" s="13" t="s">
        <v>308</v>
      </c>
      <c r="E237" s="13" t="s">
        <v>187</v>
      </c>
      <c r="F237" s="13" t="s">
        <v>188</v>
      </c>
      <c r="G237" s="13" t="s">
        <v>189</v>
      </c>
      <c r="H237" s="13" t="s">
        <v>190</v>
      </c>
      <c r="I237" s="13">
        <v>236</v>
      </c>
    </row>
    <row r="238" spans="1:9" x14ac:dyDescent="0.25">
      <c r="A238" s="13" t="str">
        <f t="shared" si="3"/>
        <v xml:space="preserve">202-B      Removal of Sign Post and Footing </v>
      </c>
      <c r="B238" s="13" t="s">
        <v>224</v>
      </c>
      <c r="C238" s="13" t="s">
        <v>434</v>
      </c>
      <c r="D238" s="13" t="s">
        <v>207</v>
      </c>
      <c r="E238" s="13" t="s">
        <v>187</v>
      </c>
      <c r="F238" s="13" t="s">
        <v>188</v>
      </c>
      <c r="G238" s="13" t="s">
        <v>189</v>
      </c>
      <c r="H238" s="13" t="s">
        <v>190</v>
      </c>
      <c r="I238" s="13">
        <v>237</v>
      </c>
    </row>
    <row r="239" spans="1:9" x14ac:dyDescent="0.25">
      <c r="A239" s="13" t="str">
        <f t="shared" si="3"/>
        <v xml:space="preserve">202-B      Removal of Sign and Lighting Foundations </v>
      </c>
      <c r="B239" s="13" t="s">
        <v>224</v>
      </c>
      <c r="C239" s="13" t="s">
        <v>435</v>
      </c>
      <c r="D239" s="13" t="s">
        <v>207</v>
      </c>
      <c r="E239" s="13" t="s">
        <v>187</v>
      </c>
      <c r="F239" s="13" t="s">
        <v>188</v>
      </c>
      <c r="G239" s="13" t="s">
        <v>189</v>
      </c>
      <c r="H239" s="13" t="s">
        <v>190</v>
      </c>
      <c r="I239" s="13">
        <v>238</v>
      </c>
    </row>
    <row r="240" spans="1:9" x14ac:dyDescent="0.25">
      <c r="A240" s="13" t="str">
        <f t="shared" si="3"/>
        <v xml:space="preserve">202-B      Removal of Sign, Ground Mounted with Posts </v>
      </c>
      <c r="B240" s="13" t="s">
        <v>224</v>
      </c>
      <c r="C240" s="13" t="s">
        <v>436</v>
      </c>
      <c r="D240" s="13" t="s">
        <v>207</v>
      </c>
      <c r="E240" s="13" t="s">
        <v>187</v>
      </c>
      <c r="F240" s="13" t="s">
        <v>188</v>
      </c>
      <c r="G240" s="13" t="s">
        <v>189</v>
      </c>
      <c r="H240" s="13" t="s">
        <v>190</v>
      </c>
      <c r="I240" s="13">
        <v>239</v>
      </c>
    </row>
    <row r="241" spans="1:9" x14ac:dyDescent="0.25">
      <c r="A241" s="13" t="str">
        <f t="shared" si="3"/>
        <v xml:space="preserve">202-B      Removal of Sign, Overhead Mounted Including Panels, Trust, and Footings </v>
      </c>
      <c r="B241" s="13" t="s">
        <v>224</v>
      </c>
      <c r="C241" s="13" t="s">
        <v>437</v>
      </c>
      <c r="D241" s="13" t="s">
        <v>207</v>
      </c>
      <c r="E241" s="13" t="s">
        <v>187</v>
      </c>
      <c r="F241" s="13" t="s">
        <v>188</v>
      </c>
      <c r="G241" s="13" t="s">
        <v>189</v>
      </c>
      <c r="H241" s="13" t="s">
        <v>190</v>
      </c>
      <c r="I241" s="13">
        <v>240</v>
      </c>
    </row>
    <row r="242" spans="1:9" x14ac:dyDescent="0.25">
      <c r="A242" s="13" t="str">
        <f t="shared" si="3"/>
        <v xml:space="preserve">202-B      Removal of Signal Pole </v>
      </c>
      <c r="B242" s="13" t="s">
        <v>224</v>
      </c>
      <c r="C242" s="13" t="s">
        <v>438</v>
      </c>
      <c r="D242" s="13" t="s">
        <v>207</v>
      </c>
      <c r="E242" s="13" t="s">
        <v>187</v>
      </c>
      <c r="F242" s="13" t="s">
        <v>188</v>
      </c>
      <c r="G242" s="13" t="s">
        <v>189</v>
      </c>
      <c r="H242" s="13" t="s">
        <v>190</v>
      </c>
      <c r="I242" s="13">
        <v>241</v>
      </c>
    </row>
    <row r="243" spans="1:9" x14ac:dyDescent="0.25">
      <c r="A243" s="13" t="str">
        <f t="shared" si="3"/>
        <v xml:space="preserve">202-B      Removal of Signal Pole Including Hardware and Wiring </v>
      </c>
      <c r="B243" s="13" t="s">
        <v>224</v>
      </c>
      <c r="C243" s="13" t="s">
        <v>439</v>
      </c>
      <c r="D243" s="13" t="s">
        <v>207</v>
      </c>
      <c r="E243" s="13" t="s">
        <v>187</v>
      </c>
      <c r="F243" s="13" t="s">
        <v>188</v>
      </c>
      <c r="G243" s="13" t="s">
        <v>189</v>
      </c>
      <c r="H243" s="13" t="s">
        <v>190</v>
      </c>
      <c r="I243" s="13">
        <v>242</v>
      </c>
    </row>
    <row r="244" spans="1:9" x14ac:dyDescent="0.25">
      <c r="A244" s="13" t="str">
        <f t="shared" si="3"/>
        <v xml:space="preserve">202-B      Removal of Silt Fence </v>
      </c>
      <c r="B244" s="13" t="s">
        <v>224</v>
      </c>
      <c r="C244" s="13" t="s">
        <v>440</v>
      </c>
      <c r="D244" s="13" t="s">
        <v>230</v>
      </c>
      <c r="E244" s="13" t="s">
        <v>187</v>
      </c>
      <c r="F244" s="13" t="s">
        <v>188</v>
      </c>
      <c r="G244" s="13" t="s">
        <v>189</v>
      </c>
      <c r="H244" s="13" t="s">
        <v>190</v>
      </c>
      <c r="I244" s="13">
        <v>243</v>
      </c>
    </row>
    <row r="245" spans="1:9" x14ac:dyDescent="0.25">
      <c r="A245" s="13" t="str">
        <f t="shared" si="3"/>
        <v xml:space="preserve">202-B      Removal of Size I Stabilizer Aggregate, Coarse </v>
      </c>
      <c r="B245" s="13" t="s">
        <v>224</v>
      </c>
      <c r="C245" s="13" t="s">
        <v>441</v>
      </c>
      <c r="D245" s="13" t="s">
        <v>425</v>
      </c>
      <c r="E245" s="13" t="s">
        <v>187</v>
      </c>
      <c r="F245" s="13" t="s">
        <v>188</v>
      </c>
      <c r="G245" s="13" t="s">
        <v>189</v>
      </c>
      <c r="H245" s="13" t="s">
        <v>190</v>
      </c>
      <c r="I245" s="13">
        <v>244</v>
      </c>
    </row>
    <row r="246" spans="1:9" x14ac:dyDescent="0.25">
      <c r="A246" s="13" t="str">
        <f t="shared" si="3"/>
        <v xml:space="preserve">202-B      Removal of Soil Cement Shoulders with Asphalt Overlay </v>
      </c>
      <c r="B246" s="13" t="s">
        <v>224</v>
      </c>
      <c r="C246" s="13" t="s">
        <v>442</v>
      </c>
      <c r="D246" s="13" t="s">
        <v>228</v>
      </c>
      <c r="E246" s="13" t="s">
        <v>187</v>
      </c>
      <c r="F246" s="13" t="s">
        <v>188</v>
      </c>
      <c r="G246" s="13" t="s">
        <v>189</v>
      </c>
      <c r="H246" s="13" t="s">
        <v>190</v>
      </c>
      <c r="I246" s="13">
        <v>245</v>
      </c>
    </row>
    <row r="247" spans="1:9" x14ac:dyDescent="0.25">
      <c r="A247" s="13" t="str">
        <f t="shared" si="3"/>
        <v xml:space="preserve">202-B      Removal of Soil Cement Treated Base, All Depths </v>
      </c>
      <c r="B247" s="13" t="s">
        <v>224</v>
      </c>
      <c r="C247" s="13" t="s">
        <v>443</v>
      </c>
      <c r="D247" s="13" t="s">
        <v>228</v>
      </c>
      <c r="E247" s="13" t="s">
        <v>187</v>
      </c>
      <c r="F247" s="13" t="s">
        <v>188</v>
      </c>
      <c r="G247" s="13" t="s">
        <v>189</v>
      </c>
      <c r="H247" s="13" t="s">
        <v>190</v>
      </c>
      <c r="I247" s="13">
        <v>246</v>
      </c>
    </row>
    <row r="248" spans="1:9" x14ac:dyDescent="0.25">
      <c r="A248" s="13" t="str">
        <f t="shared" si="3"/>
        <v xml:space="preserve">202-B      Removal of Soil Cement Treated Shoulders, All Depths </v>
      </c>
      <c r="B248" s="13" t="s">
        <v>224</v>
      </c>
      <c r="C248" s="13" t="s">
        <v>444</v>
      </c>
      <c r="D248" s="13" t="s">
        <v>228</v>
      </c>
      <c r="E248" s="13" t="s">
        <v>187</v>
      </c>
      <c r="F248" s="13" t="s">
        <v>188</v>
      </c>
      <c r="G248" s="13" t="s">
        <v>189</v>
      </c>
      <c r="H248" s="13" t="s">
        <v>190</v>
      </c>
      <c r="I248" s="13">
        <v>247</v>
      </c>
    </row>
    <row r="249" spans="1:9" x14ac:dyDescent="0.25">
      <c r="A249" s="13" t="str">
        <f t="shared" si="3"/>
        <v xml:space="preserve">202-B      Removal of Soil Cement with Asphalt Overlay </v>
      </c>
      <c r="B249" s="13" t="s">
        <v>224</v>
      </c>
      <c r="C249" s="13" t="s">
        <v>445</v>
      </c>
      <c r="D249" s="13" t="s">
        <v>228</v>
      </c>
      <c r="E249" s="13" t="s">
        <v>187</v>
      </c>
      <c r="F249" s="13" t="s">
        <v>188</v>
      </c>
      <c r="G249" s="13" t="s">
        <v>189</v>
      </c>
      <c r="H249" s="13" t="s">
        <v>190</v>
      </c>
      <c r="I249" s="13">
        <v>248</v>
      </c>
    </row>
    <row r="250" spans="1:9" x14ac:dyDescent="0.25">
      <c r="A250" s="13" t="str">
        <f t="shared" si="3"/>
        <v xml:space="preserve">202-B      Removal of Soil Cement, All Depths </v>
      </c>
      <c r="B250" s="13" t="s">
        <v>224</v>
      </c>
      <c r="C250" s="13" t="s">
        <v>446</v>
      </c>
      <c r="D250" s="13" t="s">
        <v>228</v>
      </c>
      <c r="E250" s="13" t="s">
        <v>187</v>
      </c>
      <c r="F250" s="13" t="s">
        <v>188</v>
      </c>
      <c r="G250" s="13" t="s">
        <v>189</v>
      </c>
      <c r="H250" s="13" t="s">
        <v>190</v>
      </c>
      <c r="I250" s="13">
        <v>249</v>
      </c>
    </row>
    <row r="251" spans="1:9" x14ac:dyDescent="0.25">
      <c r="A251" s="13" t="str">
        <f t="shared" si="3"/>
        <v xml:space="preserve">202-B      Removal of Steel Piling </v>
      </c>
      <c r="B251" s="13" t="s">
        <v>224</v>
      </c>
      <c r="C251" s="13" t="s">
        <v>447</v>
      </c>
      <c r="D251" s="13" t="s">
        <v>207</v>
      </c>
      <c r="E251" s="13" t="s">
        <v>187</v>
      </c>
      <c r="F251" s="13" t="s">
        <v>188</v>
      </c>
      <c r="G251" s="13" t="s">
        <v>189</v>
      </c>
      <c r="H251" s="13" t="s">
        <v>190</v>
      </c>
      <c r="I251" s="13">
        <v>250</v>
      </c>
    </row>
    <row r="252" spans="1:9" x14ac:dyDescent="0.25">
      <c r="A252" s="13" t="str">
        <f t="shared" si="3"/>
        <v xml:space="preserve">202-B      Removal of Steel Sheet Piling </v>
      </c>
      <c r="B252" s="13" t="s">
        <v>224</v>
      </c>
      <c r="C252" s="13" t="s">
        <v>448</v>
      </c>
      <c r="D252" s="13" t="s">
        <v>308</v>
      </c>
      <c r="E252" s="13" t="s">
        <v>187</v>
      </c>
      <c r="F252" s="13" t="s">
        <v>188</v>
      </c>
      <c r="G252" s="13" t="s">
        <v>189</v>
      </c>
      <c r="H252" s="13" t="s">
        <v>190</v>
      </c>
      <c r="I252" s="13">
        <v>251</v>
      </c>
    </row>
    <row r="253" spans="1:9" x14ac:dyDescent="0.25">
      <c r="A253" s="13" t="str">
        <f t="shared" si="3"/>
        <v xml:space="preserve">202-B      Removal of Structure Mounted Branch Circuit </v>
      </c>
      <c r="B253" s="13" t="s">
        <v>224</v>
      </c>
      <c r="C253" s="13" t="s">
        <v>449</v>
      </c>
      <c r="D253" s="13" t="s">
        <v>230</v>
      </c>
      <c r="E253" s="13" t="s">
        <v>187</v>
      </c>
      <c r="F253" s="13" t="s">
        <v>188</v>
      </c>
      <c r="G253" s="13" t="s">
        <v>189</v>
      </c>
      <c r="H253" s="13" t="s">
        <v>190</v>
      </c>
      <c r="I253" s="13">
        <v>252</v>
      </c>
    </row>
    <row r="254" spans="1:9" x14ac:dyDescent="0.25">
      <c r="A254" s="13" t="str">
        <f t="shared" si="3"/>
        <v xml:space="preserve">202-B      Removal of Structure, Every Item In Each Phase </v>
      </c>
      <c r="B254" s="13" t="s">
        <v>224</v>
      </c>
      <c r="C254" s="13" t="s">
        <v>450</v>
      </c>
      <c r="D254" s="13" t="s">
        <v>207</v>
      </c>
      <c r="E254" s="13" t="s">
        <v>187</v>
      </c>
      <c r="F254" s="13" t="s">
        <v>188</v>
      </c>
      <c r="G254" s="13" t="s">
        <v>189</v>
      </c>
      <c r="H254" s="13" t="s">
        <v>190</v>
      </c>
      <c r="I254" s="13">
        <v>253</v>
      </c>
    </row>
    <row r="255" spans="1:9" x14ac:dyDescent="0.25">
      <c r="A255" s="13" t="str">
        <f t="shared" si="3"/>
        <v xml:space="preserve">202-B      Removal of Temporary Raised Pavement Marker </v>
      </c>
      <c r="B255" s="13" t="s">
        <v>224</v>
      </c>
      <c r="C255" s="13" t="s">
        <v>451</v>
      </c>
      <c r="D255" s="13" t="s">
        <v>207</v>
      </c>
      <c r="E255" s="13" t="s">
        <v>187</v>
      </c>
      <c r="F255" s="13" t="s">
        <v>188</v>
      </c>
      <c r="G255" s="13" t="s">
        <v>189</v>
      </c>
      <c r="H255" s="13" t="s">
        <v>190</v>
      </c>
      <c r="I255" s="13">
        <v>254</v>
      </c>
    </row>
    <row r="256" spans="1:9" x14ac:dyDescent="0.25">
      <c r="A256" s="13" t="str">
        <f t="shared" si="3"/>
        <v xml:space="preserve">202-B      Removal of Terminal End Section </v>
      </c>
      <c r="B256" s="13" t="s">
        <v>224</v>
      </c>
      <c r="C256" s="13" t="s">
        <v>452</v>
      </c>
      <c r="D256" s="13" t="s">
        <v>207</v>
      </c>
      <c r="E256" s="13" t="s">
        <v>187</v>
      </c>
      <c r="F256" s="13" t="s">
        <v>188</v>
      </c>
      <c r="G256" s="13" t="s">
        <v>189</v>
      </c>
      <c r="H256" s="13" t="s">
        <v>190</v>
      </c>
      <c r="I256" s="13">
        <v>255</v>
      </c>
    </row>
    <row r="257" spans="1:9" x14ac:dyDescent="0.25">
      <c r="A257" s="13" t="str">
        <f t="shared" si="3"/>
        <v xml:space="preserve">202-B      Removal of Timber Bridge </v>
      </c>
      <c r="B257" s="13" t="s">
        <v>224</v>
      </c>
      <c r="C257" s="13" t="s">
        <v>453</v>
      </c>
      <c r="D257" s="13" t="s">
        <v>207</v>
      </c>
      <c r="E257" s="13" t="s">
        <v>187</v>
      </c>
      <c r="F257" s="13" t="s">
        <v>188</v>
      </c>
      <c r="G257" s="13" t="s">
        <v>189</v>
      </c>
      <c r="H257" s="13" t="s">
        <v>190</v>
      </c>
      <c r="I257" s="13">
        <v>256</v>
      </c>
    </row>
    <row r="258" spans="1:9" x14ac:dyDescent="0.25">
      <c r="A258" s="13" t="str">
        <f t="shared" si="3"/>
        <v xml:space="preserve">202-B      Removal of Timber Piling </v>
      </c>
      <c r="B258" s="13" t="s">
        <v>224</v>
      </c>
      <c r="C258" s="13" t="s">
        <v>454</v>
      </c>
      <c r="D258" s="13" t="s">
        <v>207</v>
      </c>
      <c r="E258" s="13" t="s">
        <v>187</v>
      </c>
      <c r="F258" s="13" t="s">
        <v>188</v>
      </c>
      <c r="G258" s="13" t="s">
        <v>189</v>
      </c>
      <c r="H258" s="13" t="s">
        <v>190</v>
      </c>
      <c r="I258" s="13">
        <v>257</v>
      </c>
    </row>
    <row r="259" spans="1:9" x14ac:dyDescent="0.25">
      <c r="A259" s="13" t="str">
        <f t="shared" ref="A259:A322" si="4">_xlfn.CONCAT(B259," ", C259)</f>
        <v xml:space="preserve">202-B      Removal of Top of Sea Wall </v>
      </c>
      <c r="B259" s="13" t="s">
        <v>224</v>
      </c>
      <c r="C259" s="13" t="s">
        <v>455</v>
      </c>
      <c r="D259" s="13" t="s">
        <v>230</v>
      </c>
      <c r="E259" s="13" t="s">
        <v>187</v>
      </c>
      <c r="F259" s="13" t="s">
        <v>188</v>
      </c>
      <c r="G259" s="13" t="s">
        <v>189</v>
      </c>
      <c r="H259" s="13" t="s">
        <v>190</v>
      </c>
      <c r="I259" s="13">
        <v>258</v>
      </c>
    </row>
    <row r="260" spans="1:9" x14ac:dyDescent="0.25">
      <c r="A260" s="13" t="str">
        <f t="shared" si="4"/>
        <v xml:space="preserve">202-B      Removal of Traffic Signal </v>
      </c>
      <c r="B260" s="13" t="s">
        <v>224</v>
      </c>
      <c r="C260" s="13" t="s">
        <v>456</v>
      </c>
      <c r="D260" s="13" t="s">
        <v>207</v>
      </c>
      <c r="E260" s="13" t="s">
        <v>187</v>
      </c>
      <c r="F260" s="13" t="s">
        <v>188</v>
      </c>
      <c r="G260" s="13" t="s">
        <v>189</v>
      </c>
      <c r="H260" s="13" t="s">
        <v>190</v>
      </c>
      <c r="I260" s="13">
        <v>259</v>
      </c>
    </row>
    <row r="261" spans="1:9" x14ac:dyDescent="0.25">
      <c r="A261" s="13" t="str">
        <f t="shared" si="4"/>
        <v xml:space="preserve">202-B      Removal of Traffic Stripe </v>
      </c>
      <c r="B261" s="13" t="s">
        <v>224</v>
      </c>
      <c r="C261" s="13" t="s">
        <v>457</v>
      </c>
      <c r="D261" s="13" t="s">
        <v>230</v>
      </c>
      <c r="E261" s="13" t="s">
        <v>187</v>
      </c>
      <c r="F261" s="13" t="s">
        <v>188</v>
      </c>
      <c r="G261" s="13" t="s">
        <v>189</v>
      </c>
      <c r="H261" s="13" t="s">
        <v>190</v>
      </c>
      <c r="I261" s="13">
        <v>260</v>
      </c>
    </row>
    <row r="262" spans="1:9" x14ac:dyDescent="0.25">
      <c r="A262" s="13" t="str">
        <f t="shared" si="4"/>
        <v xml:space="preserve">202-B      Removal of Traffic Stripe </v>
      </c>
      <c r="B262" s="13" t="s">
        <v>224</v>
      </c>
      <c r="C262" s="13" t="s">
        <v>457</v>
      </c>
      <c r="D262" s="13" t="s">
        <v>221</v>
      </c>
      <c r="E262" s="13" t="s">
        <v>187</v>
      </c>
      <c r="F262" s="13" t="s">
        <v>188</v>
      </c>
      <c r="G262" s="13" t="s">
        <v>189</v>
      </c>
      <c r="H262" s="13" t="s">
        <v>190</v>
      </c>
      <c r="I262" s="13">
        <v>261</v>
      </c>
    </row>
    <row r="263" spans="1:9" x14ac:dyDescent="0.25">
      <c r="A263" s="13" t="str">
        <f t="shared" si="4"/>
        <v xml:space="preserve">202-B      Removal of Treatment Plant Sturctures and Appurtenances </v>
      </c>
      <c r="B263" s="13" t="s">
        <v>224</v>
      </c>
      <c r="C263" s="13" t="s">
        <v>458</v>
      </c>
      <c r="D263" s="13" t="s">
        <v>207</v>
      </c>
      <c r="E263" s="13" t="s">
        <v>187</v>
      </c>
      <c r="F263" s="13" t="s">
        <v>188</v>
      </c>
      <c r="G263" s="13" t="s">
        <v>189</v>
      </c>
      <c r="H263" s="13" t="s">
        <v>190</v>
      </c>
      <c r="I263" s="13">
        <v>262</v>
      </c>
    </row>
    <row r="264" spans="1:9" x14ac:dyDescent="0.25">
      <c r="A264" s="13" t="str">
        <f t="shared" si="4"/>
        <v xml:space="preserve">202-B      Removal of Tree Less Than 10" </v>
      </c>
      <c r="B264" s="13" t="s">
        <v>224</v>
      </c>
      <c r="C264" s="13" t="s">
        <v>459</v>
      </c>
      <c r="D264" s="13" t="s">
        <v>207</v>
      </c>
      <c r="E264" s="13" t="s">
        <v>187</v>
      </c>
      <c r="F264" s="13" t="s">
        <v>188</v>
      </c>
      <c r="G264" s="13" t="s">
        <v>189</v>
      </c>
      <c r="H264" s="13" t="s">
        <v>190</v>
      </c>
      <c r="I264" s="13">
        <v>263</v>
      </c>
    </row>
    <row r="265" spans="1:9" x14ac:dyDescent="0.25">
      <c r="A265" s="13" t="str">
        <f t="shared" si="4"/>
        <v xml:space="preserve">202-B      Removal of Trees </v>
      </c>
      <c r="B265" s="13" t="s">
        <v>224</v>
      </c>
      <c r="C265" s="13" t="s">
        <v>460</v>
      </c>
      <c r="D265" s="13" t="s">
        <v>207</v>
      </c>
      <c r="E265" s="13" t="s">
        <v>187</v>
      </c>
      <c r="F265" s="13" t="s">
        <v>188</v>
      </c>
      <c r="G265" s="13" t="s">
        <v>189</v>
      </c>
      <c r="H265" s="13" t="s">
        <v>190</v>
      </c>
      <c r="I265" s="13">
        <v>264</v>
      </c>
    </row>
    <row r="266" spans="1:9" x14ac:dyDescent="0.25">
      <c r="A266" s="13" t="str">
        <f t="shared" si="4"/>
        <v xml:space="preserve">202-B      Removal of Trees 10" to 20" </v>
      </c>
      <c r="B266" s="13" t="s">
        <v>224</v>
      </c>
      <c r="C266" s="13" t="s">
        <v>461</v>
      </c>
      <c r="D266" s="13" t="s">
        <v>207</v>
      </c>
      <c r="E266" s="13" t="s">
        <v>187</v>
      </c>
      <c r="F266" s="13" t="s">
        <v>188</v>
      </c>
      <c r="G266" s="13" t="s">
        <v>189</v>
      </c>
      <c r="H266" s="13" t="s">
        <v>190</v>
      </c>
      <c r="I266" s="13">
        <v>265</v>
      </c>
    </row>
    <row r="267" spans="1:9" x14ac:dyDescent="0.25">
      <c r="A267" s="13" t="str">
        <f t="shared" si="4"/>
        <v xml:space="preserve">202-B      Removal of Trees 4" to 10" </v>
      </c>
      <c r="B267" s="13" t="s">
        <v>224</v>
      </c>
      <c r="C267" s="13" t="s">
        <v>462</v>
      </c>
      <c r="D267" s="13" t="s">
        <v>207</v>
      </c>
      <c r="E267" s="13" t="s">
        <v>187</v>
      </c>
      <c r="F267" s="13" t="s">
        <v>188</v>
      </c>
      <c r="G267" s="13" t="s">
        <v>189</v>
      </c>
      <c r="H267" s="13" t="s">
        <v>190</v>
      </c>
      <c r="I267" s="13">
        <v>266</v>
      </c>
    </row>
    <row r="268" spans="1:9" x14ac:dyDescent="0.25">
      <c r="A268" s="13" t="str">
        <f t="shared" si="4"/>
        <v xml:space="preserve">202-B      Removal of Trees Greater Than 20" </v>
      </c>
      <c r="B268" s="13" t="s">
        <v>224</v>
      </c>
      <c r="C268" s="13" t="s">
        <v>463</v>
      </c>
      <c r="D268" s="13" t="s">
        <v>207</v>
      </c>
      <c r="E268" s="13" t="s">
        <v>187</v>
      </c>
      <c r="F268" s="13" t="s">
        <v>188</v>
      </c>
      <c r="G268" s="13" t="s">
        <v>189</v>
      </c>
      <c r="H268" s="13" t="s">
        <v>190</v>
      </c>
      <c r="I268" s="13">
        <v>267</v>
      </c>
    </row>
    <row r="269" spans="1:9" x14ac:dyDescent="0.25">
      <c r="A269" s="13" t="str">
        <f t="shared" si="4"/>
        <v xml:space="preserve">202-B      Removal of Trees Greater Than 6" </v>
      </c>
      <c r="B269" s="13" t="s">
        <v>224</v>
      </c>
      <c r="C269" s="13" t="s">
        <v>464</v>
      </c>
      <c r="D269" s="13" t="s">
        <v>207</v>
      </c>
      <c r="E269" s="13" t="s">
        <v>187</v>
      </c>
      <c r="F269" s="13" t="s">
        <v>188</v>
      </c>
      <c r="G269" s="13" t="s">
        <v>189</v>
      </c>
      <c r="H269" s="13" t="s">
        <v>190</v>
      </c>
      <c r="I269" s="13">
        <v>268</v>
      </c>
    </row>
    <row r="270" spans="1:9" x14ac:dyDescent="0.25">
      <c r="A270" s="13" t="str">
        <f t="shared" si="4"/>
        <v xml:space="preserve">202-B      Removal of Trees, Less Than or Equal to 10 inches </v>
      </c>
      <c r="B270" s="13" t="s">
        <v>224</v>
      </c>
      <c r="C270" s="13" t="s">
        <v>465</v>
      </c>
      <c r="D270" s="13" t="s">
        <v>207</v>
      </c>
      <c r="E270" s="13" t="s">
        <v>187</v>
      </c>
      <c r="F270" s="13" t="s">
        <v>188</v>
      </c>
      <c r="G270" s="13" t="s">
        <v>189</v>
      </c>
      <c r="H270" s="13" t="s">
        <v>190</v>
      </c>
      <c r="I270" s="13">
        <v>269</v>
      </c>
    </row>
    <row r="271" spans="1:9" x14ac:dyDescent="0.25">
      <c r="A271" s="13" t="str">
        <f t="shared" si="4"/>
        <v xml:space="preserve">202-B      Removal of Trench Drain, All Sizes, All Types </v>
      </c>
      <c r="B271" s="13" t="s">
        <v>224</v>
      </c>
      <c r="C271" s="13" t="s">
        <v>466</v>
      </c>
      <c r="D271" s="13" t="s">
        <v>230</v>
      </c>
      <c r="E271" s="13" t="s">
        <v>187</v>
      </c>
      <c r="F271" s="13" t="s">
        <v>188</v>
      </c>
      <c r="G271" s="13" t="s">
        <v>189</v>
      </c>
      <c r="H271" s="13" t="s">
        <v>190</v>
      </c>
      <c r="I271" s="13">
        <v>270</v>
      </c>
    </row>
    <row r="272" spans="1:9" x14ac:dyDescent="0.25">
      <c r="A272" s="13" t="str">
        <f t="shared" si="4"/>
        <v xml:space="preserve">202-B      Removal of Underground Electric Wire </v>
      </c>
      <c r="B272" s="13" t="s">
        <v>224</v>
      </c>
      <c r="C272" s="13" t="s">
        <v>467</v>
      </c>
      <c r="D272" s="13" t="s">
        <v>230</v>
      </c>
      <c r="E272" s="13" t="s">
        <v>187</v>
      </c>
      <c r="F272" s="13" t="s">
        <v>188</v>
      </c>
      <c r="G272" s="13" t="s">
        <v>189</v>
      </c>
      <c r="H272" s="13" t="s">
        <v>190</v>
      </c>
      <c r="I272" s="13">
        <v>271</v>
      </c>
    </row>
    <row r="273" spans="1:9" x14ac:dyDescent="0.25">
      <c r="A273" s="13" t="str">
        <f t="shared" si="4"/>
        <v xml:space="preserve">202-B      Removal of Underpass Luminaire </v>
      </c>
      <c r="B273" s="13" t="s">
        <v>224</v>
      </c>
      <c r="C273" s="13" t="s">
        <v>468</v>
      </c>
      <c r="D273" s="13" t="s">
        <v>207</v>
      </c>
      <c r="E273" s="13" t="s">
        <v>187</v>
      </c>
      <c r="F273" s="13" t="s">
        <v>188</v>
      </c>
      <c r="G273" s="13" t="s">
        <v>189</v>
      </c>
      <c r="H273" s="13" t="s">
        <v>190</v>
      </c>
      <c r="I273" s="13">
        <v>272</v>
      </c>
    </row>
    <row r="274" spans="1:9" x14ac:dyDescent="0.25">
      <c r="A274" s="13" t="str">
        <f t="shared" si="4"/>
        <v xml:space="preserve">202-B      Removal of Uplighting </v>
      </c>
      <c r="B274" s="13" t="s">
        <v>224</v>
      </c>
      <c r="C274" s="13" t="s">
        <v>469</v>
      </c>
      <c r="D274" s="13" t="s">
        <v>207</v>
      </c>
      <c r="E274" s="13" t="s">
        <v>187</v>
      </c>
      <c r="F274" s="13" t="s">
        <v>188</v>
      </c>
      <c r="G274" s="13" t="s">
        <v>189</v>
      </c>
      <c r="H274" s="13" t="s">
        <v>190</v>
      </c>
      <c r="I274" s="13">
        <v>273</v>
      </c>
    </row>
    <row r="275" spans="1:9" x14ac:dyDescent="0.25">
      <c r="A275" s="13" t="str">
        <f t="shared" si="4"/>
        <v xml:space="preserve">202-B      Removal of W-Beam Guard Rail, Including Resetting </v>
      </c>
      <c r="B275" s="13" t="s">
        <v>224</v>
      </c>
      <c r="C275" s="13" t="s">
        <v>470</v>
      </c>
      <c r="D275" s="13" t="s">
        <v>230</v>
      </c>
      <c r="E275" s="13" t="s">
        <v>187</v>
      </c>
      <c r="F275" s="13" t="s">
        <v>188</v>
      </c>
      <c r="G275" s="13" t="s">
        <v>189</v>
      </c>
      <c r="H275" s="13" t="s">
        <v>190</v>
      </c>
      <c r="I275" s="13">
        <v>274</v>
      </c>
    </row>
    <row r="276" spans="1:9" x14ac:dyDescent="0.25">
      <c r="A276" s="13" t="str">
        <f t="shared" si="4"/>
        <v xml:space="preserve">202-B      Removal of Water Line, All Sizes, All Types </v>
      </c>
      <c r="B276" s="13" t="s">
        <v>224</v>
      </c>
      <c r="C276" s="13" t="s">
        <v>471</v>
      </c>
      <c r="D276" s="13" t="s">
        <v>207</v>
      </c>
      <c r="E276" s="13" t="s">
        <v>187</v>
      </c>
      <c r="F276" s="13" t="s">
        <v>188</v>
      </c>
      <c r="G276" s="13" t="s">
        <v>189</v>
      </c>
      <c r="H276" s="13" t="s">
        <v>190</v>
      </c>
      <c r="I276" s="13">
        <v>275</v>
      </c>
    </row>
    <row r="277" spans="1:9" x14ac:dyDescent="0.25">
      <c r="A277" s="13" t="str">
        <f t="shared" si="4"/>
        <v xml:space="preserve">202-B      Removal of Water Line, All Sizes, All Types </v>
      </c>
      <c r="B277" s="13" t="s">
        <v>224</v>
      </c>
      <c r="C277" s="13" t="s">
        <v>471</v>
      </c>
      <c r="D277" s="13" t="s">
        <v>230</v>
      </c>
      <c r="E277" s="13" t="s">
        <v>187</v>
      </c>
      <c r="F277" s="13" t="s">
        <v>188</v>
      </c>
      <c r="G277" s="13" t="s">
        <v>189</v>
      </c>
      <c r="H277" s="13" t="s">
        <v>190</v>
      </c>
      <c r="I277" s="13">
        <v>276</v>
      </c>
    </row>
    <row r="278" spans="1:9" x14ac:dyDescent="0.25">
      <c r="A278" s="13" t="str">
        <f t="shared" si="4"/>
        <v xml:space="preserve">202-B      Removal of Water Meters, All Sizes </v>
      </c>
      <c r="B278" s="13" t="s">
        <v>224</v>
      </c>
      <c r="C278" s="13" t="s">
        <v>472</v>
      </c>
      <c r="D278" s="13" t="s">
        <v>207</v>
      </c>
      <c r="E278" s="13" t="s">
        <v>187</v>
      </c>
      <c r="F278" s="13" t="s">
        <v>188</v>
      </c>
      <c r="G278" s="13" t="s">
        <v>189</v>
      </c>
      <c r="H278" s="13" t="s">
        <v>190</v>
      </c>
      <c r="I278" s="13">
        <v>277</v>
      </c>
    </row>
    <row r="279" spans="1:9" x14ac:dyDescent="0.25">
      <c r="A279" s="13" t="str">
        <f t="shared" si="4"/>
        <v xml:space="preserve">202-B      Removal of Wiring </v>
      </c>
      <c r="B279" s="13" t="s">
        <v>224</v>
      </c>
      <c r="C279" s="13" t="s">
        <v>473</v>
      </c>
      <c r="D279" s="13" t="s">
        <v>230</v>
      </c>
      <c r="E279" s="13" t="s">
        <v>187</v>
      </c>
      <c r="F279" s="13" t="s">
        <v>188</v>
      </c>
      <c r="G279" s="13" t="s">
        <v>189</v>
      </c>
      <c r="H279" s="13" t="s">
        <v>190</v>
      </c>
      <c r="I279" s="13">
        <v>278</v>
      </c>
    </row>
    <row r="280" spans="1:9" x14ac:dyDescent="0.25">
      <c r="A280" s="13" t="str">
        <f t="shared" si="4"/>
        <v xml:space="preserve">202-B      Removal of and Replacement of </v>
      </c>
      <c r="B280" s="13" t="s">
        <v>224</v>
      </c>
      <c r="C280" s="13" t="s">
        <v>474</v>
      </c>
      <c r="D280" s="13" t="s">
        <v>207</v>
      </c>
      <c r="E280" s="13" t="s">
        <v>187</v>
      </c>
      <c r="F280" s="13" t="s">
        <v>188</v>
      </c>
      <c r="G280" s="13" t="s">
        <v>189</v>
      </c>
      <c r="H280" s="13" t="s">
        <v>190</v>
      </c>
      <c r="I280" s="13">
        <v>279</v>
      </c>
    </row>
    <row r="281" spans="1:9" x14ac:dyDescent="0.25">
      <c r="A281" s="13" t="str">
        <f t="shared" si="4"/>
        <v xml:space="preserve">202-B      Removal of and Replacement of Blockouts </v>
      </c>
      <c r="B281" s="13" t="s">
        <v>224</v>
      </c>
      <c r="C281" s="13" t="s">
        <v>475</v>
      </c>
      <c r="D281" s="13" t="s">
        <v>207</v>
      </c>
      <c r="E281" s="13" t="s">
        <v>187</v>
      </c>
      <c r="F281" s="13" t="s">
        <v>188</v>
      </c>
      <c r="G281" s="13" t="s">
        <v>189</v>
      </c>
      <c r="H281" s="13" t="s">
        <v>190</v>
      </c>
      <c r="I281" s="13">
        <v>280</v>
      </c>
    </row>
    <row r="282" spans="1:9" x14ac:dyDescent="0.25">
      <c r="A282" s="13" t="str">
        <f t="shared" si="4"/>
        <v xml:space="preserve">202-B      Removal of Antenna Tower Communication Hut </v>
      </c>
      <c r="B282" s="13" t="s">
        <v>224</v>
      </c>
      <c r="C282" s="13" t="s">
        <v>476</v>
      </c>
      <c r="D282" s="13" t="s">
        <v>207</v>
      </c>
      <c r="E282" s="13" t="s">
        <v>187</v>
      </c>
      <c r="F282" s="13" t="s">
        <v>188</v>
      </c>
      <c r="G282" s="13" t="s">
        <v>189</v>
      </c>
      <c r="H282" s="13" t="s">
        <v>190</v>
      </c>
      <c r="I282" s="13">
        <v>281</v>
      </c>
    </row>
    <row r="283" spans="1:9" x14ac:dyDescent="0.25">
      <c r="A283" s="13" t="str">
        <f t="shared" si="4"/>
        <v xml:space="preserve">202-B      Removal of Fence Post, All Types, Including Footing </v>
      </c>
      <c r="B283" s="13" t="s">
        <v>224</v>
      </c>
      <c r="C283" s="13" t="s">
        <v>477</v>
      </c>
      <c r="D283" s="13" t="s">
        <v>207</v>
      </c>
      <c r="E283" s="13" t="s">
        <v>187</v>
      </c>
      <c r="F283" s="13" t="s">
        <v>188</v>
      </c>
      <c r="G283" s="13" t="s">
        <v>189</v>
      </c>
      <c r="H283" s="13" t="s">
        <v>190</v>
      </c>
      <c r="I283" s="13">
        <v>282</v>
      </c>
    </row>
    <row r="284" spans="1:9" x14ac:dyDescent="0.25">
      <c r="A284" s="13" t="str">
        <f t="shared" si="4"/>
        <v xml:space="preserve">202-B      Removal of Debris and Sand From Inlet and Junction Box, All Types &amp; Sizes </v>
      </c>
      <c r="B284" s="13" t="s">
        <v>224</v>
      </c>
      <c r="C284" s="13" t="s">
        <v>478</v>
      </c>
      <c r="D284" s="13" t="s">
        <v>207</v>
      </c>
      <c r="E284" s="13" t="s">
        <v>187</v>
      </c>
      <c r="F284" s="13" t="s">
        <v>188</v>
      </c>
      <c r="G284" s="13" t="s">
        <v>189</v>
      </c>
      <c r="H284" s="13" t="s">
        <v>190</v>
      </c>
      <c r="I284" s="13">
        <v>283</v>
      </c>
    </row>
    <row r="285" spans="1:9" x14ac:dyDescent="0.25">
      <c r="A285" s="13" t="str">
        <f t="shared" si="4"/>
        <v xml:space="preserve">202-B      Removal of Trees Greater Than 10" </v>
      </c>
      <c r="B285" s="13" t="s">
        <v>224</v>
      </c>
      <c r="C285" s="13" t="s">
        <v>479</v>
      </c>
      <c r="D285" s="13" t="s">
        <v>207</v>
      </c>
      <c r="E285" s="13" t="s">
        <v>187</v>
      </c>
      <c r="F285" s="13" t="s">
        <v>188</v>
      </c>
      <c r="G285" s="13" t="s">
        <v>189</v>
      </c>
      <c r="H285" s="13" t="s">
        <v>190</v>
      </c>
      <c r="I285" s="13">
        <v>284</v>
      </c>
    </row>
    <row r="286" spans="1:9" x14ac:dyDescent="0.25">
      <c r="A286" s="13" t="str">
        <f t="shared" si="4"/>
        <v xml:space="preserve">202-B      Removal of and Replacement of </v>
      </c>
      <c r="B286" s="13" t="s">
        <v>224</v>
      </c>
      <c r="C286" s="13" t="s">
        <v>474</v>
      </c>
      <c r="D286" s="13" t="s">
        <v>308</v>
      </c>
      <c r="E286" s="13" t="s">
        <v>187</v>
      </c>
      <c r="F286" s="13" t="s">
        <v>188</v>
      </c>
      <c r="G286" s="13" t="s">
        <v>189</v>
      </c>
      <c r="H286" s="13" t="s">
        <v>190</v>
      </c>
      <c r="I286" s="13">
        <v>285</v>
      </c>
    </row>
    <row r="287" spans="1:9" x14ac:dyDescent="0.25">
      <c r="A287" s="13" t="str">
        <f t="shared" si="4"/>
        <v xml:space="preserve">202-B      Removal of Approach Slab </v>
      </c>
      <c r="B287" s="13" t="s">
        <v>224</v>
      </c>
      <c r="C287" s="13" t="s">
        <v>480</v>
      </c>
      <c r="D287" s="13" t="s">
        <v>228</v>
      </c>
      <c r="E287" s="13" t="s">
        <v>187</v>
      </c>
      <c r="F287" s="13" t="s">
        <v>188</v>
      </c>
      <c r="G287" s="13" t="s">
        <v>189</v>
      </c>
      <c r="H287" s="13" t="s">
        <v>190</v>
      </c>
      <c r="I287" s="13">
        <v>286</v>
      </c>
    </row>
    <row r="288" spans="1:9" x14ac:dyDescent="0.25">
      <c r="A288" s="13" t="str">
        <f t="shared" si="4"/>
        <v xml:space="preserve">202-B      Removal of Milling Grindings </v>
      </c>
      <c r="B288" s="13" t="s">
        <v>224</v>
      </c>
      <c r="C288" s="13" t="s">
        <v>481</v>
      </c>
      <c r="D288" s="13" t="s">
        <v>230</v>
      </c>
      <c r="E288" s="13" t="s">
        <v>187</v>
      </c>
      <c r="F288" s="13" t="s">
        <v>188</v>
      </c>
      <c r="G288" s="13" t="s">
        <v>189</v>
      </c>
      <c r="H288" s="13" t="s">
        <v>190</v>
      </c>
      <c r="I288" s="13">
        <v>287</v>
      </c>
    </row>
    <row r="289" spans="1:9" x14ac:dyDescent="0.25">
      <c r="A289" s="13" t="str">
        <f t="shared" si="4"/>
        <v xml:space="preserve">202-B      Removal of Temporary Steel Sheet Piling </v>
      </c>
      <c r="B289" s="13" t="s">
        <v>224</v>
      </c>
      <c r="C289" s="13" t="s">
        <v>482</v>
      </c>
      <c r="D289" s="13" t="s">
        <v>308</v>
      </c>
      <c r="E289" s="13" t="s">
        <v>187</v>
      </c>
      <c r="F289" s="13" t="s">
        <v>188</v>
      </c>
      <c r="G289" s="13" t="s">
        <v>189</v>
      </c>
      <c r="H289" s="13" t="s">
        <v>190</v>
      </c>
      <c r="I289" s="13">
        <v>288</v>
      </c>
    </row>
    <row r="290" spans="1:9" x14ac:dyDescent="0.25">
      <c r="A290" s="13" t="str">
        <f t="shared" si="4"/>
        <v xml:space="preserve">202-B      Removal of Trench Widening, All Widths and Depths </v>
      </c>
      <c r="B290" s="13" t="s">
        <v>224</v>
      </c>
      <c r="C290" s="13" t="s">
        <v>483</v>
      </c>
      <c r="D290" s="13" t="s">
        <v>230</v>
      </c>
      <c r="E290" s="13" t="s">
        <v>187</v>
      </c>
      <c r="F290" s="13" t="s">
        <v>188</v>
      </c>
      <c r="G290" s="13" t="s">
        <v>189</v>
      </c>
      <c r="H290" s="13" t="s">
        <v>190</v>
      </c>
      <c r="I290" s="13">
        <v>289</v>
      </c>
    </row>
    <row r="291" spans="1:9" x14ac:dyDescent="0.25">
      <c r="A291" s="13" t="str">
        <f t="shared" si="4"/>
        <v xml:space="preserve">202-B      Removal of and Replacement of </v>
      </c>
      <c r="B291" s="13" t="s">
        <v>224</v>
      </c>
      <c r="C291" s="13" t="s">
        <v>474</v>
      </c>
      <c r="D291" s="13" t="s">
        <v>241</v>
      </c>
      <c r="E291" s="13" t="s">
        <v>187</v>
      </c>
      <c r="F291" s="13" t="s">
        <v>188</v>
      </c>
      <c r="G291" s="13" t="s">
        <v>189</v>
      </c>
      <c r="H291" s="13" t="s">
        <v>190</v>
      </c>
      <c r="I291" s="13">
        <v>290</v>
      </c>
    </row>
    <row r="292" spans="1:9" x14ac:dyDescent="0.25">
      <c r="A292" s="13" t="str">
        <f t="shared" si="4"/>
        <v xml:space="preserve">202-B      Removal of Overhead Flashing Beacon </v>
      </c>
      <c r="B292" s="13" t="s">
        <v>224</v>
      </c>
      <c r="C292" s="13" t="s">
        <v>484</v>
      </c>
      <c r="D292" s="13" t="s">
        <v>207</v>
      </c>
      <c r="E292" s="13" t="s">
        <v>187</v>
      </c>
      <c r="F292" s="13" t="s">
        <v>188</v>
      </c>
      <c r="G292" s="13" t="s">
        <v>189</v>
      </c>
      <c r="H292" s="13" t="s">
        <v>190</v>
      </c>
      <c r="I292" s="13">
        <v>291</v>
      </c>
    </row>
    <row r="293" spans="1:9" x14ac:dyDescent="0.25">
      <c r="A293" s="13" t="str">
        <f t="shared" si="4"/>
        <v xml:space="preserve">202-B      Removal of Debris and Sand From Box Culvert, 6-foot to Less than 10-foot Width </v>
      </c>
      <c r="B293" s="13" t="s">
        <v>224</v>
      </c>
      <c r="C293" s="13" t="s">
        <v>485</v>
      </c>
      <c r="D293" s="13" t="s">
        <v>230</v>
      </c>
      <c r="E293" s="13" t="s">
        <v>187</v>
      </c>
      <c r="F293" s="13" t="s">
        <v>188</v>
      </c>
      <c r="G293" s="13" t="s">
        <v>189</v>
      </c>
      <c r="H293" s="13" t="s">
        <v>190</v>
      </c>
      <c r="I293" s="13">
        <v>292</v>
      </c>
    </row>
    <row r="294" spans="1:9" x14ac:dyDescent="0.25">
      <c r="A294" s="13" t="str">
        <f t="shared" si="4"/>
        <v xml:space="preserve">202-B      Removal of Dynamic Message Sign </v>
      </c>
      <c r="B294" s="13" t="s">
        <v>224</v>
      </c>
      <c r="C294" s="13" t="s">
        <v>486</v>
      </c>
      <c r="D294" s="13" t="s">
        <v>207</v>
      </c>
      <c r="E294" s="13" t="s">
        <v>187</v>
      </c>
      <c r="F294" s="13" t="s">
        <v>188</v>
      </c>
      <c r="G294" s="13" t="s">
        <v>189</v>
      </c>
      <c r="H294" s="13" t="s">
        <v>190</v>
      </c>
      <c r="I294" s="13">
        <v>293</v>
      </c>
    </row>
    <row r="295" spans="1:9" x14ac:dyDescent="0.25">
      <c r="A295" s="13" t="str">
        <f t="shared" si="4"/>
        <v xml:space="preserve">202-B      Removal of Part of End Bent Cap, Curb, and Wingwall </v>
      </c>
      <c r="B295" s="13" t="s">
        <v>224</v>
      </c>
      <c r="C295" s="13" t="s">
        <v>487</v>
      </c>
      <c r="D295" s="13" t="s">
        <v>228</v>
      </c>
      <c r="E295" s="13" t="s">
        <v>187</v>
      </c>
      <c r="F295" s="13" t="s">
        <v>188</v>
      </c>
      <c r="G295" s="13" t="s">
        <v>189</v>
      </c>
      <c r="H295" s="13" t="s">
        <v>190</v>
      </c>
      <c r="I295" s="13">
        <v>294</v>
      </c>
    </row>
    <row r="296" spans="1:9" x14ac:dyDescent="0.25">
      <c r="A296" s="13" t="str">
        <f t="shared" si="4"/>
        <v xml:space="preserve">202-B      Removal of Debris from Drainage Channel </v>
      </c>
      <c r="B296" s="13" t="s">
        <v>224</v>
      </c>
      <c r="C296" s="13" t="s">
        <v>488</v>
      </c>
      <c r="D296" s="13" t="s">
        <v>230</v>
      </c>
      <c r="E296" s="13" t="s">
        <v>187</v>
      </c>
      <c r="F296" s="13" t="s">
        <v>188</v>
      </c>
      <c r="G296" s="13" t="s">
        <v>189</v>
      </c>
      <c r="H296" s="13" t="s">
        <v>190</v>
      </c>
      <c r="I296" s="13">
        <v>295</v>
      </c>
    </row>
    <row r="297" spans="1:9" x14ac:dyDescent="0.25">
      <c r="A297" s="13" t="str">
        <f t="shared" si="4"/>
        <v xml:space="preserve">202-B      Removal of Part of Int. Bent Cap </v>
      </c>
      <c r="B297" s="13" t="s">
        <v>224</v>
      </c>
      <c r="C297" s="13" t="s">
        <v>489</v>
      </c>
      <c r="D297" s="13" t="s">
        <v>228</v>
      </c>
      <c r="E297" s="13" t="s">
        <v>187</v>
      </c>
      <c r="F297" s="13" t="s">
        <v>188</v>
      </c>
      <c r="G297" s="13" t="s">
        <v>189</v>
      </c>
      <c r="H297" s="13" t="s">
        <v>190</v>
      </c>
      <c r="I297" s="13">
        <v>296</v>
      </c>
    </row>
    <row r="298" spans="1:9" x14ac:dyDescent="0.25">
      <c r="A298" s="13" t="str">
        <f t="shared" si="4"/>
        <v xml:space="preserve">202-B      Removal &amp; Replacement of Edge Drain Outlet </v>
      </c>
      <c r="B298" s="13" t="s">
        <v>224</v>
      </c>
      <c r="C298" s="13" t="s">
        <v>490</v>
      </c>
      <c r="D298" s="13" t="s">
        <v>207</v>
      </c>
      <c r="E298" s="13" t="s">
        <v>187</v>
      </c>
      <c r="F298" s="13" t="s">
        <v>188</v>
      </c>
      <c r="G298" s="13" t="s">
        <v>189</v>
      </c>
      <c r="H298" s="13" t="s">
        <v>190</v>
      </c>
      <c r="I298" s="13">
        <v>297</v>
      </c>
    </row>
    <row r="299" spans="1:9" x14ac:dyDescent="0.25">
      <c r="A299" s="13" t="str">
        <f t="shared" si="4"/>
        <v xml:space="preserve">202-B      Removal of Electric Service </v>
      </c>
      <c r="B299" s="13" t="s">
        <v>224</v>
      </c>
      <c r="C299" s="13" t="s">
        <v>491</v>
      </c>
      <c r="D299" s="13" t="s">
        <v>207</v>
      </c>
      <c r="E299" s="13" t="s">
        <v>187</v>
      </c>
      <c r="F299" s="13" t="s">
        <v>188</v>
      </c>
      <c r="G299" s="13" t="s">
        <v>189</v>
      </c>
      <c r="H299" s="13" t="s">
        <v>190</v>
      </c>
      <c r="I299" s="13">
        <v>298</v>
      </c>
    </row>
    <row r="300" spans="1:9" x14ac:dyDescent="0.25">
      <c r="A300" s="13" t="str">
        <f t="shared" si="4"/>
        <v xml:space="preserve">202-B      Removal of Equipment Cabinet, Type B, Pole Mounted </v>
      </c>
      <c r="B300" s="13" t="s">
        <v>224</v>
      </c>
      <c r="C300" s="13" t="s">
        <v>492</v>
      </c>
      <c r="D300" s="13" t="s">
        <v>207</v>
      </c>
      <c r="E300" s="13" t="s">
        <v>187</v>
      </c>
      <c r="F300" s="13" t="s">
        <v>188</v>
      </c>
      <c r="G300" s="13" t="s">
        <v>189</v>
      </c>
      <c r="H300" s="13" t="s">
        <v>190</v>
      </c>
      <c r="I300" s="13">
        <v>299</v>
      </c>
    </row>
    <row r="301" spans="1:9" x14ac:dyDescent="0.25">
      <c r="A301" s="13" t="str">
        <f t="shared" si="4"/>
        <v xml:space="preserve">202-B      Removal of Splice Enclosure </v>
      </c>
      <c r="B301" s="13" t="s">
        <v>224</v>
      </c>
      <c r="C301" s="13" t="s">
        <v>493</v>
      </c>
      <c r="D301" s="13" t="s">
        <v>207</v>
      </c>
      <c r="E301" s="13" t="s">
        <v>187</v>
      </c>
      <c r="F301" s="13" t="s">
        <v>188</v>
      </c>
      <c r="G301" s="13" t="s">
        <v>189</v>
      </c>
      <c r="H301" s="13" t="s">
        <v>190</v>
      </c>
      <c r="I301" s="13">
        <v>300</v>
      </c>
    </row>
    <row r="302" spans="1:9" x14ac:dyDescent="0.25">
      <c r="A302" s="13" t="str">
        <f t="shared" si="4"/>
        <v xml:space="preserve">202-B      Removal of On Street Video Equipment, Fixed Type </v>
      </c>
      <c r="B302" s="13" t="s">
        <v>224</v>
      </c>
      <c r="C302" s="13" t="s">
        <v>494</v>
      </c>
      <c r="D302" s="13" t="s">
        <v>207</v>
      </c>
      <c r="E302" s="13" t="s">
        <v>187</v>
      </c>
      <c r="F302" s="13" t="s">
        <v>188</v>
      </c>
      <c r="G302" s="13" t="s">
        <v>189</v>
      </c>
      <c r="H302" s="13" t="s">
        <v>190</v>
      </c>
      <c r="I302" s="13">
        <v>301</v>
      </c>
    </row>
    <row r="303" spans="1:9" x14ac:dyDescent="0.25">
      <c r="A303" s="13" t="str">
        <f t="shared" si="4"/>
        <v xml:space="preserve">202-B      Removal of On Street Video Equipment, PTZ Type </v>
      </c>
      <c r="B303" s="13" t="s">
        <v>224</v>
      </c>
      <c r="C303" s="13" t="s">
        <v>495</v>
      </c>
      <c r="D303" s="13" t="s">
        <v>207</v>
      </c>
      <c r="E303" s="13" t="s">
        <v>187</v>
      </c>
      <c r="F303" s="13" t="s">
        <v>188</v>
      </c>
      <c r="G303" s="13" t="s">
        <v>189</v>
      </c>
      <c r="H303" s="13" t="s">
        <v>190</v>
      </c>
      <c r="I303" s="13">
        <v>302</v>
      </c>
    </row>
    <row r="304" spans="1:9" x14ac:dyDescent="0.25">
      <c r="A304" s="13" t="str">
        <f t="shared" si="4"/>
        <v xml:space="preserve">202-B      Removal of Bluetooth Detection System </v>
      </c>
      <c r="B304" s="13" t="s">
        <v>224</v>
      </c>
      <c r="C304" s="13" t="s">
        <v>496</v>
      </c>
      <c r="D304" s="13" t="s">
        <v>207</v>
      </c>
      <c r="E304" s="13" t="s">
        <v>187</v>
      </c>
      <c r="F304" s="13" t="s">
        <v>188</v>
      </c>
      <c r="G304" s="13" t="s">
        <v>189</v>
      </c>
      <c r="H304" s="13" t="s">
        <v>190</v>
      </c>
      <c r="I304" s="13">
        <v>303</v>
      </c>
    </row>
    <row r="305" spans="1:9" x14ac:dyDescent="0.25">
      <c r="A305" s="13" t="str">
        <f t="shared" si="4"/>
        <v xml:space="preserve">202-B      Removal of ITS Radar Detection Sensor </v>
      </c>
      <c r="B305" s="13" t="s">
        <v>224</v>
      </c>
      <c r="C305" s="13" t="s">
        <v>497</v>
      </c>
      <c r="D305" s="13" t="s">
        <v>207</v>
      </c>
      <c r="E305" s="13" t="s">
        <v>187</v>
      </c>
      <c r="F305" s="13" t="s">
        <v>188</v>
      </c>
      <c r="G305" s="13" t="s">
        <v>189</v>
      </c>
      <c r="H305" s="13" t="s">
        <v>190</v>
      </c>
      <c r="I305" s="13">
        <v>304</v>
      </c>
    </row>
    <row r="306" spans="1:9" x14ac:dyDescent="0.25">
      <c r="A306" s="13" t="str">
        <f t="shared" si="4"/>
        <v xml:space="preserve">202-B      Removal of Structural Conduit </v>
      </c>
      <c r="B306" s="13" t="s">
        <v>224</v>
      </c>
      <c r="C306" s="13" t="s">
        <v>498</v>
      </c>
      <c r="D306" s="13" t="s">
        <v>230</v>
      </c>
      <c r="E306" s="13" t="s">
        <v>187</v>
      </c>
      <c r="F306" s="13" t="s">
        <v>188</v>
      </c>
      <c r="G306" s="13" t="s">
        <v>189</v>
      </c>
      <c r="H306" s="13" t="s">
        <v>190</v>
      </c>
      <c r="I306" s="13">
        <v>305</v>
      </c>
    </row>
    <row r="307" spans="1:9" x14ac:dyDescent="0.25">
      <c r="A307" s="13" t="str">
        <f t="shared" si="4"/>
        <v xml:space="preserve">202-B      Removal and Replacement of Edge Drains with Drainage Material </v>
      </c>
      <c r="B307" s="13" t="s">
        <v>224</v>
      </c>
      <c r="C307" s="13" t="s">
        <v>499</v>
      </c>
      <c r="D307" s="13" t="s">
        <v>230</v>
      </c>
      <c r="E307" s="13" t="s">
        <v>187</v>
      </c>
      <c r="F307" s="13" t="s">
        <v>188</v>
      </c>
      <c r="G307" s="13" t="s">
        <v>189</v>
      </c>
      <c r="H307" s="13" t="s">
        <v>190</v>
      </c>
      <c r="I307" s="13">
        <v>306</v>
      </c>
    </row>
    <row r="308" spans="1:9" x14ac:dyDescent="0.25">
      <c r="A308" s="13" t="str">
        <f t="shared" si="4"/>
        <v xml:space="preserve">203-A      Unclassified Excavation, FM, AH </v>
      </c>
      <c r="B308" s="13" t="s">
        <v>500</v>
      </c>
      <c r="C308" s="13" t="s">
        <v>501</v>
      </c>
      <c r="D308" s="13" t="s">
        <v>241</v>
      </c>
      <c r="E308" s="13" t="s">
        <v>502</v>
      </c>
      <c r="F308" s="13" t="s">
        <v>188</v>
      </c>
      <c r="G308" s="13" t="s">
        <v>189</v>
      </c>
      <c r="H308" s="13" t="s">
        <v>190</v>
      </c>
      <c r="I308" s="13">
        <v>307</v>
      </c>
    </row>
    <row r="309" spans="1:9" x14ac:dyDescent="0.25">
      <c r="A309" s="13" t="str">
        <f t="shared" si="4"/>
        <v xml:space="preserve">203-A      Unclassified Excavation, LVM, AH </v>
      </c>
      <c r="B309" s="13" t="s">
        <v>500</v>
      </c>
      <c r="C309" s="13" t="s">
        <v>503</v>
      </c>
      <c r="D309" s="13" t="s">
        <v>241</v>
      </c>
      <c r="E309" s="13" t="s">
        <v>502</v>
      </c>
      <c r="F309" s="13" t="s">
        <v>188</v>
      </c>
      <c r="G309" s="13" t="s">
        <v>189</v>
      </c>
      <c r="H309" s="13" t="s">
        <v>190</v>
      </c>
      <c r="I309" s="13">
        <v>308</v>
      </c>
    </row>
    <row r="310" spans="1:9" x14ac:dyDescent="0.25">
      <c r="A310" s="13" t="str">
        <f t="shared" si="4"/>
        <v xml:space="preserve">203-B      Rock Excavation, FM, AH </v>
      </c>
      <c r="B310" s="13" t="s">
        <v>504</v>
      </c>
      <c r="C310" s="13" t="s">
        <v>505</v>
      </c>
      <c r="D310" s="13" t="s">
        <v>241</v>
      </c>
      <c r="E310" s="13" t="s">
        <v>502</v>
      </c>
      <c r="F310" s="13" t="s">
        <v>188</v>
      </c>
      <c r="G310" s="13" t="s">
        <v>189</v>
      </c>
      <c r="H310" s="13" t="s">
        <v>190</v>
      </c>
      <c r="I310" s="13">
        <v>309</v>
      </c>
    </row>
    <row r="311" spans="1:9" x14ac:dyDescent="0.25">
      <c r="A311" s="13" t="str">
        <f t="shared" si="4"/>
        <v xml:space="preserve">203-B      Rock Excavation, LVM, AH </v>
      </c>
      <c r="B311" s="13" t="s">
        <v>504</v>
      </c>
      <c r="C311" s="13" t="s">
        <v>506</v>
      </c>
      <c r="D311" s="13" t="s">
        <v>241</v>
      </c>
      <c r="E311" s="13" t="s">
        <v>502</v>
      </c>
      <c r="F311" s="13" t="s">
        <v>188</v>
      </c>
      <c r="G311" s="13" t="s">
        <v>189</v>
      </c>
      <c r="H311" s="13" t="s">
        <v>190</v>
      </c>
      <c r="I311" s="13">
        <v>310</v>
      </c>
    </row>
    <row r="312" spans="1:9" x14ac:dyDescent="0.25">
      <c r="A312" s="13" t="str">
        <f t="shared" si="4"/>
        <v xml:space="preserve">203-D      Muck Excavation, FM </v>
      </c>
      <c r="B312" s="13" t="s">
        <v>507</v>
      </c>
      <c r="C312" s="13" t="s">
        <v>508</v>
      </c>
      <c r="D312" s="13" t="s">
        <v>241</v>
      </c>
      <c r="E312" s="13" t="s">
        <v>502</v>
      </c>
      <c r="F312" s="13" t="s">
        <v>188</v>
      </c>
      <c r="G312" s="13" t="s">
        <v>189</v>
      </c>
      <c r="H312" s="13" t="s">
        <v>190</v>
      </c>
      <c r="I312" s="13">
        <v>311</v>
      </c>
    </row>
    <row r="313" spans="1:9" x14ac:dyDescent="0.25">
      <c r="A313" s="13" t="str">
        <f t="shared" si="4"/>
        <v xml:space="preserve">203-D      Muck Excavation, LVM </v>
      </c>
      <c r="B313" s="13" t="s">
        <v>507</v>
      </c>
      <c r="C313" s="13" t="s">
        <v>509</v>
      </c>
      <c r="D313" s="13" t="s">
        <v>241</v>
      </c>
      <c r="E313" s="13" t="s">
        <v>502</v>
      </c>
      <c r="F313" s="13" t="s">
        <v>188</v>
      </c>
      <c r="G313" s="13" t="s">
        <v>189</v>
      </c>
      <c r="H313" s="13" t="s">
        <v>190</v>
      </c>
      <c r="I313" s="13">
        <v>312</v>
      </c>
    </row>
    <row r="314" spans="1:9" x14ac:dyDescent="0.25">
      <c r="A314" s="13" t="str">
        <f t="shared" si="4"/>
        <v xml:space="preserve">203-E      Borrow Excavation, AH, LVM, State Furnished </v>
      </c>
      <c r="B314" s="13" t="s">
        <v>510</v>
      </c>
      <c r="C314" s="13" t="s">
        <v>511</v>
      </c>
      <c r="D314" s="13" t="s">
        <v>241</v>
      </c>
      <c r="E314" s="13" t="s">
        <v>502</v>
      </c>
      <c r="F314" s="13" t="s">
        <v>188</v>
      </c>
      <c r="G314" s="13" t="s">
        <v>189</v>
      </c>
      <c r="H314" s="13" t="s">
        <v>190</v>
      </c>
      <c r="I314" s="13">
        <v>313</v>
      </c>
    </row>
    <row r="315" spans="1:9" x14ac:dyDescent="0.25">
      <c r="A315" s="13" t="str">
        <f t="shared" si="4"/>
        <v xml:space="preserve">203-EX     Borrow Excavation, AH, FME, Class B1 </v>
      </c>
      <c r="B315" s="13" t="s">
        <v>512</v>
      </c>
      <c r="C315" s="13" t="s">
        <v>513</v>
      </c>
      <c r="D315" s="13" t="s">
        <v>241</v>
      </c>
      <c r="E315" s="13" t="s">
        <v>502</v>
      </c>
      <c r="F315" s="13" t="s">
        <v>188</v>
      </c>
      <c r="G315" s="13" t="s">
        <v>189</v>
      </c>
      <c r="H315" s="13" t="s">
        <v>190</v>
      </c>
      <c r="I315" s="13">
        <v>314</v>
      </c>
    </row>
    <row r="316" spans="1:9" x14ac:dyDescent="0.25">
      <c r="A316" s="13" t="str">
        <f t="shared" si="4"/>
        <v xml:space="preserve">907-203-EX Borrow Excavation, AH, FME, Class B18 </v>
      </c>
      <c r="B316" s="13" t="s">
        <v>514</v>
      </c>
      <c r="C316" s="13" t="s">
        <v>515</v>
      </c>
      <c r="D316" s="13" t="s">
        <v>241</v>
      </c>
      <c r="E316" s="13" t="s">
        <v>502</v>
      </c>
      <c r="F316" s="13" t="s">
        <v>188</v>
      </c>
      <c r="G316" s="13" t="s">
        <v>189</v>
      </c>
      <c r="H316" s="13" t="s">
        <v>190</v>
      </c>
      <c r="I316" s="13">
        <v>315</v>
      </c>
    </row>
    <row r="317" spans="1:9" x14ac:dyDescent="0.25">
      <c r="A317" s="13" t="str">
        <f t="shared" si="4"/>
        <v xml:space="preserve">203-EX     Borrow Excavation, AH, FME, Class B10 </v>
      </c>
      <c r="B317" s="13" t="s">
        <v>512</v>
      </c>
      <c r="C317" s="13" t="s">
        <v>516</v>
      </c>
      <c r="D317" s="13" t="s">
        <v>241</v>
      </c>
      <c r="E317" s="13" t="s">
        <v>502</v>
      </c>
      <c r="F317" s="13" t="s">
        <v>188</v>
      </c>
      <c r="G317" s="13" t="s">
        <v>189</v>
      </c>
      <c r="H317" s="13" t="s">
        <v>190</v>
      </c>
      <c r="I317" s="13">
        <v>316</v>
      </c>
    </row>
    <row r="318" spans="1:9" x14ac:dyDescent="0.25">
      <c r="A318" s="13" t="str">
        <f t="shared" si="4"/>
        <v xml:space="preserve">907-203-EX Borrow Excavation, AH, FME, Class B9-10 Modified </v>
      </c>
      <c r="B318" s="13" t="s">
        <v>514</v>
      </c>
      <c r="C318" s="13" t="s">
        <v>517</v>
      </c>
      <c r="D318" s="13" t="s">
        <v>241</v>
      </c>
      <c r="E318" s="13" t="s">
        <v>502</v>
      </c>
      <c r="F318" s="13" t="s">
        <v>188</v>
      </c>
      <c r="G318" s="13" t="s">
        <v>189</v>
      </c>
      <c r="H318" s="13" t="s">
        <v>190</v>
      </c>
      <c r="I318" s="13">
        <v>317</v>
      </c>
    </row>
    <row r="319" spans="1:9" x14ac:dyDescent="0.25">
      <c r="A319" s="13" t="str">
        <f t="shared" si="4"/>
        <v xml:space="preserve">203-EX     Borrow Excavation, AH, FME, Class B10-6 </v>
      </c>
      <c r="B319" s="13" t="s">
        <v>512</v>
      </c>
      <c r="C319" s="13" t="s">
        <v>518</v>
      </c>
      <c r="D319" s="13" t="s">
        <v>241</v>
      </c>
      <c r="E319" s="13" t="s">
        <v>502</v>
      </c>
      <c r="F319" s="13" t="s">
        <v>188</v>
      </c>
      <c r="G319" s="13" t="s">
        <v>189</v>
      </c>
      <c r="H319" s="13" t="s">
        <v>190</v>
      </c>
      <c r="I319" s="13">
        <v>318</v>
      </c>
    </row>
    <row r="320" spans="1:9" x14ac:dyDescent="0.25">
      <c r="A320" s="13" t="str">
        <f t="shared" si="4"/>
        <v xml:space="preserve">203-EX     Borrow Excavation, AH, FME, Class B11 </v>
      </c>
      <c r="B320" s="13" t="s">
        <v>512</v>
      </c>
      <c r="C320" s="13" t="s">
        <v>519</v>
      </c>
      <c r="D320" s="13" t="s">
        <v>241</v>
      </c>
      <c r="E320" s="13" t="s">
        <v>502</v>
      </c>
      <c r="F320" s="13" t="s">
        <v>188</v>
      </c>
      <c r="G320" s="13" t="s">
        <v>189</v>
      </c>
      <c r="H320" s="13" t="s">
        <v>190</v>
      </c>
      <c r="I320" s="13">
        <v>319</v>
      </c>
    </row>
    <row r="321" spans="1:9" x14ac:dyDescent="0.25">
      <c r="A321" s="13" t="str">
        <f t="shared" si="4"/>
        <v xml:space="preserve">203-EX     Borrow Excavation, AH, FME, Class B12 </v>
      </c>
      <c r="B321" s="13" t="s">
        <v>512</v>
      </c>
      <c r="C321" s="13" t="s">
        <v>520</v>
      </c>
      <c r="D321" s="13" t="s">
        <v>241</v>
      </c>
      <c r="E321" s="13" t="s">
        <v>502</v>
      </c>
      <c r="F321" s="13" t="s">
        <v>188</v>
      </c>
      <c r="G321" s="13" t="s">
        <v>189</v>
      </c>
      <c r="H321" s="13" t="s">
        <v>190</v>
      </c>
      <c r="I321" s="13">
        <v>320</v>
      </c>
    </row>
    <row r="322" spans="1:9" x14ac:dyDescent="0.25">
      <c r="A322" s="13" t="str">
        <f t="shared" si="4"/>
        <v xml:space="preserve">203-EX     Borrow Excavation, AH, FME, Class B13 </v>
      </c>
      <c r="B322" s="13" t="s">
        <v>512</v>
      </c>
      <c r="C322" s="13" t="s">
        <v>521</v>
      </c>
      <c r="D322" s="13" t="s">
        <v>241</v>
      </c>
      <c r="E322" s="13" t="s">
        <v>502</v>
      </c>
      <c r="F322" s="13" t="s">
        <v>188</v>
      </c>
      <c r="G322" s="13" t="s">
        <v>189</v>
      </c>
      <c r="H322" s="13" t="s">
        <v>190</v>
      </c>
      <c r="I322" s="13">
        <v>321</v>
      </c>
    </row>
    <row r="323" spans="1:9" x14ac:dyDescent="0.25">
      <c r="A323" s="13" t="str">
        <f t="shared" ref="A323:A386" si="5">_xlfn.CONCAT(B323," ", C323)</f>
        <v xml:space="preserve">203-EX     Borrow Excavation, AH, FME, Class B14 </v>
      </c>
      <c r="B323" s="13" t="s">
        <v>512</v>
      </c>
      <c r="C323" s="13" t="s">
        <v>522</v>
      </c>
      <c r="D323" s="13" t="s">
        <v>241</v>
      </c>
      <c r="E323" s="13" t="s">
        <v>502</v>
      </c>
      <c r="F323" s="13" t="s">
        <v>188</v>
      </c>
      <c r="G323" s="13" t="s">
        <v>189</v>
      </c>
      <c r="H323" s="13" t="s">
        <v>190</v>
      </c>
      <c r="I323" s="13">
        <v>322</v>
      </c>
    </row>
    <row r="324" spans="1:9" x14ac:dyDescent="0.25">
      <c r="A324" s="13" t="str">
        <f t="shared" si="5"/>
        <v xml:space="preserve">203-EX     Borrow Excavation, AH, FME, Class B15 </v>
      </c>
      <c r="B324" s="13" t="s">
        <v>512</v>
      </c>
      <c r="C324" s="13" t="s">
        <v>523</v>
      </c>
      <c r="D324" s="13" t="s">
        <v>241</v>
      </c>
      <c r="E324" s="13" t="s">
        <v>502</v>
      </c>
      <c r="F324" s="13" t="s">
        <v>188</v>
      </c>
      <c r="G324" s="13" t="s">
        <v>189</v>
      </c>
      <c r="H324" s="13" t="s">
        <v>190</v>
      </c>
      <c r="I324" s="13">
        <v>323</v>
      </c>
    </row>
    <row r="325" spans="1:9" x14ac:dyDescent="0.25">
      <c r="A325" s="13" t="str">
        <f t="shared" si="5"/>
        <v xml:space="preserve">203-EX     Borrow Excavation, AH, FME, Class B16 </v>
      </c>
      <c r="B325" s="13" t="s">
        <v>512</v>
      </c>
      <c r="C325" s="13" t="s">
        <v>524</v>
      </c>
      <c r="D325" s="13" t="s">
        <v>241</v>
      </c>
      <c r="E325" s="13" t="s">
        <v>502</v>
      </c>
      <c r="F325" s="13" t="s">
        <v>188</v>
      </c>
      <c r="G325" s="13" t="s">
        <v>189</v>
      </c>
      <c r="H325" s="13" t="s">
        <v>190</v>
      </c>
      <c r="I325" s="13">
        <v>324</v>
      </c>
    </row>
    <row r="326" spans="1:9" x14ac:dyDescent="0.25">
      <c r="A326" s="13" t="str">
        <f t="shared" si="5"/>
        <v xml:space="preserve">203-EX     Borrow Excavation, AH, FME, Class B17 </v>
      </c>
      <c r="B326" s="13" t="s">
        <v>512</v>
      </c>
      <c r="C326" s="13" t="s">
        <v>525</v>
      </c>
      <c r="D326" s="13" t="s">
        <v>241</v>
      </c>
      <c r="E326" s="13" t="s">
        <v>502</v>
      </c>
      <c r="F326" s="13" t="s">
        <v>188</v>
      </c>
      <c r="G326" s="13" t="s">
        <v>189</v>
      </c>
      <c r="H326" s="13" t="s">
        <v>190</v>
      </c>
      <c r="I326" s="13">
        <v>325</v>
      </c>
    </row>
    <row r="327" spans="1:9" x14ac:dyDescent="0.25">
      <c r="A327" s="13" t="str">
        <f t="shared" si="5"/>
        <v xml:space="preserve">203-EX     Borrow Excavation, AH, FME, Class B2 </v>
      </c>
      <c r="B327" s="13" t="s">
        <v>512</v>
      </c>
      <c r="C327" s="13" t="s">
        <v>526</v>
      </c>
      <c r="D327" s="13" t="s">
        <v>241</v>
      </c>
      <c r="E327" s="13" t="s">
        <v>502</v>
      </c>
      <c r="F327" s="13" t="s">
        <v>188</v>
      </c>
      <c r="G327" s="13" t="s">
        <v>189</v>
      </c>
      <c r="H327" s="13" t="s">
        <v>190</v>
      </c>
      <c r="I327" s="13">
        <v>326</v>
      </c>
    </row>
    <row r="328" spans="1:9" x14ac:dyDescent="0.25">
      <c r="A328" s="13" t="str">
        <f t="shared" si="5"/>
        <v xml:space="preserve">203-EX     Borrow Excavation, AH, FME, Class B3 </v>
      </c>
      <c r="B328" s="13" t="s">
        <v>512</v>
      </c>
      <c r="C328" s="13" t="s">
        <v>527</v>
      </c>
      <c r="D328" s="13" t="s">
        <v>241</v>
      </c>
      <c r="E328" s="13" t="s">
        <v>502</v>
      </c>
      <c r="F328" s="13" t="s">
        <v>188</v>
      </c>
      <c r="G328" s="13" t="s">
        <v>189</v>
      </c>
      <c r="H328" s="13" t="s">
        <v>190</v>
      </c>
      <c r="I328" s="13">
        <v>327</v>
      </c>
    </row>
    <row r="329" spans="1:9" x14ac:dyDescent="0.25">
      <c r="A329" s="13" t="str">
        <f t="shared" si="5"/>
        <v xml:space="preserve">203-EX     Borrow Excavation, AH, FME, Class B4 </v>
      </c>
      <c r="B329" s="13" t="s">
        <v>512</v>
      </c>
      <c r="C329" s="13" t="s">
        <v>528</v>
      </c>
      <c r="D329" s="13" t="s">
        <v>241</v>
      </c>
      <c r="E329" s="13" t="s">
        <v>502</v>
      </c>
      <c r="F329" s="13" t="s">
        <v>188</v>
      </c>
      <c r="G329" s="13" t="s">
        <v>189</v>
      </c>
      <c r="H329" s="13" t="s">
        <v>190</v>
      </c>
      <c r="I329" s="13">
        <v>328</v>
      </c>
    </row>
    <row r="330" spans="1:9" x14ac:dyDescent="0.25">
      <c r="A330" s="13" t="str">
        <f t="shared" si="5"/>
        <v xml:space="preserve">203-EX     Borrow Excavation, AH, FME, Class B5 </v>
      </c>
      <c r="B330" s="13" t="s">
        <v>512</v>
      </c>
      <c r="C330" s="13" t="s">
        <v>529</v>
      </c>
      <c r="D330" s="13" t="s">
        <v>241</v>
      </c>
      <c r="E330" s="13" t="s">
        <v>502</v>
      </c>
      <c r="F330" s="13" t="s">
        <v>188</v>
      </c>
      <c r="G330" s="13" t="s">
        <v>189</v>
      </c>
      <c r="H330" s="13" t="s">
        <v>190</v>
      </c>
      <c r="I330" s="13">
        <v>329</v>
      </c>
    </row>
    <row r="331" spans="1:9" x14ac:dyDescent="0.25">
      <c r="A331" s="13" t="str">
        <f t="shared" si="5"/>
        <v xml:space="preserve">203-EX     Borrow Excavation, AH, FME, Class B5-6 </v>
      </c>
      <c r="B331" s="13" t="s">
        <v>512</v>
      </c>
      <c r="C331" s="13" t="s">
        <v>530</v>
      </c>
      <c r="D331" s="13" t="s">
        <v>241</v>
      </c>
      <c r="E331" s="13" t="s">
        <v>502</v>
      </c>
      <c r="F331" s="13" t="s">
        <v>188</v>
      </c>
      <c r="G331" s="13" t="s">
        <v>189</v>
      </c>
      <c r="H331" s="13" t="s">
        <v>190</v>
      </c>
      <c r="I331" s="13">
        <v>330</v>
      </c>
    </row>
    <row r="332" spans="1:9" x14ac:dyDescent="0.25">
      <c r="A332" s="13" t="str">
        <f t="shared" si="5"/>
        <v xml:space="preserve">203-EX     Borrow Excavation, AH, FME, Class B6 </v>
      </c>
      <c r="B332" s="13" t="s">
        <v>512</v>
      </c>
      <c r="C332" s="13" t="s">
        <v>531</v>
      </c>
      <c r="D332" s="13" t="s">
        <v>241</v>
      </c>
      <c r="E332" s="13" t="s">
        <v>502</v>
      </c>
      <c r="F332" s="13" t="s">
        <v>188</v>
      </c>
      <c r="G332" s="13" t="s">
        <v>189</v>
      </c>
      <c r="H332" s="13" t="s">
        <v>190</v>
      </c>
      <c r="I332" s="13">
        <v>331</v>
      </c>
    </row>
    <row r="333" spans="1:9" x14ac:dyDescent="0.25">
      <c r="A333" s="13" t="str">
        <f t="shared" si="5"/>
        <v xml:space="preserve">203-EX     Borrow Excavation, AH, FME, Class B7 </v>
      </c>
      <c r="B333" s="13" t="s">
        <v>512</v>
      </c>
      <c r="C333" s="13" t="s">
        <v>532</v>
      </c>
      <c r="D333" s="13" t="s">
        <v>241</v>
      </c>
      <c r="E333" s="13" t="s">
        <v>502</v>
      </c>
      <c r="F333" s="13" t="s">
        <v>188</v>
      </c>
      <c r="G333" s="13" t="s">
        <v>189</v>
      </c>
      <c r="H333" s="13" t="s">
        <v>190</v>
      </c>
      <c r="I333" s="13">
        <v>332</v>
      </c>
    </row>
    <row r="334" spans="1:9" x14ac:dyDescent="0.25">
      <c r="A334" s="13" t="str">
        <f t="shared" si="5"/>
        <v xml:space="preserve">203-EX     Borrow Excavation, AH, FME, Class B7-6 </v>
      </c>
      <c r="B334" s="13" t="s">
        <v>512</v>
      </c>
      <c r="C334" s="13" t="s">
        <v>533</v>
      </c>
      <c r="D334" s="13" t="s">
        <v>241</v>
      </c>
      <c r="E334" s="13" t="s">
        <v>502</v>
      </c>
      <c r="F334" s="13" t="s">
        <v>188</v>
      </c>
      <c r="G334" s="13" t="s">
        <v>189</v>
      </c>
      <c r="H334" s="13" t="s">
        <v>190</v>
      </c>
      <c r="I334" s="13">
        <v>333</v>
      </c>
    </row>
    <row r="335" spans="1:9" x14ac:dyDescent="0.25">
      <c r="A335" s="13" t="str">
        <f t="shared" si="5"/>
        <v xml:space="preserve">203-EX     Borrow Excavation, AH, FME, Class B8 </v>
      </c>
      <c r="B335" s="13" t="s">
        <v>512</v>
      </c>
      <c r="C335" s="13" t="s">
        <v>534</v>
      </c>
      <c r="D335" s="13" t="s">
        <v>241</v>
      </c>
      <c r="E335" s="13" t="s">
        <v>502</v>
      </c>
      <c r="F335" s="13" t="s">
        <v>188</v>
      </c>
      <c r="G335" s="13" t="s">
        <v>189</v>
      </c>
      <c r="H335" s="13" t="s">
        <v>190</v>
      </c>
      <c r="I335" s="13">
        <v>334</v>
      </c>
    </row>
    <row r="336" spans="1:9" x14ac:dyDescent="0.25">
      <c r="A336" s="13" t="str">
        <f t="shared" si="5"/>
        <v xml:space="preserve">203-EX     Borrow Excavation, AH, FME, Class B9 </v>
      </c>
      <c r="B336" s="13" t="s">
        <v>512</v>
      </c>
      <c r="C336" s="13" t="s">
        <v>535</v>
      </c>
      <c r="D336" s="13" t="s">
        <v>241</v>
      </c>
      <c r="E336" s="13" t="s">
        <v>502</v>
      </c>
      <c r="F336" s="13" t="s">
        <v>188</v>
      </c>
      <c r="G336" s="13" t="s">
        <v>189</v>
      </c>
      <c r="H336" s="13" t="s">
        <v>190</v>
      </c>
      <c r="I336" s="13">
        <v>335</v>
      </c>
    </row>
    <row r="337" spans="1:9" x14ac:dyDescent="0.25">
      <c r="A337" s="13" t="str">
        <f t="shared" si="5"/>
        <v xml:space="preserve">203-EX     Borrow Excavation, AH, FME, Class B9-6 </v>
      </c>
      <c r="B337" s="13" t="s">
        <v>512</v>
      </c>
      <c r="C337" s="13" t="s">
        <v>536</v>
      </c>
      <c r="D337" s="13" t="s">
        <v>241</v>
      </c>
      <c r="E337" s="13" t="s">
        <v>502</v>
      </c>
      <c r="F337" s="13" t="s">
        <v>188</v>
      </c>
      <c r="G337" s="13" t="s">
        <v>189</v>
      </c>
      <c r="H337" s="13" t="s">
        <v>190</v>
      </c>
      <c r="I337" s="13">
        <v>336</v>
      </c>
    </row>
    <row r="338" spans="1:9" x14ac:dyDescent="0.25">
      <c r="A338" s="13" t="str">
        <f t="shared" si="5"/>
        <v xml:space="preserve">203-EX     Borrow Excavation, AH, LVM, Class B1 </v>
      </c>
      <c r="B338" s="13" t="s">
        <v>512</v>
      </c>
      <c r="C338" s="13" t="s">
        <v>537</v>
      </c>
      <c r="D338" s="13" t="s">
        <v>241</v>
      </c>
      <c r="E338" s="13" t="s">
        <v>502</v>
      </c>
      <c r="F338" s="13" t="s">
        <v>188</v>
      </c>
      <c r="G338" s="13" t="s">
        <v>189</v>
      </c>
      <c r="H338" s="13" t="s">
        <v>190</v>
      </c>
      <c r="I338" s="13">
        <v>337</v>
      </c>
    </row>
    <row r="339" spans="1:9" x14ac:dyDescent="0.25">
      <c r="A339" s="13" t="str">
        <f t="shared" si="5"/>
        <v xml:space="preserve">203-EX     Borrow Excavation, AH, LVM, Class B10 </v>
      </c>
      <c r="B339" s="13" t="s">
        <v>512</v>
      </c>
      <c r="C339" s="13" t="s">
        <v>538</v>
      </c>
      <c r="D339" s="13" t="s">
        <v>241</v>
      </c>
      <c r="E339" s="13" t="s">
        <v>502</v>
      </c>
      <c r="F339" s="13" t="s">
        <v>188</v>
      </c>
      <c r="G339" s="13" t="s">
        <v>189</v>
      </c>
      <c r="H339" s="13" t="s">
        <v>190</v>
      </c>
      <c r="I339" s="13">
        <v>338</v>
      </c>
    </row>
    <row r="340" spans="1:9" x14ac:dyDescent="0.25">
      <c r="A340" s="13" t="str">
        <f t="shared" si="5"/>
        <v xml:space="preserve">203-EX     Borrow Excavation, AH, LVM, Class B11 </v>
      </c>
      <c r="B340" s="13" t="s">
        <v>512</v>
      </c>
      <c r="C340" s="13" t="s">
        <v>539</v>
      </c>
      <c r="D340" s="13" t="s">
        <v>241</v>
      </c>
      <c r="E340" s="13" t="s">
        <v>502</v>
      </c>
      <c r="F340" s="13" t="s">
        <v>188</v>
      </c>
      <c r="G340" s="13" t="s">
        <v>189</v>
      </c>
      <c r="H340" s="13" t="s">
        <v>190</v>
      </c>
      <c r="I340" s="13">
        <v>339</v>
      </c>
    </row>
    <row r="341" spans="1:9" x14ac:dyDescent="0.25">
      <c r="A341" s="13" t="str">
        <f t="shared" si="5"/>
        <v xml:space="preserve">203-EX     Borrow Excavation, AH, LVM, Class B12 </v>
      </c>
      <c r="B341" s="13" t="s">
        <v>512</v>
      </c>
      <c r="C341" s="13" t="s">
        <v>540</v>
      </c>
      <c r="D341" s="13" t="s">
        <v>241</v>
      </c>
      <c r="E341" s="13" t="s">
        <v>502</v>
      </c>
      <c r="F341" s="13" t="s">
        <v>188</v>
      </c>
      <c r="G341" s="13" t="s">
        <v>189</v>
      </c>
      <c r="H341" s="13" t="s">
        <v>190</v>
      </c>
      <c r="I341" s="13">
        <v>340</v>
      </c>
    </row>
    <row r="342" spans="1:9" x14ac:dyDescent="0.25">
      <c r="A342" s="13" t="str">
        <f t="shared" si="5"/>
        <v xml:space="preserve">203-EX     Borrow Excavation, AH, LVM, Class B13 </v>
      </c>
      <c r="B342" s="13" t="s">
        <v>512</v>
      </c>
      <c r="C342" s="13" t="s">
        <v>541</v>
      </c>
      <c r="D342" s="13" t="s">
        <v>241</v>
      </c>
      <c r="E342" s="13" t="s">
        <v>502</v>
      </c>
      <c r="F342" s="13" t="s">
        <v>188</v>
      </c>
      <c r="G342" s="13" t="s">
        <v>189</v>
      </c>
      <c r="H342" s="13" t="s">
        <v>190</v>
      </c>
      <c r="I342" s="13">
        <v>341</v>
      </c>
    </row>
    <row r="343" spans="1:9" x14ac:dyDescent="0.25">
      <c r="A343" s="13" t="str">
        <f t="shared" si="5"/>
        <v xml:space="preserve">203-EX     Borrow Excavation, AH, LVM, Class B14 </v>
      </c>
      <c r="B343" s="13" t="s">
        <v>512</v>
      </c>
      <c r="C343" s="13" t="s">
        <v>542</v>
      </c>
      <c r="D343" s="13" t="s">
        <v>241</v>
      </c>
      <c r="E343" s="13" t="s">
        <v>502</v>
      </c>
      <c r="F343" s="13" t="s">
        <v>188</v>
      </c>
      <c r="G343" s="13" t="s">
        <v>189</v>
      </c>
      <c r="H343" s="13" t="s">
        <v>190</v>
      </c>
      <c r="I343" s="13">
        <v>342</v>
      </c>
    </row>
    <row r="344" spans="1:9" x14ac:dyDescent="0.25">
      <c r="A344" s="13" t="str">
        <f t="shared" si="5"/>
        <v xml:space="preserve">203-EX     Borrow Excavation, AH, LVM, Class B14-6 </v>
      </c>
      <c r="B344" s="13" t="s">
        <v>512</v>
      </c>
      <c r="C344" s="13" t="s">
        <v>543</v>
      </c>
      <c r="D344" s="13" t="s">
        <v>241</v>
      </c>
      <c r="E344" s="13" t="s">
        <v>502</v>
      </c>
      <c r="F344" s="13" t="s">
        <v>188</v>
      </c>
      <c r="G344" s="13" t="s">
        <v>189</v>
      </c>
      <c r="H344" s="13" t="s">
        <v>190</v>
      </c>
      <c r="I344" s="13">
        <v>343</v>
      </c>
    </row>
    <row r="345" spans="1:9" x14ac:dyDescent="0.25">
      <c r="A345" s="13" t="str">
        <f t="shared" si="5"/>
        <v xml:space="preserve">203-EX     Borrow Excavation, AH, LVM, Class B15 </v>
      </c>
      <c r="B345" s="13" t="s">
        <v>512</v>
      </c>
      <c r="C345" s="13" t="s">
        <v>544</v>
      </c>
      <c r="D345" s="13" t="s">
        <v>241</v>
      </c>
      <c r="E345" s="13" t="s">
        <v>502</v>
      </c>
      <c r="F345" s="13" t="s">
        <v>188</v>
      </c>
      <c r="G345" s="13" t="s">
        <v>189</v>
      </c>
      <c r="H345" s="13" t="s">
        <v>190</v>
      </c>
      <c r="I345" s="13">
        <v>344</v>
      </c>
    </row>
    <row r="346" spans="1:9" x14ac:dyDescent="0.25">
      <c r="A346" s="13" t="str">
        <f t="shared" si="5"/>
        <v xml:space="preserve">203-EX     Borrow Excavation, AH, LVM, Class B16 </v>
      </c>
      <c r="B346" s="13" t="s">
        <v>512</v>
      </c>
      <c r="C346" s="13" t="s">
        <v>545</v>
      </c>
      <c r="D346" s="13" t="s">
        <v>241</v>
      </c>
      <c r="E346" s="13" t="s">
        <v>502</v>
      </c>
      <c r="F346" s="13" t="s">
        <v>188</v>
      </c>
      <c r="G346" s="13" t="s">
        <v>189</v>
      </c>
      <c r="H346" s="13" t="s">
        <v>190</v>
      </c>
      <c r="I346" s="13">
        <v>345</v>
      </c>
    </row>
    <row r="347" spans="1:9" x14ac:dyDescent="0.25">
      <c r="A347" s="13" t="str">
        <f t="shared" si="5"/>
        <v xml:space="preserve">203-EX     Borrow Excavation, AH, LVM, Class B17 </v>
      </c>
      <c r="B347" s="13" t="s">
        <v>512</v>
      </c>
      <c r="C347" s="13" t="s">
        <v>546</v>
      </c>
      <c r="D347" s="13" t="s">
        <v>241</v>
      </c>
      <c r="E347" s="13" t="s">
        <v>502</v>
      </c>
      <c r="F347" s="13" t="s">
        <v>188</v>
      </c>
      <c r="G347" s="13" t="s">
        <v>189</v>
      </c>
      <c r="H347" s="13" t="s">
        <v>190</v>
      </c>
      <c r="I347" s="13">
        <v>346</v>
      </c>
    </row>
    <row r="348" spans="1:9" x14ac:dyDescent="0.25">
      <c r="A348" s="13" t="str">
        <f t="shared" si="5"/>
        <v xml:space="preserve">203-EX     Borrow Excavation, AH, LVM, Class B2 </v>
      </c>
      <c r="B348" s="13" t="s">
        <v>512</v>
      </c>
      <c r="C348" s="13" t="s">
        <v>547</v>
      </c>
      <c r="D348" s="13" t="s">
        <v>241</v>
      </c>
      <c r="E348" s="13" t="s">
        <v>502</v>
      </c>
      <c r="F348" s="13" t="s">
        <v>188</v>
      </c>
      <c r="G348" s="13" t="s">
        <v>189</v>
      </c>
      <c r="H348" s="13" t="s">
        <v>190</v>
      </c>
      <c r="I348" s="13">
        <v>347</v>
      </c>
    </row>
    <row r="349" spans="1:9" x14ac:dyDescent="0.25">
      <c r="A349" s="13" t="str">
        <f t="shared" si="5"/>
        <v xml:space="preserve">203-EX     Borrow Excavation, AH, LVM, Class B3 </v>
      </c>
      <c r="B349" s="13" t="s">
        <v>512</v>
      </c>
      <c r="C349" s="13" t="s">
        <v>548</v>
      </c>
      <c r="D349" s="13" t="s">
        <v>241</v>
      </c>
      <c r="E349" s="13" t="s">
        <v>502</v>
      </c>
      <c r="F349" s="13" t="s">
        <v>188</v>
      </c>
      <c r="G349" s="13" t="s">
        <v>189</v>
      </c>
      <c r="H349" s="13" t="s">
        <v>190</v>
      </c>
      <c r="I349" s="13">
        <v>348</v>
      </c>
    </row>
    <row r="350" spans="1:9" x14ac:dyDescent="0.25">
      <c r="A350" s="13" t="str">
        <f t="shared" si="5"/>
        <v xml:space="preserve">203-EX     Borrow Excavation, AH, LVM, Class B4 </v>
      </c>
      <c r="B350" s="13" t="s">
        <v>512</v>
      </c>
      <c r="C350" s="13" t="s">
        <v>549</v>
      </c>
      <c r="D350" s="13" t="s">
        <v>241</v>
      </c>
      <c r="E350" s="13" t="s">
        <v>502</v>
      </c>
      <c r="F350" s="13" t="s">
        <v>188</v>
      </c>
      <c r="G350" s="13" t="s">
        <v>189</v>
      </c>
      <c r="H350" s="13" t="s">
        <v>190</v>
      </c>
      <c r="I350" s="13">
        <v>349</v>
      </c>
    </row>
    <row r="351" spans="1:9" x14ac:dyDescent="0.25">
      <c r="A351" s="13" t="str">
        <f t="shared" si="5"/>
        <v xml:space="preserve">203-EX     Borrow Excavation, AH, LVM, Class B5 </v>
      </c>
      <c r="B351" s="13" t="s">
        <v>512</v>
      </c>
      <c r="C351" s="13" t="s">
        <v>550</v>
      </c>
      <c r="D351" s="13" t="s">
        <v>241</v>
      </c>
      <c r="E351" s="13" t="s">
        <v>502</v>
      </c>
      <c r="F351" s="13" t="s">
        <v>188</v>
      </c>
      <c r="G351" s="13" t="s">
        <v>189</v>
      </c>
      <c r="H351" s="13" t="s">
        <v>190</v>
      </c>
      <c r="I351" s="13">
        <v>350</v>
      </c>
    </row>
    <row r="352" spans="1:9" x14ac:dyDescent="0.25">
      <c r="A352" s="13" t="str">
        <f t="shared" si="5"/>
        <v xml:space="preserve">203-EX     Borrow Excavation, AH, LVM, Class B6 </v>
      </c>
      <c r="B352" s="13" t="s">
        <v>512</v>
      </c>
      <c r="C352" s="13" t="s">
        <v>551</v>
      </c>
      <c r="D352" s="13" t="s">
        <v>241</v>
      </c>
      <c r="E352" s="13" t="s">
        <v>502</v>
      </c>
      <c r="F352" s="13" t="s">
        <v>188</v>
      </c>
      <c r="G352" s="13" t="s">
        <v>189</v>
      </c>
      <c r="H352" s="13" t="s">
        <v>190</v>
      </c>
      <c r="I352" s="13">
        <v>351</v>
      </c>
    </row>
    <row r="353" spans="1:9" x14ac:dyDescent="0.25">
      <c r="A353" s="13" t="str">
        <f t="shared" si="5"/>
        <v xml:space="preserve">203-EX     Borrow Excavation, AH, LVM, Class B7 </v>
      </c>
      <c r="B353" s="13" t="s">
        <v>512</v>
      </c>
      <c r="C353" s="13" t="s">
        <v>552</v>
      </c>
      <c r="D353" s="13" t="s">
        <v>241</v>
      </c>
      <c r="E353" s="13" t="s">
        <v>502</v>
      </c>
      <c r="F353" s="13" t="s">
        <v>188</v>
      </c>
      <c r="G353" s="13" t="s">
        <v>189</v>
      </c>
      <c r="H353" s="13" t="s">
        <v>190</v>
      </c>
      <c r="I353" s="13">
        <v>352</v>
      </c>
    </row>
    <row r="354" spans="1:9" x14ac:dyDescent="0.25">
      <c r="A354" s="13" t="str">
        <f t="shared" si="5"/>
        <v xml:space="preserve">203-EX     Borrow Excavation, AH, LVM, Class B7-6 </v>
      </c>
      <c r="B354" s="13" t="s">
        <v>512</v>
      </c>
      <c r="C354" s="13" t="s">
        <v>553</v>
      </c>
      <c r="D354" s="13" t="s">
        <v>241</v>
      </c>
      <c r="E354" s="13" t="s">
        <v>502</v>
      </c>
      <c r="F354" s="13" t="s">
        <v>188</v>
      </c>
      <c r="G354" s="13" t="s">
        <v>189</v>
      </c>
      <c r="H354" s="13" t="s">
        <v>190</v>
      </c>
      <c r="I354" s="13">
        <v>353</v>
      </c>
    </row>
    <row r="355" spans="1:9" x14ac:dyDescent="0.25">
      <c r="A355" s="13" t="str">
        <f t="shared" si="5"/>
        <v xml:space="preserve">203-EX     Borrow Excavation, AH, LVM, Class B8 </v>
      </c>
      <c r="B355" s="13" t="s">
        <v>512</v>
      </c>
      <c r="C355" s="13" t="s">
        <v>554</v>
      </c>
      <c r="D355" s="13" t="s">
        <v>241</v>
      </c>
      <c r="E355" s="13" t="s">
        <v>502</v>
      </c>
      <c r="F355" s="13" t="s">
        <v>188</v>
      </c>
      <c r="G355" s="13" t="s">
        <v>189</v>
      </c>
      <c r="H355" s="13" t="s">
        <v>190</v>
      </c>
      <c r="I355" s="13">
        <v>354</v>
      </c>
    </row>
    <row r="356" spans="1:9" x14ac:dyDescent="0.25">
      <c r="A356" s="13" t="str">
        <f t="shared" si="5"/>
        <v xml:space="preserve">203-EX     Borrow Excavation, AH, LVM, Class B9 </v>
      </c>
      <c r="B356" s="13" t="s">
        <v>512</v>
      </c>
      <c r="C356" s="13" t="s">
        <v>555</v>
      </c>
      <c r="D356" s="13" t="s">
        <v>241</v>
      </c>
      <c r="E356" s="13" t="s">
        <v>502</v>
      </c>
      <c r="F356" s="13" t="s">
        <v>188</v>
      </c>
      <c r="G356" s="13" t="s">
        <v>189</v>
      </c>
      <c r="H356" s="13" t="s">
        <v>190</v>
      </c>
      <c r="I356" s="13">
        <v>355</v>
      </c>
    </row>
    <row r="357" spans="1:9" x14ac:dyDescent="0.25">
      <c r="A357" s="13" t="str">
        <f t="shared" si="5"/>
        <v xml:space="preserve">203-EX     Borrow Excavation, AH, LVM, Class B9-6 </v>
      </c>
      <c r="B357" s="13" t="s">
        <v>512</v>
      </c>
      <c r="C357" s="13" t="s">
        <v>556</v>
      </c>
      <c r="D357" s="13" t="s">
        <v>241</v>
      </c>
      <c r="E357" s="13" t="s">
        <v>502</v>
      </c>
      <c r="F357" s="13" t="s">
        <v>188</v>
      </c>
      <c r="G357" s="13" t="s">
        <v>189</v>
      </c>
      <c r="H357" s="13" t="s">
        <v>190</v>
      </c>
      <c r="I357" s="13">
        <v>356</v>
      </c>
    </row>
    <row r="358" spans="1:9" x14ac:dyDescent="0.25">
      <c r="A358" s="13" t="str">
        <f t="shared" si="5"/>
        <v xml:space="preserve">203-EX     Borrow Excavation, AH, FME, Class B9-10 </v>
      </c>
      <c r="B358" s="13" t="s">
        <v>512</v>
      </c>
      <c r="C358" s="13" t="s">
        <v>557</v>
      </c>
      <c r="D358" s="13" t="s">
        <v>241</v>
      </c>
      <c r="E358" s="13" t="s">
        <v>502</v>
      </c>
      <c r="F358" s="13" t="s">
        <v>188</v>
      </c>
      <c r="G358" s="13" t="s">
        <v>189</v>
      </c>
      <c r="H358" s="13" t="s">
        <v>190</v>
      </c>
      <c r="I358" s="13">
        <v>357</v>
      </c>
    </row>
    <row r="359" spans="1:9" x14ac:dyDescent="0.25">
      <c r="A359" s="13" t="str">
        <f t="shared" si="5"/>
        <v xml:space="preserve">203-EX     Borrow Excavation, AH, FME, Class B11-12 </v>
      </c>
      <c r="B359" s="13" t="s">
        <v>512</v>
      </c>
      <c r="C359" s="13" t="s">
        <v>558</v>
      </c>
      <c r="D359" s="13" t="s">
        <v>241</v>
      </c>
      <c r="E359" s="13" t="s">
        <v>502</v>
      </c>
      <c r="F359" s="13" t="s">
        <v>188</v>
      </c>
      <c r="G359" s="13" t="s">
        <v>189</v>
      </c>
      <c r="H359" s="13" t="s">
        <v>190</v>
      </c>
      <c r="I359" s="13">
        <v>358</v>
      </c>
    </row>
    <row r="360" spans="1:9" x14ac:dyDescent="0.25">
      <c r="A360" s="13" t="str">
        <f t="shared" si="5"/>
        <v xml:space="preserve">203-F      Channel Excavation, FM </v>
      </c>
      <c r="B360" s="13" t="s">
        <v>559</v>
      </c>
      <c r="C360" s="13" t="s">
        <v>560</v>
      </c>
      <c r="D360" s="13" t="s">
        <v>241</v>
      </c>
      <c r="E360" s="13" t="s">
        <v>502</v>
      </c>
      <c r="F360" s="13" t="s">
        <v>188</v>
      </c>
      <c r="G360" s="13" t="s">
        <v>189</v>
      </c>
      <c r="H360" s="13" t="s">
        <v>190</v>
      </c>
      <c r="I360" s="13">
        <v>359</v>
      </c>
    </row>
    <row r="361" spans="1:9" x14ac:dyDescent="0.25">
      <c r="A361" s="13" t="str">
        <f t="shared" si="5"/>
        <v xml:space="preserve">203-F      Channel Excavation, LVM </v>
      </c>
      <c r="B361" s="13" t="s">
        <v>559</v>
      </c>
      <c r="C361" s="13" t="s">
        <v>561</v>
      </c>
      <c r="D361" s="13" t="s">
        <v>241</v>
      </c>
      <c r="E361" s="13" t="s">
        <v>502</v>
      </c>
      <c r="F361" s="13" t="s">
        <v>188</v>
      </c>
      <c r="G361" s="13" t="s">
        <v>189</v>
      </c>
      <c r="H361" s="13" t="s">
        <v>190</v>
      </c>
      <c r="I361" s="13">
        <v>360</v>
      </c>
    </row>
    <row r="362" spans="1:9" x14ac:dyDescent="0.25">
      <c r="A362" s="13" t="str">
        <f t="shared" si="5"/>
        <v xml:space="preserve">203-G      Excess Excavation, FM, AH </v>
      </c>
      <c r="B362" s="13" t="s">
        <v>562</v>
      </c>
      <c r="C362" s="13" t="s">
        <v>563</v>
      </c>
      <c r="D362" s="13" t="s">
        <v>241</v>
      </c>
      <c r="E362" s="13" t="s">
        <v>502</v>
      </c>
      <c r="F362" s="13" t="s">
        <v>188</v>
      </c>
      <c r="G362" s="13" t="s">
        <v>189</v>
      </c>
      <c r="H362" s="13" t="s">
        <v>190</v>
      </c>
      <c r="I362" s="13">
        <v>361</v>
      </c>
    </row>
    <row r="363" spans="1:9" x14ac:dyDescent="0.25">
      <c r="A363" s="13" t="str">
        <f t="shared" si="5"/>
        <v xml:space="preserve">203-G      Excess Excavation, LVM, AH </v>
      </c>
      <c r="B363" s="13" t="s">
        <v>562</v>
      </c>
      <c r="C363" s="13" t="s">
        <v>564</v>
      </c>
      <c r="D363" s="13" t="s">
        <v>241</v>
      </c>
      <c r="E363" s="13" t="s">
        <v>502</v>
      </c>
      <c r="F363" s="13" t="s">
        <v>188</v>
      </c>
      <c r="G363" s="13" t="s">
        <v>189</v>
      </c>
      <c r="H363" s="13" t="s">
        <v>190</v>
      </c>
      <c r="I363" s="13">
        <v>362</v>
      </c>
    </row>
    <row r="364" spans="1:9" x14ac:dyDescent="0.25">
      <c r="A364" s="13" t="str">
        <f t="shared" si="5"/>
        <v xml:space="preserve">203-H      Surplus Excavation, FM, AH </v>
      </c>
      <c r="B364" s="13" t="s">
        <v>565</v>
      </c>
      <c r="C364" s="13" t="s">
        <v>566</v>
      </c>
      <c r="D364" s="13" t="s">
        <v>241</v>
      </c>
      <c r="E364" s="13" t="s">
        <v>502</v>
      </c>
      <c r="F364" s="13" t="s">
        <v>188</v>
      </c>
      <c r="G364" s="13" t="s">
        <v>189</v>
      </c>
      <c r="H364" s="13" t="s">
        <v>190</v>
      </c>
      <c r="I364" s="13">
        <v>363</v>
      </c>
    </row>
    <row r="365" spans="1:9" x14ac:dyDescent="0.25">
      <c r="A365" s="13" t="str">
        <f t="shared" si="5"/>
        <v xml:space="preserve">203-H      Surplus Excavation, LVM, AH </v>
      </c>
      <c r="B365" s="13" t="s">
        <v>565</v>
      </c>
      <c r="C365" s="13" t="s">
        <v>567</v>
      </c>
      <c r="D365" s="13" t="s">
        <v>241</v>
      </c>
      <c r="E365" s="13" t="s">
        <v>502</v>
      </c>
      <c r="F365" s="13" t="s">
        <v>188</v>
      </c>
      <c r="G365" s="13" t="s">
        <v>189</v>
      </c>
      <c r="H365" s="13" t="s">
        <v>190</v>
      </c>
      <c r="I365" s="13">
        <v>364</v>
      </c>
    </row>
    <row r="366" spans="1:9" x14ac:dyDescent="0.25">
      <c r="A366" s="13" t="str">
        <f t="shared" si="5"/>
        <v xml:space="preserve">203-I      Site Grading </v>
      </c>
      <c r="B366" s="13" t="s">
        <v>568</v>
      </c>
      <c r="C366" s="13" t="s">
        <v>569</v>
      </c>
      <c r="D366" s="13" t="s">
        <v>213</v>
      </c>
      <c r="E366" s="13" t="s">
        <v>502</v>
      </c>
      <c r="F366" s="13" t="s">
        <v>188</v>
      </c>
      <c r="G366" s="13" t="s">
        <v>189</v>
      </c>
      <c r="H366" s="13" t="s">
        <v>190</v>
      </c>
      <c r="I366" s="13">
        <v>365</v>
      </c>
    </row>
    <row r="367" spans="1:9" x14ac:dyDescent="0.25">
      <c r="A367" s="13" t="str">
        <f t="shared" si="5"/>
        <v xml:space="preserve">203-I      Site Grading </v>
      </c>
      <c r="B367" s="13" t="s">
        <v>568</v>
      </c>
      <c r="C367" s="13" t="s">
        <v>569</v>
      </c>
      <c r="D367" s="13" t="s">
        <v>228</v>
      </c>
      <c r="E367" s="13" t="s">
        <v>502</v>
      </c>
      <c r="F367" s="13" t="s">
        <v>188</v>
      </c>
      <c r="G367" s="13" t="s">
        <v>189</v>
      </c>
      <c r="H367" s="13" t="s">
        <v>190</v>
      </c>
      <c r="I367" s="13">
        <v>366</v>
      </c>
    </row>
    <row r="368" spans="1:9" x14ac:dyDescent="0.25">
      <c r="A368" s="13" t="str">
        <f t="shared" si="5"/>
        <v xml:space="preserve">907-204-A  Geogrid, Type I </v>
      </c>
      <c r="B368" s="13" t="s">
        <v>570</v>
      </c>
      <c r="C368" s="13" t="s">
        <v>571</v>
      </c>
      <c r="D368" s="13" t="s">
        <v>228</v>
      </c>
      <c r="E368" s="13" t="s">
        <v>187</v>
      </c>
      <c r="F368" s="13" t="s">
        <v>188</v>
      </c>
      <c r="G368" s="13" t="s">
        <v>189</v>
      </c>
      <c r="H368" s="13" t="s">
        <v>190</v>
      </c>
      <c r="I368" s="13">
        <v>367</v>
      </c>
    </row>
    <row r="369" spans="1:9" x14ac:dyDescent="0.25">
      <c r="A369" s="13" t="str">
        <f t="shared" si="5"/>
        <v xml:space="preserve">907-204-A  Geogrid, Type II </v>
      </c>
      <c r="B369" s="13" t="s">
        <v>570</v>
      </c>
      <c r="C369" s="13" t="s">
        <v>572</v>
      </c>
      <c r="D369" s="13" t="s">
        <v>228</v>
      </c>
      <c r="E369" s="13" t="s">
        <v>187</v>
      </c>
      <c r="F369" s="13" t="s">
        <v>188</v>
      </c>
      <c r="G369" s="13" t="s">
        <v>189</v>
      </c>
      <c r="H369" s="13" t="s">
        <v>190</v>
      </c>
      <c r="I369" s="13">
        <v>368</v>
      </c>
    </row>
    <row r="370" spans="1:9" x14ac:dyDescent="0.25">
      <c r="A370" s="13" t="str">
        <f t="shared" si="5"/>
        <v xml:space="preserve">907-204-A  Geogrid, Type II, Biaxial </v>
      </c>
      <c r="B370" s="13" t="s">
        <v>570</v>
      </c>
      <c r="C370" s="13" t="s">
        <v>573</v>
      </c>
      <c r="D370" s="13" t="s">
        <v>228</v>
      </c>
      <c r="E370" s="13" t="s">
        <v>187</v>
      </c>
      <c r="F370" s="13" t="s">
        <v>188</v>
      </c>
      <c r="G370" s="13" t="s">
        <v>189</v>
      </c>
      <c r="H370" s="13" t="s">
        <v>190</v>
      </c>
      <c r="I370" s="13">
        <v>369</v>
      </c>
    </row>
    <row r="371" spans="1:9" x14ac:dyDescent="0.25">
      <c r="A371" s="13" t="str">
        <f t="shared" si="5"/>
        <v xml:space="preserve">907-204-A  Geogrid, Type III </v>
      </c>
      <c r="B371" s="13" t="s">
        <v>570</v>
      </c>
      <c r="C371" s="13" t="s">
        <v>574</v>
      </c>
      <c r="D371" s="13" t="s">
        <v>228</v>
      </c>
      <c r="E371" s="13" t="s">
        <v>187</v>
      </c>
      <c r="F371" s="13" t="s">
        <v>188</v>
      </c>
      <c r="G371" s="13" t="s">
        <v>189</v>
      </c>
      <c r="H371" s="13" t="s">
        <v>190</v>
      </c>
      <c r="I371" s="13">
        <v>370</v>
      </c>
    </row>
    <row r="372" spans="1:9" x14ac:dyDescent="0.25">
      <c r="A372" s="13" t="str">
        <f t="shared" si="5"/>
        <v xml:space="preserve">907-204-A  Geogrid, Type III, Uniaxial </v>
      </c>
      <c r="B372" s="13" t="s">
        <v>570</v>
      </c>
      <c r="C372" s="13" t="s">
        <v>575</v>
      </c>
      <c r="D372" s="13" t="s">
        <v>228</v>
      </c>
      <c r="E372" s="13" t="s">
        <v>187</v>
      </c>
      <c r="F372" s="13" t="s">
        <v>188</v>
      </c>
      <c r="G372" s="13" t="s">
        <v>189</v>
      </c>
      <c r="H372" s="13" t="s">
        <v>190</v>
      </c>
      <c r="I372" s="13">
        <v>371</v>
      </c>
    </row>
    <row r="373" spans="1:9" x14ac:dyDescent="0.25">
      <c r="A373" s="13" t="str">
        <f t="shared" si="5"/>
        <v xml:space="preserve">907-204-A  Geogrid, Type IV </v>
      </c>
      <c r="B373" s="13" t="s">
        <v>570</v>
      </c>
      <c r="C373" s="13" t="s">
        <v>576</v>
      </c>
      <c r="D373" s="13" t="s">
        <v>228</v>
      </c>
      <c r="E373" s="13" t="s">
        <v>187</v>
      </c>
      <c r="F373" s="13" t="s">
        <v>188</v>
      </c>
      <c r="G373" s="13" t="s">
        <v>189</v>
      </c>
      <c r="H373" s="13" t="s">
        <v>190</v>
      </c>
      <c r="I373" s="13">
        <v>372</v>
      </c>
    </row>
    <row r="374" spans="1:9" x14ac:dyDescent="0.25">
      <c r="A374" s="13" t="str">
        <f t="shared" si="5"/>
        <v xml:space="preserve">907-204-A  Geogrid, Type IV, Uniaxial </v>
      </c>
      <c r="B374" s="13" t="s">
        <v>570</v>
      </c>
      <c r="C374" s="13" t="s">
        <v>577</v>
      </c>
      <c r="D374" s="13" t="s">
        <v>228</v>
      </c>
      <c r="E374" s="13" t="s">
        <v>187</v>
      </c>
      <c r="F374" s="13" t="s">
        <v>188</v>
      </c>
      <c r="G374" s="13" t="s">
        <v>189</v>
      </c>
      <c r="H374" s="13" t="s">
        <v>190</v>
      </c>
      <c r="I374" s="13">
        <v>373</v>
      </c>
    </row>
    <row r="375" spans="1:9" x14ac:dyDescent="0.25">
      <c r="A375" s="13" t="str">
        <f t="shared" si="5"/>
        <v xml:space="preserve">907-204-A  Geogrid, Type VI, Uniaxial </v>
      </c>
      <c r="B375" s="13" t="s">
        <v>570</v>
      </c>
      <c r="C375" s="13" t="s">
        <v>578</v>
      </c>
      <c r="D375" s="13" t="s">
        <v>228</v>
      </c>
      <c r="E375" s="13" t="s">
        <v>187</v>
      </c>
      <c r="F375" s="13" t="s">
        <v>188</v>
      </c>
      <c r="G375" s="13" t="s">
        <v>189</v>
      </c>
      <c r="H375" s="13" t="s">
        <v>190</v>
      </c>
      <c r="I375" s="13">
        <v>374</v>
      </c>
    </row>
    <row r="376" spans="1:9" x14ac:dyDescent="0.25">
      <c r="A376" s="13" t="str">
        <f t="shared" si="5"/>
        <v xml:space="preserve">907-204-A  Geogrid, Type III, Biaxial </v>
      </c>
      <c r="B376" s="13" t="s">
        <v>570</v>
      </c>
      <c r="C376" s="13" t="s">
        <v>579</v>
      </c>
      <c r="D376" s="13" t="s">
        <v>228</v>
      </c>
      <c r="E376" s="13" t="s">
        <v>187</v>
      </c>
      <c r="F376" s="13" t="s">
        <v>188</v>
      </c>
      <c r="G376" s="13" t="s">
        <v>189</v>
      </c>
      <c r="H376" s="13" t="s">
        <v>190</v>
      </c>
      <c r="I376" s="13">
        <v>375</v>
      </c>
    </row>
    <row r="377" spans="1:9" x14ac:dyDescent="0.25">
      <c r="A377" s="13" t="str">
        <f t="shared" si="5"/>
        <v xml:space="preserve">206-A      Structure Excavation </v>
      </c>
      <c r="B377" s="13" t="s">
        <v>580</v>
      </c>
      <c r="C377" s="13" t="s">
        <v>581</v>
      </c>
      <c r="D377" s="13" t="s">
        <v>241</v>
      </c>
      <c r="E377" s="13" t="s">
        <v>502</v>
      </c>
      <c r="F377" s="13" t="s">
        <v>188</v>
      </c>
      <c r="G377" s="13" t="s">
        <v>189</v>
      </c>
      <c r="H377" s="13" t="s">
        <v>190</v>
      </c>
      <c r="I377" s="13">
        <v>376</v>
      </c>
    </row>
    <row r="378" spans="1:9" x14ac:dyDescent="0.25">
      <c r="A378" s="13" t="str">
        <f t="shared" si="5"/>
        <v xml:space="preserve">206-B      Select Material for Undercuts, Contractor Furnished, FM </v>
      </c>
      <c r="B378" s="13" t="s">
        <v>582</v>
      </c>
      <c r="C378" s="13" t="s">
        <v>583</v>
      </c>
      <c r="D378" s="13" t="s">
        <v>241</v>
      </c>
      <c r="E378" s="13" t="s">
        <v>502</v>
      </c>
      <c r="F378" s="13" t="s">
        <v>188</v>
      </c>
      <c r="G378" s="13" t="s">
        <v>189</v>
      </c>
      <c r="H378" s="13" t="s">
        <v>190</v>
      </c>
      <c r="I378" s="13">
        <v>377</v>
      </c>
    </row>
    <row r="379" spans="1:9" x14ac:dyDescent="0.25">
      <c r="A379" s="13" t="str">
        <f t="shared" si="5"/>
        <v xml:space="preserve">907-207-A  Settlement Plate </v>
      </c>
      <c r="B379" s="13" t="s">
        <v>584</v>
      </c>
      <c r="C379" s="13" t="s">
        <v>585</v>
      </c>
      <c r="D379" s="13" t="s">
        <v>207</v>
      </c>
      <c r="E379" s="13" t="s">
        <v>187</v>
      </c>
      <c r="F379" s="13" t="s">
        <v>188</v>
      </c>
      <c r="G379" s="13" t="s">
        <v>189</v>
      </c>
      <c r="H379" s="13" t="s">
        <v>190</v>
      </c>
      <c r="I379" s="13">
        <v>378</v>
      </c>
    </row>
    <row r="380" spans="1:9" x14ac:dyDescent="0.25">
      <c r="A380" s="13" t="str">
        <f t="shared" si="5"/>
        <v xml:space="preserve">907-208-A  Recycled Plastic Pin </v>
      </c>
      <c r="B380" s="13" t="s">
        <v>586</v>
      </c>
      <c r="C380" s="13" t="s">
        <v>587</v>
      </c>
      <c r="D380" s="13" t="s">
        <v>230</v>
      </c>
      <c r="E380" s="13" t="s">
        <v>187</v>
      </c>
      <c r="F380" s="13" t="s">
        <v>188</v>
      </c>
      <c r="G380" s="13" t="s">
        <v>189</v>
      </c>
      <c r="H380" s="13" t="s">
        <v>190</v>
      </c>
      <c r="I380" s="13">
        <v>379</v>
      </c>
    </row>
    <row r="381" spans="1:9" x14ac:dyDescent="0.25">
      <c r="A381" s="13" t="str">
        <f t="shared" si="5"/>
        <v xml:space="preserve">209-A      Geotextile Stabilization, Type III </v>
      </c>
      <c r="B381" s="13" t="s">
        <v>588</v>
      </c>
      <c r="C381" s="13" t="s">
        <v>589</v>
      </c>
      <c r="D381" s="13" t="s">
        <v>228</v>
      </c>
      <c r="E381" s="13" t="s">
        <v>187</v>
      </c>
      <c r="F381" s="13" t="s">
        <v>188</v>
      </c>
      <c r="G381" s="13" t="s">
        <v>189</v>
      </c>
      <c r="H381" s="13" t="s">
        <v>190</v>
      </c>
      <c r="I381" s="13">
        <v>380</v>
      </c>
    </row>
    <row r="382" spans="1:9" x14ac:dyDescent="0.25">
      <c r="A382" s="13" t="str">
        <f t="shared" si="5"/>
        <v xml:space="preserve">209-A      Geotextile Stabilization, Type IX </v>
      </c>
      <c r="B382" s="13" t="s">
        <v>588</v>
      </c>
      <c r="C382" s="13" t="s">
        <v>590</v>
      </c>
      <c r="D382" s="13" t="s">
        <v>228</v>
      </c>
      <c r="E382" s="13" t="s">
        <v>187</v>
      </c>
      <c r="F382" s="13" t="s">
        <v>188</v>
      </c>
      <c r="G382" s="13" t="s">
        <v>189</v>
      </c>
      <c r="H382" s="13" t="s">
        <v>190</v>
      </c>
      <c r="I382" s="13">
        <v>381</v>
      </c>
    </row>
    <row r="383" spans="1:9" x14ac:dyDescent="0.25">
      <c r="A383" s="13" t="str">
        <f t="shared" si="5"/>
        <v xml:space="preserve">209-A      Geotextile Stabilization, Type IX, MD </v>
      </c>
      <c r="B383" s="13" t="s">
        <v>588</v>
      </c>
      <c r="C383" s="13" t="s">
        <v>591</v>
      </c>
      <c r="D383" s="13" t="s">
        <v>228</v>
      </c>
      <c r="E383" s="13" t="s">
        <v>187</v>
      </c>
      <c r="F383" s="13" t="s">
        <v>188</v>
      </c>
      <c r="G383" s="13" t="s">
        <v>189</v>
      </c>
      <c r="H383" s="13" t="s">
        <v>190</v>
      </c>
      <c r="I383" s="13">
        <v>382</v>
      </c>
    </row>
    <row r="384" spans="1:9" x14ac:dyDescent="0.25">
      <c r="A384" s="13" t="str">
        <f t="shared" si="5"/>
        <v xml:space="preserve">209-A      Geotextile Stabilization, Type V </v>
      </c>
      <c r="B384" s="13" t="s">
        <v>588</v>
      </c>
      <c r="C384" s="13" t="s">
        <v>592</v>
      </c>
      <c r="D384" s="13" t="s">
        <v>228</v>
      </c>
      <c r="E384" s="13" t="s">
        <v>187</v>
      </c>
      <c r="F384" s="13" t="s">
        <v>188</v>
      </c>
      <c r="G384" s="13" t="s">
        <v>189</v>
      </c>
      <c r="H384" s="13" t="s">
        <v>190</v>
      </c>
      <c r="I384" s="13">
        <v>383</v>
      </c>
    </row>
    <row r="385" spans="1:9" x14ac:dyDescent="0.25">
      <c r="A385" s="13" t="str">
        <f t="shared" si="5"/>
        <v xml:space="preserve">209-A      Geotextile Stabilization, Type V, Non-Woven </v>
      </c>
      <c r="B385" s="13" t="s">
        <v>588</v>
      </c>
      <c r="C385" s="13" t="s">
        <v>593</v>
      </c>
      <c r="D385" s="13" t="s">
        <v>228</v>
      </c>
      <c r="E385" s="13" t="s">
        <v>187</v>
      </c>
      <c r="F385" s="13" t="s">
        <v>188</v>
      </c>
      <c r="G385" s="13" t="s">
        <v>189</v>
      </c>
      <c r="H385" s="13" t="s">
        <v>190</v>
      </c>
      <c r="I385" s="13">
        <v>384</v>
      </c>
    </row>
    <row r="386" spans="1:9" x14ac:dyDescent="0.25">
      <c r="A386" s="13" t="str">
        <f t="shared" si="5"/>
        <v xml:space="preserve">209-A      Geotextile Stabilization, Type VI </v>
      </c>
      <c r="B386" s="13" t="s">
        <v>588</v>
      </c>
      <c r="C386" s="13" t="s">
        <v>594</v>
      </c>
      <c r="D386" s="13" t="s">
        <v>228</v>
      </c>
      <c r="E386" s="13" t="s">
        <v>187</v>
      </c>
      <c r="F386" s="13" t="s">
        <v>188</v>
      </c>
      <c r="G386" s="13" t="s">
        <v>189</v>
      </c>
      <c r="H386" s="13" t="s">
        <v>190</v>
      </c>
      <c r="I386" s="13">
        <v>385</v>
      </c>
    </row>
    <row r="387" spans="1:9" x14ac:dyDescent="0.25">
      <c r="A387" s="13" t="str">
        <f t="shared" ref="A387:A450" si="6">_xlfn.CONCAT(B387," ", C387)</f>
        <v xml:space="preserve">209-A      Geotextile Stabilization, Type VI, Non-Woven </v>
      </c>
      <c r="B387" s="13" t="s">
        <v>588</v>
      </c>
      <c r="C387" s="13" t="s">
        <v>595</v>
      </c>
      <c r="D387" s="13" t="s">
        <v>228</v>
      </c>
      <c r="E387" s="13" t="s">
        <v>187</v>
      </c>
      <c r="F387" s="13" t="s">
        <v>188</v>
      </c>
      <c r="G387" s="13" t="s">
        <v>189</v>
      </c>
      <c r="H387" s="13" t="s">
        <v>190</v>
      </c>
      <c r="I387" s="13">
        <v>386</v>
      </c>
    </row>
    <row r="388" spans="1:9" x14ac:dyDescent="0.25">
      <c r="A388" s="13" t="str">
        <f t="shared" si="6"/>
        <v xml:space="preserve">209-A      Geotextile Stabilization, Type VII </v>
      </c>
      <c r="B388" s="13" t="s">
        <v>588</v>
      </c>
      <c r="C388" s="13" t="s">
        <v>596</v>
      </c>
      <c r="D388" s="13" t="s">
        <v>228</v>
      </c>
      <c r="E388" s="13" t="s">
        <v>187</v>
      </c>
      <c r="F388" s="13" t="s">
        <v>188</v>
      </c>
      <c r="G388" s="13" t="s">
        <v>189</v>
      </c>
      <c r="H388" s="13" t="s">
        <v>190</v>
      </c>
      <c r="I388" s="13">
        <v>387</v>
      </c>
    </row>
    <row r="389" spans="1:9" x14ac:dyDescent="0.25">
      <c r="A389" s="13" t="str">
        <f t="shared" si="6"/>
        <v xml:space="preserve">209-A      Geotextile Stabilization, Type VII, Non-Woven </v>
      </c>
      <c r="B389" s="13" t="s">
        <v>588</v>
      </c>
      <c r="C389" s="13" t="s">
        <v>597</v>
      </c>
      <c r="D389" s="13" t="s">
        <v>228</v>
      </c>
      <c r="E389" s="13" t="s">
        <v>187</v>
      </c>
      <c r="F389" s="13" t="s">
        <v>188</v>
      </c>
      <c r="G389" s="13" t="s">
        <v>189</v>
      </c>
      <c r="H389" s="13" t="s">
        <v>190</v>
      </c>
      <c r="I389" s="13">
        <v>388</v>
      </c>
    </row>
    <row r="390" spans="1:9" x14ac:dyDescent="0.25">
      <c r="A390" s="13" t="str">
        <f t="shared" si="6"/>
        <v xml:space="preserve">209-A      Geotextile Stabilization, Type VIII, Seamed </v>
      </c>
      <c r="B390" s="13" t="s">
        <v>588</v>
      </c>
      <c r="C390" s="13" t="s">
        <v>598</v>
      </c>
      <c r="D390" s="13" t="s">
        <v>228</v>
      </c>
      <c r="E390" s="13" t="s">
        <v>187</v>
      </c>
      <c r="F390" s="13" t="s">
        <v>188</v>
      </c>
      <c r="G390" s="13" t="s">
        <v>189</v>
      </c>
      <c r="H390" s="13" t="s">
        <v>190</v>
      </c>
      <c r="I390" s="13">
        <v>389</v>
      </c>
    </row>
    <row r="391" spans="1:9" x14ac:dyDescent="0.25">
      <c r="A391" s="13" t="str">
        <f t="shared" si="6"/>
        <v xml:space="preserve">211-A      Topsoil for Slope Treatment, From Right-of-Way </v>
      </c>
      <c r="B391" s="13" t="s">
        <v>599</v>
      </c>
      <c r="C391" s="13" t="s">
        <v>600</v>
      </c>
      <c r="D391" s="13" t="s">
        <v>228</v>
      </c>
      <c r="E391" s="13" t="s">
        <v>502</v>
      </c>
      <c r="F391" s="13" t="s">
        <v>188</v>
      </c>
      <c r="G391" s="13" t="s">
        <v>601</v>
      </c>
      <c r="H391" s="13" t="s">
        <v>190</v>
      </c>
      <c r="I391" s="13">
        <v>390</v>
      </c>
    </row>
    <row r="392" spans="1:9" x14ac:dyDescent="0.25">
      <c r="A392" s="13" t="str">
        <f t="shared" si="6"/>
        <v xml:space="preserve">211-B      Topsoil for Slope Treatment, Contractor Furnished </v>
      </c>
      <c r="B392" s="13" t="s">
        <v>602</v>
      </c>
      <c r="C392" s="13" t="s">
        <v>603</v>
      </c>
      <c r="D392" s="13" t="s">
        <v>241</v>
      </c>
      <c r="E392" s="13" t="s">
        <v>502</v>
      </c>
      <c r="F392" s="13" t="s">
        <v>188</v>
      </c>
      <c r="G392" s="13" t="s">
        <v>601</v>
      </c>
      <c r="H392" s="13" t="s">
        <v>190</v>
      </c>
      <c r="I392" s="13">
        <v>391</v>
      </c>
    </row>
    <row r="393" spans="1:9" x14ac:dyDescent="0.25">
      <c r="A393" s="13" t="str">
        <f t="shared" si="6"/>
        <v xml:space="preserve">211-C      Topsoil for Plant Holes, Contractor Furnished </v>
      </c>
      <c r="B393" s="13" t="s">
        <v>604</v>
      </c>
      <c r="C393" s="13" t="s">
        <v>605</v>
      </c>
      <c r="D393" s="13" t="s">
        <v>241</v>
      </c>
      <c r="E393" s="13" t="s">
        <v>502</v>
      </c>
      <c r="F393" s="13" t="s">
        <v>188</v>
      </c>
      <c r="G393" s="13" t="s">
        <v>601</v>
      </c>
      <c r="H393" s="13" t="s">
        <v>190</v>
      </c>
      <c r="I393" s="13">
        <v>392</v>
      </c>
    </row>
    <row r="394" spans="1:9" x14ac:dyDescent="0.25">
      <c r="A394" s="13" t="str">
        <f t="shared" si="6"/>
        <v xml:space="preserve">211-D      Topsoil for Plant Pits, Contractor Furnished </v>
      </c>
      <c r="B394" s="13" t="s">
        <v>606</v>
      </c>
      <c r="C394" s="13" t="s">
        <v>607</v>
      </c>
      <c r="D394" s="13" t="s">
        <v>241</v>
      </c>
      <c r="E394" s="13" t="s">
        <v>502</v>
      </c>
      <c r="F394" s="13" t="s">
        <v>188</v>
      </c>
      <c r="G394" s="13" t="s">
        <v>601</v>
      </c>
      <c r="H394" s="13" t="s">
        <v>190</v>
      </c>
      <c r="I394" s="13">
        <v>393</v>
      </c>
    </row>
    <row r="395" spans="1:9" x14ac:dyDescent="0.25">
      <c r="A395" s="13" t="str">
        <f t="shared" si="6"/>
        <v xml:space="preserve">212-A      Light Ground Preparation </v>
      </c>
      <c r="B395" s="13" t="s">
        <v>608</v>
      </c>
      <c r="C395" s="13" t="s">
        <v>609</v>
      </c>
      <c r="D395" s="13" t="s">
        <v>228</v>
      </c>
      <c r="E395" s="13" t="s">
        <v>502</v>
      </c>
      <c r="F395" s="13" t="s">
        <v>188</v>
      </c>
      <c r="G395" s="13" t="s">
        <v>601</v>
      </c>
      <c r="H395" s="13" t="s">
        <v>190</v>
      </c>
      <c r="I395" s="13">
        <v>394</v>
      </c>
    </row>
    <row r="396" spans="1:9" x14ac:dyDescent="0.25">
      <c r="A396" s="13" t="str">
        <f t="shared" si="6"/>
        <v xml:space="preserve">212-B      Standard Ground Preparation </v>
      </c>
      <c r="B396" s="13" t="s">
        <v>610</v>
      </c>
      <c r="C396" s="13" t="s">
        <v>611</v>
      </c>
      <c r="D396" s="13" t="s">
        <v>228</v>
      </c>
      <c r="E396" s="13" t="s">
        <v>187</v>
      </c>
      <c r="F396" s="13" t="s">
        <v>188</v>
      </c>
      <c r="G396" s="13" t="s">
        <v>601</v>
      </c>
      <c r="H396" s="13" t="s">
        <v>190</v>
      </c>
      <c r="I396" s="13">
        <v>395</v>
      </c>
    </row>
    <row r="397" spans="1:9" x14ac:dyDescent="0.25">
      <c r="A397" s="13" t="str">
        <f t="shared" si="6"/>
        <v xml:space="preserve">213-A      Agricultural Limestone </v>
      </c>
      <c r="B397" s="13" t="s">
        <v>612</v>
      </c>
      <c r="C397" s="13" t="s">
        <v>613</v>
      </c>
      <c r="D397" s="13" t="s">
        <v>425</v>
      </c>
      <c r="E397" s="13" t="s">
        <v>187</v>
      </c>
      <c r="F397" s="13" t="s">
        <v>188</v>
      </c>
      <c r="G397" s="13" t="s">
        <v>601</v>
      </c>
      <c r="H397" s="13" t="s">
        <v>190</v>
      </c>
      <c r="I397" s="13">
        <v>396</v>
      </c>
    </row>
    <row r="398" spans="1:9" x14ac:dyDescent="0.25">
      <c r="A398" s="13" t="str">
        <f t="shared" si="6"/>
        <v xml:space="preserve">213-B      Combination Fertilizer, 13-13-13 </v>
      </c>
      <c r="B398" s="13" t="s">
        <v>614</v>
      </c>
      <c r="C398" s="13" t="s">
        <v>615</v>
      </c>
      <c r="D398" s="13" t="s">
        <v>425</v>
      </c>
      <c r="E398" s="13" t="s">
        <v>187</v>
      </c>
      <c r="F398" s="13" t="s">
        <v>188</v>
      </c>
      <c r="G398" s="13" t="s">
        <v>601</v>
      </c>
      <c r="H398" s="13" t="s">
        <v>190</v>
      </c>
      <c r="I398" s="13">
        <v>397</v>
      </c>
    </row>
    <row r="399" spans="1:9" x14ac:dyDescent="0.25">
      <c r="A399" s="13" t="str">
        <f t="shared" si="6"/>
        <v xml:space="preserve">213-B      Combination Fertilizer, 15-0-15 </v>
      </c>
      <c r="B399" s="13" t="s">
        <v>614</v>
      </c>
      <c r="C399" s="13" t="s">
        <v>616</v>
      </c>
      <c r="D399" s="13" t="s">
        <v>425</v>
      </c>
      <c r="E399" s="13" t="s">
        <v>187</v>
      </c>
      <c r="F399" s="13" t="s">
        <v>188</v>
      </c>
      <c r="G399" s="13" t="s">
        <v>601</v>
      </c>
      <c r="H399" s="13" t="s">
        <v>190</v>
      </c>
      <c r="I399" s="13">
        <v>398</v>
      </c>
    </row>
    <row r="400" spans="1:9" x14ac:dyDescent="0.25">
      <c r="A400" s="13" t="str">
        <f t="shared" si="6"/>
        <v xml:space="preserve">213-B      Combination Fertilizer, 8-24-24 </v>
      </c>
      <c r="B400" s="13" t="s">
        <v>614</v>
      </c>
      <c r="C400" s="13" t="s">
        <v>617</v>
      </c>
      <c r="D400" s="13" t="s">
        <v>425</v>
      </c>
      <c r="E400" s="13" t="s">
        <v>187</v>
      </c>
      <c r="F400" s="13" t="s">
        <v>188</v>
      </c>
      <c r="G400" s="13" t="s">
        <v>601</v>
      </c>
      <c r="H400" s="13" t="s">
        <v>190</v>
      </c>
      <c r="I400" s="13">
        <v>399</v>
      </c>
    </row>
    <row r="401" spans="1:9" x14ac:dyDescent="0.25">
      <c r="A401" s="13" t="str">
        <f t="shared" si="6"/>
        <v xml:space="preserve">213-B      Combination Fertilizer, 8-8-8 </v>
      </c>
      <c r="B401" s="13" t="s">
        <v>614</v>
      </c>
      <c r="C401" s="13" t="s">
        <v>618</v>
      </c>
      <c r="D401" s="13" t="s">
        <v>425</v>
      </c>
      <c r="E401" s="13" t="s">
        <v>187</v>
      </c>
      <c r="F401" s="13" t="s">
        <v>188</v>
      </c>
      <c r="G401" s="13" t="s">
        <v>601</v>
      </c>
      <c r="H401" s="13" t="s">
        <v>190</v>
      </c>
      <c r="I401" s="13">
        <v>400</v>
      </c>
    </row>
    <row r="402" spans="1:9" x14ac:dyDescent="0.25">
      <c r="A402" s="13" t="str">
        <f t="shared" si="6"/>
        <v xml:space="preserve">213-C      Superphosphate </v>
      </c>
      <c r="B402" s="13" t="s">
        <v>619</v>
      </c>
      <c r="C402" s="13" t="s">
        <v>620</v>
      </c>
      <c r="D402" s="13" t="s">
        <v>425</v>
      </c>
      <c r="E402" s="13" t="s">
        <v>187</v>
      </c>
      <c r="F402" s="13" t="s">
        <v>188</v>
      </c>
      <c r="G402" s="13" t="s">
        <v>601</v>
      </c>
      <c r="H402" s="13" t="s">
        <v>190</v>
      </c>
      <c r="I402" s="13">
        <v>401</v>
      </c>
    </row>
    <row r="403" spans="1:9" x14ac:dyDescent="0.25">
      <c r="A403" s="13" t="str">
        <f t="shared" si="6"/>
        <v xml:space="preserve">213-D      Ammonium Nitrate </v>
      </c>
      <c r="B403" s="13" t="s">
        <v>621</v>
      </c>
      <c r="C403" s="13" t="s">
        <v>622</v>
      </c>
      <c r="D403" s="13" t="s">
        <v>425</v>
      </c>
      <c r="E403" s="13" t="s">
        <v>187</v>
      </c>
      <c r="F403" s="13" t="s">
        <v>188</v>
      </c>
      <c r="G403" s="13" t="s">
        <v>601</v>
      </c>
      <c r="H403" s="13" t="s">
        <v>190</v>
      </c>
      <c r="I403" s="13">
        <v>402</v>
      </c>
    </row>
    <row r="404" spans="1:9" x14ac:dyDescent="0.25">
      <c r="A404" s="13" t="str">
        <f t="shared" si="6"/>
        <v xml:space="preserve">215-A      Vegetative Materials for Mulch </v>
      </c>
      <c r="B404" s="13" t="s">
        <v>623</v>
      </c>
      <c r="C404" s="13" t="s">
        <v>624</v>
      </c>
      <c r="D404" s="13" t="s">
        <v>425</v>
      </c>
      <c r="E404" s="13" t="s">
        <v>187</v>
      </c>
      <c r="F404" s="13" t="s">
        <v>188</v>
      </c>
      <c r="G404" s="13" t="s">
        <v>601</v>
      </c>
      <c r="H404" s="13" t="s">
        <v>190</v>
      </c>
      <c r="I404" s="13">
        <v>403</v>
      </c>
    </row>
    <row r="405" spans="1:9" x14ac:dyDescent="0.25">
      <c r="A405" s="13" t="str">
        <f t="shared" si="6"/>
        <v xml:space="preserve">215-B      Hydromulch </v>
      </c>
      <c r="B405" s="13" t="s">
        <v>625</v>
      </c>
      <c r="C405" s="13" t="s">
        <v>626</v>
      </c>
      <c r="D405" s="13" t="s">
        <v>425</v>
      </c>
      <c r="E405" s="13" t="s">
        <v>187</v>
      </c>
      <c r="F405" s="13" t="s">
        <v>188</v>
      </c>
      <c r="G405" s="13" t="s">
        <v>601</v>
      </c>
      <c r="H405" s="13" t="s">
        <v>190</v>
      </c>
      <c r="I405" s="13">
        <v>404</v>
      </c>
    </row>
    <row r="406" spans="1:9" x14ac:dyDescent="0.25">
      <c r="A406" s="13" t="str">
        <f t="shared" si="6"/>
        <v xml:space="preserve">216-A      Solid Sodding </v>
      </c>
      <c r="B406" s="13" t="s">
        <v>627</v>
      </c>
      <c r="C406" s="13" t="s">
        <v>628</v>
      </c>
      <c r="D406" s="13" t="s">
        <v>228</v>
      </c>
      <c r="E406" s="13" t="s">
        <v>187</v>
      </c>
      <c r="F406" s="13" t="s">
        <v>188</v>
      </c>
      <c r="G406" s="13" t="s">
        <v>601</v>
      </c>
      <c r="H406" s="13" t="s">
        <v>190</v>
      </c>
      <c r="I406" s="13">
        <v>405</v>
      </c>
    </row>
    <row r="407" spans="1:9" x14ac:dyDescent="0.25">
      <c r="A407" s="13" t="str">
        <f t="shared" si="6"/>
        <v xml:space="preserve">216-B      Solid Sodding, Bermuda </v>
      </c>
      <c r="B407" s="13" t="s">
        <v>629</v>
      </c>
      <c r="C407" s="13" t="s">
        <v>630</v>
      </c>
      <c r="D407" s="13" t="s">
        <v>228</v>
      </c>
      <c r="E407" s="13" t="s">
        <v>187</v>
      </c>
      <c r="F407" s="13" t="s">
        <v>188</v>
      </c>
      <c r="G407" s="13" t="s">
        <v>601</v>
      </c>
      <c r="H407" s="13" t="s">
        <v>190</v>
      </c>
      <c r="I407" s="13">
        <v>406</v>
      </c>
    </row>
    <row r="408" spans="1:9" x14ac:dyDescent="0.25">
      <c r="A408" s="13" t="str">
        <f t="shared" si="6"/>
        <v xml:space="preserve">216-B      Solid Sodding, Centipede </v>
      </c>
      <c r="B408" s="13" t="s">
        <v>629</v>
      </c>
      <c r="C408" s="13" t="s">
        <v>631</v>
      </c>
      <c r="D408" s="13" t="s">
        <v>228</v>
      </c>
      <c r="E408" s="13" t="s">
        <v>187</v>
      </c>
      <c r="F408" s="13" t="s">
        <v>188</v>
      </c>
      <c r="G408" s="13" t="s">
        <v>601</v>
      </c>
      <c r="H408" s="13" t="s">
        <v>190</v>
      </c>
      <c r="I408" s="13">
        <v>407</v>
      </c>
    </row>
    <row r="409" spans="1:9" x14ac:dyDescent="0.25">
      <c r="A409" s="13" t="str">
        <f t="shared" si="6"/>
        <v xml:space="preserve">216-B      Solid Sodding, St. Augustine </v>
      </c>
      <c r="B409" s="13" t="s">
        <v>629</v>
      </c>
      <c r="C409" s="13" t="s">
        <v>632</v>
      </c>
      <c r="D409" s="13" t="s">
        <v>228</v>
      </c>
      <c r="E409" s="13" t="s">
        <v>187</v>
      </c>
      <c r="F409" s="13" t="s">
        <v>188</v>
      </c>
      <c r="G409" s="13" t="s">
        <v>601</v>
      </c>
      <c r="H409" s="13" t="s">
        <v>190</v>
      </c>
      <c r="I409" s="13">
        <v>408</v>
      </c>
    </row>
    <row r="410" spans="1:9" x14ac:dyDescent="0.25">
      <c r="A410" s="13" t="str">
        <f t="shared" si="6"/>
        <v xml:space="preserve">216-B      Solid Sodding, Zoysia </v>
      </c>
      <c r="B410" s="13" t="s">
        <v>629</v>
      </c>
      <c r="C410" s="13" t="s">
        <v>633</v>
      </c>
      <c r="D410" s="13" t="s">
        <v>228</v>
      </c>
      <c r="E410" s="13" t="s">
        <v>187</v>
      </c>
      <c r="F410" s="13" t="s">
        <v>188</v>
      </c>
      <c r="G410" s="13" t="s">
        <v>601</v>
      </c>
      <c r="H410" s="13" t="s">
        <v>190</v>
      </c>
      <c r="I410" s="13">
        <v>409</v>
      </c>
    </row>
    <row r="411" spans="1:9" x14ac:dyDescent="0.25">
      <c r="A411" s="13" t="str">
        <f t="shared" si="6"/>
        <v xml:space="preserve">217-A      Ditch Liner </v>
      </c>
      <c r="B411" s="13" t="s">
        <v>634</v>
      </c>
      <c r="C411" s="13" t="s">
        <v>635</v>
      </c>
      <c r="D411" s="13" t="s">
        <v>228</v>
      </c>
      <c r="E411" s="13" t="s">
        <v>187</v>
      </c>
      <c r="F411" s="13" t="s">
        <v>188</v>
      </c>
      <c r="G411" s="13" t="s">
        <v>601</v>
      </c>
      <c r="H411" s="13" t="s">
        <v>190</v>
      </c>
      <c r="I411" s="13">
        <v>410</v>
      </c>
    </row>
    <row r="412" spans="1:9" x14ac:dyDescent="0.25">
      <c r="A412" s="13" t="str">
        <f t="shared" si="6"/>
        <v xml:space="preserve">218-A      Bituminous Treated Roving </v>
      </c>
      <c r="B412" s="13" t="s">
        <v>636</v>
      </c>
      <c r="C412" s="13" t="s">
        <v>637</v>
      </c>
      <c r="D412" s="13" t="s">
        <v>228</v>
      </c>
      <c r="E412" s="13" t="s">
        <v>187</v>
      </c>
      <c r="F412" s="13" t="s">
        <v>188</v>
      </c>
      <c r="G412" s="13" t="s">
        <v>601</v>
      </c>
      <c r="H412" s="13" t="s">
        <v>190</v>
      </c>
      <c r="I412" s="13">
        <v>411</v>
      </c>
    </row>
    <row r="413" spans="1:9" x14ac:dyDescent="0.25">
      <c r="A413" s="13" t="str">
        <f t="shared" si="6"/>
        <v xml:space="preserve">219-A      Watering </v>
      </c>
      <c r="B413" s="13" t="s">
        <v>638</v>
      </c>
      <c r="C413" s="13" t="s">
        <v>639</v>
      </c>
      <c r="D413" s="13" t="s">
        <v>640</v>
      </c>
      <c r="E413" s="13" t="s">
        <v>187</v>
      </c>
      <c r="F413" s="13" t="s">
        <v>188</v>
      </c>
      <c r="G413" s="13" t="s">
        <v>601</v>
      </c>
      <c r="H413" s="13" t="s">
        <v>190</v>
      </c>
      <c r="I413" s="13">
        <v>412</v>
      </c>
    </row>
    <row r="414" spans="1:9" x14ac:dyDescent="0.25">
      <c r="A414" s="13" t="str">
        <f t="shared" si="6"/>
        <v xml:space="preserve">220-A      Insect Pest Control </v>
      </c>
      <c r="B414" s="13" t="s">
        <v>641</v>
      </c>
      <c r="C414" s="13" t="s">
        <v>642</v>
      </c>
      <c r="D414" s="13" t="s">
        <v>213</v>
      </c>
      <c r="E414" s="13" t="s">
        <v>187</v>
      </c>
      <c r="F414" s="13" t="s">
        <v>188</v>
      </c>
      <c r="G414" s="13" t="s">
        <v>601</v>
      </c>
      <c r="H414" s="13" t="s">
        <v>190</v>
      </c>
      <c r="I414" s="13">
        <v>413</v>
      </c>
    </row>
    <row r="415" spans="1:9" x14ac:dyDescent="0.25">
      <c r="A415" s="13" t="str">
        <f t="shared" si="6"/>
        <v xml:space="preserve">221-A      Concrete Paved Ditch </v>
      </c>
      <c r="B415" s="13" t="s">
        <v>643</v>
      </c>
      <c r="C415" s="13" t="s">
        <v>644</v>
      </c>
      <c r="D415" s="13" t="s">
        <v>241</v>
      </c>
      <c r="E415" s="13" t="s">
        <v>187</v>
      </c>
      <c r="F415" s="13" t="s">
        <v>188</v>
      </c>
      <c r="G415" s="13" t="s">
        <v>601</v>
      </c>
      <c r="H415" s="13" t="s">
        <v>190</v>
      </c>
      <c r="I415" s="13">
        <v>414</v>
      </c>
    </row>
    <row r="416" spans="1:9" x14ac:dyDescent="0.25">
      <c r="A416" s="13" t="str">
        <f t="shared" si="6"/>
        <v xml:space="preserve">221-B      Bituminous Paved Ditch </v>
      </c>
      <c r="B416" s="13" t="s">
        <v>645</v>
      </c>
      <c r="C416" s="13" t="s">
        <v>646</v>
      </c>
      <c r="D416" s="13" t="s">
        <v>425</v>
      </c>
      <c r="E416" s="13" t="s">
        <v>187</v>
      </c>
      <c r="F416" s="13" t="s">
        <v>188</v>
      </c>
      <c r="G416" s="13" t="s">
        <v>601</v>
      </c>
      <c r="H416" s="13" t="s">
        <v>190</v>
      </c>
      <c r="I416" s="13">
        <v>415</v>
      </c>
    </row>
    <row r="417" spans="1:9" x14ac:dyDescent="0.25">
      <c r="A417" s="13" t="str">
        <f t="shared" si="6"/>
        <v xml:space="preserve">907-222-A  Wildflower Seeding </v>
      </c>
      <c r="B417" s="13" t="s">
        <v>647</v>
      </c>
      <c r="C417" s="13" t="s">
        <v>648</v>
      </c>
      <c r="D417" s="13" t="s">
        <v>213</v>
      </c>
      <c r="E417" s="13" t="s">
        <v>187</v>
      </c>
      <c r="F417" s="13" t="s">
        <v>188</v>
      </c>
      <c r="G417" s="13" t="s">
        <v>601</v>
      </c>
      <c r="H417" s="13" t="s">
        <v>190</v>
      </c>
      <c r="I417" s="13">
        <v>416</v>
      </c>
    </row>
    <row r="418" spans="1:9" x14ac:dyDescent="0.25">
      <c r="A418" s="13" t="str">
        <f t="shared" si="6"/>
        <v xml:space="preserve">223-A      Mowing </v>
      </c>
      <c r="B418" s="13" t="s">
        <v>649</v>
      </c>
      <c r="C418" s="13" t="s">
        <v>650</v>
      </c>
      <c r="D418" s="13" t="s">
        <v>213</v>
      </c>
      <c r="E418" s="13" t="s">
        <v>187</v>
      </c>
      <c r="F418" s="13" t="s">
        <v>188</v>
      </c>
      <c r="G418" s="13" t="s">
        <v>601</v>
      </c>
      <c r="H418" s="13" t="s">
        <v>190</v>
      </c>
      <c r="I418" s="13">
        <v>417</v>
      </c>
    </row>
    <row r="419" spans="1:9" x14ac:dyDescent="0.25">
      <c r="A419" s="13" t="str">
        <f t="shared" si="6"/>
        <v xml:space="preserve">224-A      Soil Reinforcing Mat </v>
      </c>
      <c r="B419" s="13" t="s">
        <v>651</v>
      </c>
      <c r="C419" s="13" t="s">
        <v>652</v>
      </c>
      <c r="D419" s="13" t="s">
        <v>228</v>
      </c>
      <c r="E419" s="13" t="s">
        <v>187</v>
      </c>
      <c r="F419" s="13" t="s">
        <v>188</v>
      </c>
      <c r="G419" s="13" t="s">
        <v>601</v>
      </c>
      <c r="H419" s="13" t="s">
        <v>190</v>
      </c>
      <c r="I419" s="13">
        <v>418</v>
      </c>
    </row>
    <row r="420" spans="1:9" x14ac:dyDescent="0.25">
      <c r="A420" s="13" t="str">
        <f t="shared" si="6"/>
        <v xml:space="preserve">225-A      Grassing </v>
      </c>
      <c r="B420" s="13" t="s">
        <v>653</v>
      </c>
      <c r="C420" s="13" t="s">
        <v>654</v>
      </c>
      <c r="D420" s="13" t="s">
        <v>213</v>
      </c>
      <c r="E420" s="13" t="s">
        <v>187</v>
      </c>
      <c r="F420" s="13" t="s">
        <v>188</v>
      </c>
      <c r="G420" s="13" t="s">
        <v>601</v>
      </c>
      <c r="H420" s="13" t="s">
        <v>190</v>
      </c>
      <c r="I420" s="13">
        <v>419</v>
      </c>
    </row>
    <row r="421" spans="1:9" x14ac:dyDescent="0.25">
      <c r="A421" s="13" t="str">
        <f t="shared" si="6"/>
        <v xml:space="preserve">225-B      Agricultural Limestone </v>
      </c>
      <c r="B421" s="13" t="s">
        <v>655</v>
      </c>
      <c r="C421" s="13" t="s">
        <v>613</v>
      </c>
      <c r="D421" s="13" t="s">
        <v>425</v>
      </c>
      <c r="E421" s="13" t="s">
        <v>187</v>
      </c>
      <c r="F421" s="13" t="s">
        <v>188</v>
      </c>
      <c r="G421" s="13" t="s">
        <v>601</v>
      </c>
      <c r="H421" s="13" t="s">
        <v>190</v>
      </c>
      <c r="I421" s="13">
        <v>420</v>
      </c>
    </row>
    <row r="422" spans="1:9" x14ac:dyDescent="0.25">
      <c r="A422" s="13" t="str">
        <f t="shared" si="6"/>
        <v xml:space="preserve">225-C      Mulch, Vegetative Mulch </v>
      </c>
      <c r="B422" s="13" t="s">
        <v>656</v>
      </c>
      <c r="C422" s="13" t="s">
        <v>657</v>
      </c>
      <c r="D422" s="13" t="s">
        <v>425</v>
      </c>
      <c r="E422" s="13" t="s">
        <v>187</v>
      </c>
      <c r="F422" s="13" t="s">
        <v>188</v>
      </c>
      <c r="G422" s="13" t="s">
        <v>601</v>
      </c>
      <c r="H422" s="13" t="s">
        <v>190</v>
      </c>
      <c r="I422" s="13">
        <v>421</v>
      </c>
    </row>
    <row r="423" spans="1:9" x14ac:dyDescent="0.25">
      <c r="A423" s="13" t="str">
        <f t="shared" si="6"/>
        <v xml:space="preserve">225-D      Mulch, Hydromulch </v>
      </c>
      <c r="B423" s="13" t="s">
        <v>658</v>
      </c>
      <c r="C423" s="13" t="s">
        <v>659</v>
      </c>
      <c r="D423" s="13" t="s">
        <v>425</v>
      </c>
      <c r="E423" s="13" t="s">
        <v>187</v>
      </c>
      <c r="F423" s="13" t="s">
        <v>188</v>
      </c>
      <c r="G423" s="13" t="s">
        <v>601</v>
      </c>
      <c r="H423" s="13" t="s">
        <v>190</v>
      </c>
      <c r="I423" s="13">
        <v>422</v>
      </c>
    </row>
    <row r="424" spans="1:9" x14ac:dyDescent="0.25">
      <c r="A424" s="13" t="str">
        <f t="shared" si="6"/>
        <v xml:space="preserve">226-A      Temporary Grassing </v>
      </c>
      <c r="B424" s="13" t="s">
        <v>660</v>
      </c>
      <c r="C424" s="13" t="s">
        <v>661</v>
      </c>
      <c r="D424" s="13" t="s">
        <v>213</v>
      </c>
      <c r="E424" s="13" t="s">
        <v>187</v>
      </c>
      <c r="F424" s="13" t="s">
        <v>188</v>
      </c>
      <c r="G424" s="13" t="s">
        <v>601</v>
      </c>
      <c r="H424" s="13" t="s">
        <v>190</v>
      </c>
      <c r="I424" s="13">
        <v>423</v>
      </c>
    </row>
    <row r="425" spans="1:9" x14ac:dyDescent="0.25">
      <c r="A425" s="13" t="str">
        <f t="shared" si="6"/>
        <v xml:space="preserve">227-A      Hydroseeding </v>
      </c>
      <c r="B425" s="13" t="s">
        <v>662</v>
      </c>
      <c r="C425" s="13" t="s">
        <v>663</v>
      </c>
      <c r="D425" s="13" t="s">
        <v>213</v>
      </c>
      <c r="E425" s="13" t="s">
        <v>187</v>
      </c>
      <c r="F425" s="13" t="s">
        <v>188</v>
      </c>
      <c r="G425" s="13" t="s">
        <v>601</v>
      </c>
      <c r="H425" s="13" t="s">
        <v>190</v>
      </c>
      <c r="I425" s="13">
        <v>424</v>
      </c>
    </row>
    <row r="426" spans="1:9" x14ac:dyDescent="0.25">
      <c r="A426" s="13" t="str">
        <f t="shared" si="6"/>
        <v xml:space="preserve">907-228-A  Erosion Control Blanket, Type I </v>
      </c>
      <c r="B426" s="13" t="s">
        <v>664</v>
      </c>
      <c r="C426" s="13" t="s">
        <v>665</v>
      </c>
      <c r="D426" s="13" t="s">
        <v>228</v>
      </c>
      <c r="E426" s="13" t="s">
        <v>187</v>
      </c>
      <c r="F426" s="13" t="s">
        <v>188</v>
      </c>
      <c r="G426" s="13" t="s">
        <v>601</v>
      </c>
      <c r="H426" s="13" t="s">
        <v>190</v>
      </c>
      <c r="I426" s="13">
        <v>425</v>
      </c>
    </row>
    <row r="427" spans="1:9" x14ac:dyDescent="0.25">
      <c r="A427" s="13" t="str">
        <f t="shared" si="6"/>
        <v xml:space="preserve">907-228-A  Erosion Control Blanket, Type II </v>
      </c>
      <c r="B427" s="13" t="s">
        <v>664</v>
      </c>
      <c r="C427" s="13" t="s">
        <v>666</v>
      </c>
      <c r="D427" s="13" t="s">
        <v>228</v>
      </c>
      <c r="E427" s="13" t="s">
        <v>187</v>
      </c>
      <c r="F427" s="13" t="s">
        <v>188</v>
      </c>
      <c r="G427" s="13" t="s">
        <v>601</v>
      </c>
      <c r="H427" s="13" t="s">
        <v>190</v>
      </c>
      <c r="I427" s="13">
        <v>426</v>
      </c>
    </row>
    <row r="428" spans="1:9" x14ac:dyDescent="0.25">
      <c r="A428" s="13" t="str">
        <f t="shared" si="6"/>
        <v xml:space="preserve">907-228-A  Erosion Control Blanket, Type III </v>
      </c>
      <c r="B428" s="13" t="s">
        <v>664</v>
      </c>
      <c r="C428" s="13" t="s">
        <v>667</v>
      </c>
      <c r="D428" s="13" t="s">
        <v>228</v>
      </c>
      <c r="E428" s="13" t="s">
        <v>187</v>
      </c>
      <c r="F428" s="13" t="s">
        <v>188</v>
      </c>
      <c r="G428" s="13" t="s">
        <v>601</v>
      </c>
      <c r="H428" s="13" t="s">
        <v>190</v>
      </c>
      <c r="I428" s="13">
        <v>427</v>
      </c>
    </row>
    <row r="429" spans="1:9" x14ac:dyDescent="0.25">
      <c r="A429" s="13" t="str">
        <f t="shared" si="6"/>
        <v xml:space="preserve">907-228-A  Erosion Control Blanket, Type IV </v>
      </c>
      <c r="B429" s="13" t="s">
        <v>664</v>
      </c>
      <c r="C429" s="13" t="s">
        <v>668</v>
      </c>
      <c r="D429" s="13" t="s">
        <v>228</v>
      </c>
      <c r="E429" s="13" t="s">
        <v>187</v>
      </c>
      <c r="F429" s="13" t="s">
        <v>188</v>
      </c>
      <c r="G429" s="13" t="s">
        <v>601</v>
      </c>
      <c r="H429" s="13" t="s">
        <v>190</v>
      </c>
      <c r="I429" s="13">
        <v>428</v>
      </c>
    </row>
    <row r="430" spans="1:9" x14ac:dyDescent="0.25">
      <c r="A430" s="13" t="str">
        <f t="shared" si="6"/>
        <v xml:space="preserve">229-A      Erosion Mat </v>
      </c>
      <c r="B430" s="13" t="s">
        <v>669</v>
      </c>
      <c r="C430" s="13" t="s">
        <v>670</v>
      </c>
      <c r="D430" s="13" t="s">
        <v>228</v>
      </c>
      <c r="E430" s="13" t="s">
        <v>187</v>
      </c>
      <c r="F430" s="13" t="s">
        <v>188</v>
      </c>
      <c r="G430" s="13" t="s">
        <v>601</v>
      </c>
      <c r="H430" s="13" t="s">
        <v>190</v>
      </c>
      <c r="I430" s="13">
        <v>429</v>
      </c>
    </row>
    <row r="431" spans="1:9" x14ac:dyDescent="0.25">
      <c r="A431" s="13" t="str">
        <f t="shared" si="6"/>
        <v xml:space="preserve">230-A      Shrub Planting, 'Green Mountain' Boxwood </v>
      </c>
      <c r="B431" s="13" t="s">
        <v>671</v>
      </c>
      <c r="C431" s="13" t="s">
        <v>672</v>
      </c>
      <c r="D431" s="13" t="s">
        <v>207</v>
      </c>
      <c r="E431" s="13" t="s">
        <v>187</v>
      </c>
      <c r="F431" s="13" t="s">
        <v>188</v>
      </c>
      <c r="G431" s="13" t="s">
        <v>601</v>
      </c>
      <c r="H431" s="13" t="s">
        <v>190</v>
      </c>
      <c r="I431" s="13">
        <v>430</v>
      </c>
    </row>
    <row r="432" spans="1:9" x14ac:dyDescent="0.25">
      <c r="A432" s="13" t="str">
        <f t="shared" si="6"/>
        <v xml:space="preserve">230-A      Shrub Planting, 'Rothundifolium' Ligustrum </v>
      </c>
      <c r="B432" s="13" t="s">
        <v>671</v>
      </c>
      <c r="C432" s="13" t="s">
        <v>673</v>
      </c>
      <c r="D432" s="13" t="s">
        <v>207</v>
      </c>
      <c r="E432" s="13" t="s">
        <v>187</v>
      </c>
      <c r="F432" s="13" t="s">
        <v>188</v>
      </c>
      <c r="G432" s="13" t="s">
        <v>601</v>
      </c>
      <c r="H432" s="13" t="s">
        <v>190</v>
      </c>
      <c r="I432" s="13">
        <v>431</v>
      </c>
    </row>
    <row r="433" spans="1:9" x14ac:dyDescent="0.25">
      <c r="A433" s="13" t="str">
        <f t="shared" si="6"/>
        <v xml:space="preserve">230-A      Shrub Planting, Abelia Grandiflora </v>
      </c>
      <c r="B433" s="13" t="s">
        <v>671</v>
      </c>
      <c r="C433" s="13" t="s">
        <v>674</v>
      </c>
      <c r="D433" s="13" t="s">
        <v>207</v>
      </c>
      <c r="E433" s="13" t="s">
        <v>187</v>
      </c>
      <c r="F433" s="13" t="s">
        <v>188</v>
      </c>
      <c r="G433" s="13" t="s">
        <v>601</v>
      </c>
      <c r="H433" s="13" t="s">
        <v>190</v>
      </c>
      <c r="I433" s="13">
        <v>432</v>
      </c>
    </row>
    <row r="434" spans="1:9" x14ac:dyDescent="0.25">
      <c r="A434" s="13" t="str">
        <f t="shared" si="6"/>
        <v xml:space="preserve">230-A      Shrub Planting, Adagio Miscanthus </v>
      </c>
      <c r="B434" s="13" t="s">
        <v>671</v>
      </c>
      <c r="C434" s="13" t="s">
        <v>675</v>
      </c>
      <c r="D434" s="13" t="s">
        <v>207</v>
      </c>
      <c r="E434" s="13" t="s">
        <v>187</v>
      </c>
      <c r="F434" s="13" t="s">
        <v>188</v>
      </c>
      <c r="G434" s="13" t="s">
        <v>601</v>
      </c>
      <c r="H434" s="13" t="s">
        <v>190</v>
      </c>
      <c r="I434" s="13">
        <v>433</v>
      </c>
    </row>
    <row r="435" spans="1:9" x14ac:dyDescent="0.25">
      <c r="A435" s="13" t="str">
        <f t="shared" si="6"/>
        <v xml:space="preserve">230-A      Shrub Planting, Annuals </v>
      </c>
      <c r="B435" s="13" t="s">
        <v>671</v>
      </c>
      <c r="C435" s="13" t="s">
        <v>676</v>
      </c>
      <c r="D435" s="13" t="s">
        <v>207</v>
      </c>
      <c r="E435" s="13" t="s">
        <v>187</v>
      </c>
      <c r="F435" s="13" t="s">
        <v>188</v>
      </c>
      <c r="G435" s="13" t="s">
        <v>601</v>
      </c>
      <c r="H435" s="13" t="s">
        <v>190</v>
      </c>
      <c r="I435" s="13">
        <v>434</v>
      </c>
    </row>
    <row r="436" spans="1:9" x14ac:dyDescent="0.25">
      <c r="A436" s="13" t="str">
        <f t="shared" si="6"/>
        <v xml:space="preserve">230-A      Shrub Planting, Anthony Waterer Spiraea </v>
      </c>
      <c r="B436" s="13" t="s">
        <v>671</v>
      </c>
      <c r="C436" s="13" t="s">
        <v>677</v>
      </c>
      <c r="D436" s="13" t="s">
        <v>207</v>
      </c>
      <c r="E436" s="13" t="s">
        <v>187</v>
      </c>
      <c r="F436" s="13" t="s">
        <v>188</v>
      </c>
      <c r="G436" s="13" t="s">
        <v>601</v>
      </c>
      <c r="H436" s="13" t="s">
        <v>190</v>
      </c>
      <c r="I436" s="13">
        <v>435</v>
      </c>
    </row>
    <row r="437" spans="1:9" x14ac:dyDescent="0.25">
      <c r="A437" s="13" t="str">
        <f t="shared" si="6"/>
        <v xml:space="preserve">230-A      Shrub Planting, Asian Jasmine </v>
      </c>
      <c r="B437" s="13" t="s">
        <v>671</v>
      </c>
      <c r="C437" s="13" t="s">
        <v>678</v>
      </c>
      <c r="D437" s="13" t="s">
        <v>207</v>
      </c>
      <c r="E437" s="13" t="s">
        <v>187</v>
      </c>
      <c r="F437" s="13" t="s">
        <v>188</v>
      </c>
      <c r="G437" s="13" t="s">
        <v>601</v>
      </c>
      <c r="H437" s="13" t="s">
        <v>190</v>
      </c>
      <c r="I437" s="13">
        <v>436</v>
      </c>
    </row>
    <row r="438" spans="1:9" x14ac:dyDescent="0.25">
      <c r="A438" s="13" t="str">
        <f t="shared" si="6"/>
        <v xml:space="preserve">230-A      Shrub Planting, Asiatic Jasmine </v>
      </c>
      <c r="B438" s="13" t="s">
        <v>671</v>
      </c>
      <c r="C438" s="13" t="s">
        <v>679</v>
      </c>
      <c r="D438" s="13" t="s">
        <v>207</v>
      </c>
      <c r="E438" s="13" t="s">
        <v>187</v>
      </c>
      <c r="F438" s="13" t="s">
        <v>188</v>
      </c>
      <c r="G438" s="13" t="s">
        <v>601</v>
      </c>
      <c r="H438" s="13" t="s">
        <v>190</v>
      </c>
      <c r="I438" s="13">
        <v>437</v>
      </c>
    </row>
    <row r="439" spans="1:9" x14ac:dyDescent="0.25">
      <c r="A439" s="13" t="str">
        <f t="shared" si="6"/>
        <v xml:space="preserve">230-A      Shrub Planting, Autumn Blaze Red Maple </v>
      </c>
      <c r="B439" s="13" t="s">
        <v>671</v>
      </c>
      <c r="C439" s="13" t="s">
        <v>680</v>
      </c>
      <c r="D439" s="13" t="s">
        <v>207</v>
      </c>
      <c r="E439" s="13" t="s">
        <v>187</v>
      </c>
      <c r="F439" s="13" t="s">
        <v>188</v>
      </c>
      <c r="G439" s="13" t="s">
        <v>601</v>
      </c>
      <c r="H439" s="13" t="s">
        <v>190</v>
      </c>
      <c r="I439" s="13">
        <v>438</v>
      </c>
    </row>
    <row r="440" spans="1:9" x14ac:dyDescent="0.25">
      <c r="A440" s="13" t="str">
        <f t="shared" si="6"/>
        <v xml:space="preserve">230-A      Shrub Planting, Ballerina Indian Hawthorn </v>
      </c>
      <c r="B440" s="13" t="s">
        <v>671</v>
      </c>
      <c r="C440" s="13" t="s">
        <v>681</v>
      </c>
      <c r="D440" s="13" t="s">
        <v>207</v>
      </c>
      <c r="E440" s="13" t="s">
        <v>187</v>
      </c>
      <c r="F440" s="13" t="s">
        <v>188</v>
      </c>
      <c r="G440" s="13" t="s">
        <v>601</v>
      </c>
      <c r="H440" s="13" t="s">
        <v>190</v>
      </c>
      <c r="I440" s="13">
        <v>439</v>
      </c>
    </row>
    <row r="441" spans="1:9" x14ac:dyDescent="0.25">
      <c r="A441" s="13" t="str">
        <f t="shared" si="6"/>
        <v xml:space="preserve">230-A      Shrub Planting, Bar Harbor Juniper </v>
      </c>
      <c r="B441" s="13" t="s">
        <v>671</v>
      </c>
      <c r="C441" s="13" t="s">
        <v>682</v>
      </c>
      <c r="D441" s="13" t="s">
        <v>207</v>
      </c>
      <c r="E441" s="13" t="s">
        <v>187</v>
      </c>
      <c r="F441" s="13" t="s">
        <v>188</v>
      </c>
      <c r="G441" s="13" t="s">
        <v>601</v>
      </c>
      <c r="H441" s="13" t="s">
        <v>190</v>
      </c>
      <c r="I441" s="13">
        <v>440</v>
      </c>
    </row>
    <row r="442" spans="1:9" x14ac:dyDescent="0.25">
      <c r="A442" s="13" t="str">
        <f t="shared" si="6"/>
        <v xml:space="preserve">230-A      Shrub Planting, Big Blue Liriope </v>
      </c>
      <c r="B442" s="13" t="s">
        <v>671</v>
      </c>
      <c r="C442" s="13" t="s">
        <v>683</v>
      </c>
      <c r="D442" s="13" t="s">
        <v>207</v>
      </c>
      <c r="E442" s="13" t="s">
        <v>187</v>
      </c>
      <c r="F442" s="13" t="s">
        <v>188</v>
      </c>
      <c r="G442" s="13" t="s">
        <v>601</v>
      </c>
      <c r="H442" s="13" t="s">
        <v>190</v>
      </c>
      <c r="I442" s="13">
        <v>441</v>
      </c>
    </row>
    <row r="443" spans="1:9" x14ac:dyDescent="0.25">
      <c r="A443" s="13" t="str">
        <f t="shared" si="6"/>
        <v xml:space="preserve">230-A      Shrub Planting, Black-Eyed Stella Daylily </v>
      </c>
      <c r="B443" s="13" t="s">
        <v>671</v>
      </c>
      <c r="C443" s="13" t="s">
        <v>684</v>
      </c>
      <c r="D443" s="13" t="s">
        <v>207</v>
      </c>
      <c r="E443" s="13" t="s">
        <v>187</v>
      </c>
      <c r="F443" s="13" t="s">
        <v>188</v>
      </c>
      <c r="G443" s="13" t="s">
        <v>601</v>
      </c>
      <c r="H443" s="13" t="s">
        <v>190</v>
      </c>
      <c r="I443" s="13">
        <v>442</v>
      </c>
    </row>
    <row r="444" spans="1:9" x14ac:dyDescent="0.25">
      <c r="A444" s="13" t="str">
        <f t="shared" si="6"/>
        <v xml:space="preserve">230-A      Shrub Planting, Blanketflower </v>
      </c>
      <c r="B444" s="13" t="s">
        <v>671</v>
      </c>
      <c r="C444" s="13" t="s">
        <v>685</v>
      </c>
      <c r="D444" s="13" t="s">
        <v>207</v>
      </c>
      <c r="E444" s="13" t="s">
        <v>187</v>
      </c>
      <c r="F444" s="13" t="s">
        <v>188</v>
      </c>
      <c r="G444" s="13" t="s">
        <v>601</v>
      </c>
      <c r="H444" s="13" t="s">
        <v>190</v>
      </c>
      <c r="I444" s="13">
        <v>443</v>
      </c>
    </row>
    <row r="445" spans="1:9" x14ac:dyDescent="0.25">
      <c r="A445" s="13" t="str">
        <f t="shared" si="6"/>
        <v xml:space="preserve">230-A      Shrub Planting, Blue Rug Juniper </v>
      </c>
      <c r="B445" s="13" t="s">
        <v>671</v>
      </c>
      <c r="C445" s="13" t="s">
        <v>686</v>
      </c>
      <c r="D445" s="13" t="s">
        <v>207</v>
      </c>
      <c r="E445" s="13" t="s">
        <v>187</v>
      </c>
      <c r="F445" s="13" t="s">
        <v>188</v>
      </c>
      <c r="G445" s="13" t="s">
        <v>601</v>
      </c>
      <c r="H445" s="13" t="s">
        <v>190</v>
      </c>
      <c r="I445" s="13">
        <v>444</v>
      </c>
    </row>
    <row r="446" spans="1:9" x14ac:dyDescent="0.25">
      <c r="A446" s="13" t="str">
        <f t="shared" si="6"/>
        <v xml:space="preserve">230-A      Shrub Planting, Blue Wave Hydrangea </v>
      </c>
      <c r="B446" s="13" t="s">
        <v>671</v>
      </c>
      <c r="C446" s="13" t="s">
        <v>687</v>
      </c>
      <c r="D446" s="13" t="s">
        <v>207</v>
      </c>
      <c r="E446" s="13" t="s">
        <v>187</v>
      </c>
      <c r="F446" s="13" t="s">
        <v>188</v>
      </c>
      <c r="G446" s="13" t="s">
        <v>601</v>
      </c>
      <c r="H446" s="13" t="s">
        <v>190</v>
      </c>
      <c r="I446" s="13">
        <v>445</v>
      </c>
    </row>
    <row r="447" spans="1:9" x14ac:dyDescent="0.25">
      <c r="A447" s="13" t="str">
        <f t="shared" si="6"/>
        <v xml:space="preserve">230-A      Shrub Planting, Border Forsythia </v>
      </c>
      <c r="B447" s="13" t="s">
        <v>671</v>
      </c>
      <c r="C447" s="13" t="s">
        <v>688</v>
      </c>
      <c r="D447" s="13" t="s">
        <v>207</v>
      </c>
      <c r="E447" s="13" t="s">
        <v>187</v>
      </c>
      <c r="F447" s="13" t="s">
        <v>188</v>
      </c>
      <c r="G447" s="13" t="s">
        <v>601</v>
      </c>
      <c r="H447" s="13" t="s">
        <v>190</v>
      </c>
      <c r="I447" s="13">
        <v>446</v>
      </c>
    </row>
    <row r="448" spans="1:9" x14ac:dyDescent="0.25">
      <c r="A448" s="13" t="str">
        <f t="shared" si="6"/>
        <v xml:space="preserve">230-A      Shrub Planting, Bridal Wreath Spiraea </v>
      </c>
      <c r="B448" s="13" t="s">
        <v>671</v>
      </c>
      <c r="C448" s="13" t="s">
        <v>689</v>
      </c>
      <c r="D448" s="13" t="s">
        <v>207</v>
      </c>
      <c r="E448" s="13" t="s">
        <v>187</v>
      </c>
      <c r="F448" s="13" t="s">
        <v>188</v>
      </c>
      <c r="G448" s="13" t="s">
        <v>601</v>
      </c>
      <c r="H448" s="13" t="s">
        <v>190</v>
      </c>
      <c r="I448" s="13">
        <v>447</v>
      </c>
    </row>
    <row r="449" spans="1:9" x14ac:dyDescent="0.25">
      <c r="A449" s="13" t="str">
        <f t="shared" si="6"/>
        <v xml:space="preserve">230-A      Shrub Planting, Burford Holly </v>
      </c>
      <c r="B449" s="13" t="s">
        <v>671</v>
      </c>
      <c r="C449" s="13" t="s">
        <v>690</v>
      </c>
      <c r="D449" s="13" t="s">
        <v>207</v>
      </c>
      <c r="E449" s="13" t="s">
        <v>187</v>
      </c>
      <c r="F449" s="13" t="s">
        <v>188</v>
      </c>
      <c r="G449" s="13" t="s">
        <v>601</v>
      </c>
      <c r="H449" s="13" t="s">
        <v>190</v>
      </c>
      <c r="I449" s="13">
        <v>448</v>
      </c>
    </row>
    <row r="450" spans="1:9" x14ac:dyDescent="0.25">
      <c r="A450" s="13" t="str">
        <f t="shared" si="6"/>
        <v xml:space="preserve">230-A      Shrub Planting, Burgundy Loropetalum </v>
      </c>
      <c r="B450" s="13" t="s">
        <v>671</v>
      </c>
      <c r="C450" s="13" t="s">
        <v>691</v>
      </c>
      <c r="D450" s="13" t="s">
        <v>207</v>
      </c>
      <c r="E450" s="13" t="s">
        <v>187</v>
      </c>
      <c r="F450" s="13" t="s">
        <v>188</v>
      </c>
      <c r="G450" s="13" t="s">
        <v>601</v>
      </c>
      <c r="H450" s="13" t="s">
        <v>190</v>
      </c>
      <c r="I450" s="13">
        <v>449</v>
      </c>
    </row>
    <row r="451" spans="1:9" x14ac:dyDescent="0.25">
      <c r="A451" s="13" t="str">
        <f t="shared" ref="A451:A514" si="7">_xlfn.CONCAT(B451," ", C451)</f>
        <v xml:space="preserve">230-A      Shrub Planting, Butterfly Blue Pincushion Flower </v>
      </c>
      <c r="B451" s="13" t="s">
        <v>671</v>
      </c>
      <c r="C451" s="13" t="s">
        <v>692</v>
      </c>
      <c r="D451" s="13" t="s">
        <v>207</v>
      </c>
      <c r="E451" s="13" t="s">
        <v>187</v>
      </c>
      <c r="F451" s="13" t="s">
        <v>188</v>
      </c>
      <c r="G451" s="13" t="s">
        <v>601</v>
      </c>
      <c r="H451" s="13" t="s">
        <v>190</v>
      </c>
      <c r="I451" s="13">
        <v>450</v>
      </c>
    </row>
    <row r="452" spans="1:9" x14ac:dyDescent="0.25">
      <c r="A452" s="13" t="str">
        <f t="shared" si="7"/>
        <v xml:space="preserve">230-A      Shrub Planting, Calypso Oleander </v>
      </c>
      <c r="B452" s="13" t="s">
        <v>671</v>
      </c>
      <c r="C452" s="13" t="s">
        <v>693</v>
      </c>
      <c r="D452" s="13" t="s">
        <v>207</v>
      </c>
      <c r="E452" s="13" t="s">
        <v>187</v>
      </c>
      <c r="F452" s="13" t="s">
        <v>188</v>
      </c>
      <c r="G452" s="13" t="s">
        <v>601</v>
      </c>
      <c r="H452" s="13" t="s">
        <v>190</v>
      </c>
      <c r="I452" s="13">
        <v>451</v>
      </c>
    </row>
    <row r="453" spans="1:9" x14ac:dyDescent="0.25">
      <c r="A453" s="13" t="str">
        <f t="shared" si="7"/>
        <v xml:space="preserve">230-A      Shrub Planting, Carissa Holly </v>
      </c>
      <c r="B453" s="13" t="s">
        <v>671</v>
      </c>
      <c r="C453" s="13" t="s">
        <v>694</v>
      </c>
      <c r="D453" s="13" t="s">
        <v>207</v>
      </c>
      <c r="E453" s="13" t="s">
        <v>187</v>
      </c>
      <c r="F453" s="13" t="s">
        <v>188</v>
      </c>
      <c r="G453" s="13" t="s">
        <v>601</v>
      </c>
      <c r="H453" s="13" t="s">
        <v>190</v>
      </c>
      <c r="I453" s="13">
        <v>452</v>
      </c>
    </row>
    <row r="454" spans="1:9" x14ac:dyDescent="0.25">
      <c r="A454" s="13" t="str">
        <f t="shared" si="7"/>
        <v xml:space="preserve">230-A      Shrub Planting, Carpet Rose </v>
      </c>
      <c r="B454" s="13" t="s">
        <v>671</v>
      </c>
      <c r="C454" s="13" t="s">
        <v>695</v>
      </c>
      <c r="D454" s="13" t="s">
        <v>207</v>
      </c>
      <c r="E454" s="13" t="s">
        <v>187</v>
      </c>
      <c r="F454" s="13" t="s">
        <v>188</v>
      </c>
      <c r="G454" s="13" t="s">
        <v>601</v>
      </c>
      <c r="H454" s="13" t="s">
        <v>190</v>
      </c>
      <c r="I454" s="13">
        <v>453</v>
      </c>
    </row>
    <row r="455" spans="1:9" x14ac:dyDescent="0.25">
      <c r="A455" s="13" t="str">
        <f t="shared" si="7"/>
        <v xml:space="preserve">230-A      Shrub Planting, Clara Indian Hawthorn </v>
      </c>
      <c r="B455" s="13" t="s">
        <v>671</v>
      </c>
      <c r="C455" s="13" t="s">
        <v>696</v>
      </c>
      <c r="D455" s="13" t="s">
        <v>207</v>
      </c>
      <c r="E455" s="13" t="s">
        <v>187</v>
      </c>
      <c r="F455" s="13" t="s">
        <v>188</v>
      </c>
      <c r="G455" s="13" t="s">
        <v>601</v>
      </c>
      <c r="H455" s="13" t="s">
        <v>190</v>
      </c>
      <c r="I455" s="13">
        <v>454</v>
      </c>
    </row>
    <row r="456" spans="1:9" x14ac:dyDescent="0.25">
      <c r="A456" s="13" t="str">
        <f t="shared" si="7"/>
        <v xml:space="preserve">230-A      Shrub Planting, Confederate Jasmine </v>
      </c>
      <c r="B456" s="13" t="s">
        <v>671</v>
      </c>
      <c r="C456" s="13" t="s">
        <v>697</v>
      </c>
      <c r="D456" s="13" t="s">
        <v>207</v>
      </c>
      <c r="E456" s="13" t="s">
        <v>187</v>
      </c>
      <c r="F456" s="13" t="s">
        <v>188</v>
      </c>
      <c r="G456" s="13" t="s">
        <v>601</v>
      </c>
      <c r="H456" s="13" t="s">
        <v>190</v>
      </c>
      <c r="I456" s="13">
        <v>455</v>
      </c>
    </row>
    <row r="457" spans="1:9" x14ac:dyDescent="0.25">
      <c r="A457" s="13" t="str">
        <f t="shared" si="7"/>
        <v xml:space="preserve">230-A      Shrub Planting, Cornus Kousa </v>
      </c>
      <c r="B457" s="13" t="s">
        <v>671</v>
      </c>
      <c r="C457" s="13" t="s">
        <v>698</v>
      </c>
      <c r="D457" s="13" t="s">
        <v>207</v>
      </c>
      <c r="E457" s="13" t="s">
        <v>187</v>
      </c>
      <c r="F457" s="13" t="s">
        <v>188</v>
      </c>
      <c r="G457" s="13" t="s">
        <v>601</v>
      </c>
      <c r="H457" s="13" t="s">
        <v>190</v>
      </c>
      <c r="I457" s="13">
        <v>456</v>
      </c>
    </row>
    <row r="458" spans="1:9" x14ac:dyDescent="0.25">
      <c r="A458" s="13" t="str">
        <f t="shared" si="7"/>
        <v xml:space="preserve">230-A      Shrub Planting, Creeping Lily Turf </v>
      </c>
      <c r="B458" s="13" t="s">
        <v>671</v>
      </c>
      <c r="C458" s="13" t="s">
        <v>699</v>
      </c>
      <c r="D458" s="13" t="s">
        <v>207</v>
      </c>
      <c r="E458" s="13" t="s">
        <v>187</v>
      </c>
      <c r="F458" s="13" t="s">
        <v>188</v>
      </c>
      <c r="G458" s="13" t="s">
        <v>601</v>
      </c>
      <c r="H458" s="13" t="s">
        <v>190</v>
      </c>
      <c r="I458" s="13">
        <v>457</v>
      </c>
    </row>
    <row r="459" spans="1:9" x14ac:dyDescent="0.25">
      <c r="A459" s="13" t="str">
        <f t="shared" si="7"/>
        <v xml:space="preserve">230-A      Shrub Planting, Crimson Pygmy Barberry </v>
      </c>
      <c r="B459" s="13" t="s">
        <v>671</v>
      </c>
      <c r="C459" s="13" t="s">
        <v>700</v>
      </c>
      <c r="D459" s="13" t="s">
        <v>207</v>
      </c>
      <c r="E459" s="13" t="s">
        <v>187</v>
      </c>
      <c r="F459" s="13" t="s">
        <v>188</v>
      </c>
      <c r="G459" s="13" t="s">
        <v>601</v>
      </c>
      <c r="H459" s="13" t="s">
        <v>190</v>
      </c>
      <c r="I459" s="13">
        <v>458</v>
      </c>
    </row>
    <row r="460" spans="1:9" x14ac:dyDescent="0.25">
      <c r="A460" s="13" t="str">
        <f t="shared" si="7"/>
        <v xml:space="preserve">230-A      Shrub Planting, Daylily </v>
      </c>
      <c r="B460" s="13" t="s">
        <v>671</v>
      </c>
      <c r="C460" s="13" t="s">
        <v>701</v>
      </c>
      <c r="D460" s="13" t="s">
        <v>207</v>
      </c>
      <c r="E460" s="13" t="s">
        <v>187</v>
      </c>
      <c r="F460" s="13" t="s">
        <v>188</v>
      </c>
      <c r="G460" s="13" t="s">
        <v>601</v>
      </c>
      <c r="H460" s="13" t="s">
        <v>190</v>
      </c>
      <c r="I460" s="13">
        <v>459</v>
      </c>
    </row>
    <row r="461" spans="1:9" x14ac:dyDescent="0.25">
      <c r="A461" s="13" t="str">
        <f t="shared" si="7"/>
        <v xml:space="preserve">230-A      Shrub Planting, Daylily 'Grape Ripple' </v>
      </c>
      <c r="B461" s="13" t="s">
        <v>671</v>
      </c>
      <c r="C461" s="13" t="s">
        <v>702</v>
      </c>
      <c r="D461" s="13" t="s">
        <v>207</v>
      </c>
      <c r="E461" s="13" t="s">
        <v>187</v>
      </c>
      <c r="F461" s="13" t="s">
        <v>188</v>
      </c>
      <c r="G461" s="13" t="s">
        <v>601</v>
      </c>
      <c r="H461" s="13" t="s">
        <v>190</v>
      </c>
      <c r="I461" s="13">
        <v>460</v>
      </c>
    </row>
    <row r="462" spans="1:9" x14ac:dyDescent="0.25">
      <c r="A462" s="13" t="str">
        <f t="shared" si="7"/>
        <v xml:space="preserve">230-A      Shrub Planting, Daylily 'Yantzee' </v>
      </c>
      <c r="B462" s="13" t="s">
        <v>671</v>
      </c>
      <c r="C462" s="13" t="s">
        <v>703</v>
      </c>
      <c r="D462" s="13" t="s">
        <v>207</v>
      </c>
      <c r="E462" s="13" t="s">
        <v>187</v>
      </c>
      <c r="F462" s="13" t="s">
        <v>188</v>
      </c>
      <c r="G462" s="13" t="s">
        <v>601</v>
      </c>
      <c r="H462" s="13" t="s">
        <v>190</v>
      </c>
      <c r="I462" s="13">
        <v>461</v>
      </c>
    </row>
    <row r="463" spans="1:9" x14ac:dyDescent="0.25">
      <c r="A463" s="13" t="str">
        <f t="shared" si="7"/>
        <v xml:space="preserve">230-A      Shrub Planting, Dwarf Burford Holly </v>
      </c>
      <c r="B463" s="13" t="s">
        <v>671</v>
      </c>
      <c r="C463" s="13" t="s">
        <v>704</v>
      </c>
      <c r="D463" s="13" t="s">
        <v>207</v>
      </c>
      <c r="E463" s="13" t="s">
        <v>187</v>
      </c>
      <c r="F463" s="13" t="s">
        <v>188</v>
      </c>
      <c r="G463" s="13" t="s">
        <v>601</v>
      </c>
      <c r="H463" s="13" t="s">
        <v>190</v>
      </c>
      <c r="I463" s="13">
        <v>462</v>
      </c>
    </row>
    <row r="464" spans="1:9" x14ac:dyDescent="0.25">
      <c r="A464" s="13" t="str">
        <f t="shared" si="7"/>
        <v xml:space="preserve">230-A      Shrub Planting, Dwarf Gardenia </v>
      </c>
      <c r="B464" s="13" t="s">
        <v>671</v>
      </c>
      <c r="C464" s="13" t="s">
        <v>705</v>
      </c>
      <c r="D464" s="13" t="s">
        <v>207</v>
      </c>
      <c r="E464" s="13" t="s">
        <v>187</v>
      </c>
      <c r="F464" s="13" t="s">
        <v>188</v>
      </c>
      <c r="G464" s="13" t="s">
        <v>601</v>
      </c>
      <c r="H464" s="13" t="s">
        <v>190</v>
      </c>
      <c r="I464" s="13">
        <v>463</v>
      </c>
    </row>
    <row r="465" spans="1:9" x14ac:dyDescent="0.25">
      <c r="A465" s="13" t="str">
        <f t="shared" si="7"/>
        <v xml:space="preserve">230-A      Shrub Planting, Dwarf Juniper </v>
      </c>
      <c r="B465" s="13" t="s">
        <v>671</v>
      </c>
      <c r="C465" s="13" t="s">
        <v>706</v>
      </c>
      <c r="D465" s="13" t="s">
        <v>207</v>
      </c>
      <c r="E465" s="13" t="s">
        <v>187</v>
      </c>
      <c r="F465" s="13" t="s">
        <v>188</v>
      </c>
      <c r="G465" s="13" t="s">
        <v>601</v>
      </c>
      <c r="H465" s="13" t="s">
        <v>190</v>
      </c>
      <c r="I465" s="13">
        <v>464</v>
      </c>
    </row>
    <row r="466" spans="1:9" x14ac:dyDescent="0.25">
      <c r="A466" s="13" t="str">
        <f t="shared" si="7"/>
        <v xml:space="preserve">230-A      Shrub Planting, Dwarf Maiden Grass </v>
      </c>
      <c r="B466" s="13" t="s">
        <v>671</v>
      </c>
      <c r="C466" s="13" t="s">
        <v>707</v>
      </c>
      <c r="D466" s="13" t="s">
        <v>207</v>
      </c>
      <c r="E466" s="13" t="s">
        <v>187</v>
      </c>
      <c r="F466" s="13" t="s">
        <v>188</v>
      </c>
      <c r="G466" s="13" t="s">
        <v>601</v>
      </c>
      <c r="H466" s="13" t="s">
        <v>190</v>
      </c>
      <c r="I466" s="13">
        <v>465</v>
      </c>
    </row>
    <row r="467" spans="1:9" x14ac:dyDescent="0.25">
      <c r="A467" s="13" t="str">
        <f t="shared" si="7"/>
        <v xml:space="preserve">230-A      Shrub Planting, Dwarf Oleander </v>
      </c>
      <c r="B467" s="13" t="s">
        <v>671</v>
      </c>
      <c r="C467" s="13" t="s">
        <v>708</v>
      </c>
      <c r="D467" s="13" t="s">
        <v>207</v>
      </c>
      <c r="E467" s="13" t="s">
        <v>187</v>
      </c>
      <c r="F467" s="13" t="s">
        <v>188</v>
      </c>
      <c r="G467" s="13" t="s">
        <v>601</v>
      </c>
      <c r="H467" s="13" t="s">
        <v>190</v>
      </c>
      <c r="I467" s="13">
        <v>466</v>
      </c>
    </row>
    <row r="468" spans="1:9" x14ac:dyDescent="0.25">
      <c r="A468" s="13" t="str">
        <f t="shared" si="7"/>
        <v xml:space="preserve">230-A      Shrub Planting, Dwarf Palmetto </v>
      </c>
      <c r="B468" s="13" t="s">
        <v>671</v>
      </c>
      <c r="C468" s="13" t="s">
        <v>709</v>
      </c>
      <c r="D468" s="13" t="s">
        <v>207</v>
      </c>
      <c r="E468" s="13" t="s">
        <v>187</v>
      </c>
      <c r="F468" s="13" t="s">
        <v>188</v>
      </c>
      <c r="G468" s="13" t="s">
        <v>601</v>
      </c>
      <c r="H468" s="13" t="s">
        <v>190</v>
      </c>
      <c r="I468" s="13">
        <v>467</v>
      </c>
    </row>
    <row r="469" spans="1:9" x14ac:dyDescent="0.25">
      <c r="A469" s="13" t="str">
        <f t="shared" si="7"/>
        <v xml:space="preserve">230-A      Shrub Planting, Dwarf Pampas </v>
      </c>
      <c r="B469" s="13" t="s">
        <v>671</v>
      </c>
      <c r="C469" s="13" t="s">
        <v>710</v>
      </c>
      <c r="D469" s="13" t="s">
        <v>207</v>
      </c>
      <c r="E469" s="13" t="s">
        <v>187</v>
      </c>
      <c r="F469" s="13" t="s">
        <v>188</v>
      </c>
      <c r="G469" s="13" t="s">
        <v>601</v>
      </c>
      <c r="H469" s="13" t="s">
        <v>190</v>
      </c>
      <c r="I469" s="13">
        <v>468</v>
      </c>
    </row>
    <row r="470" spans="1:9" x14ac:dyDescent="0.25">
      <c r="A470" s="13" t="str">
        <f t="shared" si="7"/>
        <v xml:space="preserve">230-A      Shrub Planting, Dwarf Stella De Oro Daylily </v>
      </c>
      <c r="B470" s="13" t="s">
        <v>671</v>
      </c>
      <c r="C470" s="13" t="s">
        <v>711</v>
      </c>
      <c r="D470" s="13" t="s">
        <v>207</v>
      </c>
      <c r="E470" s="13" t="s">
        <v>187</v>
      </c>
      <c r="F470" s="13" t="s">
        <v>188</v>
      </c>
      <c r="G470" s="13" t="s">
        <v>601</v>
      </c>
      <c r="H470" s="13" t="s">
        <v>190</v>
      </c>
      <c r="I470" s="13">
        <v>469</v>
      </c>
    </row>
    <row r="471" spans="1:9" x14ac:dyDescent="0.25">
      <c r="A471" s="13" t="str">
        <f t="shared" si="7"/>
        <v xml:space="preserve">230-A      Shrub Planting, Dwarf Wax Myrtle </v>
      </c>
      <c r="B471" s="13" t="s">
        <v>671</v>
      </c>
      <c r="C471" s="13" t="s">
        <v>712</v>
      </c>
      <c r="D471" s="13" t="s">
        <v>207</v>
      </c>
      <c r="E471" s="13" t="s">
        <v>187</v>
      </c>
      <c r="F471" s="13" t="s">
        <v>188</v>
      </c>
      <c r="G471" s="13" t="s">
        <v>601</v>
      </c>
      <c r="H471" s="13" t="s">
        <v>190</v>
      </c>
      <c r="I471" s="13">
        <v>470</v>
      </c>
    </row>
    <row r="472" spans="1:9" x14ac:dyDescent="0.25">
      <c r="A472" s="13" t="str">
        <f t="shared" si="7"/>
        <v xml:space="preserve">230-A      Shrub Planting, Dwarf Yaupon Holly </v>
      </c>
      <c r="B472" s="13" t="s">
        <v>671</v>
      </c>
      <c r="C472" s="13" t="s">
        <v>713</v>
      </c>
      <c r="D472" s="13" t="s">
        <v>207</v>
      </c>
      <c r="E472" s="13" t="s">
        <v>187</v>
      </c>
      <c r="F472" s="13" t="s">
        <v>188</v>
      </c>
      <c r="G472" s="13" t="s">
        <v>601</v>
      </c>
      <c r="H472" s="13" t="s">
        <v>190</v>
      </c>
      <c r="I472" s="13">
        <v>471</v>
      </c>
    </row>
    <row r="473" spans="1:9" x14ac:dyDescent="0.25">
      <c r="A473" s="13" t="str">
        <f t="shared" si="7"/>
        <v xml:space="preserve">230-A      Shrub Planting, Eastern Baccharis </v>
      </c>
      <c r="B473" s="13" t="s">
        <v>671</v>
      </c>
      <c r="C473" s="13" t="s">
        <v>714</v>
      </c>
      <c r="D473" s="13" t="s">
        <v>207</v>
      </c>
      <c r="E473" s="13" t="s">
        <v>187</v>
      </c>
      <c r="F473" s="13" t="s">
        <v>188</v>
      </c>
      <c r="G473" s="13" t="s">
        <v>601</v>
      </c>
      <c r="H473" s="13" t="s">
        <v>190</v>
      </c>
      <c r="I473" s="13">
        <v>472</v>
      </c>
    </row>
    <row r="474" spans="1:9" x14ac:dyDescent="0.25">
      <c r="A474" s="13" t="str">
        <f t="shared" si="7"/>
        <v xml:space="preserve">230-A      Shrub Planting, Elaeagnus </v>
      </c>
      <c r="B474" s="13" t="s">
        <v>671</v>
      </c>
      <c r="C474" s="13" t="s">
        <v>715</v>
      </c>
      <c r="D474" s="13" t="s">
        <v>207</v>
      </c>
      <c r="E474" s="13" t="s">
        <v>187</v>
      </c>
      <c r="F474" s="13" t="s">
        <v>188</v>
      </c>
      <c r="G474" s="13" t="s">
        <v>601</v>
      </c>
      <c r="H474" s="13" t="s">
        <v>190</v>
      </c>
      <c r="I474" s="13">
        <v>473</v>
      </c>
    </row>
    <row r="475" spans="1:9" x14ac:dyDescent="0.25">
      <c r="A475" s="13" t="str">
        <f t="shared" si="7"/>
        <v xml:space="preserve">230-A      Shrub Planting, Evergreen Giant Liriope </v>
      </c>
      <c r="B475" s="13" t="s">
        <v>671</v>
      </c>
      <c r="C475" s="13" t="s">
        <v>716</v>
      </c>
      <c r="D475" s="13" t="s">
        <v>207</v>
      </c>
      <c r="E475" s="13" t="s">
        <v>187</v>
      </c>
      <c r="F475" s="13" t="s">
        <v>188</v>
      </c>
      <c r="G475" s="13" t="s">
        <v>601</v>
      </c>
      <c r="H475" s="13" t="s">
        <v>190</v>
      </c>
      <c r="I475" s="13">
        <v>474</v>
      </c>
    </row>
    <row r="476" spans="1:9" x14ac:dyDescent="0.25">
      <c r="A476" s="13" t="str">
        <f t="shared" si="7"/>
        <v xml:space="preserve">230-A      Shrub Planting, Fig Vine </v>
      </c>
      <c r="B476" s="13" t="s">
        <v>671</v>
      </c>
      <c r="C476" s="13" t="s">
        <v>717</v>
      </c>
      <c r="D476" s="13" t="s">
        <v>207</v>
      </c>
      <c r="E476" s="13" t="s">
        <v>187</v>
      </c>
      <c r="F476" s="13" t="s">
        <v>188</v>
      </c>
      <c r="G476" s="13" t="s">
        <v>601</v>
      </c>
      <c r="H476" s="13" t="s">
        <v>190</v>
      </c>
      <c r="I476" s="13">
        <v>475</v>
      </c>
    </row>
    <row r="477" spans="1:9" x14ac:dyDescent="0.25">
      <c r="A477" s="13" t="str">
        <f t="shared" si="7"/>
        <v xml:space="preserve">230-A      Shrub Planting, Fire Power Nandina </v>
      </c>
      <c r="B477" s="13" t="s">
        <v>671</v>
      </c>
      <c r="C477" s="13" t="s">
        <v>718</v>
      </c>
      <c r="D477" s="13" t="s">
        <v>207</v>
      </c>
      <c r="E477" s="13" t="s">
        <v>187</v>
      </c>
      <c r="F477" s="13" t="s">
        <v>188</v>
      </c>
      <c r="G477" s="13" t="s">
        <v>601</v>
      </c>
      <c r="H477" s="13" t="s">
        <v>190</v>
      </c>
      <c r="I477" s="13">
        <v>476</v>
      </c>
    </row>
    <row r="478" spans="1:9" x14ac:dyDescent="0.25">
      <c r="A478" s="13" t="str">
        <f t="shared" si="7"/>
        <v xml:space="preserve">230-A      Shrub Planting, Firestorm Nandina </v>
      </c>
      <c r="B478" s="13" t="s">
        <v>671</v>
      </c>
      <c r="C478" s="13" t="s">
        <v>719</v>
      </c>
      <c r="D478" s="13" t="s">
        <v>207</v>
      </c>
      <c r="E478" s="13" t="s">
        <v>187</v>
      </c>
      <c r="F478" s="13" t="s">
        <v>188</v>
      </c>
      <c r="G478" s="13" t="s">
        <v>601</v>
      </c>
      <c r="H478" s="13" t="s">
        <v>190</v>
      </c>
      <c r="I478" s="13">
        <v>477</v>
      </c>
    </row>
    <row r="479" spans="1:9" x14ac:dyDescent="0.25">
      <c r="A479" s="13" t="str">
        <f t="shared" si="7"/>
        <v xml:space="preserve">230-A      Shrub Planting, Francis Mason Abelia </v>
      </c>
      <c r="B479" s="13" t="s">
        <v>671</v>
      </c>
      <c r="C479" s="13" t="s">
        <v>720</v>
      </c>
      <c r="D479" s="13" t="s">
        <v>207</v>
      </c>
      <c r="E479" s="13" t="s">
        <v>187</v>
      </c>
      <c r="F479" s="13" t="s">
        <v>188</v>
      </c>
      <c r="G479" s="13" t="s">
        <v>601</v>
      </c>
      <c r="H479" s="13" t="s">
        <v>190</v>
      </c>
      <c r="I479" s="13">
        <v>478</v>
      </c>
    </row>
    <row r="480" spans="1:9" x14ac:dyDescent="0.25">
      <c r="A480" s="13" t="str">
        <f t="shared" si="7"/>
        <v xml:space="preserve">230-A      Shrub Planting, Gardenia </v>
      </c>
      <c r="B480" s="13" t="s">
        <v>671</v>
      </c>
      <c r="C480" s="13" t="s">
        <v>721</v>
      </c>
      <c r="D480" s="13" t="s">
        <v>207</v>
      </c>
      <c r="E480" s="13" t="s">
        <v>187</v>
      </c>
      <c r="F480" s="13" t="s">
        <v>188</v>
      </c>
      <c r="G480" s="13" t="s">
        <v>601</v>
      </c>
      <c r="H480" s="13" t="s">
        <v>190</v>
      </c>
      <c r="I480" s="13">
        <v>479</v>
      </c>
    </row>
    <row r="481" spans="1:9" x14ac:dyDescent="0.25">
      <c r="A481" s="13" t="str">
        <f t="shared" si="7"/>
        <v xml:space="preserve">230-A      Shrub Planting, Giant Liriope </v>
      </c>
      <c r="B481" s="13" t="s">
        <v>671</v>
      </c>
      <c r="C481" s="13" t="s">
        <v>722</v>
      </c>
      <c r="D481" s="13" t="s">
        <v>207</v>
      </c>
      <c r="E481" s="13" t="s">
        <v>187</v>
      </c>
      <c r="F481" s="13" t="s">
        <v>188</v>
      </c>
      <c r="G481" s="13" t="s">
        <v>601</v>
      </c>
      <c r="H481" s="13" t="s">
        <v>190</v>
      </c>
      <c r="I481" s="13">
        <v>480</v>
      </c>
    </row>
    <row r="482" spans="1:9" x14ac:dyDescent="0.25">
      <c r="A482" s="13" t="str">
        <f t="shared" si="7"/>
        <v xml:space="preserve">230-A      Shrub Planting, Glen St. Mary Elaeagnus </v>
      </c>
      <c r="B482" s="13" t="s">
        <v>671</v>
      </c>
      <c r="C482" s="13" t="s">
        <v>723</v>
      </c>
      <c r="D482" s="13" t="s">
        <v>207</v>
      </c>
      <c r="E482" s="13" t="s">
        <v>187</v>
      </c>
      <c r="F482" s="13" t="s">
        <v>188</v>
      </c>
      <c r="G482" s="13" t="s">
        <v>601</v>
      </c>
      <c r="H482" s="13" t="s">
        <v>190</v>
      </c>
      <c r="I482" s="13">
        <v>481</v>
      </c>
    </row>
    <row r="483" spans="1:9" x14ac:dyDescent="0.25">
      <c r="A483" s="13" t="str">
        <f t="shared" si="7"/>
        <v xml:space="preserve">230-A      Shrub Planting, Glossy Abelia </v>
      </c>
      <c r="B483" s="13" t="s">
        <v>671</v>
      </c>
      <c r="C483" s="13" t="s">
        <v>724</v>
      </c>
      <c r="D483" s="13" t="s">
        <v>207</v>
      </c>
      <c r="E483" s="13" t="s">
        <v>187</v>
      </c>
      <c r="F483" s="13" t="s">
        <v>188</v>
      </c>
      <c r="G483" s="13" t="s">
        <v>601</v>
      </c>
      <c r="H483" s="13" t="s">
        <v>190</v>
      </c>
      <c r="I483" s="13">
        <v>482</v>
      </c>
    </row>
    <row r="484" spans="1:9" x14ac:dyDescent="0.25">
      <c r="A484" s="13" t="str">
        <f t="shared" si="7"/>
        <v xml:space="preserve">230-A      Shrub Planting, Goldmound Spirea </v>
      </c>
      <c r="B484" s="13" t="s">
        <v>671</v>
      </c>
      <c r="C484" s="13" t="s">
        <v>725</v>
      </c>
      <c r="D484" s="13" t="s">
        <v>207</v>
      </c>
      <c r="E484" s="13" t="s">
        <v>187</v>
      </c>
      <c r="F484" s="13" t="s">
        <v>188</v>
      </c>
      <c r="G484" s="13" t="s">
        <v>601</v>
      </c>
      <c r="H484" s="13" t="s">
        <v>190</v>
      </c>
      <c r="I484" s="13">
        <v>483</v>
      </c>
    </row>
    <row r="485" spans="1:9" x14ac:dyDescent="0.25">
      <c r="A485" s="13" t="str">
        <f t="shared" si="7"/>
        <v xml:space="preserve">230-A      Shrub Planting, Goldstrum Black Eyed Susan </v>
      </c>
      <c r="B485" s="13" t="s">
        <v>671</v>
      </c>
      <c r="C485" s="13" t="s">
        <v>726</v>
      </c>
      <c r="D485" s="13" t="s">
        <v>207</v>
      </c>
      <c r="E485" s="13" t="s">
        <v>187</v>
      </c>
      <c r="F485" s="13" t="s">
        <v>188</v>
      </c>
      <c r="G485" s="13" t="s">
        <v>601</v>
      </c>
      <c r="H485" s="13" t="s">
        <v>190</v>
      </c>
      <c r="I485" s="13">
        <v>484</v>
      </c>
    </row>
    <row r="486" spans="1:9" x14ac:dyDescent="0.25">
      <c r="A486" s="13" t="str">
        <f t="shared" si="7"/>
        <v xml:space="preserve">230-A      Shrub Planting, Heavenly Bamboo </v>
      </c>
      <c r="B486" s="13" t="s">
        <v>671</v>
      </c>
      <c r="C486" s="13" t="s">
        <v>727</v>
      </c>
      <c r="D486" s="13" t="s">
        <v>207</v>
      </c>
      <c r="E486" s="13" t="s">
        <v>187</v>
      </c>
      <c r="F486" s="13" t="s">
        <v>188</v>
      </c>
      <c r="G486" s="13" t="s">
        <v>601</v>
      </c>
      <c r="H486" s="13" t="s">
        <v>190</v>
      </c>
      <c r="I486" s="13">
        <v>485</v>
      </c>
    </row>
    <row r="487" spans="1:9" x14ac:dyDescent="0.25">
      <c r="A487" s="13" t="str">
        <f t="shared" si="7"/>
        <v xml:space="preserve">230-A      Shrub Planting, Helieri Holly </v>
      </c>
      <c r="B487" s="13" t="s">
        <v>671</v>
      </c>
      <c r="C487" s="13" t="s">
        <v>728</v>
      </c>
      <c r="D487" s="13" t="s">
        <v>207</v>
      </c>
      <c r="E487" s="13" t="s">
        <v>187</v>
      </c>
      <c r="F487" s="13" t="s">
        <v>188</v>
      </c>
      <c r="G487" s="13" t="s">
        <v>601</v>
      </c>
      <c r="H487" s="13" t="s">
        <v>190</v>
      </c>
      <c r="I487" s="13">
        <v>486</v>
      </c>
    </row>
    <row r="488" spans="1:9" x14ac:dyDescent="0.25">
      <c r="A488" s="13" t="str">
        <f t="shared" si="7"/>
        <v xml:space="preserve">230-A      Shrub Planting, Hemerocallis </v>
      </c>
      <c r="B488" s="13" t="s">
        <v>671</v>
      </c>
      <c r="C488" s="13" t="s">
        <v>729</v>
      </c>
      <c r="D488" s="13" t="s">
        <v>207</v>
      </c>
      <c r="E488" s="13" t="s">
        <v>187</v>
      </c>
      <c r="F488" s="13" t="s">
        <v>188</v>
      </c>
      <c r="G488" s="13" t="s">
        <v>601</v>
      </c>
      <c r="H488" s="13" t="s">
        <v>190</v>
      </c>
      <c r="I488" s="13">
        <v>487</v>
      </c>
    </row>
    <row r="489" spans="1:9" x14ac:dyDescent="0.25">
      <c r="A489" s="13" t="str">
        <f t="shared" si="7"/>
        <v xml:space="preserve">230-A      Shrub Planting, Holly Fern </v>
      </c>
      <c r="B489" s="13" t="s">
        <v>671</v>
      </c>
      <c r="C489" s="13" t="s">
        <v>730</v>
      </c>
      <c r="D489" s="13" t="s">
        <v>207</v>
      </c>
      <c r="E489" s="13" t="s">
        <v>187</v>
      </c>
      <c r="F489" s="13" t="s">
        <v>188</v>
      </c>
      <c r="G489" s="13" t="s">
        <v>601</v>
      </c>
      <c r="H489" s="13" t="s">
        <v>190</v>
      </c>
      <c r="I489" s="13">
        <v>488</v>
      </c>
    </row>
    <row r="490" spans="1:9" x14ac:dyDescent="0.25">
      <c r="A490" s="13" t="str">
        <f t="shared" si="7"/>
        <v xml:space="preserve">230-A      Shrub Planting, Homestead Purple Verbena </v>
      </c>
      <c r="B490" s="13" t="s">
        <v>671</v>
      </c>
      <c r="C490" s="13" t="s">
        <v>731</v>
      </c>
      <c r="D490" s="13" t="s">
        <v>207</v>
      </c>
      <c r="E490" s="13" t="s">
        <v>187</v>
      </c>
      <c r="F490" s="13" t="s">
        <v>188</v>
      </c>
      <c r="G490" s="13" t="s">
        <v>601</v>
      </c>
      <c r="H490" s="13" t="s">
        <v>190</v>
      </c>
      <c r="I490" s="13">
        <v>489</v>
      </c>
    </row>
    <row r="491" spans="1:9" x14ac:dyDescent="0.25">
      <c r="A491" s="13" t="str">
        <f t="shared" si="7"/>
        <v xml:space="preserve">230-A      Shrub Planting, Ilex Crenata </v>
      </c>
      <c r="B491" s="13" t="s">
        <v>671</v>
      </c>
      <c r="C491" s="13" t="s">
        <v>732</v>
      </c>
      <c r="D491" s="13" t="s">
        <v>207</v>
      </c>
      <c r="E491" s="13" t="s">
        <v>187</v>
      </c>
      <c r="F491" s="13" t="s">
        <v>188</v>
      </c>
      <c r="G491" s="13" t="s">
        <v>601</v>
      </c>
      <c r="H491" s="13" t="s">
        <v>190</v>
      </c>
      <c r="I491" s="13">
        <v>490</v>
      </c>
    </row>
    <row r="492" spans="1:9" x14ac:dyDescent="0.25">
      <c r="A492" s="13" t="str">
        <f t="shared" si="7"/>
        <v xml:space="preserve">230-A      Shrub Planting, Indian Hawthorn </v>
      </c>
      <c r="B492" s="13" t="s">
        <v>671</v>
      </c>
      <c r="C492" s="13" t="s">
        <v>733</v>
      </c>
      <c r="D492" s="13" t="s">
        <v>207</v>
      </c>
      <c r="E492" s="13" t="s">
        <v>187</v>
      </c>
      <c r="F492" s="13" t="s">
        <v>188</v>
      </c>
      <c r="G492" s="13" t="s">
        <v>601</v>
      </c>
      <c r="H492" s="13" t="s">
        <v>190</v>
      </c>
      <c r="I492" s="13">
        <v>491</v>
      </c>
    </row>
    <row r="493" spans="1:9" x14ac:dyDescent="0.25">
      <c r="A493" s="13" t="str">
        <f t="shared" si="7"/>
        <v xml:space="preserve">230-A      Shrub Planting, Indian Hawthorn 'Ballerina' </v>
      </c>
      <c r="B493" s="13" t="s">
        <v>671</v>
      </c>
      <c r="C493" s="13" t="s">
        <v>734</v>
      </c>
      <c r="D493" s="13" t="s">
        <v>207</v>
      </c>
      <c r="E493" s="13" t="s">
        <v>187</v>
      </c>
      <c r="F493" s="13" t="s">
        <v>188</v>
      </c>
      <c r="G493" s="13" t="s">
        <v>601</v>
      </c>
      <c r="H493" s="13" t="s">
        <v>190</v>
      </c>
      <c r="I493" s="13">
        <v>492</v>
      </c>
    </row>
    <row r="494" spans="1:9" x14ac:dyDescent="0.25">
      <c r="A494" s="13" t="str">
        <f t="shared" si="7"/>
        <v xml:space="preserve">230-A      Shrub Planting, Indian Hawthorn 'Pinkie' </v>
      </c>
      <c r="B494" s="13" t="s">
        <v>671</v>
      </c>
      <c r="C494" s="13" t="s">
        <v>735</v>
      </c>
      <c r="D494" s="13" t="s">
        <v>207</v>
      </c>
      <c r="E494" s="13" t="s">
        <v>187</v>
      </c>
      <c r="F494" s="13" t="s">
        <v>188</v>
      </c>
      <c r="G494" s="13" t="s">
        <v>601</v>
      </c>
      <c r="H494" s="13" t="s">
        <v>190</v>
      </c>
      <c r="I494" s="13">
        <v>493</v>
      </c>
    </row>
    <row r="495" spans="1:9" x14ac:dyDescent="0.25">
      <c r="A495" s="13" t="str">
        <f t="shared" si="7"/>
        <v xml:space="preserve">230-A      Shrub Planting, Indian Hawthorn 'Show' </v>
      </c>
      <c r="B495" s="13" t="s">
        <v>671</v>
      </c>
      <c r="C495" s="13" t="s">
        <v>736</v>
      </c>
      <c r="D495" s="13" t="s">
        <v>207</v>
      </c>
      <c r="E495" s="13" t="s">
        <v>187</v>
      </c>
      <c r="F495" s="13" t="s">
        <v>188</v>
      </c>
      <c r="G495" s="13" t="s">
        <v>601</v>
      </c>
      <c r="H495" s="13" t="s">
        <v>190</v>
      </c>
      <c r="I495" s="13">
        <v>494</v>
      </c>
    </row>
    <row r="496" spans="1:9" x14ac:dyDescent="0.25">
      <c r="A496" s="13" t="str">
        <f t="shared" si="7"/>
        <v xml:space="preserve">230-A      Shrub Planting, Jack Evans Indian Hawthorn </v>
      </c>
      <c r="B496" s="13" t="s">
        <v>671</v>
      </c>
      <c r="C496" s="13" t="s">
        <v>737</v>
      </c>
      <c r="D496" s="13" t="s">
        <v>207</v>
      </c>
      <c r="E496" s="13" t="s">
        <v>187</v>
      </c>
      <c r="F496" s="13" t="s">
        <v>188</v>
      </c>
      <c r="G496" s="13" t="s">
        <v>601</v>
      </c>
      <c r="H496" s="13" t="s">
        <v>190</v>
      </c>
      <c r="I496" s="13">
        <v>495</v>
      </c>
    </row>
    <row r="497" spans="1:9" x14ac:dyDescent="0.25">
      <c r="A497" s="13" t="str">
        <f t="shared" si="7"/>
        <v xml:space="preserve">230-A      Shrub Planting, Japanese Cleyera </v>
      </c>
      <c r="B497" s="13" t="s">
        <v>671</v>
      </c>
      <c r="C497" s="13" t="s">
        <v>738</v>
      </c>
      <c r="D497" s="13" t="s">
        <v>207</v>
      </c>
      <c r="E497" s="13" t="s">
        <v>187</v>
      </c>
      <c r="F497" s="13" t="s">
        <v>188</v>
      </c>
      <c r="G497" s="13" t="s">
        <v>601</v>
      </c>
      <c r="H497" s="13" t="s">
        <v>190</v>
      </c>
      <c r="I497" s="13">
        <v>496</v>
      </c>
    </row>
    <row r="498" spans="1:9" x14ac:dyDescent="0.25">
      <c r="A498" s="13" t="str">
        <f t="shared" si="7"/>
        <v xml:space="preserve">230-A      Shrub Planting, Japanese Holly </v>
      </c>
      <c r="B498" s="13" t="s">
        <v>671</v>
      </c>
      <c r="C498" s="13" t="s">
        <v>739</v>
      </c>
      <c r="D498" s="13" t="s">
        <v>207</v>
      </c>
      <c r="E498" s="13" t="s">
        <v>187</v>
      </c>
      <c r="F498" s="13" t="s">
        <v>188</v>
      </c>
      <c r="G498" s="13" t="s">
        <v>601</v>
      </c>
      <c r="H498" s="13" t="s">
        <v>190</v>
      </c>
      <c r="I498" s="13">
        <v>497</v>
      </c>
    </row>
    <row r="499" spans="1:9" x14ac:dyDescent="0.25">
      <c r="A499" s="13" t="str">
        <f t="shared" si="7"/>
        <v xml:space="preserve">230-A      Shrub Planting, Japanese Privet, Tree-Form </v>
      </c>
      <c r="B499" s="13" t="s">
        <v>671</v>
      </c>
      <c r="C499" s="13" t="s">
        <v>740</v>
      </c>
      <c r="D499" s="13" t="s">
        <v>207</v>
      </c>
      <c r="E499" s="13" t="s">
        <v>187</v>
      </c>
      <c r="F499" s="13" t="s">
        <v>188</v>
      </c>
      <c r="G499" s="13" t="s">
        <v>601</v>
      </c>
      <c r="H499" s="13" t="s">
        <v>190</v>
      </c>
      <c r="I499" s="13">
        <v>498</v>
      </c>
    </row>
    <row r="500" spans="1:9" x14ac:dyDescent="0.25">
      <c r="A500" s="13" t="str">
        <f t="shared" si="7"/>
        <v xml:space="preserve">230-A      Shrub Planting, Japanese Spinea </v>
      </c>
      <c r="B500" s="13" t="s">
        <v>671</v>
      </c>
      <c r="C500" s="13" t="s">
        <v>741</v>
      </c>
      <c r="D500" s="13" t="s">
        <v>207</v>
      </c>
      <c r="E500" s="13" t="s">
        <v>187</v>
      </c>
      <c r="F500" s="13" t="s">
        <v>188</v>
      </c>
      <c r="G500" s="13" t="s">
        <v>601</v>
      </c>
      <c r="H500" s="13" t="s">
        <v>190</v>
      </c>
      <c r="I500" s="13">
        <v>499</v>
      </c>
    </row>
    <row r="501" spans="1:9" x14ac:dyDescent="0.25">
      <c r="A501" s="13" t="str">
        <f t="shared" si="7"/>
        <v xml:space="preserve">230-A      Shrub Planting, Japanese Spirea 'Gold Mound' </v>
      </c>
      <c r="B501" s="13" t="s">
        <v>671</v>
      </c>
      <c r="C501" s="13" t="s">
        <v>742</v>
      </c>
      <c r="D501" s="13" t="s">
        <v>207</v>
      </c>
      <c r="E501" s="13" t="s">
        <v>187</v>
      </c>
      <c r="F501" s="13" t="s">
        <v>188</v>
      </c>
      <c r="G501" s="13" t="s">
        <v>601</v>
      </c>
      <c r="H501" s="13" t="s">
        <v>190</v>
      </c>
      <c r="I501" s="13">
        <v>500</v>
      </c>
    </row>
    <row r="502" spans="1:9" x14ac:dyDescent="0.25">
      <c r="A502" s="13" t="str">
        <f t="shared" si="7"/>
        <v xml:space="preserve">230-A      Shrub Planting, Japanese Spirea 'Little Princess' </v>
      </c>
      <c r="B502" s="13" t="s">
        <v>671</v>
      </c>
      <c r="C502" s="13" t="s">
        <v>743</v>
      </c>
      <c r="D502" s="13" t="s">
        <v>207</v>
      </c>
      <c r="E502" s="13" t="s">
        <v>187</v>
      </c>
      <c r="F502" s="13" t="s">
        <v>188</v>
      </c>
      <c r="G502" s="13" t="s">
        <v>601</v>
      </c>
      <c r="H502" s="13" t="s">
        <v>190</v>
      </c>
      <c r="I502" s="13">
        <v>501</v>
      </c>
    </row>
    <row r="503" spans="1:9" x14ac:dyDescent="0.25">
      <c r="A503" s="13" t="str">
        <f t="shared" si="7"/>
        <v xml:space="preserve">230-A      Shrub Planting, Jonqulla Narcissus </v>
      </c>
      <c r="B503" s="13" t="s">
        <v>671</v>
      </c>
      <c r="C503" s="13" t="s">
        <v>744</v>
      </c>
      <c r="D503" s="13" t="s">
        <v>207</v>
      </c>
      <c r="E503" s="13" t="s">
        <v>187</v>
      </c>
      <c r="F503" s="13" t="s">
        <v>188</v>
      </c>
      <c r="G503" s="13" t="s">
        <v>601</v>
      </c>
      <c r="H503" s="13" t="s">
        <v>190</v>
      </c>
      <c r="I503" s="13">
        <v>502</v>
      </c>
    </row>
    <row r="504" spans="1:9" x14ac:dyDescent="0.25">
      <c r="A504" s="13" t="str">
        <f t="shared" si="7"/>
        <v xml:space="preserve">230-A      Shrub Planting, Knock Rose </v>
      </c>
      <c r="B504" s="13" t="s">
        <v>671</v>
      </c>
      <c r="C504" s="13" t="s">
        <v>745</v>
      </c>
      <c r="D504" s="13" t="s">
        <v>207</v>
      </c>
      <c r="E504" s="13" t="s">
        <v>187</v>
      </c>
      <c r="F504" s="13" t="s">
        <v>188</v>
      </c>
      <c r="G504" s="13" t="s">
        <v>601</v>
      </c>
      <c r="H504" s="13" t="s">
        <v>190</v>
      </c>
      <c r="I504" s="13">
        <v>503</v>
      </c>
    </row>
    <row r="505" spans="1:9" x14ac:dyDescent="0.25">
      <c r="A505" s="13" t="str">
        <f t="shared" si="7"/>
        <v xml:space="preserve">230-A      Shrub Planting, Knockout Rose </v>
      </c>
      <c r="B505" s="13" t="s">
        <v>671</v>
      </c>
      <c r="C505" s="13" t="s">
        <v>746</v>
      </c>
      <c r="D505" s="13" t="s">
        <v>207</v>
      </c>
      <c r="E505" s="13" t="s">
        <v>187</v>
      </c>
      <c r="F505" s="13" t="s">
        <v>188</v>
      </c>
      <c r="G505" s="13" t="s">
        <v>601</v>
      </c>
      <c r="H505" s="13" t="s">
        <v>190</v>
      </c>
      <c r="I505" s="13">
        <v>504</v>
      </c>
    </row>
    <row r="506" spans="1:9" x14ac:dyDescent="0.25">
      <c r="A506" s="13" t="str">
        <f t="shared" si="7"/>
        <v xml:space="preserve">230-A      Shrub Planting, Lagerstroemia X </v>
      </c>
      <c r="B506" s="13" t="s">
        <v>671</v>
      </c>
      <c r="C506" s="13" t="s">
        <v>747</v>
      </c>
      <c r="D506" s="13" t="s">
        <v>207</v>
      </c>
      <c r="E506" s="13" t="s">
        <v>187</v>
      </c>
      <c r="F506" s="13" t="s">
        <v>188</v>
      </c>
      <c r="G506" s="13" t="s">
        <v>601</v>
      </c>
      <c r="H506" s="13" t="s">
        <v>190</v>
      </c>
      <c r="I506" s="13">
        <v>505</v>
      </c>
    </row>
    <row r="507" spans="1:9" x14ac:dyDescent="0.25">
      <c r="A507" s="13" t="str">
        <f t="shared" si="7"/>
        <v xml:space="preserve">230-A      Shrub Planting, Lantana New Gold </v>
      </c>
      <c r="B507" s="13" t="s">
        <v>671</v>
      </c>
      <c r="C507" s="13" t="s">
        <v>748</v>
      </c>
      <c r="D507" s="13" t="s">
        <v>207</v>
      </c>
      <c r="E507" s="13" t="s">
        <v>187</v>
      </c>
      <c r="F507" s="13" t="s">
        <v>188</v>
      </c>
      <c r="G507" s="13" t="s">
        <v>601</v>
      </c>
      <c r="H507" s="13" t="s">
        <v>190</v>
      </c>
      <c r="I507" s="13">
        <v>506</v>
      </c>
    </row>
    <row r="508" spans="1:9" x14ac:dyDescent="0.25">
      <c r="A508" s="13" t="str">
        <f t="shared" si="7"/>
        <v xml:space="preserve">230-A      Shrub Planting, Lilac Beauty Liriope </v>
      </c>
      <c r="B508" s="13" t="s">
        <v>671</v>
      </c>
      <c r="C508" s="13" t="s">
        <v>749</v>
      </c>
      <c r="D508" s="13" t="s">
        <v>207</v>
      </c>
      <c r="E508" s="13" t="s">
        <v>187</v>
      </c>
      <c r="F508" s="13" t="s">
        <v>188</v>
      </c>
      <c r="G508" s="13" t="s">
        <v>601</v>
      </c>
      <c r="H508" s="13" t="s">
        <v>190</v>
      </c>
      <c r="I508" s="13">
        <v>507</v>
      </c>
    </row>
    <row r="509" spans="1:9" x14ac:dyDescent="0.25">
      <c r="A509" s="13" t="str">
        <f t="shared" si="7"/>
        <v xml:space="preserve">230-A      Shrub Planting, Littleleaf Boxwood </v>
      </c>
      <c r="B509" s="13" t="s">
        <v>671</v>
      </c>
      <c r="C509" s="13" t="s">
        <v>750</v>
      </c>
      <c r="D509" s="13" t="s">
        <v>207</v>
      </c>
      <c r="E509" s="13" t="s">
        <v>187</v>
      </c>
      <c r="F509" s="13" t="s">
        <v>188</v>
      </c>
      <c r="G509" s="13" t="s">
        <v>601</v>
      </c>
      <c r="H509" s="13" t="s">
        <v>190</v>
      </c>
      <c r="I509" s="13">
        <v>508</v>
      </c>
    </row>
    <row r="510" spans="1:9" x14ac:dyDescent="0.25">
      <c r="A510" s="13" t="str">
        <f t="shared" si="7"/>
        <v xml:space="preserve">230-A      Shrub Planting, Loropetalum 'Dwarf' </v>
      </c>
      <c r="B510" s="13" t="s">
        <v>671</v>
      </c>
      <c r="C510" s="13" t="s">
        <v>751</v>
      </c>
      <c r="D510" s="13" t="s">
        <v>207</v>
      </c>
      <c r="E510" s="13" t="s">
        <v>187</v>
      </c>
      <c r="F510" s="13" t="s">
        <v>188</v>
      </c>
      <c r="G510" s="13" t="s">
        <v>601</v>
      </c>
      <c r="H510" s="13" t="s">
        <v>190</v>
      </c>
      <c r="I510" s="13">
        <v>509</v>
      </c>
    </row>
    <row r="511" spans="1:9" x14ac:dyDescent="0.25">
      <c r="A511" s="13" t="str">
        <f t="shared" si="7"/>
        <v xml:space="preserve">230-A      Shrub Planting, Loropetalum 'Rubrum' </v>
      </c>
      <c r="B511" s="13" t="s">
        <v>671</v>
      </c>
      <c r="C511" s="13" t="s">
        <v>752</v>
      </c>
      <c r="D511" s="13" t="s">
        <v>207</v>
      </c>
      <c r="E511" s="13" t="s">
        <v>187</v>
      </c>
      <c r="F511" s="13" t="s">
        <v>188</v>
      </c>
      <c r="G511" s="13" t="s">
        <v>601</v>
      </c>
      <c r="H511" s="13" t="s">
        <v>190</v>
      </c>
      <c r="I511" s="13">
        <v>510</v>
      </c>
    </row>
    <row r="512" spans="1:9" x14ac:dyDescent="0.25">
      <c r="A512" s="13" t="str">
        <f t="shared" si="7"/>
        <v xml:space="preserve">230-A      Shrub Planting, Louisiana Iris </v>
      </c>
      <c r="B512" s="13" t="s">
        <v>671</v>
      </c>
      <c r="C512" s="13" t="s">
        <v>753</v>
      </c>
      <c r="D512" s="13" t="s">
        <v>207</v>
      </c>
      <c r="E512" s="13" t="s">
        <v>187</v>
      </c>
      <c r="F512" s="13" t="s">
        <v>188</v>
      </c>
      <c r="G512" s="13" t="s">
        <v>601</v>
      </c>
      <c r="H512" s="13" t="s">
        <v>190</v>
      </c>
      <c r="I512" s="13">
        <v>511</v>
      </c>
    </row>
    <row r="513" spans="1:9" x14ac:dyDescent="0.25">
      <c r="A513" s="13" t="str">
        <f t="shared" si="7"/>
        <v xml:space="preserve">230-A      Shrub Planting, Louisiana Palmetto </v>
      </c>
      <c r="B513" s="13" t="s">
        <v>671</v>
      </c>
      <c r="C513" s="13" t="s">
        <v>754</v>
      </c>
      <c r="D513" s="13" t="s">
        <v>207</v>
      </c>
      <c r="E513" s="13" t="s">
        <v>187</v>
      </c>
      <c r="F513" s="13" t="s">
        <v>188</v>
      </c>
      <c r="G513" s="13" t="s">
        <v>601</v>
      </c>
      <c r="H513" s="13" t="s">
        <v>190</v>
      </c>
      <c r="I513" s="13">
        <v>512</v>
      </c>
    </row>
    <row r="514" spans="1:9" x14ac:dyDescent="0.25">
      <c r="A514" s="13" t="str">
        <f t="shared" si="7"/>
        <v xml:space="preserve">230-A      Shrub Planting, Magnolia X Soulangiana </v>
      </c>
      <c r="B514" s="13" t="s">
        <v>671</v>
      </c>
      <c r="C514" s="13" t="s">
        <v>755</v>
      </c>
      <c r="D514" s="13" t="s">
        <v>207</v>
      </c>
      <c r="E514" s="13" t="s">
        <v>187</v>
      </c>
      <c r="F514" s="13" t="s">
        <v>188</v>
      </c>
      <c r="G514" s="13" t="s">
        <v>601</v>
      </c>
      <c r="H514" s="13" t="s">
        <v>190</v>
      </c>
      <c r="I514" s="13">
        <v>513</v>
      </c>
    </row>
    <row r="515" spans="1:9" x14ac:dyDescent="0.25">
      <c r="A515" s="13" t="str">
        <f t="shared" ref="A515:A578" si="8">_xlfn.CONCAT(B515," ", C515)</f>
        <v xml:space="preserve">230-A      Shrub Planting, Maiden Grass </v>
      </c>
      <c r="B515" s="13" t="s">
        <v>671</v>
      </c>
      <c r="C515" s="13" t="s">
        <v>756</v>
      </c>
      <c r="D515" s="13" t="s">
        <v>207</v>
      </c>
      <c r="E515" s="13" t="s">
        <v>187</v>
      </c>
      <c r="F515" s="13" t="s">
        <v>188</v>
      </c>
      <c r="G515" s="13" t="s">
        <v>601</v>
      </c>
      <c r="H515" s="13" t="s">
        <v>190</v>
      </c>
      <c r="I515" s="13">
        <v>514</v>
      </c>
    </row>
    <row r="516" spans="1:9" x14ac:dyDescent="0.25">
      <c r="A516" s="13" t="str">
        <f t="shared" si="8"/>
        <v xml:space="preserve">230-A      Shrub Planting, Majestic Beauty Indian Hawthorn </v>
      </c>
      <c r="B516" s="13" t="s">
        <v>671</v>
      </c>
      <c r="C516" s="13" t="s">
        <v>757</v>
      </c>
      <c r="D516" s="13" t="s">
        <v>207</v>
      </c>
      <c r="E516" s="13" t="s">
        <v>187</v>
      </c>
      <c r="F516" s="13" t="s">
        <v>188</v>
      </c>
      <c r="G516" s="13" t="s">
        <v>601</v>
      </c>
      <c r="H516" s="13" t="s">
        <v>190</v>
      </c>
      <c r="I516" s="13">
        <v>515</v>
      </c>
    </row>
    <row r="517" spans="1:9" x14ac:dyDescent="0.25">
      <c r="A517" s="13" t="str">
        <f t="shared" si="8"/>
        <v xml:space="preserve">230-A      Shrub Planting, Majestic Liriope </v>
      </c>
      <c r="B517" s="13" t="s">
        <v>671</v>
      </c>
      <c r="C517" s="13" t="s">
        <v>758</v>
      </c>
      <c r="D517" s="13" t="s">
        <v>207</v>
      </c>
      <c r="E517" s="13" t="s">
        <v>187</v>
      </c>
      <c r="F517" s="13" t="s">
        <v>188</v>
      </c>
      <c r="G517" s="13" t="s">
        <v>601</v>
      </c>
      <c r="H517" s="13" t="s">
        <v>190</v>
      </c>
      <c r="I517" s="13">
        <v>516</v>
      </c>
    </row>
    <row r="518" spans="1:9" x14ac:dyDescent="0.25">
      <c r="A518" s="13" t="str">
        <f t="shared" si="8"/>
        <v xml:space="preserve">230-A      Shrub Planting, Miscanthus Grass 'Gracilimus' </v>
      </c>
      <c r="B518" s="13" t="s">
        <v>671</v>
      </c>
      <c r="C518" s="13" t="s">
        <v>759</v>
      </c>
      <c r="D518" s="13" t="s">
        <v>207</v>
      </c>
      <c r="E518" s="13" t="s">
        <v>187</v>
      </c>
      <c r="F518" s="13" t="s">
        <v>188</v>
      </c>
      <c r="G518" s="13" t="s">
        <v>601</v>
      </c>
      <c r="H518" s="13" t="s">
        <v>190</v>
      </c>
      <c r="I518" s="13">
        <v>517</v>
      </c>
    </row>
    <row r="519" spans="1:9" x14ac:dyDescent="0.25">
      <c r="A519" s="13" t="str">
        <f t="shared" si="8"/>
        <v xml:space="preserve">230-A      Shrub Planting, Miss Huff Hardy Lantana </v>
      </c>
      <c r="B519" s="13" t="s">
        <v>671</v>
      </c>
      <c r="C519" s="13" t="s">
        <v>760</v>
      </c>
      <c r="D519" s="13" t="s">
        <v>207</v>
      </c>
      <c r="E519" s="13" t="s">
        <v>187</v>
      </c>
      <c r="F519" s="13" t="s">
        <v>188</v>
      </c>
      <c r="G519" s="13" t="s">
        <v>601</v>
      </c>
      <c r="H519" s="13" t="s">
        <v>190</v>
      </c>
      <c r="I519" s="13">
        <v>518</v>
      </c>
    </row>
    <row r="520" spans="1:9" x14ac:dyDescent="0.25">
      <c r="A520" s="13" t="str">
        <f t="shared" si="8"/>
        <v xml:space="preserve">230-A      Shrub Planting, Mondo Grass </v>
      </c>
      <c r="B520" s="13" t="s">
        <v>671</v>
      </c>
      <c r="C520" s="13" t="s">
        <v>761</v>
      </c>
      <c r="D520" s="13" t="s">
        <v>207</v>
      </c>
      <c r="E520" s="13" t="s">
        <v>187</v>
      </c>
      <c r="F520" s="13" t="s">
        <v>188</v>
      </c>
      <c r="G520" s="13" t="s">
        <v>601</v>
      </c>
      <c r="H520" s="13" t="s">
        <v>190</v>
      </c>
      <c r="I520" s="13">
        <v>519</v>
      </c>
    </row>
    <row r="521" spans="1:9" x14ac:dyDescent="0.25">
      <c r="A521" s="13" t="str">
        <f t="shared" si="8"/>
        <v xml:space="preserve">230-A      Shrub Planting, Morning Light Miscanthus </v>
      </c>
      <c r="B521" s="13" t="s">
        <v>671</v>
      </c>
      <c r="C521" s="13" t="s">
        <v>762</v>
      </c>
      <c r="D521" s="13" t="s">
        <v>207</v>
      </c>
      <c r="E521" s="13" t="s">
        <v>187</v>
      </c>
      <c r="F521" s="13" t="s">
        <v>188</v>
      </c>
      <c r="G521" s="13" t="s">
        <v>601</v>
      </c>
      <c r="H521" s="13" t="s">
        <v>190</v>
      </c>
      <c r="I521" s="13">
        <v>520</v>
      </c>
    </row>
    <row r="522" spans="1:9" x14ac:dyDescent="0.25">
      <c r="A522" s="13" t="str">
        <f t="shared" si="8"/>
        <v xml:space="preserve">230-A      Shrub Planting, Muhly Grass </v>
      </c>
      <c r="B522" s="13" t="s">
        <v>671</v>
      </c>
      <c r="C522" s="13" t="s">
        <v>763</v>
      </c>
      <c r="D522" s="13" t="s">
        <v>207</v>
      </c>
      <c r="E522" s="13" t="s">
        <v>187</v>
      </c>
      <c r="F522" s="13" t="s">
        <v>188</v>
      </c>
      <c r="G522" s="13" t="s">
        <v>601</v>
      </c>
      <c r="H522" s="13" t="s">
        <v>190</v>
      </c>
      <c r="I522" s="13">
        <v>521</v>
      </c>
    </row>
    <row r="523" spans="1:9" x14ac:dyDescent="0.25">
      <c r="A523" s="13" t="str">
        <f t="shared" si="8"/>
        <v xml:space="preserve">230-A      Shrub Planting, Nandina Domestica </v>
      </c>
      <c r="B523" s="13" t="s">
        <v>671</v>
      </c>
      <c r="C523" s="13" t="s">
        <v>764</v>
      </c>
      <c r="D523" s="13" t="s">
        <v>207</v>
      </c>
      <c r="E523" s="13" t="s">
        <v>187</v>
      </c>
      <c r="F523" s="13" t="s">
        <v>188</v>
      </c>
      <c r="G523" s="13" t="s">
        <v>601</v>
      </c>
      <c r="H523" s="13" t="s">
        <v>190</v>
      </c>
      <c r="I523" s="13">
        <v>522</v>
      </c>
    </row>
    <row r="524" spans="1:9" x14ac:dyDescent="0.25">
      <c r="A524" s="13" t="str">
        <f t="shared" si="8"/>
        <v xml:space="preserve">230-A      Shrub Planting, Nellie R. Stevens Holly </v>
      </c>
      <c r="B524" s="13" t="s">
        <v>671</v>
      </c>
      <c r="C524" s="13" t="s">
        <v>765</v>
      </c>
      <c r="D524" s="13" t="s">
        <v>207</v>
      </c>
      <c r="E524" s="13" t="s">
        <v>187</v>
      </c>
      <c r="F524" s="13" t="s">
        <v>188</v>
      </c>
      <c r="G524" s="13" t="s">
        <v>601</v>
      </c>
      <c r="H524" s="13" t="s">
        <v>190</v>
      </c>
      <c r="I524" s="13">
        <v>523</v>
      </c>
    </row>
    <row r="525" spans="1:9" x14ac:dyDescent="0.25">
      <c r="A525" s="13" t="str">
        <f t="shared" si="8"/>
        <v xml:space="preserve">230-A      Shrub Planting, Nick's Compacta' Juniper </v>
      </c>
      <c r="B525" s="13" t="s">
        <v>671</v>
      </c>
      <c r="C525" s="13" t="s">
        <v>766</v>
      </c>
      <c r="D525" s="13" t="s">
        <v>207</v>
      </c>
      <c r="E525" s="13" t="s">
        <v>187</v>
      </c>
      <c r="F525" s="13" t="s">
        <v>188</v>
      </c>
      <c r="G525" s="13" t="s">
        <v>601</v>
      </c>
      <c r="H525" s="13" t="s">
        <v>190</v>
      </c>
      <c r="I525" s="13">
        <v>524</v>
      </c>
    </row>
    <row r="526" spans="1:9" x14ac:dyDescent="0.25">
      <c r="A526" s="13" t="str">
        <f t="shared" si="8"/>
        <v xml:space="preserve">230-A      Shrub Planting, Orange Daylily </v>
      </c>
      <c r="B526" s="13" t="s">
        <v>671</v>
      </c>
      <c r="C526" s="13" t="s">
        <v>767</v>
      </c>
      <c r="D526" s="13" t="s">
        <v>207</v>
      </c>
      <c r="E526" s="13" t="s">
        <v>187</v>
      </c>
      <c r="F526" s="13" t="s">
        <v>188</v>
      </c>
      <c r="G526" s="13" t="s">
        <v>601</v>
      </c>
      <c r="H526" s="13" t="s">
        <v>190</v>
      </c>
      <c r="I526" s="13">
        <v>525</v>
      </c>
    </row>
    <row r="527" spans="1:9" x14ac:dyDescent="0.25">
      <c r="A527" s="13" t="str">
        <f t="shared" si="8"/>
        <v xml:space="preserve">230-A      Shrub Planting, Pampas Grass </v>
      </c>
      <c r="B527" s="13" t="s">
        <v>671</v>
      </c>
      <c r="C527" s="13" t="s">
        <v>768</v>
      </c>
      <c r="D527" s="13" t="s">
        <v>207</v>
      </c>
      <c r="E527" s="13" t="s">
        <v>187</v>
      </c>
      <c r="F527" s="13" t="s">
        <v>188</v>
      </c>
      <c r="G527" s="13" t="s">
        <v>601</v>
      </c>
      <c r="H527" s="13" t="s">
        <v>190</v>
      </c>
      <c r="I527" s="13">
        <v>526</v>
      </c>
    </row>
    <row r="528" spans="1:9" x14ac:dyDescent="0.25">
      <c r="A528" s="13" t="str">
        <f t="shared" si="8"/>
        <v xml:space="preserve">230-A      Shrub Planting, Pansy </v>
      </c>
      <c r="B528" s="13" t="s">
        <v>671</v>
      </c>
      <c r="C528" s="13" t="s">
        <v>769</v>
      </c>
      <c r="D528" s="13" t="s">
        <v>207</v>
      </c>
      <c r="E528" s="13" t="s">
        <v>187</v>
      </c>
      <c r="F528" s="13" t="s">
        <v>188</v>
      </c>
      <c r="G528" s="13" t="s">
        <v>601</v>
      </c>
      <c r="H528" s="13" t="s">
        <v>190</v>
      </c>
      <c r="I528" s="13">
        <v>527</v>
      </c>
    </row>
    <row r="529" spans="1:9" x14ac:dyDescent="0.25">
      <c r="A529" s="13" t="str">
        <f t="shared" si="8"/>
        <v xml:space="preserve">230-A      Shrub Planting, Pansy Mix </v>
      </c>
      <c r="B529" s="13" t="s">
        <v>671</v>
      </c>
      <c r="C529" s="13" t="s">
        <v>770</v>
      </c>
      <c r="D529" s="13" t="s">
        <v>207</v>
      </c>
      <c r="E529" s="13" t="s">
        <v>187</v>
      </c>
      <c r="F529" s="13" t="s">
        <v>188</v>
      </c>
      <c r="G529" s="13" t="s">
        <v>601</v>
      </c>
      <c r="H529" s="13" t="s">
        <v>190</v>
      </c>
      <c r="I529" s="13">
        <v>528</v>
      </c>
    </row>
    <row r="530" spans="1:9" x14ac:dyDescent="0.25">
      <c r="A530" s="13" t="str">
        <f t="shared" si="8"/>
        <v xml:space="preserve">230-A      Shrub Planting, Parsons Juniper </v>
      </c>
      <c r="B530" s="13" t="s">
        <v>671</v>
      </c>
      <c r="C530" s="13" t="s">
        <v>771</v>
      </c>
      <c r="D530" s="13" t="s">
        <v>207</v>
      </c>
      <c r="E530" s="13" t="s">
        <v>187</v>
      </c>
      <c r="F530" s="13" t="s">
        <v>188</v>
      </c>
      <c r="G530" s="13" t="s">
        <v>601</v>
      </c>
      <c r="H530" s="13" t="s">
        <v>190</v>
      </c>
      <c r="I530" s="13">
        <v>529</v>
      </c>
    </row>
    <row r="531" spans="1:9" x14ac:dyDescent="0.25">
      <c r="A531" s="13" t="str">
        <f t="shared" si="8"/>
        <v xml:space="preserve">230-A      Shrub Planting, Pfitzer Juniper </v>
      </c>
      <c r="B531" s="13" t="s">
        <v>671</v>
      </c>
      <c r="C531" s="13" t="s">
        <v>772</v>
      </c>
      <c r="D531" s="13" t="s">
        <v>207</v>
      </c>
      <c r="E531" s="13" t="s">
        <v>187</v>
      </c>
      <c r="F531" s="13" t="s">
        <v>188</v>
      </c>
      <c r="G531" s="13" t="s">
        <v>601</v>
      </c>
      <c r="H531" s="13" t="s">
        <v>190</v>
      </c>
      <c r="I531" s="13">
        <v>530</v>
      </c>
    </row>
    <row r="532" spans="1:9" x14ac:dyDescent="0.25">
      <c r="A532" s="13" t="str">
        <f t="shared" si="8"/>
        <v xml:space="preserve">230-A      Shrub Planting, Pink Creeping Phlox </v>
      </c>
      <c r="B532" s="13" t="s">
        <v>671</v>
      </c>
      <c r="C532" s="13" t="s">
        <v>773</v>
      </c>
      <c r="D532" s="13" t="s">
        <v>207</v>
      </c>
      <c r="E532" s="13" t="s">
        <v>187</v>
      </c>
      <c r="F532" s="13" t="s">
        <v>188</v>
      </c>
      <c r="G532" s="13" t="s">
        <v>601</v>
      </c>
      <c r="H532" s="13" t="s">
        <v>190</v>
      </c>
      <c r="I532" s="13">
        <v>531</v>
      </c>
    </row>
    <row r="533" spans="1:9" x14ac:dyDescent="0.25">
      <c r="A533" s="13" t="str">
        <f t="shared" si="8"/>
        <v xml:space="preserve">230-A      Shrub Planting, Pink Drift Rose </v>
      </c>
      <c r="B533" s="13" t="s">
        <v>671</v>
      </c>
      <c r="C533" s="13" t="s">
        <v>774</v>
      </c>
      <c r="D533" s="13" t="s">
        <v>207</v>
      </c>
      <c r="E533" s="13" t="s">
        <v>187</v>
      </c>
      <c r="F533" s="13" t="s">
        <v>188</v>
      </c>
      <c r="G533" s="13" t="s">
        <v>601</v>
      </c>
      <c r="H533" s="13" t="s">
        <v>190</v>
      </c>
      <c r="I533" s="13">
        <v>532</v>
      </c>
    </row>
    <row r="534" spans="1:9" x14ac:dyDescent="0.25">
      <c r="A534" s="13" t="str">
        <f t="shared" si="8"/>
        <v xml:space="preserve">230-A      Shrub Planting, Pittosporum </v>
      </c>
      <c r="B534" s="13" t="s">
        <v>671</v>
      </c>
      <c r="C534" s="13" t="s">
        <v>775</v>
      </c>
      <c r="D534" s="13" t="s">
        <v>207</v>
      </c>
      <c r="E534" s="13" t="s">
        <v>187</v>
      </c>
      <c r="F534" s="13" t="s">
        <v>188</v>
      </c>
      <c r="G534" s="13" t="s">
        <v>601</v>
      </c>
      <c r="H534" s="13" t="s">
        <v>190</v>
      </c>
      <c r="I534" s="13">
        <v>533</v>
      </c>
    </row>
    <row r="535" spans="1:9" x14ac:dyDescent="0.25">
      <c r="A535" s="13" t="str">
        <f t="shared" si="8"/>
        <v xml:space="preserve">230-A      Shrub Planting, Podocarpus </v>
      </c>
      <c r="B535" s="13" t="s">
        <v>671</v>
      </c>
      <c r="C535" s="13" t="s">
        <v>776</v>
      </c>
      <c r="D535" s="13" t="s">
        <v>207</v>
      </c>
      <c r="E535" s="13" t="s">
        <v>187</v>
      </c>
      <c r="F535" s="13" t="s">
        <v>188</v>
      </c>
      <c r="G535" s="13" t="s">
        <v>601</v>
      </c>
      <c r="H535" s="13" t="s">
        <v>190</v>
      </c>
      <c r="I535" s="13">
        <v>534</v>
      </c>
    </row>
    <row r="536" spans="1:9" x14ac:dyDescent="0.25">
      <c r="A536" s="13" t="str">
        <f t="shared" si="8"/>
        <v xml:space="preserve">230-A      Shrub Planting, Prunus X Yedoensis </v>
      </c>
      <c r="B536" s="13" t="s">
        <v>671</v>
      </c>
      <c r="C536" s="13" t="s">
        <v>777</v>
      </c>
      <c r="D536" s="13" t="s">
        <v>207</v>
      </c>
      <c r="E536" s="13" t="s">
        <v>187</v>
      </c>
      <c r="F536" s="13" t="s">
        <v>188</v>
      </c>
      <c r="G536" s="13" t="s">
        <v>601</v>
      </c>
      <c r="H536" s="13" t="s">
        <v>190</v>
      </c>
      <c r="I536" s="13">
        <v>535</v>
      </c>
    </row>
    <row r="537" spans="1:9" x14ac:dyDescent="0.25">
      <c r="A537" s="13" t="str">
        <f t="shared" si="8"/>
        <v xml:space="preserve">230-A      Shrub Planting, Purple Diamond Loropetalum </v>
      </c>
      <c r="B537" s="13" t="s">
        <v>671</v>
      </c>
      <c r="C537" s="13" t="s">
        <v>778</v>
      </c>
      <c r="D537" s="13" t="s">
        <v>207</v>
      </c>
      <c r="E537" s="13" t="s">
        <v>187</v>
      </c>
      <c r="F537" s="13" t="s">
        <v>188</v>
      </c>
      <c r="G537" s="13" t="s">
        <v>601</v>
      </c>
      <c r="H537" s="13" t="s">
        <v>190</v>
      </c>
      <c r="I537" s="13">
        <v>536</v>
      </c>
    </row>
    <row r="538" spans="1:9" x14ac:dyDescent="0.25">
      <c r="A538" s="13" t="str">
        <f t="shared" si="8"/>
        <v xml:space="preserve">230-A      Shrub Planting, Purple Pixie Loropetalum </v>
      </c>
      <c r="B538" s="13" t="s">
        <v>671</v>
      </c>
      <c r="C538" s="13" t="s">
        <v>779</v>
      </c>
      <c r="D538" s="13" t="s">
        <v>207</v>
      </c>
      <c r="E538" s="13" t="s">
        <v>187</v>
      </c>
      <c r="F538" s="13" t="s">
        <v>188</v>
      </c>
      <c r="G538" s="13" t="s">
        <v>601</v>
      </c>
      <c r="H538" s="13" t="s">
        <v>190</v>
      </c>
      <c r="I538" s="13">
        <v>537</v>
      </c>
    </row>
    <row r="539" spans="1:9" x14ac:dyDescent="0.25">
      <c r="A539" s="13" t="str">
        <f t="shared" si="8"/>
        <v xml:space="preserve">230-A      Shrub Planting, Purple Verbena Homestead </v>
      </c>
      <c r="B539" s="13" t="s">
        <v>671</v>
      </c>
      <c r="C539" s="13" t="s">
        <v>780</v>
      </c>
      <c r="D539" s="13" t="s">
        <v>207</v>
      </c>
      <c r="E539" s="13" t="s">
        <v>187</v>
      </c>
      <c r="F539" s="13" t="s">
        <v>188</v>
      </c>
      <c r="G539" s="13" t="s">
        <v>601</v>
      </c>
      <c r="H539" s="13" t="s">
        <v>190</v>
      </c>
      <c r="I539" s="13">
        <v>538</v>
      </c>
    </row>
    <row r="540" spans="1:9" x14ac:dyDescent="0.25">
      <c r="A540" s="13" t="str">
        <f t="shared" si="8"/>
        <v xml:space="preserve">230-A      Shrub Planting, Purpleleaf Loropetalum </v>
      </c>
      <c r="B540" s="13" t="s">
        <v>671</v>
      </c>
      <c r="C540" s="13" t="s">
        <v>781</v>
      </c>
      <c r="D540" s="13" t="s">
        <v>207</v>
      </c>
      <c r="E540" s="13" t="s">
        <v>187</v>
      </c>
      <c r="F540" s="13" t="s">
        <v>188</v>
      </c>
      <c r="G540" s="13" t="s">
        <v>601</v>
      </c>
      <c r="H540" s="13" t="s">
        <v>190</v>
      </c>
      <c r="I540" s="13">
        <v>539</v>
      </c>
    </row>
    <row r="541" spans="1:9" x14ac:dyDescent="0.25">
      <c r="A541" s="13" t="str">
        <f t="shared" si="8"/>
        <v xml:space="preserve">230-A      Shrub Planting, Radtko Double Knockout Rose </v>
      </c>
      <c r="B541" s="13" t="s">
        <v>671</v>
      </c>
      <c r="C541" s="13" t="s">
        <v>782</v>
      </c>
      <c r="D541" s="13" t="s">
        <v>207</v>
      </c>
      <c r="E541" s="13" t="s">
        <v>187</v>
      </c>
      <c r="F541" s="13" t="s">
        <v>188</v>
      </c>
      <c r="G541" s="13" t="s">
        <v>601</v>
      </c>
      <c r="H541" s="13" t="s">
        <v>190</v>
      </c>
      <c r="I541" s="13">
        <v>540</v>
      </c>
    </row>
    <row r="542" spans="1:9" x14ac:dyDescent="0.25">
      <c r="A542" s="13" t="str">
        <f t="shared" si="8"/>
        <v xml:space="preserve">230-A      Shrub Planting, Radtko Knockout Rose </v>
      </c>
      <c r="B542" s="13" t="s">
        <v>671</v>
      </c>
      <c r="C542" s="13" t="s">
        <v>783</v>
      </c>
      <c r="D542" s="13" t="s">
        <v>207</v>
      </c>
      <c r="E542" s="13" t="s">
        <v>187</v>
      </c>
      <c r="F542" s="13" t="s">
        <v>188</v>
      </c>
      <c r="G542" s="13" t="s">
        <v>601</v>
      </c>
      <c r="H542" s="13" t="s">
        <v>190</v>
      </c>
      <c r="I542" s="13">
        <v>541</v>
      </c>
    </row>
    <row r="543" spans="1:9" x14ac:dyDescent="0.25">
      <c r="A543" s="13" t="str">
        <f t="shared" si="8"/>
        <v xml:space="preserve">230-A      Shrub Planting, Razzle Dazzle Crape Myrtle </v>
      </c>
      <c r="B543" s="13" t="s">
        <v>671</v>
      </c>
      <c r="C543" s="13" t="s">
        <v>784</v>
      </c>
      <c r="D543" s="13" t="s">
        <v>207</v>
      </c>
      <c r="E543" s="13" t="s">
        <v>187</v>
      </c>
      <c r="F543" s="13" t="s">
        <v>188</v>
      </c>
      <c r="G543" s="13" t="s">
        <v>601</v>
      </c>
      <c r="H543" s="13" t="s">
        <v>190</v>
      </c>
      <c r="I543" s="13">
        <v>542</v>
      </c>
    </row>
    <row r="544" spans="1:9" x14ac:dyDescent="0.25">
      <c r="A544" s="13" t="str">
        <f t="shared" si="8"/>
        <v xml:space="preserve">230-A      Shrub Planting, Reeves Spiriea </v>
      </c>
      <c r="B544" s="13" t="s">
        <v>671</v>
      </c>
      <c r="C544" s="13" t="s">
        <v>785</v>
      </c>
      <c r="D544" s="13" t="s">
        <v>207</v>
      </c>
      <c r="E544" s="13" t="s">
        <v>187</v>
      </c>
      <c r="F544" s="13" t="s">
        <v>188</v>
      </c>
      <c r="G544" s="13" t="s">
        <v>601</v>
      </c>
      <c r="H544" s="13" t="s">
        <v>190</v>
      </c>
      <c r="I544" s="13">
        <v>543</v>
      </c>
    </row>
    <row r="545" spans="1:9" x14ac:dyDescent="0.25">
      <c r="A545" s="13" t="str">
        <f t="shared" si="8"/>
        <v xml:space="preserve">230-A      Shrub Planting, Rose Creek Abelia </v>
      </c>
      <c r="B545" s="13" t="s">
        <v>671</v>
      </c>
      <c r="C545" s="13" t="s">
        <v>786</v>
      </c>
      <c r="D545" s="13" t="s">
        <v>207</v>
      </c>
      <c r="E545" s="13" t="s">
        <v>187</v>
      </c>
      <c r="F545" s="13" t="s">
        <v>188</v>
      </c>
      <c r="G545" s="13" t="s">
        <v>601</v>
      </c>
      <c r="H545" s="13" t="s">
        <v>190</v>
      </c>
      <c r="I545" s="13">
        <v>544</v>
      </c>
    </row>
    <row r="546" spans="1:9" x14ac:dyDescent="0.25">
      <c r="A546" s="13" t="str">
        <f t="shared" si="8"/>
        <v xml:space="preserve">230-A      Shrub Planting, Rotunda Holly </v>
      </c>
      <c r="B546" s="13" t="s">
        <v>671</v>
      </c>
      <c r="C546" s="13" t="s">
        <v>787</v>
      </c>
      <c r="D546" s="13" t="s">
        <v>207</v>
      </c>
      <c r="E546" s="13" t="s">
        <v>187</v>
      </c>
      <c r="F546" s="13" t="s">
        <v>188</v>
      </c>
      <c r="G546" s="13" t="s">
        <v>601</v>
      </c>
      <c r="H546" s="13" t="s">
        <v>190</v>
      </c>
      <c r="I546" s="13">
        <v>545</v>
      </c>
    </row>
    <row r="547" spans="1:9" x14ac:dyDescent="0.25">
      <c r="A547" s="13" t="str">
        <f t="shared" si="8"/>
        <v xml:space="preserve">230-A      Shrub Planting, Rudbeckia </v>
      </c>
      <c r="B547" s="13" t="s">
        <v>671</v>
      </c>
      <c r="C547" s="13" t="s">
        <v>788</v>
      </c>
      <c r="D547" s="13" t="s">
        <v>207</v>
      </c>
      <c r="E547" s="13" t="s">
        <v>187</v>
      </c>
      <c r="F547" s="13" t="s">
        <v>188</v>
      </c>
      <c r="G547" s="13" t="s">
        <v>601</v>
      </c>
      <c r="H547" s="13" t="s">
        <v>190</v>
      </c>
      <c r="I547" s="13">
        <v>546</v>
      </c>
    </row>
    <row r="548" spans="1:9" x14ac:dyDescent="0.25">
      <c r="A548" s="13" t="str">
        <f t="shared" si="8"/>
        <v xml:space="preserve">230-A      Shrub Planting, Sasanqua Camellia </v>
      </c>
      <c r="B548" s="13" t="s">
        <v>671</v>
      </c>
      <c r="C548" s="13" t="s">
        <v>789</v>
      </c>
      <c r="D548" s="13" t="s">
        <v>207</v>
      </c>
      <c r="E548" s="13" t="s">
        <v>187</v>
      </c>
      <c r="F548" s="13" t="s">
        <v>188</v>
      </c>
      <c r="G548" s="13" t="s">
        <v>601</v>
      </c>
      <c r="H548" s="13" t="s">
        <v>190</v>
      </c>
      <c r="I548" s="13">
        <v>547</v>
      </c>
    </row>
    <row r="549" spans="1:9" x14ac:dyDescent="0.25">
      <c r="A549" s="13" t="str">
        <f t="shared" si="8"/>
        <v xml:space="preserve">230-A      Shrub Planting, Saw Palmetto </v>
      </c>
      <c r="B549" s="13" t="s">
        <v>671</v>
      </c>
      <c r="C549" s="13" t="s">
        <v>790</v>
      </c>
      <c r="D549" s="13" t="s">
        <v>207</v>
      </c>
      <c r="E549" s="13" t="s">
        <v>187</v>
      </c>
      <c r="F549" s="13" t="s">
        <v>188</v>
      </c>
      <c r="G549" s="13" t="s">
        <v>601</v>
      </c>
      <c r="H549" s="13" t="s">
        <v>190</v>
      </c>
      <c r="I549" s="13">
        <v>548</v>
      </c>
    </row>
    <row r="550" spans="1:9" x14ac:dyDescent="0.25">
      <c r="A550" s="13" t="str">
        <f t="shared" si="8"/>
        <v xml:space="preserve">230-A      Shrub Planting, Sherwood Glossy Abelia </v>
      </c>
      <c r="B550" s="13" t="s">
        <v>671</v>
      </c>
      <c r="C550" s="13" t="s">
        <v>791</v>
      </c>
      <c r="D550" s="13" t="s">
        <v>207</v>
      </c>
      <c r="E550" s="13" t="s">
        <v>187</v>
      </c>
      <c r="F550" s="13" t="s">
        <v>188</v>
      </c>
      <c r="G550" s="13" t="s">
        <v>601</v>
      </c>
      <c r="H550" s="13" t="s">
        <v>190</v>
      </c>
      <c r="I550" s="13">
        <v>549</v>
      </c>
    </row>
    <row r="551" spans="1:9" x14ac:dyDescent="0.25">
      <c r="A551" s="13" t="str">
        <f t="shared" si="8"/>
        <v xml:space="preserve">230-A      Shrub Planting, Shi-Shi Gashira Camellia </v>
      </c>
      <c r="B551" s="13" t="s">
        <v>671</v>
      </c>
      <c r="C551" s="13" t="s">
        <v>792</v>
      </c>
      <c r="D551" s="13" t="s">
        <v>207</v>
      </c>
      <c r="E551" s="13" t="s">
        <v>187</v>
      </c>
      <c r="F551" s="13" t="s">
        <v>188</v>
      </c>
      <c r="G551" s="13" t="s">
        <v>601</v>
      </c>
      <c r="H551" s="13" t="s">
        <v>190</v>
      </c>
      <c r="I551" s="13">
        <v>550</v>
      </c>
    </row>
    <row r="552" spans="1:9" x14ac:dyDescent="0.25">
      <c r="A552" s="13" t="str">
        <f t="shared" si="8"/>
        <v xml:space="preserve">230-A      Shrub Planting, Showy Jasmine </v>
      </c>
      <c r="B552" s="13" t="s">
        <v>671</v>
      </c>
      <c r="C552" s="13" t="s">
        <v>793</v>
      </c>
      <c r="D552" s="13" t="s">
        <v>207</v>
      </c>
      <c r="E552" s="13" t="s">
        <v>187</v>
      </c>
      <c r="F552" s="13" t="s">
        <v>188</v>
      </c>
      <c r="G552" s="13" t="s">
        <v>601</v>
      </c>
      <c r="H552" s="13" t="s">
        <v>190</v>
      </c>
      <c r="I552" s="13">
        <v>551</v>
      </c>
    </row>
    <row r="553" spans="1:9" x14ac:dyDescent="0.25">
      <c r="A553" s="13" t="str">
        <f t="shared" si="8"/>
        <v xml:space="preserve">230-A      Shrub Planting, Silver Dragon Liriope </v>
      </c>
      <c r="B553" s="13" t="s">
        <v>671</v>
      </c>
      <c r="C553" s="13" t="s">
        <v>794</v>
      </c>
      <c r="D553" s="13" t="s">
        <v>207</v>
      </c>
      <c r="E553" s="13" t="s">
        <v>187</v>
      </c>
      <c r="F553" s="13" t="s">
        <v>188</v>
      </c>
      <c r="G553" s="13" t="s">
        <v>601</v>
      </c>
      <c r="H553" s="13" t="s">
        <v>190</v>
      </c>
      <c r="I553" s="13">
        <v>552</v>
      </c>
    </row>
    <row r="554" spans="1:9" x14ac:dyDescent="0.25">
      <c r="A554" s="13" t="str">
        <f t="shared" si="8"/>
        <v xml:space="preserve">230-A      Shrub Planting, Silvery Sunproof Liriope </v>
      </c>
      <c r="B554" s="13" t="s">
        <v>671</v>
      </c>
      <c r="C554" s="13" t="s">
        <v>795</v>
      </c>
      <c r="D554" s="13" t="s">
        <v>207</v>
      </c>
      <c r="E554" s="13" t="s">
        <v>187</v>
      </c>
      <c r="F554" s="13" t="s">
        <v>188</v>
      </c>
      <c r="G554" s="13" t="s">
        <v>601</v>
      </c>
      <c r="H554" s="13" t="s">
        <v>190</v>
      </c>
      <c r="I554" s="13">
        <v>553</v>
      </c>
    </row>
    <row r="555" spans="1:9" x14ac:dyDescent="0.25">
      <c r="A555" s="13" t="str">
        <f t="shared" si="8"/>
        <v xml:space="preserve">230-A      Shrub Planting, Snow White Indian Hawthorn </v>
      </c>
      <c r="B555" s="13" t="s">
        <v>671</v>
      </c>
      <c r="C555" s="13" t="s">
        <v>796</v>
      </c>
      <c r="D555" s="13" t="s">
        <v>207</v>
      </c>
      <c r="E555" s="13" t="s">
        <v>187</v>
      </c>
      <c r="F555" s="13" t="s">
        <v>188</v>
      </c>
      <c r="G555" s="13" t="s">
        <v>601</v>
      </c>
      <c r="H555" s="13" t="s">
        <v>190</v>
      </c>
      <c r="I555" s="13">
        <v>554</v>
      </c>
    </row>
    <row r="556" spans="1:9" x14ac:dyDescent="0.25">
      <c r="A556" s="13" t="str">
        <f t="shared" si="8"/>
        <v xml:space="preserve">230-A      Shrub Planting, Spirea 'Anthony Waterer' </v>
      </c>
      <c r="B556" s="13" t="s">
        <v>671</v>
      </c>
      <c r="C556" s="13" t="s">
        <v>797</v>
      </c>
      <c r="D556" s="13" t="s">
        <v>207</v>
      </c>
      <c r="E556" s="13" t="s">
        <v>187</v>
      </c>
      <c r="F556" s="13" t="s">
        <v>188</v>
      </c>
      <c r="G556" s="13" t="s">
        <v>601</v>
      </c>
      <c r="H556" s="13" t="s">
        <v>190</v>
      </c>
      <c r="I556" s="13">
        <v>555</v>
      </c>
    </row>
    <row r="557" spans="1:9" x14ac:dyDescent="0.25">
      <c r="A557" s="13" t="str">
        <f t="shared" si="8"/>
        <v xml:space="preserve">230-A      Shrub Planting, Stella De Oro Daylily </v>
      </c>
      <c r="B557" s="13" t="s">
        <v>671</v>
      </c>
      <c r="C557" s="13" t="s">
        <v>798</v>
      </c>
      <c r="D557" s="13" t="s">
        <v>207</v>
      </c>
      <c r="E557" s="13" t="s">
        <v>187</v>
      </c>
      <c r="F557" s="13" t="s">
        <v>188</v>
      </c>
      <c r="G557" s="13" t="s">
        <v>601</v>
      </c>
      <c r="H557" s="13" t="s">
        <v>190</v>
      </c>
      <c r="I557" s="13">
        <v>556</v>
      </c>
    </row>
    <row r="558" spans="1:9" x14ac:dyDescent="0.25">
      <c r="A558" s="13" t="str">
        <f t="shared" si="8"/>
        <v xml:space="preserve">230-A      Shrub Planting, Sweet Shrub </v>
      </c>
      <c r="B558" s="13" t="s">
        <v>671</v>
      </c>
      <c r="C558" s="13" t="s">
        <v>799</v>
      </c>
      <c r="D558" s="13" t="s">
        <v>207</v>
      </c>
      <c r="E558" s="13" t="s">
        <v>187</v>
      </c>
      <c r="F558" s="13" t="s">
        <v>188</v>
      </c>
      <c r="G558" s="13" t="s">
        <v>601</v>
      </c>
      <c r="H558" s="13" t="s">
        <v>190</v>
      </c>
      <c r="I558" s="13">
        <v>557</v>
      </c>
    </row>
    <row r="559" spans="1:9" x14ac:dyDescent="0.25">
      <c r="A559" s="13" t="str">
        <f t="shared" si="8"/>
        <v xml:space="preserve">230-A      Shrub Planting, Thorny Elaeagnus </v>
      </c>
      <c r="B559" s="13" t="s">
        <v>671</v>
      </c>
      <c r="C559" s="13" t="s">
        <v>800</v>
      </c>
      <c r="D559" s="13" t="s">
        <v>207</v>
      </c>
      <c r="E559" s="13" t="s">
        <v>187</v>
      </c>
      <c r="F559" s="13" t="s">
        <v>188</v>
      </c>
      <c r="G559" s="13" t="s">
        <v>601</v>
      </c>
      <c r="H559" s="13" t="s">
        <v>190</v>
      </c>
      <c r="I559" s="13">
        <v>558</v>
      </c>
    </row>
    <row r="560" spans="1:9" x14ac:dyDescent="0.25">
      <c r="A560" s="13" t="str">
        <f t="shared" si="8"/>
        <v xml:space="preserve">230-A      Shrub Planting, Upright Japanese Yew </v>
      </c>
      <c r="B560" s="13" t="s">
        <v>671</v>
      </c>
      <c r="C560" s="13" t="s">
        <v>801</v>
      </c>
      <c r="D560" s="13" t="s">
        <v>207</v>
      </c>
      <c r="E560" s="13" t="s">
        <v>187</v>
      </c>
      <c r="F560" s="13" t="s">
        <v>188</v>
      </c>
      <c r="G560" s="13" t="s">
        <v>601</v>
      </c>
      <c r="H560" s="13" t="s">
        <v>190</v>
      </c>
      <c r="I560" s="13">
        <v>559</v>
      </c>
    </row>
    <row r="561" spans="1:9" x14ac:dyDescent="0.25">
      <c r="A561" s="13" t="str">
        <f t="shared" si="8"/>
        <v xml:space="preserve">230-A      Shrub Planting, Variegated Liriope </v>
      </c>
      <c r="B561" s="13" t="s">
        <v>671</v>
      </c>
      <c r="C561" s="13" t="s">
        <v>802</v>
      </c>
      <c r="D561" s="13" t="s">
        <v>207</v>
      </c>
      <c r="E561" s="13" t="s">
        <v>187</v>
      </c>
      <c r="F561" s="13" t="s">
        <v>188</v>
      </c>
      <c r="G561" s="13" t="s">
        <v>601</v>
      </c>
      <c r="H561" s="13" t="s">
        <v>190</v>
      </c>
      <c r="I561" s="13">
        <v>560</v>
      </c>
    </row>
    <row r="562" spans="1:9" x14ac:dyDescent="0.25">
      <c r="A562" s="13" t="str">
        <f t="shared" si="8"/>
        <v xml:space="preserve">230-A      Shrub Planting, Wax Leaf Privet </v>
      </c>
      <c r="B562" s="13" t="s">
        <v>671</v>
      </c>
      <c r="C562" s="13" t="s">
        <v>803</v>
      </c>
      <c r="D562" s="13" t="s">
        <v>207</v>
      </c>
      <c r="E562" s="13" t="s">
        <v>187</v>
      </c>
      <c r="F562" s="13" t="s">
        <v>188</v>
      </c>
      <c r="G562" s="13" t="s">
        <v>601</v>
      </c>
      <c r="H562" s="13" t="s">
        <v>190</v>
      </c>
      <c r="I562" s="13">
        <v>561</v>
      </c>
    </row>
    <row r="563" spans="1:9" x14ac:dyDescent="0.25">
      <c r="A563" s="13" t="str">
        <f t="shared" si="8"/>
        <v xml:space="preserve">230-A      Shrub Planting, WinterCreeper Euonymus </v>
      </c>
      <c r="B563" s="13" t="s">
        <v>671</v>
      </c>
      <c r="C563" s="13" t="s">
        <v>804</v>
      </c>
      <c r="D563" s="13" t="s">
        <v>207</v>
      </c>
      <c r="E563" s="13" t="s">
        <v>187</v>
      </c>
      <c r="F563" s="13" t="s">
        <v>188</v>
      </c>
      <c r="G563" s="13" t="s">
        <v>601</v>
      </c>
      <c r="H563" s="13" t="s">
        <v>190</v>
      </c>
      <c r="I563" s="13">
        <v>562</v>
      </c>
    </row>
    <row r="564" spans="1:9" x14ac:dyDescent="0.25">
      <c r="A564" s="13" t="str">
        <f t="shared" si="8"/>
        <v xml:space="preserve">230-A      Shrub Planting, Yoshino Cherry </v>
      </c>
      <c r="B564" s="13" t="s">
        <v>671</v>
      </c>
      <c r="C564" s="13" t="s">
        <v>805</v>
      </c>
      <c r="D564" s="13" t="s">
        <v>207</v>
      </c>
      <c r="E564" s="13" t="s">
        <v>187</v>
      </c>
      <c r="F564" s="13" t="s">
        <v>188</v>
      </c>
      <c r="G564" s="13" t="s">
        <v>601</v>
      </c>
      <c r="H564" s="13" t="s">
        <v>190</v>
      </c>
      <c r="I564" s="13">
        <v>563</v>
      </c>
    </row>
    <row r="565" spans="1:9" x14ac:dyDescent="0.25">
      <c r="A565" s="13" t="str">
        <f t="shared" si="8"/>
        <v xml:space="preserve">230-A      Shrub Planting, Yuletide Camellia </v>
      </c>
      <c r="B565" s="13" t="s">
        <v>671</v>
      </c>
      <c r="C565" s="13" t="s">
        <v>806</v>
      </c>
      <c r="D565" s="13" t="s">
        <v>207</v>
      </c>
      <c r="E565" s="13" t="s">
        <v>187</v>
      </c>
      <c r="F565" s="13" t="s">
        <v>188</v>
      </c>
      <c r="G565" s="13" t="s">
        <v>601</v>
      </c>
      <c r="H565" s="13" t="s">
        <v>190</v>
      </c>
      <c r="I565" s="13">
        <v>564</v>
      </c>
    </row>
    <row r="566" spans="1:9" x14ac:dyDescent="0.25">
      <c r="A566" s="13" t="str">
        <f t="shared" si="8"/>
        <v xml:space="preserve">230-A      Shrub Planting, Ornamental Lemon Grass </v>
      </c>
      <c r="B566" s="13" t="s">
        <v>671</v>
      </c>
      <c r="C566" s="13" t="s">
        <v>807</v>
      </c>
      <c r="D566" s="13" t="s">
        <v>207</v>
      </c>
      <c r="E566" s="13" t="s">
        <v>187</v>
      </c>
      <c r="F566" s="13" t="s">
        <v>188</v>
      </c>
      <c r="G566" s="13" t="s">
        <v>601</v>
      </c>
      <c r="H566" s="13" t="s">
        <v>190</v>
      </c>
      <c r="I566" s="13">
        <v>565</v>
      </c>
    </row>
    <row r="567" spans="1:9" x14ac:dyDescent="0.25">
      <c r="A567" s="13" t="str">
        <f t="shared" si="8"/>
        <v xml:space="preserve">230-A      Shrub Planting, Indica Azalea </v>
      </c>
      <c r="B567" s="13" t="s">
        <v>671</v>
      </c>
      <c r="C567" s="13" t="s">
        <v>808</v>
      </c>
      <c r="D567" s="13" t="s">
        <v>207</v>
      </c>
      <c r="E567" s="13" t="s">
        <v>187</v>
      </c>
      <c r="F567" s="13" t="s">
        <v>188</v>
      </c>
      <c r="G567" s="13" t="s">
        <v>601</v>
      </c>
      <c r="H567" s="13" t="s">
        <v>190</v>
      </c>
      <c r="I567" s="13">
        <v>566</v>
      </c>
    </row>
    <row r="568" spans="1:9" x14ac:dyDescent="0.25">
      <c r="A568" s="13" t="str">
        <f t="shared" si="8"/>
        <v xml:space="preserve">230-A      Shrub Planting, Loropetalum Chinense 'Peack' </v>
      </c>
      <c r="B568" s="13" t="s">
        <v>671</v>
      </c>
      <c r="C568" s="13" t="s">
        <v>809</v>
      </c>
      <c r="D568" s="13" t="s">
        <v>207</v>
      </c>
      <c r="E568" s="13" t="s">
        <v>187</v>
      </c>
      <c r="F568" s="13" t="s">
        <v>188</v>
      </c>
      <c r="G568" s="13" t="s">
        <v>601</v>
      </c>
      <c r="H568" s="13" t="s">
        <v>190</v>
      </c>
      <c r="I568" s="13">
        <v>567</v>
      </c>
    </row>
    <row r="569" spans="1:9" x14ac:dyDescent="0.25">
      <c r="A569" s="13" t="str">
        <f t="shared" si="8"/>
        <v xml:space="preserve">230-A      Shrub Planting, Juniperus Squamata 'Blue Star' </v>
      </c>
      <c r="B569" s="13" t="s">
        <v>671</v>
      </c>
      <c r="C569" s="13" t="s">
        <v>810</v>
      </c>
      <c r="D569" s="13" t="s">
        <v>207</v>
      </c>
      <c r="E569" s="13" t="s">
        <v>187</v>
      </c>
      <c r="F569" s="13" t="s">
        <v>188</v>
      </c>
      <c r="G569" s="13" t="s">
        <v>601</v>
      </c>
      <c r="H569" s="13" t="s">
        <v>190</v>
      </c>
      <c r="I569" s="13">
        <v>568</v>
      </c>
    </row>
    <row r="570" spans="1:9" x14ac:dyDescent="0.25">
      <c r="A570" s="13" t="str">
        <f t="shared" si="8"/>
        <v xml:space="preserve">230-A      Shrub Planting, Red Drift Rose </v>
      </c>
      <c r="B570" s="13" t="s">
        <v>671</v>
      </c>
      <c r="C570" s="13" t="s">
        <v>811</v>
      </c>
      <c r="D570" s="13" t="s">
        <v>207</v>
      </c>
      <c r="E570" s="13" t="s">
        <v>187</v>
      </c>
      <c r="F570" s="13" t="s">
        <v>188</v>
      </c>
      <c r="G570" s="13" t="s">
        <v>601</v>
      </c>
      <c r="H570" s="13" t="s">
        <v>190</v>
      </c>
      <c r="I570" s="13">
        <v>569</v>
      </c>
    </row>
    <row r="571" spans="1:9" x14ac:dyDescent="0.25">
      <c r="A571" s="13" t="str">
        <f t="shared" si="8"/>
        <v xml:space="preserve">230-A      Shrub Planting, Autumn Angel Encore Azalea </v>
      </c>
      <c r="B571" s="13" t="s">
        <v>671</v>
      </c>
      <c r="C571" s="13" t="s">
        <v>812</v>
      </c>
      <c r="D571" s="13" t="s">
        <v>207</v>
      </c>
      <c r="E571" s="13" t="s">
        <v>187</v>
      </c>
      <c r="F571" s="13" t="s">
        <v>188</v>
      </c>
      <c r="G571" s="13" t="s">
        <v>601</v>
      </c>
      <c r="H571" s="13" t="s">
        <v>190</v>
      </c>
      <c r="I571" s="13">
        <v>570</v>
      </c>
    </row>
    <row r="572" spans="1:9" x14ac:dyDescent="0.25">
      <c r="A572" s="13" t="str">
        <f t="shared" si="8"/>
        <v xml:space="preserve">230-B      Tree Planting, American Beautyberry </v>
      </c>
      <c r="B572" s="13" t="s">
        <v>813</v>
      </c>
      <c r="C572" s="13" t="s">
        <v>814</v>
      </c>
      <c r="D572" s="13" t="s">
        <v>207</v>
      </c>
      <c r="E572" s="13" t="s">
        <v>187</v>
      </c>
      <c r="F572" s="13" t="s">
        <v>188</v>
      </c>
      <c r="G572" s="13" t="s">
        <v>601</v>
      </c>
      <c r="H572" s="13" t="s">
        <v>190</v>
      </c>
      <c r="I572" s="13">
        <v>571</v>
      </c>
    </row>
    <row r="573" spans="1:9" x14ac:dyDescent="0.25">
      <c r="A573" s="13" t="str">
        <f t="shared" si="8"/>
        <v xml:space="preserve">230-B      Tree Planting, American Holly </v>
      </c>
      <c r="B573" s="13" t="s">
        <v>813</v>
      </c>
      <c r="C573" s="13" t="s">
        <v>815</v>
      </c>
      <c r="D573" s="13" t="s">
        <v>207</v>
      </c>
      <c r="E573" s="13" t="s">
        <v>187</v>
      </c>
      <c r="F573" s="13" t="s">
        <v>188</v>
      </c>
      <c r="G573" s="13" t="s">
        <v>601</v>
      </c>
      <c r="H573" s="13" t="s">
        <v>190</v>
      </c>
      <c r="I573" s="13">
        <v>572</v>
      </c>
    </row>
    <row r="574" spans="1:9" x14ac:dyDescent="0.25">
      <c r="A574" s="13" t="str">
        <f t="shared" si="8"/>
        <v xml:space="preserve">230-B      Tree Planting, Ann Star Magnolia </v>
      </c>
      <c r="B574" s="13" t="s">
        <v>813</v>
      </c>
      <c r="C574" s="13" t="s">
        <v>816</v>
      </c>
      <c r="D574" s="13" t="s">
        <v>207</v>
      </c>
      <c r="E574" s="13" t="s">
        <v>187</v>
      </c>
      <c r="F574" s="13" t="s">
        <v>188</v>
      </c>
      <c r="G574" s="13" t="s">
        <v>601</v>
      </c>
      <c r="H574" s="13" t="s">
        <v>190</v>
      </c>
      <c r="I574" s="13">
        <v>573</v>
      </c>
    </row>
    <row r="575" spans="1:9" x14ac:dyDescent="0.25">
      <c r="A575" s="13" t="str">
        <f t="shared" si="8"/>
        <v xml:space="preserve">230-B      Tree Planting, Australis Sweetbay Magnolia </v>
      </c>
      <c r="B575" s="13" t="s">
        <v>813</v>
      </c>
      <c r="C575" s="13" t="s">
        <v>817</v>
      </c>
      <c r="D575" s="13" t="s">
        <v>207</v>
      </c>
      <c r="E575" s="13" t="s">
        <v>187</v>
      </c>
      <c r="F575" s="13" t="s">
        <v>188</v>
      </c>
      <c r="G575" s="13" t="s">
        <v>601</v>
      </c>
      <c r="H575" s="13" t="s">
        <v>190</v>
      </c>
      <c r="I575" s="13">
        <v>574</v>
      </c>
    </row>
    <row r="576" spans="1:9" x14ac:dyDescent="0.25">
      <c r="A576" s="13" t="str">
        <f t="shared" si="8"/>
        <v xml:space="preserve">230-B      Tree Planting, Autumn Blaze Red Maple </v>
      </c>
      <c r="B576" s="13" t="s">
        <v>813</v>
      </c>
      <c r="C576" s="13" t="s">
        <v>818</v>
      </c>
      <c r="D576" s="13" t="s">
        <v>207</v>
      </c>
      <c r="E576" s="13" t="s">
        <v>187</v>
      </c>
      <c r="F576" s="13" t="s">
        <v>188</v>
      </c>
      <c r="G576" s="13" t="s">
        <v>601</v>
      </c>
      <c r="H576" s="13" t="s">
        <v>190</v>
      </c>
      <c r="I576" s="13">
        <v>575</v>
      </c>
    </row>
    <row r="577" spans="1:9" x14ac:dyDescent="0.25">
      <c r="A577" s="13" t="str">
        <f t="shared" si="8"/>
        <v xml:space="preserve">230-B      Tree Planting, Bald Cypress </v>
      </c>
      <c r="B577" s="13" t="s">
        <v>813</v>
      </c>
      <c r="C577" s="13" t="s">
        <v>819</v>
      </c>
      <c r="D577" s="13" t="s">
        <v>207</v>
      </c>
      <c r="E577" s="13" t="s">
        <v>187</v>
      </c>
      <c r="F577" s="13" t="s">
        <v>188</v>
      </c>
      <c r="G577" s="13" t="s">
        <v>601</v>
      </c>
      <c r="H577" s="13" t="s">
        <v>190</v>
      </c>
      <c r="I577" s="13">
        <v>576</v>
      </c>
    </row>
    <row r="578" spans="1:9" x14ac:dyDescent="0.25">
      <c r="A578" s="13" t="str">
        <f t="shared" si="8"/>
        <v xml:space="preserve">230-B      Tree Planting, Biloxi Crapemyrtle </v>
      </c>
      <c r="B578" s="13" t="s">
        <v>813</v>
      </c>
      <c r="C578" s="13" t="s">
        <v>820</v>
      </c>
      <c r="D578" s="13" t="s">
        <v>207</v>
      </c>
      <c r="E578" s="13" t="s">
        <v>187</v>
      </c>
      <c r="F578" s="13" t="s">
        <v>188</v>
      </c>
      <c r="G578" s="13" t="s">
        <v>601</v>
      </c>
      <c r="H578" s="13" t="s">
        <v>190</v>
      </c>
      <c r="I578" s="13">
        <v>577</v>
      </c>
    </row>
    <row r="579" spans="1:9" x14ac:dyDescent="0.25">
      <c r="A579" s="13" t="str">
        <f t="shared" ref="A579:A642" si="9">_xlfn.CONCAT(B579," ", C579)</f>
        <v xml:space="preserve">230-B      Tree Planting, Black Mulberry </v>
      </c>
      <c r="B579" s="13" t="s">
        <v>813</v>
      </c>
      <c r="C579" s="13" t="s">
        <v>821</v>
      </c>
      <c r="D579" s="13" t="s">
        <v>207</v>
      </c>
      <c r="E579" s="13" t="s">
        <v>187</v>
      </c>
      <c r="F579" s="13" t="s">
        <v>188</v>
      </c>
      <c r="G579" s="13" t="s">
        <v>601</v>
      </c>
      <c r="H579" s="13" t="s">
        <v>190</v>
      </c>
      <c r="I579" s="13">
        <v>578</v>
      </c>
    </row>
    <row r="580" spans="1:9" x14ac:dyDescent="0.25">
      <c r="A580" s="13" t="str">
        <f t="shared" si="9"/>
        <v xml:space="preserve">230-B      Tree Planting, Blue Atlas or Deodar Cedar </v>
      </c>
      <c r="B580" s="13" t="s">
        <v>813</v>
      </c>
      <c r="C580" s="13" t="s">
        <v>822</v>
      </c>
      <c r="D580" s="13" t="s">
        <v>207</v>
      </c>
      <c r="E580" s="13" t="s">
        <v>187</v>
      </c>
      <c r="F580" s="13" t="s">
        <v>188</v>
      </c>
      <c r="G580" s="13" t="s">
        <v>601</v>
      </c>
      <c r="H580" s="13" t="s">
        <v>190</v>
      </c>
      <c r="I580" s="13">
        <v>579</v>
      </c>
    </row>
    <row r="581" spans="1:9" x14ac:dyDescent="0.25">
      <c r="A581" s="13" t="str">
        <f t="shared" si="9"/>
        <v xml:space="preserve">230-B      Tree Planting, Bracken's Southern Magnolia </v>
      </c>
      <c r="B581" s="13" t="s">
        <v>813</v>
      </c>
      <c r="C581" s="13" t="s">
        <v>823</v>
      </c>
      <c r="D581" s="13" t="s">
        <v>207</v>
      </c>
      <c r="E581" s="13" t="s">
        <v>187</v>
      </c>
      <c r="F581" s="13" t="s">
        <v>188</v>
      </c>
      <c r="G581" s="13" t="s">
        <v>601</v>
      </c>
      <c r="H581" s="13" t="s">
        <v>190</v>
      </c>
      <c r="I581" s="13">
        <v>580</v>
      </c>
    </row>
    <row r="582" spans="1:9" x14ac:dyDescent="0.25">
      <c r="A582" s="13" t="str">
        <f t="shared" si="9"/>
        <v xml:space="preserve">230-B      Tree Planting, Brodie Columnar Cedar </v>
      </c>
      <c r="B582" s="13" t="s">
        <v>813</v>
      </c>
      <c r="C582" s="13" t="s">
        <v>824</v>
      </c>
      <c r="D582" s="13" t="s">
        <v>207</v>
      </c>
      <c r="E582" s="13" t="s">
        <v>187</v>
      </c>
      <c r="F582" s="13" t="s">
        <v>188</v>
      </c>
      <c r="G582" s="13" t="s">
        <v>601</v>
      </c>
      <c r="H582" s="13" t="s">
        <v>190</v>
      </c>
      <c r="I582" s="13">
        <v>581</v>
      </c>
    </row>
    <row r="583" spans="1:9" x14ac:dyDescent="0.25">
      <c r="A583" s="13" t="str">
        <f t="shared" si="9"/>
        <v xml:space="preserve">230-B      Tree Planting, Burkii Eastern Red Cedar </v>
      </c>
      <c r="B583" s="13" t="s">
        <v>813</v>
      </c>
      <c r="C583" s="13" t="s">
        <v>825</v>
      </c>
      <c r="D583" s="13" t="s">
        <v>207</v>
      </c>
      <c r="E583" s="13" t="s">
        <v>187</v>
      </c>
      <c r="F583" s="13" t="s">
        <v>188</v>
      </c>
      <c r="G583" s="13" t="s">
        <v>601</v>
      </c>
      <c r="H583" s="13" t="s">
        <v>190</v>
      </c>
      <c r="I583" s="13">
        <v>582</v>
      </c>
    </row>
    <row r="584" spans="1:9" x14ac:dyDescent="0.25">
      <c r="A584" s="13" t="str">
        <f t="shared" si="9"/>
        <v xml:space="preserve">230-B      Tree Planting, Cabbage Palm </v>
      </c>
      <c r="B584" s="13" t="s">
        <v>813</v>
      </c>
      <c r="C584" s="13" t="s">
        <v>826</v>
      </c>
      <c r="D584" s="13" t="s">
        <v>207</v>
      </c>
      <c r="E584" s="13" t="s">
        <v>187</v>
      </c>
      <c r="F584" s="13" t="s">
        <v>188</v>
      </c>
      <c r="G584" s="13" t="s">
        <v>601</v>
      </c>
      <c r="H584" s="13" t="s">
        <v>190</v>
      </c>
      <c r="I584" s="13">
        <v>583</v>
      </c>
    </row>
    <row r="585" spans="1:9" x14ac:dyDescent="0.25">
      <c r="A585" s="13" t="str">
        <f t="shared" si="9"/>
        <v xml:space="preserve">230-B      Tree Planting, Cathedral Live Oak </v>
      </c>
      <c r="B585" s="13" t="s">
        <v>813</v>
      </c>
      <c r="C585" s="13" t="s">
        <v>827</v>
      </c>
      <c r="D585" s="13" t="s">
        <v>207</v>
      </c>
      <c r="E585" s="13" t="s">
        <v>187</v>
      </c>
      <c r="F585" s="13" t="s">
        <v>188</v>
      </c>
      <c r="G585" s="13" t="s">
        <v>601</v>
      </c>
      <c r="H585" s="13" t="s">
        <v>190</v>
      </c>
      <c r="I585" s="13">
        <v>584</v>
      </c>
    </row>
    <row r="586" spans="1:9" x14ac:dyDescent="0.25">
      <c r="A586" s="13" t="str">
        <f t="shared" si="9"/>
        <v xml:space="preserve">230-B      Tree Planting, Chaste Tree </v>
      </c>
      <c r="B586" s="13" t="s">
        <v>813</v>
      </c>
      <c r="C586" s="13" t="s">
        <v>828</v>
      </c>
      <c r="D586" s="13" t="s">
        <v>207</v>
      </c>
      <c r="E586" s="13" t="s">
        <v>187</v>
      </c>
      <c r="F586" s="13" t="s">
        <v>188</v>
      </c>
      <c r="G586" s="13" t="s">
        <v>601</v>
      </c>
      <c r="H586" s="13" t="s">
        <v>190</v>
      </c>
      <c r="I586" s="13">
        <v>585</v>
      </c>
    </row>
    <row r="587" spans="1:9" x14ac:dyDescent="0.25">
      <c r="A587" s="13" t="str">
        <f t="shared" si="9"/>
        <v xml:space="preserve">230-B      Tree Planting, Cherry Laurel </v>
      </c>
      <c r="B587" s="13" t="s">
        <v>813</v>
      </c>
      <c r="C587" s="13" t="s">
        <v>829</v>
      </c>
      <c r="D587" s="13" t="s">
        <v>207</v>
      </c>
      <c r="E587" s="13" t="s">
        <v>187</v>
      </c>
      <c r="F587" s="13" t="s">
        <v>188</v>
      </c>
      <c r="G587" s="13" t="s">
        <v>601</v>
      </c>
      <c r="H587" s="13" t="s">
        <v>190</v>
      </c>
      <c r="I587" s="13">
        <v>586</v>
      </c>
    </row>
    <row r="588" spans="1:9" x14ac:dyDescent="0.25">
      <c r="A588" s="13" t="str">
        <f t="shared" si="9"/>
        <v xml:space="preserve">230-B      Tree Planting, Chinafir </v>
      </c>
      <c r="B588" s="13" t="s">
        <v>813</v>
      </c>
      <c r="C588" s="13" t="s">
        <v>830</v>
      </c>
      <c r="D588" s="13" t="s">
        <v>207</v>
      </c>
      <c r="E588" s="13" t="s">
        <v>187</v>
      </c>
      <c r="F588" s="13" t="s">
        <v>188</v>
      </c>
      <c r="G588" s="13" t="s">
        <v>601</v>
      </c>
      <c r="H588" s="13" t="s">
        <v>190</v>
      </c>
      <c r="I588" s="13">
        <v>587</v>
      </c>
    </row>
    <row r="589" spans="1:9" x14ac:dyDescent="0.25">
      <c r="A589" s="13" t="str">
        <f t="shared" si="9"/>
        <v xml:space="preserve">230-B      Tree Planting, Chinese Dogwood </v>
      </c>
      <c r="B589" s="13" t="s">
        <v>813</v>
      </c>
      <c r="C589" s="13" t="s">
        <v>831</v>
      </c>
      <c r="D589" s="13" t="s">
        <v>207</v>
      </c>
      <c r="E589" s="13" t="s">
        <v>187</v>
      </c>
      <c r="F589" s="13" t="s">
        <v>188</v>
      </c>
      <c r="G589" s="13" t="s">
        <v>601</v>
      </c>
      <c r="H589" s="13" t="s">
        <v>190</v>
      </c>
      <c r="I589" s="13">
        <v>588</v>
      </c>
    </row>
    <row r="590" spans="1:9" x14ac:dyDescent="0.25">
      <c r="A590" s="13" t="str">
        <f t="shared" si="9"/>
        <v xml:space="preserve">230-B      Tree Planting, Columnar Tulip Poplar </v>
      </c>
      <c r="B590" s="13" t="s">
        <v>813</v>
      </c>
      <c r="C590" s="13" t="s">
        <v>832</v>
      </c>
      <c r="D590" s="13" t="s">
        <v>207</v>
      </c>
      <c r="E590" s="13" t="s">
        <v>187</v>
      </c>
      <c r="F590" s="13" t="s">
        <v>188</v>
      </c>
      <c r="G590" s="13" t="s">
        <v>601</v>
      </c>
      <c r="H590" s="13" t="s">
        <v>190</v>
      </c>
      <c r="I590" s="13">
        <v>589</v>
      </c>
    </row>
    <row r="591" spans="1:9" x14ac:dyDescent="0.25">
      <c r="A591" s="13" t="str">
        <f t="shared" si="9"/>
        <v xml:space="preserve">230-B      Tree Planting, Common Bald Cypress </v>
      </c>
      <c r="B591" s="13" t="s">
        <v>813</v>
      </c>
      <c r="C591" s="13" t="s">
        <v>833</v>
      </c>
      <c r="D591" s="13" t="s">
        <v>207</v>
      </c>
      <c r="E591" s="13" t="s">
        <v>187</v>
      </c>
      <c r="F591" s="13" t="s">
        <v>188</v>
      </c>
      <c r="G591" s="13" t="s">
        <v>601</v>
      </c>
      <c r="H591" s="13" t="s">
        <v>190</v>
      </c>
      <c r="I591" s="13">
        <v>590</v>
      </c>
    </row>
    <row r="592" spans="1:9" x14ac:dyDescent="0.25">
      <c r="A592" s="13" t="str">
        <f t="shared" si="9"/>
        <v xml:space="preserve">230-B      Tree Planting, Cottonwood </v>
      </c>
      <c r="B592" s="13" t="s">
        <v>813</v>
      </c>
      <c r="C592" s="13" t="s">
        <v>834</v>
      </c>
      <c r="D592" s="13" t="s">
        <v>207</v>
      </c>
      <c r="E592" s="13" t="s">
        <v>187</v>
      </c>
      <c r="F592" s="13" t="s">
        <v>188</v>
      </c>
      <c r="G592" s="13" t="s">
        <v>601</v>
      </c>
      <c r="H592" s="13" t="s">
        <v>190</v>
      </c>
      <c r="I592" s="13">
        <v>591</v>
      </c>
    </row>
    <row r="593" spans="1:9" x14ac:dyDescent="0.25">
      <c r="A593" s="13" t="str">
        <f t="shared" si="9"/>
        <v xml:space="preserve">230-B      Tree Planting, Crape Myrtle </v>
      </c>
      <c r="B593" s="13" t="s">
        <v>813</v>
      </c>
      <c r="C593" s="13" t="s">
        <v>835</v>
      </c>
      <c r="D593" s="13" t="s">
        <v>207</v>
      </c>
      <c r="E593" s="13" t="s">
        <v>187</v>
      </c>
      <c r="F593" s="13" t="s">
        <v>188</v>
      </c>
      <c r="G593" s="13" t="s">
        <v>601</v>
      </c>
      <c r="H593" s="13" t="s">
        <v>190</v>
      </c>
      <c r="I593" s="13">
        <v>592</v>
      </c>
    </row>
    <row r="594" spans="1:9" x14ac:dyDescent="0.25">
      <c r="A594" s="13" t="str">
        <f t="shared" si="9"/>
        <v xml:space="preserve">230-B      Tree Planting, Crape Myrtle 'Natchez' </v>
      </c>
      <c r="B594" s="13" t="s">
        <v>813</v>
      </c>
      <c r="C594" s="13" t="s">
        <v>836</v>
      </c>
      <c r="D594" s="13" t="s">
        <v>207</v>
      </c>
      <c r="E594" s="13" t="s">
        <v>187</v>
      </c>
      <c r="F594" s="13" t="s">
        <v>188</v>
      </c>
      <c r="G594" s="13" t="s">
        <v>601</v>
      </c>
      <c r="H594" s="13" t="s">
        <v>190</v>
      </c>
      <c r="I594" s="13">
        <v>593</v>
      </c>
    </row>
    <row r="595" spans="1:9" x14ac:dyDescent="0.25">
      <c r="A595" s="13" t="str">
        <f t="shared" si="9"/>
        <v xml:space="preserve">230-B      Tree Planting, Crape Myrtle 'Tonto' </v>
      </c>
      <c r="B595" s="13" t="s">
        <v>813</v>
      </c>
      <c r="C595" s="13" t="s">
        <v>837</v>
      </c>
      <c r="D595" s="13" t="s">
        <v>207</v>
      </c>
      <c r="E595" s="13" t="s">
        <v>187</v>
      </c>
      <c r="F595" s="13" t="s">
        <v>188</v>
      </c>
      <c r="G595" s="13" t="s">
        <v>601</v>
      </c>
      <c r="H595" s="13" t="s">
        <v>190</v>
      </c>
      <c r="I595" s="13">
        <v>594</v>
      </c>
    </row>
    <row r="596" spans="1:9" x14ac:dyDescent="0.25">
      <c r="A596" s="13" t="str">
        <f t="shared" si="9"/>
        <v xml:space="preserve">230-B      Tree Planting, Crape Mytle 'Cherokee' </v>
      </c>
      <c r="B596" s="13" t="s">
        <v>813</v>
      </c>
      <c r="C596" s="13" t="s">
        <v>838</v>
      </c>
      <c r="D596" s="13" t="s">
        <v>207</v>
      </c>
      <c r="E596" s="13" t="s">
        <v>187</v>
      </c>
      <c r="F596" s="13" t="s">
        <v>188</v>
      </c>
      <c r="G596" s="13" t="s">
        <v>601</v>
      </c>
      <c r="H596" s="13" t="s">
        <v>190</v>
      </c>
      <c r="I596" s="13">
        <v>595</v>
      </c>
    </row>
    <row r="597" spans="1:9" x14ac:dyDescent="0.25">
      <c r="A597" s="13" t="str">
        <f t="shared" si="9"/>
        <v xml:space="preserve">230-B      Tree Planting, Crape Mytle 'Fantasy' </v>
      </c>
      <c r="B597" s="13" t="s">
        <v>813</v>
      </c>
      <c r="C597" s="13" t="s">
        <v>839</v>
      </c>
      <c r="D597" s="13" t="s">
        <v>207</v>
      </c>
      <c r="E597" s="13" t="s">
        <v>187</v>
      </c>
      <c r="F597" s="13" t="s">
        <v>188</v>
      </c>
      <c r="G597" s="13" t="s">
        <v>601</v>
      </c>
      <c r="H597" s="13" t="s">
        <v>190</v>
      </c>
      <c r="I597" s="13">
        <v>596</v>
      </c>
    </row>
    <row r="598" spans="1:9" x14ac:dyDescent="0.25">
      <c r="A598" s="13" t="str">
        <f t="shared" si="9"/>
        <v xml:space="preserve">230-B      Tree Planting, Crape Mytle 'Watermelon Red' </v>
      </c>
      <c r="B598" s="13" t="s">
        <v>813</v>
      </c>
      <c r="C598" s="13" t="s">
        <v>840</v>
      </c>
      <c r="D598" s="13" t="s">
        <v>207</v>
      </c>
      <c r="E598" s="13" t="s">
        <v>187</v>
      </c>
      <c r="F598" s="13" t="s">
        <v>188</v>
      </c>
      <c r="G598" s="13" t="s">
        <v>601</v>
      </c>
      <c r="H598" s="13" t="s">
        <v>190</v>
      </c>
      <c r="I598" s="13">
        <v>597</v>
      </c>
    </row>
    <row r="599" spans="1:9" x14ac:dyDescent="0.25">
      <c r="A599" s="13" t="str">
        <f t="shared" si="9"/>
        <v xml:space="preserve">230-B      Tree Planting, D.D. Blanchard Magnolia </v>
      </c>
      <c r="B599" s="13" t="s">
        <v>813</v>
      </c>
      <c r="C599" s="13" t="s">
        <v>841</v>
      </c>
      <c r="D599" s="13" t="s">
        <v>207</v>
      </c>
      <c r="E599" s="13" t="s">
        <v>187</v>
      </c>
      <c r="F599" s="13" t="s">
        <v>188</v>
      </c>
      <c r="G599" s="13" t="s">
        <v>601</v>
      </c>
      <c r="H599" s="13" t="s">
        <v>190</v>
      </c>
      <c r="I599" s="13">
        <v>598</v>
      </c>
    </row>
    <row r="600" spans="1:9" x14ac:dyDescent="0.25">
      <c r="A600" s="13" t="str">
        <f t="shared" si="9"/>
        <v xml:space="preserve">230-B      Tree Planting, Dawn Redwood </v>
      </c>
      <c r="B600" s="13" t="s">
        <v>813</v>
      </c>
      <c r="C600" s="13" t="s">
        <v>842</v>
      </c>
      <c r="D600" s="13" t="s">
        <v>207</v>
      </c>
      <c r="E600" s="13" t="s">
        <v>187</v>
      </c>
      <c r="F600" s="13" t="s">
        <v>188</v>
      </c>
      <c r="G600" s="13" t="s">
        <v>601</v>
      </c>
      <c r="H600" s="13" t="s">
        <v>190</v>
      </c>
      <c r="I600" s="13">
        <v>599</v>
      </c>
    </row>
    <row r="601" spans="1:9" x14ac:dyDescent="0.25">
      <c r="A601" s="13" t="str">
        <f t="shared" si="9"/>
        <v xml:space="preserve">230-B      Tree Planting, Deciduous Holly </v>
      </c>
      <c r="B601" s="13" t="s">
        <v>813</v>
      </c>
      <c r="C601" s="13" t="s">
        <v>843</v>
      </c>
      <c r="D601" s="13" t="s">
        <v>207</v>
      </c>
      <c r="E601" s="13" t="s">
        <v>187</v>
      </c>
      <c r="F601" s="13" t="s">
        <v>188</v>
      </c>
      <c r="G601" s="13" t="s">
        <v>601</v>
      </c>
      <c r="H601" s="13" t="s">
        <v>190</v>
      </c>
      <c r="I601" s="13">
        <v>600</v>
      </c>
    </row>
    <row r="602" spans="1:9" x14ac:dyDescent="0.25">
      <c r="A602" s="13" t="str">
        <f t="shared" si="9"/>
        <v xml:space="preserve">230-B      Tree Planting, Dogwood </v>
      </c>
      <c r="B602" s="13" t="s">
        <v>813</v>
      </c>
      <c r="C602" s="13" t="s">
        <v>844</v>
      </c>
      <c r="D602" s="13" t="s">
        <v>207</v>
      </c>
      <c r="E602" s="13" t="s">
        <v>187</v>
      </c>
      <c r="F602" s="13" t="s">
        <v>188</v>
      </c>
      <c r="G602" s="13" t="s">
        <v>601</v>
      </c>
      <c r="H602" s="13" t="s">
        <v>190</v>
      </c>
      <c r="I602" s="13">
        <v>601</v>
      </c>
    </row>
    <row r="603" spans="1:9" x14ac:dyDescent="0.25">
      <c r="A603" s="13" t="str">
        <f t="shared" si="9"/>
        <v xml:space="preserve">230-B      Tree Planting, Drake Chinese Elm </v>
      </c>
      <c r="B603" s="13" t="s">
        <v>813</v>
      </c>
      <c r="C603" s="13" t="s">
        <v>845</v>
      </c>
      <c r="D603" s="13" t="s">
        <v>207</v>
      </c>
      <c r="E603" s="13" t="s">
        <v>187</v>
      </c>
      <c r="F603" s="13" t="s">
        <v>188</v>
      </c>
      <c r="G603" s="13" t="s">
        <v>601</v>
      </c>
      <c r="H603" s="13" t="s">
        <v>190</v>
      </c>
      <c r="I603" s="13">
        <v>602</v>
      </c>
    </row>
    <row r="604" spans="1:9" x14ac:dyDescent="0.25">
      <c r="A604" s="13" t="str">
        <f t="shared" si="9"/>
        <v xml:space="preserve">230-B      Tree Planting, Drake Elm </v>
      </c>
      <c r="B604" s="13" t="s">
        <v>813</v>
      </c>
      <c r="C604" s="13" t="s">
        <v>846</v>
      </c>
      <c r="D604" s="13" t="s">
        <v>207</v>
      </c>
      <c r="E604" s="13" t="s">
        <v>187</v>
      </c>
      <c r="F604" s="13" t="s">
        <v>188</v>
      </c>
      <c r="G604" s="13" t="s">
        <v>601</v>
      </c>
      <c r="H604" s="13" t="s">
        <v>190</v>
      </c>
      <c r="I604" s="13">
        <v>603</v>
      </c>
    </row>
    <row r="605" spans="1:9" x14ac:dyDescent="0.25">
      <c r="A605" s="13" t="str">
        <f t="shared" si="9"/>
        <v xml:space="preserve">230-B      Tree Planting, Dynamite Crape Myrtle </v>
      </c>
      <c r="B605" s="13" t="s">
        <v>813</v>
      </c>
      <c r="C605" s="13" t="s">
        <v>847</v>
      </c>
      <c r="D605" s="13" t="s">
        <v>207</v>
      </c>
      <c r="E605" s="13" t="s">
        <v>187</v>
      </c>
      <c r="F605" s="13" t="s">
        <v>188</v>
      </c>
      <c r="G605" s="13" t="s">
        <v>601</v>
      </c>
      <c r="H605" s="13" t="s">
        <v>190</v>
      </c>
      <c r="I605" s="13">
        <v>604</v>
      </c>
    </row>
    <row r="606" spans="1:9" x14ac:dyDescent="0.25">
      <c r="A606" s="13" t="str">
        <f t="shared" si="9"/>
        <v xml:space="preserve">230-B      Tree Planting, Eagleston Holly </v>
      </c>
      <c r="B606" s="13" t="s">
        <v>813</v>
      </c>
      <c r="C606" s="13" t="s">
        <v>848</v>
      </c>
      <c r="D606" s="13" t="s">
        <v>207</v>
      </c>
      <c r="E606" s="13" t="s">
        <v>187</v>
      </c>
      <c r="F606" s="13" t="s">
        <v>188</v>
      </c>
      <c r="G606" s="13" t="s">
        <v>601</v>
      </c>
      <c r="H606" s="13" t="s">
        <v>190</v>
      </c>
      <c r="I606" s="13">
        <v>605</v>
      </c>
    </row>
    <row r="607" spans="1:9" x14ac:dyDescent="0.25">
      <c r="A607" s="13" t="str">
        <f t="shared" si="9"/>
        <v xml:space="preserve">230-B      Tree Planting, Eastern Red Cedar </v>
      </c>
      <c r="B607" s="13" t="s">
        <v>813</v>
      </c>
      <c r="C607" s="13" t="s">
        <v>849</v>
      </c>
      <c r="D607" s="13" t="s">
        <v>207</v>
      </c>
      <c r="E607" s="13" t="s">
        <v>187</v>
      </c>
      <c r="F607" s="13" t="s">
        <v>188</v>
      </c>
      <c r="G607" s="13" t="s">
        <v>601</v>
      </c>
      <c r="H607" s="13" t="s">
        <v>190</v>
      </c>
      <c r="I607" s="13">
        <v>606</v>
      </c>
    </row>
    <row r="608" spans="1:9" x14ac:dyDescent="0.25">
      <c r="A608" s="13" t="str">
        <f t="shared" si="9"/>
        <v xml:space="preserve">230-B      Tree Planting, Emerald Green Arborvitae </v>
      </c>
      <c r="B608" s="13" t="s">
        <v>813</v>
      </c>
      <c r="C608" s="13" t="s">
        <v>850</v>
      </c>
      <c r="D608" s="13" t="s">
        <v>207</v>
      </c>
      <c r="E608" s="13" t="s">
        <v>187</v>
      </c>
      <c r="F608" s="13" t="s">
        <v>188</v>
      </c>
      <c r="G608" s="13" t="s">
        <v>601</v>
      </c>
      <c r="H608" s="13" t="s">
        <v>190</v>
      </c>
      <c r="I608" s="13">
        <v>607</v>
      </c>
    </row>
    <row r="609" spans="1:9" x14ac:dyDescent="0.25">
      <c r="A609" s="13" t="str">
        <f t="shared" si="9"/>
        <v xml:space="preserve">230-B      Tree Planting, Flameleaf Sumac </v>
      </c>
      <c r="B609" s="13" t="s">
        <v>813</v>
      </c>
      <c r="C609" s="13" t="s">
        <v>851</v>
      </c>
      <c r="D609" s="13" t="s">
        <v>207</v>
      </c>
      <c r="E609" s="13" t="s">
        <v>187</v>
      </c>
      <c r="F609" s="13" t="s">
        <v>188</v>
      </c>
      <c r="G609" s="13" t="s">
        <v>601</v>
      </c>
      <c r="H609" s="13" t="s">
        <v>190</v>
      </c>
      <c r="I609" s="13">
        <v>608</v>
      </c>
    </row>
    <row r="610" spans="1:9" x14ac:dyDescent="0.25">
      <c r="A610" s="13" t="str">
        <f t="shared" si="9"/>
        <v xml:space="preserve">230-B      Tree Planting, Flowering Dogwood </v>
      </c>
      <c r="B610" s="13" t="s">
        <v>813</v>
      </c>
      <c r="C610" s="13" t="s">
        <v>852</v>
      </c>
      <c r="D610" s="13" t="s">
        <v>207</v>
      </c>
      <c r="E610" s="13" t="s">
        <v>187</v>
      </c>
      <c r="F610" s="13" t="s">
        <v>188</v>
      </c>
      <c r="G610" s="13" t="s">
        <v>601</v>
      </c>
      <c r="H610" s="13" t="s">
        <v>190</v>
      </c>
      <c r="I610" s="13">
        <v>609</v>
      </c>
    </row>
    <row r="611" spans="1:9" x14ac:dyDescent="0.25">
      <c r="A611" s="13" t="str">
        <f t="shared" si="9"/>
        <v xml:space="preserve">230-B      Tree Planting, Foster's Holly </v>
      </c>
      <c r="B611" s="13" t="s">
        <v>813</v>
      </c>
      <c r="C611" s="13" t="s">
        <v>853</v>
      </c>
      <c r="D611" s="13" t="s">
        <v>207</v>
      </c>
      <c r="E611" s="13" t="s">
        <v>187</v>
      </c>
      <c r="F611" s="13" t="s">
        <v>188</v>
      </c>
      <c r="G611" s="13" t="s">
        <v>601</v>
      </c>
      <c r="H611" s="13" t="s">
        <v>190</v>
      </c>
      <c r="I611" s="13">
        <v>610</v>
      </c>
    </row>
    <row r="612" spans="1:9" x14ac:dyDescent="0.25">
      <c r="A612" s="13" t="str">
        <f t="shared" si="9"/>
        <v xml:space="preserve">230-B      Tree Planting, Green Ash </v>
      </c>
      <c r="B612" s="13" t="s">
        <v>813</v>
      </c>
      <c r="C612" s="13" t="s">
        <v>854</v>
      </c>
      <c r="D612" s="13" t="s">
        <v>207</v>
      </c>
      <c r="E612" s="13" t="s">
        <v>187</v>
      </c>
      <c r="F612" s="13" t="s">
        <v>188</v>
      </c>
      <c r="G612" s="13" t="s">
        <v>601</v>
      </c>
      <c r="H612" s="13" t="s">
        <v>190</v>
      </c>
      <c r="I612" s="13">
        <v>611</v>
      </c>
    </row>
    <row r="613" spans="1:9" x14ac:dyDescent="0.25">
      <c r="A613" s="13" t="str">
        <f t="shared" si="9"/>
        <v xml:space="preserve">230-B      Tree Planting, Green Giant Western Cedar </v>
      </c>
      <c r="B613" s="13" t="s">
        <v>813</v>
      </c>
      <c r="C613" s="13" t="s">
        <v>855</v>
      </c>
      <c r="D613" s="13" t="s">
        <v>207</v>
      </c>
      <c r="E613" s="13" t="s">
        <v>187</v>
      </c>
      <c r="F613" s="13" t="s">
        <v>188</v>
      </c>
      <c r="G613" s="13" t="s">
        <v>601</v>
      </c>
      <c r="H613" s="13" t="s">
        <v>190</v>
      </c>
      <c r="I613" s="13">
        <v>612</v>
      </c>
    </row>
    <row r="614" spans="1:9" x14ac:dyDescent="0.25">
      <c r="A614" s="13" t="str">
        <f t="shared" si="9"/>
        <v xml:space="preserve">230-B      Tree Planting, Hickory, Pignut </v>
      </c>
      <c r="B614" s="13" t="s">
        <v>813</v>
      </c>
      <c r="C614" s="13" t="s">
        <v>856</v>
      </c>
      <c r="D614" s="13" t="s">
        <v>207</v>
      </c>
      <c r="E614" s="13" t="s">
        <v>187</v>
      </c>
      <c r="F614" s="13" t="s">
        <v>188</v>
      </c>
      <c r="G614" s="13" t="s">
        <v>601</v>
      </c>
      <c r="H614" s="13" t="s">
        <v>190</v>
      </c>
      <c r="I614" s="13">
        <v>613</v>
      </c>
    </row>
    <row r="615" spans="1:9" x14ac:dyDescent="0.25">
      <c r="A615" s="13" t="str">
        <f t="shared" si="9"/>
        <v xml:space="preserve">230-B      Tree Planting, Honey Locust </v>
      </c>
      <c r="B615" s="13" t="s">
        <v>813</v>
      </c>
      <c r="C615" s="13" t="s">
        <v>857</v>
      </c>
      <c r="D615" s="13" t="s">
        <v>207</v>
      </c>
      <c r="E615" s="13" t="s">
        <v>187</v>
      </c>
      <c r="F615" s="13" t="s">
        <v>188</v>
      </c>
      <c r="G615" s="13" t="s">
        <v>601</v>
      </c>
      <c r="H615" s="13" t="s">
        <v>190</v>
      </c>
      <c r="I615" s="13">
        <v>614</v>
      </c>
    </row>
    <row r="616" spans="1:9" x14ac:dyDescent="0.25">
      <c r="A616" s="13" t="str">
        <f t="shared" si="9"/>
        <v xml:space="preserve">230-B      Tree Planting, Italian Cypress </v>
      </c>
      <c r="B616" s="13" t="s">
        <v>813</v>
      </c>
      <c r="C616" s="13" t="s">
        <v>858</v>
      </c>
      <c r="D616" s="13" t="s">
        <v>207</v>
      </c>
      <c r="E616" s="13" t="s">
        <v>187</v>
      </c>
      <c r="F616" s="13" t="s">
        <v>188</v>
      </c>
      <c r="G616" s="13" t="s">
        <v>601</v>
      </c>
      <c r="H616" s="13" t="s">
        <v>190</v>
      </c>
      <c r="I616" s="13">
        <v>615</v>
      </c>
    </row>
    <row r="617" spans="1:9" x14ac:dyDescent="0.25">
      <c r="A617" s="13" t="str">
        <f t="shared" si="9"/>
        <v xml:space="preserve">230-B      Tree Planting, Jerusalem Thorn </v>
      </c>
      <c r="B617" s="13" t="s">
        <v>813</v>
      </c>
      <c r="C617" s="13" t="s">
        <v>859</v>
      </c>
      <c r="D617" s="13" t="s">
        <v>207</v>
      </c>
      <c r="E617" s="13" t="s">
        <v>187</v>
      </c>
      <c r="F617" s="13" t="s">
        <v>188</v>
      </c>
      <c r="G617" s="13" t="s">
        <v>601</v>
      </c>
      <c r="H617" s="13" t="s">
        <v>190</v>
      </c>
      <c r="I617" s="13">
        <v>616</v>
      </c>
    </row>
    <row r="618" spans="1:9" x14ac:dyDescent="0.25">
      <c r="A618" s="13" t="str">
        <f t="shared" si="9"/>
        <v xml:space="preserve">230-B      Tree Planting, Lennei Saucer Magnolia </v>
      </c>
      <c r="B618" s="13" t="s">
        <v>813</v>
      </c>
      <c r="C618" s="13" t="s">
        <v>860</v>
      </c>
      <c r="D618" s="13" t="s">
        <v>207</v>
      </c>
      <c r="E618" s="13" t="s">
        <v>187</v>
      </c>
      <c r="F618" s="13" t="s">
        <v>188</v>
      </c>
      <c r="G618" s="13" t="s">
        <v>601</v>
      </c>
      <c r="H618" s="13" t="s">
        <v>190</v>
      </c>
      <c r="I618" s="13">
        <v>617</v>
      </c>
    </row>
    <row r="619" spans="1:9" x14ac:dyDescent="0.25">
      <c r="A619" s="13" t="str">
        <f t="shared" si="9"/>
        <v xml:space="preserve">230-B      Tree Planting, Leyland Cypress </v>
      </c>
      <c r="B619" s="13" t="s">
        <v>813</v>
      </c>
      <c r="C619" s="13" t="s">
        <v>861</v>
      </c>
      <c r="D619" s="13" t="s">
        <v>207</v>
      </c>
      <c r="E619" s="13" t="s">
        <v>187</v>
      </c>
      <c r="F619" s="13" t="s">
        <v>188</v>
      </c>
      <c r="G619" s="13" t="s">
        <v>601</v>
      </c>
      <c r="H619" s="13" t="s">
        <v>190</v>
      </c>
      <c r="I619" s="13">
        <v>618</v>
      </c>
    </row>
    <row r="620" spans="1:9" x14ac:dyDescent="0.25">
      <c r="A620" s="13" t="str">
        <f t="shared" si="9"/>
        <v xml:space="preserve">230-B      Tree Planting, Little Gem Magnolia </v>
      </c>
      <c r="B620" s="13" t="s">
        <v>813</v>
      </c>
      <c r="C620" s="13" t="s">
        <v>862</v>
      </c>
      <c r="D620" s="13" t="s">
        <v>207</v>
      </c>
      <c r="E620" s="13" t="s">
        <v>187</v>
      </c>
      <c r="F620" s="13" t="s">
        <v>188</v>
      </c>
      <c r="G620" s="13" t="s">
        <v>601</v>
      </c>
      <c r="H620" s="13" t="s">
        <v>190</v>
      </c>
      <c r="I620" s="13">
        <v>619</v>
      </c>
    </row>
    <row r="621" spans="1:9" x14ac:dyDescent="0.25">
      <c r="A621" s="13" t="str">
        <f t="shared" si="9"/>
        <v xml:space="preserve">230-B      Tree Planting, Live Oak </v>
      </c>
      <c r="B621" s="13" t="s">
        <v>813</v>
      </c>
      <c r="C621" s="13" t="s">
        <v>863</v>
      </c>
      <c r="D621" s="13" t="s">
        <v>207</v>
      </c>
      <c r="E621" s="13" t="s">
        <v>187</v>
      </c>
      <c r="F621" s="13" t="s">
        <v>188</v>
      </c>
      <c r="G621" s="13" t="s">
        <v>601</v>
      </c>
      <c r="H621" s="13" t="s">
        <v>190</v>
      </c>
      <c r="I621" s="13">
        <v>620</v>
      </c>
    </row>
    <row r="622" spans="1:9" x14ac:dyDescent="0.25">
      <c r="A622" s="13" t="str">
        <f t="shared" si="9"/>
        <v xml:space="preserve">230-B      Tree Planting, Live Oak, 10" to 20" </v>
      </c>
      <c r="B622" s="13" t="s">
        <v>813</v>
      </c>
      <c r="C622" s="13" t="s">
        <v>864</v>
      </c>
      <c r="D622" s="13" t="s">
        <v>207</v>
      </c>
      <c r="E622" s="13" t="s">
        <v>187</v>
      </c>
      <c r="F622" s="13" t="s">
        <v>188</v>
      </c>
      <c r="G622" s="13" t="s">
        <v>601</v>
      </c>
      <c r="H622" s="13" t="s">
        <v>190</v>
      </c>
      <c r="I622" s="13">
        <v>621</v>
      </c>
    </row>
    <row r="623" spans="1:9" x14ac:dyDescent="0.25">
      <c r="A623" s="13" t="str">
        <f t="shared" si="9"/>
        <v xml:space="preserve">230-B      Tree Planting, Live Oak, 21" to 30", State Furnished </v>
      </c>
      <c r="B623" s="13" t="s">
        <v>813</v>
      </c>
      <c r="C623" s="13" t="s">
        <v>865</v>
      </c>
      <c r="D623" s="13" t="s">
        <v>207</v>
      </c>
      <c r="E623" s="13" t="s">
        <v>187</v>
      </c>
      <c r="F623" s="13" t="s">
        <v>188</v>
      </c>
      <c r="G623" s="13" t="s">
        <v>601</v>
      </c>
      <c r="H623" s="13" t="s">
        <v>190</v>
      </c>
      <c r="I623" s="13">
        <v>622</v>
      </c>
    </row>
    <row r="624" spans="1:9" x14ac:dyDescent="0.25">
      <c r="A624" s="13" t="str">
        <f t="shared" si="9"/>
        <v xml:space="preserve">230-B      Tree Planting, Magnolia, From Right-Of-Way </v>
      </c>
      <c r="B624" s="13" t="s">
        <v>813</v>
      </c>
      <c r="C624" s="13" t="s">
        <v>866</v>
      </c>
      <c r="D624" s="13" t="s">
        <v>207</v>
      </c>
      <c r="E624" s="13" t="s">
        <v>187</v>
      </c>
      <c r="F624" s="13" t="s">
        <v>188</v>
      </c>
      <c r="G624" s="13" t="s">
        <v>601</v>
      </c>
      <c r="H624" s="13" t="s">
        <v>190</v>
      </c>
      <c r="I624" s="13">
        <v>623</v>
      </c>
    </row>
    <row r="625" spans="1:9" x14ac:dyDescent="0.25">
      <c r="A625" s="13" t="str">
        <f t="shared" si="9"/>
        <v xml:space="preserve">230-B      Tree Planting, Mary Nell Holly </v>
      </c>
      <c r="B625" s="13" t="s">
        <v>813</v>
      </c>
      <c r="C625" s="13" t="s">
        <v>867</v>
      </c>
      <c r="D625" s="13" t="s">
        <v>207</v>
      </c>
      <c r="E625" s="13" t="s">
        <v>187</v>
      </c>
      <c r="F625" s="13" t="s">
        <v>188</v>
      </c>
      <c r="G625" s="13" t="s">
        <v>601</v>
      </c>
      <c r="H625" s="13" t="s">
        <v>190</v>
      </c>
      <c r="I625" s="13">
        <v>624</v>
      </c>
    </row>
    <row r="626" spans="1:9" x14ac:dyDescent="0.25">
      <c r="A626" s="13" t="str">
        <f t="shared" si="9"/>
        <v xml:space="preserve">230-B      Tree Planting, Muskogee Crape Myrtle </v>
      </c>
      <c r="B626" s="13" t="s">
        <v>813</v>
      </c>
      <c r="C626" s="13" t="s">
        <v>868</v>
      </c>
      <c r="D626" s="13" t="s">
        <v>207</v>
      </c>
      <c r="E626" s="13" t="s">
        <v>187</v>
      </c>
      <c r="F626" s="13" t="s">
        <v>188</v>
      </c>
      <c r="G626" s="13" t="s">
        <v>601</v>
      </c>
      <c r="H626" s="13" t="s">
        <v>190</v>
      </c>
      <c r="I626" s="13">
        <v>625</v>
      </c>
    </row>
    <row r="627" spans="1:9" x14ac:dyDescent="0.25">
      <c r="A627" s="13" t="str">
        <f t="shared" si="9"/>
        <v xml:space="preserve">230-B      Tree Planting, Natchez Crape Myrtle </v>
      </c>
      <c r="B627" s="13" t="s">
        <v>813</v>
      </c>
      <c r="C627" s="13" t="s">
        <v>869</v>
      </c>
      <c r="D627" s="13" t="s">
        <v>207</v>
      </c>
      <c r="E627" s="13" t="s">
        <v>187</v>
      </c>
      <c r="F627" s="13" t="s">
        <v>188</v>
      </c>
      <c r="G627" s="13" t="s">
        <v>601</v>
      </c>
      <c r="H627" s="13" t="s">
        <v>190</v>
      </c>
      <c r="I627" s="13">
        <v>626</v>
      </c>
    </row>
    <row r="628" spans="1:9" x14ac:dyDescent="0.25">
      <c r="A628" s="13" t="str">
        <f t="shared" si="9"/>
        <v xml:space="preserve">230-B      Tree Planting, Nutall Oak </v>
      </c>
      <c r="B628" s="13" t="s">
        <v>813</v>
      </c>
      <c r="C628" s="13" t="s">
        <v>870</v>
      </c>
      <c r="D628" s="13" t="s">
        <v>207</v>
      </c>
      <c r="E628" s="13" t="s">
        <v>187</v>
      </c>
      <c r="F628" s="13" t="s">
        <v>188</v>
      </c>
      <c r="G628" s="13" t="s">
        <v>601</v>
      </c>
      <c r="H628" s="13" t="s">
        <v>190</v>
      </c>
      <c r="I628" s="13">
        <v>627</v>
      </c>
    </row>
    <row r="629" spans="1:9" x14ac:dyDescent="0.25">
      <c r="A629" s="13" t="str">
        <f t="shared" si="9"/>
        <v xml:space="preserve">230-B      Tree Planting, October Glory Red Maple </v>
      </c>
      <c r="B629" s="13" t="s">
        <v>813</v>
      </c>
      <c r="C629" s="13" t="s">
        <v>871</v>
      </c>
      <c r="D629" s="13" t="s">
        <v>207</v>
      </c>
      <c r="E629" s="13" t="s">
        <v>187</v>
      </c>
      <c r="F629" s="13" t="s">
        <v>188</v>
      </c>
      <c r="G629" s="13" t="s">
        <v>601</v>
      </c>
      <c r="H629" s="13" t="s">
        <v>190</v>
      </c>
      <c r="I629" s="13">
        <v>628</v>
      </c>
    </row>
    <row r="630" spans="1:9" x14ac:dyDescent="0.25">
      <c r="A630" s="13" t="str">
        <f t="shared" si="9"/>
        <v xml:space="preserve">230-B      Tree Planting, Pin Oak </v>
      </c>
      <c r="B630" s="13" t="s">
        <v>813</v>
      </c>
      <c r="C630" s="13" t="s">
        <v>872</v>
      </c>
      <c r="D630" s="13" t="s">
        <v>207</v>
      </c>
      <c r="E630" s="13" t="s">
        <v>187</v>
      </c>
      <c r="F630" s="13" t="s">
        <v>188</v>
      </c>
      <c r="G630" s="13" t="s">
        <v>601</v>
      </c>
      <c r="H630" s="13" t="s">
        <v>190</v>
      </c>
      <c r="I630" s="13">
        <v>629</v>
      </c>
    </row>
    <row r="631" spans="1:9" x14ac:dyDescent="0.25">
      <c r="A631" s="13" t="str">
        <f t="shared" si="9"/>
        <v xml:space="preserve">230-B      Tree Planting, Red Buckeye </v>
      </c>
      <c r="B631" s="13" t="s">
        <v>813</v>
      </c>
      <c r="C631" s="13" t="s">
        <v>873</v>
      </c>
      <c r="D631" s="13" t="s">
        <v>207</v>
      </c>
      <c r="E631" s="13" t="s">
        <v>187</v>
      </c>
      <c r="F631" s="13" t="s">
        <v>188</v>
      </c>
      <c r="G631" s="13" t="s">
        <v>601</v>
      </c>
      <c r="H631" s="13" t="s">
        <v>190</v>
      </c>
      <c r="I631" s="13">
        <v>630</v>
      </c>
    </row>
    <row r="632" spans="1:9" x14ac:dyDescent="0.25">
      <c r="A632" s="13" t="str">
        <f t="shared" si="9"/>
        <v xml:space="preserve">230-B      Tree Planting, Red Hickory </v>
      </c>
      <c r="B632" s="13" t="s">
        <v>813</v>
      </c>
      <c r="C632" s="13" t="s">
        <v>874</v>
      </c>
      <c r="D632" s="13" t="s">
        <v>207</v>
      </c>
      <c r="E632" s="13" t="s">
        <v>187</v>
      </c>
      <c r="F632" s="13" t="s">
        <v>188</v>
      </c>
      <c r="G632" s="13" t="s">
        <v>601</v>
      </c>
      <c r="H632" s="13" t="s">
        <v>190</v>
      </c>
      <c r="I632" s="13">
        <v>631</v>
      </c>
    </row>
    <row r="633" spans="1:9" x14ac:dyDescent="0.25">
      <c r="A633" s="13" t="str">
        <f t="shared" si="9"/>
        <v xml:space="preserve">230-B      Tree Planting, Red Maple </v>
      </c>
      <c r="B633" s="13" t="s">
        <v>813</v>
      </c>
      <c r="C633" s="13" t="s">
        <v>875</v>
      </c>
      <c r="D633" s="13" t="s">
        <v>207</v>
      </c>
      <c r="E633" s="13" t="s">
        <v>187</v>
      </c>
      <c r="F633" s="13" t="s">
        <v>188</v>
      </c>
      <c r="G633" s="13" t="s">
        <v>601</v>
      </c>
      <c r="H633" s="13" t="s">
        <v>190</v>
      </c>
      <c r="I633" s="13">
        <v>632</v>
      </c>
    </row>
    <row r="634" spans="1:9" x14ac:dyDescent="0.25">
      <c r="A634" s="13" t="str">
        <f t="shared" si="9"/>
        <v xml:space="preserve">230-B      Tree Planting, Red Sunset Maple </v>
      </c>
      <c r="B634" s="13" t="s">
        <v>813</v>
      </c>
      <c r="C634" s="13" t="s">
        <v>876</v>
      </c>
      <c r="D634" s="13" t="s">
        <v>207</v>
      </c>
      <c r="E634" s="13" t="s">
        <v>187</v>
      </c>
      <c r="F634" s="13" t="s">
        <v>188</v>
      </c>
      <c r="G634" s="13" t="s">
        <v>601</v>
      </c>
      <c r="H634" s="13" t="s">
        <v>190</v>
      </c>
      <c r="I634" s="13">
        <v>633</v>
      </c>
    </row>
    <row r="635" spans="1:9" x14ac:dyDescent="0.25">
      <c r="A635" s="13" t="str">
        <f t="shared" si="9"/>
        <v xml:space="preserve">230-B      Tree Planting, Redbud </v>
      </c>
      <c r="B635" s="13" t="s">
        <v>813</v>
      </c>
      <c r="C635" s="13" t="s">
        <v>877</v>
      </c>
      <c r="D635" s="13" t="s">
        <v>207</v>
      </c>
      <c r="E635" s="13" t="s">
        <v>187</v>
      </c>
      <c r="F635" s="13" t="s">
        <v>188</v>
      </c>
      <c r="G635" s="13" t="s">
        <v>601</v>
      </c>
      <c r="H635" s="13" t="s">
        <v>190</v>
      </c>
      <c r="I635" s="13">
        <v>634</v>
      </c>
    </row>
    <row r="636" spans="1:9" x14ac:dyDescent="0.25">
      <c r="A636" s="13" t="str">
        <f t="shared" si="9"/>
        <v xml:space="preserve">230-B      Tree Planting, River Birch </v>
      </c>
      <c r="B636" s="13" t="s">
        <v>813</v>
      </c>
      <c r="C636" s="13" t="s">
        <v>878</v>
      </c>
      <c r="D636" s="13" t="s">
        <v>207</v>
      </c>
      <c r="E636" s="13" t="s">
        <v>187</v>
      </c>
      <c r="F636" s="13" t="s">
        <v>188</v>
      </c>
      <c r="G636" s="13" t="s">
        <v>601</v>
      </c>
      <c r="H636" s="13" t="s">
        <v>190</v>
      </c>
      <c r="I636" s="13">
        <v>635</v>
      </c>
    </row>
    <row r="637" spans="1:9" x14ac:dyDescent="0.25">
      <c r="A637" s="13" t="str">
        <f t="shared" si="9"/>
        <v xml:space="preserve">230-B      Tree Planting, Saucer Magnolia </v>
      </c>
      <c r="B637" s="13" t="s">
        <v>813</v>
      </c>
      <c r="C637" s="13" t="s">
        <v>879</v>
      </c>
      <c r="D637" s="13" t="s">
        <v>207</v>
      </c>
      <c r="E637" s="13" t="s">
        <v>187</v>
      </c>
      <c r="F637" s="13" t="s">
        <v>188</v>
      </c>
      <c r="G637" s="13" t="s">
        <v>601</v>
      </c>
      <c r="H637" s="13" t="s">
        <v>190</v>
      </c>
      <c r="I637" s="13">
        <v>636</v>
      </c>
    </row>
    <row r="638" spans="1:9" x14ac:dyDescent="0.25">
      <c r="A638" s="13" t="str">
        <f t="shared" si="9"/>
        <v xml:space="preserve">230-B      Tree Planting, Savannah Holly </v>
      </c>
      <c r="B638" s="13" t="s">
        <v>813</v>
      </c>
      <c r="C638" s="13" t="s">
        <v>880</v>
      </c>
      <c r="D638" s="13" t="s">
        <v>207</v>
      </c>
      <c r="E638" s="13" t="s">
        <v>187</v>
      </c>
      <c r="F638" s="13" t="s">
        <v>188</v>
      </c>
      <c r="G638" s="13" t="s">
        <v>601</v>
      </c>
      <c r="H638" s="13" t="s">
        <v>190</v>
      </c>
      <c r="I638" s="13">
        <v>637</v>
      </c>
    </row>
    <row r="639" spans="1:9" x14ac:dyDescent="0.25">
      <c r="A639" s="13" t="str">
        <f t="shared" si="9"/>
        <v xml:space="preserve">230-B      Tree Planting, Sawtooth Oak </v>
      </c>
      <c r="B639" s="13" t="s">
        <v>813</v>
      </c>
      <c r="C639" s="13" t="s">
        <v>881</v>
      </c>
      <c r="D639" s="13" t="s">
        <v>207</v>
      </c>
      <c r="E639" s="13" t="s">
        <v>187</v>
      </c>
      <c r="F639" s="13" t="s">
        <v>188</v>
      </c>
      <c r="G639" s="13" t="s">
        <v>601</v>
      </c>
      <c r="H639" s="13" t="s">
        <v>190</v>
      </c>
      <c r="I639" s="13">
        <v>638</v>
      </c>
    </row>
    <row r="640" spans="1:9" x14ac:dyDescent="0.25">
      <c r="A640" s="13" t="str">
        <f t="shared" si="9"/>
        <v xml:space="preserve">230-B      Tree Planting, Scarlett Oak </v>
      </c>
      <c r="B640" s="13" t="s">
        <v>813</v>
      </c>
      <c r="C640" s="13" t="s">
        <v>882</v>
      </c>
      <c r="D640" s="13" t="s">
        <v>207</v>
      </c>
      <c r="E640" s="13" t="s">
        <v>187</v>
      </c>
      <c r="F640" s="13" t="s">
        <v>188</v>
      </c>
      <c r="G640" s="13" t="s">
        <v>601</v>
      </c>
      <c r="H640" s="13" t="s">
        <v>190</v>
      </c>
      <c r="I640" s="13">
        <v>639</v>
      </c>
    </row>
    <row r="641" spans="1:9" x14ac:dyDescent="0.25">
      <c r="A641" s="13" t="str">
        <f t="shared" si="9"/>
        <v xml:space="preserve">230-B      Tree Planting, Shagbark Hickory </v>
      </c>
      <c r="B641" s="13" t="s">
        <v>813</v>
      </c>
      <c r="C641" s="13" t="s">
        <v>883</v>
      </c>
      <c r="D641" s="13" t="s">
        <v>207</v>
      </c>
      <c r="E641" s="13" t="s">
        <v>187</v>
      </c>
      <c r="F641" s="13" t="s">
        <v>188</v>
      </c>
      <c r="G641" s="13" t="s">
        <v>601</v>
      </c>
      <c r="H641" s="13" t="s">
        <v>190</v>
      </c>
      <c r="I641" s="13">
        <v>640</v>
      </c>
    </row>
    <row r="642" spans="1:9" x14ac:dyDescent="0.25">
      <c r="A642" s="13" t="str">
        <f t="shared" si="9"/>
        <v xml:space="preserve">230-B      Tree Planting, Shortleaf Pine </v>
      </c>
      <c r="B642" s="13" t="s">
        <v>813</v>
      </c>
      <c r="C642" s="13" t="s">
        <v>884</v>
      </c>
      <c r="D642" s="13" t="s">
        <v>207</v>
      </c>
      <c r="E642" s="13" t="s">
        <v>187</v>
      </c>
      <c r="F642" s="13" t="s">
        <v>188</v>
      </c>
      <c r="G642" s="13" t="s">
        <v>601</v>
      </c>
      <c r="H642" s="13" t="s">
        <v>190</v>
      </c>
      <c r="I642" s="13">
        <v>641</v>
      </c>
    </row>
    <row r="643" spans="1:9" x14ac:dyDescent="0.25">
      <c r="A643" s="13" t="str">
        <f t="shared" ref="A643:A706" si="10">_xlfn.CONCAT(B643," ", C643)</f>
        <v xml:space="preserve">230-B      Tree Planting, Shumard Oak </v>
      </c>
      <c r="B643" s="13" t="s">
        <v>813</v>
      </c>
      <c r="C643" s="13" t="s">
        <v>885</v>
      </c>
      <c r="D643" s="13" t="s">
        <v>207</v>
      </c>
      <c r="E643" s="13" t="s">
        <v>187</v>
      </c>
      <c r="F643" s="13" t="s">
        <v>188</v>
      </c>
      <c r="G643" s="13" t="s">
        <v>601</v>
      </c>
      <c r="H643" s="13" t="s">
        <v>190</v>
      </c>
      <c r="I643" s="13">
        <v>642</v>
      </c>
    </row>
    <row r="644" spans="1:9" x14ac:dyDescent="0.25">
      <c r="A644" s="13" t="str">
        <f t="shared" si="10"/>
        <v xml:space="preserve">230-B      Tree Planting, Slash Pine </v>
      </c>
      <c r="B644" s="13" t="s">
        <v>813</v>
      </c>
      <c r="C644" s="13" t="s">
        <v>886</v>
      </c>
      <c r="D644" s="13" t="s">
        <v>207</v>
      </c>
      <c r="E644" s="13" t="s">
        <v>187</v>
      </c>
      <c r="F644" s="13" t="s">
        <v>188</v>
      </c>
      <c r="G644" s="13" t="s">
        <v>601</v>
      </c>
      <c r="H644" s="13" t="s">
        <v>190</v>
      </c>
      <c r="I644" s="13">
        <v>643</v>
      </c>
    </row>
    <row r="645" spans="1:9" x14ac:dyDescent="0.25">
      <c r="A645" s="13" t="str">
        <f t="shared" si="10"/>
        <v xml:space="preserve">230-B      Tree Planting, Slender Silhouette Sweetgum </v>
      </c>
      <c r="B645" s="13" t="s">
        <v>813</v>
      </c>
      <c r="C645" s="13" t="s">
        <v>887</v>
      </c>
      <c r="D645" s="13" t="s">
        <v>207</v>
      </c>
      <c r="E645" s="13" t="s">
        <v>187</v>
      </c>
      <c r="F645" s="13" t="s">
        <v>188</v>
      </c>
      <c r="G645" s="13" t="s">
        <v>601</v>
      </c>
      <c r="H645" s="13" t="s">
        <v>190</v>
      </c>
      <c r="I645" s="13">
        <v>644</v>
      </c>
    </row>
    <row r="646" spans="1:9" x14ac:dyDescent="0.25">
      <c r="A646" s="13" t="str">
        <f t="shared" si="10"/>
        <v xml:space="preserve">230-B      Tree Planting, Southern Magnolia </v>
      </c>
      <c r="B646" s="13" t="s">
        <v>813</v>
      </c>
      <c r="C646" s="13" t="s">
        <v>888</v>
      </c>
      <c r="D646" s="13" t="s">
        <v>207</v>
      </c>
      <c r="E646" s="13" t="s">
        <v>187</v>
      </c>
      <c r="F646" s="13" t="s">
        <v>188</v>
      </c>
      <c r="G646" s="13" t="s">
        <v>601</v>
      </c>
      <c r="H646" s="13" t="s">
        <v>190</v>
      </c>
      <c r="I646" s="13">
        <v>645</v>
      </c>
    </row>
    <row r="647" spans="1:9" x14ac:dyDescent="0.25">
      <c r="A647" s="13" t="str">
        <f t="shared" si="10"/>
        <v xml:space="preserve">230-B      Tree Planting, Southern Magnolia, Claudia Wannamaker </v>
      </c>
      <c r="B647" s="13" t="s">
        <v>813</v>
      </c>
      <c r="C647" s="13" t="s">
        <v>889</v>
      </c>
      <c r="D647" s="13" t="s">
        <v>207</v>
      </c>
      <c r="E647" s="13" t="s">
        <v>187</v>
      </c>
      <c r="F647" s="13" t="s">
        <v>188</v>
      </c>
      <c r="G647" s="13" t="s">
        <v>601</v>
      </c>
      <c r="H647" s="13" t="s">
        <v>190</v>
      </c>
      <c r="I647" s="13">
        <v>646</v>
      </c>
    </row>
    <row r="648" spans="1:9" x14ac:dyDescent="0.25">
      <c r="A648" s="13" t="str">
        <f t="shared" si="10"/>
        <v xml:space="preserve">230-B      Tree Planting, Southern Red Oak </v>
      </c>
      <c r="B648" s="13" t="s">
        <v>813</v>
      </c>
      <c r="C648" s="13" t="s">
        <v>890</v>
      </c>
      <c r="D648" s="13" t="s">
        <v>207</v>
      </c>
      <c r="E648" s="13" t="s">
        <v>187</v>
      </c>
      <c r="F648" s="13" t="s">
        <v>188</v>
      </c>
      <c r="G648" s="13" t="s">
        <v>601</v>
      </c>
      <c r="H648" s="13" t="s">
        <v>190</v>
      </c>
      <c r="I648" s="13">
        <v>647</v>
      </c>
    </row>
    <row r="649" spans="1:9" x14ac:dyDescent="0.25">
      <c r="A649" s="13" t="str">
        <f t="shared" si="10"/>
        <v xml:space="preserve">230-B      Tree Planting, Southern Wax Myrtle </v>
      </c>
      <c r="B649" s="13" t="s">
        <v>813</v>
      </c>
      <c r="C649" s="13" t="s">
        <v>891</v>
      </c>
      <c r="D649" s="13" t="s">
        <v>207</v>
      </c>
      <c r="E649" s="13" t="s">
        <v>187</v>
      </c>
      <c r="F649" s="13" t="s">
        <v>188</v>
      </c>
      <c r="G649" s="13" t="s">
        <v>601</v>
      </c>
      <c r="H649" s="13" t="s">
        <v>190</v>
      </c>
      <c r="I649" s="13">
        <v>648</v>
      </c>
    </row>
    <row r="650" spans="1:9" x14ac:dyDescent="0.25">
      <c r="A650" s="13" t="str">
        <f t="shared" si="10"/>
        <v xml:space="preserve">230-B      Tree Planting, Spruce Pine </v>
      </c>
      <c r="B650" s="13" t="s">
        <v>813</v>
      </c>
      <c r="C650" s="13" t="s">
        <v>892</v>
      </c>
      <c r="D650" s="13" t="s">
        <v>207</v>
      </c>
      <c r="E650" s="13" t="s">
        <v>187</v>
      </c>
      <c r="F650" s="13" t="s">
        <v>188</v>
      </c>
      <c r="G650" s="13" t="s">
        <v>601</v>
      </c>
      <c r="H650" s="13" t="s">
        <v>190</v>
      </c>
      <c r="I650" s="13">
        <v>649</v>
      </c>
    </row>
    <row r="651" spans="1:9" x14ac:dyDescent="0.25">
      <c r="A651" s="13" t="str">
        <f t="shared" si="10"/>
        <v xml:space="preserve">230-B      Tree Planting, Star Magnolia </v>
      </c>
      <c r="B651" s="13" t="s">
        <v>813</v>
      </c>
      <c r="C651" s="13" t="s">
        <v>893</v>
      </c>
      <c r="D651" s="13" t="s">
        <v>207</v>
      </c>
      <c r="E651" s="13" t="s">
        <v>187</v>
      </c>
      <c r="F651" s="13" t="s">
        <v>188</v>
      </c>
      <c r="G651" s="13" t="s">
        <v>601</v>
      </c>
      <c r="H651" s="13" t="s">
        <v>190</v>
      </c>
      <c r="I651" s="13">
        <v>650</v>
      </c>
    </row>
    <row r="652" spans="1:9" x14ac:dyDescent="0.25">
      <c r="A652" s="13" t="str">
        <f t="shared" si="10"/>
        <v xml:space="preserve">230-B      Tree Planting, Sugar Maple </v>
      </c>
      <c r="B652" s="13" t="s">
        <v>813</v>
      </c>
      <c r="C652" s="13" t="s">
        <v>894</v>
      </c>
      <c r="D652" s="13" t="s">
        <v>207</v>
      </c>
      <c r="E652" s="13" t="s">
        <v>187</v>
      </c>
      <c r="F652" s="13" t="s">
        <v>188</v>
      </c>
      <c r="G652" s="13" t="s">
        <v>601</v>
      </c>
      <c r="H652" s="13" t="s">
        <v>190</v>
      </c>
      <c r="I652" s="13">
        <v>651</v>
      </c>
    </row>
    <row r="653" spans="1:9" x14ac:dyDescent="0.25">
      <c r="A653" s="13" t="str">
        <f t="shared" si="10"/>
        <v xml:space="preserve">230-B      Tree Planting, Sweet Bay Magnolia </v>
      </c>
      <c r="B653" s="13" t="s">
        <v>813</v>
      </c>
      <c r="C653" s="13" t="s">
        <v>895</v>
      </c>
      <c r="D653" s="13" t="s">
        <v>207</v>
      </c>
      <c r="E653" s="13" t="s">
        <v>187</v>
      </c>
      <c r="F653" s="13" t="s">
        <v>188</v>
      </c>
      <c r="G653" s="13" t="s">
        <v>601</v>
      </c>
      <c r="H653" s="13" t="s">
        <v>190</v>
      </c>
      <c r="I653" s="13">
        <v>652</v>
      </c>
    </row>
    <row r="654" spans="1:9" x14ac:dyDescent="0.25">
      <c r="A654" s="13" t="str">
        <f t="shared" si="10"/>
        <v xml:space="preserve">230-B      Tree Planting, Sweet Gum </v>
      </c>
      <c r="B654" s="13" t="s">
        <v>813</v>
      </c>
      <c r="C654" s="13" t="s">
        <v>896</v>
      </c>
      <c r="D654" s="13" t="s">
        <v>207</v>
      </c>
      <c r="E654" s="13" t="s">
        <v>187</v>
      </c>
      <c r="F654" s="13" t="s">
        <v>188</v>
      </c>
      <c r="G654" s="13" t="s">
        <v>601</v>
      </c>
      <c r="H654" s="13" t="s">
        <v>190</v>
      </c>
      <c r="I654" s="13">
        <v>653</v>
      </c>
    </row>
    <row r="655" spans="1:9" x14ac:dyDescent="0.25">
      <c r="A655" s="13" t="str">
        <f t="shared" si="10"/>
        <v xml:space="preserve">230-B      Tree Planting, Sweetbay Magnolia </v>
      </c>
      <c r="B655" s="13" t="s">
        <v>813</v>
      </c>
      <c r="C655" s="13" t="s">
        <v>897</v>
      </c>
      <c r="D655" s="13" t="s">
        <v>207</v>
      </c>
      <c r="E655" s="13" t="s">
        <v>187</v>
      </c>
      <c r="F655" s="13" t="s">
        <v>188</v>
      </c>
      <c r="G655" s="13" t="s">
        <v>601</v>
      </c>
      <c r="H655" s="13" t="s">
        <v>190</v>
      </c>
      <c r="I655" s="13">
        <v>654</v>
      </c>
    </row>
    <row r="656" spans="1:9" x14ac:dyDescent="0.25">
      <c r="A656" s="13" t="str">
        <f t="shared" si="10"/>
        <v xml:space="preserve">230-B      Tree Planting, Sycamore </v>
      </c>
      <c r="B656" s="13" t="s">
        <v>813</v>
      </c>
      <c r="C656" s="13" t="s">
        <v>898</v>
      </c>
      <c r="D656" s="13" t="s">
        <v>207</v>
      </c>
      <c r="E656" s="13" t="s">
        <v>187</v>
      </c>
      <c r="F656" s="13" t="s">
        <v>188</v>
      </c>
      <c r="G656" s="13" t="s">
        <v>601</v>
      </c>
      <c r="H656" s="13" t="s">
        <v>190</v>
      </c>
      <c r="I656" s="13">
        <v>655</v>
      </c>
    </row>
    <row r="657" spans="1:9" x14ac:dyDescent="0.25">
      <c r="A657" s="13" t="str">
        <f t="shared" si="10"/>
        <v xml:space="preserve">230-B      Tree Planting, Torulosa Juniper </v>
      </c>
      <c r="B657" s="13" t="s">
        <v>813</v>
      </c>
      <c r="C657" s="13" t="s">
        <v>899</v>
      </c>
      <c r="D657" s="13" t="s">
        <v>207</v>
      </c>
      <c r="E657" s="13" t="s">
        <v>187</v>
      </c>
      <c r="F657" s="13" t="s">
        <v>188</v>
      </c>
      <c r="G657" s="13" t="s">
        <v>601</v>
      </c>
      <c r="H657" s="13" t="s">
        <v>190</v>
      </c>
      <c r="I657" s="13">
        <v>656</v>
      </c>
    </row>
    <row r="658" spans="1:9" x14ac:dyDescent="0.25">
      <c r="A658" s="13" t="str">
        <f t="shared" si="10"/>
        <v xml:space="preserve">230-B      Tree Planting, Tree Form Foster Holly </v>
      </c>
      <c r="B658" s="13" t="s">
        <v>813</v>
      </c>
      <c r="C658" s="13" t="s">
        <v>900</v>
      </c>
      <c r="D658" s="13" t="s">
        <v>207</v>
      </c>
      <c r="E658" s="13" t="s">
        <v>187</v>
      </c>
      <c r="F658" s="13" t="s">
        <v>188</v>
      </c>
      <c r="G658" s="13" t="s">
        <v>601</v>
      </c>
      <c r="H658" s="13" t="s">
        <v>190</v>
      </c>
      <c r="I658" s="13">
        <v>657</v>
      </c>
    </row>
    <row r="659" spans="1:9" x14ac:dyDescent="0.25">
      <c r="A659" s="13" t="str">
        <f t="shared" si="10"/>
        <v xml:space="preserve">230-B      Tree Planting, Tree Huckleberry </v>
      </c>
      <c r="B659" s="13" t="s">
        <v>813</v>
      </c>
      <c r="C659" s="13" t="s">
        <v>901</v>
      </c>
      <c r="D659" s="13" t="s">
        <v>207</v>
      </c>
      <c r="E659" s="13" t="s">
        <v>187</v>
      </c>
      <c r="F659" s="13" t="s">
        <v>188</v>
      </c>
      <c r="G659" s="13" t="s">
        <v>601</v>
      </c>
      <c r="H659" s="13" t="s">
        <v>190</v>
      </c>
      <c r="I659" s="13">
        <v>658</v>
      </c>
    </row>
    <row r="660" spans="1:9" x14ac:dyDescent="0.25">
      <c r="A660" s="13" t="str">
        <f t="shared" si="10"/>
        <v xml:space="preserve">230-B      Tree Planting, Tree-Form Zhuzhou Loropetalum </v>
      </c>
      <c r="B660" s="13" t="s">
        <v>813</v>
      </c>
      <c r="C660" s="13" t="s">
        <v>902</v>
      </c>
      <c r="D660" s="13" t="s">
        <v>207</v>
      </c>
      <c r="E660" s="13" t="s">
        <v>187</v>
      </c>
      <c r="F660" s="13" t="s">
        <v>188</v>
      </c>
      <c r="G660" s="13" t="s">
        <v>601</v>
      </c>
      <c r="H660" s="13" t="s">
        <v>190</v>
      </c>
      <c r="I660" s="13">
        <v>659</v>
      </c>
    </row>
    <row r="661" spans="1:9" x14ac:dyDescent="0.25">
      <c r="A661" s="13" t="str">
        <f t="shared" si="10"/>
        <v xml:space="preserve">230-B      Tree Planting, Tulip Poplar </v>
      </c>
      <c r="B661" s="13" t="s">
        <v>813</v>
      </c>
      <c r="C661" s="13" t="s">
        <v>903</v>
      </c>
      <c r="D661" s="13" t="s">
        <v>207</v>
      </c>
      <c r="E661" s="13" t="s">
        <v>187</v>
      </c>
      <c r="F661" s="13" t="s">
        <v>188</v>
      </c>
      <c r="G661" s="13" t="s">
        <v>601</v>
      </c>
      <c r="H661" s="13" t="s">
        <v>190</v>
      </c>
      <c r="I661" s="13">
        <v>660</v>
      </c>
    </row>
    <row r="662" spans="1:9" x14ac:dyDescent="0.25">
      <c r="A662" s="13" t="str">
        <f t="shared" si="10"/>
        <v xml:space="preserve">230-B      Tree Planting, Water Oak </v>
      </c>
      <c r="B662" s="13" t="s">
        <v>813</v>
      </c>
      <c r="C662" s="13" t="s">
        <v>904</v>
      </c>
      <c r="D662" s="13" t="s">
        <v>207</v>
      </c>
      <c r="E662" s="13" t="s">
        <v>187</v>
      </c>
      <c r="F662" s="13" t="s">
        <v>188</v>
      </c>
      <c r="G662" s="13" t="s">
        <v>601</v>
      </c>
      <c r="H662" s="13" t="s">
        <v>190</v>
      </c>
      <c r="I662" s="13">
        <v>661</v>
      </c>
    </row>
    <row r="663" spans="1:9" x14ac:dyDescent="0.25">
      <c r="A663" s="13" t="str">
        <f t="shared" si="10"/>
        <v xml:space="preserve">230-B      Tree Planting, Wax Myrtle </v>
      </c>
      <c r="B663" s="13" t="s">
        <v>813</v>
      </c>
      <c r="C663" s="13" t="s">
        <v>905</v>
      </c>
      <c r="D663" s="13" t="s">
        <v>207</v>
      </c>
      <c r="E663" s="13" t="s">
        <v>187</v>
      </c>
      <c r="F663" s="13" t="s">
        <v>188</v>
      </c>
      <c r="G663" s="13" t="s">
        <v>601</v>
      </c>
      <c r="H663" s="13" t="s">
        <v>190</v>
      </c>
      <c r="I663" s="13">
        <v>662</v>
      </c>
    </row>
    <row r="664" spans="1:9" x14ac:dyDescent="0.25">
      <c r="A664" s="13" t="str">
        <f t="shared" si="10"/>
        <v xml:space="preserve">230-B      Tree Planting, White Fringe Tree </v>
      </c>
      <c r="B664" s="13" t="s">
        <v>813</v>
      </c>
      <c r="C664" s="13" t="s">
        <v>906</v>
      </c>
      <c r="D664" s="13" t="s">
        <v>207</v>
      </c>
      <c r="E664" s="13" t="s">
        <v>187</v>
      </c>
      <c r="F664" s="13" t="s">
        <v>188</v>
      </c>
      <c r="G664" s="13" t="s">
        <v>601</v>
      </c>
      <c r="H664" s="13" t="s">
        <v>190</v>
      </c>
      <c r="I664" s="13">
        <v>663</v>
      </c>
    </row>
    <row r="665" spans="1:9" x14ac:dyDescent="0.25">
      <c r="A665" s="13" t="str">
        <f t="shared" si="10"/>
        <v xml:space="preserve">230-B      Tree Planting, White Oak </v>
      </c>
      <c r="B665" s="13" t="s">
        <v>813</v>
      </c>
      <c r="C665" s="13" t="s">
        <v>907</v>
      </c>
      <c r="D665" s="13" t="s">
        <v>207</v>
      </c>
      <c r="E665" s="13" t="s">
        <v>187</v>
      </c>
      <c r="F665" s="13" t="s">
        <v>188</v>
      </c>
      <c r="G665" s="13" t="s">
        <v>601</v>
      </c>
      <c r="H665" s="13" t="s">
        <v>190</v>
      </c>
      <c r="I665" s="13">
        <v>664</v>
      </c>
    </row>
    <row r="666" spans="1:9" x14ac:dyDescent="0.25">
      <c r="A666" s="13" t="str">
        <f t="shared" si="10"/>
        <v xml:space="preserve">230-B      Tree Planting, Willow Oak </v>
      </c>
      <c r="B666" s="13" t="s">
        <v>813</v>
      </c>
      <c r="C666" s="13" t="s">
        <v>908</v>
      </c>
      <c r="D666" s="13" t="s">
        <v>207</v>
      </c>
      <c r="E666" s="13" t="s">
        <v>187</v>
      </c>
      <c r="F666" s="13" t="s">
        <v>188</v>
      </c>
      <c r="G666" s="13" t="s">
        <v>601</v>
      </c>
      <c r="H666" s="13" t="s">
        <v>190</v>
      </c>
      <c r="I666" s="13">
        <v>665</v>
      </c>
    </row>
    <row r="667" spans="1:9" x14ac:dyDescent="0.25">
      <c r="A667" s="13" t="str">
        <f t="shared" si="10"/>
        <v xml:space="preserve">230-B      Tree Planting, Windmill Palm </v>
      </c>
      <c r="B667" s="13" t="s">
        <v>813</v>
      </c>
      <c r="C667" s="13" t="s">
        <v>909</v>
      </c>
      <c r="D667" s="13" t="s">
        <v>207</v>
      </c>
      <c r="E667" s="13" t="s">
        <v>187</v>
      </c>
      <c r="F667" s="13" t="s">
        <v>188</v>
      </c>
      <c r="G667" s="13" t="s">
        <v>601</v>
      </c>
      <c r="H667" s="13" t="s">
        <v>190</v>
      </c>
      <c r="I667" s="13">
        <v>666</v>
      </c>
    </row>
    <row r="668" spans="1:9" x14ac:dyDescent="0.25">
      <c r="A668" s="13" t="str">
        <f t="shared" si="10"/>
        <v xml:space="preserve">230-B      Tree Planting, Yaupon Holly </v>
      </c>
      <c r="B668" s="13" t="s">
        <v>813</v>
      </c>
      <c r="C668" s="13" t="s">
        <v>910</v>
      </c>
      <c r="D668" s="13" t="s">
        <v>207</v>
      </c>
      <c r="E668" s="13" t="s">
        <v>187</v>
      </c>
      <c r="F668" s="13" t="s">
        <v>188</v>
      </c>
      <c r="G668" s="13" t="s">
        <v>601</v>
      </c>
      <c r="H668" s="13" t="s">
        <v>190</v>
      </c>
      <c r="I668" s="13">
        <v>667</v>
      </c>
    </row>
    <row r="669" spans="1:9" x14ac:dyDescent="0.25">
      <c r="A669" s="13" t="str">
        <f t="shared" si="10"/>
        <v xml:space="preserve">230-B      Tree Planting, Yellow Poplar </v>
      </c>
      <c r="B669" s="13" t="s">
        <v>813</v>
      </c>
      <c r="C669" s="13" t="s">
        <v>911</v>
      </c>
      <c r="D669" s="13" t="s">
        <v>207</v>
      </c>
      <c r="E669" s="13" t="s">
        <v>187</v>
      </c>
      <c r="F669" s="13" t="s">
        <v>188</v>
      </c>
      <c r="G669" s="13" t="s">
        <v>601</v>
      </c>
      <c r="H669" s="13" t="s">
        <v>190</v>
      </c>
      <c r="I669" s="13">
        <v>668</v>
      </c>
    </row>
    <row r="670" spans="1:9" x14ac:dyDescent="0.25">
      <c r="A670" s="13" t="str">
        <f t="shared" si="10"/>
        <v xml:space="preserve">230-B      Tree Planting, Bradford Pear </v>
      </c>
      <c r="B670" s="13" t="s">
        <v>813</v>
      </c>
      <c r="C670" s="13" t="s">
        <v>912</v>
      </c>
      <c r="D670" s="13" t="s">
        <v>207</v>
      </c>
      <c r="E670" s="13" t="s">
        <v>187</v>
      </c>
      <c r="F670" s="13" t="s">
        <v>188</v>
      </c>
      <c r="G670" s="13" t="s">
        <v>601</v>
      </c>
      <c r="H670" s="13" t="s">
        <v>190</v>
      </c>
      <c r="I670" s="13">
        <v>669</v>
      </c>
    </row>
    <row r="671" spans="1:9" x14ac:dyDescent="0.25">
      <c r="A671" s="13" t="str">
        <f t="shared" si="10"/>
        <v xml:space="preserve">230-B      Tree Planting, Callery Pear </v>
      </c>
      <c r="B671" s="13" t="s">
        <v>813</v>
      </c>
      <c r="C671" s="13" t="s">
        <v>913</v>
      </c>
      <c r="D671" s="13" t="s">
        <v>207</v>
      </c>
      <c r="E671" s="13" t="s">
        <v>187</v>
      </c>
      <c r="F671" s="13" t="s">
        <v>188</v>
      </c>
      <c r="G671" s="13" t="s">
        <v>601</v>
      </c>
      <c r="H671" s="13" t="s">
        <v>190</v>
      </c>
      <c r="I671" s="13">
        <v>670</v>
      </c>
    </row>
    <row r="672" spans="1:9" x14ac:dyDescent="0.25">
      <c r="A672" s="13" t="str">
        <f t="shared" si="10"/>
        <v xml:space="preserve">230-B      Tree Planting, Princeton Elm </v>
      </c>
      <c r="B672" s="13" t="s">
        <v>813</v>
      </c>
      <c r="C672" s="13" t="s">
        <v>914</v>
      </c>
      <c r="D672" s="13" t="s">
        <v>207</v>
      </c>
      <c r="E672" s="13" t="s">
        <v>187</v>
      </c>
      <c r="F672" s="13" t="s">
        <v>188</v>
      </c>
      <c r="G672" s="13" t="s">
        <v>601</v>
      </c>
      <c r="H672" s="13" t="s">
        <v>190</v>
      </c>
      <c r="I672" s="13">
        <v>671</v>
      </c>
    </row>
    <row r="673" spans="1:9" x14ac:dyDescent="0.25">
      <c r="A673" s="13" t="str">
        <f t="shared" si="10"/>
        <v xml:space="preserve">230-B      Tree Planting, Southern Magnolia, Saint Mary </v>
      </c>
      <c r="B673" s="13" t="s">
        <v>813</v>
      </c>
      <c r="C673" s="13" t="s">
        <v>915</v>
      </c>
      <c r="D673" s="13" t="s">
        <v>207</v>
      </c>
      <c r="E673" s="13" t="s">
        <v>187</v>
      </c>
      <c r="F673" s="13" t="s">
        <v>188</v>
      </c>
      <c r="G673" s="13" t="s">
        <v>601</v>
      </c>
      <c r="H673" s="13" t="s">
        <v>190</v>
      </c>
      <c r="I673" s="13">
        <v>672</v>
      </c>
    </row>
    <row r="674" spans="1:9" x14ac:dyDescent="0.25">
      <c r="A674" s="13" t="str">
        <f t="shared" si="10"/>
        <v xml:space="preserve">230-B      Tree Planting, Compton Oak </v>
      </c>
      <c r="B674" s="13" t="s">
        <v>813</v>
      </c>
      <c r="C674" s="13" t="s">
        <v>916</v>
      </c>
      <c r="D674" s="13" t="s">
        <v>207</v>
      </c>
      <c r="E674" s="13" t="s">
        <v>187</v>
      </c>
      <c r="F674" s="13" t="s">
        <v>188</v>
      </c>
      <c r="G674" s="13" t="s">
        <v>601</v>
      </c>
      <c r="H674" s="13" t="s">
        <v>190</v>
      </c>
      <c r="I674" s="13">
        <v>673</v>
      </c>
    </row>
    <row r="675" spans="1:9" x14ac:dyDescent="0.25">
      <c r="A675" s="13" t="str">
        <f t="shared" si="10"/>
        <v xml:space="preserve">230-C      Bed Edging </v>
      </c>
      <c r="B675" s="13" t="s">
        <v>917</v>
      </c>
      <c r="C675" s="13" t="s">
        <v>918</v>
      </c>
      <c r="D675" s="13" t="s">
        <v>230</v>
      </c>
      <c r="E675" s="13" t="s">
        <v>187</v>
      </c>
      <c r="F675" s="13" t="s">
        <v>188</v>
      </c>
      <c r="G675" s="13" t="s">
        <v>601</v>
      </c>
      <c r="H675" s="13" t="s">
        <v>190</v>
      </c>
      <c r="I675" s="13">
        <v>674</v>
      </c>
    </row>
    <row r="676" spans="1:9" x14ac:dyDescent="0.25">
      <c r="A676" s="13" t="str">
        <f t="shared" si="10"/>
        <v xml:space="preserve">230-D      Bed Preparation </v>
      </c>
      <c r="B676" s="13" t="s">
        <v>919</v>
      </c>
      <c r="C676" s="13" t="s">
        <v>920</v>
      </c>
      <c r="D676" s="13" t="s">
        <v>308</v>
      </c>
      <c r="E676" s="13" t="s">
        <v>187</v>
      </c>
      <c r="F676" s="13" t="s">
        <v>188</v>
      </c>
      <c r="G676" s="13" t="s">
        <v>601</v>
      </c>
      <c r="H676" s="13" t="s">
        <v>190</v>
      </c>
      <c r="I676" s="13">
        <v>675</v>
      </c>
    </row>
    <row r="677" spans="1:9" x14ac:dyDescent="0.25">
      <c r="A677" s="13" t="str">
        <f t="shared" si="10"/>
        <v xml:space="preserve">231-A      Seedlings, Bald Cypress 18" Minimum Height </v>
      </c>
      <c r="B677" s="13" t="s">
        <v>921</v>
      </c>
      <c r="C677" s="13" t="s">
        <v>922</v>
      </c>
      <c r="D677" s="13" t="s">
        <v>923</v>
      </c>
      <c r="E677" s="13" t="s">
        <v>187</v>
      </c>
      <c r="F677" s="13" t="s">
        <v>188</v>
      </c>
      <c r="G677" s="13" t="s">
        <v>601</v>
      </c>
      <c r="H677" s="13" t="s">
        <v>190</v>
      </c>
      <c r="I677" s="13">
        <v>676</v>
      </c>
    </row>
    <row r="678" spans="1:9" x14ac:dyDescent="0.25">
      <c r="A678" s="13" t="str">
        <f t="shared" si="10"/>
        <v xml:space="preserve">231-A      Seedlings, Loblolly Pine </v>
      </c>
      <c r="B678" s="13" t="s">
        <v>921</v>
      </c>
      <c r="C678" s="13" t="s">
        <v>924</v>
      </c>
      <c r="D678" s="13" t="s">
        <v>923</v>
      </c>
      <c r="E678" s="13" t="s">
        <v>187</v>
      </c>
      <c r="F678" s="13" t="s">
        <v>188</v>
      </c>
      <c r="G678" s="13" t="s">
        <v>601</v>
      </c>
      <c r="H678" s="13" t="s">
        <v>190</v>
      </c>
      <c r="I678" s="13">
        <v>677</v>
      </c>
    </row>
    <row r="679" spans="1:9" x14ac:dyDescent="0.25">
      <c r="A679" s="13" t="str">
        <f t="shared" si="10"/>
        <v xml:space="preserve">231-A      Seedlings, Red Maple </v>
      </c>
      <c r="B679" s="13" t="s">
        <v>921</v>
      </c>
      <c r="C679" s="13" t="s">
        <v>925</v>
      </c>
      <c r="D679" s="13" t="s">
        <v>923</v>
      </c>
      <c r="E679" s="13" t="s">
        <v>187</v>
      </c>
      <c r="F679" s="13" t="s">
        <v>188</v>
      </c>
      <c r="G679" s="13" t="s">
        <v>601</v>
      </c>
      <c r="H679" s="13" t="s">
        <v>190</v>
      </c>
      <c r="I679" s="13">
        <v>678</v>
      </c>
    </row>
    <row r="680" spans="1:9" x14ac:dyDescent="0.25">
      <c r="A680" s="13" t="str">
        <f t="shared" si="10"/>
        <v xml:space="preserve">231-A      Seedlings, Scarlet Oak </v>
      </c>
      <c r="B680" s="13" t="s">
        <v>921</v>
      </c>
      <c r="C680" s="13" t="s">
        <v>926</v>
      </c>
      <c r="D680" s="13" t="s">
        <v>923</v>
      </c>
      <c r="E680" s="13" t="s">
        <v>187</v>
      </c>
      <c r="F680" s="13" t="s">
        <v>188</v>
      </c>
      <c r="G680" s="13" t="s">
        <v>601</v>
      </c>
      <c r="H680" s="13" t="s">
        <v>190</v>
      </c>
      <c r="I680" s="13">
        <v>679</v>
      </c>
    </row>
    <row r="681" spans="1:9" x14ac:dyDescent="0.25">
      <c r="A681" s="13" t="str">
        <f t="shared" si="10"/>
        <v xml:space="preserve">231-A      Seedlings, White Ash </v>
      </c>
      <c r="B681" s="13" t="s">
        <v>921</v>
      </c>
      <c r="C681" s="13" t="s">
        <v>927</v>
      </c>
      <c r="D681" s="13" t="s">
        <v>923</v>
      </c>
      <c r="E681" s="13" t="s">
        <v>187</v>
      </c>
      <c r="F681" s="13" t="s">
        <v>188</v>
      </c>
      <c r="G681" s="13" t="s">
        <v>601</v>
      </c>
      <c r="H681" s="13" t="s">
        <v>190</v>
      </c>
      <c r="I681" s="13">
        <v>680</v>
      </c>
    </row>
    <row r="682" spans="1:9" x14ac:dyDescent="0.25">
      <c r="A682" s="13" t="str">
        <f t="shared" si="10"/>
        <v xml:space="preserve">231-A      Seedlings, White Oak </v>
      </c>
      <c r="B682" s="13" t="s">
        <v>921</v>
      </c>
      <c r="C682" s="13" t="s">
        <v>928</v>
      </c>
      <c r="D682" s="13" t="s">
        <v>923</v>
      </c>
      <c r="E682" s="13" t="s">
        <v>187</v>
      </c>
      <c r="F682" s="13" t="s">
        <v>188</v>
      </c>
      <c r="G682" s="13" t="s">
        <v>601</v>
      </c>
      <c r="H682" s="13" t="s">
        <v>190</v>
      </c>
      <c r="I682" s="13">
        <v>681</v>
      </c>
    </row>
    <row r="683" spans="1:9" x14ac:dyDescent="0.25">
      <c r="A683" s="13" t="str">
        <f t="shared" si="10"/>
        <v xml:space="preserve">232-A      Fertilizer for Woody Plant Material </v>
      </c>
      <c r="B683" s="13" t="s">
        <v>929</v>
      </c>
      <c r="C683" s="13" t="s">
        <v>930</v>
      </c>
      <c r="D683" s="13" t="s">
        <v>923</v>
      </c>
      <c r="E683" s="13" t="s">
        <v>187</v>
      </c>
      <c r="F683" s="13" t="s">
        <v>188</v>
      </c>
      <c r="G683" s="13" t="s">
        <v>601</v>
      </c>
      <c r="H683" s="13" t="s">
        <v>190</v>
      </c>
      <c r="I683" s="13">
        <v>682</v>
      </c>
    </row>
    <row r="684" spans="1:9" x14ac:dyDescent="0.25">
      <c r="A684" s="13" t="str">
        <f t="shared" si="10"/>
        <v xml:space="preserve">232-A      Fertilizer for Woody Plant Material, Tablet, 10 gram </v>
      </c>
      <c r="B684" s="13" t="s">
        <v>929</v>
      </c>
      <c r="C684" s="13" t="s">
        <v>931</v>
      </c>
      <c r="D684" s="13" t="s">
        <v>923</v>
      </c>
      <c r="E684" s="13" t="s">
        <v>187</v>
      </c>
      <c r="F684" s="13" t="s">
        <v>188</v>
      </c>
      <c r="G684" s="13" t="s">
        <v>601</v>
      </c>
      <c r="H684" s="13" t="s">
        <v>190</v>
      </c>
      <c r="I684" s="13">
        <v>683</v>
      </c>
    </row>
    <row r="685" spans="1:9" x14ac:dyDescent="0.25">
      <c r="A685" s="13" t="str">
        <f t="shared" si="10"/>
        <v xml:space="preserve">232-A      Fertilizer for Woody Plant Material, Tablet, 21 gram </v>
      </c>
      <c r="B685" s="13" t="s">
        <v>929</v>
      </c>
      <c r="C685" s="13" t="s">
        <v>932</v>
      </c>
      <c r="D685" s="13" t="s">
        <v>923</v>
      </c>
      <c r="E685" s="13" t="s">
        <v>187</v>
      </c>
      <c r="F685" s="13" t="s">
        <v>188</v>
      </c>
      <c r="G685" s="13" t="s">
        <v>601</v>
      </c>
      <c r="H685" s="13" t="s">
        <v>190</v>
      </c>
      <c r="I685" s="13">
        <v>684</v>
      </c>
    </row>
    <row r="686" spans="1:9" x14ac:dyDescent="0.25">
      <c r="A686" s="13" t="str">
        <f t="shared" si="10"/>
        <v xml:space="preserve">233-A      Tree Bark Mulch, Type I </v>
      </c>
      <c r="B686" s="13" t="s">
        <v>933</v>
      </c>
      <c r="C686" s="13" t="s">
        <v>934</v>
      </c>
      <c r="D686" s="13" t="s">
        <v>241</v>
      </c>
      <c r="E686" s="13" t="s">
        <v>187</v>
      </c>
      <c r="F686" s="13" t="s">
        <v>188</v>
      </c>
      <c r="G686" s="13" t="s">
        <v>601</v>
      </c>
      <c r="H686" s="13" t="s">
        <v>190</v>
      </c>
      <c r="I686" s="13">
        <v>685</v>
      </c>
    </row>
    <row r="687" spans="1:9" x14ac:dyDescent="0.25">
      <c r="A687" s="13" t="str">
        <f t="shared" si="10"/>
        <v xml:space="preserve">233-A      Tree Bark Mulch, Type II </v>
      </c>
      <c r="B687" s="13" t="s">
        <v>933</v>
      </c>
      <c r="C687" s="13" t="s">
        <v>935</v>
      </c>
      <c r="D687" s="13" t="s">
        <v>241</v>
      </c>
      <c r="E687" s="13" t="s">
        <v>187</v>
      </c>
      <c r="F687" s="13" t="s">
        <v>188</v>
      </c>
      <c r="G687" s="13" t="s">
        <v>601</v>
      </c>
      <c r="H687" s="13" t="s">
        <v>190</v>
      </c>
      <c r="I687" s="13">
        <v>686</v>
      </c>
    </row>
    <row r="688" spans="1:9" x14ac:dyDescent="0.25">
      <c r="A688" s="13" t="str">
        <f t="shared" si="10"/>
        <v xml:space="preserve">233-A      Tree Bark Mulch, Type III </v>
      </c>
      <c r="B688" s="13" t="s">
        <v>933</v>
      </c>
      <c r="C688" s="13" t="s">
        <v>936</v>
      </c>
      <c r="D688" s="13" t="s">
        <v>241</v>
      </c>
      <c r="E688" s="13" t="s">
        <v>187</v>
      </c>
      <c r="F688" s="13" t="s">
        <v>188</v>
      </c>
      <c r="G688" s="13" t="s">
        <v>601</v>
      </c>
      <c r="H688" s="13" t="s">
        <v>190</v>
      </c>
      <c r="I688" s="13">
        <v>687</v>
      </c>
    </row>
    <row r="689" spans="1:9" x14ac:dyDescent="0.25">
      <c r="A689" s="13" t="str">
        <f t="shared" si="10"/>
        <v xml:space="preserve">233-A      Tree Bark Mulch, Type IV </v>
      </c>
      <c r="B689" s="13" t="s">
        <v>933</v>
      </c>
      <c r="C689" s="13" t="s">
        <v>937</v>
      </c>
      <c r="D689" s="13" t="s">
        <v>241</v>
      </c>
      <c r="E689" s="13" t="s">
        <v>187</v>
      </c>
      <c r="F689" s="13" t="s">
        <v>188</v>
      </c>
      <c r="G689" s="13" t="s">
        <v>601</v>
      </c>
      <c r="H689" s="13" t="s">
        <v>190</v>
      </c>
      <c r="I689" s="13">
        <v>688</v>
      </c>
    </row>
    <row r="690" spans="1:9" x14ac:dyDescent="0.25">
      <c r="A690" s="13" t="str">
        <f t="shared" si="10"/>
        <v xml:space="preserve">233-A      Tree Bark Mulch, Type V </v>
      </c>
      <c r="B690" s="13" t="s">
        <v>933</v>
      </c>
      <c r="C690" s="13" t="s">
        <v>938</v>
      </c>
      <c r="D690" s="13" t="s">
        <v>241</v>
      </c>
      <c r="E690" s="13" t="s">
        <v>187</v>
      </c>
      <c r="F690" s="13" t="s">
        <v>188</v>
      </c>
      <c r="G690" s="13" t="s">
        <v>601</v>
      </c>
      <c r="H690" s="13" t="s">
        <v>190</v>
      </c>
      <c r="I690" s="13">
        <v>689</v>
      </c>
    </row>
    <row r="691" spans="1:9" x14ac:dyDescent="0.25">
      <c r="A691" s="13" t="str">
        <f t="shared" si="10"/>
        <v xml:space="preserve">233-B      Aggregate Mulch </v>
      </c>
      <c r="B691" s="13" t="s">
        <v>939</v>
      </c>
      <c r="C691" s="13" t="s">
        <v>940</v>
      </c>
      <c r="D691" s="13" t="s">
        <v>241</v>
      </c>
      <c r="E691" s="13" t="s">
        <v>187</v>
      </c>
      <c r="F691" s="13" t="s">
        <v>188</v>
      </c>
      <c r="G691" s="13" t="s">
        <v>601</v>
      </c>
      <c r="H691" s="13" t="s">
        <v>190</v>
      </c>
      <c r="I691" s="13">
        <v>690</v>
      </c>
    </row>
    <row r="692" spans="1:9" x14ac:dyDescent="0.25">
      <c r="A692" s="13" t="str">
        <f t="shared" si="10"/>
        <v xml:space="preserve">233-C      Straw Mulch, Class I </v>
      </c>
      <c r="B692" s="13" t="s">
        <v>941</v>
      </c>
      <c r="C692" s="13" t="s">
        <v>942</v>
      </c>
      <c r="D692" s="13" t="s">
        <v>425</v>
      </c>
      <c r="E692" s="13" t="s">
        <v>187</v>
      </c>
      <c r="F692" s="13" t="s">
        <v>188</v>
      </c>
      <c r="G692" s="13" t="s">
        <v>601</v>
      </c>
      <c r="H692" s="13" t="s">
        <v>190</v>
      </c>
      <c r="I692" s="13">
        <v>691</v>
      </c>
    </row>
    <row r="693" spans="1:9" x14ac:dyDescent="0.25">
      <c r="A693" s="13" t="str">
        <f t="shared" si="10"/>
        <v xml:space="preserve">233-C      Straw Mulch, Class I </v>
      </c>
      <c r="B693" s="13" t="s">
        <v>941</v>
      </c>
      <c r="C693" s="13" t="s">
        <v>942</v>
      </c>
      <c r="D693" s="13" t="s">
        <v>241</v>
      </c>
      <c r="E693" s="13" t="s">
        <v>187</v>
      </c>
      <c r="F693" s="13" t="s">
        <v>188</v>
      </c>
      <c r="G693" s="13" t="s">
        <v>601</v>
      </c>
      <c r="H693" s="13" t="s">
        <v>190</v>
      </c>
      <c r="I693" s="13">
        <v>692</v>
      </c>
    </row>
    <row r="694" spans="1:9" x14ac:dyDescent="0.25">
      <c r="A694" s="13" t="str">
        <f t="shared" si="10"/>
        <v xml:space="preserve">233-C      Straw Mulch, Class I </v>
      </c>
      <c r="B694" s="13" t="s">
        <v>941</v>
      </c>
      <c r="C694" s="13" t="s">
        <v>942</v>
      </c>
      <c r="D694" s="13" t="s">
        <v>207</v>
      </c>
      <c r="E694" s="13" t="s">
        <v>187</v>
      </c>
      <c r="F694" s="13" t="s">
        <v>188</v>
      </c>
      <c r="G694" s="13" t="s">
        <v>601</v>
      </c>
      <c r="H694" s="13" t="s">
        <v>190</v>
      </c>
      <c r="I694" s="13">
        <v>693</v>
      </c>
    </row>
    <row r="695" spans="1:9" x14ac:dyDescent="0.25">
      <c r="A695" s="13" t="str">
        <f t="shared" si="10"/>
        <v xml:space="preserve">233-C      Straw Mulch, Class II </v>
      </c>
      <c r="B695" s="13" t="s">
        <v>941</v>
      </c>
      <c r="C695" s="13" t="s">
        <v>943</v>
      </c>
      <c r="D695" s="13" t="s">
        <v>425</v>
      </c>
      <c r="E695" s="13" t="s">
        <v>187</v>
      </c>
      <c r="F695" s="13" t="s">
        <v>188</v>
      </c>
      <c r="G695" s="13" t="s">
        <v>601</v>
      </c>
      <c r="H695" s="13" t="s">
        <v>190</v>
      </c>
      <c r="I695" s="13">
        <v>694</v>
      </c>
    </row>
    <row r="696" spans="1:9" x14ac:dyDescent="0.25">
      <c r="A696" s="13" t="str">
        <f t="shared" si="10"/>
        <v xml:space="preserve">233-C      Straw Mulch, Class II </v>
      </c>
      <c r="B696" s="13" t="s">
        <v>941</v>
      </c>
      <c r="C696" s="13" t="s">
        <v>943</v>
      </c>
      <c r="D696" s="13" t="s">
        <v>241</v>
      </c>
      <c r="E696" s="13" t="s">
        <v>187</v>
      </c>
      <c r="F696" s="13" t="s">
        <v>188</v>
      </c>
      <c r="G696" s="13" t="s">
        <v>601</v>
      </c>
      <c r="H696" s="13" t="s">
        <v>190</v>
      </c>
      <c r="I696" s="13">
        <v>695</v>
      </c>
    </row>
    <row r="697" spans="1:9" x14ac:dyDescent="0.25">
      <c r="A697" s="13" t="str">
        <f t="shared" si="10"/>
        <v xml:space="preserve">233-C      Straw Mulch, Class II </v>
      </c>
      <c r="B697" s="13" t="s">
        <v>941</v>
      </c>
      <c r="C697" s="13" t="s">
        <v>943</v>
      </c>
      <c r="D697" s="13" t="s">
        <v>207</v>
      </c>
      <c r="E697" s="13" t="s">
        <v>187</v>
      </c>
      <c r="F697" s="13" t="s">
        <v>188</v>
      </c>
      <c r="G697" s="13" t="s">
        <v>601</v>
      </c>
      <c r="H697" s="13" t="s">
        <v>190</v>
      </c>
      <c r="I697" s="13">
        <v>696</v>
      </c>
    </row>
    <row r="698" spans="1:9" x14ac:dyDescent="0.25">
      <c r="A698" s="13" t="str">
        <f t="shared" si="10"/>
        <v xml:space="preserve">907-234-A  Temporary Silt Fence </v>
      </c>
      <c r="B698" s="13" t="s">
        <v>944</v>
      </c>
      <c r="C698" s="13" t="s">
        <v>945</v>
      </c>
      <c r="D698" s="13" t="s">
        <v>230</v>
      </c>
      <c r="E698" s="13" t="s">
        <v>187</v>
      </c>
      <c r="F698" s="13" t="s">
        <v>188</v>
      </c>
      <c r="G698" s="13" t="s">
        <v>601</v>
      </c>
      <c r="H698" s="13" t="s">
        <v>190</v>
      </c>
      <c r="I698" s="13">
        <v>697</v>
      </c>
    </row>
    <row r="699" spans="1:9" x14ac:dyDescent="0.25">
      <c r="A699" s="13" t="str">
        <f t="shared" si="10"/>
        <v xml:space="preserve">907-234-B  Permanent Silt Fence </v>
      </c>
      <c r="B699" s="13" t="s">
        <v>946</v>
      </c>
      <c r="C699" s="13" t="s">
        <v>947</v>
      </c>
      <c r="D699" s="13" t="s">
        <v>230</v>
      </c>
      <c r="E699" s="13" t="s">
        <v>187</v>
      </c>
      <c r="F699" s="13" t="s">
        <v>188</v>
      </c>
      <c r="G699" s="13" t="s">
        <v>601</v>
      </c>
      <c r="H699" s="13" t="s">
        <v>190</v>
      </c>
      <c r="I699" s="13">
        <v>698</v>
      </c>
    </row>
    <row r="700" spans="1:9" x14ac:dyDescent="0.25">
      <c r="A700" s="13" t="str">
        <f t="shared" si="10"/>
        <v xml:space="preserve">907-234-C  Super Silt Fence </v>
      </c>
      <c r="B700" s="13" t="s">
        <v>948</v>
      </c>
      <c r="C700" s="13" t="s">
        <v>949</v>
      </c>
      <c r="D700" s="13" t="s">
        <v>230</v>
      </c>
      <c r="E700" s="13" t="s">
        <v>187</v>
      </c>
      <c r="F700" s="13" t="s">
        <v>188</v>
      </c>
      <c r="G700" s="13" t="s">
        <v>601</v>
      </c>
      <c r="H700" s="13" t="s">
        <v>190</v>
      </c>
      <c r="I700" s="13">
        <v>699</v>
      </c>
    </row>
    <row r="701" spans="1:9" x14ac:dyDescent="0.25">
      <c r="A701" s="13" t="str">
        <f t="shared" si="10"/>
        <v xml:space="preserve">907-234-D  Inlet Siltation Guard </v>
      </c>
      <c r="B701" s="13" t="s">
        <v>950</v>
      </c>
      <c r="C701" s="13" t="s">
        <v>951</v>
      </c>
      <c r="D701" s="13" t="s">
        <v>207</v>
      </c>
      <c r="E701" s="13" t="s">
        <v>187</v>
      </c>
      <c r="F701" s="13" t="s">
        <v>188</v>
      </c>
      <c r="G701" s="13" t="s">
        <v>601</v>
      </c>
      <c r="H701" s="13" t="s">
        <v>190</v>
      </c>
      <c r="I701" s="13">
        <v>700</v>
      </c>
    </row>
    <row r="702" spans="1:9" x14ac:dyDescent="0.25">
      <c r="A702" s="13" t="str">
        <f t="shared" si="10"/>
        <v xml:space="preserve">907-234-E  Reset Inlet Siltation Guard </v>
      </c>
      <c r="B702" s="13" t="s">
        <v>952</v>
      </c>
      <c r="C702" s="13" t="s">
        <v>953</v>
      </c>
      <c r="D702" s="13" t="s">
        <v>207</v>
      </c>
      <c r="E702" s="13" t="s">
        <v>187</v>
      </c>
      <c r="F702" s="13" t="s">
        <v>188</v>
      </c>
      <c r="G702" s="13" t="s">
        <v>601</v>
      </c>
      <c r="H702" s="13" t="s">
        <v>190</v>
      </c>
      <c r="I702" s="13">
        <v>701</v>
      </c>
    </row>
    <row r="703" spans="1:9" x14ac:dyDescent="0.25">
      <c r="A703" s="13" t="str">
        <f t="shared" si="10"/>
        <v xml:space="preserve">907-234-F  Turbidity Barrier </v>
      </c>
      <c r="B703" s="13" t="s">
        <v>954</v>
      </c>
      <c r="C703" s="13" t="s">
        <v>955</v>
      </c>
      <c r="D703" s="13" t="s">
        <v>230</v>
      </c>
      <c r="E703" s="13" t="s">
        <v>187</v>
      </c>
      <c r="F703" s="13" t="s">
        <v>188</v>
      </c>
      <c r="G703" s="13" t="s">
        <v>601</v>
      </c>
      <c r="H703" s="13" t="s">
        <v>190</v>
      </c>
      <c r="I703" s="13">
        <v>702</v>
      </c>
    </row>
    <row r="704" spans="1:9" x14ac:dyDescent="0.25">
      <c r="A704" s="13" t="str">
        <f t="shared" si="10"/>
        <v xml:space="preserve">235-A      Temporary Erosion Checks </v>
      </c>
      <c r="B704" s="13" t="s">
        <v>956</v>
      </c>
      <c r="C704" s="13" t="s">
        <v>957</v>
      </c>
      <c r="D704" s="13" t="s">
        <v>207</v>
      </c>
      <c r="E704" s="13" t="s">
        <v>187</v>
      </c>
      <c r="F704" s="13" t="s">
        <v>188</v>
      </c>
      <c r="G704" s="13" t="s">
        <v>601</v>
      </c>
      <c r="H704" s="13" t="s">
        <v>190</v>
      </c>
      <c r="I704" s="13">
        <v>703</v>
      </c>
    </row>
    <row r="705" spans="1:9" x14ac:dyDescent="0.25">
      <c r="A705" s="13" t="str">
        <f t="shared" si="10"/>
        <v xml:space="preserve">236-A      Silt Basin, Type A </v>
      </c>
      <c r="B705" s="13" t="s">
        <v>958</v>
      </c>
      <c r="C705" s="13" t="s">
        <v>959</v>
      </c>
      <c r="D705" s="13" t="s">
        <v>207</v>
      </c>
      <c r="E705" s="13" t="s">
        <v>187</v>
      </c>
      <c r="F705" s="13" t="s">
        <v>188</v>
      </c>
      <c r="G705" s="13" t="s">
        <v>601</v>
      </c>
      <c r="H705" s="13" t="s">
        <v>190</v>
      </c>
      <c r="I705" s="13">
        <v>704</v>
      </c>
    </row>
    <row r="706" spans="1:9" x14ac:dyDescent="0.25">
      <c r="A706" s="13" t="str">
        <f t="shared" si="10"/>
        <v xml:space="preserve">236-A      Silt Basin, Type A Modified </v>
      </c>
      <c r="B706" s="13" t="s">
        <v>958</v>
      </c>
      <c r="C706" s="13" t="s">
        <v>960</v>
      </c>
      <c r="D706" s="13" t="s">
        <v>207</v>
      </c>
      <c r="E706" s="13" t="s">
        <v>187</v>
      </c>
      <c r="F706" s="13" t="s">
        <v>188</v>
      </c>
      <c r="G706" s="13" t="s">
        <v>601</v>
      </c>
      <c r="H706" s="13" t="s">
        <v>190</v>
      </c>
      <c r="I706" s="13">
        <v>705</v>
      </c>
    </row>
    <row r="707" spans="1:9" x14ac:dyDescent="0.25">
      <c r="A707" s="13" t="str">
        <f t="shared" ref="A707:A770" si="11">_xlfn.CONCAT(B707," ", C707)</f>
        <v xml:space="preserve">236-A      Silt Basin, Type B </v>
      </c>
      <c r="B707" s="13" t="s">
        <v>958</v>
      </c>
      <c r="C707" s="13" t="s">
        <v>961</v>
      </c>
      <c r="D707" s="13" t="s">
        <v>207</v>
      </c>
      <c r="E707" s="13" t="s">
        <v>187</v>
      </c>
      <c r="F707" s="13" t="s">
        <v>188</v>
      </c>
      <c r="G707" s="13" t="s">
        <v>601</v>
      </c>
      <c r="H707" s="13" t="s">
        <v>190</v>
      </c>
      <c r="I707" s="13">
        <v>706</v>
      </c>
    </row>
    <row r="708" spans="1:9" x14ac:dyDescent="0.25">
      <c r="A708" s="13" t="str">
        <f t="shared" si="11"/>
        <v xml:space="preserve">236-A      Silt Basin, Type B Modified </v>
      </c>
      <c r="B708" s="13" t="s">
        <v>958</v>
      </c>
      <c r="C708" s="13" t="s">
        <v>962</v>
      </c>
      <c r="D708" s="13" t="s">
        <v>207</v>
      </c>
      <c r="E708" s="13" t="s">
        <v>187</v>
      </c>
      <c r="F708" s="13" t="s">
        <v>188</v>
      </c>
      <c r="G708" s="13" t="s">
        <v>601</v>
      </c>
      <c r="H708" s="13" t="s">
        <v>190</v>
      </c>
      <c r="I708" s="13">
        <v>707</v>
      </c>
    </row>
    <row r="709" spans="1:9" x14ac:dyDescent="0.25">
      <c r="A709" s="13" t="str">
        <f t="shared" si="11"/>
        <v xml:space="preserve">236-A      Silt Basin, Type C </v>
      </c>
      <c r="B709" s="13" t="s">
        <v>958</v>
      </c>
      <c r="C709" s="13" t="s">
        <v>963</v>
      </c>
      <c r="D709" s="13" t="s">
        <v>207</v>
      </c>
      <c r="E709" s="13" t="s">
        <v>187</v>
      </c>
      <c r="F709" s="13" t="s">
        <v>188</v>
      </c>
      <c r="G709" s="13" t="s">
        <v>601</v>
      </c>
      <c r="H709" s="13" t="s">
        <v>190</v>
      </c>
      <c r="I709" s="13">
        <v>708</v>
      </c>
    </row>
    <row r="710" spans="1:9" x14ac:dyDescent="0.25">
      <c r="A710" s="13" t="str">
        <f t="shared" si="11"/>
        <v xml:space="preserve">236-A      Silt Basin, Type C1 </v>
      </c>
      <c r="B710" s="13" t="s">
        <v>958</v>
      </c>
      <c r="C710" s="13" t="s">
        <v>964</v>
      </c>
      <c r="D710" s="13" t="s">
        <v>207</v>
      </c>
      <c r="E710" s="13" t="s">
        <v>187</v>
      </c>
      <c r="F710" s="13" t="s">
        <v>188</v>
      </c>
      <c r="G710" s="13" t="s">
        <v>601</v>
      </c>
      <c r="H710" s="13" t="s">
        <v>190</v>
      </c>
      <c r="I710" s="13">
        <v>709</v>
      </c>
    </row>
    <row r="711" spans="1:9" x14ac:dyDescent="0.25">
      <c r="A711" s="13" t="str">
        <f t="shared" si="11"/>
        <v xml:space="preserve">236-A      Silt Basin, Type C2 </v>
      </c>
      <c r="B711" s="13" t="s">
        <v>958</v>
      </c>
      <c r="C711" s="13" t="s">
        <v>965</v>
      </c>
      <c r="D711" s="13" t="s">
        <v>207</v>
      </c>
      <c r="E711" s="13" t="s">
        <v>187</v>
      </c>
      <c r="F711" s="13" t="s">
        <v>188</v>
      </c>
      <c r="G711" s="13" t="s">
        <v>601</v>
      </c>
      <c r="H711" s="13" t="s">
        <v>190</v>
      </c>
      <c r="I711" s="13">
        <v>710</v>
      </c>
    </row>
    <row r="712" spans="1:9" x14ac:dyDescent="0.25">
      <c r="A712" s="13" t="str">
        <f t="shared" si="11"/>
        <v xml:space="preserve">236-A      Silt Basin, Type D </v>
      </c>
      <c r="B712" s="13" t="s">
        <v>958</v>
      </c>
      <c r="C712" s="13" t="s">
        <v>966</v>
      </c>
      <c r="D712" s="13" t="s">
        <v>207</v>
      </c>
      <c r="E712" s="13" t="s">
        <v>187</v>
      </c>
      <c r="F712" s="13" t="s">
        <v>188</v>
      </c>
      <c r="G712" s="13" t="s">
        <v>601</v>
      </c>
      <c r="H712" s="13" t="s">
        <v>190</v>
      </c>
      <c r="I712" s="13">
        <v>711</v>
      </c>
    </row>
    <row r="713" spans="1:9" x14ac:dyDescent="0.25">
      <c r="A713" s="13" t="str">
        <f t="shared" si="11"/>
        <v xml:space="preserve">236-A      Silt Basin, Type D1 </v>
      </c>
      <c r="B713" s="13" t="s">
        <v>958</v>
      </c>
      <c r="C713" s="13" t="s">
        <v>967</v>
      </c>
      <c r="D713" s="13" t="s">
        <v>207</v>
      </c>
      <c r="E713" s="13" t="s">
        <v>187</v>
      </c>
      <c r="F713" s="13" t="s">
        <v>188</v>
      </c>
      <c r="G713" s="13" t="s">
        <v>601</v>
      </c>
      <c r="H713" s="13" t="s">
        <v>190</v>
      </c>
      <c r="I713" s="13">
        <v>712</v>
      </c>
    </row>
    <row r="714" spans="1:9" x14ac:dyDescent="0.25">
      <c r="A714" s="13" t="str">
        <f t="shared" si="11"/>
        <v xml:space="preserve">236-A      Silt Basin, Type D2 </v>
      </c>
      <c r="B714" s="13" t="s">
        <v>958</v>
      </c>
      <c r="C714" s="13" t="s">
        <v>968</v>
      </c>
      <c r="D714" s="13" t="s">
        <v>207</v>
      </c>
      <c r="E714" s="13" t="s">
        <v>187</v>
      </c>
      <c r="F714" s="13" t="s">
        <v>188</v>
      </c>
      <c r="G714" s="13" t="s">
        <v>601</v>
      </c>
      <c r="H714" s="13" t="s">
        <v>190</v>
      </c>
      <c r="I714" s="13">
        <v>713</v>
      </c>
    </row>
    <row r="715" spans="1:9" x14ac:dyDescent="0.25">
      <c r="A715" s="13" t="str">
        <f t="shared" si="11"/>
        <v xml:space="preserve">236-B      Maintenance and Removal of Existing Silt Basins, Type A </v>
      </c>
      <c r="B715" s="13" t="s">
        <v>969</v>
      </c>
      <c r="C715" s="13" t="s">
        <v>970</v>
      </c>
      <c r="D715" s="13" t="s">
        <v>207</v>
      </c>
      <c r="E715" s="13" t="s">
        <v>187</v>
      </c>
      <c r="F715" s="13" t="s">
        <v>188</v>
      </c>
      <c r="G715" s="13" t="s">
        <v>601</v>
      </c>
      <c r="H715" s="13" t="s">
        <v>190</v>
      </c>
      <c r="I715" s="13">
        <v>714</v>
      </c>
    </row>
    <row r="716" spans="1:9" x14ac:dyDescent="0.25">
      <c r="A716" s="13" t="str">
        <f t="shared" si="11"/>
        <v xml:space="preserve">236-B      Maintenance and Removal of Existing Silt Basins, Type B </v>
      </c>
      <c r="B716" s="13" t="s">
        <v>969</v>
      </c>
      <c r="C716" s="13" t="s">
        <v>971</v>
      </c>
      <c r="D716" s="13" t="s">
        <v>207</v>
      </c>
      <c r="E716" s="13" t="s">
        <v>187</v>
      </c>
      <c r="F716" s="13" t="s">
        <v>188</v>
      </c>
      <c r="G716" s="13" t="s">
        <v>601</v>
      </c>
      <c r="H716" s="13" t="s">
        <v>190</v>
      </c>
      <c r="I716" s="13">
        <v>715</v>
      </c>
    </row>
    <row r="717" spans="1:9" x14ac:dyDescent="0.25">
      <c r="A717" s="13" t="str">
        <f t="shared" si="11"/>
        <v xml:space="preserve">236-B      Maintenance and Removal of Existing Silt Basins, Type C </v>
      </c>
      <c r="B717" s="13" t="s">
        <v>969</v>
      </c>
      <c r="C717" s="13" t="s">
        <v>972</v>
      </c>
      <c r="D717" s="13" t="s">
        <v>207</v>
      </c>
      <c r="E717" s="13" t="s">
        <v>187</v>
      </c>
      <c r="F717" s="13" t="s">
        <v>188</v>
      </c>
      <c r="G717" s="13" t="s">
        <v>601</v>
      </c>
      <c r="H717" s="13" t="s">
        <v>190</v>
      </c>
      <c r="I717" s="13">
        <v>716</v>
      </c>
    </row>
    <row r="718" spans="1:9" x14ac:dyDescent="0.25">
      <c r="A718" s="13" t="str">
        <f t="shared" si="11"/>
        <v xml:space="preserve">236-B      Maintenance and Removal of Existing Silt Basins, Type D </v>
      </c>
      <c r="B718" s="13" t="s">
        <v>969</v>
      </c>
      <c r="C718" s="13" t="s">
        <v>973</v>
      </c>
      <c r="D718" s="13" t="s">
        <v>207</v>
      </c>
      <c r="E718" s="13" t="s">
        <v>187</v>
      </c>
      <c r="F718" s="13" t="s">
        <v>188</v>
      </c>
      <c r="G718" s="13" t="s">
        <v>601</v>
      </c>
      <c r="H718" s="13" t="s">
        <v>190</v>
      </c>
      <c r="I718" s="13">
        <v>717</v>
      </c>
    </row>
    <row r="719" spans="1:9" x14ac:dyDescent="0.25">
      <c r="A719" s="13" t="str">
        <f t="shared" si="11"/>
        <v xml:space="preserve">237-A      Wattles, 12" </v>
      </c>
      <c r="B719" s="13" t="s">
        <v>974</v>
      </c>
      <c r="C719" s="13" t="s">
        <v>975</v>
      </c>
      <c r="D719" s="13" t="s">
        <v>230</v>
      </c>
      <c r="E719" s="13" t="s">
        <v>187</v>
      </c>
      <c r="F719" s="13" t="s">
        <v>188</v>
      </c>
      <c r="G719" s="13" t="s">
        <v>601</v>
      </c>
      <c r="H719" s="13" t="s">
        <v>190</v>
      </c>
      <c r="I719" s="13">
        <v>718</v>
      </c>
    </row>
    <row r="720" spans="1:9" x14ac:dyDescent="0.25">
      <c r="A720" s="13" t="str">
        <f t="shared" si="11"/>
        <v xml:space="preserve">237-A      Wattles, 20" </v>
      </c>
      <c r="B720" s="13" t="s">
        <v>974</v>
      </c>
      <c r="C720" s="13" t="s">
        <v>976</v>
      </c>
      <c r="D720" s="13" t="s">
        <v>230</v>
      </c>
      <c r="E720" s="13" t="s">
        <v>187</v>
      </c>
      <c r="F720" s="13" t="s">
        <v>188</v>
      </c>
      <c r="G720" s="13" t="s">
        <v>601</v>
      </c>
      <c r="H720" s="13" t="s">
        <v>190</v>
      </c>
      <c r="I720" s="13">
        <v>719</v>
      </c>
    </row>
    <row r="721" spans="1:9" x14ac:dyDescent="0.25">
      <c r="A721" s="13" t="str">
        <f t="shared" si="11"/>
        <v xml:space="preserve">907-237-B  Wattles, Heavy-Duty </v>
      </c>
      <c r="B721" s="13" t="s">
        <v>977</v>
      </c>
      <c r="C721" s="13" t="s">
        <v>978</v>
      </c>
      <c r="D721" s="13" t="s">
        <v>230</v>
      </c>
      <c r="E721" s="13" t="s">
        <v>187</v>
      </c>
      <c r="F721" s="13" t="s">
        <v>188</v>
      </c>
      <c r="G721" s="13" t="s">
        <v>601</v>
      </c>
      <c r="H721" s="13" t="s">
        <v>190</v>
      </c>
      <c r="I721" s="13">
        <v>720</v>
      </c>
    </row>
    <row r="722" spans="1:9" x14ac:dyDescent="0.25">
      <c r="A722" s="13" t="str">
        <f t="shared" si="11"/>
        <v xml:space="preserve">239-A      Temporary Slope Drains </v>
      </c>
      <c r="B722" s="13" t="s">
        <v>979</v>
      </c>
      <c r="C722" s="13" t="s">
        <v>980</v>
      </c>
      <c r="D722" s="13" t="s">
        <v>230</v>
      </c>
      <c r="E722" s="13" t="s">
        <v>187</v>
      </c>
      <c r="F722" s="13" t="s">
        <v>188</v>
      </c>
      <c r="G722" s="13" t="s">
        <v>601</v>
      </c>
      <c r="H722" s="13" t="s">
        <v>190</v>
      </c>
      <c r="I722" s="13">
        <v>721</v>
      </c>
    </row>
    <row r="723" spans="1:9" x14ac:dyDescent="0.25">
      <c r="A723" s="13" t="str">
        <f t="shared" si="11"/>
        <v xml:space="preserve">907-240-A  Interlocking Flexible Block Erosion Control System </v>
      </c>
      <c r="B723" s="13" t="s">
        <v>981</v>
      </c>
      <c r="C723" s="13" t="s">
        <v>982</v>
      </c>
      <c r="D723" s="13" t="s">
        <v>228</v>
      </c>
      <c r="E723" s="13" t="s">
        <v>187</v>
      </c>
      <c r="F723" s="13" t="s">
        <v>188</v>
      </c>
      <c r="G723" s="13" t="s">
        <v>601</v>
      </c>
      <c r="H723" s="13" t="s">
        <v>190</v>
      </c>
      <c r="I723" s="13">
        <v>722</v>
      </c>
    </row>
    <row r="724" spans="1:9" x14ac:dyDescent="0.25">
      <c r="A724" s="13" t="str">
        <f t="shared" si="11"/>
        <v xml:space="preserve">907-241-A  Floc Blocks </v>
      </c>
      <c r="B724" s="13" t="s">
        <v>983</v>
      </c>
      <c r="C724" s="13" t="s">
        <v>984</v>
      </c>
      <c r="D724" s="13" t="s">
        <v>207</v>
      </c>
      <c r="E724" s="13" t="s">
        <v>187</v>
      </c>
      <c r="F724" s="13" t="s">
        <v>188</v>
      </c>
      <c r="G724" s="13" t="s">
        <v>601</v>
      </c>
      <c r="H724" s="13" t="s">
        <v>190</v>
      </c>
      <c r="I724" s="13">
        <v>723</v>
      </c>
    </row>
    <row r="725" spans="1:9" x14ac:dyDescent="0.25">
      <c r="A725" s="13" t="str">
        <f t="shared" si="11"/>
        <v xml:space="preserve">907-242-A  Construction of </v>
      </c>
      <c r="B725" s="13" t="s">
        <v>985</v>
      </c>
      <c r="C725" s="13" t="s">
        <v>194</v>
      </c>
      <c r="D725" s="13" t="s">
        <v>186</v>
      </c>
      <c r="E725" s="13" t="s">
        <v>187</v>
      </c>
      <c r="F725" s="13" t="s">
        <v>188</v>
      </c>
      <c r="G725" s="13" t="s">
        <v>601</v>
      </c>
      <c r="H725" s="13" t="s">
        <v>190</v>
      </c>
      <c r="I725" s="13">
        <v>724</v>
      </c>
    </row>
    <row r="726" spans="1:9" x14ac:dyDescent="0.25">
      <c r="A726" s="13" t="str">
        <f t="shared" si="11"/>
        <v xml:space="preserve">907-242-A  Installation of </v>
      </c>
      <c r="B726" s="13" t="s">
        <v>985</v>
      </c>
      <c r="C726" s="13" t="s">
        <v>198</v>
      </c>
      <c r="D726" s="13" t="s">
        <v>230</v>
      </c>
      <c r="E726" s="13" t="s">
        <v>187</v>
      </c>
      <c r="F726" s="13" t="s">
        <v>188</v>
      </c>
      <c r="G726" s="13" t="s">
        <v>601</v>
      </c>
      <c r="H726" s="13" t="s">
        <v>190</v>
      </c>
      <c r="I726" s="13">
        <v>725</v>
      </c>
    </row>
    <row r="727" spans="1:9" x14ac:dyDescent="0.25">
      <c r="A727" s="13" t="str">
        <f t="shared" si="11"/>
        <v xml:space="preserve">907-242-A  Installation of </v>
      </c>
      <c r="B727" s="13" t="s">
        <v>985</v>
      </c>
      <c r="C727" s="13" t="s">
        <v>198</v>
      </c>
      <c r="D727" s="13" t="s">
        <v>207</v>
      </c>
      <c r="E727" s="13" t="s">
        <v>187</v>
      </c>
      <c r="F727" s="13" t="s">
        <v>188</v>
      </c>
      <c r="G727" s="13" t="s">
        <v>601</v>
      </c>
      <c r="H727" s="13" t="s">
        <v>190</v>
      </c>
      <c r="I727" s="13">
        <v>726</v>
      </c>
    </row>
    <row r="728" spans="1:9" x14ac:dyDescent="0.25">
      <c r="A728" s="13" t="str">
        <f t="shared" si="11"/>
        <v xml:space="preserve">907-242-A  Installation of </v>
      </c>
      <c r="B728" s="13" t="s">
        <v>985</v>
      </c>
      <c r="C728" s="13" t="s">
        <v>198</v>
      </c>
      <c r="D728" s="13" t="s">
        <v>186</v>
      </c>
      <c r="E728" s="13" t="s">
        <v>187</v>
      </c>
      <c r="F728" s="13" t="s">
        <v>188</v>
      </c>
      <c r="G728" s="13" t="s">
        <v>601</v>
      </c>
      <c r="H728" s="13" t="s">
        <v>190</v>
      </c>
      <c r="I728" s="13">
        <v>727</v>
      </c>
    </row>
    <row r="729" spans="1:9" x14ac:dyDescent="0.25">
      <c r="A729" s="13" t="str">
        <f t="shared" si="11"/>
        <v xml:space="preserve">907-242-A  Renovation of </v>
      </c>
      <c r="B729" s="13" t="s">
        <v>985</v>
      </c>
      <c r="C729" s="13" t="s">
        <v>986</v>
      </c>
      <c r="D729" s="13" t="s">
        <v>186</v>
      </c>
      <c r="E729" s="13" t="s">
        <v>187</v>
      </c>
      <c r="F729" s="13" t="s">
        <v>188</v>
      </c>
      <c r="G729" s="13" t="s">
        <v>601</v>
      </c>
      <c r="H729" s="13" t="s">
        <v>190</v>
      </c>
      <c r="I729" s="13">
        <v>728</v>
      </c>
    </row>
    <row r="730" spans="1:9" x14ac:dyDescent="0.25">
      <c r="A730" s="13" t="str">
        <f t="shared" si="11"/>
        <v xml:space="preserve">907-242-A  Construction of </v>
      </c>
      <c r="B730" s="13" t="s">
        <v>985</v>
      </c>
      <c r="C730" s="13" t="s">
        <v>194</v>
      </c>
      <c r="D730" s="13" t="s">
        <v>207</v>
      </c>
      <c r="E730" s="13" t="s">
        <v>187</v>
      </c>
      <c r="F730" s="13" t="s">
        <v>188</v>
      </c>
      <c r="G730" s="13" t="s">
        <v>601</v>
      </c>
      <c r="H730" s="13" t="s">
        <v>190</v>
      </c>
      <c r="I730" s="13">
        <v>729</v>
      </c>
    </row>
    <row r="731" spans="1:9" x14ac:dyDescent="0.25">
      <c r="A731" s="13" t="str">
        <f t="shared" si="11"/>
        <v xml:space="preserve">907-242-PP Construction of </v>
      </c>
      <c r="B731" s="13" t="s">
        <v>987</v>
      </c>
      <c r="C731" s="13" t="s">
        <v>194</v>
      </c>
      <c r="D731" s="13" t="s">
        <v>186</v>
      </c>
      <c r="E731" s="13" t="s">
        <v>187</v>
      </c>
      <c r="F731" s="13" t="s">
        <v>188</v>
      </c>
      <c r="G731" s="13" t="s">
        <v>601</v>
      </c>
      <c r="H731" s="13" t="s">
        <v>190</v>
      </c>
      <c r="I731" s="13">
        <v>730</v>
      </c>
    </row>
    <row r="732" spans="1:9" x14ac:dyDescent="0.25">
      <c r="A732" s="13" t="str">
        <f t="shared" si="11"/>
        <v xml:space="preserve">907-242-PP Installation of </v>
      </c>
      <c r="B732" s="13" t="s">
        <v>987</v>
      </c>
      <c r="C732" s="13" t="s">
        <v>198</v>
      </c>
      <c r="D732" s="13" t="s">
        <v>186</v>
      </c>
      <c r="E732" s="13" t="s">
        <v>187</v>
      </c>
      <c r="F732" s="13" t="s">
        <v>188</v>
      </c>
      <c r="G732" s="13" t="s">
        <v>601</v>
      </c>
      <c r="H732" s="13" t="s">
        <v>190</v>
      </c>
      <c r="I732" s="13">
        <v>731</v>
      </c>
    </row>
    <row r="733" spans="1:9" x14ac:dyDescent="0.25">
      <c r="A733" s="13" t="str">
        <f t="shared" si="11"/>
        <v xml:space="preserve">907-242-PP Installation of </v>
      </c>
      <c r="B733" s="13" t="s">
        <v>987</v>
      </c>
      <c r="C733" s="13" t="s">
        <v>198</v>
      </c>
      <c r="D733" s="13" t="s">
        <v>207</v>
      </c>
      <c r="E733" s="13" t="s">
        <v>187</v>
      </c>
      <c r="F733" s="13" t="s">
        <v>188</v>
      </c>
      <c r="G733" s="13" t="s">
        <v>601</v>
      </c>
      <c r="H733" s="13" t="s">
        <v>190</v>
      </c>
      <c r="I733" s="13">
        <v>732</v>
      </c>
    </row>
    <row r="734" spans="1:9" x14ac:dyDescent="0.25">
      <c r="A734" s="13" t="str">
        <f t="shared" si="11"/>
        <v xml:space="preserve">907-243-PP Herbicide </v>
      </c>
      <c r="B734" s="13" t="s">
        <v>988</v>
      </c>
      <c r="C734" s="13" t="s">
        <v>989</v>
      </c>
      <c r="D734" s="13" t="s">
        <v>213</v>
      </c>
      <c r="E734" s="13" t="s">
        <v>187</v>
      </c>
      <c r="F734" s="13" t="s">
        <v>188</v>
      </c>
      <c r="G734" s="13" t="s">
        <v>601</v>
      </c>
      <c r="H734" s="13" t="s">
        <v>190</v>
      </c>
      <c r="I734" s="13">
        <v>733</v>
      </c>
    </row>
    <row r="735" spans="1:9" x14ac:dyDescent="0.25">
      <c r="A735" s="13" t="str">
        <f t="shared" si="11"/>
        <v xml:space="preserve">907-243-PP Herbicide </v>
      </c>
      <c r="B735" s="13" t="s">
        <v>988</v>
      </c>
      <c r="C735" s="13" t="s">
        <v>989</v>
      </c>
      <c r="D735" s="13" t="s">
        <v>216</v>
      </c>
      <c r="E735" s="13" t="s">
        <v>187</v>
      </c>
      <c r="F735" s="13" t="s">
        <v>188</v>
      </c>
      <c r="G735" s="13" t="s">
        <v>601</v>
      </c>
      <c r="H735" s="13" t="s">
        <v>190</v>
      </c>
      <c r="I735" s="13">
        <v>734</v>
      </c>
    </row>
    <row r="736" spans="1:9" x14ac:dyDescent="0.25">
      <c r="A736" s="13" t="str">
        <f t="shared" si="11"/>
        <v xml:space="preserve">907-244-A  Tree Pruning, Less Than or Equal to 8 inches </v>
      </c>
      <c r="B736" s="13" t="s">
        <v>990</v>
      </c>
      <c r="C736" s="13" t="s">
        <v>991</v>
      </c>
      <c r="D736" s="13" t="s">
        <v>207</v>
      </c>
      <c r="E736" s="13" t="s">
        <v>187</v>
      </c>
      <c r="F736" s="13" t="s">
        <v>188</v>
      </c>
      <c r="G736" s="13" t="s">
        <v>601</v>
      </c>
      <c r="H736" s="13" t="s">
        <v>190</v>
      </c>
      <c r="I736" s="13">
        <v>735</v>
      </c>
    </row>
    <row r="737" spans="1:9" x14ac:dyDescent="0.25">
      <c r="A737" s="13" t="str">
        <f t="shared" si="11"/>
        <v xml:space="preserve">907-244-A  Tree Pruning, Greater Than 8 inches to 16 inches </v>
      </c>
      <c r="B737" s="13" t="s">
        <v>990</v>
      </c>
      <c r="C737" s="13" t="s">
        <v>992</v>
      </c>
      <c r="D737" s="13" t="s">
        <v>207</v>
      </c>
      <c r="E737" s="13" t="s">
        <v>187</v>
      </c>
      <c r="F737" s="13" t="s">
        <v>188</v>
      </c>
      <c r="G737" s="13" t="s">
        <v>601</v>
      </c>
      <c r="H737" s="13" t="s">
        <v>190</v>
      </c>
      <c r="I737" s="13">
        <v>736</v>
      </c>
    </row>
    <row r="738" spans="1:9" x14ac:dyDescent="0.25">
      <c r="A738" s="13" t="str">
        <f t="shared" si="11"/>
        <v xml:space="preserve">907-244-A  Tree Pruning, Greater Than 16 inches </v>
      </c>
      <c r="B738" s="13" t="s">
        <v>990</v>
      </c>
      <c r="C738" s="13" t="s">
        <v>993</v>
      </c>
      <c r="D738" s="13" t="s">
        <v>207</v>
      </c>
      <c r="E738" s="13" t="s">
        <v>187</v>
      </c>
      <c r="F738" s="13" t="s">
        <v>188</v>
      </c>
      <c r="G738" s="13" t="s">
        <v>601</v>
      </c>
      <c r="H738" s="13" t="s">
        <v>190</v>
      </c>
      <c r="I738" s="13">
        <v>737</v>
      </c>
    </row>
    <row r="739" spans="1:9" x14ac:dyDescent="0.25">
      <c r="A739" s="13" t="str">
        <f t="shared" si="11"/>
        <v xml:space="preserve">245-A      Silt Dike </v>
      </c>
      <c r="B739" s="13" t="s">
        <v>994</v>
      </c>
      <c r="C739" s="13" t="s">
        <v>995</v>
      </c>
      <c r="D739" s="13" t="s">
        <v>230</v>
      </c>
      <c r="E739" s="13" t="s">
        <v>187</v>
      </c>
      <c r="F739" s="13" t="s">
        <v>188</v>
      </c>
      <c r="G739" s="13" t="s">
        <v>601</v>
      </c>
      <c r="H739" s="13" t="s">
        <v>190</v>
      </c>
      <c r="I739" s="13">
        <v>738</v>
      </c>
    </row>
    <row r="740" spans="1:9" x14ac:dyDescent="0.25">
      <c r="A740" s="13" t="str">
        <f t="shared" si="11"/>
        <v xml:space="preserve">246-A      Sandbags </v>
      </c>
      <c r="B740" s="13" t="s">
        <v>996</v>
      </c>
      <c r="C740" s="13" t="s">
        <v>997</v>
      </c>
      <c r="D740" s="13" t="s">
        <v>230</v>
      </c>
      <c r="E740" s="13" t="s">
        <v>187</v>
      </c>
      <c r="F740" s="13" t="s">
        <v>188</v>
      </c>
      <c r="G740" s="13" t="s">
        <v>601</v>
      </c>
      <c r="H740" s="13" t="s">
        <v>190</v>
      </c>
      <c r="I740" s="13">
        <v>739</v>
      </c>
    </row>
    <row r="741" spans="1:9" x14ac:dyDescent="0.25">
      <c r="A741" s="13" t="str">
        <f t="shared" si="11"/>
        <v xml:space="preserve">246-A      Sandbags </v>
      </c>
      <c r="B741" s="13" t="s">
        <v>996</v>
      </c>
      <c r="C741" s="13" t="s">
        <v>997</v>
      </c>
      <c r="D741" s="13" t="s">
        <v>207</v>
      </c>
      <c r="E741" s="13" t="s">
        <v>187</v>
      </c>
      <c r="F741" s="13" t="s">
        <v>188</v>
      </c>
      <c r="G741" s="13" t="s">
        <v>601</v>
      </c>
      <c r="H741" s="13" t="s">
        <v>190</v>
      </c>
      <c r="I741" s="13">
        <v>740</v>
      </c>
    </row>
    <row r="742" spans="1:9" x14ac:dyDescent="0.25">
      <c r="A742" s="13" t="str">
        <f t="shared" si="11"/>
        <v xml:space="preserve">246-B      Rockbags </v>
      </c>
      <c r="B742" s="13" t="s">
        <v>998</v>
      </c>
      <c r="C742" s="13" t="s">
        <v>999</v>
      </c>
      <c r="D742" s="13" t="s">
        <v>207</v>
      </c>
      <c r="E742" s="13" t="s">
        <v>187</v>
      </c>
      <c r="F742" s="13" t="s">
        <v>188</v>
      </c>
      <c r="G742" s="13" t="s">
        <v>601</v>
      </c>
      <c r="H742" s="13" t="s">
        <v>190</v>
      </c>
      <c r="I742" s="13">
        <v>741</v>
      </c>
    </row>
    <row r="743" spans="1:9" x14ac:dyDescent="0.25">
      <c r="A743" s="13" t="str">
        <f t="shared" si="11"/>
        <v xml:space="preserve">246-B      Rockbags </v>
      </c>
      <c r="B743" s="13" t="s">
        <v>998</v>
      </c>
      <c r="C743" s="13" t="s">
        <v>999</v>
      </c>
      <c r="D743" s="13" t="s">
        <v>230</v>
      </c>
      <c r="E743" s="13" t="s">
        <v>187</v>
      </c>
      <c r="F743" s="13" t="s">
        <v>188</v>
      </c>
      <c r="G743" s="13" t="s">
        <v>601</v>
      </c>
      <c r="H743" s="13" t="s">
        <v>190</v>
      </c>
      <c r="I743" s="13">
        <v>742</v>
      </c>
    </row>
    <row r="744" spans="1:9" x14ac:dyDescent="0.25">
      <c r="A744" s="13" t="str">
        <f t="shared" si="11"/>
        <v xml:space="preserve">247-A      Temporary Stream Diversion </v>
      </c>
      <c r="B744" s="13" t="s">
        <v>1000</v>
      </c>
      <c r="C744" s="13" t="s">
        <v>1001</v>
      </c>
      <c r="D744" s="13" t="s">
        <v>207</v>
      </c>
      <c r="E744" s="13" t="s">
        <v>187</v>
      </c>
      <c r="F744" s="13" t="s">
        <v>188</v>
      </c>
      <c r="G744" s="13" t="s">
        <v>601</v>
      </c>
      <c r="H744" s="13" t="s">
        <v>190</v>
      </c>
      <c r="I744" s="13">
        <v>743</v>
      </c>
    </row>
    <row r="745" spans="1:9" x14ac:dyDescent="0.25">
      <c r="A745" s="13" t="str">
        <f t="shared" si="11"/>
        <v xml:space="preserve">249-A      Riprap for Erosion Control </v>
      </c>
      <c r="B745" s="13" t="s">
        <v>1002</v>
      </c>
      <c r="C745" s="13" t="s">
        <v>1003</v>
      </c>
      <c r="D745" s="13" t="s">
        <v>425</v>
      </c>
      <c r="E745" s="13" t="s">
        <v>187</v>
      </c>
      <c r="F745" s="13" t="s">
        <v>188</v>
      </c>
      <c r="G745" s="13" t="s">
        <v>601</v>
      </c>
      <c r="H745" s="13" t="s">
        <v>190</v>
      </c>
      <c r="I745" s="13">
        <v>744</v>
      </c>
    </row>
    <row r="746" spans="1:9" x14ac:dyDescent="0.25">
      <c r="A746" s="13" t="str">
        <f t="shared" si="11"/>
        <v xml:space="preserve">249-B      Remove and Reset Riprap </v>
      </c>
      <c r="B746" s="13" t="s">
        <v>1004</v>
      </c>
      <c r="C746" s="13" t="s">
        <v>1005</v>
      </c>
      <c r="D746" s="13" t="s">
        <v>241</v>
      </c>
      <c r="E746" s="13" t="s">
        <v>187</v>
      </c>
      <c r="F746" s="13" t="s">
        <v>188</v>
      </c>
      <c r="G746" s="13" t="s">
        <v>601</v>
      </c>
      <c r="H746" s="13" t="s">
        <v>190</v>
      </c>
      <c r="I746" s="13">
        <v>745</v>
      </c>
    </row>
    <row r="747" spans="1:9" x14ac:dyDescent="0.25">
      <c r="A747" s="13" t="str">
        <f t="shared" si="11"/>
        <v xml:space="preserve">907-250-A  Polyacrylamide (PAM) </v>
      </c>
      <c r="B747" s="13" t="s">
        <v>1006</v>
      </c>
      <c r="C747" s="13" t="s">
        <v>1007</v>
      </c>
      <c r="D747" s="13" t="s">
        <v>1008</v>
      </c>
      <c r="E747" s="13" t="s">
        <v>187</v>
      </c>
      <c r="F747" s="13" t="s">
        <v>188</v>
      </c>
      <c r="G747" s="13" t="s">
        <v>601</v>
      </c>
      <c r="H747" s="13" t="s">
        <v>190</v>
      </c>
      <c r="I747" s="13">
        <v>746</v>
      </c>
    </row>
    <row r="748" spans="1:9" x14ac:dyDescent="0.25">
      <c r="A748" s="13" t="str">
        <f t="shared" si="11"/>
        <v xml:space="preserve">907-252-A  Sediment Retention Barrier </v>
      </c>
      <c r="B748" s="13" t="s">
        <v>1009</v>
      </c>
      <c r="C748" s="13" t="s">
        <v>1010</v>
      </c>
      <c r="D748" s="13" t="s">
        <v>230</v>
      </c>
      <c r="E748" s="13" t="s">
        <v>187</v>
      </c>
      <c r="F748" s="13" t="s">
        <v>188</v>
      </c>
      <c r="G748" s="13" t="s">
        <v>601</v>
      </c>
      <c r="H748" s="13" t="s">
        <v>190</v>
      </c>
      <c r="I748" s="13">
        <v>747</v>
      </c>
    </row>
    <row r="749" spans="1:9" x14ac:dyDescent="0.25">
      <c r="A749" s="13" t="str">
        <f t="shared" si="11"/>
        <v xml:space="preserve">907-253-A  Coir Fiber Baffle </v>
      </c>
      <c r="B749" s="13" t="s">
        <v>1011</v>
      </c>
      <c r="C749" s="13" t="s">
        <v>1012</v>
      </c>
      <c r="D749" s="13" t="s">
        <v>230</v>
      </c>
      <c r="E749" s="13" t="s">
        <v>187</v>
      </c>
      <c r="F749" s="13" t="s">
        <v>188</v>
      </c>
      <c r="G749" s="13" t="s">
        <v>601</v>
      </c>
      <c r="H749" s="13" t="s">
        <v>190</v>
      </c>
      <c r="I749" s="13">
        <v>748</v>
      </c>
    </row>
    <row r="750" spans="1:9" x14ac:dyDescent="0.25">
      <c r="A750" s="13" t="str">
        <f t="shared" si="11"/>
        <v xml:space="preserve">907-255-A  Bird Netting System </v>
      </c>
      <c r="B750" s="13" t="s">
        <v>1013</v>
      </c>
      <c r="C750" s="13" t="s">
        <v>1014</v>
      </c>
      <c r="D750" s="13" t="s">
        <v>186</v>
      </c>
      <c r="E750" s="13" t="s">
        <v>187</v>
      </c>
      <c r="F750" s="13" t="s">
        <v>188</v>
      </c>
      <c r="G750" s="13" t="s">
        <v>601</v>
      </c>
      <c r="H750" s="13" t="s">
        <v>190</v>
      </c>
      <c r="I750" s="13">
        <v>749</v>
      </c>
    </row>
    <row r="751" spans="1:9" x14ac:dyDescent="0.25">
      <c r="A751" s="13" t="str">
        <f t="shared" si="11"/>
        <v xml:space="preserve">907-257-A  Floating Skimmer System </v>
      </c>
      <c r="B751" s="13" t="s">
        <v>1015</v>
      </c>
      <c r="C751" s="13" t="s">
        <v>1016</v>
      </c>
      <c r="D751" s="13" t="s">
        <v>207</v>
      </c>
      <c r="E751" s="13" t="s">
        <v>187</v>
      </c>
      <c r="F751" s="13" t="s">
        <v>188</v>
      </c>
      <c r="G751" s="13" t="s">
        <v>601</v>
      </c>
      <c r="H751" s="13" t="s">
        <v>190</v>
      </c>
      <c r="I751" s="13">
        <v>750</v>
      </c>
    </row>
    <row r="752" spans="1:9" x14ac:dyDescent="0.25">
      <c r="A752" s="13" t="str">
        <f t="shared" si="11"/>
        <v xml:space="preserve">907-258-A  Charcoal Grill </v>
      </c>
      <c r="B752" s="13" t="s">
        <v>1017</v>
      </c>
      <c r="C752" s="13" t="s">
        <v>1018</v>
      </c>
      <c r="D752" s="13" t="s">
        <v>207</v>
      </c>
      <c r="E752" s="13" t="s">
        <v>187</v>
      </c>
      <c r="F752" s="13" t="s">
        <v>188</v>
      </c>
      <c r="G752" s="13" t="s">
        <v>189</v>
      </c>
      <c r="H752" s="13" t="s">
        <v>190</v>
      </c>
      <c r="I752" s="13">
        <v>751</v>
      </c>
    </row>
    <row r="753" spans="1:9" x14ac:dyDescent="0.25">
      <c r="A753" s="13" t="str">
        <f t="shared" si="11"/>
        <v xml:space="preserve">907-258-A  Building Amenities </v>
      </c>
      <c r="B753" s="13" t="s">
        <v>1017</v>
      </c>
      <c r="C753" s="13" t="s">
        <v>1019</v>
      </c>
      <c r="D753" s="13" t="s">
        <v>186</v>
      </c>
      <c r="E753" s="13" t="s">
        <v>187</v>
      </c>
      <c r="F753" s="13" t="s">
        <v>188</v>
      </c>
      <c r="G753" s="13" t="s">
        <v>189</v>
      </c>
      <c r="H753" s="13" t="s">
        <v>190</v>
      </c>
      <c r="I753" s="13">
        <v>752</v>
      </c>
    </row>
    <row r="754" spans="1:9" x14ac:dyDescent="0.25">
      <c r="A754" s="13" t="str">
        <f t="shared" si="11"/>
        <v xml:space="preserve">907-258-B  Drinking Fountain </v>
      </c>
      <c r="B754" s="13" t="s">
        <v>1020</v>
      </c>
      <c r="C754" s="13" t="s">
        <v>1021</v>
      </c>
      <c r="D754" s="13" t="s">
        <v>207</v>
      </c>
      <c r="E754" s="13" t="s">
        <v>187</v>
      </c>
      <c r="F754" s="13" t="s">
        <v>188</v>
      </c>
      <c r="G754" s="13" t="s">
        <v>189</v>
      </c>
      <c r="H754" s="13" t="s">
        <v>190</v>
      </c>
      <c r="I754" s="13">
        <v>753</v>
      </c>
    </row>
    <row r="755" spans="1:9" x14ac:dyDescent="0.25">
      <c r="A755" s="13" t="str">
        <f t="shared" si="11"/>
        <v xml:space="preserve">907-258-C  Concrete Picnic Table and Benches </v>
      </c>
      <c r="B755" s="13" t="s">
        <v>1022</v>
      </c>
      <c r="C755" s="13" t="s">
        <v>1023</v>
      </c>
      <c r="D755" s="13" t="s">
        <v>207</v>
      </c>
      <c r="E755" s="13" t="s">
        <v>187</v>
      </c>
      <c r="F755" s="13" t="s">
        <v>188</v>
      </c>
      <c r="G755" s="13" t="s">
        <v>189</v>
      </c>
      <c r="H755" s="13" t="s">
        <v>190</v>
      </c>
      <c r="I755" s="13">
        <v>754</v>
      </c>
    </row>
    <row r="756" spans="1:9" x14ac:dyDescent="0.25">
      <c r="A756" s="13" t="str">
        <f t="shared" si="11"/>
        <v xml:space="preserve">907-258-D  Wooden Picnic Table and Benches </v>
      </c>
      <c r="B756" s="13" t="s">
        <v>1024</v>
      </c>
      <c r="C756" s="13" t="s">
        <v>1025</v>
      </c>
      <c r="D756" s="13" t="s">
        <v>207</v>
      </c>
      <c r="E756" s="13" t="s">
        <v>187</v>
      </c>
      <c r="F756" s="13" t="s">
        <v>188</v>
      </c>
      <c r="G756" s="13" t="s">
        <v>189</v>
      </c>
      <c r="H756" s="13" t="s">
        <v>190</v>
      </c>
      <c r="I756" s="13">
        <v>755</v>
      </c>
    </row>
    <row r="757" spans="1:9" x14ac:dyDescent="0.25">
      <c r="A757" s="13" t="str">
        <f t="shared" si="11"/>
        <v xml:space="preserve">907-258-E  Trash Receptacle </v>
      </c>
      <c r="B757" s="13" t="s">
        <v>1026</v>
      </c>
      <c r="C757" s="13" t="s">
        <v>1027</v>
      </c>
      <c r="D757" s="13" t="s">
        <v>207</v>
      </c>
      <c r="E757" s="13" t="s">
        <v>187</v>
      </c>
      <c r="F757" s="13" t="s">
        <v>188</v>
      </c>
      <c r="G757" s="13" t="s">
        <v>189</v>
      </c>
      <c r="H757" s="13" t="s">
        <v>190</v>
      </c>
      <c r="I757" s="13">
        <v>756</v>
      </c>
    </row>
    <row r="758" spans="1:9" x14ac:dyDescent="0.25">
      <c r="A758" s="13" t="str">
        <f t="shared" si="11"/>
        <v xml:space="preserve">907-258-F  Water Hydrant </v>
      </c>
      <c r="B758" s="13" t="s">
        <v>1028</v>
      </c>
      <c r="C758" s="13" t="s">
        <v>1029</v>
      </c>
      <c r="D758" s="13" t="s">
        <v>207</v>
      </c>
      <c r="E758" s="13" t="s">
        <v>187</v>
      </c>
      <c r="F758" s="13" t="s">
        <v>188</v>
      </c>
      <c r="G758" s="13" t="s">
        <v>189</v>
      </c>
      <c r="H758" s="13" t="s">
        <v>190</v>
      </c>
      <c r="I758" s="13">
        <v>757</v>
      </c>
    </row>
    <row r="759" spans="1:9" x14ac:dyDescent="0.25">
      <c r="A759" s="13" t="str">
        <f t="shared" si="11"/>
        <v xml:space="preserve">907-258-G  Travel Trailer Sewage Dump Station </v>
      </c>
      <c r="B759" s="13" t="s">
        <v>1030</v>
      </c>
      <c r="C759" s="13" t="s">
        <v>1031</v>
      </c>
      <c r="D759" s="13" t="s">
        <v>207</v>
      </c>
      <c r="E759" s="13" t="s">
        <v>187</v>
      </c>
      <c r="F759" s="13" t="s">
        <v>188</v>
      </c>
      <c r="G759" s="13" t="s">
        <v>189</v>
      </c>
      <c r="H759" s="13" t="s">
        <v>190</v>
      </c>
      <c r="I759" s="13">
        <v>758</v>
      </c>
    </row>
    <row r="760" spans="1:9" x14ac:dyDescent="0.25">
      <c r="A760" s="13" t="str">
        <f t="shared" si="11"/>
        <v xml:space="preserve">907-258-H  Cast Stone Bench </v>
      </c>
      <c r="B760" s="13" t="s">
        <v>1032</v>
      </c>
      <c r="C760" s="13" t="s">
        <v>1033</v>
      </c>
      <c r="D760" s="13" t="s">
        <v>207</v>
      </c>
      <c r="E760" s="13" t="s">
        <v>187</v>
      </c>
      <c r="F760" s="13" t="s">
        <v>188</v>
      </c>
      <c r="G760" s="13" t="s">
        <v>189</v>
      </c>
      <c r="H760" s="13" t="s">
        <v>190</v>
      </c>
      <c r="I760" s="13">
        <v>759</v>
      </c>
    </row>
    <row r="761" spans="1:9" x14ac:dyDescent="0.25">
      <c r="A761" s="13" t="str">
        <f t="shared" si="11"/>
        <v xml:space="preserve">907-258-I  Sign, Masonry and Stone </v>
      </c>
      <c r="B761" s="13" t="s">
        <v>1034</v>
      </c>
      <c r="C761" s="13" t="s">
        <v>1035</v>
      </c>
      <c r="D761" s="13" t="s">
        <v>207</v>
      </c>
      <c r="E761" s="13" t="s">
        <v>187</v>
      </c>
      <c r="F761" s="13" t="s">
        <v>188</v>
      </c>
      <c r="G761" s="13" t="s">
        <v>189</v>
      </c>
      <c r="H761" s="13" t="s">
        <v>190</v>
      </c>
      <c r="I761" s="13">
        <v>760</v>
      </c>
    </row>
    <row r="762" spans="1:9" x14ac:dyDescent="0.25">
      <c r="A762" s="13" t="str">
        <f t="shared" si="11"/>
        <v xml:space="preserve">907-258-J  Metal Bench </v>
      </c>
      <c r="B762" s="13" t="s">
        <v>1036</v>
      </c>
      <c r="C762" s="13" t="s">
        <v>1037</v>
      </c>
      <c r="D762" s="13" t="s">
        <v>207</v>
      </c>
      <c r="E762" s="13" t="s">
        <v>187</v>
      </c>
      <c r="F762" s="13" t="s">
        <v>188</v>
      </c>
      <c r="G762" s="13" t="s">
        <v>189</v>
      </c>
      <c r="H762" s="13" t="s">
        <v>190</v>
      </c>
      <c r="I762" s="13">
        <v>761</v>
      </c>
    </row>
    <row r="763" spans="1:9" x14ac:dyDescent="0.25">
      <c r="A763" s="13" t="str">
        <f t="shared" si="11"/>
        <v xml:space="preserve">907-258-K  Bollard </v>
      </c>
      <c r="B763" s="13" t="s">
        <v>1038</v>
      </c>
      <c r="C763" s="13" t="s">
        <v>1039</v>
      </c>
      <c r="D763" s="13" t="s">
        <v>207</v>
      </c>
      <c r="E763" s="13" t="s">
        <v>187</v>
      </c>
      <c r="F763" s="13" t="s">
        <v>188</v>
      </c>
      <c r="G763" s="13" t="s">
        <v>189</v>
      </c>
      <c r="H763" s="13" t="s">
        <v>190</v>
      </c>
      <c r="I763" s="13">
        <v>762</v>
      </c>
    </row>
    <row r="764" spans="1:9" x14ac:dyDescent="0.25">
      <c r="A764" s="13" t="str">
        <f t="shared" si="11"/>
        <v xml:space="preserve">907-258-L  Pavilion </v>
      </c>
      <c r="B764" s="13" t="s">
        <v>1040</v>
      </c>
      <c r="C764" s="13" t="s">
        <v>1041</v>
      </c>
      <c r="D764" s="13" t="s">
        <v>207</v>
      </c>
      <c r="E764" s="13" t="s">
        <v>187</v>
      </c>
      <c r="F764" s="13" t="s">
        <v>188</v>
      </c>
      <c r="G764" s="13" t="s">
        <v>189</v>
      </c>
      <c r="H764" s="13" t="s">
        <v>190</v>
      </c>
      <c r="I764" s="13">
        <v>763</v>
      </c>
    </row>
    <row r="765" spans="1:9" x14ac:dyDescent="0.25">
      <c r="A765" s="13" t="str">
        <f t="shared" si="11"/>
        <v xml:space="preserve">907-258-M  Survey Monument </v>
      </c>
      <c r="B765" s="13" t="s">
        <v>1042</v>
      </c>
      <c r="C765" s="13" t="s">
        <v>1043</v>
      </c>
      <c r="D765" s="13" t="s">
        <v>207</v>
      </c>
      <c r="E765" s="13" t="s">
        <v>187</v>
      </c>
      <c r="F765" s="13" t="s">
        <v>188</v>
      </c>
      <c r="G765" s="13" t="s">
        <v>189</v>
      </c>
      <c r="H765" s="13" t="s">
        <v>190</v>
      </c>
      <c r="I765" s="13">
        <v>764</v>
      </c>
    </row>
    <row r="766" spans="1:9" x14ac:dyDescent="0.25">
      <c r="A766" s="13" t="str">
        <f t="shared" si="11"/>
        <v xml:space="preserve">907-258-N  Car Stop </v>
      </c>
      <c r="B766" s="13" t="s">
        <v>1044</v>
      </c>
      <c r="C766" s="13" t="s">
        <v>1045</v>
      </c>
      <c r="D766" s="13" t="s">
        <v>207</v>
      </c>
      <c r="E766" s="13" t="s">
        <v>187</v>
      </c>
      <c r="F766" s="13" t="s">
        <v>188</v>
      </c>
      <c r="G766" s="13" t="s">
        <v>189</v>
      </c>
      <c r="H766" s="13" t="s">
        <v>190</v>
      </c>
      <c r="I766" s="13">
        <v>765</v>
      </c>
    </row>
    <row r="767" spans="1:9" x14ac:dyDescent="0.25">
      <c r="A767" s="13" t="str">
        <f t="shared" si="11"/>
        <v xml:space="preserve">907-258-O  Cigarette Receptacle </v>
      </c>
      <c r="B767" s="13" t="s">
        <v>1046</v>
      </c>
      <c r="C767" s="13" t="s">
        <v>1047</v>
      </c>
      <c r="D767" s="13" t="s">
        <v>207</v>
      </c>
      <c r="E767" s="13" t="s">
        <v>187</v>
      </c>
      <c r="F767" s="13" t="s">
        <v>188</v>
      </c>
      <c r="G767" s="13" t="s">
        <v>189</v>
      </c>
      <c r="H767" s="13" t="s">
        <v>190</v>
      </c>
      <c r="I767" s="13">
        <v>766</v>
      </c>
    </row>
    <row r="768" spans="1:9" x14ac:dyDescent="0.25">
      <c r="A768" s="13" t="str">
        <f t="shared" si="11"/>
        <v xml:space="preserve">907-258-P  Picnic Shelter </v>
      </c>
      <c r="B768" s="13" t="s">
        <v>1048</v>
      </c>
      <c r="C768" s="13" t="s">
        <v>1049</v>
      </c>
      <c r="D768" s="13" t="s">
        <v>207</v>
      </c>
      <c r="E768" s="13" t="s">
        <v>187</v>
      </c>
      <c r="F768" s="13" t="s">
        <v>188</v>
      </c>
      <c r="G768" s="13" t="s">
        <v>189</v>
      </c>
      <c r="H768" s="13" t="s">
        <v>190</v>
      </c>
      <c r="I768" s="13">
        <v>767</v>
      </c>
    </row>
    <row r="769" spans="1:9" x14ac:dyDescent="0.25">
      <c r="A769" s="13" t="str">
        <f t="shared" si="11"/>
        <v xml:space="preserve">907-258-PP Seat Wall </v>
      </c>
      <c r="B769" s="13" t="s">
        <v>1050</v>
      </c>
      <c r="C769" s="13" t="s">
        <v>1051</v>
      </c>
      <c r="D769" s="13" t="s">
        <v>186</v>
      </c>
      <c r="E769" s="13" t="s">
        <v>187</v>
      </c>
      <c r="F769" s="13" t="s">
        <v>188</v>
      </c>
      <c r="G769" s="13" t="s">
        <v>189</v>
      </c>
      <c r="H769" s="13" t="s">
        <v>190</v>
      </c>
      <c r="I769" s="13">
        <v>768</v>
      </c>
    </row>
    <row r="770" spans="1:9" x14ac:dyDescent="0.25">
      <c r="A770" s="13" t="str">
        <f t="shared" si="11"/>
        <v xml:space="preserve">907-258-PP Decorative Park Bench </v>
      </c>
      <c r="B770" s="13" t="s">
        <v>1050</v>
      </c>
      <c r="C770" s="13" t="s">
        <v>1052</v>
      </c>
      <c r="D770" s="13" t="s">
        <v>207</v>
      </c>
      <c r="E770" s="13" t="s">
        <v>187</v>
      </c>
      <c r="F770" s="13" t="s">
        <v>188</v>
      </c>
      <c r="G770" s="13" t="s">
        <v>189</v>
      </c>
      <c r="H770" s="13" t="s">
        <v>190</v>
      </c>
      <c r="I770" s="13">
        <v>769</v>
      </c>
    </row>
    <row r="771" spans="1:9" x14ac:dyDescent="0.25">
      <c r="A771" s="13" t="str">
        <f t="shared" ref="A771:A834" si="12">_xlfn.CONCAT(B771," ", C771)</f>
        <v xml:space="preserve">907-258-PP Litter Receptacle, Per Plans </v>
      </c>
      <c r="B771" s="13" t="s">
        <v>1050</v>
      </c>
      <c r="C771" s="13" t="s">
        <v>1053</v>
      </c>
      <c r="D771" s="13" t="s">
        <v>207</v>
      </c>
      <c r="E771" s="13" t="s">
        <v>187</v>
      </c>
      <c r="F771" s="13" t="s">
        <v>188</v>
      </c>
      <c r="G771" s="13" t="s">
        <v>189</v>
      </c>
      <c r="H771" s="13" t="s">
        <v>190</v>
      </c>
      <c r="I771" s="13">
        <v>770</v>
      </c>
    </row>
    <row r="772" spans="1:9" x14ac:dyDescent="0.25">
      <c r="A772" s="13" t="str">
        <f t="shared" si="12"/>
        <v xml:space="preserve">907-258-PP Bollard, Per Plans </v>
      </c>
      <c r="B772" s="13" t="s">
        <v>1050</v>
      </c>
      <c r="C772" s="13" t="s">
        <v>1054</v>
      </c>
      <c r="D772" s="13" t="s">
        <v>207</v>
      </c>
      <c r="E772" s="13" t="s">
        <v>187</v>
      </c>
      <c r="F772" s="13" t="s">
        <v>188</v>
      </c>
      <c r="G772" s="13" t="s">
        <v>189</v>
      </c>
      <c r="H772" s="13" t="s">
        <v>190</v>
      </c>
      <c r="I772" s="13">
        <v>771</v>
      </c>
    </row>
    <row r="773" spans="1:9" x14ac:dyDescent="0.25">
      <c r="A773" s="13" t="str">
        <f t="shared" si="12"/>
        <v xml:space="preserve">907-258-PP Car Stop, Per Plans </v>
      </c>
      <c r="B773" s="13" t="s">
        <v>1050</v>
      </c>
      <c r="C773" s="13" t="s">
        <v>1055</v>
      </c>
      <c r="D773" s="13" t="s">
        <v>207</v>
      </c>
      <c r="E773" s="13" t="s">
        <v>187</v>
      </c>
      <c r="F773" s="13" t="s">
        <v>188</v>
      </c>
      <c r="G773" s="13" t="s">
        <v>189</v>
      </c>
      <c r="H773" s="13" t="s">
        <v>190</v>
      </c>
      <c r="I773" s="13">
        <v>772</v>
      </c>
    </row>
    <row r="774" spans="1:9" x14ac:dyDescent="0.25">
      <c r="A774" s="13" t="str">
        <f t="shared" si="12"/>
        <v xml:space="preserve">907-258-PP Building Amenities,  </v>
      </c>
      <c r="B774" s="13" t="s">
        <v>1050</v>
      </c>
      <c r="C774" s="13" t="s">
        <v>1056</v>
      </c>
      <c r="D774" s="13" t="s">
        <v>186</v>
      </c>
      <c r="E774" s="13" t="s">
        <v>187</v>
      </c>
      <c r="F774" s="13" t="s">
        <v>188</v>
      </c>
      <c r="G774" s="13" t="s">
        <v>189</v>
      </c>
      <c r="H774" s="13" t="s">
        <v>190</v>
      </c>
      <c r="I774" s="13">
        <v>773</v>
      </c>
    </row>
    <row r="775" spans="1:9" x14ac:dyDescent="0.25">
      <c r="A775" s="13" t="str">
        <f t="shared" si="12"/>
        <v xml:space="preserve">907-258-PP Pavilion, Per Plans </v>
      </c>
      <c r="B775" s="13" t="s">
        <v>1050</v>
      </c>
      <c r="C775" s="13" t="s">
        <v>1057</v>
      </c>
      <c r="D775" s="13" t="s">
        <v>186</v>
      </c>
      <c r="E775" s="13" t="s">
        <v>187</v>
      </c>
      <c r="F775" s="13" t="s">
        <v>188</v>
      </c>
      <c r="G775" s="13" t="s">
        <v>189</v>
      </c>
      <c r="H775" s="13" t="s">
        <v>190</v>
      </c>
      <c r="I775" s="13">
        <v>774</v>
      </c>
    </row>
    <row r="776" spans="1:9" x14ac:dyDescent="0.25">
      <c r="A776" s="13" t="str">
        <f t="shared" si="12"/>
        <v xml:space="preserve">907-259-A  Unlighted Bollard </v>
      </c>
      <c r="B776" s="13" t="s">
        <v>1058</v>
      </c>
      <c r="C776" s="13" t="s">
        <v>1059</v>
      </c>
      <c r="D776" s="13" t="s">
        <v>207</v>
      </c>
      <c r="E776" s="13" t="s">
        <v>187</v>
      </c>
      <c r="F776" s="13" t="s">
        <v>188</v>
      </c>
      <c r="G776" s="13" t="s">
        <v>189</v>
      </c>
      <c r="H776" s="13" t="s">
        <v>190</v>
      </c>
      <c r="I776" s="13">
        <v>775</v>
      </c>
    </row>
    <row r="777" spans="1:9" x14ac:dyDescent="0.25">
      <c r="A777" s="13" t="str">
        <f t="shared" si="12"/>
        <v xml:space="preserve">907-259-B  Lighting Assembly, Bollards </v>
      </c>
      <c r="B777" s="13" t="s">
        <v>1060</v>
      </c>
      <c r="C777" s="13" t="s">
        <v>1061</v>
      </c>
      <c r="D777" s="13" t="s">
        <v>207</v>
      </c>
      <c r="E777" s="13" t="s">
        <v>187</v>
      </c>
      <c r="F777" s="13" t="s">
        <v>188</v>
      </c>
      <c r="G777" s="13" t="s">
        <v>189</v>
      </c>
      <c r="H777" s="13" t="s">
        <v>190</v>
      </c>
      <c r="I777" s="13">
        <v>776</v>
      </c>
    </row>
    <row r="778" spans="1:9" x14ac:dyDescent="0.25">
      <c r="A778" s="13" t="str">
        <f t="shared" si="12"/>
        <v xml:space="preserve">907-259-C  Lighting Assembly, Flag Pole Lighting </v>
      </c>
      <c r="B778" s="13" t="s">
        <v>1062</v>
      </c>
      <c r="C778" s="13" t="s">
        <v>1063</v>
      </c>
      <c r="D778" s="13" t="s">
        <v>207</v>
      </c>
      <c r="E778" s="13" t="s">
        <v>187</v>
      </c>
      <c r="F778" s="13" t="s">
        <v>188</v>
      </c>
      <c r="G778" s="13" t="s">
        <v>189</v>
      </c>
      <c r="H778" s="13" t="s">
        <v>190</v>
      </c>
      <c r="I778" s="13">
        <v>777</v>
      </c>
    </row>
    <row r="779" spans="1:9" x14ac:dyDescent="0.25">
      <c r="A779" s="13" t="str">
        <f t="shared" si="12"/>
        <v xml:space="preserve">907-259-D  Lighting Assembly, Sign Lighting </v>
      </c>
      <c r="B779" s="13" t="s">
        <v>1064</v>
      </c>
      <c r="C779" s="13" t="s">
        <v>1065</v>
      </c>
      <c r="D779" s="13" t="s">
        <v>207</v>
      </c>
      <c r="E779" s="13" t="s">
        <v>187</v>
      </c>
      <c r="F779" s="13" t="s">
        <v>188</v>
      </c>
      <c r="G779" s="13" t="s">
        <v>189</v>
      </c>
      <c r="H779" s="13" t="s">
        <v>190</v>
      </c>
      <c r="I779" s="13">
        <v>778</v>
      </c>
    </row>
    <row r="780" spans="1:9" x14ac:dyDescent="0.25">
      <c r="A780" s="13" t="str">
        <f t="shared" si="12"/>
        <v xml:space="preserve">907-259-E  Lighting Assembly, Vapor Tight </v>
      </c>
      <c r="B780" s="13" t="s">
        <v>1066</v>
      </c>
      <c r="C780" s="13" t="s">
        <v>1067</v>
      </c>
      <c r="D780" s="13" t="s">
        <v>207</v>
      </c>
      <c r="E780" s="13" t="s">
        <v>187</v>
      </c>
      <c r="F780" s="13" t="s">
        <v>188</v>
      </c>
      <c r="G780" s="13" t="s">
        <v>189</v>
      </c>
      <c r="H780" s="13" t="s">
        <v>190</v>
      </c>
      <c r="I780" s="13">
        <v>779</v>
      </c>
    </row>
    <row r="781" spans="1:9" x14ac:dyDescent="0.25">
      <c r="A781" s="13" t="str">
        <f t="shared" si="12"/>
        <v xml:space="preserve">907-259-F  Weatherproof GFCI Receptacle </v>
      </c>
      <c r="B781" s="13" t="s">
        <v>1068</v>
      </c>
      <c r="C781" s="13" t="s">
        <v>1069</v>
      </c>
      <c r="D781" s="13" t="s">
        <v>207</v>
      </c>
      <c r="E781" s="13" t="s">
        <v>187</v>
      </c>
      <c r="F781" s="13" t="s">
        <v>188</v>
      </c>
      <c r="G781" s="13" t="s">
        <v>189</v>
      </c>
      <c r="H781" s="13" t="s">
        <v>190</v>
      </c>
      <c r="I781" s="13">
        <v>780</v>
      </c>
    </row>
    <row r="782" spans="1:9" x14ac:dyDescent="0.25">
      <c r="A782" s="13" t="str">
        <f t="shared" si="12"/>
        <v xml:space="preserve">907-259-G  Lighting Assembly - Column Uplights </v>
      </c>
      <c r="B782" s="13" t="s">
        <v>1070</v>
      </c>
      <c r="C782" s="13" t="s">
        <v>1071</v>
      </c>
      <c r="D782" s="13" t="s">
        <v>207</v>
      </c>
      <c r="E782" s="13" t="s">
        <v>187</v>
      </c>
      <c r="F782" s="13" t="s">
        <v>188</v>
      </c>
      <c r="G782" s="13" t="s">
        <v>189</v>
      </c>
      <c r="H782" s="13" t="s">
        <v>190</v>
      </c>
      <c r="I782" s="13">
        <v>781</v>
      </c>
    </row>
    <row r="783" spans="1:9" x14ac:dyDescent="0.25">
      <c r="A783" s="13" t="str">
        <f t="shared" si="12"/>
        <v xml:space="preserve">907-259-H  Lighting Assembly, Vandal Resistant </v>
      </c>
      <c r="B783" s="13" t="s">
        <v>1072</v>
      </c>
      <c r="C783" s="13" t="s">
        <v>1073</v>
      </c>
      <c r="D783" s="13" t="s">
        <v>207</v>
      </c>
      <c r="E783" s="13" t="s">
        <v>187</v>
      </c>
      <c r="F783" s="13" t="s">
        <v>188</v>
      </c>
      <c r="G783" s="13" t="s">
        <v>189</v>
      </c>
      <c r="H783" s="13" t="s">
        <v>190</v>
      </c>
      <c r="I783" s="13">
        <v>782</v>
      </c>
    </row>
    <row r="784" spans="1:9" x14ac:dyDescent="0.25">
      <c r="A784" s="13" t="str">
        <f t="shared" si="12"/>
        <v xml:space="preserve">907-259-PP Lighting Assembly, Flag Pole Lighting, Per Plans </v>
      </c>
      <c r="B784" s="13" t="s">
        <v>1074</v>
      </c>
      <c r="C784" s="13" t="s">
        <v>1075</v>
      </c>
      <c r="D784" s="13" t="s">
        <v>207</v>
      </c>
      <c r="E784" s="13" t="s">
        <v>187</v>
      </c>
      <c r="F784" s="13" t="s">
        <v>188</v>
      </c>
      <c r="G784" s="13" t="s">
        <v>189</v>
      </c>
      <c r="H784" s="13" t="s">
        <v>190</v>
      </c>
      <c r="I784" s="13">
        <v>783</v>
      </c>
    </row>
    <row r="785" spans="1:9" x14ac:dyDescent="0.25">
      <c r="A785" s="13" t="str">
        <f t="shared" si="12"/>
        <v xml:space="preserve">907-260-A  Utility Work - Sewer,  </v>
      </c>
      <c r="B785" s="13" t="s">
        <v>1076</v>
      </c>
      <c r="C785" s="13" t="s">
        <v>1077</v>
      </c>
      <c r="D785" s="13" t="s">
        <v>207</v>
      </c>
      <c r="E785" s="13" t="s">
        <v>187</v>
      </c>
      <c r="F785" s="13" t="s">
        <v>188</v>
      </c>
      <c r="G785" s="13" t="s">
        <v>189</v>
      </c>
      <c r="H785" s="13" t="s">
        <v>190</v>
      </c>
      <c r="I785" s="13">
        <v>784</v>
      </c>
    </row>
    <row r="786" spans="1:9" x14ac:dyDescent="0.25">
      <c r="A786" s="13" t="str">
        <f t="shared" si="12"/>
        <v xml:space="preserve">907-260-A  Utility Work - Sewer,  </v>
      </c>
      <c r="B786" s="13" t="s">
        <v>1076</v>
      </c>
      <c r="C786" s="13" t="s">
        <v>1077</v>
      </c>
      <c r="D786" s="13" t="s">
        <v>230</v>
      </c>
      <c r="E786" s="13" t="s">
        <v>187</v>
      </c>
      <c r="F786" s="13" t="s">
        <v>188</v>
      </c>
      <c r="G786" s="13" t="s">
        <v>189</v>
      </c>
      <c r="H786" s="13" t="s">
        <v>190</v>
      </c>
      <c r="I786" s="13">
        <v>785</v>
      </c>
    </row>
    <row r="787" spans="1:9" x14ac:dyDescent="0.25">
      <c r="A787" s="13" t="str">
        <f t="shared" si="12"/>
        <v xml:space="preserve">907-260-A  Utility Work - Sewer,  </v>
      </c>
      <c r="B787" s="13" t="s">
        <v>1076</v>
      </c>
      <c r="C787" s="13" t="s">
        <v>1077</v>
      </c>
      <c r="D787" s="13" t="s">
        <v>186</v>
      </c>
      <c r="E787" s="13" t="s">
        <v>187</v>
      </c>
      <c r="F787" s="13" t="s">
        <v>188</v>
      </c>
      <c r="G787" s="13" t="s">
        <v>189</v>
      </c>
      <c r="H787" s="13" t="s">
        <v>190</v>
      </c>
      <c r="I787" s="13">
        <v>786</v>
      </c>
    </row>
    <row r="788" spans="1:9" x14ac:dyDescent="0.25">
      <c r="A788" s="13" t="str">
        <f t="shared" si="12"/>
        <v xml:space="preserve">907-260-PP Utility Work - Sewer,  </v>
      </c>
      <c r="B788" s="13" t="s">
        <v>1078</v>
      </c>
      <c r="C788" s="13" t="s">
        <v>1077</v>
      </c>
      <c r="D788" s="13" t="s">
        <v>207</v>
      </c>
      <c r="E788" s="13" t="s">
        <v>187</v>
      </c>
      <c r="F788" s="13" t="s">
        <v>188</v>
      </c>
      <c r="G788" s="13" t="s">
        <v>189</v>
      </c>
      <c r="H788" s="13" t="s">
        <v>190</v>
      </c>
      <c r="I788" s="13">
        <v>787</v>
      </c>
    </row>
    <row r="789" spans="1:9" x14ac:dyDescent="0.25">
      <c r="A789" s="13" t="str">
        <f t="shared" si="12"/>
        <v xml:space="preserve">907-260-PP Utility Work - Sewer,  </v>
      </c>
      <c r="B789" s="13" t="s">
        <v>1078</v>
      </c>
      <c r="C789" s="13" t="s">
        <v>1077</v>
      </c>
      <c r="D789" s="13" t="s">
        <v>230</v>
      </c>
      <c r="E789" s="13" t="s">
        <v>187</v>
      </c>
      <c r="F789" s="13" t="s">
        <v>188</v>
      </c>
      <c r="G789" s="13" t="s">
        <v>189</v>
      </c>
      <c r="H789" s="13" t="s">
        <v>190</v>
      </c>
      <c r="I789" s="13">
        <v>788</v>
      </c>
    </row>
    <row r="790" spans="1:9" x14ac:dyDescent="0.25">
      <c r="A790" s="13" t="str">
        <f t="shared" si="12"/>
        <v xml:space="preserve">907-260-PP Utility Work - Sewer,  </v>
      </c>
      <c r="B790" s="13" t="s">
        <v>1078</v>
      </c>
      <c r="C790" s="13" t="s">
        <v>1077</v>
      </c>
      <c r="D790" s="13" t="s">
        <v>186</v>
      </c>
      <c r="E790" s="13" t="s">
        <v>187</v>
      </c>
      <c r="F790" s="13" t="s">
        <v>188</v>
      </c>
      <c r="G790" s="13" t="s">
        <v>189</v>
      </c>
      <c r="H790" s="13" t="s">
        <v>190</v>
      </c>
      <c r="I790" s="13">
        <v>789</v>
      </c>
    </row>
    <row r="791" spans="1:9" x14ac:dyDescent="0.25">
      <c r="A791" s="13" t="str">
        <f t="shared" si="12"/>
        <v xml:space="preserve">907-261-A  Utility Work - Gas,  </v>
      </c>
      <c r="B791" s="13" t="s">
        <v>1079</v>
      </c>
      <c r="C791" s="13" t="s">
        <v>1080</v>
      </c>
      <c r="D791" s="13" t="s">
        <v>207</v>
      </c>
      <c r="E791" s="13" t="s">
        <v>187</v>
      </c>
      <c r="F791" s="13" t="s">
        <v>188</v>
      </c>
      <c r="G791" s="13" t="s">
        <v>189</v>
      </c>
      <c r="H791" s="13" t="s">
        <v>190</v>
      </c>
      <c r="I791" s="13">
        <v>790</v>
      </c>
    </row>
    <row r="792" spans="1:9" x14ac:dyDescent="0.25">
      <c r="A792" s="13" t="str">
        <f t="shared" si="12"/>
        <v xml:space="preserve">907-261-A  Utility Work - Gas,  </v>
      </c>
      <c r="B792" s="13" t="s">
        <v>1079</v>
      </c>
      <c r="C792" s="13" t="s">
        <v>1080</v>
      </c>
      <c r="D792" s="13" t="s">
        <v>230</v>
      </c>
      <c r="E792" s="13" t="s">
        <v>187</v>
      </c>
      <c r="F792" s="13" t="s">
        <v>188</v>
      </c>
      <c r="G792" s="13" t="s">
        <v>189</v>
      </c>
      <c r="H792" s="13" t="s">
        <v>190</v>
      </c>
      <c r="I792" s="13">
        <v>791</v>
      </c>
    </row>
    <row r="793" spans="1:9" x14ac:dyDescent="0.25">
      <c r="A793" s="13" t="str">
        <f t="shared" si="12"/>
        <v xml:space="preserve">907-261-A  Utility Work - Gas,  </v>
      </c>
      <c r="B793" s="13" t="s">
        <v>1079</v>
      </c>
      <c r="C793" s="13" t="s">
        <v>1080</v>
      </c>
      <c r="D793" s="13" t="s">
        <v>186</v>
      </c>
      <c r="E793" s="13" t="s">
        <v>187</v>
      </c>
      <c r="F793" s="13" t="s">
        <v>188</v>
      </c>
      <c r="G793" s="13" t="s">
        <v>189</v>
      </c>
      <c r="H793" s="13" t="s">
        <v>190</v>
      </c>
      <c r="I793" s="13">
        <v>792</v>
      </c>
    </row>
    <row r="794" spans="1:9" x14ac:dyDescent="0.25">
      <c r="A794" s="13" t="str">
        <f t="shared" si="12"/>
        <v xml:space="preserve">907-261-PP Utility Work - Gas,  </v>
      </c>
      <c r="B794" s="13" t="s">
        <v>1081</v>
      </c>
      <c r="C794" s="13" t="s">
        <v>1080</v>
      </c>
      <c r="D794" s="13" t="s">
        <v>207</v>
      </c>
      <c r="E794" s="13" t="s">
        <v>187</v>
      </c>
      <c r="F794" s="13" t="s">
        <v>188</v>
      </c>
      <c r="G794" s="13" t="s">
        <v>189</v>
      </c>
      <c r="H794" s="13" t="s">
        <v>190</v>
      </c>
      <c r="I794" s="13">
        <v>793</v>
      </c>
    </row>
    <row r="795" spans="1:9" x14ac:dyDescent="0.25">
      <c r="A795" s="13" t="str">
        <f t="shared" si="12"/>
        <v xml:space="preserve">907-261-PP Utility Work - Gas,  </v>
      </c>
      <c r="B795" s="13" t="s">
        <v>1081</v>
      </c>
      <c r="C795" s="13" t="s">
        <v>1080</v>
      </c>
      <c r="D795" s="13" t="s">
        <v>230</v>
      </c>
      <c r="E795" s="13" t="s">
        <v>187</v>
      </c>
      <c r="F795" s="13" t="s">
        <v>188</v>
      </c>
      <c r="G795" s="13" t="s">
        <v>189</v>
      </c>
      <c r="H795" s="13" t="s">
        <v>190</v>
      </c>
      <c r="I795" s="13">
        <v>794</v>
      </c>
    </row>
    <row r="796" spans="1:9" x14ac:dyDescent="0.25">
      <c r="A796" s="13" t="str">
        <f t="shared" si="12"/>
        <v xml:space="preserve">907-261-PP Utility Work - Gas,  </v>
      </c>
      <c r="B796" s="13" t="s">
        <v>1081</v>
      </c>
      <c r="C796" s="13" t="s">
        <v>1080</v>
      </c>
      <c r="D796" s="13" t="s">
        <v>186</v>
      </c>
      <c r="E796" s="13" t="s">
        <v>187</v>
      </c>
      <c r="F796" s="13" t="s">
        <v>188</v>
      </c>
      <c r="G796" s="13" t="s">
        <v>189</v>
      </c>
      <c r="H796" s="13" t="s">
        <v>190</v>
      </c>
      <c r="I796" s="13">
        <v>795</v>
      </c>
    </row>
    <row r="797" spans="1:9" x14ac:dyDescent="0.25">
      <c r="A797" s="13" t="str">
        <f t="shared" si="12"/>
        <v xml:space="preserve">907-262-A  Utility Work - Water,  </v>
      </c>
      <c r="B797" s="13" t="s">
        <v>1082</v>
      </c>
      <c r="C797" s="13" t="s">
        <v>1083</v>
      </c>
      <c r="D797" s="13" t="s">
        <v>207</v>
      </c>
      <c r="E797" s="13" t="s">
        <v>187</v>
      </c>
      <c r="F797" s="13" t="s">
        <v>188</v>
      </c>
      <c r="G797" s="13" t="s">
        <v>189</v>
      </c>
      <c r="H797" s="13" t="s">
        <v>190</v>
      </c>
      <c r="I797" s="13">
        <v>796</v>
      </c>
    </row>
    <row r="798" spans="1:9" x14ac:dyDescent="0.25">
      <c r="A798" s="13" t="str">
        <f t="shared" si="12"/>
        <v xml:space="preserve">907-262-A  Utility Work - Water,  </v>
      </c>
      <c r="B798" s="13" t="s">
        <v>1082</v>
      </c>
      <c r="C798" s="13" t="s">
        <v>1083</v>
      </c>
      <c r="D798" s="13" t="s">
        <v>230</v>
      </c>
      <c r="E798" s="13" t="s">
        <v>187</v>
      </c>
      <c r="F798" s="13" t="s">
        <v>188</v>
      </c>
      <c r="G798" s="13" t="s">
        <v>189</v>
      </c>
      <c r="H798" s="13" t="s">
        <v>190</v>
      </c>
      <c r="I798" s="13">
        <v>797</v>
      </c>
    </row>
    <row r="799" spans="1:9" x14ac:dyDescent="0.25">
      <c r="A799" s="13" t="str">
        <f t="shared" si="12"/>
        <v xml:space="preserve">907-262-A  Utility Work - Water,  </v>
      </c>
      <c r="B799" s="13" t="s">
        <v>1082</v>
      </c>
      <c r="C799" s="13" t="s">
        <v>1083</v>
      </c>
      <c r="D799" s="13" t="s">
        <v>186</v>
      </c>
      <c r="E799" s="13" t="s">
        <v>187</v>
      </c>
      <c r="F799" s="13" t="s">
        <v>188</v>
      </c>
      <c r="G799" s="13" t="s">
        <v>189</v>
      </c>
      <c r="H799" s="13" t="s">
        <v>190</v>
      </c>
      <c r="I799" s="13">
        <v>798</v>
      </c>
    </row>
    <row r="800" spans="1:9" x14ac:dyDescent="0.25">
      <c r="A800" s="13" t="str">
        <f t="shared" si="12"/>
        <v xml:space="preserve">907-262-A  Utility Work - Water,  </v>
      </c>
      <c r="B800" s="13" t="s">
        <v>1082</v>
      </c>
      <c r="C800" s="13" t="s">
        <v>1083</v>
      </c>
      <c r="D800" s="13" t="s">
        <v>1008</v>
      </c>
      <c r="E800" s="13" t="s">
        <v>187</v>
      </c>
      <c r="F800" s="13" t="s">
        <v>188</v>
      </c>
      <c r="G800" s="13" t="s">
        <v>189</v>
      </c>
      <c r="H800" s="13" t="s">
        <v>190</v>
      </c>
      <c r="I800" s="13">
        <v>799</v>
      </c>
    </row>
    <row r="801" spans="1:9" x14ac:dyDescent="0.25">
      <c r="A801" s="13" t="str">
        <f t="shared" si="12"/>
        <v xml:space="preserve">907-262-PP Utility Work - Water,  </v>
      </c>
      <c r="B801" s="13" t="s">
        <v>1084</v>
      </c>
      <c r="C801" s="13" t="s">
        <v>1083</v>
      </c>
      <c r="D801" s="13" t="s">
        <v>207</v>
      </c>
      <c r="E801" s="13" t="s">
        <v>187</v>
      </c>
      <c r="F801" s="13" t="s">
        <v>188</v>
      </c>
      <c r="G801" s="13" t="s">
        <v>189</v>
      </c>
      <c r="H801" s="13" t="s">
        <v>190</v>
      </c>
      <c r="I801" s="13">
        <v>800</v>
      </c>
    </row>
    <row r="802" spans="1:9" x14ac:dyDescent="0.25">
      <c r="A802" s="13" t="str">
        <f t="shared" si="12"/>
        <v xml:space="preserve">907-262-PP Utility Work - Water,  </v>
      </c>
      <c r="B802" s="13" t="s">
        <v>1084</v>
      </c>
      <c r="C802" s="13" t="s">
        <v>1083</v>
      </c>
      <c r="D802" s="13" t="s">
        <v>230</v>
      </c>
      <c r="E802" s="13" t="s">
        <v>187</v>
      </c>
      <c r="F802" s="13" t="s">
        <v>188</v>
      </c>
      <c r="G802" s="13" t="s">
        <v>189</v>
      </c>
      <c r="H802" s="13" t="s">
        <v>190</v>
      </c>
      <c r="I802" s="13">
        <v>801</v>
      </c>
    </row>
    <row r="803" spans="1:9" x14ac:dyDescent="0.25">
      <c r="A803" s="13" t="str">
        <f t="shared" si="12"/>
        <v xml:space="preserve">907-262-PP Utility Work - Water,  </v>
      </c>
      <c r="B803" s="13" t="s">
        <v>1084</v>
      </c>
      <c r="C803" s="13" t="s">
        <v>1083</v>
      </c>
      <c r="D803" s="13" t="s">
        <v>186</v>
      </c>
      <c r="E803" s="13" t="s">
        <v>187</v>
      </c>
      <c r="F803" s="13" t="s">
        <v>188</v>
      </c>
      <c r="G803" s="13" t="s">
        <v>189</v>
      </c>
      <c r="H803" s="13" t="s">
        <v>190</v>
      </c>
      <c r="I803" s="13">
        <v>802</v>
      </c>
    </row>
    <row r="804" spans="1:9" x14ac:dyDescent="0.25">
      <c r="A804" s="13" t="str">
        <f t="shared" si="12"/>
        <v xml:space="preserve">907-265-PP Relocation of Existing Water Line </v>
      </c>
      <c r="B804" s="13" t="s">
        <v>1085</v>
      </c>
      <c r="C804" s="13" t="s">
        <v>1086</v>
      </c>
      <c r="D804" s="13" t="s">
        <v>186</v>
      </c>
      <c r="E804" s="13" t="s">
        <v>187</v>
      </c>
      <c r="F804" s="13" t="s">
        <v>188</v>
      </c>
      <c r="G804" s="13" t="s">
        <v>189</v>
      </c>
      <c r="H804" s="13" t="s">
        <v>190</v>
      </c>
      <c r="I804" s="13">
        <v>803</v>
      </c>
    </row>
    <row r="805" spans="1:9" x14ac:dyDescent="0.25">
      <c r="A805" s="13" t="str">
        <f t="shared" si="12"/>
        <v xml:space="preserve">907-269-PP Pumping System </v>
      </c>
      <c r="B805" s="13" t="s">
        <v>1087</v>
      </c>
      <c r="C805" s="13" t="s">
        <v>1088</v>
      </c>
      <c r="D805" s="13" t="s">
        <v>207</v>
      </c>
      <c r="E805" s="13" t="s">
        <v>187</v>
      </c>
      <c r="F805" s="13" t="s">
        <v>188</v>
      </c>
      <c r="G805" s="13" t="s">
        <v>189</v>
      </c>
      <c r="H805" s="13" t="s">
        <v>190</v>
      </c>
      <c r="I805" s="13">
        <v>804</v>
      </c>
    </row>
    <row r="806" spans="1:9" x14ac:dyDescent="0.25">
      <c r="A806" s="13" t="str">
        <f t="shared" si="12"/>
        <v xml:space="preserve">907-270-A  VW Piezometer </v>
      </c>
      <c r="B806" s="13" t="s">
        <v>1089</v>
      </c>
      <c r="C806" s="13" t="s">
        <v>1090</v>
      </c>
      <c r="D806" s="13" t="s">
        <v>207</v>
      </c>
      <c r="E806" s="13" t="s">
        <v>187</v>
      </c>
      <c r="F806" s="13" t="s">
        <v>188</v>
      </c>
      <c r="G806" s="13" t="s">
        <v>189</v>
      </c>
      <c r="H806" s="13" t="s">
        <v>190</v>
      </c>
      <c r="I806" s="13">
        <v>805</v>
      </c>
    </row>
    <row r="807" spans="1:9" x14ac:dyDescent="0.25">
      <c r="A807" s="13" t="str">
        <f t="shared" si="12"/>
        <v xml:space="preserve">907-276-A  Excavation for Stone Dike and Tiebacks, AEA AH </v>
      </c>
      <c r="B807" s="13" t="s">
        <v>1091</v>
      </c>
      <c r="C807" s="13" t="s">
        <v>1092</v>
      </c>
      <c r="D807" s="13" t="s">
        <v>241</v>
      </c>
      <c r="E807" s="13" t="s">
        <v>187</v>
      </c>
      <c r="F807" s="13" t="s">
        <v>188</v>
      </c>
      <c r="G807" s="13" t="s">
        <v>189</v>
      </c>
      <c r="H807" s="13" t="s">
        <v>190</v>
      </c>
      <c r="I807" s="13">
        <v>806</v>
      </c>
    </row>
    <row r="808" spans="1:9" x14ac:dyDescent="0.25">
      <c r="A808" s="13" t="str">
        <f t="shared" si="12"/>
        <v xml:space="preserve">907-276-B  Excavation for Stone Revetment, FM, AH </v>
      </c>
      <c r="B808" s="13" t="s">
        <v>1093</v>
      </c>
      <c r="C808" s="13" t="s">
        <v>1094</v>
      </c>
      <c r="D808" s="13" t="s">
        <v>241</v>
      </c>
      <c r="E808" s="13" t="s">
        <v>187</v>
      </c>
      <c r="F808" s="13" t="s">
        <v>188</v>
      </c>
      <c r="G808" s="13" t="s">
        <v>189</v>
      </c>
      <c r="H808" s="13" t="s">
        <v>190</v>
      </c>
      <c r="I808" s="13">
        <v>807</v>
      </c>
    </row>
    <row r="809" spans="1:9" x14ac:dyDescent="0.25">
      <c r="A809" s="13" t="str">
        <f t="shared" si="12"/>
        <v xml:space="preserve">907-282-A  Automatic Irrigation System </v>
      </c>
      <c r="B809" s="13" t="s">
        <v>1095</v>
      </c>
      <c r="C809" s="13" t="s">
        <v>1096</v>
      </c>
      <c r="D809" s="13" t="s">
        <v>186</v>
      </c>
      <c r="E809" s="13" t="s">
        <v>187</v>
      </c>
      <c r="F809" s="13" t="s">
        <v>188</v>
      </c>
      <c r="G809" s="13" t="s">
        <v>189</v>
      </c>
      <c r="H809" s="13" t="s">
        <v>190</v>
      </c>
      <c r="I809" s="13">
        <v>808</v>
      </c>
    </row>
    <row r="810" spans="1:9" x14ac:dyDescent="0.25">
      <c r="A810" s="13" t="str">
        <f t="shared" si="12"/>
        <v xml:space="preserve">907-282-A  Sprinkler Head, 1804-PRS-15CST </v>
      </c>
      <c r="B810" s="13" t="s">
        <v>1095</v>
      </c>
      <c r="C810" s="13" t="s">
        <v>1097</v>
      </c>
      <c r="D810" s="13" t="s">
        <v>207</v>
      </c>
      <c r="E810" s="13" t="s">
        <v>187</v>
      </c>
      <c r="F810" s="13" t="s">
        <v>188</v>
      </c>
      <c r="G810" s="13" t="s">
        <v>189</v>
      </c>
      <c r="H810" s="13" t="s">
        <v>190</v>
      </c>
      <c r="I810" s="13">
        <v>809</v>
      </c>
    </row>
    <row r="811" spans="1:9" x14ac:dyDescent="0.25">
      <c r="A811" s="13" t="str">
        <f t="shared" si="12"/>
        <v xml:space="preserve">907-282-A  Sprinkler Head, 1804-PRS-15EST </v>
      </c>
      <c r="B811" s="13" t="s">
        <v>1095</v>
      </c>
      <c r="C811" s="13" t="s">
        <v>1098</v>
      </c>
      <c r="D811" s="13" t="s">
        <v>207</v>
      </c>
      <c r="E811" s="13" t="s">
        <v>187</v>
      </c>
      <c r="F811" s="13" t="s">
        <v>188</v>
      </c>
      <c r="G811" s="13" t="s">
        <v>189</v>
      </c>
      <c r="H811" s="13" t="s">
        <v>190</v>
      </c>
      <c r="I811" s="13">
        <v>810</v>
      </c>
    </row>
    <row r="812" spans="1:9" x14ac:dyDescent="0.25">
      <c r="A812" s="13" t="str">
        <f t="shared" si="12"/>
        <v xml:space="preserve">907-282-A  Sprinkler Head, 1804-PRS-15F </v>
      </c>
      <c r="B812" s="13" t="s">
        <v>1095</v>
      </c>
      <c r="C812" s="13" t="s">
        <v>1099</v>
      </c>
      <c r="D812" s="13" t="s">
        <v>207</v>
      </c>
      <c r="E812" s="13" t="s">
        <v>187</v>
      </c>
      <c r="F812" s="13" t="s">
        <v>188</v>
      </c>
      <c r="G812" s="13" t="s">
        <v>189</v>
      </c>
      <c r="H812" s="13" t="s">
        <v>190</v>
      </c>
      <c r="I812" s="13">
        <v>811</v>
      </c>
    </row>
    <row r="813" spans="1:9" x14ac:dyDescent="0.25">
      <c r="A813" s="13" t="str">
        <f t="shared" si="12"/>
        <v xml:space="preserve">907-282-A  Sprinkler Head, 1804-PRS-15H </v>
      </c>
      <c r="B813" s="13" t="s">
        <v>1095</v>
      </c>
      <c r="C813" s="13" t="s">
        <v>1100</v>
      </c>
      <c r="D813" s="13" t="s">
        <v>207</v>
      </c>
      <c r="E813" s="13" t="s">
        <v>187</v>
      </c>
      <c r="F813" s="13" t="s">
        <v>188</v>
      </c>
      <c r="G813" s="13" t="s">
        <v>189</v>
      </c>
      <c r="H813" s="13" t="s">
        <v>190</v>
      </c>
      <c r="I813" s="13">
        <v>812</v>
      </c>
    </row>
    <row r="814" spans="1:9" x14ac:dyDescent="0.25">
      <c r="A814" s="13" t="str">
        <f t="shared" si="12"/>
        <v xml:space="preserve">907-282-A  Sprinkler Head, 1804-PRS-15Q </v>
      </c>
      <c r="B814" s="13" t="s">
        <v>1095</v>
      </c>
      <c r="C814" s="13" t="s">
        <v>1101</v>
      </c>
      <c r="D814" s="13" t="s">
        <v>207</v>
      </c>
      <c r="E814" s="13" t="s">
        <v>187</v>
      </c>
      <c r="F814" s="13" t="s">
        <v>188</v>
      </c>
      <c r="G814" s="13" t="s">
        <v>189</v>
      </c>
      <c r="H814" s="13" t="s">
        <v>190</v>
      </c>
      <c r="I814" s="13">
        <v>813</v>
      </c>
    </row>
    <row r="815" spans="1:9" x14ac:dyDescent="0.25">
      <c r="A815" s="13" t="str">
        <f t="shared" si="12"/>
        <v xml:space="preserve">907-282-A  Sprinkler Head, 1804-PRS-15SST </v>
      </c>
      <c r="B815" s="13" t="s">
        <v>1095</v>
      </c>
      <c r="C815" s="13" t="s">
        <v>1102</v>
      </c>
      <c r="D815" s="13" t="s">
        <v>207</v>
      </c>
      <c r="E815" s="13" t="s">
        <v>187</v>
      </c>
      <c r="F815" s="13" t="s">
        <v>188</v>
      </c>
      <c r="G815" s="13" t="s">
        <v>189</v>
      </c>
      <c r="H815" s="13" t="s">
        <v>190</v>
      </c>
      <c r="I815" s="13">
        <v>814</v>
      </c>
    </row>
    <row r="816" spans="1:9" x14ac:dyDescent="0.25">
      <c r="A816" s="13" t="str">
        <f t="shared" si="12"/>
        <v xml:space="preserve">907-282-A  Sprinkler Head, 1804-PRS-15T </v>
      </c>
      <c r="B816" s="13" t="s">
        <v>1095</v>
      </c>
      <c r="C816" s="13" t="s">
        <v>1103</v>
      </c>
      <c r="D816" s="13" t="s">
        <v>207</v>
      </c>
      <c r="E816" s="13" t="s">
        <v>187</v>
      </c>
      <c r="F816" s="13" t="s">
        <v>188</v>
      </c>
      <c r="G816" s="13" t="s">
        <v>189</v>
      </c>
      <c r="H816" s="13" t="s">
        <v>190</v>
      </c>
      <c r="I816" s="13">
        <v>815</v>
      </c>
    </row>
    <row r="817" spans="1:9" x14ac:dyDescent="0.25">
      <c r="A817" s="13" t="str">
        <f t="shared" si="12"/>
        <v xml:space="preserve">907-282-A  Sprinkler Head, 1804-PRS-15TQ </v>
      </c>
      <c r="B817" s="13" t="s">
        <v>1095</v>
      </c>
      <c r="C817" s="13" t="s">
        <v>1104</v>
      </c>
      <c r="D817" s="13" t="s">
        <v>207</v>
      </c>
      <c r="E817" s="13" t="s">
        <v>187</v>
      </c>
      <c r="F817" s="13" t="s">
        <v>188</v>
      </c>
      <c r="G817" s="13" t="s">
        <v>189</v>
      </c>
      <c r="H817" s="13" t="s">
        <v>190</v>
      </c>
      <c r="I817" s="13">
        <v>816</v>
      </c>
    </row>
    <row r="818" spans="1:9" x14ac:dyDescent="0.25">
      <c r="A818" s="13" t="str">
        <f t="shared" si="12"/>
        <v xml:space="preserve">907-282-A  Sprinkler Head, 1804-PRS-15TT </v>
      </c>
      <c r="B818" s="13" t="s">
        <v>1095</v>
      </c>
      <c r="C818" s="13" t="s">
        <v>1105</v>
      </c>
      <c r="D818" s="13" t="s">
        <v>207</v>
      </c>
      <c r="E818" s="13" t="s">
        <v>187</v>
      </c>
      <c r="F818" s="13" t="s">
        <v>188</v>
      </c>
      <c r="G818" s="13" t="s">
        <v>189</v>
      </c>
      <c r="H818" s="13" t="s">
        <v>190</v>
      </c>
      <c r="I818" s="13">
        <v>817</v>
      </c>
    </row>
    <row r="819" spans="1:9" x14ac:dyDescent="0.25">
      <c r="A819" s="13" t="str">
        <f t="shared" si="12"/>
        <v xml:space="preserve">907-282-A  Sprinkler Head, 1804-PRS-9SST </v>
      </c>
      <c r="B819" s="13" t="s">
        <v>1095</v>
      </c>
      <c r="C819" s="13" t="s">
        <v>1106</v>
      </c>
      <c r="D819" s="13" t="s">
        <v>207</v>
      </c>
      <c r="E819" s="13" t="s">
        <v>187</v>
      </c>
      <c r="F819" s="13" t="s">
        <v>188</v>
      </c>
      <c r="G819" s="13" t="s">
        <v>189</v>
      </c>
      <c r="H819" s="13" t="s">
        <v>190</v>
      </c>
      <c r="I819" s="13">
        <v>818</v>
      </c>
    </row>
    <row r="820" spans="1:9" x14ac:dyDescent="0.25">
      <c r="A820" s="13" t="str">
        <f t="shared" si="12"/>
        <v xml:space="preserve">907-282-A  Sprinkler Head, 1812-PRS-10VAN-H </v>
      </c>
      <c r="B820" s="13" t="s">
        <v>1095</v>
      </c>
      <c r="C820" s="13" t="s">
        <v>1107</v>
      </c>
      <c r="D820" s="13" t="s">
        <v>207</v>
      </c>
      <c r="E820" s="13" t="s">
        <v>187</v>
      </c>
      <c r="F820" s="13" t="s">
        <v>188</v>
      </c>
      <c r="G820" s="13" t="s">
        <v>189</v>
      </c>
      <c r="H820" s="13" t="s">
        <v>190</v>
      </c>
      <c r="I820" s="13">
        <v>819</v>
      </c>
    </row>
    <row r="821" spans="1:9" x14ac:dyDescent="0.25">
      <c r="A821" s="13" t="str">
        <f t="shared" si="12"/>
        <v xml:space="preserve">907-282-A  Sprinkler Head, 1812-PRS-10VAN-Q </v>
      </c>
      <c r="B821" s="13" t="s">
        <v>1095</v>
      </c>
      <c r="C821" s="13" t="s">
        <v>1108</v>
      </c>
      <c r="D821" s="13" t="s">
        <v>207</v>
      </c>
      <c r="E821" s="13" t="s">
        <v>187</v>
      </c>
      <c r="F821" s="13" t="s">
        <v>188</v>
      </c>
      <c r="G821" s="13" t="s">
        <v>189</v>
      </c>
      <c r="H821" s="13" t="s">
        <v>190</v>
      </c>
      <c r="I821" s="13">
        <v>820</v>
      </c>
    </row>
    <row r="822" spans="1:9" x14ac:dyDescent="0.25">
      <c r="A822" s="13" t="str">
        <f t="shared" si="12"/>
        <v xml:space="preserve">907-282-A  Sprinkler Head, 1812-PRS-10VAN-TQ </v>
      </c>
      <c r="B822" s="13" t="s">
        <v>1095</v>
      </c>
      <c r="C822" s="13" t="s">
        <v>1109</v>
      </c>
      <c r="D822" s="13" t="s">
        <v>207</v>
      </c>
      <c r="E822" s="13" t="s">
        <v>187</v>
      </c>
      <c r="F822" s="13" t="s">
        <v>188</v>
      </c>
      <c r="G822" s="13" t="s">
        <v>189</v>
      </c>
      <c r="H822" s="13" t="s">
        <v>190</v>
      </c>
      <c r="I822" s="13">
        <v>821</v>
      </c>
    </row>
    <row r="823" spans="1:9" x14ac:dyDescent="0.25">
      <c r="A823" s="13" t="str">
        <f t="shared" si="12"/>
        <v xml:space="preserve">907-282-A  Sprinkler Head, 1812-PRS-12F </v>
      </c>
      <c r="B823" s="13" t="s">
        <v>1095</v>
      </c>
      <c r="C823" s="13" t="s">
        <v>1110</v>
      </c>
      <c r="D823" s="13" t="s">
        <v>207</v>
      </c>
      <c r="E823" s="13" t="s">
        <v>187</v>
      </c>
      <c r="F823" s="13" t="s">
        <v>188</v>
      </c>
      <c r="G823" s="13" t="s">
        <v>189</v>
      </c>
      <c r="H823" s="13" t="s">
        <v>190</v>
      </c>
      <c r="I823" s="13">
        <v>822</v>
      </c>
    </row>
    <row r="824" spans="1:9" x14ac:dyDescent="0.25">
      <c r="A824" s="13" t="str">
        <f t="shared" si="12"/>
        <v xml:space="preserve">907-282-A  Sprinkler Head, 1812-PRS-12H </v>
      </c>
      <c r="B824" s="13" t="s">
        <v>1095</v>
      </c>
      <c r="C824" s="13" t="s">
        <v>1111</v>
      </c>
      <c r="D824" s="13" t="s">
        <v>207</v>
      </c>
      <c r="E824" s="13" t="s">
        <v>187</v>
      </c>
      <c r="F824" s="13" t="s">
        <v>188</v>
      </c>
      <c r="G824" s="13" t="s">
        <v>189</v>
      </c>
      <c r="H824" s="13" t="s">
        <v>190</v>
      </c>
      <c r="I824" s="13">
        <v>823</v>
      </c>
    </row>
    <row r="825" spans="1:9" x14ac:dyDescent="0.25">
      <c r="A825" s="13" t="str">
        <f t="shared" si="12"/>
        <v xml:space="preserve">907-282-A  Sprinkler Head, 1812-PRS-12Q </v>
      </c>
      <c r="B825" s="13" t="s">
        <v>1095</v>
      </c>
      <c r="C825" s="13" t="s">
        <v>1112</v>
      </c>
      <c r="D825" s="13" t="s">
        <v>207</v>
      </c>
      <c r="E825" s="13" t="s">
        <v>187</v>
      </c>
      <c r="F825" s="13" t="s">
        <v>188</v>
      </c>
      <c r="G825" s="13" t="s">
        <v>189</v>
      </c>
      <c r="H825" s="13" t="s">
        <v>190</v>
      </c>
      <c r="I825" s="13">
        <v>824</v>
      </c>
    </row>
    <row r="826" spans="1:9" x14ac:dyDescent="0.25">
      <c r="A826" s="13" t="str">
        <f t="shared" si="12"/>
        <v xml:space="preserve">907-282-A  Sprinkler Head, 1812-PRS-12TQ </v>
      </c>
      <c r="B826" s="13" t="s">
        <v>1095</v>
      </c>
      <c r="C826" s="13" t="s">
        <v>1113</v>
      </c>
      <c r="D826" s="13" t="s">
        <v>207</v>
      </c>
      <c r="E826" s="13" t="s">
        <v>187</v>
      </c>
      <c r="F826" s="13" t="s">
        <v>188</v>
      </c>
      <c r="G826" s="13" t="s">
        <v>189</v>
      </c>
      <c r="H826" s="13" t="s">
        <v>190</v>
      </c>
      <c r="I826" s="13">
        <v>825</v>
      </c>
    </row>
    <row r="827" spans="1:9" x14ac:dyDescent="0.25">
      <c r="A827" s="13" t="str">
        <f t="shared" si="12"/>
        <v xml:space="preserve">907-282-A  Sprinkler Head, 1812-PRS-15CST </v>
      </c>
      <c r="B827" s="13" t="s">
        <v>1095</v>
      </c>
      <c r="C827" s="13" t="s">
        <v>1114</v>
      </c>
      <c r="D827" s="13" t="s">
        <v>207</v>
      </c>
      <c r="E827" s="13" t="s">
        <v>187</v>
      </c>
      <c r="F827" s="13" t="s">
        <v>188</v>
      </c>
      <c r="G827" s="13" t="s">
        <v>189</v>
      </c>
      <c r="H827" s="13" t="s">
        <v>190</v>
      </c>
      <c r="I827" s="13">
        <v>826</v>
      </c>
    </row>
    <row r="828" spans="1:9" x14ac:dyDescent="0.25">
      <c r="A828" s="13" t="str">
        <f t="shared" si="12"/>
        <v xml:space="preserve">907-282-A  Sprinkler Head, 1812-PRS-15EST </v>
      </c>
      <c r="B828" s="13" t="s">
        <v>1095</v>
      </c>
      <c r="C828" s="13" t="s">
        <v>1115</v>
      </c>
      <c r="D828" s="13" t="s">
        <v>207</v>
      </c>
      <c r="E828" s="13" t="s">
        <v>187</v>
      </c>
      <c r="F828" s="13" t="s">
        <v>188</v>
      </c>
      <c r="G828" s="13" t="s">
        <v>189</v>
      </c>
      <c r="H828" s="13" t="s">
        <v>190</v>
      </c>
      <c r="I828" s="13">
        <v>827</v>
      </c>
    </row>
    <row r="829" spans="1:9" x14ac:dyDescent="0.25">
      <c r="A829" s="13" t="str">
        <f t="shared" si="12"/>
        <v xml:space="preserve">907-282-A  Sprinkler Head, 1812-PRS-15F </v>
      </c>
      <c r="B829" s="13" t="s">
        <v>1095</v>
      </c>
      <c r="C829" s="13" t="s">
        <v>1116</v>
      </c>
      <c r="D829" s="13" t="s">
        <v>207</v>
      </c>
      <c r="E829" s="13" t="s">
        <v>187</v>
      </c>
      <c r="F829" s="13" t="s">
        <v>188</v>
      </c>
      <c r="G829" s="13" t="s">
        <v>189</v>
      </c>
      <c r="H829" s="13" t="s">
        <v>190</v>
      </c>
      <c r="I829" s="13">
        <v>828</v>
      </c>
    </row>
    <row r="830" spans="1:9" x14ac:dyDescent="0.25">
      <c r="A830" s="13" t="str">
        <f t="shared" si="12"/>
        <v xml:space="preserve">907-282-A  Sprinkler Head, 1812-PRS-15H </v>
      </c>
      <c r="B830" s="13" t="s">
        <v>1095</v>
      </c>
      <c r="C830" s="13" t="s">
        <v>1117</v>
      </c>
      <c r="D830" s="13" t="s">
        <v>207</v>
      </c>
      <c r="E830" s="13" t="s">
        <v>187</v>
      </c>
      <c r="F830" s="13" t="s">
        <v>188</v>
      </c>
      <c r="G830" s="13" t="s">
        <v>189</v>
      </c>
      <c r="H830" s="13" t="s">
        <v>190</v>
      </c>
      <c r="I830" s="13">
        <v>829</v>
      </c>
    </row>
    <row r="831" spans="1:9" x14ac:dyDescent="0.25">
      <c r="A831" s="13" t="str">
        <f t="shared" si="12"/>
        <v xml:space="preserve">907-282-A  Sprinkler Head, 1812-PRS-15Q </v>
      </c>
      <c r="B831" s="13" t="s">
        <v>1095</v>
      </c>
      <c r="C831" s="13" t="s">
        <v>1118</v>
      </c>
      <c r="D831" s="13" t="s">
        <v>207</v>
      </c>
      <c r="E831" s="13" t="s">
        <v>187</v>
      </c>
      <c r="F831" s="13" t="s">
        <v>188</v>
      </c>
      <c r="G831" s="13" t="s">
        <v>189</v>
      </c>
      <c r="H831" s="13" t="s">
        <v>190</v>
      </c>
      <c r="I831" s="13">
        <v>830</v>
      </c>
    </row>
    <row r="832" spans="1:9" x14ac:dyDescent="0.25">
      <c r="A832" s="13" t="str">
        <f t="shared" si="12"/>
        <v xml:space="preserve">907-282-A  Sprinkler Head, 1812-PRS-15SST </v>
      </c>
      <c r="B832" s="13" t="s">
        <v>1095</v>
      </c>
      <c r="C832" s="13" t="s">
        <v>1119</v>
      </c>
      <c r="D832" s="13" t="s">
        <v>207</v>
      </c>
      <c r="E832" s="13" t="s">
        <v>187</v>
      </c>
      <c r="F832" s="13" t="s">
        <v>188</v>
      </c>
      <c r="G832" s="13" t="s">
        <v>189</v>
      </c>
      <c r="H832" s="13" t="s">
        <v>190</v>
      </c>
      <c r="I832" s="13">
        <v>831</v>
      </c>
    </row>
    <row r="833" spans="1:9" x14ac:dyDescent="0.25">
      <c r="A833" s="13" t="str">
        <f t="shared" si="12"/>
        <v xml:space="preserve">907-282-A  Sprinkler Head, 1812-PRS-15T </v>
      </c>
      <c r="B833" s="13" t="s">
        <v>1095</v>
      </c>
      <c r="C833" s="13" t="s">
        <v>1120</v>
      </c>
      <c r="D833" s="13" t="s">
        <v>207</v>
      </c>
      <c r="E833" s="13" t="s">
        <v>187</v>
      </c>
      <c r="F833" s="13" t="s">
        <v>188</v>
      </c>
      <c r="G833" s="13" t="s">
        <v>189</v>
      </c>
      <c r="H833" s="13" t="s">
        <v>190</v>
      </c>
      <c r="I833" s="13">
        <v>832</v>
      </c>
    </row>
    <row r="834" spans="1:9" x14ac:dyDescent="0.25">
      <c r="A834" s="13" t="str">
        <f t="shared" si="12"/>
        <v xml:space="preserve">907-282-A  Sprinkler Head, 1812-PRS-15TQ </v>
      </c>
      <c r="B834" s="13" t="s">
        <v>1095</v>
      </c>
      <c r="C834" s="13" t="s">
        <v>1121</v>
      </c>
      <c r="D834" s="13" t="s">
        <v>207</v>
      </c>
      <c r="E834" s="13" t="s">
        <v>187</v>
      </c>
      <c r="F834" s="13" t="s">
        <v>188</v>
      </c>
      <c r="G834" s="13" t="s">
        <v>189</v>
      </c>
      <c r="H834" s="13" t="s">
        <v>190</v>
      </c>
      <c r="I834" s="13">
        <v>833</v>
      </c>
    </row>
    <row r="835" spans="1:9" x14ac:dyDescent="0.25">
      <c r="A835" s="13" t="str">
        <f t="shared" ref="A835:A898" si="13">_xlfn.CONCAT(B835," ", C835)</f>
        <v xml:space="preserve">907-282-A  Sprinkler Head, 1812-PRS-15VAN </v>
      </c>
      <c r="B835" s="13" t="s">
        <v>1095</v>
      </c>
      <c r="C835" s="13" t="s">
        <v>1122</v>
      </c>
      <c r="D835" s="13" t="s">
        <v>207</v>
      </c>
      <c r="E835" s="13" t="s">
        <v>187</v>
      </c>
      <c r="F835" s="13" t="s">
        <v>188</v>
      </c>
      <c r="G835" s="13" t="s">
        <v>189</v>
      </c>
      <c r="H835" s="13" t="s">
        <v>190</v>
      </c>
      <c r="I835" s="13">
        <v>834</v>
      </c>
    </row>
    <row r="836" spans="1:9" x14ac:dyDescent="0.25">
      <c r="A836" s="13" t="str">
        <f t="shared" si="13"/>
        <v xml:space="preserve">907-282-A  Sprinkler Head, 1812-PRS-5H </v>
      </c>
      <c r="B836" s="13" t="s">
        <v>1095</v>
      </c>
      <c r="C836" s="13" t="s">
        <v>1123</v>
      </c>
      <c r="D836" s="13" t="s">
        <v>207</v>
      </c>
      <c r="E836" s="13" t="s">
        <v>187</v>
      </c>
      <c r="F836" s="13" t="s">
        <v>188</v>
      </c>
      <c r="G836" s="13" t="s">
        <v>189</v>
      </c>
      <c r="H836" s="13" t="s">
        <v>190</v>
      </c>
      <c r="I836" s="13">
        <v>835</v>
      </c>
    </row>
    <row r="837" spans="1:9" x14ac:dyDescent="0.25">
      <c r="A837" s="13" t="str">
        <f t="shared" si="13"/>
        <v xml:space="preserve">907-282-A  Sprinkler Head, 1812-PRS-8H </v>
      </c>
      <c r="B837" s="13" t="s">
        <v>1095</v>
      </c>
      <c r="C837" s="13" t="s">
        <v>1124</v>
      </c>
      <c r="D837" s="13" t="s">
        <v>207</v>
      </c>
      <c r="E837" s="13" t="s">
        <v>187</v>
      </c>
      <c r="F837" s="13" t="s">
        <v>188</v>
      </c>
      <c r="G837" s="13" t="s">
        <v>189</v>
      </c>
      <c r="H837" s="13" t="s">
        <v>190</v>
      </c>
      <c r="I837" s="13">
        <v>836</v>
      </c>
    </row>
    <row r="838" spans="1:9" x14ac:dyDescent="0.25">
      <c r="A838" s="13" t="str">
        <f t="shared" si="13"/>
        <v xml:space="preserve">907-282-A  Sprinkler Head, 1812-PRS-8Q </v>
      </c>
      <c r="B838" s="13" t="s">
        <v>1095</v>
      </c>
      <c r="C838" s="13" t="s">
        <v>1125</v>
      </c>
      <c r="D838" s="13" t="s">
        <v>207</v>
      </c>
      <c r="E838" s="13" t="s">
        <v>187</v>
      </c>
      <c r="F838" s="13" t="s">
        <v>188</v>
      </c>
      <c r="G838" s="13" t="s">
        <v>189</v>
      </c>
      <c r="H838" s="13" t="s">
        <v>190</v>
      </c>
      <c r="I838" s="13">
        <v>837</v>
      </c>
    </row>
    <row r="839" spans="1:9" x14ac:dyDescent="0.25">
      <c r="A839" s="13" t="str">
        <f t="shared" si="13"/>
        <v xml:space="preserve">907-282-A  Sprinkler Head, 1812-PRS-9SST </v>
      </c>
      <c r="B839" s="13" t="s">
        <v>1095</v>
      </c>
      <c r="C839" s="13" t="s">
        <v>1126</v>
      </c>
      <c r="D839" s="13" t="s">
        <v>207</v>
      </c>
      <c r="E839" s="13" t="s">
        <v>187</v>
      </c>
      <c r="F839" s="13" t="s">
        <v>188</v>
      </c>
      <c r="G839" s="13" t="s">
        <v>189</v>
      </c>
      <c r="H839" s="13" t="s">
        <v>190</v>
      </c>
      <c r="I839" s="13">
        <v>838</v>
      </c>
    </row>
    <row r="840" spans="1:9" x14ac:dyDescent="0.25">
      <c r="A840" s="13" t="str">
        <f t="shared" si="13"/>
        <v xml:space="preserve">907-282-A  Sprinkler Head, 1812-PRS-R-Van 1724 </v>
      </c>
      <c r="B840" s="13" t="s">
        <v>1095</v>
      </c>
      <c r="C840" s="13" t="s">
        <v>1127</v>
      </c>
      <c r="D840" s="13" t="s">
        <v>207</v>
      </c>
      <c r="E840" s="13" t="s">
        <v>187</v>
      </c>
      <c r="F840" s="13" t="s">
        <v>188</v>
      </c>
      <c r="G840" s="13" t="s">
        <v>189</v>
      </c>
      <c r="H840" s="13" t="s">
        <v>190</v>
      </c>
      <c r="I840" s="13">
        <v>839</v>
      </c>
    </row>
    <row r="841" spans="1:9" x14ac:dyDescent="0.25">
      <c r="A841" s="13" t="str">
        <f t="shared" si="13"/>
        <v xml:space="preserve">907-282-A  Sprinkler Head, 3504-PC-SAM-.75 </v>
      </c>
      <c r="B841" s="13" t="s">
        <v>1095</v>
      </c>
      <c r="C841" s="13" t="s">
        <v>1128</v>
      </c>
      <c r="D841" s="13" t="s">
        <v>207</v>
      </c>
      <c r="E841" s="13" t="s">
        <v>187</v>
      </c>
      <c r="F841" s="13" t="s">
        <v>188</v>
      </c>
      <c r="G841" s="13" t="s">
        <v>189</v>
      </c>
      <c r="H841" s="13" t="s">
        <v>190</v>
      </c>
      <c r="I841" s="13">
        <v>840</v>
      </c>
    </row>
    <row r="842" spans="1:9" x14ac:dyDescent="0.25">
      <c r="A842" s="13" t="str">
        <f t="shared" si="13"/>
        <v xml:space="preserve">907-282-A  Sprinkler Head, 3504-PC-SAM-1.5 </v>
      </c>
      <c r="B842" s="13" t="s">
        <v>1095</v>
      </c>
      <c r="C842" s="13" t="s">
        <v>1129</v>
      </c>
      <c r="D842" s="13" t="s">
        <v>207</v>
      </c>
      <c r="E842" s="13" t="s">
        <v>187</v>
      </c>
      <c r="F842" s="13" t="s">
        <v>188</v>
      </c>
      <c r="G842" s="13" t="s">
        <v>189</v>
      </c>
      <c r="H842" s="13" t="s">
        <v>190</v>
      </c>
      <c r="I842" s="13">
        <v>841</v>
      </c>
    </row>
    <row r="843" spans="1:9" x14ac:dyDescent="0.25">
      <c r="A843" s="13" t="str">
        <f t="shared" si="13"/>
        <v xml:space="preserve">907-282-A  Sprinkler Head, 3504-PC-SAM-3 </v>
      </c>
      <c r="B843" s="13" t="s">
        <v>1095</v>
      </c>
      <c r="C843" s="13" t="s">
        <v>1130</v>
      </c>
      <c r="D843" s="13" t="s">
        <v>207</v>
      </c>
      <c r="E843" s="13" t="s">
        <v>187</v>
      </c>
      <c r="F843" s="13" t="s">
        <v>188</v>
      </c>
      <c r="G843" s="13" t="s">
        <v>189</v>
      </c>
      <c r="H843" s="13" t="s">
        <v>190</v>
      </c>
      <c r="I843" s="13">
        <v>842</v>
      </c>
    </row>
    <row r="844" spans="1:9" x14ac:dyDescent="0.25">
      <c r="A844" s="13" t="str">
        <f t="shared" si="13"/>
        <v xml:space="preserve">907-282-A  Sprinkler Head, 5004-PL-PC-SAM-2.0-Q </v>
      </c>
      <c r="B844" s="13" t="s">
        <v>1095</v>
      </c>
      <c r="C844" s="13" t="s">
        <v>1131</v>
      </c>
      <c r="D844" s="13" t="s">
        <v>207</v>
      </c>
      <c r="E844" s="13" t="s">
        <v>187</v>
      </c>
      <c r="F844" s="13" t="s">
        <v>188</v>
      </c>
      <c r="G844" s="13" t="s">
        <v>189</v>
      </c>
      <c r="H844" s="13" t="s">
        <v>190</v>
      </c>
      <c r="I844" s="13">
        <v>843</v>
      </c>
    </row>
    <row r="845" spans="1:9" x14ac:dyDescent="0.25">
      <c r="A845" s="13" t="str">
        <f t="shared" si="13"/>
        <v xml:space="preserve">907-282-A  Sprinkler Head, 5004-PL-PC-SAM-4.0-H </v>
      </c>
      <c r="B845" s="13" t="s">
        <v>1095</v>
      </c>
      <c r="C845" s="13" t="s">
        <v>1132</v>
      </c>
      <c r="D845" s="13" t="s">
        <v>207</v>
      </c>
      <c r="E845" s="13" t="s">
        <v>187</v>
      </c>
      <c r="F845" s="13" t="s">
        <v>188</v>
      </c>
      <c r="G845" s="13" t="s">
        <v>189</v>
      </c>
      <c r="H845" s="13" t="s">
        <v>190</v>
      </c>
      <c r="I845" s="13">
        <v>844</v>
      </c>
    </row>
    <row r="846" spans="1:9" x14ac:dyDescent="0.25">
      <c r="A846" s="13" t="str">
        <f t="shared" si="13"/>
        <v xml:space="preserve">907-282-A  Sprinkler Head, 5004-PL-PC-SAM-5.0-TQ </v>
      </c>
      <c r="B846" s="13" t="s">
        <v>1095</v>
      </c>
      <c r="C846" s="13" t="s">
        <v>1133</v>
      </c>
      <c r="D846" s="13" t="s">
        <v>207</v>
      </c>
      <c r="E846" s="13" t="s">
        <v>187</v>
      </c>
      <c r="F846" s="13" t="s">
        <v>188</v>
      </c>
      <c r="G846" s="13" t="s">
        <v>189</v>
      </c>
      <c r="H846" s="13" t="s">
        <v>190</v>
      </c>
      <c r="I846" s="13">
        <v>845</v>
      </c>
    </row>
    <row r="847" spans="1:9" x14ac:dyDescent="0.25">
      <c r="A847" s="13" t="str">
        <f t="shared" si="13"/>
        <v xml:space="preserve">907-282-A  Sprinkler Head, 5004-PL-PC-SAM-6.0-F </v>
      </c>
      <c r="B847" s="13" t="s">
        <v>1095</v>
      </c>
      <c r="C847" s="13" t="s">
        <v>1134</v>
      </c>
      <c r="D847" s="13" t="s">
        <v>207</v>
      </c>
      <c r="E847" s="13" t="s">
        <v>187</v>
      </c>
      <c r="F847" s="13" t="s">
        <v>188</v>
      </c>
      <c r="G847" s="13" t="s">
        <v>189</v>
      </c>
      <c r="H847" s="13" t="s">
        <v>190</v>
      </c>
      <c r="I847" s="13">
        <v>846</v>
      </c>
    </row>
    <row r="848" spans="1:9" x14ac:dyDescent="0.25">
      <c r="A848" s="13" t="str">
        <f t="shared" si="13"/>
        <v xml:space="preserve">907-282-A  Sprinkler Head, 5012-PL-FC-R </v>
      </c>
      <c r="B848" s="13" t="s">
        <v>1095</v>
      </c>
      <c r="C848" s="13" t="s">
        <v>1135</v>
      </c>
      <c r="D848" s="13" t="s">
        <v>207</v>
      </c>
      <c r="E848" s="13" t="s">
        <v>187</v>
      </c>
      <c r="F848" s="13" t="s">
        <v>188</v>
      </c>
      <c r="G848" s="13" t="s">
        <v>189</v>
      </c>
      <c r="H848" s="13" t="s">
        <v>190</v>
      </c>
      <c r="I848" s="13">
        <v>847</v>
      </c>
    </row>
    <row r="849" spans="1:9" x14ac:dyDescent="0.25">
      <c r="A849" s="13" t="str">
        <f t="shared" si="13"/>
        <v xml:space="preserve">907-282-A  Sprinkler Head, 5012-PL-PC-2.0 </v>
      </c>
      <c r="B849" s="13" t="s">
        <v>1095</v>
      </c>
      <c r="C849" s="13" t="s">
        <v>1136</v>
      </c>
      <c r="D849" s="13" t="s">
        <v>207</v>
      </c>
      <c r="E849" s="13" t="s">
        <v>187</v>
      </c>
      <c r="F849" s="13" t="s">
        <v>188</v>
      </c>
      <c r="G849" s="13" t="s">
        <v>189</v>
      </c>
      <c r="H849" s="13" t="s">
        <v>190</v>
      </c>
      <c r="I849" s="13">
        <v>848</v>
      </c>
    </row>
    <row r="850" spans="1:9" x14ac:dyDescent="0.25">
      <c r="A850" s="13" t="str">
        <f t="shared" si="13"/>
        <v xml:space="preserve">907-282-A  Sprinkler Head, 5012-PL-PC-R </v>
      </c>
      <c r="B850" s="13" t="s">
        <v>1095</v>
      </c>
      <c r="C850" s="13" t="s">
        <v>1137</v>
      </c>
      <c r="D850" s="13" t="s">
        <v>207</v>
      </c>
      <c r="E850" s="13" t="s">
        <v>187</v>
      </c>
      <c r="F850" s="13" t="s">
        <v>188</v>
      </c>
      <c r="G850" s="13" t="s">
        <v>189</v>
      </c>
      <c r="H850" s="13" t="s">
        <v>190</v>
      </c>
      <c r="I850" s="13">
        <v>849</v>
      </c>
    </row>
    <row r="851" spans="1:9" x14ac:dyDescent="0.25">
      <c r="A851" s="13" t="str">
        <f t="shared" si="13"/>
        <v xml:space="preserve">907-282-A  Sprinkler Head, R-50-SAM-1.5 </v>
      </c>
      <c r="B851" s="13" t="s">
        <v>1095</v>
      </c>
      <c r="C851" s="13" t="s">
        <v>1138</v>
      </c>
      <c r="D851" s="13" t="s">
        <v>207</v>
      </c>
      <c r="E851" s="13" t="s">
        <v>187</v>
      </c>
      <c r="F851" s="13" t="s">
        <v>188</v>
      </c>
      <c r="G851" s="13" t="s">
        <v>189</v>
      </c>
      <c r="H851" s="13" t="s">
        <v>190</v>
      </c>
      <c r="I851" s="13">
        <v>850</v>
      </c>
    </row>
    <row r="852" spans="1:9" x14ac:dyDescent="0.25">
      <c r="A852" s="13" t="str">
        <f t="shared" si="13"/>
        <v xml:space="preserve">907-282-A  Sprinkler Head, R-50-SAM-3.0 </v>
      </c>
      <c r="B852" s="13" t="s">
        <v>1095</v>
      </c>
      <c r="C852" s="13" t="s">
        <v>1139</v>
      </c>
      <c r="D852" s="13" t="s">
        <v>207</v>
      </c>
      <c r="E852" s="13" t="s">
        <v>187</v>
      </c>
      <c r="F852" s="13" t="s">
        <v>188</v>
      </c>
      <c r="G852" s="13" t="s">
        <v>189</v>
      </c>
      <c r="H852" s="13" t="s">
        <v>190</v>
      </c>
      <c r="I852" s="13">
        <v>851</v>
      </c>
    </row>
    <row r="853" spans="1:9" x14ac:dyDescent="0.25">
      <c r="A853" s="13" t="str">
        <f t="shared" si="13"/>
        <v xml:space="preserve">907-282-A  Sprinkler Head, R-50-SAM-4.0 </v>
      </c>
      <c r="B853" s="13" t="s">
        <v>1095</v>
      </c>
      <c r="C853" s="13" t="s">
        <v>1140</v>
      </c>
      <c r="D853" s="13" t="s">
        <v>207</v>
      </c>
      <c r="E853" s="13" t="s">
        <v>187</v>
      </c>
      <c r="F853" s="13" t="s">
        <v>188</v>
      </c>
      <c r="G853" s="13" t="s">
        <v>189</v>
      </c>
      <c r="H853" s="13" t="s">
        <v>190</v>
      </c>
      <c r="I853" s="13">
        <v>852</v>
      </c>
    </row>
    <row r="854" spans="1:9" x14ac:dyDescent="0.25">
      <c r="A854" s="13" t="str">
        <f t="shared" si="13"/>
        <v xml:space="preserve">907-282-A  Sprinkler Head, R-50-SAM-6.0 </v>
      </c>
      <c r="B854" s="13" t="s">
        <v>1095</v>
      </c>
      <c r="C854" s="13" t="s">
        <v>1141</v>
      </c>
      <c r="D854" s="13" t="s">
        <v>207</v>
      </c>
      <c r="E854" s="13" t="s">
        <v>187</v>
      </c>
      <c r="F854" s="13" t="s">
        <v>188</v>
      </c>
      <c r="G854" s="13" t="s">
        <v>189</v>
      </c>
      <c r="H854" s="13" t="s">
        <v>190</v>
      </c>
      <c r="I854" s="13">
        <v>853</v>
      </c>
    </row>
    <row r="855" spans="1:9" x14ac:dyDescent="0.25">
      <c r="A855" s="13" t="str">
        <f t="shared" si="13"/>
        <v xml:space="preserve">907-282-A  Sprinkler Head, R-50-SAM-PC-1.5 </v>
      </c>
      <c r="B855" s="13" t="s">
        <v>1095</v>
      </c>
      <c r="C855" s="13" t="s">
        <v>1142</v>
      </c>
      <c r="D855" s="13" t="s">
        <v>207</v>
      </c>
      <c r="E855" s="13" t="s">
        <v>187</v>
      </c>
      <c r="F855" s="13" t="s">
        <v>188</v>
      </c>
      <c r="G855" s="13" t="s">
        <v>189</v>
      </c>
      <c r="H855" s="13" t="s">
        <v>190</v>
      </c>
      <c r="I855" s="13">
        <v>854</v>
      </c>
    </row>
    <row r="856" spans="1:9" x14ac:dyDescent="0.25">
      <c r="A856" s="13" t="str">
        <f t="shared" si="13"/>
        <v xml:space="preserve">907-282-A  Sprinkler Head, R-50-SAM-PC-3.0 </v>
      </c>
      <c r="B856" s="13" t="s">
        <v>1095</v>
      </c>
      <c r="C856" s="13" t="s">
        <v>1143</v>
      </c>
      <c r="D856" s="13" t="s">
        <v>207</v>
      </c>
      <c r="E856" s="13" t="s">
        <v>187</v>
      </c>
      <c r="F856" s="13" t="s">
        <v>188</v>
      </c>
      <c r="G856" s="13" t="s">
        <v>189</v>
      </c>
      <c r="H856" s="13" t="s">
        <v>190</v>
      </c>
      <c r="I856" s="13">
        <v>855</v>
      </c>
    </row>
    <row r="857" spans="1:9" x14ac:dyDescent="0.25">
      <c r="A857" s="13" t="str">
        <f t="shared" si="13"/>
        <v xml:space="preserve">907-282-A  Sprinkler Head, R-50-SAM-PC-4.0 </v>
      </c>
      <c r="B857" s="13" t="s">
        <v>1095</v>
      </c>
      <c r="C857" s="13" t="s">
        <v>1144</v>
      </c>
      <c r="D857" s="13" t="s">
        <v>207</v>
      </c>
      <c r="E857" s="13" t="s">
        <v>187</v>
      </c>
      <c r="F857" s="13" t="s">
        <v>188</v>
      </c>
      <c r="G857" s="13" t="s">
        <v>189</v>
      </c>
      <c r="H857" s="13" t="s">
        <v>190</v>
      </c>
      <c r="I857" s="13">
        <v>856</v>
      </c>
    </row>
    <row r="858" spans="1:9" x14ac:dyDescent="0.25">
      <c r="A858" s="13" t="str">
        <f t="shared" si="13"/>
        <v xml:space="preserve">907-282-A  Sprinkler Head, R-50-SAM-PC-6.0 </v>
      </c>
      <c r="B858" s="13" t="s">
        <v>1095</v>
      </c>
      <c r="C858" s="13" t="s">
        <v>1145</v>
      </c>
      <c r="D858" s="13" t="s">
        <v>207</v>
      </c>
      <c r="E858" s="13" t="s">
        <v>187</v>
      </c>
      <c r="F858" s="13" t="s">
        <v>188</v>
      </c>
      <c r="G858" s="13" t="s">
        <v>189</v>
      </c>
      <c r="H858" s="13" t="s">
        <v>190</v>
      </c>
      <c r="I858" s="13">
        <v>857</v>
      </c>
    </row>
    <row r="859" spans="1:9" x14ac:dyDescent="0.25">
      <c r="A859" s="13" t="str">
        <f t="shared" si="13"/>
        <v xml:space="preserve">907-282-A  Sprinkler Head, R50-SAM-PC-1.0 </v>
      </c>
      <c r="B859" s="13" t="s">
        <v>1095</v>
      </c>
      <c r="C859" s="13" t="s">
        <v>1146</v>
      </c>
      <c r="D859" s="13" t="s">
        <v>207</v>
      </c>
      <c r="E859" s="13" t="s">
        <v>187</v>
      </c>
      <c r="F859" s="13" t="s">
        <v>188</v>
      </c>
      <c r="G859" s="13" t="s">
        <v>189</v>
      </c>
      <c r="H859" s="13" t="s">
        <v>190</v>
      </c>
      <c r="I859" s="13">
        <v>858</v>
      </c>
    </row>
    <row r="860" spans="1:9" x14ac:dyDescent="0.25">
      <c r="A860" s="13" t="str">
        <f t="shared" si="13"/>
        <v xml:space="preserve">907-282-A  Sprinkler Head, R50-SAM-R+-1.5 </v>
      </c>
      <c r="B860" s="13" t="s">
        <v>1095</v>
      </c>
      <c r="C860" s="13" t="s">
        <v>1147</v>
      </c>
      <c r="D860" s="13" t="s">
        <v>207</v>
      </c>
      <c r="E860" s="13" t="s">
        <v>187</v>
      </c>
      <c r="F860" s="13" t="s">
        <v>188</v>
      </c>
      <c r="G860" s="13" t="s">
        <v>189</v>
      </c>
      <c r="H860" s="13" t="s">
        <v>190</v>
      </c>
      <c r="I860" s="13">
        <v>859</v>
      </c>
    </row>
    <row r="861" spans="1:9" x14ac:dyDescent="0.25">
      <c r="A861" s="13" t="str">
        <f t="shared" si="13"/>
        <v xml:space="preserve">907-282-A  Sprinkler Head, R50-SAM-R+-3.0 </v>
      </c>
      <c r="B861" s="13" t="s">
        <v>1095</v>
      </c>
      <c r="C861" s="13" t="s">
        <v>1148</v>
      </c>
      <c r="D861" s="13" t="s">
        <v>207</v>
      </c>
      <c r="E861" s="13" t="s">
        <v>187</v>
      </c>
      <c r="F861" s="13" t="s">
        <v>188</v>
      </c>
      <c r="G861" s="13" t="s">
        <v>189</v>
      </c>
      <c r="H861" s="13" t="s">
        <v>190</v>
      </c>
      <c r="I861" s="13">
        <v>860</v>
      </c>
    </row>
    <row r="862" spans="1:9" x14ac:dyDescent="0.25">
      <c r="A862" s="13" t="str">
        <f t="shared" si="13"/>
        <v xml:space="preserve">907-282-A  Sprinkler Head, R50-SAM-R+-4.0 </v>
      </c>
      <c r="B862" s="13" t="s">
        <v>1095</v>
      </c>
      <c r="C862" s="13" t="s">
        <v>1149</v>
      </c>
      <c r="D862" s="13" t="s">
        <v>207</v>
      </c>
      <c r="E862" s="13" t="s">
        <v>187</v>
      </c>
      <c r="F862" s="13" t="s">
        <v>188</v>
      </c>
      <c r="G862" s="13" t="s">
        <v>189</v>
      </c>
      <c r="H862" s="13" t="s">
        <v>190</v>
      </c>
      <c r="I862" s="13">
        <v>861</v>
      </c>
    </row>
    <row r="863" spans="1:9" x14ac:dyDescent="0.25">
      <c r="A863" s="13" t="str">
        <f t="shared" si="13"/>
        <v xml:space="preserve">907-282-A  Sprinkler Head, R50-SAM-R+-6.0 </v>
      </c>
      <c r="B863" s="13" t="s">
        <v>1095</v>
      </c>
      <c r="C863" s="13" t="s">
        <v>1150</v>
      </c>
      <c r="D863" s="13" t="s">
        <v>207</v>
      </c>
      <c r="E863" s="13" t="s">
        <v>187</v>
      </c>
      <c r="F863" s="13" t="s">
        <v>188</v>
      </c>
      <c r="G863" s="13" t="s">
        <v>189</v>
      </c>
      <c r="H863" s="13" t="s">
        <v>190</v>
      </c>
      <c r="I863" s="13">
        <v>862</v>
      </c>
    </row>
    <row r="864" spans="1:9" x14ac:dyDescent="0.25">
      <c r="A864" s="13" t="str">
        <f t="shared" si="13"/>
        <v xml:space="preserve">907-282-A  Sprinkler Head, T-12-SAM-PC-T30-1.0 </v>
      </c>
      <c r="B864" s="13" t="s">
        <v>1095</v>
      </c>
      <c r="C864" s="13" t="s">
        <v>1151</v>
      </c>
      <c r="D864" s="13" t="s">
        <v>207</v>
      </c>
      <c r="E864" s="13" t="s">
        <v>187</v>
      </c>
      <c r="F864" s="13" t="s">
        <v>188</v>
      </c>
      <c r="G864" s="13" t="s">
        <v>189</v>
      </c>
      <c r="H864" s="13" t="s">
        <v>190</v>
      </c>
      <c r="I864" s="13">
        <v>863</v>
      </c>
    </row>
    <row r="865" spans="1:9" x14ac:dyDescent="0.25">
      <c r="A865" s="13" t="str">
        <f t="shared" si="13"/>
        <v xml:space="preserve">907-282-A  Sprinkler Head, T-12-SAM-PC-T30-2.0 </v>
      </c>
      <c r="B865" s="13" t="s">
        <v>1095</v>
      </c>
      <c r="C865" s="13" t="s">
        <v>1152</v>
      </c>
      <c r="D865" s="13" t="s">
        <v>207</v>
      </c>
      <c r="E865" s="13" t="s">
        <v>187</v>
      </c>
      <c r="F865" s="13" t="s">
        <v>188</v>
      </c>
      <c r="G865" s="13" t="s">
        <v>189</v>
      </c>
      <c r="H865" s="13" t="s">
        <v>190</v>
      </c>
      <c r="I865" s="13">
        <v>864</v>
      </c>
    </row>
    <row r="866" spans="1:9" x14ac:dyDescent="0.25">
      <c r="A866" s="13" t="str">
        <f t="shared" si="13"/>
        <v xml:space="preserve">907-282-A  Sprinkler Head, T-12-SAM-PC-T30-2.5 </v>
      </c>
      <c r="B866" s="13" t="s">
        <v>1095</v>
      </c>
      <c r="C866" s="13" t="s">
        <v>1153</v>
      </c>
      <c r="D866" s="13" t="s">
        <v>207</v>
      </c>
      <c r="E866" s="13" t="s">
        <v>187</v>
      </c>
      <c r="F866" s="13" t="s">
        <v>188</v>
      </c>
      <c r="G866" s="13" t="s">
        <v>189</v>
      </c>
      <c r="H866" s="13" t="s">
        <v>190</v>
      </c>
      <c r="I866" s="13">
        <v>865</v>
      </c>
    </row>
    <row r="867" spans="1:9" x14ac:dyDescent="0.25">
      <c r="A867" s="13" t="str">
        <f t="shared" si="13"/>
        <v xml:space="preserve">907-282-A  Sprinkler Head, T-12-SAM-PC-T30-4.0 </v>
      </c>
      <c r="B867" s="13" t="s">
        <v>1095</v>
      </c>
      <c r="C867" s="13" t="s">
        <v>1154</v>
      </c>
      <c r="D867" s="13" t="s">
        <v>207</v>
      </c>
      <c r="E867" s="13" t="s">
        <v>187</v>
      </c>
      <c r="F867" s="13" t="s">
        <v>188</v>
      </c>
      <c r="G867" s="13" t="s">
        <v>189</v>
      </c>
      <c r="H867" s="13" t="s">
        <v>190</v>
      </c>
      <c r="I867" s="13">
        <v>866</v>
      </c>
    </row>
    <row r="868" spans="1:9" x14ac:dyDescent="0.25">
      <c r="A868" s="13" t="str">
        <f t="shared" si="13"/>
        <v xml:space="preserve">907-282-A  Sprinkler Head, T-4-FC-T22-2.5 </v>
      </c>
      <c r="B868" s="13" t="s">
        <v>1095</v>
      </c>
      <c r="C868" s="13" t="s">
        <v>1155</v>
      </c>
      <c r="D868" s="13" t="s">
        <v>207</v>
      </c>
      <c r="E868" s="13" t="s">
        <v>187</v>
      </c>
      <c r="F868" s="13" t="s">
        <v>188</v>
      </c>
      <c r="G868" s="13" t="s">
        <v>189</v>
      </c>
      <c r="H868" s="13" t="s">
        <v>190</v>
      </c>
      <c r="I868" s="13">
        <v>867</v>
      </c>
    </row>
    <row r="869" spans="1:9" x14ac:dyDescent="0.25">
      <c r="A869" s="13" t="str">
        <f t="shared" si="13"/>
        <v xml:space="preserve">907-282-A  Sprinkler Head, T-4-PC-22-.65 </v>
      </c>
      <c r="B869" s="13" t="s">
        <v>1095</v>
      </c>
      <c r="C869" s="13" t="s">
        <v>1156</v>
      </c>
      <c r="D869" s="13" t="s">
        <v>207</v>
      </c>
      <c r="E869" s="13" t="s">
        <v>187</v>
      </c>
      <c r="F869" s="13" t="s">
        <v>188</v>
      </c>
      <c r="G869" s="13" t="s">
        <v>189</v>
      </c>
      <c r="H869" s="13" t="s">
        <v>190</v>
      </c>
      <c r="I869" s="13">
        <v>868</v>
      </c>
    </row>
    <row r="870" spans="1:9" x14ac:dyDescent="0.25">
      <c r="A870" s="13" t="str">
        <f t="shared" si="13"/>
        <v xml:space="preserve">907-282-A  Sprinkler Head, T-4-PC-T22-1.3 </v>
      </c>
      <c r="B870" s="13" t="s">
        <v>1095</v>
      </c>
      <c r="C870" s="13" t="s">
        <v>1157</v>
      </c>
      <c r="D870" s="13" t="s">
        <v>207</v>
      </c>
      <c r="E870" s="13" t="s">
        <v>187</v>
      </c>
      <c r="F870" s="13" t="s">
        <v>188</v>
      </c>
      <c r="G870" s="13" t="s">
        <v>189</v>
      </c>
      <c r="H870" s="13" t="s">
        <v>190</v>
      </c>
      <c r="I870" s="13">
        <v>869</v>
      </c>
    </row>
    <row r="871" spans="1:9" x14ac:dyDescent="0.25">
      <c r="A871" s="13" t="str">
        <f t="shared" si="13"/>
        <v xml:space="preserve">907-282-A  Sprinkler Head, T-SAM-4-PC-T22-.65 </v>
      </c>
      <c r="B871" s="13" t="s">
        <v>1095</v>
      </c>
      <c r="C871" s="13" t="s">
        <v>1158</v>
      </c>
      <c r="D871" s="13" t="s">
        <v>207</v>
      </c>
      <c r="E871" s="13" t="s">
        <v>187</v>
      </c>
      <c r="F871" s="13" t="s">
        <v>188</v>
      </c>
      <c r="G871" s="13" t="s">
        <v>189</v>
      </c>
      <c r="H871" s="13" t="s">
        <v>190</v>
      </c>
      <c r="I871" s="13">
        <v>870</v>
      </c>
    </row>
    <row r="872" spans="1:9" x14ac:dyDescent="0.25">
      <c r="A872" s="13" t="str">
        <f t="shared" si="13"/>
        <v xml:space="preserve">907-282-A  Sprinkler Head, T-SAM-4-PC-T22-1.30 </v>
      </c>
      <c r="B872" s="13" t="s">
        <v>1095</v>
      </c>
      <c r="C872" s="13" t="s">
        <v>1159</v>
      </c>
      <c r="D872" s="13" t="s">
        <v>207</v>
      </c>
      <c r="E872" s="13" t="s">
        <v>187</v>
      </c>
      <c r="F872" s="13" t="s">
        <v>188</v>
      </c>
      <c r="G872" s="13" t="s">
        <v>189</v>
      </c>
      <c r="H872" s="13" t="s">
        <v>190</v>
      </c>
      <c r="I872" s="13">
        <v>871</v>
      </c>
    </row>
    <row r="873" spans="1:9" x14ac:dyDescent="0.25">
      <c r="A873" s="13" t="str">
        <f t="shared" si="13"/>
        <v xml:space="preserve">907-282-A  Sprinkler Head, T-SAM-4-PC-T22-2.0 </v>
      </c>
      <c r="B873" s="13" t="s">
        <v>1095</v>
      </c>
      <c r="C873" s="13" t="s">
        <v>1160</v>
      </c>
      <c r="D873" s="13" t="s">
        <v>207</v>
      </c>
      <c r="E873" s="13" t="s">
        <v>187</v>
      </c>
      <c r="F873" s="13" t="s">
        <v>188</v>
      </c>
      <c r="G873" s="13" t="s">
        <v>189</v>
      </c>
      <c r="H873" s="13" t="s">
        <v>190</v>
      </c>
      <c r="I873" s="13">
        <v>872</v>
      </c>
    </row>
    <row r="874" spans="1:9" x14ac:dyDescent="0.25">
      <c r="A874" s="13" t="str">
        <f t="shared" si="13"/>
        <v xml:space="preserve">907-282-A  Sprinkler Head, T-SAM-4-PC-T22-2.5 </v>
      </c>
      <c r="B874" s="13" t="s">
        <v>1095</v>
      </c>
      <c r="C874" s="13" t="s">
        <v>1161</v>
      </c>
      <c r="D874" s="13" t="s">
        <v>207</v>
      </c>
      <c r="E874" s="13" t="s">
        <v>187</v>
      </c>
      <c r="F874" s="13" t="s">
        <v>188</v>
      </c>
      <c r="G874" s="13" t="s">
        <v>189</v>
      </c>
      <c r="H874" s="13" t="s">
        <v>190</v>
      </c>
      <c r="I874" s="13">
        <v>873</v>
      </c>
    </row>
    <row r="875" spans="1:9" x14ac:dyDescent="0.25">
      <c r="A875" s="13" t="str">
        <f t="shared" si="13"/>
        <v xml:space="preserve">907-282-A  Sprinkler Head, 5004-PL-PC-SAM-1.0 </v>
      </c>
      <c r="B875" s="13" t="s">
        <v>1095</v>
      </c>
      <c r="C875" s="13" t="s">
        <v>1162</v>
      </c>
      <c r="D875" s="13" t="s">
        <v>207</v>
      </c>
      <c r="E875" s="13" t="s">
        <v>187</v>
      </c>
      <c r="F875" s="13" t="s">
        <v>188</v>
      </c>
      <c r="G875" s="13" t="s">
        <v>189</v>
      </c>
      <c r="H875" s="13" t="s">
        <v>190</v>
      </c>
      <c r="I875" s="13">
        <v>874</v>
      </c>
    </row>
    <row r="876" spans="1:9" x14ac:dyDescent="0.25">
      <c r="A876" s="13" t="str">
        <f t="shared" si="13"/>
        <v xml:space="preserve">907-282-B  Piping, 1 1/2" Diameter </v>
      </c>
      <c r="B876" s="13" t="s">
        <v>1163</v>
      </c>
      <c r="C876" s="13" t="s">
        <v>1164</v>
      </c>
      <c r="D876" s="13" t="s">
        <v>230</v>
      </c>
      <c r="E876" s="13" t="s">
        <v>187</v>
      </c>
      <c r="F876" s="13" t="s">
        <v>188</v>
      </c>
      <c r="G876" s="13" t="s">
        <v>189</v>
      </c>
      <c r="H876" s="13" t="s">
        <v>190</v>
      </c>
      <c r="I876" s="13">
        <v>875</v>
      </c>
    </row>
    <row r="877" spans="1:9" x14ac:dyDescent="0.25">
      <c r="A877" s="13" t="str">
        <f t="shared" si="13"/>
        <v xml:space="preserve">907-282-B  Piping, 1 1/4" Diameter </v>
      </c>
      <c r="B877" s="13" t="s">
        <v>1163</v>
      </c>
      <c r="C877" s="13" t="s">
        <v>1165</v>
      </c>
      <c r="D877" s="13" t="s">
        <v>230</v>
      </c>
      <c r="E877" s="13" t="s">
        <v>187</v>
      </c>
      <c r="F877" s="13" t="s">
        <v>188</v>
      </c>
      <c r="G877" s="13" t="s">
        <v>189</v>
      </c>
      <c r="H877" s="13" t="s">
        <v>190</v>
      </c>
      <c r="I877" s="13">
        <v>876</v>
      </c>
    </row>
    <row r="878" spans="1:9" x14ac:dyDescent="0.25">
      <c r="A878" s="13" t="str">
        <f t="shared" si="13"/>
        <v xml:space="preserve">907-282-B  Piping, 1" Diameter </v>
      </c>
      <c r="B878" s="13" t="s">
        <v>1163</v>
      </c>
      <c r="C878" s="13" t="s">
        <v>1166</v>
      </c>
      <c r="D878" s="13" t="s">
        <v>230</v>
      </c>
      <c r="E878" s="13" t="s">
        <v>187</v>
      </c>
      <c r="F878" s="13" t="s">
        <v>188</v>
      </c>
      <c r="G878" s="13" t="s">
        <v>189</v>
      </c>
      <c r="H878" s="13" t="s">
        <v>190</v>
      </c>
      <c r="I878" s="13">
        <v>877</v>
      </c>
    </row>
    <row r="879" spans="1:9" x14ac:dyDescent="0.25">
      <c r="A879" s="13" t="str">
        <f t="shared" si="13"/>
        <v xml:space="preserve">907-282-B  Piping, 1/2" Diameter </v>
      </c>
      <c r="B879" s="13" t="s">
        <v>1163</v>
      </c>
      <c r="C879" s="13" t="s">
        <v>1167</v>
      </c>
      <c r="D879" s="13" t="s">
        <v>230</v>
      </c>
      <c r="E879" s="13" t="s">
        <v>187</v>
      </c>
      <c r="F879" s="13" t="s">
        <v>188</v>
      </c>
      <c r="G879" s="13" t="s">
        <v>189</v>
      </c>
      <c r="H879" s="13" t="s">
        <v>190</v>
      </c>
      <c r="I879" s="13">
        <v>878</v>
      </c>
    </row>
    <row r="880" spans="1:9" x14ac:dyDescent="0.25">
      <c r="A880" s="13" t="str">
        <f t="shared" si="13"/>
        <v xml:space="preserve">907-282-B  Piping, 2 1/2" Diameter </v>
      </c>
      <c r="B880" s="13" t="s">
        <v>1163</v>
      </c>
      <c r="C880" s="13" t="s">
        <v>1168</v>
      </c>
      <c r="D880" s="13" t="s">
        <v>230</v>
      </c>
      <c r="E880" s="13" t="s">
        <v>187</v>
      </c>
      <c r="F880" s="13" t="s">
        <v>188</v>
      </c>
      <c r="G880" s="13" t="s">
        <v>189</v>
      </c>
      <c r="H880" s="13" t="s">
        <v>190</v>
      </c>
      <c r="I880" s="13">
        <v>879</v>
      </c>
    </row>
    <row r="881" spans="1:9" x14ac:dyDescent="0.25">
      <c r="A881" s="13" t="str">
        <f t="shared" si="13"/>
        <v xml:space="preserve">907-282-B  Piping, 2" Diameter </v>
      </c>
      <c r="B881" s="13" t="s">
        <v>1163</v>
      </c>
      <c r="C881" s="13" t="s">
        <v>1169</v>
      </c>
      <c r="D881" s="13" t="s">
        <v>230</v>
      </c>
      <c r="E881" s="13" t="s">
        <v>187</v>
      </c>
      <c r="F881" s="13" t="s">
        <v>188</v>
      </c>
      <c r="G881" s="13" t="s">
        <v>189</v>
      </c>
      <c r="H881" s="13" t="s">
        <v>190</v>
      </c>
      <c r="I881" s="13">
        <v>880</v>
      </c>
    </row>
    <row r="882" spans="1:9" x14ac:dyDescent="0.25">
      <c r="A882" s="13" t="str">
        <f t="shared" si="13"/>
        <v xml:space="preserve">907-282-B  Piping, 3" Diameter </v>
      </c>
      <c r="B882" s="13" t="s">
        <v>1163</v>
      </c>
      <c r="C882" s="13" t="s">
        <v>1170</v>
      </c>
      <c r="D882" s="13" t="s">
        <v>230</v>
      </c>
      <c r="E882" s="13" t="s">
        <v>187</v>
      </c>
      <c r="F882" s="13" t="s">
        <v>188</v>
      </c>
      <c r="G882" s="13" t="s">
        <v>189</v>
      </c>
      <c r="H882" s="13" t="s">
        <v>190</v>
      </c>
      <c r="I882" s="13">
        <v>881</v>
      </c>
    </row>
    <row r="883" spans="1:9" x14ac:dyDescent="0.25">
      <c r="A883" s="13" t="str">
        <f t="shared" si="13"/>
        <v xml:space="preserve">907-282-B  Piping, 3/4" Diameter </v>
      </c>
      <c r="B883" s="13" t="s">
        <v>1163</v>
      </c>
      <c r="C883" s="13" t="s">
        <v>1171</v>
      </c>
      <c r="D883" s="13" t="s">
        <v>230</v>
      </c>
      <c r="E883" s="13" t="s">
        <v>187</v>
      </c>
      <c r="F883" s="13" t="s">
        <v>188</v>
      </c>
      <c r="G883" s="13" t="s">
        <v>189</v>
      </c>
      <c r="H883" s="13" t="s">
        <v>190</v>
      </c>
      <c r="I883" s="13">
        <v>882</v>
      </c>
    </row>
    <row r="884" spans="1:9" x14ac:dyDescent="0.25">
      <c r="A884" s="13" t="str">
        <f t="shared" si="13"/>
        <v xml:space="preserve">907-282-B  Piping, 4" Diameter </v>
      </c>
      <c r="B884" s="13" t="s">
        <v>1163</v>
      </c>
      <c r="C884" s="13" t="s">
        <v>1172</v>
      </c>
      <c r="D884" s="13" t="s">
        <v>230</v>
      </c>
      <c r="E884" s="13" t="s">
        <v>187</v>
      </c>
      <c r="F884" s="13" t="s">
        <v>188</v>
      </c>
      <c r="G884" s="13" t="s">
        <v>189</v>
      </c>
      <c r="H884" s="13" t="s">
        <v>190</v>
      </c>
      <c r="I884" s="13">
        <v>883</v>
      </c>
    </row>
    <row r="885" spans="1:9" x14ac:dyDescent="0.25">
      <c r="A885" s="13" t="str">
        <f t="shared" si="13"/>
        <v xml:space="preserve">907-282-C  Sleeves, 2" </v>
      </c>
      <c r="B885" s="13" t="s">
        <v>1173</v>
      </c>
      <c r="C885" s="13" t="s">
        <v>1174</v>
      </c>
      <c r="D885" s="13" t="s">
        <v>230</v>
      </c>
      <c r="E885" s="13" t="s">
        <v>187</v>
      </c>
      <c r="F885" s="13" t="s">
        <v>188</v>
      </c>
      <c r="G885" s="13" t="s">
        <v>189</v>
      </c>
      <c r="H885" s="13" t="s">
        <v>190</v>
      </c>
      <c r="I885" s="13">
        <v>884</v>
      </c>
    </row>
    <row r="886" spans="1:9" x14ac:dyDescent="0.25">
      <c r="A886" s="13" t="str">
        <f t="shared" si="13"/>
        <v xml:space="preserve">907-282-C  Sleeves, 3" </v>
      </c>
      <c r="B886" s="13" t="s">
        <v>1173</v>
      </c>
      <c r="C886" s="13" t="s">
        <v>1175</v>
      </c>
      <c r="D886" s="13" t="s">
        <v>230</v>
      </c>
      <c r="E886" s="13" t="s">
        <v>187</v>
      </c>
      <c r="F886" s="13" t="s">
        <v>188</v>
      </c>
      <c r="G886" s="13" t="s">
        <v>189</v>
      </c>
      <c r="H886" s="13" t="s">
        <v>190</v>
      </c>
      <c r="I886" s="13">
        <v>885</v>
      </c>
    </row>
    <row r="887" spans="1:9" x14ac:dyDescent="0.25">
      <c r="A887" s="13" t="str">
        <f t="shared" si="13"/>
        <v xml:space="preserve">907-282-C  Sleeves, 4" </v>
      </c>
      <c r="B887" s="13" t="s">
        <v>1173</v>
      </c>
      <c r="C887" s="13" t="s">
        <v>1176</v>
      </c>
      <c r="D887" s="13" t="s">
        <v>230</v>
      </c>
      <c r="E887" s="13" t="s">
        <v>187</v>
      </c>
      <c r="F887" s="13" t="s">
        <v>188</v>
      </c>
      <c r="G887" s="13" t="s">
        <v>189</v>
      </c>
      <c r="H887" s="13" t="s">
        <v>190</v>
      </c>
      <c r="I887" s="13">
        <v>886</v>
      </c>
    </row>
    <row r="888" spans="1:9" x14ac:dyDescent="0.25">
      <c r="A888" s="13" t="str">
        <f t="shared" si="13"/>
        <v xml:space="preserve">907-282-C  Sleeves, 6-inch Diameter </v>
      </c>
      <c r="B888" s="13" t="s">
        <v>1173</v>
      </c>
      <c r="C888" s="13" t="s">
        <v>1177</v>
      </c>
      <c r="D888" s="13" t="s">
        <v>230</v>
      </c>
      <c r="E888" s="13" t="s">
        <v>187</v>
      </c>
      <c r="F888" s="13" t="s">
        <v>188</v>
      </c>
      <c r="G888" s="13" t="s">
        <v>189</v>
      </c>
      <c r="H888" s="13" t="s">
        <v>190</v>
      </c>
      <c r="I888" s="13">
        <v>887</v>
      </c>
    </row>
    <row r="889" spans="1:9" x14ac:dyDescent="0.25">
      <c r="A889" s="13" t="str">
        <f t="shared" si="13"/>
        <v xml:space="preserve">907-282-C  Sleeves, 8" </v>
      </c>
      <c r="B889" s="13" t="s">
        <v>1173</v>
      </c>
      <c r="C889" s="13" t="s">
        <v>1178</v>
      </c>
      <c r="D889" s="13" t="s">
        <v>230</v>
      </c>
      <c r="E889" s="13" t="s">
        <v>187</v>
      </c>
      <c r="F889" s="13" t="s">
        <v>188</v>
      </c>
      <c r="G889" s="13" t="s">
        <v>189</v>
      </c>
      <c r="H889" s="13" t="s">
        <v>190</v>
      </c>
      <c r="I889" s="13">
        <v>888</v>
      </c>
    </row>
    <row r="890" spans="1:9" x14ac:dyDescent="0.25">
      <c r="A890" s="13" t="str">
        <f t="shared" si="13"/>
        <v xml:space="preserve">907-282-D  Valve Control Wire </v>
      </c>
      <c r="B890" s="13" t="s">
        <v>1179</v>
      </c>
      <c r="C890" s="13" t="s">
        <v>1180</v>
      </c>
      <c r="D890" s="13" t="s">
        <v>230</v>
      </c>
      <c r="E890" s="13" t="s">
        <v>187</v>
      </c>
      <c r="F890" s="13" t="s">
        <v>188</v>
      </c>
      <c r="G890" s="13" t="s">
        <v>189</v>
      </c>
      <c r="H890" s="13" t="s">
        <v>190</v>
      </c>
      <c r="I890" s="13">
        <v>889</v>
      </c>
    </row>
    <row r="891" spans="1:9" x14ac:dyDescent="0.25">
      <c r="A891" s="13" t="str">
        <f t="shared" si="13"/>
        <v xml:space="preserve">907-282-E  Trench Excavation and Backfill </v>
      </c>
      <c r="B891" s="13" t="s">
        <v>1181</v>
      </c>
      <c r="C891" s="13" t="s">
        <v>1182</v>
      </c>
      <c r="D891" s="13" t="s">
        <v>230</v>
      </c>
      <c r="E891" s="13" t="s">
        <v>187</v>
      </c>
      <c r="F891" s="13" t="s">
        <v>188</v>
      </c>
      <c r="G891" s="13" t="s">
        <v>189</v>
      </c>
      <c r="H891" s="13" t="s">
        <v>190</v>
      </c>
      <c r="I891" s="13">
        <v>890</v>
      </c>
    </row>
    <row r="892" spans="1:9" x14ac:dyDescent="0.25">
      <c r="A892" s="13" t="str">
        <f t="shared" si="13"/>
        <v xml:space="preserve">907-282-F  Meter With Meter Box, 3" </v>
      </c>
      <c r="B892" s="13" t="s">
        <v>1183</v>
      </c>
      <c r="C892" s="13" t="s">
        <v>1184</v>
      </c>
      <c r="D892" s="13" t="s">
        <v>207</v>
      </c>
      <c r="E892" s="13" t="s">
        <v>187</v>
      </c>
      <c r="F892" s="13" t="s">
        <v>188</v>
      </c>
      <c r="G892" s="13" t="s">
        <v>189</v>
      </c>
      <c r="H892" s="13" t="s">
        <v>190</v>
      </c>
      <c r="I892" s="13">
        <v>891</v>
      </c>
    </row>
    <row r="893" spans="1:9" x14ac:dyDescent="0.25">
      <c r="A893" s="13" t="str">
        <f t="shared" si="13"/>
        <v xml:space="preserve">907-282-F  Meter With Meter Box, 4" </v>
      </c>
      <c r="B893" s="13" t="s">
        <v>1183</v>
      </c>
      <c r="C893" s="13" t="s">
        <v>1185</v>
      </c>
      <c r="D893" s="13" t="s">
        <v>207</v>
      </c>
      <c r="E893" s="13" t="s">
        <v>187</v>
      </c>
      <c r="F893" s="13" t="s">
        <v>188</v>
      </c>
      <c r="G893" s="13" t="s">
        <v>189</v>
      </c>
      <c r="H893" s="13" t="s">
        <v>190</v>
      </c>
      <c r="I893" s="13">
        <v>892</v>
      </c>
    </row>
    <row r="894" spans="1:9" x14ac:dyDescent="0.25">
      <c r="A894" s="13" t="str">
        <f t="shared" si="13"/>
        <v xml:space="preserve">907-282-F  Meter with Meter Box, 1" </v>
      </c>
      <c r="B894" s="13" t="s">
        <v>1183</v>
      </c>
      <c r="C894" s="13" t="s">
        <v>1186</v>
      </c>
      <c r="D894" s="13" t="s">
        <v>207</v>
      </c>
      <c r="E894" s="13" t="s">
        <v>187</v>
      </c>
      <c r="F894" s="13" t="s">
        <v>188</v>
      </c>
      <c r="G894" s="13" t="s">
        <v>189</v>
      </c>
      <c r="H894" s="13" t="s">
        <v>190</v>
      </c>
      <c r="I894" s="13">
        <v>893</v>
      </c>
    </row>
    <row r="895" spans="1:9" x14ac:dyDescent="0.25">
      <c r="A895" s="13" t="str">
        <f t="shared" si="13"/>
        <v xml:space="preserve">907-282-F  Meter with Meter Box, 2" </v>
      </c>
      <c r="B895" s="13" t="s">
        <v>1183</v>
      </c>
      <c r="C895" s="13" t="s">
        <v>1187</v>
      </c>
      <c r="D895" s="13" t="s">
        <v>207</v>
      </c>
      <c r="E895" s="13" t="s">
        <v>187</v>
      </c>
      <c r="F895" s="13" t="s">
        <v>188</v>
      </c>
      <c r="G895" s="13" t="s">
        <v>189</v>
      </c>
      <c r="H895" s="13" t="s">
        <v>190</v>
      </c>
      <c r="I895" s="13">
        <v>894</v>
      </c>
    </row>
    <row r="896" spans="1:9" x14ac:dyDescent="0.25">
      <c r="A896" s="13" t="str">
        <f t="shared" si="13"/>
        <v xml:space="preserve">907-282-G  Electric Controller, 12 Station </v>
      </c>
      <c r="B896" s="13" t="s">
        <v>1188</v>
      </c>
      <c r="C896" s="13" t="s">
        <v>1189</v>
      </c>
      <c r="D896" s="13" t="s">
        <v>207</v>
      </c>
      <c r="E896" s="13" t="s">
        <v>187</v>
      </c>
      <c r="F896" s="13" t="s">
        <v>188</v>
      </c>
      <c r="G896" s="13" t="s">
        <v>189</v>
      </c>
      <c r="H896" s="13" t="s">
        <v>190</v>
      </c>
      <c r="I896" s="13">
        <v>895</v>
      </c>
    </row>
    <row r="897" spans="1:9" x14ac:dyDescent="0.25">
      <c r="A897" s="13" t="str">
        <f t="shared" si="13"/>
        <v xml:space="preserve">907-282-G  Electric Controller, 20 Station </v>
      </c>
      <c r="B897" s="13" t="s">
        <v>1188</v>
      </c>
      <c r="C897" s="13" t="s">
        <v>1190</v>
      </c>
      <c r="D897" s="13" t="s">
        <v>207</v>
      </c>
      <c r="E897" s="13" t="s">
        <v>187</v>
      </c>
      <c r="F897" s="13" t="s">
        <v>188</v>
      </c>
      <c r="G897" s="13" t="s">
        <v>189</v>
      </c>
      <c r="H897" s="13" t="s">
        <v>190</v>
      </c>
      <c r="I897" s="13">
        <v>896</v>
      </c>
    </row>
    <row r="898" spans="1:9" x14ac:dyDescent="0.25">
      <c r="A898" s="13" t="str">
        <f t="shared" si="13"/>
        <v xml:space="preserve">907-282-G  Electric Controller, 24 Station </v>
      </c>
      <c r="B898" s="13" t="s">
        <v>1188</v>
      </c>
      <c r="C898" s="13" t="s">
        <v>1191</v>
      </c>
      <c r="D898" s="13" t="s">
        <v>207</v>
      </c>
      <c r="E898" s="13" t="s">
        <v>187</v>
      </c>
      <c r="F898" s="13" t="s">
        <v>188</v>
      </c>
      <c r="G898" s="13" t="s">
        <v>189</v>
      </c>
      <c r="H898" s="13" t="s">
        <v>190</v>
      </c>
      <c r="I898" s="13">
        <v>897</v>
      </c>
    </row>
    <row r="899" spans="1:9" x14ac:dyDescent="0.25">
      <c r="A899" s="13" t="str">
        <f t="shared" ref="A899:A962" si="14">_xlfn.CONCAT(B899," ", C899)</f>
        <v xml:space="preserve">907-282-G  Electric Controller, 32 Station </v>
      </c>
      <c r="B899" s="13" t="s">
        <v>1188</v>
      </c>
      <c r="C899" s="13" t="s">
        <v>1192</v>
      </c>
      <c r="D899" s="13" t="s">
        <v>207</v>
      </c>
      <c r="E899" s="13" t="s">
        <v>187</v>
      </c>
      <c r="F899" s="13" t="s">
        <v>188</v>
      </c>
      <c r="G899" s="13" t="s">
        <v>189</v>
      </c>
      <c r="H899" s="13" t="s">
        <v>190</v>
      </c>
      <c r="I899" s="13">
        <v>898</v>
      </c>
    </row>
    <row r="900" spans="1:9" x14ac:dyDescent="0.25">
      <c r="A900" s="13" t="str">
        <f t="shared" si="14"/>
        <v xml:space="preserve">907-282-G  Electric Controller, 4 Station </v>
      </c>
      <c r="B900" s="13" t="s">
        <v>1188</v>
      </c>
      <c r="C900" s="13" t="s">
        <v>1193</v>
      </c>
      <c r="D900" s="13" t="s">
        <v>207</v>
      </c>
      <c r="E900" s="13" t="s">
        <v>187</v>
      </c>
      <c r="F900" s="13" t="s">
        <v>188</v>
      </c>
      <c r="G900" s="13" t="s">
        <v>189</v>
      </c>
      <c r="H900" s="13" t="s">
        <v>190</v>
      </c>
      <c r="I900" s="13">
        <v>899</v>
      </c>
    </row>
    <row r="901" spans="1:9" x14ac:dyDescent="0.25">
      <c r="A901" s="13" t="str">
        <f t="shared" si="14"/>
        <v xml:space="preserve">907-282-G  Electric Controller, 6 Station </v>
      </c>
      <c r="B901" s="13" t="s">
        <v>1188</v>
      </c>
      <c r="C901" s="13" t="s">
        <v>1194</v>
      </c>
      <c r="D901" s="13" t="s">
        <v>207</v>
      </c>
      <c r="E901" s="13" t="s">
        <v>187</v>
      </c>
      <c r="F901" s="13" t="s">
        <v>188</v>
      </c>
      <c r="G901" s="13" t="s">
        <v>189</v>
      </c>
      <c r="H901" s="13" t="s">
        <v>190</v>
      </c>
      <c r="I901" s="13">
        <v>900</v>
      </c>
    </row>
    <row r="902" spans="1:9" x14ac:dyDescent="0.25">
      <c r="A902" s="13" t="str">
        <f t="shared" si="14"/>
        <v xml:space="preserve">907-282-G  Electric Controller, 8 Station </v>
      </c>
      <c r="B902" s="13" t="s">
        <v>1188</v>
      </c>
      <c r="C902" s="13" t="s">
        <v>1195</v>
      </c>
      <c r="D902" s="13" t="s">
        <v>207</v>
      </c>
      <c r="E902" s="13" t="s">
        <v>187</v>
      </c>
      <c r="F902" s="13" t="s">
        <v>188</v>
      </c>
      <c r="G902" s="13" t="s">
        <v>189</v>
      </c>
      <c r="H902" s="13" t="s">
        <v>190</v>
      </c>
      <c r="I902" s="13">
        <v>901</v>
      </c>
    </row>
    <row r="903" spans="1:9" x14ac:dyDescent="0.25">
      <c r="A903" s="13" t="str">
        <f t="shared" si="14"/>
        <v xml:space="preserve">907-282-G  Electric Controller, 16 Station </v>
      </c>
      <c r="B903" s="13" t="s">
        <v>1188</v>
      </c>
      <c r="C903" s="13" t="s">
        <v>1196</v>
      </c>
      <c r="D903" s="13" t="s">
        <v>207</v>
      </c>
      <c r="E903" s="13" t="s">
        <v>187</v>
      </c>
      <c r="F903" s="13" t="s">
        <v>188</v>
      </c>
      <c r="G903" s="13" t="s">
        <v>189</v>
      </c>
      <c r="H903" s="13" t="s">
        <v>190</v>
      </c>
      <c r="I903" s="13">
        <v>902</v>
      </c>
    </row>
    <row r="904" spans="1:9" x14ac:dyDescent="0.25">
      <c r="A904" s="13" t="str">
        <f t="shared" si="14"/>
        <v xml:space="preserve">907-282-H  Electric Control Valve, 1 1/2" </v>
      </c>
      <c r="B904" s="13" t="s">
        <v>1197</v>
      </c>
      <c r="C904" s="13" t="s">
        <v>1198</v>
      </c>
      <c r="D904" s="13" t="s">
        <v>207</v>
      </c>
      <c r="E904" s="13" t="s">
        <v>187</v>
      </c>
      <c r="F904" s="13" t="s">
        <v>188</v>
      </c>
      <c r="G904" s="13" t="s">
        <v>189</v>
      </c>
      <c r="H904" s="13" t="s">
        <v>190</v>
      </c>
      <c r="I904" s="13">
        <v>903</v>
      </c>
    </row>
    <row r="905" spans="1:9" x14ac:dyDescent="0.25">
      <c r="A905" s="13" t="str">
        <f t="shared" si="14"/>
        <v xml:space="preserve">907-282-H  Electric Control Valve, 1" </v>
      </c>
      <c r="B905" s="13" t="s">
        <v>1197</v>
      </c>
      <c r="C905" s="13" t="s">
        <v>1199</v>
      </c>
      <c r="D905" s="13" t="s">
        <v>207</v>
      </c>
      <c r="E905" s="13" t="s">
        <v>187</v>
      </c>
      <c r="F905" s="13" t="s">
        <v>188</v>
      </c>
      <c r="G905" s="13" t="s">
        <v>189</v>
      </c>
      <c r="H905" s="13" t="s">
        <v>190</v>
      </c>
      <c r="I905" s="13">
        <v>904</v>
      </c>
    </row>
    <row r="906" spans="1:9" x14ac:dyDescent="0.25">
      <c r="A906" s="13" t="str">
        <f t="shared" si="14"/>
        <v xml:space="preserve">907-282-H  Electric Control Valve, 2" </v>
      </c>
      <c r="B906" s="13" t="s">
        <v>1197</v>
      </c>
      <c r="C906" s="13" t="s">
        <v>1200</v>
      </c>
      <c r="D906" s="13" t="s">
        <v>207</v>
      </c>
      <c r="E906" s="13" t="s">
        <v>187</v>
      </c>
      <c r="F906" s="13" t="s">
        <v>188</v>
      </c>
      <c r="G906" s="13" t="s">
        <v>189</v>
      </c>
      <c r="H906" s="13" t="s">
        <v>190</v>
      </c>
      <c r="I906" s="13">
        <v>905</v>
      </c>
    </row>
    <row r="907" spans="1:9" x14ac:dyDescent="0.25">
      <c r="A907" s="13" t="str">
        <f t="shared" si="14"/>
        <v xml:space="preserve">907-282-I  Backflow Preventer, 1" </v>
      </c>
      <c r="B907" s="13" t="s">
        <v>1201</v>
      </c>
      <c r="C907" s="13" t="s">
        <v>1202</v>
      </c>
      <c r="D907" s="13" t="s">
        <v>207</v>
      </c>
      <c r="E907" s="13" t="s">
        <v>187</v>
      </c>
      <c r="F907" s="13" t="s">
        <v>188</v>
      </c>
      <c r="G907" s="13" t="s">
        <v>189</v>
      </c>
      <c r="H907" s="13" t="s">
        <v>190</v>
      </c>
      <c r="I907" s="13">
        <v>906</v>
      </c>
    </row>
    <row r="908" spans="1:9" x14ac:dyDescent="0.25">
      <c r="A908" s="13" t="str">
        <f t="shared" si="14"/>
        <v xml:space="preserve">907-282-I  Backflow Preventer, 2 1/2" </v>
      </c>
      <c r="B908" s="13" t="s">
        <v>1201</v>
      </c>
      <c r="C908" s="13" t="s">
        <v>1203</v>
      </c>
      <c r="D908" s="13" t="s">
        <v>207</v>
      </c>
      <c r="E908" s="13" t="s">
        <v>187</v>
      </c>
      <c r="F908" s="13" t="s">
        <v>188</v>
      </c>
      <c r="G908" s="13" t="s">
        <v>189</v>
      </c>
      <c r="H908" s="13" t="s">
        <v>190</v>
      </c>
      <c r="I908" s="13">
        <v>907</v>
      </c>
    </row>
    <row r="909" spans="1:9" x14ac:dyDescent="0.25">
      <c r="A909" s="13" t="str">
        <f t="shared" si="14"/>
        <v xml:space="preserve">907-282-I  Backflow Preventer, 2" </v>
      </c>
      <c r="B909" s="13" t="s">
        <v>1201</v>
      </c>
      <c r="C909" s="13" t="s">
        <v>1204</v>
      </c>
      <c r="D909" s="13" t="s">
        <v>207</v>
      </c>
      <c r="E909" s="13" t="s">
        <v>187</v>
      </c>
      <c r="F909" s="13" t="s">
        <v>188</v>
      </c>
      <c r="G909" s="13" t="s">
        <v>189</v>
      </c>
      <c r="H909" s="13" t="s">
        <v>190</v>
      </c>
      <c r="I909" s="13">
        <v>908</v>
      </c>
    </row>
    <row r="910" spans="1:9" x14ac:dyDescent="0.25">
      <c r="A910" s="13" t="str">
        <f t="shared" si="14"/>
        <v xml:space="preserve">907-282-I  Backflow Preventer, 3" </v>
      </c>
      <c r="B910" s="13" t="s">
        <v>1201</v>
      </c>
      <c r="C910" s="13" t="s">
        <v>1205</v>
      </c>
      <c r="D910" s="13" t="s">
        <v>207</v>
      </c>
      <c r="E910" s="13" t="s">
        <v>187</v>
      </c>
      <c r="F910" s="13" t="s">
        <v>188</v>
      </c>
      <c r="G910" s="13" t="s">
        <v>189</v>
      </c>
      <c r="H910" s="13" t="s">
        <v>190</v>
      </c>
      <c r="I910" s="13">
        <v>909</v>
      </c>
    </row>
    <row r="911" spans="1:9" x14ac:dyDescent="0.25">
      <c r="A911" s="13" t="str">
        <f t="shared" si="14"/>
        <v xml:space="preserve">907-282-I  Backflow Preventer, 1 1/2" </v>
      </c>
      <c r="B911" s="13" t="s">
        <v>1201</v>
      </c>
      <c r="C911" s="13" t="s">
        <v>1206</v>
      </c>
      <c r="D911" s="13" t="s">
        <v>207</v>
      </c>
      <c r="E911" s="13" t="s">
        <v>187</v>
      </c>
      <c r="F911" s="13" t="s">
        <v>188</v>
      </c>
      <c r="G911" s="13" t="s">
        <v>189</v>
      </c>
      <c r="H911" s="13" t="s">
        <v>190</v>
      </c>
      <c r="I911" s="13">
        <v>910</v>
      </c>
    </row>
    <row r="912" spans="1:9" x14ac:dyDescent="0.25">
      <c r="A912" s="13" t="str">
        <f t="shared" si="14"/>
        <v xml:space="preserve">907-282-J  Isolation Valve, 1" </v>
      </c>
      <c r="B912" s="13" t="s">
        <v>1207</v>
      </c>
      <c r="C912" s="13" t="s">
        <v>1208</v>
      </c>
      <c r="D912" s="13" t="s">
        <v>207</v>
      </c>
      <c r="E912" s="13" t="s">
        <v>187</v>
      </c>
      <c r="F912" s="13" t="s">
        <v>188</v>
      </c>
      <c r="G912" s="13" t="s">
        <v>189</v>
      </c>
      <c r="H912" s="13" t="s">
        <v>190</v>
      </c>
      <c r="I912" s="13">
        <v>911</v>
      </c>
    </row>
    <row r="913" spans="1:9" x14ac:dyDescent="0.25">
      <c r="A913" s="13" t="str">
        <f t="shared" si="14"/>
        <v xml:space="preserve">907-282-J  Isolation Valve, 2 1/2" </v>
      </c>
      <c r="B913" s="13" t="s">
        <v>1207</v>
      </c>
      <c r="C913" s="13" t="s">
        <v>1209</v>
      </c>
      <c r="D913" s="13" t="s">
        <v>207</v>
      </c>
      <c r="E913" s="13" t="s">
        <v>187</v>
      </c>
      <c r="F913" s="13" t="s">
        <v>188</v>
      </c>
      <c r="G913" s="13" t="s">
        <v>189</v>
      </c>
      <c r="H913" s="13" t="s">
        <v>190</v>
      </c>
      <c r="I913" s="13">
        <v>912</v>
      </c>
    </row>
    <row r="914" spans="1:9" x14ac:dyDescent="0.25">
      <c r="A914" s="13" t="str">
        <f t="shared" si="14"/>
        <v xml:space="preserve">907-282-J  Isolation Valve, 2" </v>
      </c>
      <c r="B914" s="13" t="s">
        <v>1207</v>
      </c>
      <c r="C914" s="13" t="s">
        <v>1210</v>
      </c>
      <c r="D914" s="13" t="s">
        <v>207</v>
      </c>
      <c r="E914" s="13" t="s">
        <v>187</v>
      </c>
      <c r="F914" s="13" t="s">
        <v>188</v>
      </c>
      <c r="G914" s="13" t="s">
        <v>189</v>
      </c>
      <c r="H914" s="13" t="s">
        <v>190</v>
      </c>
      <c r="I914" s="13">
        <v>913</v>
      </c>
    </row>
    <row r="915" spans="1:9" x14ac:dyDescent="0.25">
      <c r="A915" s="13" t="str">
        <f t="shared" si="14"/>
        <v xml:space="preserve">907-282-J  Isolation Valve, 3" </v>
      </c>
      <c r="B915" s="13" t="s">
        <v>1207</v>
      </c>
      <c r="C915" s="13" t="s">
        <v>1211</v>
      </c>
      <c r="D915" s="13" t="s">
        <v>207</v>
      </c>
      <c r="E915" s="13" t="s">
        <v>187</v>
      </c>
      <c r="F915" s="13" t="s">
        <v>188</v>
      </c>
      <c r="G915" s="13" t="s">
        <v>189</v>
      </c>
      <c r="H915" s="13" t="s">
        <v>190</v>
      </c>
      <c r="I915" s="13">
        <v>914</v>
      </c>
    </row>
    <row r="916" spans="1:9" x14ac:dyDescent="0.25">
      <c r="A916" s="13" t="str">
        <f t="shared" si="14"/>
        <v xml:space="preserve">907-282-J  Isolation Valve, 4" </v>
      </c>
      <c r="B916" s="13" t="s">
        <v>1207</v>
      </c>
      <c r="C916" s="13" t="s">
        <v>1212</v>
      </c>
      <c r="D916" s="13" t="s">
        <v>207</v>
      </c>
      <c r="E916" s="13" t="s">
        <v>187</v>
      </c>
      <c r="F916" s="13" t="s">
        <v>188</v>
      </c>
      <c r="G916" s="13" t="s">
        <v>189</v>
      </c>
      <c r="H916" s="13" t="s">
        <v>190</v>
      </c>
      <c r="I916" s="13">
        <v>915</v>
      </c>
    </row>
    <row r="917" spans="1:9" x14ac:dyDescent="0.25">
      <c r="A917" s="13" t="str">
        <f t="shared" si="14"/>
        <v xml:space="preserve">907-282-K  Quick Coupler Key with Hose and Swivel </v>
      </c>
      <c r="B917" s="13" t="s">
        <v>1213</v>
      </c>
      <c r="C917" s="13" t="s">
        <v>1214</v>
      </c>
      <c r="D917" s="13" t="s">
        <v>207</v>
      </c>
      <c r="E917" s="13" t="s">
        <v>187</v>
      </c>
      <c r="F917" s="13" t="s">
        <v>188</v>
      </c>
      <c r="G917" s="13" t="s">
        <v>189</v>
      </c>
      <c r="H917" s="13" t="s">
        <v>190</v>
      </c>
      <c r="I917" s="13">
        <v>916</v>
      </c>
    </row>
    <row r="918" spans="1:9" x14ac:dyDescent="0.25">
      <c r="A918" s="13" t="str">
        <f t="shared" si="14"/>
        <v xml:space="preserve">907-282-L  Pressure Regulator </v>
      </c>
      <c r="B918" s="13" t="s">
        <v>1215</v>
      </c>
      <c r="C918" s="13" t="s">
        <v>1216</v>
      </c>
      <c r="D918" s="13" t="s">
        <v>207</v>
      </c>
      <c r="E918" s="13" t="s">
        <v>187</v>
      </c>
      <c r="F918" s="13" t="s">
        <v>188</v>
      </c>
      <c r="G918" s="13" t="s">
        <v>189</v>
      </c>
      <c r="H918" s="13" t="s">
        <v>190</v>
      </c>
      <c r="I918" s="13">
        <v>917</v>
      </c>
    </row>
    <row r="919" spans="1:9" x14ac:dyDescent="0.25">
      <c r="A919" s="13" t="str">
        <f t="shared" si="14"/>
        <v xml:space="preserve">907-290-A  Flagpole </v>
      </c>
      <c r="B919" s="13" t="s">
        <v>1217</v>
      </c>
      <c r="C919" s="13" t="s">
        <v>1218</v>
      </c>
      <c r="D919" s="13" t="s">
        <v>207</v>
      </c>
      <c r="E919" s="13" t="s">
        <v>187</v>
      </c>
      <c r="F919" s="13" t="s">
        <v>188</v>
      </c>
      <c r="G919" s="13" t="s">
        <v>189</v>
      </c>
      <c r="H919" s="13" t="s">
        <v>190</v>
      </c>
      <c r="I919" s="13">
        <v>918</v>
      </c>
    </row>
    <row r="920" spans="1:9" x14ac:dyDescent="0.25">
      <c r="A920" s="13" t="str">
        <f t="shared" si="14"/>
        <v xml:space="preserve">304-A      Granular Material, LVM, Class 10, Group C </v>
      </c>
      <c r="B920" s="13" t="s">
        <v>1219</v>
      </c>
      <c r="C920" s="13" t="s">
        <v>1220</v>
      </c>
      <c r="D920" s="13" t="s">
        <v>241</v>
      </c>
      <c r="E920" s="13" t="s">
        <v>1221</v>
      </c>
      <c r="F920" s="13" t="s">
        <v>188</v>
      </c>
      <c r="G920" s="13" t="s">
        <v>189</v>
      </c>
      <c r="H920" s="13" t="s">
        <v>190</v>
      </c>
      <c r="I920" s="13">
        <v>919</v>
      </c>
    </row>
    <row r="921" spans="1:9" x14ac:dyDescent="0.25">
      <c r="A921" s="13" t="str">
        <f t="shared" si="14"/>
        <v xml:space="preserve">304-A      Granular Material, LVM, Class 3, Group C </v>
      </c>
      <c r="B921" s="13" t="s">
        <v>1219</v>
      </c>
      <c r="C921" s="13" t="s">
        <v>1222</v>
      </c>
      <c r="D921" s="13" t="s">
        <v>241</v>
      </c>
      <c r="E921" s="13" t="s">
        <v>1221</v>
      </c>
      <c r="F921" s="13" t="s">
        <v>188</v>
      </c>
      <c r="G921" s="13" t="s">
        <v>189</v>
      </c>
      <c r="H921" s="13" t="s">
        <v>190</v>
      </c>
      <c r="I921" s="13">
        <v>920</v>
      </c>
    </row>
    <row r="922" spans="1:9" x14ac:dyDescent="0.25">
      <c r="A922" s="13" t="str">
        <f t="shared" si="14"/>
        <v xml:space="preserve">304-A      Granular Material, LVM, Class 3, Group D </v>
      </c>
      <c r="B922" s="13" t="s">
        <v>1219</v>
      </c>
      <c r="C922" s="13" t="s">
        <v>1223</v>
      </c>
      <c r="D922" s="13" t="s">
        <v>241</v>
      </c>
      <c r="E922" s="13" t="s">
        <v>1221</v>
      </c>
      <c r="F922" s="13" t="s">
        <v>188</v>
      </c>
      <c r="G922" s="13" t="s">
        <v>189</v>
      </c>
      <c r="H922" s="13" t="s">
        <v>190</v>
      </c>
      <c r="I922" s="13">
        <v>921</v>
      </c>
    </row>
    <row r="923" spans="1:9" x14ac:dyDescent="0.25">
      <c r="A923" s="13" t="str">
        <f t="shared" si="14"/>
        <v xml:space="preserve">304-A      Granular Material, LVM, Class 5, Group C </v>
      </c>
      <c r="B923" s="13" t="s">
        <v>1219</v>
      </c>
      <c r="C923" s="13" t="s">
        <v>1224</v>
      </c>
      <c r="D923" s="13" t="s">
        <v>241</v>
      </c>
      <c r="E923" s="13" t="s">
        <v>1221</v>
      </c>
      <c r="F923" s="13" t="s">
        <v>188</v>
      </c>
      <c r="G923" s="13" t="s">
        <v>189</v>
      </c>
      <c r="H923" s="13" t="s">
        <v>190</v>
      </c>
      <c r="I923" s="13">
        <v>922</v>
      </c>
    </row>
    <row r="924" spans="1:9" x14ac:dyDescent="0.25">
      <c r="A924" s="13" t="str">
        <f t="shared" si="14"/>
        <v xml:space="preserve">304-A      Granular Material, LVM, Class 5, Group D </v>
      </c>
      <c r="B924" s="13" t="s">
        <v>1219</v>
      </c>
      <c r="C924" s="13" t="s">
        <v>1225</v>
      </c>
      <c r="D924" s="13" t="s">
        <v>241</v>
      </c>
      <c r="E924" s="13" t="s">
        <v>1221</v>
      </c>
      <c r="F924" s="13" t="s">
        <v>188</v>
      </c>
      <c r="G924" s="13" t="s">
        <v>189</v>
      </c>
      <c r="H924" s="13" t="s">
        <v>190</v>
      </c>
      <c r="I924" s="13">
        <v>923</v>
      </c>
    </row>
    <row r="925" spans="1:9" x14ac:dyDescent="0.25">
      <c r="A925" s="13" t="str">
        <f t="shared" si="14"/>
        <v xml:space="preserve">304-A      Granular Material, LVM, Class 5, Group E </v>
      </c>
      <c r="B925" s="13" t="s">
        <v>1219</v>
      </c>
      <c r="C925" s="13" t="s">
        <v>1226</v>
      </c>
      <c r="D925" s="13" t="s">
        <v>241</v>
      </c>
      <c r="E925" s="13" t="s">
        <v>1221</v>
      </c>
      <c r="F925" s="13" t="s">
        <v>188</v>
      </c>
      <c r="G925" s="13" t="s">
        <v>189</v>
      </c>
      <c r="H925" s="13" t="s">
        <v>190</v>
      </c>
      <c r="I925" s="13">
        <v>924</v>
      </c>
    </row>
    <row r="926" spans="1:9" x14ac:dyDescent="0.25">
      <c r="A926" s="13" t="str">
        <f t="shared" si="14"/>
        <v xml:space="preserve">304-A      Granular Material, LVM, Class 6, Group C </v>
      </c>
      <c r="B926" s="13" t="s">
        <v>1219</v>
      </c>
      <c r="C926" s="13" t="s">
        <v>1227</v>
      </c>
      <c r="D926" s="13" t="s">
        <v>241</v>
      </c>
      <c r="E926" s="13" t="s">
        <v>1221</v>
      </c>
      <c r="F926" s="13" t="s">
        <v>188</v>
      </c>
      <c r="G926" s="13" t="s">
        <v>189</v>
      </c>
      <c r="H926" s="13" t="s">
        <v>190</v>
      </c>
      <c r="I926" s="13">
        <v>925</v>
      </c>
    </row>
    <row r="927" spans="1:9" x14ac:dyDescent="0.25">
      <c r="A927" s="13" t="str">
        <f t="shared" si="14"/>
        <v xml:space="preserve">304-A      Granular Material, LVM, Class 6, Group D </v>
      </c>
      <c r="B927" s="13" t="s">
        <v>1219</v>
      </c>
      <c r="C927" s="13" t="s">
        <v>1228</v>
      </c>
      <c r="D927" s="13" t="s">
        <v>241</v>
      </c>
      <c r="E927" s="13" t="s">
        <v>1221</v>
      </c>
      <c r="F927" s="13" t="s">
        <v>188</v>
      </c>
      <c r="G927" s="13" t="s">
        <v>189</v>
      </c>
      <c r="H927" s="13" t="s">
        <v>190</v>
      </c>
      <c r="I927" s="13">
        <v>926</v>
      </c>
    </row>
    <row r="928" spans="1:9" x14ac:dyDescent="0.25">
      <c r="A928" s="13" t="str">
        <f t="shared" si="14"/>
        <v xml:space="preserve">304-A      Granular Material, LVM, Class 9, Group A </v>
      </c>
      <c r="B928" s="13" t="s">
        <v>1219</v>
      </c>
      <c r="C928" s="13" t="s">
        <v>1229</v>
      </c>
      <c r="D928" s="13" t="s">
        <v>241</v>
      </c>
      <c r="E928" s="13" t="s">
        <v>1221</v>
      </c>
      <c r="F928" s="13" t="s">
        <v>188</v>
      </c>
      <c r="G928" s="13" t="s">
        <v>189</v>
      </c>
      <c r="H928" s="13" t="s">
        <v>190</v>
      </c>
      <c r="I928" s="13">
        <v>927</v>
      </c>
    </row>
    <row r="929" spans="1:9" x14ac:dyDescent="0.25">
      <c r="A929" s="13" t="str">
        <f t="shared" si="14"/>
        <v xml:space="preserve">304-A      Granular Material, LVM, Class 9, Group B </v>
      </c>
      <c r="B929" s="13" t="s">
        <v>1219</v>
      </c>
      <c r="C929" s="13" t="s">
        <v>1230</v>
      </c>
      <c r="D929" s="13" t="s">
        <v>241</v>
      </c>
      <c r="E929" s="13" t="s">
        <v>1221</v>
      </c>
      <c r="F929" s="13" t="s">
        <v>188</v>
      </c>
      <c r="G929" s="13" t="s">
        <v>189</v>
      </c>
      <c r="H929" s="13" t="s">
        <v>190</v>
      </c>
      <c r="I929" s="13">
        <v>928</v>
      </c>
    </row>
    <row r="930" spans="1:9" x14ac:dyDescent="0.25">
      <c r="A930" s="13" t="str">
        <f t="shared" si="14"/>
        <v xml:space="preserve">304-A      Granular Material, LVM, Class 9, Group C </v>
      </c>
      <c r="B930" s="13" t="s">
        <v>1219</v>
      </c>
      <c r="C930" s="13" t="s">
        <v>1231</v>
      </c>
      <c r="D930" s="13" t="s">
        <v>241</v>
      </c>
      <c r="E930" s="13" t="s">
        <v>1221</v>
      </c>
      <c r="F930" s="13" t="s">
        <v>188</v>
      </c>
      <c r="G930" s="13" t="s">
        <v>189</v>
      </c>
      <c r="H930" s="13" t="s">
        <v>190</v>
      </c>
      <c r="I930" s="13">
        <v>929</v>
      </c>
    </row>
    <row r="931" spans="1:9" x14ac:dyDescent="0.25">
      <c r="A931" s="13" t="str">
        <f t="shared" si="14"/>
        <v xml:space="preserve">304-A      Granular Material, LVM, Class 9, Group D </v>
      </c>
      <c r="B931" s="13" t="s">
        <v>1219</v>
      </c>
      <c r="C931" s="13" t="s">
        <v>1232</v>
      </c>
      <c r="D931" s="13" t="s">
        <v>241</v>
      </c>
      <c r="E931" s="13" t="s">
        <v>1221</v>
      </c>
      <c r="F931" s="13" t="s">
        <v>188</v>
      </c>
      <c r="G931" s="13" t="s">
        <v>189</v>
      </c>
      <c r="H931" s="13" t="s">
        <v>190</v>
      </c>
      <c r="I931" s="13">
        <v>930</v>
      </c>
    </row>
    <row r="932" spans="1:9" x14ac:dyDescent="0.25">
      <c r="A932" s="13" t="str">
        <f t="shared" si="14"/>
        <v xml:space="preserve">304-A      Granular Material, LVM, Class 3, Group B </v>
      </c>
      <c r="B932" s="13" t="s">
        <v>1219</v>
      </c>
      <c r="C932" s="13" t="s">
        <v>1233</v>
      </c>
      <c r="D932" s="13" t="s">
        <v>241</v>
      </c>
      <c r="E932" s="13" t="s">
        <v>1221</v>
      </c>
      <c r="F932" s="13" t="s">
        <v>188</v>
      </c>
      <c r="G932" s="13" t="s">
        <v>189</v>
      </c>
      <c r="H932" s="13" t="s">
        <v>190</v>
      </c>
      <c r="I932" s="13">
        <v>931</v>
      </c>
    </row>
    <row r="933" spans="1:9" x14ac:dyDescent="0.25">
      <c r="A933" s="13" t="str">
        <f t="shared" si="14"/>
        <v xml:space="preserve">304-B      Granular Material, Class 3, Group C </v>
      </c>
      <c r="B933" s="13" t="s">
        <v>1234</v>
      </c>
      <c r="C933" s="13" t="s">
        <v>1235</v>
      </c>
      <c r="D933" s="13" t="s">
        <v>425</v>
      </c>
      <c r="E933" s="13" t="s">
        <v>1236</v>
      </c>
      <c r="F933" s="13" t="s">
        <v>188</v>
      </c>
      <c r="G933" s="13" t="s">
        <v>189</v>
      </c>
      <c r="H933" s="13" t="s">
        <v>190</v>
      </c>
      <c r="I933" s="13">
        <v>932</v>
      </c>
    </row>
    <row r="934" spans="1:9" x14ac:dyDescent="0.25">
      <c r="A934" s="13" t="str">
        <f t="shared" si="14"/>
        <v xml:space="preserve">304-B      Granular Material, Class 3, Group D </v>
      </c>
      <c r="B934" s="13" t="s">
        <v>1234</v>
      </c>
      <c r="C934" s="13" t="s">
        <v>1237</v>
      </c>
      <c r="D934" s="13" t="s">
        <v>425</v>
      </c>
      <c r="E934" s="13" t="s">
        <v>1236</v>
      </c>
      <c r="F934" s="13" t="s">
        <v>188</v>
      </c>
      <c r="G934" s="13" t="s">
        <v>189</v>
      </c>
      <c r="H934" s="13" t="s">
        <v>190</v>
      </c>
      <c r="I934" s="13">
        <v>933</v>
      </c>
    </row>
    <row r="935" spans="1:9" x14ac:dyDescent="0.25">
      <c r="A935" s="13" t="str">
        <f t="shared" si="14"/>
        <v xml:space="preserve">304-B      Granular Material, Class 5, Group C </v>
      </c>
      <c r="B935" s="13" t="s">
        <v>1234</v>
      </c>
      <c r="C935" s="13" t="s">
        <v>1238</v>
      </c>
      <c r="D935" s="13" t="s">
        <v>425</v>
      </c>
      <c r="E935" s="13" t="s">
        <v>1236</v>
      </c>
      <c r="F935" s="13" t="s">
        <v>188</v>
      </c>
      <c r="G935" s="13" t="s">
        <v>189</v>
      </c>
      <c r="H935" s="13" t="s">
        <v>190</v>
      </c>
      <c r="I935" s="13">
        <v>934</v>
      </c>
    </row>
    <row r="936" spans="1:9" x14ac:dyDescent="0.25">
      <c r="A936" s="13" t="str">
        <f t="shared" si="14"/>
        <v xml:space="preserve">304-B      Granular Material, Class 5, Group D </v>
      </c>
      <c r="B936" s="13" t="s">
        <v>1234</v>
      </c>
      <c r="C936" s="13" t="s">
        <v>1239</v>
      </c>
      <c r="D936" s="13" t="s">
        <v>425</v>
      </c>
      <c r="E936" s="13" t="s">
        <v>1236</v>
      </c>
      <c r="F936" s="13" t="s">
        <v>188</v>
      </c>
      <c r="G936" s="13" t="s">
        <v>189</v>
      </c>
      <c r="H936" s="13" t="s">
        <v>190</v>
      </c>
      <c r="I936" s="13">
        <v>935</v>
      </c>
    </row>
    <row r="937" spans="1:9" x14ac:dyDescent="0.25">
      <c r="A937" s="13" t="str">
        <f t="shared" si="14"/>
        <v xml:space="preserve">304-B      Granular Material, Class 5, Group E </v>
      </c>
      <c r="B937" s="13" t="s">
        <v>1234</v>
      </c>
      <c r="C937" s="13" t="s">
        <v>1240</v>
      </c>
      <c r="D937" s="13" t="s">
        <v>425</v>
      </c>
      <c r="E937" s="13" t="s">
        <v>1236</v>
      </c>
      <c r="F937" s="13" t="s">
        <v>188</v>
      </c>
      <c r="G937" s="13" t="s">
        <v>189</v>
      </c>
      <c r="H937" s="13" t="s">
        <v>190</v>
      </c>
      <c r="I937" s="13">
        <v>936</v>
      </c>
    </row>
    <row r="938" spans="1:9" x14ac:dyDescent="0.25">
      <c r="A938" s="13" t="str">
        <f t="shared" si="14"/>
        <v xml:space="preserve">304-B      Granular Material, Class 6, Group C </v>
      </c>
      <c r="B938" s="13" t="s">
        <v>1234</v>
      </c>
      <c r="C938" s="13" t="s">
        <v>1241</v>
      </c>
      <c r="D938" s="13" t="s">
        <v>425</v>
      </c>
      <c r="E938" s="13" t="s">
        <v>1236</v>
      </c>
      <c r="F938" s="13" t="s">
        <v>188</v>
      </c>
      <c r="G938" s="13" t="s">
        <v>189</v>
      </c>
      <c r="H938" s="13" t="s">
        <v>190</v>
      </c>
      <c r="I938" s="13">
        <v>937</v>
      </c>
    </row>
    <row r="939" spans="1:9" x14ac:dyDescent="0.25">
      <c r="A939" s="13" t="str">
        <f t="shared" si="14"/>
        <v xml:space="preserve">304-B      Granular Material, Class 6, Group D </v>
      </c>
      <c r="B939" s="13" t="s">
        <v>1234</v>
      </c>
      <c r="C939" s="13" t="s">
        <v>1242</v>
      </c>
      <c r="D939" s="13" t="s">
        <v>425</v>
      </c>
      <c r="E939" s="13" t="s">
        <v>1236</v>
      </c>
      <c r="F939" s="13" t="s">
        <v>188</v>
      </c>
      <c r="G939" s="13" t="s">
        <v>189</v>
      </c>
      <c r="H939" s="13" t="s">
        <v>190</v>
      </c>
      <c r="I939" s="13">
        <v>938</v>
      </c>
    </row>
    <row r="940" spans="1:9" x14ac:dyDescent="0.25">
      <c r="A940" s="13" t="str">
        <f t="shared" si="14"/>
        <v xml:space="preserve">304-B      Granular Material, Class 9, Group B </v>
      </c>
      <c r="B940" s="13" t="s">
        <v>1234</v>
      </c>
      <c r="C940" s="13" t="s">
        <v>1243</v>
      </c>
      <c r="D940" s="13" t="s">
        <v>425</v>
      </c>
      <c r="E940" s="13" t="s">
        <v>1236</v>
      </c>
      <c r="F940" s="13" t="s">
        <v>188</v>
      </c>
      <c r="G940" s="13" t="s">
        <v>189</v>
      </c>
      <c r="H940" s="13" t="s">
        <v>190</v>
      </c>
      <c r="I940" s="13">
        <v>939</v>
      </c>
    </row>
    <row r="941" spans="1:9" x14ac:dyDescent="0.25">
      <c r="A941" s="13" t="str">
        <f t="shared" si="14"/>
        <v xml:space="preserve">304-B      Granular Material, Class 9, Group C </v>
      </c>
      <c r="B941" s="13" t="s">
        <v>1234</v>
      </c>
      <c r="C941" s="13" t="s">
        <v>1244</v>
      </c>
      <c r="D941" s="13" t="s">
        <v>425</v>
      </c>
      <c r="E941" s="13" t="s">
        <v>1236</v>
      </c>
      <c r="F941" s="13" t="s">
        <v>188</v>
      </c>
      <c r="G941" s="13" t="s">
        <v>189</v>
      </c>
      <c r="H941" s="13" t="s">
        <v>190</v>
      </c>
      <c r="I941" s="13">
        <v>940</v>
      </c>
    </row>
    <row r="942" spans="1:9" x14ac:dyDescent="0.25">
      <c r="A942" s="13" t="str">
        <f t="shared" si="14"/>
        <v xml:space="preserve">304-B      Granular Material, Class 9, Group D </v>
      </c>
      <c r="B942" s="13" t="s">
        <v>1234</v>
      </c>
      <c r="C942" s="13" t="s">
        <v>1245</v>
      </c>
      <c r="D942" s="13" t="s">
        <v>425</v>
      </c>
      <c r="E942" s="13" t="s">
        <v>1236</v>
      </c>
      <c r="F942" s="13" t="s">
        <v>188</v>
      </c>
      <c r="G942" s="13" t="s">
        <v>189</v>
      </c>
      <c r="H942" s="13" t="s">
        <v>190</v>
      </c>
      <c r="I942" s="13">
        <v>941</v>
      </c>
    </row>
    <row r="943" spans="1:9" x14ac:dyDescent="0.25">
      <c r="A943" s="13" t="str">
        <f t="shared" si="14"/>
        <v xml:space="preserve">304-B      Granular Material, Class 9, Group E </v>
      </c>
      <c r="B943" s="13" t="s">
        <v>1234</v>
      </c>
      <c r="C943" s="13" t="s">
        <v>1246</v>
      </c>
      <c r="D943" s="13" t="s">
        <v>425</v>
      </c>
      <c r="E943" s="13" t="s">
        <v>1236</v>
      </c>
      <c r="F943" s="13" t="s">
        <v>188</v>
      </c>
      <c r="G943" s="13" t="s">
        <v>189</v>
      </c>
      <c r="H943" s="13" t="s">
        <v>190</v>
      </c>
      <c r="I943" s="13">
        <v>942</v>
      </c>
    </row>
    <row r="944" spans="1:9" x14ac:dyDescent="0.25">
      <c r="A944" s="13" t="str">
        <f t="shared" si="14"/>
        <v xml:space="preserve">304-B      Granular Material, Class 10, Group C </v>
      </c>
      <c r="B944" s="13" t="s">
        <v>1234</v>
      </c>
      <c r="C944" s="13" t="s">
        <v>1247</v>
      </c>
      <c r="D944" s="13" t="s">
        <v>425</v>
      </c>
      <c r="E944" s="13" t="s">
        <v>1236</v>
      </c>
      <c r="F944" s="13" t="s">
        <v>188</v>
      </c>
      <c r="G944" s="13" t="s">
        <v>189</v>
      </c>
      <c r="H944" s="13" t="s">
        <v>190</v>
      </c>
      <c r="I944" s="13">
        <v>943</v>
      </c>
    </row>
    <row r="945" spans="1:9" x14ac:dyDescent="0.25">
      <c r="A945" s="13" t="str">
        <f t="shared" si="14"/>
        <v xml:space="preserve">304-C      Granular Material, AEA, Class 3, Group C </v>
      </c>
      <c r="B945" s="13" t="s">
        <v>1248</v>
      </c>
      <c r="C945" s="13" t="s">
        <v>1249</v>
      </c>
      <c r="D945" s="13" t="s">
        <v>241</v>
      </c>
      <c r="E945" s="13" t="s">
        <v>1221</v>
      </c>
      <c r="F945" s="13" t="s">
        <v>188</v>
      </c>
      <c r="G945" s="13" t="s">
        <v>189</v>
      </c>
      <c r="H945" s="13" t="s">
        <v>190</v>
      </c>
      <c r="I945" s="13">
        <v>944</v>
      </c>
    </row>
    <row r="946" spans="1:9" x14ac:dyDescent="0.25">
      <c r="A946" s="13" t="str">
        <f t="shared" si="14"/>
        <v xml:space="preserve">304-C      Granular Material, AEA, Class 3, Group D </v>
      </c>
      <c r="B946" s="13" t="s">
        <v>1248</v>
      </c>
      <c r="C946" s="13" t="s">
        <v>1250</v>
      </c>
      <c r="D946" s="13" t="s">
        <v>241</v>
      </c>
      <c r="E946" s="13" t="s">
        <v>1221</v>
      </c>
      <c r="F946" s="13" t="s">
        <v>188</v>
      </c>
      <c r="G946" s="13" t="s">
        <v>189</v>
      </c>
      <c r="H946" s="13" t="s">
        <v>190</v>
      </c>
      <c r="I946" s="13">
        <v>945</v>
      </c>
    </row>
    <row r="947" spans="1:9" x14ac:dyDescent="0.25">
      <c r="A947" s="13" t="str">
        <f t="shared" si="14"/>
        <v xml:space="preserve">304-C      Granular Material, AEA, Class 5, Group C </v>
      </c>
      <c r="B947" s="13" t="s">
        <v>1248</v>
      </c>
      <c r="C947" s="13" t="s">
        <v>1251</v>
      </c>
      <c r="D947" s="13" t="s">
        <v>241</v>
      </c>
      <c r="E947" s="13" t="s">
        <v>1221</v>
      </c>
      <c r="F947" s="13" t="s">
        <v>188</v>
      </c>
      <c r="G947" s="13" t="s">
        <v>189</v>
      </c>
      <c r="H947" s="13" t="s">
        <v>190</v>
      </c>
      <c r="I947" s="13">
        <v>946</v>
      </c>
    </row>
    <row r="948" spans="1:9" x14ac:dyDescent="0.25">
      <c r="A948" s="13" t="str">
        <f t="shared" si="14"/>
        <v xml:space="preserve">304-C      Granular Material, AEA, Class 5, Group D </v>
      </c>
      <c r="B948" s="13" t="s">
        <v>1248</v>
      </c>
      <c r="C948" s="13" t="s">
        <v>1252</v>
      </c>
      <c r="D948" s="13" t="s">
        <v>241</v>
      </c>
      <c r="E948" s="13" t="s">
        <v>1221</v>
      </c>
      <c r="F948" s="13" t="s">
        <v>188</v>
      </c>
      <c r="G948" s="13" t="s">
        <v>189</v>
      </c>
      <c r="H948" s="13" t="s">
        <v>190</v>
      </c>
      <c r="I948" s="13">
        <v>947</v>
      </c>
    </row>
    <row r="949" spans="1:9" x14ac:dyDescent="0.25">
      <c r="A949" s="13" t="str">
        <f t="shared" si="14"/>
        <v xml:space="preserve">304-C      Granular Material, AEA, Class 5, Group E </v>
      </c>
      <c r="B949" s="13" t="s">
        <v>1248</v>
      </c>
      <c r="C949" s="13" t="s">
        <v>1253</v>
      </c>
      <c r="D949" s="13" t="s">
        <v>241</v>
      </c>
      <c r="E949" s="13" t="s">
        <v>1221</v>
      </c>
      <c r="F949" s="13" t="s">
        <v>188</v>
      </c>
      <c r="G949" s="13" t="s">
        <v>189</v>
      </c>
      <c r="H949" s="13" t="s">
        <v>190</v>
      </c>
      <c r="I949" s="13">
        <v>948</v>
      </c>
    </row>
    <row r="950" spans="1:9" x14ac:dyDescent="0.25">
      <c r="A950" s="13" t="str">
        <f t="shared" si="14"/>
        <v xml:space="preserve">304-C      Granular Material, AEA, Class 6, Group C </v>
      </c>
      <c r="B950" s="13" t="s">
        <v>1248</v>
      </c>
      <c r="C950" s="13" t="s">
        <v>1254</v>
      </c>
      <c r="D950" s="13" t="s">
        <v>241</v>
      </c>
      <c r="E950" s="13" t="s">
        <v>1221</v>
      </c>
      <c r="F950" s="13" t="s">
        <v>188</v>
      </c>
      <c r="G950" s="13" t="s">
        <v>189</v>
      </c>
      <c r="H950" s="13" t="s">
        <v>190</v>
      </c>
      <c r="I950" s="13">
        <v>949</v>
      </c>
    </row>
    <row r="951" spans="1:9" x14ac:dyDescent="0.25">
      <c r="A951" s="13" t="str">
        <f t="shared" si="14"/>
        <v xml:space="preserve">304-C      Granular Material, AEA, Class 6, Group D </v>
      </c>
      <c r="B951" s="13" t="s">
        <v>1248</v>
      </c>
      <c r="C951" s="13" t="s">
        <v>1255</v>
      </c>
      <c r="D951" s="13" t="s">
        <v>241</v>
      </c>
      <c r="E951" s="13" t="s">
        <v>1221</v>
      </c>
      <c r="F951" s="13" t="s">
        <v>188</v>
      </c>
      <c r="G951" s="13" t="s">
        <v>189</v>
      </c>
      <c r="H951" s="13" t="s">
        <v>190</v>
      </c>
      <c r="I951" s="13">
        <v>950</v>
      </c>
    </row>
    <row r="952" spans="1:9" x14ac:dyDescent="0.25">
      <c r="A952" s="13" t="str">
        <f t="shared" si="14"/>
        <v xml:space="preserve">304-C      Granular Material, AEA, Class 9, Group B </v>
      </c>
      <c r="B952" s="13" t="s">
        <v>1248</v>
      </c>
      <c r="C952" s="13" t="s">
        <v>1256</v>
      </c>
      <c r="D952" s="13" t="s">
        <v>241</v>
      </c>
      <c r="E952" s="13" t="s">
        <v>1221</v>
      </c>
      <c r="F952" s="13" t="s">
        <v>188</v>
      </c>
      <c r="G952" s="13" t="s">
        <v>189</v>
      </c>
      <c r="H952" s="13" t="s">
        <v>190</v>
      </c>
      <c r="I952" s="13">
        <v>951</v>
      </c>
    </row>
    <row r="953" spans="1:9" x14ac:dyDescent="0.25">
      <c r="A953" s="13" t="str">
        <f t="shared" si="14"/>
        <v xml:space="preserve">304-C      Granular Material, AEA, Class 9, Group C </v>
      </c>
      <c r="B953" s="13" t="s">
        <v>1248</v>
      </c>
      <c r="C953" s="13" t="s">
        <v>1257</v>
      </c>
      <c r="D953" s="13" t="s">
        <v>241</v>
      </c>
      <c r="E953" s="13" t="s">
        <v>1221</v>
      </c>
      <c r="F953" s="13" t="s">
        <v>188</v>
      </c>
      <c r="G953" s="13" t="s">
        <v>189</v>
      </c>
      <c r="H953" s="13" t="s">
        <v>190</v>
      </c>
      <c r="I953" s="13">
        <v>952</v>
      </c>
    </row>
    <row r="954" spans="1:9" x14ac:dyDescent="0.25">
      <c r="A954" s="13" t="str">
        <f t="shared" si="14"/>
        <v xml:space="preserve">304-C      Granular Material, AEA, Class 9, Group D </v>
      </c>
      <c r="B954" s="13" t="s">
        <v>1248</v>
      </c>
      <c r="C954" s="13" t="s">
        <v>1258</v>
      </c>
      <c r="D954" s="13" t="s">
        <v>241</v>
      </c>
      <c r="E954" s="13" t="s">
        <v>1221</v>
      </c>
      <c r="F954" s="13" t="s">
        <v>188</v>
      </c>
      <c r="G954" s="13" t="s">
        <v>189</v>
      </c>
      <c r="H954" s="13" t="s">
        <v>190</v>
      </c>
      <c r="I954" s="13">
        <v>953</v>
      </c>
    </row>
    <row r="955" spans="1:9" x14ac:dyDescent="0.25">
      <c r="A955" s="13" t="str">
        <f t="shared" si="14"/>
        <v xml:space="preserve">304-D      Granular Material, Crushed Concrete </v>
      </c>
      <c r="B955" s="13" t="s">
        <v>1259</v>
      </c>
      <c r="C955" s="13" t="s">
        <v>1260</v>
      </c>
      <c r="D955" s="13" t="s">
        <v>425</v>
      </c>
      <c r="E955" s="13" t="s">
        <v>1236</v>
      </c>
      <c r="F955" s="13" t="s">
        <v>188</v>
      </c>
      <c r="G955" s="13" t="s">
        <v>189</v>
      </c>
      <c r="H955" s="13" t="s">
        <v>190</v>
      </c>
      <c r="I955" s="13">
        <v>954</v>
      </c>
    </row>
    <row r="956" spans="1:9" x14ac:dyDescent="0.25">
      <c r="A956" s="13" t="str">
        <f t="shared" si="14"/>
        <v xml:space="preserve">304-D      Granular Material, Crushed Stone </v>
      </c>
      <c r="B956" s="13" t="s">
        <v>1259</v>
      </c>
      <c r="C956" s="13" t="s">
        <v>1261</v>
      </c>
      <c r="D956" s="13" t="s">
        <v>425</v>
      </c>
      <c r="E956" s="13" t="s">
        <v>1236</v>
      </c>
      <c r="F956" s="13" t="s">
        <v>188</v>
      </c>
      <c r="G956" s="13" t="s">
        <v>189</v>
      </c>
      <c r="H956" s="13" t="s">
        <v>190</v>
      </c>
      <c r="I956" s="13">
        <v>955</v>
      </c>
    </row>
    <row r="957" spans="1:9" x14ac:dyDescent="0.25">
      <c r="A957" s="13" t="str">
        <f t="shared" si="14"/>
        <v xml:space="preserve">304-D      Granular Material, Size 57 </v>
      </c>
      <c r="B957" s="13" t="s">
        <v>1259</v>
      </c>
      <c r="C957" s="13" t="s">
        <v>1262</v>
      </c>
      <c r="D957" s="13" t="s">
        <v>425</v>
      </c>
      <c r="E957" s="13" t="s">
        <v>1236</v>
      </c>
      <c r="F957" s="13" t="s">
        <v>188</v>
      </c>
      <c r="G957" s="13" t="s">
        <v>189</v>
      </c>
      <c r="H957" s="13" t="s">
        <v>190</v>
      </c>
      <c r="I957" s="13">
        <v>956</v>
      </c>
    </row>
    <row r="958" spans="1:9" x14ac:dyDescent="0.25">
      <c r="A958" s="13" t="str">
        <f t="shared" si="14"/>
        <v xml:space="preserve">304-D      Granular Material, Size 67 </v>
      </c>
      <c r="B958" s="13" t="s">
        <v>1259</v>
      </c>
      <c r="C958" s="13" t="s">
        <v>1263</v>
      </c>
      <c r="D958" s="13" t="s">
        <v>425</v>
      </c>
      <c r="E958" s="13" t="s">
        <v>1236</v>
      </c>
      <c r="F958" s="13" t="s">
        <v>188</v>
      </c>
      <c r="G958" s="13" t="s">
        <v>189</v>
      </c>
      <c r="H958" s="13" t="s">
        <v>190</v>
      </c>
      <c r="I958" s="13">
        <v>957</v>
      </c>
    </row>
    <row r="959" spans="1:9" x14ac:dyDescent="0.25">
      <c r="A959" s="13" t="str">
        <f t="shared" si="14"/>
        <v xml:space="preserve">304-E      Granular Material, LVM, Concrete Sand </v>
      </c>
      <c r="B959" s="13" t="s">
        <v>1264</v>
      </c>
      <c r="C959" s="13" t="s">
        <v>1265</v>
      </c>
      <c r="D959" s="13" t="s">
        <v>241</v>
      </c>
      <c r="E959" s="13" t="s">
        <v>1221</v>
      </c>
      <c r="F959" s="13" t="s">
        <v>188</v>
      </c>
      <c r="G959" s="13" t="s">
        <v>189</v>
      </c>
      <c r="H959" s="13" t="s">
        <v>190</v>
      </c>
      <c r="I959" s="13">
        <v>958</v>
      </c>
    </row>
    <row r="960" spans="1:9" x14ac:dyDescent="0.25">
      <c r="A960" s="13" t="str">
        <f t="shared" si="14"/>
        <v xml:space="preserve">304-E      Granular Material, LVM, Crushed Concrete </v>
      </c>
      <c r="B960" s="13" t="s">
        <v>1264</v>
      </c>
      <c r="C960" s="13" t="s">
        <v>1266</v>
      </c>
      <c r="D960" s="13" t="s">
        <v>241</v>
      </c>
      <c r="E960" s="13" t="s">
        <v>1221</v>
      </c>
      <c r="F960" s="13" t="s">
        <v>188</v>
      </c>
      <c r="G960" s="13" t="s">
        <v>189</v>
      </c>
      <c r="H960" s="13" t="s">
        <v>190</v>
      </c>
      <c r="I960" s="13">
        <v>959</v>
      </c>
    </row>
    <row r="961" spans="1:9" x14ac:dyDescent="0.25">
      <c r="A961" s="13" t="str">
        <f t="shared" si="14"/>
        <v xml:space="preserve">304-E      Granular Material, LVM, Crushed Stone </v>
      </c>
      <c r="B961" s="13" t="s">
        <v>1264</v>
      </c>
      <c r="C961" s="13" t="s">
        <v>1267</v>
      </c>
      <c r="D961" s="13" t="s">
        <v>241</v>
      </c>
      <c r="E961" s="13" t="s">
        <v>1221</v>
      </c>
      <c r="F961" s="13" t="s">
        <v>188</v>
      </c>
      <c r="G961" s="13" t="s">
        <v>189</v>
      </c>
      <c r="H961" s="13" t="s">
        <v>190</v>
      </c>
      <c r="I961" s="13">
        <v>960</v>
      </c>
    </row>
    <row r="962" spans="1:9" x14ac:dyDescent="0.25">
      <c r="A962" s="13" t="str">
        <f t="shared" si="14"/>
        <v xml:space="preserve">304-E      Granular Material, LVM, Size 57 </v>
      </c>
      <c r="B962" s="13" t="s">
        <v>1264</v>
      </c>
      <c r="C962" s="13" t="s">
        <v>1268</v>
      </c>
      <c r="D962" s="13" t="s">
        <v>241</v>
      </c>
      <c r="E962" s="13" t="s">
        <v>1221</v>
      </c>
      <c r="F962" s="13" t="s">
        <v>188</v>
      </c>
      <c r="G962" s="13" t="s">
        <v>189</v>
      </c>
      <c r="H962" s="13" t="s">
        <v>190</v>
      </c>
      <c r="I962" s="13">
        <v>961</v>
      </c>
    </row>
    <row r="963" spans="1:9" x14ac:dyDescent="0.25">
      <c r="A963" s="13" t="str">
        <f t="shared" ref="A963:A1026" si="15">_xlfn.CONCAT(B963," ", C963)</f>
        <v xml:space="preserve">304-E      Granular Material, LVM, Size 67 </v>
      </c>
      <c r="B963" s="13" t="s">
        <v>1264</v>
      </c>
      <c r="C963" s="13" t="s">
        <v>1269</v>
      </c>
      <c r="D963" s="13" t="s">
        <v>241</v>
      </c>
      <c r="E963" s="13" t="s">
        <v>1221</v>
      </c>
      <c r="F963" s="13" t="s">
        <v>188</v>
      </c>
      <c r="G963" s="13" t="s">
        <v>189</v>
      </c>
      <c r="H963" s="13" t="s">
        <v>190</v>
      </c>
      <c r="I963" s="13">
        <v>962</v>
      </c>
    </row>
    <row r="964" spans="1:9" x14ac:dyDescent="0.25">
      <c r="A964" s="13" t="str">
        <f t="shared" si="15"/>
        <v xml:space="preserve">304-E      Granular Material, LVM, Size 467 </v>
      </c>
      <c r="B964" s="13" t="s">
        <v>1264</v>
      </c>
      <c r="C964" s="13" t="s">
        <v>1270</v>
      </c>
      <c r="D964" s="13" t="s">
        <v>241</v>
      </c>
      <c r="E964" s="13" t="s">
        <v>1221</v>
      </c>
      <c r="F964" s="13" t="s">
        <v>188</v>
      </c>
      <c r="G964" s="13" t="s">
        <v>189</v>
      </c>
      <c r="H964" s="13" t="s">
        <v>190</v>
      </c>
      <c r="I964" s="13">
        <v>963</v>
      </c>
    </row>
    <row r="965" spans="1:9" x14ac:dyDescent="0.25">
      <c r="A965" s="13" t="str">
        <f t="shared" si="15"/>
        <v xml:space="preserve">304-F      3/4" and Down Crushed Stone Base </v>
      </c>
      <c r="B965" s="13" t="s">
        <v>1271</v>
      </c>
      <c r="C965" s="13" t="s">
        <v>1272</v>
      </c>
      <c r="D965" s="13" t="s">
        <v>425</v>
      </c>
      <c r="E965" s="13" t="s">
        <v>1236</v>
      </c>
      <c r="F965" s="13" t="s">
        <v>188</v>
      </c>
      <c r="G965" s="13" t="s">
        <v>189</v>
      </c>
      <c r="H965" s="13" t="s">
        <v>190</v>
      </c>
      <c r="I965" s="13">
        <v>964</v>
      </c>
    </row>
    <row r="966" spans="1:9" x14ac:dyDescent="0.25">
      <c r="A966" s="13" t="str">
        <f t="shared" si="15"/>
        <v xml:space="preserve">304-F      Size 610 Crushed Stone Base </v>
      </c>
      <c r="B966" s="13" t="s">
        <v>1271</v>
      </c>
      <c r="C966" s="13" t="s">
        <v>1273</v>
      </c>
      <c r="D966" s="13" t="s">
        <v>425</v>
      </c>
      <c r="E966" s="13" t="s">
        <v>1236</v>
      </c>
      <c r="F966" s="13" t="s">
        <v>188</v>
      </c>
      <c r="G966" s="13" t="s">
        <v>189</v>
      </c>
      <c r="H966" s="13" t="s">
        <v>190</v>
      </c>
      <c r="I966" s="13">
        <v>965</v>
      </c>
    </row>
    <row r="967" spans="1:9" x14ac:dyDescent="0.25">
      <c r="A967" s="13" t="str">
        <f t="shared" si="15"/>
        <v xml:space="preserve">304-F      Size 825B Crushed Stone Base </v>
      </c>
      <c r="B967" s="13" t="s">
        <v>1271</v>
      </c>
      <c r="C967" s="13" t="s">
        <v>1274</v>
      </c>
      <c r="D967" s="13" t="s">
        <v>425</v>
      </c>
      <c r="E967" s="13" t="s">
        <v>1236</v>
      </c>
      <c r="F967" s="13" t="s">
        <v>188</v>
      </c>
      <c r="G967" s="13" t="s">
        <v>189</v>
      </c>
      <c r="H967" s="13" t="s">
        <v>190</v>
      </c>
      <c r="I967" s="13">
        <v>966</v>
      </c>
    </row>
    <row r="968" spans="1:9" x14ac:dyDescent="0.25">
      <c r="A968" s="13" t="str">
        <f t="shared" si="15"/>
        <v xml:space="preserve">304-G      Size 3/4" and Down Crushed Stone Base, AEA </v>
      </c>
      <c r="B968" s="13" t="s">
        <v>1275</v>
      </c>
      <c r="C968" s="13" t="s">
        <v>1276</v>
      </c>
      <c r="D968" s="13" t="s">
        <v>241</v>
      </c>
      <c r="E968" s="13" t="s">
        <v>1221</v>
      </c>
      <c r="F968" s="13" t="s">
        <v>188</v>
      </c>
      <c r="G968" s="13" t="s">
        <v>189</v>
      </c>
      <c r="H968" s="13" t="s">
        <v>190</v>
      </c>
      <c r="I968" s="13">
        <v>967</v>
      </c>
    </row>
    <row r="969" spans="1:9" x14ac:dyDescent="0.25">
      <c r="A969" s="13" t="str">
        <f t="shared" si="15"/>
        <v xml:space="preserve">304-G      Size 610 Crushed Stone Base, AEA </v>
      </c>
      <c r="B969" s="13" t="s">
        <v>1275</v>
      </c>
      <c r="C969" s="13" t="s">
        <v>1277</v>
      </c>
      <c r="D969" s="13" t="s">
        <v>241</v>
      </c>
      <c r="E969" s="13" t="s">
        <v>1221</v>
      </c>
      <c r="F969" s="13" t="s">
        <v>188</v>
      </c>
      <c r="G969" s="13" t="s">
        <v>189</v>
      </c>
      <c r="H969" s="13" t="s">
        <v>190</v>
      </c>
      <c r="I969" s="13">
        <v>968</v>
      </c>
    </row>
    <row r="970" spans="1:9" x14ac:dyDescent="0.25">
      <c r="A970" s="13" t="str">
        <f t="shared" si="15"/>
        <v xml:space="preserve">304-G      Size 825B Crushed Stone Base, AEA </v>
      </c>
      <c r="B970" s="13" t="s">
        <v>1275</v>
      </c>
      <c r="C970" s="13" t="s">
        <v>1278</v>
      </c>
      <c r="D970" s="13" t="s">
        <v>241</v>
      </c>
      <c r="E970" s="13" t="s">
        <v>1221</v>
      </c>
      <c r="F970" s="13" t="s">
        <v>188</v>
      </c>
      <c r="G970" s="13" t="s">
        <v>189</v>
      </c>
      <c r="H970" s="13" t="s">
        <v>190</v>
      </c>
      <c r="I970" s="13">
        <v>969</v>
      </c>
    </row>
    <row r="971" spans="1:9" x14ac:dyDescent="0.25">
      <c r="A971" s="13" t="str">
        <f t="shared" si="15"/>
        <v xml:space="preserve">304-H      3/4" and Down Crushed Stone Base, LVM </v>
      </c>
      <c r="B971" s="13" t="s">
        <v>1279</v>
      </c>
      <c r="C971" s="13" t="s">
        <v>1280</v>
      </c>
      <c r="D971" s="13" t="s">
        <v>241</v>
      </c>
      <c r="E971" s="13" t="s">
        <v>1221</v>
      </c>
      <c r="F971" s="13" t="s">
        <v>188</v>
      </c>
      <c r="G971" s="13" t="s">
        <v>189</v>
      </c>
      <c r="H971" s="13" t="s">
        <v>190</v>
      </c>
      <c r="I971" s="13">
        <v>970</v>
      </c>
    </row>
    <row r="972" spans="1:9" x14ac:dyDescent="0.25">
      <c r="A972" s="13" t="str">
        <f t="shared" si="15"/>
        <v xml:space="preserve">304-H      Size 610 Crushed Stone Base, LVM </v>
      </c>
      <c r="B972" s="13" t="s">
        <v>1279</v>
      </c>
      <c r="C972" s="13" t="s">
        <v>1281</v>
      </c>
      <c r="D972" s="13" t="s">
        <v>241</v>
      </c>
      <c r="E972" s="13" t="s">
        <v>1221</v>
      </c>
      <c r="F972" s="13" t="s">
        <v>188</v>
      </c>
      <c r="G972" s="13" t="s">
        <v>189</v>
      </c>
      <c r="H972" s="13" t="s">
        <v>190</v>
      </c>
      <c r="I972" s="13">
        <v>971</v>
      </c>
    </row>
    <row r="973" spans="1:9" x14ac:dyDescent="0.25">
      <c r="A973" s="13" t="str">
        <f t="shared" si="15"/>
        <v xml:space="preserve">304-H      Size 825B Crushed Stone Base, LVM </v>
      </c>
      <c r="B973" s="13" t="s">
        <v>1279</v>
      </c>
      <c r="C973" s="13" t="s">
        <v>1282</v>
      </c>
      <c r="D973" s="13" t="s">
        <v>241</v>
      </c>
      <c r="E973" s="13" t="s">
        <v>1221</v>
      </c>
      <c r="F973" s="13" t="s">
        <v>188</v>
      </c>
      <c r="G973" s="13" t="s">
        <v>189</v>
      </c>
      <c r="H973" s="13" t="s">
        <v>190</v>
      </c>
      <c r="I973" s="13">
        <v>972</v>
      </c>
    </row>
    <row r="974" spans="1:9" x14ac:dyDescent="0.25">
      <c r="A974" s="13" t="str">
        <f t="shared" si="15"/>
        <v xml:space="preserve">907-304-PP Granular Material, LVM, Steel Slag </v>
      </c>
      <c r="B974" s="13" t="s">
        <v>1283</v>
      </c>
      <c r="C974" s="13" t="s">
        <v>1284</v>
      </c>
      <c r="D974" s="13" t="s">
        <v>241</v>
      </c>
      <c r="E974" s="13" t="s">
        <v>1221</v>
      </c>
      <c r="F974" s="13" t="s">
        <v>188</v>
      </c>
      <c r="G974" s="13" t="s">
        <v>189</v>
      </c>
      <c r="H974" s="13" t="s">
        <v>190</v>
      </c>
      <c r="I974" s="13">
        <v>973</v>
      </c>
    </row>
    <row r="975" spans="1:9" x14ac:dyDescent="0.25">
      <c r="A975" s="13" t="str">
        <f t="shared" si="15"/>
        <v xml:space="preserve">305-A      Processing for In-Grade Modification </v>
      </c>
      <c r="B975" s="13" t="s">
        <v>1285</v>
      </c>
      <c r="C975" s="13" t="s">
        <v>1286</v>
      </c>
      <c r="D975" s="13" t="s">
        <v>228</v>
      </c>
      <c r="E975" s="13" t="s">
        <v>187</v>
      </c>
      <c r="F975" s="13" t="s">
        <v>188</v>
      </c>
      <c r="G975" s="13" t="s">
        <v>189</v>
      </c>
      <c r="H975" s="13" t="s">
        <v>190</v>
      </c>
      <c r="I975" s="13">
        <v>974</v>
      </c>
    </row>
    <row r="976" spans="1:9" x14ac:dyDescent="0.25">
      <c r="A976" s="13" t="str">
        <f t="shared" si="15"/>
        <v xml:space="preserve">305-B      Size I Stabilizer Aggregate, Coarse </v>
      </c>
      <c r="B976" s="13" t="s">
        <v>1287</v>
      </c>
      <c r="C976" s="13" t="s">
        <v>1288</v>
      </c>
      <c r="D976" s="13" t="s">
        <v>425</v>
      </c>
      <c r="E976" s="13" t="s">
        <v>1236</v>
      </c>
      <c r="F976" s="13" t="s">
        <v>188</v>
      </c>
      <c r="G976" s="13" t="s">
        <v>189</v>
      </c>
      <c r="H976" s="13" t="s">
        <v>190</v>
      </c>
      <c r="I976" s="13">
        <v>975</v>
      </c>
    </row>
    <row r="977" spans="1:9" x14ac:dyDescent="0.25">
      <c r="A977" s="13" t="str">
        <f t="shared" si="15"/>
        <v xml:space="preserve">305-B      Size I Stabilizer Aggregate, Coarse </v>
      </c>
      <c r="B977" s="13" t="s">
        <v>1287</v>
      </c>
      <c r="C977" s="13" t="s">
        <v>1288</v>
      </c>
      <c r="D977" s="13" t="s">
        <v>241</v>
      </c>
      <c r="E977" s="13" t="s">
        <v>1221</v>
      </c>
      <c r="F977" s="13" t="s">
        <v>188</v>
      </c>
      <c r="G977" s="13" t="s">
        <v>189</v>
      </c>
      <c r="H977" s="13" t="s">
        <v>190</v>
      </c>
      <c r="I977" s="13">
        <v>976</v>
      </c>
    </row>
    <row r="978" spans="1:9" x14ac:dyDescent="0.25">
      <c r="A978" s="13" t="str">
        <f t="shared" si="15"/>
        <v xml:space="preserve">305-B      Size II Stabilizer Aggregate, Coarse </v>
      </c>
      <c r="B978" s="13" t="s">
        <v>1287</v>
      </c>
      <c r="C978" s="13" t="s">
        <v>1289</v>
      </c>
      <c r="D978" s="13" t="s">
        <v>425</v>
      </c>
      <c r="E978" s="13" t="s">
        <v>1236</v>
      </c>
      <c r="F978" s="13" t="s">
        <v>188</v>
      </c>
      <c r="G978" s="13" t="s">
        <v>189</v>
      </c>
      <c r="H978" s="13" t="s">
        <v>190</v>
      </c>
      <c r="I978" s="13">
        <v>977</v>
      </c>
    </row>
    <row r="979" spans="1:9" x14ac:dyDescent="0.25">
      <c r="A979" s="13" t="str">
        <f t="shared" si="15"/>
        <v xml:space="preserve">305-B      Size II Stabilizer Aggregate, Coarse </v>
      </c>
      <c r="B979" s="13" t="s">
        <v>1287</v>
      </c>
      <c r="C979" s="13" t="s">
        <v>1289</v>
      </c>
      <c r="D979" s="13" t="s">
        <v>241</v>
      </c>
      <c r="E979" s="13" t="s">
        <v>1221</v>
      </c>
      <c r="F979" s="13" t="s">
        <v>188</v>
      </c>
      <c r="G979" s="13" t="s">
        <v>189</v>
      </c>
      <c r="H979" s="13" t="s">
        <v>190</v>
      </c>
      <c r="I979" s="13">
        <v>978</v>
      </c>
    </row>
    <row r="980" spans="1:9" x14ac:dyDescent="0.25">
      <c r="A980" s="13" t="str">
        <f t="shared" si="15"/>
        <v xml:space="preserve">305-C      Stabilizer Aggregate, Shell </v>
      </c>
      <c r="B980" s="13" t="s">
        <v>1290</v>
      </c>
      <c r="C980" s="13" t="s">
        <v>1291</v>
      </c>
      <c r="D980" s="13" t="s">
        <v>241</v>
      </c>
      <c r="E980" s="13" t="s">
        <v>1221</v>
      </c>
      <c r="F980" s="13" t="s">
        <v>188</v>
      </c>
      <c r="G980" s="13" t="s">
        <v>189</v>
      </c>
      <c r="H980" s="13" t="s">
        <v>190</v>
      </c>
      <c r="I980" s="13">
        <v>979</v>
      </c>
    </row>
    <row r="981" spans="1:9" x14ac:dyDescent="0.25">
      <c r="A981" s="13" t="str">
        <f t="shared" si="15"/>
        <v xml:space="preserve">305-C      Stabilizer Aggregate, Shell </v>
      </c>
      <c r="B981" s="13" t="s">
        <v>1290</v>
      </c>
      <c r="C981" s="13" t="s">
        <v>1291</v>
      </c>
      <c r="D981" s="13" t="s">
        <v>425</v>
      </c>
      <c r="E981" s="13" t="s">
        <v>1236</v>
      </c>
      <c r="F981" s="13" t="s">
        <v>188</v>
      </c>
      <c r="G981" s="13" t="s">
        <v>189</v>
      </c>
      <c r="H981" s="13" t="s">
        <v>190</v>
      </c>
      <c r="I981" s="13">
        <v>980</v>
      </c>
    </row>
    <row r="982" spans="1:9" x14ac:dyDescent="0.25">
      <c r="A982" s="13" t="str">
        <f t="shared" si="15"/>
        <v xml:space="preserve">305-D      Stabilizer Aggregate, Medium </v>
      </c>
      <c r="B982" s="13" t="s">
        <v>1292</v>
      </c>
      <c r="C982" s="13" t="s">
        <v>1293</v>
      </c>
      <c r="D982" s="13" t="s">
        <v>425</v>
      </c>
      <c r="E982" s="13" t="s">
        <v>1236</v>
      </c>
      <c r="F982" s="13" t="s">
        <v>188</v>
      </c>
      <c r="G982" s="13" t="s">
        <v>189</v>
      </c>
      <c r="H982" s="13" t="s">
        <v>190</v>
      </c>
      <c r="I982" s="13">
        <v>981</v>
      </c>
    </row>
    <row r="983" spans="1:9" x14ac:dyDescent="0.25">
      <c r="A983" s="13" t="str">
        <f t="shared" si="15"/>
        <v xml:space="preserve">305-D      Stabilizer Aggregate, Medium </v>
      </c>
      <c r="B983" s="13" t="s">
        <v>1292</v>
      </c>
      <c r="C983" s="13" t="s">
        <v>1293</v>
      </c>
      <c r="D983" s="13" t="s">
        <v>241</v>
      </c>
      <c r="E983" s="13" t="s">
        <v>1221</v>
      </c>
      <c r="F983" s="13" t="s">
        <v>188</v>
      </c>
      <c r="G983" s="13" t="s">
        <v>189</v>
      </c>
      <c r="H983" s="13" t="s">
        <v>190</v>
      </c>
      <c r="I983" s="13">
        <v>982</v>
      </c>
    </row>
    <row r="984" spans="1:9" x14ac:dyDescent="0.25">
      <c r="A984" s="13" t="str">
        <f t="shared" si="15"/>
        <v xml:space="preserve">305-E      Stabilizer Aggregate, Fine </v>
      </c>
      <c r="B984" s="13" t="s">
        <v>1294</v>
      </c>
      <c r="C984" s="13" t="s">
        <v>1295</v>
      </c>
      <c r="D984" s="13" t="s">
        <v>241</v>
      </c>
      <c r="E984" s="13" t="s">
        <v>1221</v>
      </c>
      <c r="F984" s="13" t="s">
        <v>188</v>
      </c>
      <c r="G984" s="13" t="s">
        <v>189</v>
      </c>
      <c r="H984" s="13" t="s">
        <v>190</v>
      </c>
      <c r="I984" s="13">
        <v>983</v>
      </c>
    </row>
    <row r="985" spans="1:9" x14ac:dyDescent="0.25">
      <c r="A985" s="13" t="str">
        <f t="shared" si="15"/>
        <v xml:space="preserve">305-E      Stabilizer Aggregate, Fine </v>
      </c>
      <c r="B985" s="13" t="s">
        <v>1294</v>
      </c>
      <c r="C985" s="13" t="s">
        <v>1295</v>
      </c>
      <c r="D985" s="13" t="s">
        <v>425</v>
      </c>
      <c r="E985" s="13" t="s">
        <v>1236</v>
      </c>
      <c r="F985" s="13" t="s">
        <v>188</v>
      </c>
      <c r="G985" s="13" t="s">
        <v>189</v>
      </c>
      <c r="H985" s="13" t="s">
        <v>190</v>
      </c>
      <c r="I985" s="13">
        <v>984</v>
      </c>
    </row>
    <row r="986" spans="1:9" x14ac:dyDescent="0.25">
      <c r="A986" s="13" t="str">
        <f t="shared" si="15"/>
        <v xml:space="preserve">907-306-A  Asphalt Drainage Course </v>
      </c>
      <c r="B986" s="13" t="s">
        <v>1296</v>
      </c>
      <c r="C986" s="13" t="s">
        <v>1297</v>
      </c>
      <c r="D986" s="13" t="s">
        <v>228</v>
      </c>
      <c r="E986" s="13" t="s">
        <v>187</v>
      </c>
      <c r="F986" s="13" t="s">
        <v>188</v>
      </c>
      <c r="G986" s="13" t="s">
        <v>189</v>
      </c>
      <c r="H986" s="13" t="s">
        <v>190</v>
      </c>
      <c r="I986" s="13">
        <v>985</v>
      </c>
    </row>
    <row r="987" spans="1:9" x14ac:dyDescent="0.25">
      <c r="A987" s="13" t="str">
        <f t="shared" si="15"/>
        <v xml:space="preserve">307-A      10" Soil-Lime-Water Mixing, Class A </v>
      </c>
      <c r="B987" s="13" t="s">
        <v>1298</v>
      </c>
      <c r="C987" s="13" t="s">
        <v>1299</v>
      </c>
      <c r="D987" s="13" t="s">
        <v>228</v>
      </c>
      <c r="E987" s="13" t="s">
        <v>1300</v>
      </c>
      <c r="F987" s="13" t="s">
        <v>188</v>
      </c>
      <c r="G987" s="13" t="s">
        <v>189</v>
      </c>
      <c r="H987" s="13" t="s">
        <v>190</v>
      </c>
      <c r="I987" s="13">
        <v>986</v>
      </c>
    </row>
    <row r="988" spans="1:9" x14ac:dyDescent="0.25">
      <c r="A988" s="13" t="str">
        <f t="shared" si="15"/>
        <v xml:space="preserve">307-A      12" Soil-Lime-Water Mixing, Class A </v>
      </c>
      <c r="B988" s="13" t="s">
        <v>1298</v>
      </c>
      <c r="C988" s="13" t="s">
        <v>1301</v>
      </c>
      <c r="D988" s="13" t="s">
        <v>228</v>
      </c>
      <c r="E988" s="13" t="s">
        <v>1300</v>
      </c>
      <c r="F988" s="13" t="s">
        <v>188</v>
      </c>
      <c r="G988" s="13" t="s">
        <v>189</v>
      </c>
      <c r="H988" s="13" t="s">
        <v>190</v>
      </c>
      <c r="I988" s="13">
        <v>987</v>
      </c>
    </row>
    <row r="989" spans="1:9" x14ac:dyDescent="0.25">
      <c r="A989" s="13" t="str">
        <f t="shared" si="15"/>
        <v xml:space="preserve">307-A      14" Soil-Lime-Water Mixing, Class A </v>
      </c>
      <c r="B989" s="13" t="s">
        <v>1298</v>
      </c>
      <c r="C989" s="13" t="s">
        <v>1302</v>
      </c>
      <c r="D989" s="13" t="s">
        <v>228</v>
      </c>
      <c r="E989" s="13" t="s">
        <v>1300</v>
      </c>
      <c r="F989" s="13" t="s">
        <v>188</v>
      </c>
      <c r="G989" s="13" t="s">
        <v>189</v>
      </c>
      <c r="H989" s="13" t="s">
        <v>190</v>
      </c>
      <c r="I989" s="13">
        <v>988</v>
      </c>
    </row>
    <row r="990" spans="1:9" x14ac:dyDescent="0.25">
      <c r="A990" s="13" t="str">
        <f t="shared" si="15"/>
        <v xml:space="preserve">307-A      6" Soil-Lime-Water Mixing, Class A </v>
      </c>
      <c r="B990" s="13" t="s">
        <v>1298</v>
      </c>
      <c r="C990" s="13" t="s">
        <v>1303</v>
      </c>
      <c r="D990" s="13" t="s">
        <v>228</v>
      </c>
      <c r="E990" s="13" t="s">
        <v>1300</v>
      </c>
      <c r="F990" s="13" t="s">
        <v>188</v>
      </c>
      <c r="G990" s="13" t="s">
        <v>189</v>
      </c>
      <c r="H990" s="13" t="s">
        <v>190</v>
      </c>
      <c r="I990" s="13">
        <v>989</v>
      </c>
    </row>
    <row r="991" spans="1:9" x14ac:dyDescent="0.25">
      <c r="A991" s="13" t="str">
        <f t="shared" si="15"/>
        <v xml:space="preserve">307-A      7" Soil-Lime-Water Mixing, Class A </v>
      </c>
      <c r="B991" s="13" t="s">
        <v>1298</v>
      </c>
      <c r="C991" s="13" t="s">
        <v>1304</v>
      </c>
      <c r="D991" s="13" t="s">
        <v>228</v>
      </c>
      <c r="E991" s="13" t="s">
        <v>1300</v>
      </c>
      <c r="F991" s="13" t="s">
        <v>188</v>
      </c>
      <c r="G991" s="13" t="s">
        <v>189</v>
      </c>
      <c r="H991" s="13" t="s">
        <v>190</v>
      </c>
      <c r="I991" s="13">
        <v>990</v>
      </c>
    </row>
    <row r="992" spans="1:9" x14ac:dyDescent="0.25">
      <c r="A992" s="13" t="str">
        <f t="shared" si="15"/>
        <v xml:space="preserve">307-A      8" Soil-Lime-Water Mixing, Class A </v>
      </c>
      <c r="B992" s="13" t="s">
        <v>1298</v>
      </c>
      <c r="C992" s="13" t="s">
        <v>1305</v>
      </c>
      <c r="D992" s="13" t="s">
        <v>228</v>
      </c>
      <c r="E992" s="13" t="s">
        <v>1300</v>
      </c>
      <c r="F992" s="13" t="s">
        <v>188</v>
      </c>
      <c r="G992" s="13" t="s">
        <v>189</v>
      </c>
      <c r="H992" s="13" t="s">
        <v>190</v>
      </c>
      <c r="I992" s="13">
        <v>991</v>
      </c>
    </row>
    <row r="993" spans="1:9" x14ac:dyDescent="0.25">
      <c r="A993" s="13" t="str">
        <f t="shared" si="15"/>
        <v xml:space="preserve">307-A      9" Soil-Lime-Water Mixing, Class A </v>
      </c>
      <c r="B993" s="13" t="s">
        <v>1298</v>
      </c>
      <c r="C993" s="13" t="s">
        <v>1306</v>
      </c>
      <c r="D993" s="13" t="s">
        <v>228</v>
      </c>
      <c r="E993" s="13" t="s">
        <v>1300</v>
      </c>
      <c r="F993" s="13" t="s">
        <v>188</v>
      </c>
      <c r="G993" s="13" t="s">
        <v>189</v>
      </c>
      <c r="H993" s="13" t="s">
        <v>190</v>
      </c>
      <c r="I993" s="13">
        <v>992</v>
      </c>
    </row>
    <row r="994" spans="1:9" x14ac:dyDescent="0.25">
      <c r="A994" s="13" t="str">
        <f t="shared" si="15"/>
        <v xml:space="preserve">307-B      10" Soil-Lime-Water Mixing, Class B </v>
      </c>
      <c r="B994" s="13" t="s">
        <v>1307</v>
      </c>
      <c r="C994" s="13" t="s">
        <v>1308</v>
      </c>
      <c r="D994" s="13" t="s">
        <v>228</v>
      </c>
      <c r="E994" s="13" t="s">
        <v>1300</v>
      </c>
      <c r="F994" s="13" t="s">
        <v>188</v>
      </c>
      <c r="G994" s="13" t="s">
        <v>189</v>
      </c>
      <c r="H994" s="13" t="s">
        <v>190</v>
      </c>
      <c r="I994" s="13">
        <v>993</v>
      </c>
    </row>
    <row r="995" spans="1:9" x14ac:dyDescent="0.25">
      <c r="A995" s="13" t="str">
        <f t="shared" si="15"/>
        <v xml:space="preserve">307-B      12" Soil-Lime-Water Mixing, Class B </v>
      </c>
      <c r="B995" s="13" t="s">
        <v>1307</v>
      </c>
      <c r="C995" s="13" t="s">
        <v>1309</v>
      </c>
      <c r="D995" s="13" t="s">
        <v>228</v>
      </c>
      <c r="E995" s="13" t="s">
        <v>1300</v>
      </c>
      <c r="F995" s="13" t="s">
        <v>188</v>
      </c>
      <c r="G995" s="13" t="s">
        <v>189</v>
      </c>
      <c r="H995" s="13" t="s">
        <v>190</v>
      </c>
      <c r="I995" s="13">
        <v>994</v>
      </c>
    </row>
    <row r="996" spans="1:9" x14ac:dyDescent="0.25">
      <c r="A996" s="13" t="str">
        <f t="shared" si="15"/>
        <v xml:space="preserve">307-B      6" Soil-Lime-Water Mixing, Class B </v>
      </c>
      <c r="B996" s="13" t="s">
        <v>1307</v>
      </c>
      <c r="C996" s="13" t="s">
        <v>1310</v>
      </c>
      <c r="D996" s="13" t="s">
        <v>228</v>
      </c>
      <c r="E996" s="13" t="s">
        <v>1300</v>
      </c>
      <c r="F996" s="13" t="s">
        <v>188</v>
      </c>
      <c r="G996" s="13" t="s">
        <v>189</v>
      </c>
      <c r="H996" s="13" t="s">
        <v>190</v>
      </c>
      <c r="I996" s="13">
        <v>995</v>
      </c>
    </row>
    <row r="997" spans="1:9" x14ac:dyDescent="0.25">
      <c r="A997" s="13" t="str">
        <f t="shared" si="15"/>
        <v xml:space="preserve">307-B      7" Soil-Lime-Water Mixing, Class B </v>
      </c>
      <c r="B997" s="13" t="s">
        <v>1307</v>
      </c>
      <c r="C997" s="13" t="s">
        <v>1311</v>
      </c>
      <c r="D997" s="13" t="s">
        <v>228</v>
      </c>
      <c r="E997" s="13" t="s">
        <v>1300</v>
      </c>
      <c r="F997" s="13" t="s">
        <v>188</v>
      </c>
      <c r="G997" s="13" t="s">
        <v>189</v>
      </c>
      <c r="H997" s="13" t="s">
        <v>190</v>
      </c>
      <c r="I997" s="13">
        <v>996</v>
      </c>
    </row>
    <row r="998" spans="1:9" x14ac:dyDescent="0.25">
      <c r="A998" s="13" t="str">
        <f t="shared" si="15"/>
        <v xml:space="preserve">307-B      8" Soil-Lime-Water Mixing, Class B </v>
      </c>
      <c r="B998" s="13" t="s">
        <v>1307</v>
      </c>
      <c r="C998" s="13" t="s">
        <v>1312</v>
      </c>
      <c r="D998" s="13" t="s">
        <v>228</v>
      </c>
      <c r="E998" s="13" t="s">
        <v>1300</v>
      </c>
      <c r="F998" s="13" t="s">
        <v>188</v>
      </c>
      <c r="G998" s="13" t="s">
        <v>189</v>
      </c>
      <c r="H998" s="13" t="s">
        <v>190</v>
      </c>
      <c r="I998" s="13">
        <v>997</v>
      </c>
    </row>
    <row r="999" spans="1:9" x14ac:dyDescent="0.25">
      <c r="A999" s="13" t="str">
        <f t="shared" si="15"/>
        <v xml:space="preserve">307-B      9" Soil-Lime-Water Mixing, Class B </v>
      </c>
      <c r="B999" s="13" t="s">
        <v>1307</v>
      </c>
      <c r="C999" s="13" t="s">
        <v>1313</v>
      </c>
      <c r="D999" s="13" t="s">
        <v>228</v>
      </c>
      <c r="E999" s="13" t="s">
        <v>1300</v>
      </c>
      <c r="F999" s="13" t="s">
        <v>188</v>
      </c>
      <c r="G999" s="13" t="s">
        <v>189</v>
      </c>
      <c r="H999" s="13" t="s">
        <v>190</v>
      </c>
      <c r="I999" s="13">
        <v>998</v>
      </c>
    </row>
    <row r="1000" spans="1:9" x14ac:dyDescent="0.25">
      <c r="A1000" s="13" t="str">
        <f t="shared" si="15"/>
        <v xml:space="preserve">307-C      10" Soil-Lime-Water Mixing, Class C </v>
      </c>
      <c r="B1000" s="13" t="s">
        <v>1314</v>
      </c>
      <c r="C1000" s="13" t="s">
        <v>1315</v>
      </c>
      <c r="D1000" s="13" t="s">
        <v>228</v>
      </c>
      <c r="E1000" s="13" t="s">
        <v>1300</v>
      </c>
      <c r="F1000" s="13" t="s">
        <v>188</v>
      </c>
      <c r="G1000" s="13" t="s">
        <v>189</v>
      </c>
      <c r="H1000" s="13" t="s">
        <v>190</v>
      </c>
      <c r="I1000" s="13">
        <v>999</v>
      </c>
    </row>
    <row r="1001" spans="1:9" x14ac:dyDescent="0.25">
      <c r="A1001" s="13" t="str">
        <f t="shared" si="15"/>
        <v xml:space="preserve">307-C      12" Soil-Lime-Water Mixing, Class C </v>
      </c>
      <c r="B1001" s="13" t="s">
        <v>1314</v>
      </c>
      <c r="C1001" s="13" t="s">
        <v>1316</v>
      </c>
      <c r="D1001" s="13" t="s">
        <v>228</v>
      </c>
      <c r="E1001" s="13" t="s">
        <v>1300</v>
      </c>
      <c r="F1001" s="13" t="s">
        <v>188</v>
      </c>
      <c r="G1001" s="13" t="s">
        <v>189</v>
      </c>
      <c r="H1001" s="13" t="s">
        <v>190</v>
      </c>
      <c r="I1001" s="13">
        <v>1000</v>
      </c>
    </row>
    <row r="1002" spans="1:9" x14ac:dyDescent="0.25">
      <c r="A1002" s="13" t="str">
        <f t="shared" si="15"/>
        <v xml:space="preserve">307-C      15" Soil-Lime-Water Mixing, Class C </v>
      </c>
      <c r="B1002" s="13" t="s">
        <v>1314</v>
      </c>
      <c r="C1002" s="13" t="s">
        <v>1317</v>
      </c>
      <c r="D1002" s="13" t="s">
        <v>228</v>
      </c>
      <c r="E1002" s="13" t="s">
        <v>1300</v>
      </c>
      <c r="F1002" s="13" t="s">
        <v>188</v>
      </c>
      <c r="G1002" s="13" t="s">
        <v>189</v>
      </c>
      <c r="H1002" s="13" t="s">
        <v>190</v>
      </c>
      <c r="I1002" s="13">
        <v>1001</v>
      </c>
    </row>
    <row r="1003" spans="1:9" x14ac:dyDescent="0.25">
      <c r="A1003" s="13" t="str">
        <f t="shared" si="15"/>
        <v xml:space="preserve">307-C      6" Soil-Lime-Water Mixing, Class C </v>
      </c>
      <c r="B1003" s="13" t="s">
        <v>1314</v>
      </c>
      <c r="C1003" s="13" t="s">
        <v>1318</v>
      </c>
      <c r="D1003" s="13" t="s">
        <v>228</v>
      </c>
      <c r="E1003" s="13" t="s">
        <v>1300</v>
      </c>
      <c r="F1003" s="13" t="s">
        <v>188</v>
      </c>
      <c r="G1003" s="13" t="s">
        <v>189</v>
      </c>
      <c r="H1003" s="13" t="s">
        <v>190</v>
      </c>
      <c r="I1003" s="13">
        <v>1002</v>
      </c>
    </row>
    <row r="1004" spans="1:9" x14ac:dyDescent="0.25">
      <c r="A1004" s="13" t="str">
        <f t="shared" si="15"/>
        <v xml:space="preserve">307-C      7" Soil-Lime-Water Mixing, Class C </v>
      </c>
      <c r="B1004" s="13" t="s">
        <v>1314</v>
      </c>
      <c r="C1004" s="13" t="s">
        <v>1319</v>
      </c>
      <c r="D1004" s="13" t="s">
        <v>228</v>
      </c>
      <c r="E1004" s="13" t="s">
        <v>1300</v>
      </c>
      <c r="F1004" s="13" t="s">
        <v>188</v>
      </c>
      <c r="G1004" s="13" t="s">
        <v>189</v>
      </c>
      <c r="H1004" s="13" t="s">
        <v>190</v>
      </c>
      <c r="I1004" s="13">
        <v>1003</v>
      </c>
    </row>
    <row r="1005" spans="1:9" x14ac:dyDescent="0.25">
      <c r="A1005" s="13" t="str">
        <f t="shared" si="15"/>
        <v xml:space="preserve">307-C      8" Soil-Lime-Water Mixing, Class C </v>
      </c>
      <c r="B1005" s="13" t="s">
        <v>1314</v>
      </c>
      <c r="C1005" s="13" t="s">
        <v>1320</v>
      </c>
      <c r="D1005" s="13" t="s">
        <v>228</v>
      </c>
      <c r="E1005" s="13" t="s">
        <v>1300</v>
      </c>
      <c r="F1005" s="13" t="s">
        <v>188</v>
      </c>
      <c r="G1005" s="13" t="s">
        <v>189</v>
      </c>
      <c r="H1005" s="13" t="s">
        <v>190</v>
      </c>
      <c r="I1005" s="13">
        <v>1004</v>
      </c>
    </row>
    <row r="1006" spans="1:9" x14ac:dyDescent="0.25">
      <c r="A1006" s="13" t="str">
        <f t="shared" si="15"/>
        <v xml:space="preserve">307-C      9" Soil-Lime-Water Mixing, Class C </v>
      </c>
      <c r="B1006" s="13" t="s">
        <v>1314</v>
      </c>
      <c r="C1006" s="13" t="s">
        <v>1321</v>
      </c>
      <c r="D1006" s="13" t="s">
        <v>228</v>
      </c>
      <c r="E1006" s="13" t="s">
        <v>1300</v>
      </c>
      <c r="F1006" s="13" t="s">
        <v>188</v>
      </c>
      <c r="G1006" s="13" t="s">
        <v>189</v>
      </c>
      <c r="H1006" s="13" t="s">
        <v>190</v>
      </c>
      <c r="I1006" s="13">
        <v>1005</v>
      </c>
    </row>
    <row r="1007" spans="1:9" x14ac:dyDescent="0.25">
      <c r="A1007" s="13" t="str">
        <f t="shared" si="15"/>
        <v xml:space="preserve">307-D      Lime </v>
      </c>
      <c r="B1007" s="13" t="s">
        <v>1322</v>
      </c>
      <c r="C1007" s="13" t="s">
        <v>1323</v>
      </c>
      <c r="D1007" s="13" t="s">
        <v>425</v>
      </c>
      <c r="E1007" s="13" t="s">
        <v>187</v>
      </c>
      <c r="F1007" s="13" t="s">
        <v>188</v>
      </c>
      <c r="G1007" s="13" t="s">
        <v>189</v>
      </c>
      <c r="H1007" s="13" t="s">
        <v>190</v>
      </c>
      <c r="I1007" s="13">
        <v>1006</v>
      </c>
    </row>
    <row r="1008" spans="1:9" x14ac:dyDescent="0.25">
      <c r="A1008" s="13" t="str">
        <f t="shared" si="15"/>
        <v xml:space="preserve">307-S      Bituminous Curing Seal </v>
      </c>
      <c r="B1008" s="13" t="s">
        <v>1324</v>
      </c>
      <c r="C1008" s="13" t="s">
        <v>1325</v>
      </c>
      <c r="D1008" s="13" t="s">
        <v>1326</v>
      </c>
      <c r="E1008" s="13" t="s">
        <v>187</v>
      </c>
      <c r="F1008" s="13" t="s">
        <v>188</v>
      </c>
      <c r="G1008" s="13" t="s">
        <v>189</v>
      </c>
      <c r="H1008" s="13" t="s">
        <v>190</v>
      </c>
      <c r="I1008" s="13">
        <v>1007</v>
      </c>
    </row>
    <row r="1009" spans="1:9" x14ac:dyDescent="0.25">
      <c r="A1009" s="13" t="str">
        <f t="shared" si="15"/>
        <v xml:space="preserve">308-A      Cement </v>
      </c>
      <c r="B1009" s="13" t="s">
        <v>1327</v>
      </c>
      <c r="C1009" s="13" t="s">
        <v>1328</v>
      </c>
      <c r="D1009" s="13" t="s">
        <v>425</v>
      </c>
      <c r="E1009" s="13" t="s">
        <v>187</v>
      </c>
      <c r="F1009" s="13" t="s">
        <v>188</v>
      </c>
      <c r="G1009" s="13" t="s">
        <v>189</v>
      </c>
      <c r="H1009" s="13" t="s">
        <v>190</v>
      </c>
      <c r="I1009" s="13">
        <v>1008</v>
      </c>
    </row>
    <row r="1010" spans="1:9" x14ac:dyDescent="0.25">
      <c r="A1010" s="13" t="str">
        <f t="shared" si="15"/>
        <v xml:space="preserve">308-B      Soil-Cement-Water Mixing, Multiple Pass Mixers, Base </v>
      </c>
      <c r="B1010" s="13" t="s">
        <v>1329</v>
      </c>
      <c r="C1010" s="13" t="s">
        <v>1330</v>
      </c>
      <c r="D1010" s="13" t="s">
        <v>228</v>
      </c>
      <c r="E1010" s="13" t="s">
        <v>187</v>
      </c>
      <c r="F1010" s="13" t="s">
        <v>188</v>
      </c>
      <c r="G1010" s="13" t="s">
        <v>189</v>
      </c>
      <c r="H1010" s="13" t="s">
        <v>190</v>
      </c>
      <c r="I1010" s="13">
        <v>1009</v>
      </c>
    </row>
    <row r="1011" spans="1:9" x14ac:dyDescent="0.25">
      <c r="A1011" s="13" t="str">
        <f t="shared" si="15"/>
        <v xml:space="preserve">308-B      Soil-Cement-Water Mixing, Optional Mixers, Base </v>
      </c>
      <c r="B1011" s="13" t="s">
        <v>1329</v>
      </c>
      <c r="C1011" s="13" t="s">
        <v>1331</v>
      </c>
      <c r="D1011" s="13" t="s">
        <v>228</v>
      </c>
      <c r="E1011" s="13" t="s">
        <v>187</v>
      </c>
      <c r="F1011" s="13" t="s">
        <v>188</v>
      </c>
      <c r="G1011" s="13" t="s">
        <v>189</v>
      </c>
      <c r="H1011" s="13" t="s">
        <v>190</v>
      </c>
      <c r="I1011" s="13">
        <v>1010</v>
      </c>
    </row>
    <row r="1012" spans="1:9" x14ac:dyDescent="0.25">
      <c r="A1012" s="13" t="str">
        <f t="shared" si="15"/>
        <v xml:space="preserve">308-B      Soil-Cement-Water Mixing, Optional Mixers, Design Soil </v>
      </c>
      <c r="B1012" s="13" t="s">
        <v>1329</v>
      </c>
      <c r="C1012" s="13" t="s">
        <v>1332</v>
      </c>
      <c r="D1012" s="13" t="s">
        <v>228</v>
      </c>
      <c r="E1012" s="13" t="s">
        <v>187</v>
      </c>
      <c r="F1012" s="13" t="s">
        <v>188</v>
      </c>
      <c r="G1012" s="13" t="s">
        <v>189</v>
      </c>
      <c r="H1012" s="13" t="s">
        <v>190</v>
      </c>
      <c r="I1012" s="13">
        <v>1011</v>
      </c>
    </row>
    <row r="1013" spans="1:9" x14ac:dyDescent="0.25">
      <c r="A1013" s="13" t="str">
        <f t="shared" si="15"/>
        <v xml:space="preserve">308-B      Soil-Cement-Water Mixing, Central Plant, Base </v>
      </c>
      <c r="B1013" s="13" t="s">
        <v>1329</v>
      </c>
      <c r="C1013" s="13" t="s">
        <v>1333</v>
      </c>
      <c r="D1013" s="13" t="s">
        <v>425</v>
      </c>
      <c r="E1013" s="13" t="s">
        <v>187</v>
      </c>
      <c r="F1013" s="13" t="s">
        <v>188</v>
      </c>
      <c r="G1013" s="13" t="s">
        <v>189</v>
      </c>
      <c r="H1013" s="13" t="s">
        <v>190</v>
      </c>
      <c r="I1013" s="13">
        <v>1012</v>
      </c>
    </row>
    <row r="1014" spans="1:9" x14ac:dyDescent="0.25">
      <c r="A1014" s="13" t="str">
        <f t="shared" si="15"/>
        <v xml:space="preserve">308-S      Bituminous Curing Seal </v>
      </c>
      <c r="B1014" s="13" t="s">
        <v>1334</v>
      </c>
      <c r="C1014" s="13" t="s">
        <v>1325</v>
      </c>
      <c r="D1014" s="13" t="s">
        <v>1326</v>
      </c>
      <c r="E1014" s="13" t="s">
        <v>187</v>
      </c>
      <c r="F1014" s="13" t="s">
        <v>188</v>
      </c>
      <c r="G1014" s="13" t="s">
        <v>189</v>
      </c>
      <c r="H1014" s="13" t="s">
        <v>190</v>
      </c>
      <c r="I1014" s="13">
        <v>1013</v>
      </c>
    </row>
    <row r="1015" spans="1:9" x14ac:dyDescent="0.25">
      <c r="A1015" s="13" t="str">
        <f t="shared" si="15"/>
        <v xml:space="preserve">310-A      Mixing, Shaping &amp; Compaction, Type A, Group A </v>
      </c>
      <c r="B1015" s="13" t="s">
        <v>1335</v>
      </c>
      <c r="C1015" s="13" t="s">
        <v>1336</v>
      </c>
      <c r="D1015" s="13" t="s">
        <v>228</v>
      </c>
      <c r="E1015" s="13" t="s">
        <v>1300</v>
      </c>
      <c r="F1015" s="13" t="s">
        <v>188</v>
      </c>
      <c r="G1015" s="13" t="s">
        <v>189</v>
      </c>
      <c r="H1015" s="13" t="s">
        <v>190</v>
      </c>
      <c r="I1015" s="13">
        <v>1014</v>
      </c>
    </row>
    <row r="1016" spans="1:9" x14ac:dyDescent="0.25">
      <c r="A1016" s="13" t="str">
        <f t="shared" si="15"/>
        <v xml:space="preserve">310-A      Mixing, Shaping &amp; Compaction, Type A, Group B </v>
      </c>
      <c r="B1016" s="13" t="s">
        <v>1335</v>
      </c>
      <c r="C1016" s="13" t="s">
        <v>1337</v>
      </c>
      <c r="D1016" s="13" t="s">
        <v>228</v>
      </c>
      <c r="E1016" s="13" t="s">
        <v>1300</v>
      </c>
      <c r="F1016" s="13" t="s">
        <v>188</v>
      </c>
      <c r="G1016" s="13" t="s">
        <v>189</v>
      </c>
      <c r="H1016" s="13" t="s">
        <v>190</v>
      </c>
      <c r="I1016" s="13">
        <v>1015</v>
      </c>
    </row>
    <row r="1017" spans="1:9" x14ac:dyDescent="0.25">
      <c r="A1017" s="13" t="str">
        <f t="shared" si="15"/>
        <v xml:space="preserve">310-A      Mixing, Shaping &amp; Compaction, Type A, Group C </v>
      </c>
      <c r="B1017" s="13" t="s">
        <v>1335</v>
      </c>
      <c r="C1017" s="13" t="s">
        <v>1338</v>
      </c>
      <c r="D1017" s="13" t="s">
        <v>228</v>
      </c>
      <c r="E1017" s="13" t="s">
        <v>1300</v>
      </c>
      <c r="F1017" s="13" t="s">
        <v>188</v>
      </c>
      <c r="G1017" s="13" t="s">
        <v>189</v>
      </c>
      <c r="H1017" s="13" t="s">
        <v>190</v>
      </c>
      <c r="I1017" s="13">
        <v>1016</v>
      </c>
    </row>
    <row r="1018" spans="1:9" x14ac:dyDescent="0.25">
      <c r="A1018" s="13" t="str">
        <f t="shared" si="15"/>
        <v xml:space="preserve">310-A      Mixing, Shaping &amp; Compaction, Type A, Group D </v>
      </c>
      <c r="B1018" s="13" t="s">
        <v>1335</v>
      </c>
      <c r="C1018" s="13" t="s">
        <v>1339</v>
      </c>
      <c r="D1018" s="13" t="s">
        <v>228</v>
      </c>
      <c r="E1018" s="13" t="s">
        <v>1300</v>
      </c>
      <c r="F1018" s="13" t="s">
        <v>188</v>
      </c>
      <c r="G1018" s="13" t="s">
        <v>189</v>
      </c>
      <c r="H1018" s="13" t="s">
        <v>190</v>
      </c>
      <c r="I1018" s="13">
        <v>1017</v>
      </c>
    </row>
    <row r="1019" spans="1:9" x14ac:dyDescent="0.25">
      <c r="A1019" s="13" t="str">
        <f t="shared" si="15"/>
        <v xml:space="preserve">310-A      Mixing, Shaping &amp; Compaction, Type A, Group E </v>
      </c>
      <c r="B1019" s="13" t="s">
        <v>1335</v>
      </c>
      <c r="C1019" s="13" t="s">
        <v>1340</v>
      </c>
      <c r="D1019" s="13" t="s">
        <v>228</v>
      </c>
      <c r="E1019" s="13" t="s">
        <v>1300</v>
      </c>
      <c r="F1019" s="13" t="s">
        <v>188</v>
      </c>
      <c r="G1019" s="13" t="s">
        <v>189</v>
      </c>
      <c r="H1019" s="13" t="s">
        <v>190</v>
      </c>
      <c r="I1019" s="13">
        <v>1018</v>
      </c>
    </row>
    <row r="1020" spans="1:9" x14ac:dyDescent="0.25">
      <c r="A1020" s="13" t="str">
        <f t="shared" si="15"/>
        <v xml:space="preserve">310-A      Mixing, Shaping &amp; Compaction, Type B, Group A </v>
      </c>
      <c r="B1020" s="13" t="s">
        <v>1335</v>
      </c>
      <c r="C1020" s="13" t="s">
        <v>1341</v>
      </c>
      <c r="D1020" s="13" t="s">
        <v>228</v>
      </c>
      <c r="E1020" s="13" t="s">
        <v>1300</v>
      </c>
      <c r="F1020" s="13" t="s">
        <v>188</v>
      </c>
      <c r="G1020" s="13" t="s">
        <v>189</v>
      </c>
      <c r="H1020" s="13" t="s">
        <v>190</v>
      </c>
      <c r="I1020" s="13">
        <v>1019</v>
      </c>
    </row>
    <row r="1021" spans="1:9" x14ac:dyDescent="0.25">
      <c r="A1021" s="13" t="str">
        <f t="shared" si="15"/>
        <v xml:space="preserve">310-A      Mixing, Shaping &amp; Compaction, Type B, Group B </v>
      </c>
      <c r="B1021" s="13" t="s">
        <v>1335</v>
      </c>
      <c r="C1021" s="13" t="s">
        <v>1342</v>
      </c>
      <c r="D1021" s="13" t="s">
        <v>228</v>
      </c>
      <c r="E1021" s="13" t="s">
        <v>1300</v>
      </c>
      <c r="F1021" s="13" t="s">
        <v>188</v>
      </c>
      <c r="G1021" s="13" t="s">
        <v>189</v>
      </c>
      <c r="H1021" s="13" t="s">
        <v>190</v>
      </c>
      <c r="I1021" s="13">
        <v>1020</v>
      </c>
    </row>
    <row r="1022" spans="1:9" x14ac:dyDescent="0.25">
      <c r="A1022" s="13" t="str">
        <f t="shared" si="15"/>
        <v xml:space="preserve">310-A      Mixing, Shaping &amp; Compaction, Type B, Group C </v>
      </c>
      <c r="B1022" s="13" t="s">
        <v>1335</v>
      </c>
      <c r="C1022" s="13" t="s">
        <v>1343</v>
      </c>
      <c r="D1022" s="13" t="s">
        <v>228</v>
      </c>
      <c r="E1022" s="13" t="s">
        <v>1300</v>
      </c>
      <c r="F1022" s="13" t="s">
        <v>188</v>
      </c>
      <c r="G1022" s="13" t="s">
        <v>189</v>
      </c>
      <c r="H1022" s="13" t="s">
        <v>190</v>
      </c>
      <c r="I1022" s="13">
        <v>1021</v>
      </c>
    </row>
    <row r="1023" spans="1:9" x14ac:dyDescent="0.25">
      <c r="A1023" s="13" t="str">
        <f t="shared" si="15"/>
        <v xml:space="preserve">310-A      Mixing, Shaping &amp; Compaction, Type B, Group D </v>
      </c>
      <c r="B1023" s="13" t="s">
        <v>1335</v>
      </c>
      <c r="C1023" s="13" t="s">
        <v>1344</v>
      </c>
      <c r="D1023" s="13" t="s">
        <v>228</v>
      </c>
      <c r="E1023" s="13" t="s">
        <v>1300</v>
      </c>
      <c r="F1023" s="13" t="s">
        <v>188</v>
      </c>
      <c r="G1023" s="13" t="s">
        <v>189</v>
      </c>
      <c r="H1023" s="13" t="s">
        <v>190</v>
      </c>
      <c r="I1023" s="13">
        <v>1022</v>
      </c>
    </row>
    <row r="1024" spans="1:9" x14ac:dyDescent="0.25">
      <c r="A1024" s="13" t="str">
        <f t="shared" si="15"/>
        <v xml:space="preserve">310-A      Mixing, Shaping &amp; Compaction, Type B, Group E </v>
      </c>
      <c r="B1024" s="13" t="s">
        <v>1335</v>
      </c>
      <c r="C1024" s="13" t="s">
        <v>1345</v>
      </c>
      <c r="D1024" s="13" t="s">
        <v>228</v>
      </c>
      <c r="E1024" s="13" t="s">
        <v>1300</v>
      </c>
      <c r="F1024" s="13" t="s">
        <v>188</v>
      </c>
      <c r="G1024" s="13" t="s">
        <v>189</v>
      </c>
      <c r="H1024" s="13" t="s">
        <v>190</v>
      </c>
      <c r="I1024" s="13">
        <v>1023</v>
      </c>
    </row>
    <row r="1025" spans="1:9" x14ac:dyDescent="0.25">
      <c r="A1025" s="13" t="str">
        <f t="shared" si="15"/>
        <v xml:space="preserve">310-A      Mixing, Shaping &amp; Compaction, Type C, Group A </v>
      </c>
      <c r="B1025" s="13" t="s">
        <v>1335</v>
      </c>
      <c r="C1025" s="13" t="s">
        <v>1346</v>
      </c>
      <c r="D1025" s="13" t="s">
        <v>228</v>
      </c>
      <c r="E1025" s="13" t="s">
        <v>1300</v>
      </c>
      <c r="F1025" s="13" t="s">
        <v>188</v>
      </c>
      <c r="G1025" s="13" t="s">
        <v>189</v>
      </c>
      <c r="H1025" s="13" t="s">
        <v>190</v>
      </c>
      <c r="I1025" s="13">
        <v>1024</v>
      </c>
    </row>
    <row r="1026" spans="1:9" x14ac:dyDescent="0.25">
      <c r="A1026" s="13" t="str">
        <f t="shared" si="15"/>
        <v xml:space="preserve">310-A      Mixing, Shaping &amp; Compaction, Type C, Group B </v>
      </c>
      <c r="B1026" s="13" t="s">
        <v>1335</v>
      </c>
      <c r="C1026" s="13" t="s">
        <v>1347</v>
      </c>
      <c r="D1026" s="13" t="s">
        <v>228</v>
      </c>
      <c r="E1026" s="13" t="s">
        <v>1300</v>
      </c>
      <c r="F1026" s="13" t="s">
        <v>188</v>
      </c>
      <c r="G1026" s="13" t="s">
        <v>189</v>
      </c>
      <c r="H1026" s="13" t="s">
        <v>190</v>
      </c>
      <c r="I1026" s="13">
        <v>1025</v>
      </c>
    </row>
    <row r="1027" spans="1:9" x14ac:dyDescent="0.25">
      <c r="A1027" s="13" t="str">
        <f t="shared" ref="A1027:A1090" si="16">_xlfn.CONCAT(B1027," ", C1027)</f>
        <v xml:space="preserve">310-A      Mixing, Shaping &amp; Compaction, Type C, Group C </v>
      </c>
      <c r="B1027" s="13" t="s">
        <v>1335</v>
      </c>
      <c r="C1027" s="13" t="s">
        <v>1348</v>
      </c>
      <c r="D1027" s="13" t="s">
        <v>228</v>
      </c>
      <c r="E1027" s="13" t="s">
        <v>1300</v>
      </c>
      <c r="F1027" s="13" t="s">
        <v>188</v>
      </c>
      <c r="G1027" s="13" t="s">
        <v>189</v>
      </c>
      <c r="H1027" s="13" t="s">
        <v>190</v>
      </c>
      <c r="I1027" s="13">
        <v>1026</v>
      </c>
    </row>
    <row r="1028" spans="1:9" x14ac:dyDescent="0.25">
      <c r="A1028" s="13" t="str">
        <f t="shared" si="16"/>
        <v xml:space="preserve">310-A      Mixing, Shaping &amp; Compaction, Type C, Group D </v>
      </c>
      <c r="B1028" s="13" t="s">
        <v>1335</v>
      </c>
      <c r="C1028" s="13" t="s">
        <v>1349</v>
      </c>
      <c r="D1028" s="13" t="s">
        <v>228</v>
      </c>
      <c r="E1028" s="13" t="s">
        <v>1300</v>
      </c>
      <c r="F1028" s="13" t="s">
        <v>188</v>
      </c>
      <c r="G1028" s="13" t="s">
        <v>189</v>
      </c>
      <c r="H1028" s="13" t="s">
        <v>190</v>
      </c>
      <c r="I1028" s="13">
        <v>1027</v>
      </c>
    </row>
    <row r="1029" spans="1:9" x14ac:dyDescent="0.25">
      <c r="A1029" s="13" t="str">
        <f t="shared" si="16"/>
        <v xml:space="preserve">310-A      Mixing, Shaping &amp; Compaction, Type C, Group E </v>
      </c>
      <c r="B1029" s="13" t="s">
        <v>1335</v>
      </c>
      <c r="C1029" s="13" t="s">
        <v>1350</v>
      </c>
      <c r="D1029" s="13" t="s">
        <v>228</v>
      </c>
      <c r="E1029" s="13" t="s">
        <v>1300</v>
      </c>
      <c r="F1029" s="13" t="s">
        <v>188</v>
      </c>
      <c r="G1029" s="13" t="s">
        <v>189</v>
      </c>
      <c r="H1029" s="13" t="s">
        <v>190</v>
      </c>
      <c r="I1029" s="13">
        <v>1028</v>
      </c>
    </row>
    <row r="1030" spans="1:9" x14ac:dyDescent="0.25">
      <c r="A1030" s="13" t="str">
        <f t="shared" si="16"/>
        <v xml:space="preserve">310-A      Mixing, Shaping &amp; Compaction, Type D, Group A </v>
      </c>
      <c r="B1030" s="13" t="s">
        <v>1335</v>
      </c>
      <c r="C1030" s="13" t="s">
        <v>1351</v>
      </c>
      <c r="D1030" s="13" t="s">
        <v>228</v>
      </c>
      <c r="E1030" s="13" t="s">
        <v>1300</v>
      </c>
      <c r="F1030" s="13" t="s">
        <v>188</v>
      </c>
      <c r="G1030" s="13" t="s">
        <v>189</v>
      </c>
      <c r="H1030" s="13" t="s">
        <v>190</v>
      </c>
      <c r="I1030" s="13">
        <v>1029</v>
      </c>
    </row>
    <row r="1031" spans="1:9" x14ac:dyDescent="0.25">
      <c r="A1031" s="13" t="str">
        <f t="shared" si="16"/>
        <v xml:space="preserve">310-A      Mixing, Shaping &amp; Compaction, Type D, Group B </v>
      </c>
      <c r="B1031" s="13" t="s">
        <v>1335</v>
      </c>
      <c r="C1031" s="13" t="s">
        <v>1352</v>
      </c>
      <c r="D1031" s="13" t="s">
        <v>228</v>
      </c>
      <c r="E1031" s="13" t="s">
        <v>1300</v>
      </c>
      <c r="F1031" s="13" t="s">
        <v>188</v>
      </c>
      <c r="G1031" s="13" t="s">
        <v>189</v>
      </c>
      <c r="H1031" s="13" t="s">
        <v>190</v>
      </c>
      <c r="I1031" s="13">
        <v>1030</v>
      </c>
    </row>
    <row r="1032" spans="1:9" x14ac:dyDescent="0.25">
      <c r="A1032" s="13" t="str">
        <f t="shared" si="16"/>
        <v xml:space="preserve">310-A      Mixing, Shaping &amp; Compaction, Type D, Group C </v>
      </c>
      <c r="B1032" s="13" t="s">
        <v>1335</v>
      </c>
      <c r="C1032" s="13" t="s">
        <v>1353</v>
      </c>
      <c r="D1032" s="13" t="s">
        <v>228</v>
      </c>
      <c r="E1032" s="13" t="s">
        <v>1300</v>
      </c>
      <c r="F1032" s="13" t="s">
        <v>188</v>
      </c>
      <c r="G1032" s="13" t="s">
        <v>189</v>
      </c>
      <c r="H1032" s="13" t="s">
        <v>190</v>
      </c>
      <c r="I1032" s="13">
        <v>1031</v>
      </c>
    </row>
    <row r="1033" spans="1:9" x14ac:dyDescent="0.25">
      <c r="A1033" s="13" t="str">
        <f t="shared" si="16"/>
        <v xml:space="preserve">310-A      Mixing, Shaping &amp; Compaction, Type D, Group D </v>
      </c>
      <c r="B1033" s="13" t="s">
        <v>1335</v>
      </c>
      <c r="C1033" s="13" t="s">
        <v>1354</v>
      </c>
      <c r="D1033" s="13" t="s">
        <v>228</v>
      </c>
      <c r="E1033" s="13" t="s">
        <v>1300</v>
      </c>
      <c r="F1033" s="13" t="s">
        <v>188</v>
      </c>
      <c r="G1033" s="13" t="s">
        <v>189</v>
      </c>
      <c r="H1033" s="13" t="s">
        <v>190</v>
      </c>
      <c r="I1033" s="13">
        <v>1032</v>
      </c>
    </row>
    <row r="1034" spans="1:9" x14ac:dyDescent="0.25">
      <c r="A1034" s="13" t="str">
        <f t="shared" si="16"/>
        <v xml:space="preserve">310-A      Mixing, Shaping &amp; Compaction, Type D, Group E </v>
      </c>
      <c r="B1034" s="13" t="s">
        <v>1335</v>
      </c>
      <c r="C1034" s="13" t="s">
        <v>1355</v>
      </c>
      <c r="D1034" s="13" t="s">
        <v>228</v>
      </c>
      <c r="E1034" s="13" t="s">
        <v>1300</v>
      </c>
      <c r="F1034" s="13" t="s">
        <v>188</v>
      </c>
      <c r="G1034" s="13" t="s">
        <v>189</v>
      </c>
      <c r="H1034" s="13" t="s">
        <v>190</v>
      </c>
      <c r="I1034" s="13">
        <v>1033</v>
      </c>
    </row>
    <row r="1035" spans="1:9" x14ac:dyDescent="0.25">
      <c r="A1035" s="13" t="str">
        <f t="shared" si="16"/>
        <v xml:space="preserve">310-B      Size I  Stabilizer Aggregate, Coarse </v>
      </c>
      <c r="B1035" s="13" t="s">
        <v>1356</v>
      </c>
      <c r="C1035" s="13" t="s">
        <v>1357</v>
      </c>
      <c r="D1035" s="13" t="s">
        <v>425</v>
      </c>
      <c r="E1035" s="13" t="s">
        <v>1236</v>
      </c>
      <c r="F1035" s="13" t="s">
        <v>188</v>
      </c>
      <c r="G1035" s="13" t="s">
        <v>189</v>
      </c>
      <c r="H1035" s="13" t="s">
        <v>190</v>
      </c>
      <c r="I1035" s="13">
        <v>1034</v>
      </c>
    </row>
    <row r="1036" spans="1:9" x14ac:dyDescent="0.25">
      <c r="A1036" s="13" t="str">
        <f t="shared" si="16"/>
        <v xml:space="preserve">310-B      Size I  Stabilizer Aggregate, Coarse </v>
      </c>
      <c r="B1036" s="13" t="s">
        <v>1356</v>
      </c>
      <c r="C1036" s="13" t="s">
        <v>1357</v>
      </c>
      <c r="D1036" s="13" t="s">
        <v>241</v>
      </c>
      <c r="E1036" s="13" t="s">
        <v>1221</v>
      </c>
      <c r="F1036" s="13" t="s">
        <v>188</v>
      </c>
      <c r="G1036" s="13" t="s">
        <v>189</v>
      </c>
      <c r="H1036" s="13" t="s">
        <v>190</v>
      </c>
      <c r="I1036" s="13">
        <v>1035</v>
      </c>
    </row>
    <row r="1037" spans="1:9" x14ac:dyDescent="0.25">
      <c r="A1037" s="13" t="str">
        <f t="shared" si="16"/>
        <v xml:space="preserve">310-B      Size II Stabilizer Aggregate, Coarse </v>
      </c>
      <c r="B1037" s="13" t="s">
        <v>1356</v>
      </c>
      <c r="C1037" s="13" t="s">
        <v>1289</v>
      </c>
      <c r="D1037" s="13" t="s">
        <v>425</v>
      </c>
      <c r="E1037" s="13" t="s">
        <v>1236</v>
      </c>
      <c r="F1037" s="13" t="s">
        <v>188</v>
      </c>
      <c r="G1037" s="13" t="s">
        <v>189</v>
      </c>
      <c r="H1037" s="13" t="s">
        <v>190</v>
      </c>
      <c r="I1037" s="13">
        <v>1036</v>
      </c>
    </row>
    <row r="1038" spans="1:9" x14ac:dyDescent="0.25">
      <c r="A1038" s="13" t="str">
        <f t="shared" si="16"/>
        <v xml:space="preserve">310-B      Size II Stabilizer Aggregate, Coarse </v>
      </c>
      <c r="B1038" s="13" t="s">
        <v>1356</v>
      </c>
      <c r="C1038" s="13" t="s">
        <v>1289</v>
      </c>
      <c r="D1038" s="13" t="s">
        <v>241</v>
      </c>
      <c r="E1038" s="13" t="s">
        <v>1221</v>
      </c>
      <c r="F1038" s="13" t="s">
        <v>188</v>
      </c>
      <c r="G1038" s="13" t="s">
        <v>189</v>
      </c>
      <c r="H1038" s="13" t="s">
        <v>190</v>
      </c>
      <c r="I1038" s="13">
        <v>1037</v>
      </c>
    </row>
    <row r="1039" spans="1:9" x14ac:dyDescent="0.25">
      <c r="A1039" s="13" t="str">
        <f t="shared" si="16"/>
        <v xml:space="preserve">310-B      Size III Stabilizer Aggregate, Coarse </v>
      </c>
      <c r="B1039" s="13" t="s">
        <v>1356</v>
      </c>
      <c r="C1039" s="13" t="s">
        <v>1358</v>
      </c>
      <c r="D1039" s="13" t="s">
        <v>425</v>
      </c>
      <c r="E1039" s="13" t="s">
        <v>1236</v>
      </c>
      <c r="F1039" s="13" t="s">
        <v>188</v>
      </c>
      <c r="G1039" s="13" t="s">
        <v>189</v>
      </c>
      <c r="H1039" s="13" t="s">
        <v>190</v>
      </c>
      <c r="I1039" s="13">
        <v>1038</v>
      </c>
    </row>
    <row r="1040" spans="1:9" x14ac:dyDescent="0.25">
      <c r="A1040" s="13" t="str">
        <f t="shared" si="16"/>
        <v xml:space="preserve">310-B      Size III Stabilizer Aggregate, Coarse </v>
      </c>
      <c r="B1040" s="13" t="s">
        <v>1356</v>
      </c>
      <c r="C1040" s="13" t="s">
        <v>1358</v>
      </c>
      <c r="D1040" s="13" t="s">
        <v>241</v>
      </c>
      <c r="E1040" s="13" t="s">
        <v>1221</v>
      </c>
      <c r="F1040" s="13" t="s">
        <v>188</v>
      </c>
      <c r="G1040" s="13" t="s">
        <v>189</v>
      </c>
      <c r="H1040" s="13" t="s">
        <v>190</v>
      </c>
      <c r="I1040" s="13">
        <v>1039</v>
      </c>
    </row>
    <row r="1041" spans="1:9" x14ac:dyDescent="0.25">
      <c r="A1041" s="13" t="str">
        <f t="shared" si="16"/>
        <v xml:space="preserve">310-C      Stabilizer Aggregate, Shell </v>
      </c>
      <c r="B1041" s="13" t="s">
        <v>1359</v>
      </c>
      <c r="C1041" s="13" t="s">
        <v>1291</v>
      </c>
      <c r="D1041" s="13" t="s">
        <v>241</v>
      </c>
      <c r="E1041" s="13" t="s">
        <v>1221</v>
      </c>
      <c r="F1041" s="13" t="s">
        <v>188</v>
      </c>
      <c r="G1041" s="13" t="s">
        <v>189</v>
      </c>
      <c r="H1041" s="13" t="s">
        <v>190</v>
      </c>
      <c r="I1041" s="13">
        <v>1040</v>
      </c>
    </row>
    <row r="1042" spans="1:9" x14ac:dyDescent="0.25">
      <c r="A1042" s="13" t="str">
        <f t="shared" si="16"/>
        <v xml:space="preserve">310-C      Stabilizer Aggregate, Shell </v>
      </c>
      <c r="B1042" s="13" t="s">
        <v>1359</v>
      </c>
      <c r="C1042" s="13" t="s">
        <v>1291</v>
      </c>
      <c r="D1042" s="13" t="s">
        <v>425</v>
      </c>
      <c r="E1042" s="13" t="s">
        <v>1236</v>
      </c>
      <c r="F1042" s="13" t="s">
        <v>188</v>
      </c>
      <c r="G1042" s="13" t="s">
        <v>189</v>
      </c>
      <c r="H1042" s="13" t="s">
        <v>190</v>
      </c>
      <c r="I1042" s="13">
        <v>1041</v>
      </c>
    </row>
    <row r="1043" spans="1:9" x14ac:dyDescent="0.25">
      <c r="A1043" s="13" t="str">
        <f t="shared" si="16"/>
        <v xml:space="preserve">310-D      Stabilizer Aggregate, Medium </v>
      </c>
      <c r="B1043" s="13" t="s">
        <v>1360</v>
      </c>
      <c r="C1043" s="13" t="s">
        <v>1293</v>
      </c>
      <c r="D1043" s="13" t="s">
        <v>425</v>
      </c>
      <c r="E1043" s="13" t="s">
        <v>1236</v>
      </c>
      <c r="F1043" s="13" t="s">
        <v>188</v>
      </c>
      <c r="G1043" s="13" t="s">
        <v>189</v>
      </c>
      <c r="H1043" s="13" t="s">
        <v>190</v>
      </c>
      <c r="I1043" s="13">
        <v>1042</v>
      </c>
    </row>
    <row r="1044" spans="1:9" x14ac:dyDescent="0.25">
      <c r="A1044" s="13" t="str">
        <f t="shared" si="16"/>
        <v xml:space="preserve">310-D      Stabilizer Aggregate, Medium </v>
      </c>
      <c r="B1044" s="13" t="s">
        <v>1360</v>
      </c>
      <c r="C1044" s="13" t="s">
        <v>1293</v>
      </c>
      <c r="D1044" s="13" t="s">
        <v>241</v>
      </c>
      <c r="E1044" s="13" t="s">
        <v>1221</v>
      </c>
      <c r="F1044" s="13" t="s">
        <v>188</v>
      </c>
      <c r="G1044" s="13" t="s">
        <v>189</v>
      </c>
      <c r="H1044" s="13" t="s">
        <v>190</v>
      </c>
      <c r="I1044" s="13">
        <v>1043</v>
      </c>
    </row>
    <row r="1045" spans="1:9" x14ac:dyDescent="0.25">
      <c r="A1045" s="13" t="str">
        <f t="shared" si="16"/>
        <v xml:space="preserve">310-E      Stabilizer Aggregate, Fine </v>
      </c>
      <c r="B1045" s="13" t="s">
        <v>1361</v>
      </c>
      <c r="C1045" s="13" t="s">
        <v>1295</v>
      </c>
      <c r="D1045" s="13" t="s">
        <v>241</v>
      </c>
      <c r="E1045" s="13" t="s">
        <v>1221</v>
      </c>
      <c r="F1045" s="13" t="s">
        <v>188</v>
      </c>
      <c r="G1045" s="13" t="s">
        <v>189</v>
      </c>
      <c r="H1045" s="13" t="s">
        <v>190</v>
      </c>
      <c r="I1045" s="13">
        <v>1044</v>
      </c>
    </row>
    <row r="1046" spans="1:9" x14ac:dyDescent="0.25">
      <c r="A1046" s="13" t="str">
        <f t="shared" si="16"/>
        <v xml:space="preserve">310-E      Stabilizer Aggregate, Fine </v>
      </c>
      <c r="B1046" s="13" t="s">
        <v>1361</v>
      </c>
      <c r="C1046" s="13" t="s">
        <v>1295</v>
      </c>
      <c r="D1046" s="13" t="s">
        <v>425</v>
      </c>
      <c r="E1046" s="13" t="s">
        <v>1236</v>
      </c>
      <c r="F1046" s="13" t="s">
        <v>188</v>
      </c>
      <c r="G1046" s="13" t="s">
        <v>189</v>
      </c>
      <c r="H1046" s="13" t="s">
        <v>190</v>
      </c>
      <c r="I1046" s="13">
        <v>1045</v>
      </c>
    </row>
    <row r="1047" spans="1:9" x14ac:dyDescent="0.25">
      <c r="A1047" s="13" t="str">
        <f t="shared" si="16"/>
        <v xml:space="preserve">311-A      10" Processing Lime and Fly Ash Treated Course </v>
      </c>
      <c r="B1047" s="13" t="s">
        <v>1362</v>
      </c>
      <c r="C1047" s="13" t="s">
        <v>1363</v>
      </c>
      <c r="D1047" s="13" t="s">
        <v>228</v>
      </c>
      <c r="E1047" s="13" t="s">
        <v>1300</v>
      </c>
      <c r="F1047" s="13" t="s">
        <v>188</v>
      </c>
      <c r="G1047" s="13" t="s">
        <v>189</v>
      </c>
      <c r="H1047" s="13" t="s">
        <v>190</v>
      </c>
      <c r="I1047" s="13">
        <v>1046</v>
      </c>
    </row>
    <row r="1048" spans="1:9" x14ac:dyDescent="0.25">
      <c r="A1048" s="13" t="str">
        <f t="shared" si="16"/>
        <v xml:space="preserve">311-A      5" Processing Lime and Fly Ash Treated Course </v>
      </c>
      <c r="B1048" s="13" t="s">
        <v>1362</v>
      </c>
      <c r="C1048" s="13" t="s">
        <v>1364</v>
      </c>
      <c r="D1048" s="13" t="s">
        <v>228</v>
      </c>
      <c r="E1048" s="13" t="s">
        <v>1300</v>
      </c>
      <c r="F1048" s="13" t="s">
        <v>188</v>
      </c>
      <c r="G1048" s="13" t="s">
        <v>189</v>
      </c>
      <c r="H1048" s="13" t="s">
        <v>190</v>
      </c>
      <c r="I1048" s="13">
        <v>1047</v>
      </c>
    </row>
    <row r="1049" spans="1:9" x14ac:dyDescent="0.25">
      <c r="A1049" s="13" t="str">
        <f t="shared" si="16"/>
        <v xml:space="preserve">311-A      6" Processing Lime and Fly Ash Treated Course </v>
      </c>
      <c r="B1049" s="13" t="s">
        <v>1362</v>
      </c>
      <c r="C1049" s="13" t="s">
        <v>1365</v>
      </c>
      <c r="D1049" s="13" t="s">
        <v>228</v>
      </c>
      <c r="E1049" s="13" t="s">
        <v>1300</v>
      </c>
      <c r="F1049" s="13" t="s">
        <v>188</v>
      </c>
      <c r="G1049" s="13" t="s">
        <v>189</v>
      </c>
      <c r="H1049" s="13" t="s">
        <v>190</v>
      </c>
      <c r="I1049" s="13">
        <v>1048</v>
      </c>
    </row>
    <row r="1050" spans="1:9" x14ac:dyDescent="0.25">
      <c r="A1050" s="13" t="str">
        <f t="shared" si="16"/>
        <v xml:space="preserve">311-A      7" Processing Lime and Fly Ash Treated Course </v>
      </c>
      <c r="B1050" s="13" t="s">
        <v>1362</v>
      </c>
      <c r="C1050" s="13" t="s">
        <v>1366</v>
      </c>
      <c r="D1050" s="13" t="s">
        <v>228</v>
      </c>
      <c r="E1050" s="13" t="s">
        <v>1300</v>
      </c>
      <c r="F1050" s="13" t="s">
        <v>188</v>
      </c>
      <c r="G1050" s="13" t="s">
        <v>189</v>
      </c>
      <c r="H1050" s="13" t="s">
        <v>190</v>
      </c>
      <c r="I1050" s="13">
        <v>1049</v>
      </c>
    </row>
    <row r="1051" spans="1:9" x14ac:dyDescent="0.25">
      <c r="A1051" s="13" t="str">
        <f t="shared" si="16"/>
        <v xml:space="preserve">311-A      8" Processing Lime and Fly Ash Treated Course </v>
      </c>
      <c r="B1051" s="13" t="s">
        <v>1362</v>
      </c>
      <c r="C1051" s="13" t="s">
        <v>1367</v>
      </c>
      <c r="D1051" s="13" t="s">
        <v>228</v>
      </c>
      <c r="E1051" s="13" t="s">
        <v>1300</v>
      </c>
      <c r="F1051" s="13" t="s">
        <v>188</v>
      </c>
      <c r="G1051" s="13" t="s">
        <v>189</v>
      </c>
      <c r="H1051" s="13" t="s">
        <v>190</v>
      </c>
      <c r="I1051" s="13">
        <v>1050</v>
      </c>
    </row>
    <row r="1052" spans="1:9" x14ac:dyDescent="0.25">
      <c r="A1052" s="13" t="str">
        <f t="shared" si="16"/>
        <v xml:space="preserve">311-A      9" Processing Lime and Fly Ash Treated Course </v>
      </c>
      <c r="B1052" s="13" t="s">
        <v>1362</v>
      </c>
      <c r="C1052" s="13" t="s">
        <v>1368</v>
      </c>
      <c r="D1052" s="13" t="s">
        <v>228</v>
      </c>
      <c r="E1052" s="13" t="s">
        <v>1300</v>
      </c>
      <c r="F1052" s="13" t="s">
        <v>188</v>
      </c>
      <c r="G1052" s="13" t="s">
        <v>189</v>
      </c>
      <c r="H1052" s="13" t="s">
        <v>190</v>
      </c>
      <c r="I1052" s="13">
        <v>1051</v>
      </c>
    </row>
    <row r="1053" spans="1:9" x14ac:dyDescent="0.25">
      <c r="A1053" s="13" t="str">
        <f t="shared" si="16"/>
        <v xml:space="preserve">311-B      Lime </v>
      </c>
      <c r="B1053" s="13" t="s">
        <v>1369</v>
      </c>
      <c r="C1053" s="13" t="s">
        <v>1323</v>
      </c>
      <c r="D1053" s="13" t="s">
        <v>425</v>
      </c>
      <c r="E1053" s="13" t="s">
        <v>187</v>
      </c>
      <c r="F1053" s="13" t="s">
        <v>188</v>
      </c>
      <c r="G1053" s="13" t="s">
        <v>189</v>
      </c>
      <c r="H1053" s="13" t="s">
        <v>190</v>
      </c>
      <c r="I1053" s="13">
        <v>1052</v>
      </c>
    </row>
    <row r="1054" spans="1:9" x14ac:dyDescent="0.25">
      <c r="A1054" s="13" t="str">
        <f t="shared" si="16"/>
        <v xml:space="preserve">311-C      Fly Ash, Class C </v>
      </c>
      <c r="B1054" s="13" t="s">
        <v>1370</v>
      </c>
      <c r="C1054" s="13" t="s">
        <v>1371</v>
      </c>
      <c r="D1054" s="13" t="s">
        <v>425</v>
      </c>
      <c r="E1054" s="13" t="s">
        <v>187</v>
      </c>
      <c r="F1054" s="13" t="s">
        <v>188</v>
      </c>
      <c r="G1054" s="13" t="s">
        <v>189</v>
      </c>
      <c r="H1054" s="13" t="s">
        <v>190</v>
      </c>
      <c r="I1054" s="13">
        <v>1053</v>
      </c>
    </row>
    <row r="1055" spans="1:9" x14ac:dyDescent="0.25">
      <c r="A1055" s="13" t="str">
        <f t="shared" si="16"/>
        <v xml:space="preserve">311-C      Fly Ash, Class C or F </v>
      </c>
      <c r="B1055" s="13" t="s">
        <v>1370</v>
      </c>
      <c r="C1055" s="13" t="s">
        <v>1372</v>
      </c>
      <c r="D1055" s="13" t="s">
        <v>425</v>
      </c>
      <c r="E1055" s="13" t="s">
        <v>187</v>
      </c>
      <c r="F1055" s="13" t="s">
        <v>188</v>
      </c>
      <c r="G1055" s="13" t="s">
        <v>189</v>
      </c>
      <c r="H1055" s="13" t="s">
        <v>190</v>
      </c>
      <c r="I1055" s="13">
        <v>1054</v>
      </c>
    </row>
    <row r="1056" spans="1:9" x14ac:dyDescent="0.25">
      <c r="A1056" s="13" t="str">
        <f t="shared" si="16"/>
        <v xml:space="preserve">311-D      Aggregate </v>
      </c>
      <c r="B1056" s="13" t="s">
        <v>1373</v>
      </c>
      <c r="C1056" s="13" t="s">
        <v>1374</v>
      </c>
      <c r="D1056" s="13" t="s">
        <v>425</v>
      </c>
      <c r="E1056" s="13" t="s">
        <v>187</v>
      </c>
      <c r="F1056" s="13" t="s">
        <v>188</v>
      </c>
      <c r="G1056" s="13" t="s">
        <v>189</v>
      </c>
      <c r="H1056" s="13" t="s">
        <v>190</v>
      </c>
      <c r="I1056" s="13">
        <v>1055</v>
      </c>
    </row>
    <row r="1057" spans="1:9" x14ac:dyDescent="0.25">
      <c r="A1057" s="13" t="str">
        <f t="shared" si="16"/>
        <v xml:space="preserve">311-D      Aggregate </v>
      </c>
      <c r="B1057" s="13" t="s">
        <v>1373</v>
      </c>
      <c r="C1057" s="13" t="s">
        <v>1374</v>
      </c>
      <c r="D1057" s="13" t="s">
        <v>241</v>
      </c>
      <c r="E1057" s="13" t="s">
        <v>187</v>
      </c>
      <c r="F1057" s="13" t="s">
        <v>188</v>
      </c>
      <c r="G1057" s="13" t="s">
        <v>189</v>
      </c>
      <c r="H1057" s="13" t="s">
        <v>190</v>
      </c>
      <c r="I1057" s="13">
        <v>1056</v>
      </c>
    </row>
    <row r="1058" spans="1:9" x14ac:dyDescent="0.25">
      <c r="A1058" s="13" t="str">
        <f t="shared" si="16"/>
        <v xml:space="preserve">311-S      Bituminous Curing Seal </v>
      </c>
      <c r="B1058" s="13" t="s">
        <v>1375</v>
      </c>
      <c r="C1058" s="13" t="s">
        <v>1325</v>
      </c>
      <c r="D1058" s="13" t="s">
        <v>1326</v>
      </c>
      <c r="E1058" s="13" t="s">
        <v>187</v>
      </c>
      <c r="F1058" s="13" t="s">
        <v>188</v>
      </c>
      <c r="G1058" s="13" t="s">
        <v>189</v>
      </c>
      <c r="H1058" s="13" t="s">
        <v>190</v>
      </c>
      <c r="I1058" s="13">
        <v>1057</v>
      </c>
    </row>
    <row r="1059" spans="1:9" x14ac:dyDescent="0.25">
      <c r="A1059" s="13" t="str">
        <f t="shared" si="16"/>
        <v xml:space="preserve">321-A      12" In-Grade Preparation </v>
      </c>
      <c r="B1059" s="13" t="s">
        <v>1376</v>
      </c>
      <c r="C1059" s="13" t="s">
        <v>1377</v>
      </c>
      <c r="D1059" s="13" t="s">
        <v>221</v>
      </c>
      <c r="E1059" s="13" t="s">
        <v>187</v>
      </c>
      <c r="F1059" s="13" t="s">
        <v>188</v>
      </c>
      <c r="G1059" s="13" t="s">
        <v>189</v>
      </c>
      <c r="H1059" s="13" t="s">
        <v>190</v>
      </c>
      <c r="I1059" s="13">
        <v>1058</v>
      </c>
    </row>
    <row r="1060" spans="1:9" x14ac:dyDescent="0.25">
      <c r="A1060" s="13" t="str">
        <f t="shared" si="16"/>
        <v xml:space="preserve">321-A      3" In-Grade Preparation </v>
      </c>
      <c r="B1060" s="13" t="s">
        <v>1376</v>
      </c>
      <c r="C1060" s="13" t="s">
        <v>1378</v>
      </c>
      <c r="D1060" s="13" t="s">
        <v>221</v>
      </c>
      <c r="E1060" s="13" t="s">
        <v>187</v>
      </c>
      <c r="F1060" s="13" t="s">
        <v>188</v>
      </c>
      <c r="G1060" s="13" t="s">
        <v>189</v>
      </c>
      <c r="H1060" s="13" t="s">
        <v>190</v>
      </c>
      <c r="I1060" s="13">
        <v>1059</v>
      </c>
    </row>
    <row r="1061" spans="1:9" x14ac:dyDescent="0.25">
      <c r="A1061" s="13" t="str">
        <f t="shared" si="16"/>
        <v xml:space="preserve">321-A      6" In-Grade Preparation </v>
      </c>
      <c r="B1061" s="13" t="s">
        <v>1376</v>
      </c>
      <c r="C1061" s="13" t="s">
        <v>1379</v>
      </c>
      <c r="D1061" s="13" t="s">
        <v>221</v>
      </c>
      <c r="E1061" s="13" t="s">
        <v>187</v>
      </c>
      <c r="F1061" s="13" t="s">
        <v>188</v>
      </c>
      <c r="G1061" s="13" t="s">
        <v>189</v>
      </c>
      <c r="H1061" s="13" t="s">
        <v>190</v>
      </c>
      <c r="I1061" s="13">
        <v>1060</v>
      </c>
    </row>
    <row r="1062" spans="1:9" x14ac:dyDescent="0.25">
      <c r="A1062" s="13" t="str">
        <f t="shared" si="16"/>
        <v xml:space="preserve">907-402-A  Open Graded Friction Course, 12.5mm Mixture </v>
      </c>
      <c r="B1062" s="13" t="s">
        <v>1380</v>
      </c>
      <c r="C1062" s="13" t="s">
        <v>1381</v>
      </c>
      <c r="D1062" s="13" t="s">
        <v>425</v>
      </c>
      <c r="E1062" s="13" t="s">
        <v>1382</v>
      </c>
      <c r="F1062" s="13" t="s">
        <v>188</v>
      </c>
      <c r="G1062" s="13" t="s">
        <v>189</v>
      </c>
      <c r="H1062" s="13" t="s">
        <v>190</v>
      </c>
      <c r="I1062" s="13">
        <v>1061</v>
      </c>
    </row>
    <row r="1063" spans="1:9" x14ac:dyDescent="0.25">
      <c r="A1063" s="13" t="str">
        <f t="shared" si="16"/>
        <v xml:space="preserve">907-402-A  Open Graded Friction Course, 9.5-mm Mixture </v>
      </c>
      <c r="B1063" s="13" t="s">
        <v>1380</v>
      </c>
      <c r="C1063" s="13" t="s">
        <v>1383</v>
      </c>
      <c r="D1063" s="13" t="s">
        <v>425</v>
      </c>
      <c r="E1063" s="13" t="s">
        <v>1382</v>
      </c>
      <c r="F1063" s="13" t="s">
        <v>188</v>
      </c>
      <c r="G1063" s="13" t="s">
        <v>189</v>
      </c>
      <c r="H1063" s="13" t="s">
        <v>190</v>
      </c>
      <c r="I1063" s="13">
        <v>1062</v>
      </c>
    </row>
    <row r="1064" spans="1:9" x14ac:dyDescent="0.25">
      <c r="A1064" s="13" t="str">
        <f t="shared" si="16"/>
        <v xml:space="preserve">907-402-B  Bituminous Tack Coat </v>
      </c>
      <c r="B1064" s="13" t="s">
        <v>1384</v>
      </c>
      <c r="C1064" s="13" t="s">
        <v>1385</v>
      </c>
      <c r="D1064" s="13" t="s">
        <v>1326</v>
      </c>
      <c r="E1064" s="13" t="s">
        <v>1382</v>
      </c>
      <c r="F1064" s="13" t="s">
        <v>188</v>
      </c>
      <c r="G1064" s="13" t="s">
        <v>189</v>
      </c>
      <c r="H1064" s="13" t="s">
        <v>190</v>
      </c>
      <c r="I1064" s="13">
        <v>1063</v>
      </c>
    </row>
    <row r="1065" spans="1:9" x14ac:dyDescent="0.25">
      <c r="A1065" s="13" t="str">
        <f t="shared" si="16"/>
        <v xml:space="preserve">403-A      12.5-mm, HT, Asphalt Pavement </v>
      </c>
      <c r="B1065" s="13" t="s">
        <v>1386</v>
      </c>
      <c r="C1065" s="13" t="s">
        <v>1387</v>
      </c>
      <c r="D1065" s="13" t="s">
        <v>425</v>
      </c>
      <c r="E1065" s="13" t="s">
        <v>1382</v>
      </c>
      <c r="F1065" s="13" t="s">
        <v>188</v>
      </c>
      <c r="G1065" s="13" t="s">
        <v>189</v>
      </c>
      <c r="H1065" s="13" t="s">
        <v>190</v>
      </c>
      <c r="I1065" s="13">
        <v>1064</v>
      </c>
    </row>
    <row r="1066" spans="1:9" x14ac:dyDescent="0.25">
      <c r="A1066" s="13" t="str">
        <f t="shared" si="16"/>
        <v xml:space="preserve">907-403-A  12.5-mm, HT, Asphalt Pavement </v>
      </c>
      <c r="B1066" s="13" t="s">
        <v>1388</v>
      </c>
      <c r="C1066" s="13" t="s">
        <v>1387</v>
      </c>
      <c r="D1066" s="13" t="s">
        <v>425</v>
      </c>
      <c r="E1066" s="13" t="s">
        <v>1382</v>
      </c>
      <c r="F1066" s="13" t="s">
        <v>188</v>
      </c>
      <c r="G1066" s="13" t="s">
        <v>189</v>
      </c>
      <c r="H1066" s="13" t="s">
        <v>190</v>
      </c>
      <c r="I1066" s="13">
        <v>1065</v>
      </c>
    </row>
    <row r="1067" spans="1:9" x14ac:dyDescent="0.25">
      <c r="A1067" s="13" t="str">
        <f t="shared" si="16"/>
        <v xml:space="preserve">403-A      12.5-mm, MT, Asphalt Pavement </v>
      </c>
      <c r="B1067" s="13" t="s">
        <v>1386</v>
      </c>
      <c r="C1067" s="13" t="s">
        <v>1389</v>
      </c>
      <c r="D1067" s="13" t="s">
        <v>425</v>
      </c>
      <c r="E1067" s="13" t="s">
        <v>1382</v>
      </c>
      <c r="F1067" s="13" t="s">
        <v>188</v>
      </c>
      <c r="G1067" s="13" t="s">
        <v>189</v>
      </c>
      <c r="H1067" s="13" t="s">
        <v>190</v>
      </c>
      <c r="I1067" s="13">
        <v>1066</v>
      </c>
    </row>
    <row r="1068" spans="1:9" x14ac:dyDescent="0.25">
      <c r="A1068" s="13" t="str">
        <f t="shared" si="16"/>
        <v xml:space="preserve">907-403-A  12.5-mm, MT, Asphalt Pavement </v>
      </c>
      <c r="B1068" s="13" t="s">
        <v>1388</v>
      </c>
      <c r="C1068" s="13" t="s">
        <v>1389</v>
      </c>
      <c r="D1068" s="13" t="s">
        <v>425</v>
      </c>
      <c r="E1068" s="13" t="s">
        <v>1382</v>
      </c>
      <c r="F1068" s="13" t="s">
        <v>188</v>
      </c>
      <c r="G1068" s="13" t="s">
        <v>189</v>
      </c>
      <c r="H1068" s="13" t="s">
        <v>190</v>
      </c>
      <c r="I1068" s="13">
        <v>1067</v>
      </c>
    </row>
    <row r="1069" spans="1:9" x14ac:dyDescent="0.25">
      <c r="A1069" s="13" t="str">
        <f t="shared" si="16"/>
        <v xml:space="preserve">403-A      12.5-mm, ST, Asphalt Pavement </v>
      </c>
      <c r="B1069" s="13" t="s">
        <v>1386</v>
      </c>
      <c r="C1069" s="13" t="s">
        <v>1390</v>
      </c>
      <c r="D1069" s="13" t="s">
        <v>425</v>
      </c>
      <c r="E1069" s="13" t="s">
        <v>1382</v>
      </c>
      <c r="F1069" s="13" t="s">
        <v>188</v>
      </c>
      <c r="G1069" s="13" t="s">
        <v>189</v>
      </c>
      <c r="H1069" s="13" t="s">
        <v>190</v>
      </c>
      <c r="I1069" s="13">
        <v>1068</v>
      </c>
    </row>
    <row r="1070" spans="1:9" x14ac:dyDescent="0.25">
      <c r="A1070" s="13" t="str">
        <f t="shared" si="16"/>
        <v xml:space="preserve">907-403-A  12.5-mm, ST, Asphalt Pavement </v>
      </c>
      <c r="B1070" s="13" t="s">
        <v>1388</v>
      </c>
      <c r="C1070" s="13" t="s">
        <v>1390</v>
      </c>
      <c r="D1070" s="13" t="s">
        <v>425</v>
      </c>
      <c r="E1070" s="13" t="s">
        <v>1382</v>
      </c>
      <c r="F1070" s="13" t="s">
        <v>188</v>
      </c>
      <c r="G1070" s="13" t="s">
        <v>189</v>
      </c>
      <c r="H1070" s="13" t="s">
        <v>190</v>
      </c>
      <c r="I1070" s="13">
        <v>1069</v>
      </c>
    </row>
    <row r="1071" spans="1:9" x14ac:dyDescent="0.25">
      <c r="A1071" s="13" t="str">
        <f t="shared" si="16"/>
        <v xml:space="preserve">403-A      19-mm, HT, Asphalt Pavement </v>
      </c>
      <c r="B1071" s="13" t="s">
        <v>1386</v>
      </c>
      <c r="C1071" s="13" t="s">
        <v>1391</v>
      </c>
      <c r="D1071" s="13" t="s">
        <v>425</v>
      </c>
      <c r="E1071" s="13" t="s">
        <v>1382</v>
      </c>
      <c r="F1071" s="13" t="s">
        <v>188</v>
      </c>
      <c r="G1071" s="13" t="s">
        <v>189</v>
      </c>
      <c r="H1071" s="13" t="s">
        <v>190</v>
      </c>
      <c r="I1071" s="13">
        <v>1070</v>
      </c>
    </row>
    <row r="1072" spans="1:9" x14ac:dyDescent="0.25">
      <c r="A1072" s="13" t="str">
        <f t="shared" si="16"/>
        <v xml:space="preserve">907-403-A  19-mm, HT, Asphalt Pavement </v>
      </c>
      <c r="B1072" s="13" t="s">
        <v>1388</v>
      </c>
      <c r="C1072" s="13" t="s">
        <v>1391</v>
      </c>
      <c r="D1072" s="13" t="s">
        <v>425</v>
      </c>
      <c r="E1072" s="13" t="s">
        <v>1382</v>
      </c>
      <c r="F1072" s="13" t="s">
        <v>188</v>
      </c>
      <c r="G1072" s="13" t="s">
        <v>189</v>
      </c>
      <c r="H1072" s="13" t="s">
        <v>190</v>
      </c>
      <c r="I1072" s="13">
        <v>1071</v>
      </c>
    </row>
    <row r="1073" spans="1:9" x14ac:dyDescent="0.25">
      <c r="A1073" s="13" t="str">
        <f t="shared" si="16"/>
        <v xml:space="preserve">403-A      19-mm, MT, Asphalt Pavement </v>
      </c>
      <c r="B1073" s="13" t="s">
        <v>1386</v>
      </c>
      <c r="C1073" s="13" t="s">
        <v>1392</v>
      </c>
      <c r="D1073" s="13" t="s">
        <v>425</v>
      </c>
      <c r="E1073" s="13" t="s">
        <v>1382</v>
      </c>
      <c r="F1073" s="13" t="s">
        <v>188</v>
      </c>
      <c r="G1073" s="13" t="s">
        <v>189</v>
      </c>
      <c r="H1073" s="13" t="s">
        <v>190</v>
      </c>
      <c r="I1073" s="13">
        <v>1072</v>
      </c>
    </row>
    <row r="1074" spans="1:9" x14ac:dyDescent="0.25">
      <c r="A1074" s="13" t="str">
        <f t="shared" si="16"/>
        <v xml:space="preserve">907-403-A  19-mm, MT, Asphalt Pavement </v>
      </c>
      <c r="B1074" s="13" t="s">
        <v>1388</v>
      </c>
      <c r="C1074" s="13" t="s">
        <v>1392</v>
      </c>
      <c r="D1074" s="13" t="s">
        <v>425</v>
      </c>
      <c r="E1074" s="13" t="s">
        <v>1382</v>
      </c>
      <c r="F1074" s="13" t="s">
        <v>188</v>
      </c>
      <c r="G1074" s="13" t="s">
        <v>189</v>
      </c>
      <c r="H1074" s="13" t="s">
        <v>190</v>
      </c>
      <c r="I1074" s="13">
        <v>1073</v>
      </c>
    </row>
    <row r="1075" spans="1:9" x14ac:dyDescent="0.25">
      <c r="A1075" s="13" t="str">
        <f t="shared" si="16"/>
        <v xml:space="preserve">403-A      19-mm, ST, Asphalt Pavement </v>
      </c>
      <c r="B1075" s="13" t="s">
        <v>1386</v>
      </c>
      <c r="C1075" s="13" t="s">
        <v>1393</v>
      </c>
      <c r="D1075" s="13" t="s">
        <v>425</v>
      </c>
      <c r="E1075" s="13" t="s">
        <v>1382</v>
      </c>
      <c r="F1075" s="13" t="s">
        <v>188</v>
      </c>
      <c r="G1075" s="13" t="s">
        <v>189</v>
      </c>
      <c r="H1075" s="13" t="s">
        <v>190</v>
      </c>
      <c r="I1075" s="13">
        <v>1074</v>
      </c>
    </row>
    <row r="1076" spans="1:9" x14ac:dyDescent="0.25">
      <c r="A1076" s="13" t="str">
        <f t="shared" si="16"/>
        <v xml:space="preserve">907-403-A  19-mm, ST, Asphalt Pavement </v>
      </c>
      <c r="B1076" s="13" t="s">
        <v>1388</v>
      </c>
      <c r="C1076" s="13" t="s">
        <v>1393</v>
      </c>
      <c r="D1076" s="13" t="s">
        <v>425</v>
      </c>
      <c r="E1076" s="13" t="s">
        <v>1382</v>
      </c>
      <c r="F1076" s="13" t="s">
        <v>188</v>
      </c>
      <c r="G1076" s="13" t="s">
        <v>189</v>
      </c>
      <c r="H1076" s="13" t="s">
        <v>190</v>
      </c>
      <c r="I1076" s="13">
        <v>1075</v>
      </c>
    </row>
    <row r="1077" spans="1:9" x14ac:dyDescent="0.25">
      <c r="A1077" s="13" t="str">
        <f t="shared" si="16"/>
        <v xml:space="preserve">403-A      25-mm, HT, Asphalt Pavement </v>
      </c>
      <c r="B1077" s="13" t="s">
        <v>1386</v>
      </c>
      <c r="C1077" s="13" t="s">
        <v>1394</v>
      </c>
      <c r="D1077" s="13" t="s">
        <v>425</v>
      </c>
      <c r="E1077" s="13" t="s">
        <v>1382</v>
      </c>
      <c r="F1077" s="13" t="s">
        <v>188</v>
      </c>
      <c r="G1077" s="13" t="s">
        <v>189</v>
      </c>
      <c r="H1077" s="13" t="s">
        <v>190</v>
      </c>
      <c r="I1077" s="13">
        <v>1076</v>
      </c>
    </row>
    <row r="1078" spans="1:9" x14ac:dyDescent="0.25">
      <c r="A1078" s="13" t="str">
        <f t="shared" si="16"/>
        <v xml:space="preserve">907-403-A  25-mm, HT, Asphalt Pavement </v>
      </c>
      <c r="B1078" s="13" t="s">
        <v>1388</v>
      </c>
      <c r="C1078" s="13" t="s">
        <v>1394</v>
      </c>
      <c r="D1078" s="13" t="s">
        <v>425</v>
      </c>
      <c r="E1078" s="13" t="s">
        <v>1382</v>
      </c>
      <c r="F1078" s="13" t="s">
        <v>188</v>
      </c>
      <c r="G1078" s="13" t="s">
        <v>189</v>
      </c>
      <c r="H1078" s="13" t="s">
        <v>190</v>
      </c>
      <c r="I1078" s="13">
        <v>1077</v>
      </c>
    </row>
    <row r="1079" spans="1:9" x14ac:dyDescent="0.25">
      <c r="A1079" s="13" t="str">
        <f t="shared" si="16"/>
        <v xml:space="preserve">403-A      25-mm, MT, Asphalt Pavement </v>
      </c>
      <c r="B1079" s="13" t="s">
        <v>1386</v>
      </c>
      <c r="C1079" s="13" t="s">
        <v>1395</v>
      </c>
      <c r="D1079" s="13" t="s">
        <v>425</v>
      </c>
      <c r="E1079" s="13" t="s">
        <v>1382</v>
      </c>
      <c r="F1079" s="13" t="s">
        <v>188</v>
      </c>
      <c r="G1079" s="13" t="s">
        <v>189</v>
      </c>
      <c r="H1079" s="13" t="s">
        <v>190</v>
      </c>
      <c r="I1079" s="13">
        <v>1078</v>
      </c>
    </row>
    <row r="1080" spans="1:9" x14ac:dyDescent="0.25">
      <c r="A1080" s="13" t="str">
        <f t="shared" si="16"/>
        <v xml:space="preserve">907-403-A  25-mm, MT, Asphalt Pavement </v>
      </c>
      <c r="B1080" s="13" t="s">
        <v>1388</v>
      </c>
      <c r="C1080" s="13" t="s">
        <v>1395</v>
      </c>
      <c r="D1080" s="13" t="s">
        <v>425</v>
      </c>
      <c r="E1080" s="13" t="s">
        <v>1382</v>
      </c>
      <c r="F1080" s="13" t="s">
        <v>188</v>
      </c>
      <c r="G1080" s="13" t="s">
        <v>189</v>
      </c>
      <c r="H1080" s="13" t="s">
        <v>190</v>
      </c>
      <c r="I1080" s="13">
        <v>1079</v>
      </c>
    </row>
    <row r="1081" spans="1:9" x14ac:dyDescent="0.25">
      <c r="A1081" s="13" t="str">
        <f t="shared" si="16"/>
        <v xml:space="preserve">403-A      25-mm, ST, Asphalt Pavement </v>
      </c>
      <c r="B1081" s="13" t="s">
        <v>1386</v>
      </c>
      <c r="C1081" s="13" t="s">
        <v>1396</v>
      </c>
      <c r="D1081" s="13" t="s">
        <v>425</v>
      </c>
      <c r="E1081" s="13" t="s">
        <v>1382</v>
      </c>
      <c r="F1081" s="13" t="s">
        <v>188</v>
      </c>
      <c r="G1081" s="13" t="s">
        <v>189</v>
      </c>
      <c r="H1081" s="13" t="s">
        <v>190</v>
      </c>
      <c r="I1081" s="13">
        <v>1080</v>
      </c>
    </row>
    <row r="1082" spans="1:9" x14ac:dyDescent="0.25">
      <c r="A1082" s="13" t="str">
        <f t="shared" si="16"/>
        <v xml:space="preserve">907-403-A  25-mm, ST, Asphalt Pavement </v>
      </c>
      <c r="B1082" s="13" t="s">
        <v>1388</v>
      </c>
      <c r="C1082" s="13" t="s">
        <v>1396</v>
      </c>
      <c r="D1082" s="13" t="s">
        <v>425</v>
      </c>
      <c r="E1082" s="13" t="s">
        <v>1382</v>
      </c>
      <c r="F1082" s="13" t="s">
        <v>188</v>
      </c>
      <c r="G1082" s="13" t="s">
        <v>189</v>
      </c>
      <c r="H1082" s="13" t="s">
        <v>190</v>
      </c>
      <c r="I1082" s="13">
        <v>1081</v>
      </c>
    </row>
    <row r="1083" spans="1:9" x14ac:dyDescent="0.25">
      <c r="A1083" s="13" t="str">
        <f t="shared" si="16"/>
        <v xml:space="preserve">403-A      4.75-mm, HT, Asphalt Pavement </v>
      </c>
      <c r="B1083" s="13" t="s">
        <v>1386</v>
      </c>
      <c r="C1083" s="13" t="s">
        <v>1397</v>
      </c>
      <c r="D1083" s="13" t="s">
        <v>425</v>
      </c>
      <c r="E1083" s="13" t="s">
        <v>1382</v>
      </c>
      <c r="F1083" s="13" t="s">
        <v>188</v>
      </c>
      <c r="G1083" s="13" t="s">
        <v>189</v>
      </c>
      <c r="H1083" s="13" t="s">
        <v>190</v>
      </c>
      <c r="I1083" s="13">
        <v>1082</v>
      </c>
    </row>
    <row r="1084" spans="1:9" x14ac:dyDescent="0.25">
      <c r="A1084" s="13" t="str">
        <f t="shared" si="16"/>
        <v xml:space="preserve">907-403-A  4.75-mm, HT, Asphalt Pavement </v>
      </c>
      <c r="B1084" s="13" t="s">
        <v>1388</v>
      </c>
      <c r="C1084" s="13" t="s">
        <v>1397</v>
      </c>
      <c r="D1084" s="13" t="s">
        <v>425</v>
      </c>
      <c r="E1084" s="13" t="s">
        <v>1382</v>
      </c>
      <c r="F1084" s="13" t="s">
        <v>188</v>
      </c>
      <c r="G1084" s="13" t="s">
        <v>189</v>
      </c>
      <c r="H1084" s="13" t="s">
        <v>190</v>
      </c>
      <c r="I1084" s="13">
        <v>1083</v>
      </c>
    </row>
    <row r="1085" spans="1:9" x14ac:dyDescent="0.25">
      <c r="A1085" s="13" t="str">
        <f t="shared" si="16"/>
        <v xml:space="preserve">403-A      4.75-mm, MT, Asphalt Pavement </v>
      </c>
      <c r="B1085" s="13" t="s">
        <v>1386</v>
      </c>
      <c r="C1085" s="13" t="s">
        <v>1398</v>
      </c>
      <c r="D1085" s="13" t="s">
        <v>425</v>
      </c>
      <c r="E1085" s="13" t="s">
        <v>1382</v>
      </c>
      <c r="F1085" s="13" t="s">
        <v>188</v>
      </c>
      <c r="G1085" s="13" t="s">
        <v>189</v>
      </c>
      <c r="H1085" s="13" t="s">
        <v>190</v>
      </c>
      <c r="I1085" s="13">
        <v>1084</v>
      </c>
    </row>
    <row r="1086" spans="1:9" x14ac:dyDescent="0.25">
      <c r="A1086" s="13" t="str">
        <f t="shared" si="16"/>
        <v xml:space="preserve">907-403-A  4.75-mm, MT, Asphalt Pavement </v>
      </c>
      <c r="B1086" s="13" t="s">
        <v>1388</v>
      </c>
      <c r="C1086" s="13" t="s">
        <v>1398</v>
      </c>
      <c r="D1086" s="13" t="s">
        <v>425</v>
      </c>
      <c r="E1086" s="13" t="s">
        <v>1382</v>
      </c>
      <c r="F1086" s="13" t="s">
        <v>188</v>
      </c>
      <c r="G1086" s="13" t="s">
        <v>189</v>
      </c>
      <c r="H1086" s="13" t="s">
        <v>190</v>
      </c>
      <c r="I1086" s="13">
        <v>1085</v>
      </c>
    </row>
    <row r="1087" spans="1:9" x14ac:dyDescent="0.25">
      <c r="A1087" s="13" t="str">
        <f t="shared" si="16"/>
        <v xml:space="preserve">403-A      4.75-mm, ST, Asphalt Pavement </v>
      </c>
      <c r="B1087" s="13" t="s">
        <v>1386</v>
      </c>
      <c r="C1087" s="13" t="s">
        <v>1399</v>
      </c>
      <c r="D1087" s="13" t="s">
        <v>425</v>
      </c>
      <c r="E1087" s="13" t="s">
        <v>1382</v>
      </c>
      <c r="F1087" s="13" t="s">
        <v>188</v>
      </c>
      <c r="G1087" s="13" t="s">
        <v>189</v>
      </c>
      <c r="H1087" s="13" t="s">
        <v>190</v>
      </c>
      <c r="I1087" s="13">
        <v>1086</v>
      </c>
    </row>
    <row r="1088" spans="1:9" x14ac:dyDescent="0.25">
      <c r="A1088" s="13" t="str">
        <f t="shared" si="16"/>
        <v xml:space="preserve">907-403-A  4.75-mm, ST, Asphalt Pavement </v>
      </c>
      <c r="B1088" s="13" t="s">
        <v>1388</v>
      </c>
      <c r="C1088" s="13" t="s">
        <v>1399</v>
      </c>
      <c r="D1088" s="13" t="s">
        <v>425</v>
      </c>
      <c r="E1088" s="13" t="s">
        <v>1382</v>
      </c>
      <c r="F1088" s="13" t="s">
        <v>188</v>
      </c>
      <c r="G1088" s="13" t="s">
        <v>189</v>
      </c>
      <c r="H1088" s="13" t="s">
        <v>190</v>
      </c>
      <c r="I1088" s="13">
        <v>1087</v>
      </c>
    </row>
    <row r="1089" spans="1:9" x14ac:dyDescent="0.25">
      <c r="A1089" s="13" t="str">
        <f t="shared" si="16"/>
        <v xml:space="preserve">403-A      9.5-mm, HT, Asphalt Pavement </v>
      </c>
      <c r="B1089" s="13" t="s">
        <v>1386</v>
      </c>
      <c r="C1089" s="13" t="s">
        <v>1400</v>
      </c>
      <c r="D1089" s="13" t="s">
        <v>425</v>
      </c>
      <c r="E1089" s="13" t="s">
        <v>1382</v>
      </c>
      <c r="F1089" s="13" t="s">
        <v>188</v>
      </c>
      <c r="G1089" s="13" t="s">
        <v>189</v>
      </c>
      <c r="H1089" s="13" t="s">
        <v>190</v>
      </c>
      <c r="I1089" s="13">
        <v>1088</v>
      </c>
    </row>
    <row r="1090" spans="1:9" x14ac:dyDescent="0.25">
      <c r="A1090" s="13" t="str">
        <f t="shared" si="16"/>
        <v xml:space="preserve">907-403-A  9.5-mm, HT, Asphalt Pavement </v>
      </c>
      <c r="B1090" s="13" t="s">
        <v>1388</v>
      </c>
      <c r="C1090" s="13" t="s">
        <v>1400</v>
      </c>
      <c r="D1090" s="13" t="s">
        <v>425</v>
      </c>
      <c r="E1090" s="13" t="s">
        <v>1382</v>
      </c>
      <c r="F1090" s="13" t="s">
        <v>188</v>
      </c>
      <c r="G1090" s="13" t="s">
        <v>189</v>
      </c>
      <c r="H1090" s="13" t="s">
        <v>190</v>
      </c>
      <c r="I1090" s="13">
        <v>1089</v>
      </c>
    </row>
    <row r="1091" spans="1:9" x14ac:dyDescent="0.25">
      <c r="A1091" s="13" t="str">
        <f t="shared" ref="A1091:A1154" si="17">_xlfn.CONCAT(B1091," ", C1091)</f>
        <v xml:space="preserve">403-A      9.5-mm, MT, Asphalt Pavement </v>
      </c>
      <c r="B1091" s="13" t="s">
        <v>1386</v>
      </c>
      <c r="C1091" s="13" t="s">
        <v>1401</v>
      </c>
      <c r="D1091" s="13" t="s">
        <v>425</v>
      </c>
      <c r="E1091" s="13" t="s">
        <v>1382</v>
      </c>
      <c r="F1091" s="13" t="s">
        <v>188</v>
      </c>
      <c r="G1091" s="13" t="s">
        <v>189</v>
      </c>
      <c r="H1091" s="13" t="s">
        <v>190</v>
      </c>
      <c r="I1091" s="13">
        <v>1090</v>
      </c>
    </row>
    <row r="1092" spans="1:9" x14ac:dyDescent="0.25">
      <c r="A1092" s="13" t="str">
        <f t="shared" si="17"/>
        <v xml:space="preserve">907-403-A  9.5-mm, MT, Asphalt Pavement </v>
      </c>
      <c r="B1092" s="13" t="s">
        <v>1388</v>
      </c>
      <c r="C1092" s="13" t="s">
        <v>1401</v>
      </c>
      <c r="D1092" s="13" t="s">
        <v>425</v>
      </c>
      <c r="E1092" s="13" t="s">
        <v>1382</v>
      </c>
      <c r="F1092" s="13" t="s">
        <v>188</v>
      </c>
      <c r="G1092" s="13" t="s">
        <v>189</v>
      </c>
      <c r="H1092" s="13" t="s">
        <v>190</v>
      </c>
      <c r="I1092" s="13">
        <v>1091</v>
      </c>
    </row>
    <row r="1093" spans="1:9" x14ac:dyDescent="0.25">
      <c r="A1093" s="13" t="str">
        <f t="shared" si="17"/>
        <v xml:space="preserve">403-A      9.5-mm, ST, Asphalt Pavement </v>
      </c>
      <c r="B1093" s="13" t="s">
        <v>1386</v>
      </c>
      <c r="C1093" s="13" t="s">
        <v>1402</v>
      </c>
      <c r="D1093" s="13" t="s">
        <v>425</v>
      </c>
      <c r="E1093" s="13" t="s">
        <v>1382</v>
      </c>
      <c r="F1093" s="13" t="s">
        <v>188</v>
      </c>
      <c r="G1093" s="13" t="s">
        <v>189</v>
      </c>
      <c r="H1093" s="13" t="s">
        <v>190</v>
      </c>
      <c r="I1093" s="13">
        <v>1092</v>
      </c>
    </row>
    <row r="1094" spans="1:9" x14ac:dyDescent="0.25">
      <c r="A1094" s="13" t="str">
        <f t="shared" si="17"/>
        <v xml:space="preserve">907-403-A  9.5-mm, ST, Asphalt Pavement </v>
      </c>
      <c r="B1094" s="13" t="s">
        <v>1388</v>
      </c>
      <c r="C1094" s="13" t="s">
        <v>1402</v>
      </c>
      <c r="D1094" s="13" t="s">
        <v>425</v>
      </c>
      <c r="E1094" s="13" t="s">
        <v>1382</v>
      </c>
      <c r="F1094" s="13" t="s">
        <v>188</v>
      </c>
      <c r="G1094" s="13" t="s">
        <v>189</v>
      </c>
      <c r="H1094" s="13" t="s">
        <v>190</v>
      </c>
      <c r="I1094" s="13">
        <v>1093</v>
      </c>
    </row>
    <row r="1095" spans="1:9" x14ac:dyDescent="0.25">
      <c r="A1095" s="13" t="str">
        <f t="shared" si="17"/>
        <v xml:space="preserve">403-B      12.5-mm, HT, Asphalt Pavement, Leveling </v>
      </c>
      <c r="B1095" s="13" t="s">
        <v>1403</v>
      </c>
      <c r="C1095" s="13" t="s">
        <v>1404</v>
      </c>
      <c r="D1095" s="13" t="s">
        <v>425</v>
      </c>
      <c r="E1095" s="13" t="s">
        <v>1382</v>
      </c>
      <c r="F1095" s="13" t="s">
        <v>188</v>
      </c>
      <c r="G1095" s="13" t="s">
        <v>189</v>
      </c>
      <c r="H1095" s="13" t="s">
        <v>190</v>
      </c>
      <c r="I1095" s="13">
        <v>1094</v>
      </c>
    </row>
    <row r="1096" spans="1:9" x14ac:dyDescent="0.25">
      <c r="A1096" s="13" t="str">
        <f t="shared" si="17"/>
        <v xml:space="preserve">907-403-B  12.5-mm, HT, Asphalt Pavement, Leveling </v>
      </c>
      <c r="B1096" s="13" t="s">
        <v>1405</v>
      </c>
      <c r="C1096" s="13" t="s">
        <v>1404</v>
      </c>
      <c r="D1096" s="13" t="s">
        <v>425</v>
      </c>
      <c r="E1096" s="13" t="s">
        <v>1382</v>
      </c>
      <c r="F1096" s="13" t="s">
        <v>188</v>
      </c>
      <c r="G1096" s="13" t="s">
        <v>189</v>
      </c>
      <c r="H1096" s="13" t="s">
        <v>190</v>
      </c>
      <c r="I1096" s="13">
        <v>1095</v>
      </c>
    </row>
    <row r="1097" spans="1:9" x14ac:dyDescent="0.25">
      <c r="A1097" s="13" t="str">
        <f t="shared" si="17"/>
        <v xml:space="preserve">403-B      12.5-mm, MT, Asphalt Pavement, Leveling </v>
      </c>
      <c r="B1097" s="13" t="s">
        <v>1403</v>
      </c>
      <c r="C1097" s="13" t="s">
        <v>1406</v>
      </c>
      <c r="D1097" s="13" t="s">
        <v>425</v>
      </c>
      <c r="E1097" s="13" t="s">
        <v>1382</v>
      </c>
      <c r="F1097" s="13" t="s">
        <v>188</v>
      </c>
      <c r="G1097" s="13" t="s">
        <v>189</v>
      </c>
      <c r="H1097" s="13" t="s">
        <v>190</v>
      </c>
      <c r="I1097" s="13">
        <v>1096</v>
      </c>
    </row>
    <row r="1098" spans="1:9" x14ac:dyDescent="0.25">
      <c r="A1098" s="13" t="str">
        <f t="shared" si="17"/>
        <v xml:space="preserve">907-403-B  12.5-mm, MT, Asphalt Pavement, Leveling </v>
      </c>
      <c r="B1098" s="13" t="s">
        <v>1405</v>
      </c>
      <c r="C1098" s="13" t="s">
        <v>1406</v>
      </c>
      <c r="D1098" s="13" t="s">
        <v>425</v>
      </c>
      <c r="E1098" s="13" t="s">
        <v>1382</v>
      </c>
      <c r="F1098" s="13" t="s">
        <v>188</v>
      </c>
      <c r="G1098" s="13" t="s">
        <v>189</v>
      </c>
      <c r="H1098" s="13" t="s">
        <v>190</v>
      </c>
      <c r="I1098" s="13">
        <v>1097</v>
      </c>
    </row>
    <row r="1099" spans="1:9" x14ac:dyDescent="0.25">
      <c r="A1099" s="13" t="str">
        <f t="shared" si="17"/>
        <v xml:space="preserve">403-B      12.5-mm, ST, Asphalt Pavement, Leveling </v>
      </c>
      <c r="B1099" s="13" t="s">
        <v>1403</v>
      </c>
      <c r="C1099" s="13" t="s">
        <v>1407</v>
      </c>
      <c r="D1099" s="13" t="s">
        <v>425</v>
      </c>
      <c r="E1099" s="13" t="s">
        <v>1382</v>
      </c>
      <c r="F1099" s="13" t="s">
        <v>188</v>
      </c>
      <c r="G1099" s="13" t="s">
        <v>189</v>
      </c>
      <c r="H1099" s="13" t="s">
        <v>190</v>
      </c>
      <c r="I1099" s="13">
        <v>1098</v>
      </c>
    </row>
    <row r="1100" spans="1:9" x14ac:dyDescent="0.25">
      <c r="A1100" s="13" t="str">
        <f t="shared" si="17"/>
        <v xml:space="preserve">907-403-B  12.5-mm, ST, Asphalt Pavement, Leveling </v>
      </c>
      <c r="B1100" s="13" t="s">
        <v>1405</v>
      </c>
      <c r="C1100" s="13" t="s">
        <v>1407</v>
      </c>
      <c r="D1100" s="13" t="s">
        <v>425</v>
      </c>
      <c r="E1100" s="13" t="s">
        <v>1382</v>
      </c>
      <c r="F1100" s="13" t="s">
        <v>188</v>
      </c>
      <c r="G1100" s="13" t="s">
        <v>189</v>
      </c>
      <c r="H1100" s="13" t="s">
        <v>190</v>
      </c>
      <c r="I1100" s="13">
        <v>1099</v>
      </c>
    </row>
    <row r="1101" spans="1:9" x14ac:dyDescent="0.25">
      <c r="A1101" s="13" t="str">
        <f t="shared" si="17"/>
        <v xml:space="preserve">403-B      19-mm, HT, Asphalt Pavement, Leveling </v>
      </c>
      <c r="B1101" s="13" t="s">
        <v>1403</v>
      </c>
      <c r="C1101" s="13" t="s">
        <v>1408</v>
      </c>
      <c r="D1101" s="13" t="s">
        <v>425</v>
      </c>
      <c r="E1101" s="13" t="s">
        <v>1382</v>
      </c>
      <c r="F1101" s="13" t="s">
        <v>188</v>
      </c>
      <c r="G1101" s="13" t="s">
        <v>189</v>
      </c>
      <c r="H1101" s="13" t="s">
        <v>190</v>
      </c>
      <c r="I1101" s="13">
        <v>1100</v>
      </c>
    </row>
    <row r="1102" spans="1:9" x14ac:dyDescent="0.25">
      <c r="A1102" s="13" t="str">
        <f t="shared" si="17"/>
        <v xml:space="preserve">907-403-B  19-mm, HT, Asphalt Pavement, Leveling </v>
      </c>
      <c r="B1102" s="13" t="s">
        <v>1405</v>
      </c>
      <c r="C1102" s="13" t="s">
        <v>1408</v>
      </c>
      <c r="D1102" s="13" t="s">
        <v>425</v>
      </c>
      <c r="E1102" s="13" t="s">
        <v>1382</v>
      </c>
      <c r="F1102" s="13" t="s">
        <v>188</v>
      </c>
      <c r="G1102" s="13" t="s">
        <v>189</v>
      </c>
      <c r="H1102" s="13" t="s">
        <v>190</v>
      </c>
      <c r="I1102" s="13">
        <v>1101</v>
      </c>
    </row>
    <row r="1103" spans="1:9" x14ac:dyDescent="0.25">
      <c r="A1103" s="13" t="str">
        <f t="shared" si="17"/>
        <v xml:space="preserve">403-B      19-mm, MT, Asphalt Pavement, Leveling </v>
      </c>
      <c r="B1103" s="13" t="s">
        <v>1403</v>
      </c>
      <c r="C1103" s="13" t="s">
        <v>1409</v>
      </c>
      <c r="D1103" s="13" t="s">
        <v>425</v>
      </c>
      <c r="E1103" s="13" t="s">
        <v>1382</v>
      </c>
      <c r="F1103" s="13" t="s">
        <v>188</v>
      </c>
      <c r="G1103" s="13" t="s">
        <v>189</v>
      </c>
      <c r="H1103" s="13" t="s">
        <v>190</v>
      </c>
      <c r="I1103" s="13">
        <v>1102</v>
      </c>
    </row>
    <row r="1104" spans="1:9" x14ac:dyDescent="0.25">
      <c r="A1104" s="13" t="str">
        <f t="shared" si="17"/>
        <v xml:space="preserve">907-403-B  19-mm, MT, Asphalt Pavement, Leveling </v>
      </c>
      <c r="B1104" s="13" t="s">
        <v>1405</v>
      </c>
      <c r="C1104" s="13" t="s">
        <v>1409</v>
      </c>
      <c r="D1104" s="13" t="s">
        <v>425</v>
      </c>
      <c r="E1104" s="13" t="s">
        <v>1382</v>
      </c>
      <c r="F1104" s="13" t="s">
        <v>188</v>
      </c>
      <c r="G1104" s="13" t="s">
        <v>189</v>
      </c>
      <c r="H1104" s="13" t="s">
        <v>190</v>
      </c>
      <c r="I1104" s="13">
        <v>1103</v>
      </c>
    </row>
    <row r="1105" spans="1:9" x14ac:dyDescent="0.25">
      <c r="A1105" s="13" t="str">
        <f t="shared" si="17"/>
        <v xml:space="preserve">403-B      19-mm, ST, Asphalt Pavement, Leveling </v>
      </c>
      <c r="B1105" s="13" t="s">
        <v>1403</v>
      </c>
      <c r="C1105" s="13" t="s">
        <v>1410</v>
      </c>
      <c r="D1105" s="13" t="s">
        <v>425</v>
      </c>
      <c r="E1105" s="13" t="s">
        <v>1382</v>
      </c>
      <c r="F1105" s="13" t="s">
        <v>188</v>
      </c>
      <c r="G1105" s="13" t="s">
        <v>189</v>
      </c>
      <c r="H1105" s="13" t="s">
        <v>190</v>
      </c>
      <c r="I1105" s="13">
        <v>1104</v>
      </c>
    </row>
    <row r="1106" spans="1:9" x14ac:dyDescent="0.25">
      <c r="A1106" s="13" t="str">
        <f t="shared" si="17"/>
        <v xml:space="preserve">907-403-B  19-mm, ST, Asphalt Pavement, Leveling </v>
      </c>
      <c r="B1106" s="13" t="s">
        <v>1405</v>
      </c>
      <c r="C1106" s="13" t="s">
        <v>1410</v>
      </c>
      <c r="D1106" s="13" t="s">
        <v>425</v>
      </c>
      <c r="E1106" s="13" t="s">
        <v>1382</v>
      </c>
      <c r="F1106" s="13" t="s">
        <v>188</v>
      </c>
      <c r="G1106" s="13" t="s">
        <v>189</v>
      </c>
      <c r="H1106" s="13" t="s">
        <v>190</v>
      </c>
      <c r="I1106" s="13">
        <v>1105</v>
      </c>
    </row>
    <row r="1107" spans="1:9" x14ac:dyDescent="0.25">
      <c r="A1107" s="13" t="str">
        <f t="shared" si="17"/>
        <v xml:space="preserve">403-B      4.75-mm, HT, Asphalt Pavement, Leveling </v>
      </c>
      <c r="B1107" s="13" t="s">
        <v>1403</v>
      </c>
      <c r="C1107" s="13" t="s">
        <v>1411</v>
      </c>
      <c r="D1107" s="13" t="s">
        <v>425</v>
      </c>
      <c r="E1107" s="13" t="s">
        <v>1382</v>
      </c>
      <c r="F1107" s="13" t="s">
        <v>188</v>
      </c>
      <c r="G1107" s="13" t="s">
        <v>189</v>
      </c>
      <c r="H1107" s="13" t="s">
        <v>190</v>
      </c>
      <c r="I1107" s="13">
        <v>1106</v>
      </c>
    </row>
    <row r="1108" spans="1:9" x14ac:dyDescent="0.25">
      <c r="A1108" s="13" t="str">
        <f t="shared" si="17"/>
        <v xml:space="preserve">907-403-B  4.75-mm, HT, Asphalt Pavement, Leveling </v>
      </c>
      <c r="B1108" s="13" t="s">
        <v>1405</v>
      </c>
      <c r="C1108" s="13" t="s">
        <v>1411</v>
      </c>
      <c r="D1108" s="13" t="s">
        <v>425</v>
      </c>
      <c r="E1108" s="13" t="s">
        <v>1382</v>
      </c>
      <c r="F1108" s="13" t="s">
        <v>188</v>
      </c>
      <c r="G1108" s="13" t="s">
        <v>189</v>
      </c>
      <c r="H1108" s="13" t="s">
        <v>190</v>
      </c>
      <c r="I1108" s="13">
        <v>1107</v>
      </c>
    </row>
    <row r="1109" spans="1:9" x14ac:dyDescent="0.25">
      <c r="A1109" s="13" t="str">
        <f t="shared" si="17"/>
        <v xml:space="preserve">403-B      4.75-mm, MT, Asphalt Pavement, Leveling </v>
      </c>
      <c r="B1109" s="13" t="s">
        <v>1403</v>
      </c>
      <c r="C1109" s="13" t="s">
        <v>1412</v>
      </c>
      <c r="D1109" s="13" t="s">
        <v>425</v>
      </c>
      <c r="E1109" s="13" t="s">
        <v>1382</v>
      </c>
      <c r="F1109" s="13" t="s">
        <v>188</v>
      </c>
      <c r="G1109" s="13" t="s">
        <v>189</v>
      </c>
      <c r="H1109" s="13" t="s">
        <v>190</v>
      </c>
      <c r="I1109" s="13">
        <v>1108</v>
      </c>
    </row>
    <row r="1110" spans="1:9" x14ac:dyDescent="0.25">
      <c r="A1110" s="13" t="str">
        <f t="shared" si="17"/>
        <v xml:space="preserve">907-403-B  4.75-mm, MT, Asphalt Pavement, Leveling </v>
      </c>
      <c r="B1110" s="13" t="s">
        <v>1405</v>
      </c>
      <c r="C1110" s="13" t="s">
        <v>1412</v>
      </c>
      <c r="D1110" s="13" t="s">
        <v>425</v>
      </c>
      <c r="E1110" s="13" t="s">
        <v>1382</v>
      </c>
      <c r="F1110" s="13" t="s">
        <v>188</v>
      </c>
      <c r="G1110" s="13" t="s">
        <v>189</v>
      </c>
      <c r="H1110" s="13" t="s">
        <v>190</v>
      </c>
      <c r="I1110" s="13">
        <v>1109</v>
      </c>
    </row>
    <row r="1111" spans="1:9" x14ac:dyDescent="0.25">
      <c r="A1111" s="13" t="str">
        <f t="shared" si="17"/>
        <v xml:space="preserve">403-B      4.75-mm, ST, Asphalt Pavement, Leveling </v>
      </c>
      <c r="B1111" s="13" t="s">
        <v>1403</v>
      </c>
      <c r="C1111" s="13" t="s">
        <v>1413</v>
      </c>
      <c r="D1111" s="13" t="s">
        <v>425</v>
      </c>
      <c r="E1111" s="13" t="s">
        <v>1382</v>
      </c>
      <c r="F1111" s="13" t="s">
        <v>188</v>
      </c>
      <c r="G1111" s="13" t="s">
        <v>189</v>
      </c>
      <c r="H1111" s="13" t="s">
        <v>190</v>
      </c>
      <c r="I1111" s="13">
        <v>1110</v>
      </c>
    </row>
    <row r="1112" spans="1:9" x14ac:dyDescent="0.25">
      <c r="A1112" s="13" t="str">
        <f t="shared" si="17"/>
        <v xml:space="preserve">907-403-B  4.75-mm, ST, Asphalt Pavement, Leveling </v>
      </c>
      <c r="B1112" s="13" t="s">
        <v>1405</v>
      </c>
      <c r="C1112" s="13" t="s">
        <v>1413</v>
      </c>
      <c r="D1112" s="13" t="s">
        <v>425</v>
      </c>
      <c r="E1112" s="13" t="s">
        <v>1382</v>
      </c>
      <c r="F1112" s="13" t="s">
        <v>188</v>
      </c>
      <c r="G1112" s="13" t="s">
        <v>189</v>
      </c>
      <c r="H1112" s="13" t="s">
        <v>190</v>
      </c>
      <c r="I1112" s="13">
        <v>1111</v>
      </c>
    </row>
    <row r="1113" spans="1:9" x14ac:dyDescent="0.25">
      <c r="A1113" s="13" t="str">
        <f t="shared" si="17"/>
        <v xml:space="preserve">403-B      9.5-mm, HT, Asphalt Pavement, Leveling </v>
      </c>
      <c r="B1113" s="13" t="s">
        <v>1403</v>
      </c>
      <c r="C1113" s="13" t="s">
        <v>1414</v>
      </c>
      <c r="D1113" s="13" t="s">
        <v>425</v>
      </c>
      <c r="E1113" s="13" t="s">
        <v>1382</v>
      </c>
      <c r="F1113" s="13" t="s">
        <v>188</v>
      </c>
      <c r="G1113" s="13" t="s">
        <v>189</v>
      </c>
      <c r="H1113" s="13" t="s">
        <v>190</v>
      </c>
      <c r="I1113" s="13">
        <v>1112</v>
      </c>
    </row>
    <row r="1114" spans="1:9" x14ac:dyDescent="0.25">
      <c r="A1114" s="13" t="str">
        <f t="shared" si="17"/>
        <v xml:space="preserve">907-403-B  9.5-mm, HT, Asphalt Pavement, Leveling </v>
      </c>
      <c r="B1114" s="13" t="s">
        <v>1405</v>
      </c>
      <c r="C1114" s="13" t="s">
        <v>1414</v>
      </c>
      <c r="D1114" s="13" t="s">
        <v>425</v>
      </c>
      <c r="E1114" s="13" t="s">
        <v>1382</v>
      </c>
      <c r="F1114" s="13" t="s">
        <v>188</v>
      </c>
      <c r="G1114" s="13" t="s">
        <v>189</v>
      </c>
      <c r="H1114" s="13" t="s">
        <v>190</v>
      </c>
      <c r="I1114" s="13">
        <v>1113</v>
      </c>
    </row>
    <row r="1115" spans="1:9" x14ac:dyDescent="0.25">
      <c r="A1115" s="13" t="str">
        <f t="shared" si="17"/>
        <v xml:space="preserve">403-B      9.5-mm, MT, Asphalt Pavement, Leveling </v>
      </c>
      <c r="B1115" s="13" t="s">
        <v>1403</v>
      </c>
      <c r="C1115" s="13" t="s">
        <v>1415</v>
      </c>
      <c r="D1115" s="13" t="s">
        <v>425</v>
      </c>
      <c r="E1115" s="13" t="s">
        <v>1382</v>
      </c>
      <c r="F1115" s="13" t="s">
        <v>188</v>
      </c>
      <c r="G1115" s="13" t="s">
        <v>189</v>
      </c>
      <c r="H1115" s="13" t="s">
        <v>190</v>
      </c>
      <c r="I1115" s="13">
        <v>1114</v>
      </c>
    </row>
    <row r="1116" spans="1:9" x14ac:dyDescent="0.25">
      <c r="A1116" s="13" t="str">
        <f t="shared" si="17"/>
        <v xml:space="preserve">907-403-B  9.5-mm, MT, Asphalt Pavement, Leveling </v>
      </c>
      <c r="B1116" s="13" t="s">
        <v>1405</v>
      </c>
      <c r="C1116" s="13" t="s">
        <v>1415</v>
      </c>
      <c r="D1116" s="13" t="s">
        <v>425</v>
      </c>
      <c r="E1116" s="13" t="s">
        <v>1382</v>
      </c>
      <c r="F1116" s="13" t="s">
        <v>188</v>
      </c>
      <c r="G1116" s="13" t="s">
        <v>189</v>
      </c>
      <c r="H1116" s="13" t="s">
        <v>190</v>
      </c>
      <c r="I1116" s="13">
        <v>1115</v>
      </c>
    </row>
    <row r="1117" spans="1:9" x14ac:dyDescent="0.25">
      <c r="A1117" s="13" t="str">
        <f t="shared" si="17"/>
        <v xml:space="preserve">403-B      9.5-mm, ST, Asphalt Pavement, Leveling </v>
      </c>
      <c r="B1117" s="13" t="s">
        <v>1403</v>
      </c>
      <c r="C1117" s="13" t="s">
        <v>1416</v>
      </c>
      <c r="D1117" s="13" t="s">
        <v>425</v>
      </c>
      <c r="E1117" s="13" t="s">
        <v>1382</v>
      </c>
      <c r="F1117" s="13" t="s">
        <v>188</v>
      </c>
      <c r="G1117" s="13" t="s">
        <v>189</v>
      </c>
      <c r="H1117" s="13" t="s">
        <v>190</v>
      </c>
      <c r="I1117" s="13">
        <v>1116</v>
      </c>
    </row>
    <row r="1118" spans="1:9" x14ac:dyDescent="0.25">
      <c r="A1118" s="13" t="str">
        <f t="shared" si="17"/>
        <v xml:space="preserve">907-403-B  9.5-mm, ST, Asphalt Pavement, Leveling </v>
      </c>
      <c r="B1118" s="13" t="s">
        <v>1405</v>
      </c>
      <c r="C1118" s="13" t="s">
        <v>1416</v>
      </c>
      <c r="D1118" s="13" t="s">
        <v>425</v>
      </c>
      <c r="E1118" s="13" t="s">
        <v>1382</v>
      </c>
      <c r="F1118" s="13" t="s">
        <v>188</v>
      </c>
      <c r="G1118" s="13" t="s">
        <v>189</v>
      </c>
      <c r="H1118" s="13" t="s">
        <v>190</v>
      </c>
      <c r="I1118" s="13">
        <v>1117</v>
      </c>
    </row>
    <row r="1119" spans="1:9" x14ac:dyDescent="0.25">
      <c r="A1119" s="13" t="str">
        <f t="shared" si="17"/>
        <v xml:space="preserve">403-C      19-mm, HT, Asphalt Pavement, Trench Widening </v>
      </c>
      <c r="B1119" s="13" t="s">
        <v>1417</v>
      </c>
      <c r="C1119" s="13" t="s">
        <v>1418</v>
      </c>
      <c r="D1119" s="13" t="s">
        <v>425</v>
      </c>
      <c r="E1119" s="13" t="s">
        <v>1382</v>
      </c>
      <c r="F1119" s="13" t="s">
        <v>188</v>
      </c>
      <c r="G1119" s="13" t="s">
        <v>189</v>
      </c>
      <c r="H1119" s="13" t="s">
        <v>190</v>
      </c>
      <c r="I1119" s="13">
        <v>1118</v>
      </c>
    </row>
    <row r="1120" spans="1:9" x14ac:dyDescent="0.25">
      <c r="A1120" s="13" t="str">
        <f t="shared" si="17"/>
        <v xml:space="preserve">907-403-C  19-mm, HT, Asphalt Pavement, Trench Widening </v>
      </c>
      <c r="B1120" s="13" t="s">
        <v>1419</v>
      </c>
      <c r="C1120" s="13" t="s">
        <v>1418</v>
      </c>
      <c r="D1120" s="13" t="s">
        <v>425</v>
      </c>
      <c r="E1120" s="13" t="s">
        <v>1382</v>
      </c>
      <c r="F1120" s="13" t="s">
        <v>188</v>
      </c>
      <c r="G1120" s="13" t="s">
        <v>189</v>
      </c>
      <c r="H1120" s="13" t="s">
        <v>190</v>
      </c>
      <c r="I1120" s="13">
        <v>1119</v>
      </c>
    </row>
    <row r="1121" spans="1:9" x14ac:dyDescent="0.25">
      <c r="A1121" s="13" t="str">
        <f t="shared" si="17"/>
        <v xml:space="preserve">403-C      19-mm, MT, Asphalt Pavement, Trench Widening </v>
      </c>
      <c r="B1121" s="13" t="s">
        <v>1417</v>
      </c>
      <c r="C1121" s="13" t="s">
        <v>1420</v>
      </c>
      <c r="D1121" s="13" t="s">
        <v>425</v>
      </c>
      <c r="E1121" s="13" t="s">
        <v>1382</v>
      </c>
      <c r="F1121" s="13" t="s">
        <v>188</v>
      </c>
      <c r="G1121" s="13" t="s">
        <v>189</v>
      </c>
      <c r="H1121" s="13" t="s">
        <v>190</v>
      </c>
      <c r="I1121" s="13">
        <v>1120</v>
      </c>
    </row>
    <row r="1122" spans="1:9" x14ac:dyDescent="0.25">
      <c r="A1122" s="13" t="str">
        <f t="shared" si="17"/>
        <v xml:space="preserve">907-403-C  19-mm, MT, Asphalt Pavement, Trench Widening </v>
      </c>
      <c r="B1122" s="13" t="s">
        <v>1419</v>
      </c>
      <c r="C1122" s="13" t="s">
        <v>1420</v>
      </c>
      <c r="D1122" s="13" t="s">
        <v>425</v>
      </c>
      <c r="E1122" s="13" t="s">
        <v>1382</v>
      </c>
      <c r="F1122" s="13" t="s">
        <v>188</v>
      </c>
      <c r="G1122" s="13" t="s">
        <v>189</v>
      </c>
      <c r="H1122" s="13" t="s">
        <v>190</v>
      </c>
      <c r="I1122" s="13">
        <v>1121</v>
      </c>
    </row>
    <row r="1123" spans="1:9" x14ac:dyDescent="0.25">
      <c r="A1123" s="13" t="str">
        <f t="shared" si="17"/>
        <v xml:space="preserve">403-C      19-mm, ST, Asphalt Pavement, Trench Widening </v>
      </c>
      <c r="B1123" s="13" t="s">
        <v>1417</v>
      </c>
      <c r="C1123" s="13" t="s">
        <v>1421</v>
      </c>
      <c r="D1123" s="13" t="s">
        <v>425</v>
      </c>
      <c r="E1123" s="13" t="s">
        <v>1382</v>
      </c>
      <c r="F1123" s="13" t="s">
        <v>188</v>
      </c>
      <c r="G1123" s="13" t="s">
        <v>189</v>
      </c>
      <c r="H1123" s="13" t="s">
        <v>190</v>
      </c>
      <c r="I1123" s="13">
        <v>1122</v>
      </c>
    </row>
    <row r="1124" spans="1:9" x14ac:dyDescent="0.25">
      <c r="A1124" s="13" t="str">
        <f t="shared" si="17"/>
        <v xml:space="preserve">907-403-C  19-mm, ST, Asphalt Pavement, Trench Widening </v>
      </c>
      <c r="B1124" s="13" t="s">
        <v>1419</v>
      </c>
      <c r="C1124" s="13" t="s">
        <v>1421</v>
      </c>
      <c r="D1124" s="13" t="s">
        <v>425</v>
      </c>
      <c r="E1124" s="13" t="s">
        <v>1382</v>
      </c>
      <c r="F1124" s="13" t="s">
        <v>188</v>
      </c>
      <c r="G1124" s="13" t="s">
        <v>189</v>
      </c>
      <c r="H1124" s="13" t="s">
        <v>190</v>
      </c>
      <c r="I1124" s="13">
        <v>1123</v>
      </c>
    </row>
    <row r="1125" spans="1:9" x14ac:dyDescent="0.25">
      <c r="A1125" s="13" t="str">
        <f t="shared" si="17"/>
        <v xml:space="preserve">403-C      25-mm, HT, Asphalt Pavement, Trench Widening </v>
      </c>
      <c r="B1125" s="13" t="s">
        <v>1417</v>
      </c>
      <c r="C1125" s="13" t="s">
        <v>1422</v>
      </c>
      <c r="D1125" s="13" t="s">
        <v>425</v>
      </c>
      <c r="E1125" s="13" t="s">
        <v>1382</v>
      </c>
      <c r="F1125" s="13" t="s">
        <v>188</v>
      </c>
      <c r="G1125" s="13" t="s">
        <v>189</v>
      </c>
      <c r="H1125" s="13" t="s">
        <v>190</v>
      </c>
      <c r="I1125" s="13">
        <v>1124</v>
      </c>
    </row>
    <row r="1126" spans="1:9" x14ac:dyDescent="0.25">
      <c r="A1126" s="13" t="str">
        <f t="shared" si="17"/>
        <v xml:space="preserve">907-403-C  25-mm, HT, Asphalt Pavement, Trench Widening </v>
      </c>
      <c r="B1126" s="13" t="s">
        <v>1419</v>
      </c>
      <c r="C1126" s="13" t="s">
        <v>1422</v>
      </c>
      <c r="D1126" s="13" t="s">
        <v>425</v>
      </c>
      <c r="E1126" s="13" t="s">
        <v>1382</v>
      </c>
      <c r="F1126" s="13" t="s">
        <v>188</v>
      </c>
      <c r="G1126" s="13" t="s">
        <v>189</v>
      </c>
      <c r="H1126" s="13" t="s">
        <v>190</v>
      </c>
      <c r="I1126" s="13">
        <v>1125</v>
      </c>
    </row>
    <row r="1127" spans="1:9" x14ac:dyDescent="0.25">
      <c r="A1127" s="13" t="str">
        <f t="shared" si="17"/>
        <v xml:space="preserve">403-C      25-mm, MT, Asphalt Pavement, Trench Widening </v>
      </c>
      <c r="B1127" s="13" t="s">
        <v>1417</v>
      </c>
      <c r="C1127" s="13" t="s">
        <v>1423</v>
      </c>
      <c r="D1127" s="13" t="s">
        <v>425</v>
      </c>
      <c r="E1127" s="13" t="s">
        <v>1382</v>
      </c>
      <c r="F1127" s="13" t="s">
        <v>188</v>
      </c>
      <c r="G1127" s="13" t="s">
        <v>189</v>
      </c>
      <c r="H1127" s="13" t="s">
        <v>190</v>
      </c>
      <c r="I1127" s="13">
        <v>1126</v>
      </c>
    </row>
    <row r="1128" spans="1:9" x14ac:dyDescent="0.25">
      <c r="A1128" s="13" t="str">
        <f t="shared" si="17"/>
        <v xml:space="preserve">907-403-C  25-mm, MT, Asphalt Pavement, Trench Widening </v>
      </c>
      <c r="B1128" s="13" t="s">
        <v>1419</v>
      </c>
      <c r="C1128" s="13" t="s">
        <v>1423</v>
      </c>
      <c r="D1128" s="13" t="s">
        <v>425</v>
      </c>
      <c r="E1128" s="13" t="s">
        <v>1382</v>
      </c>
      <c r="F1128" s="13" t="s">
        <v>188</v>
      </c>
      <c r="G1128" s="13" t="s">
        <v>189</v>
      </c>
      <c r="H1128" s="13" t="s">
        <v>190</v>
      </c>
      <c r="I1128" s="13">
        <v>1127</v>
      </c>
    </row>
    <row r="1129" spans="1:9" x14ac:dyDescent="0.25">
      <c r="A1129" s="13" t="str">
        <f t="shared" si="17"/>
        <v xml:space="preserve">403-C      25-mm, ST, Asphalt Pavement, Trench Widening </v>
      </c>
      <c r="B1129" s="13" t="s">
        <v>1417</v>
      </c>
      <c r="C1129" s="13" t="s">
        <v>1424</v>
      </c>
      <c r="D1129" s="13" t="s">
        <v>425</v>
      </c>
      <c r="E1129" s="13" t="s">
        <v>1382</v>
      </c>
      <c r="F1129" s="13" t="s">
        <v>188</v>
      </c>
      <c r="G1129" s="13" t="s">
        <v>189</v>
      </c>
      <c r="H1129" s="13" t="s">
        <v>190</v>
      </c>
      <c r="I1129" s="13">
        <v>1128</v>
      </c>
    </row>
    <row r="1130" spans="1:9" x14ac:dyDescent="0.25">
      <c r="A1130" s="13" t="str">
        <f t="shared" si="17"/>
        <v xml:space="preserve">907-403-C  25-mm, ST, Asphalt Pavement, Trench Widening </v>
      </c>
      <c r="B1130" s="13" t="s">
        <v>1419</v>
      </c>
      <c r="C1130" s="13" t="s">
        <v>1424</v>
      </c>
      <c r="D1130" s="13" t="s">
        <v>425</v>
      </c>
      <c r="E1130" s="13" t="s">
        <v>1382</v>
      </c>
      <c r="F1130" s="13" t="s">
        <v>188</v>
      </c>
      <c r="G1130" s="13" t="s">
        <v>189</v>
      </c>
      <c r="H1130" s="13" t="s">
        <v>190</v>
      </c>
      <c r="I1130" s="13">
        <v>1129</v>
      </c>
    </row>
    <row r="1131" spans="1:9" x14ac:dyDescent="0.25">
      <c r="A1131" s="13" t="str">
        <f t="shared" si="17"/>
        <v xml:space="preserve">403-C      12.5-mm, HT, Asphalt Pavement, Trench Widening </v>
      </c>
      <c r="B1131" s="13" t="s">
        <v>1417</v>
      </c>
      <c r="C1131" s="13" t="s">
        <v>1425</v>
      </c>
      <c r="D1131" s="13" t="s">
        <v>425</v>
      </c>
      <c r="E1131" s="13" t="s">
        <v>1382</v>
      </c>
      <c r="F1131" s="13" t="s">
        <v>188</v>
      </c>
      <c r="G1131" s="13" t="s">
        <v>189</v>
      </c>
      <c r="H1131" s="13" t="s">
        <v>190</v>
      </c>
      <c r="I1131" s="13">
        <v>1130</v>
      </c>
    </row>
    <row r="1132" spans="1:9" x14ac:dyDescent="0.25">
      <c r="A1132" s="13" t="str">
        <f t="shared" si="17"/>
        <v xml:space="preserve">907-403-C  12.5-mm, HT, Asphalt Pavement, Trench Widening </v>
      </c>
      <c r="B1132" s="13" t="s">
        <v>1419</v>
      </c>
      <c r="C1132" s="13" t="s">
        <v>1425</v>
      </c>
      <c r="D1132" s="13" t="s">
        <v>425</v>
      </c>
      <c r="E1132" s="13" t="s">
        <v>1382</v>
      </c>
      <c r="F1132" s="13" t="s">
        <v>188</v>
      </c>
      <c r="G1132" s="13" t="s">
        <v>189</v>
      </c>
      <c r="H1132" s="13" t="s">
        <v>190</v>
      </c>
      <c r="I1132" s="13">
        <v>1131</v>
      </c>
    </row>
    <row r="1133" spans="1:9" x14ac:dyDescent="0.25">
      <c r="A1133" s="13" t="str">
        <f t="shared" si="17"/>
        <v xml:space="preserve">907-403-C  12.5-mm, MT, Asphalt Pavement, Trench Widening </v>
      </c>
      <c r="B1133" s="13" t="s">
        <v>1419</v>
      </c>
      <c r="C1133" s="13" t="s">
        <v>1426</v>
      </c>
      <c r="D1133" s="13" t="s">
        <v>425</v>
      </c>
      <c r="E1133" s="13" t="s">
        <v>1382</v>
      </c>
      <c r="F1133" s="13" t="s">
        <v>188</v>
      </c>
      <c r="G1133" s="13" t="s">
        <v>189</v>
      </c>
      <c r="H1133" s="13" t="s">
        <v>190</v>
      </c>
      <c r="I1133" s="13">
        <v>1132</v>
      </c>
    </row>
    <row r="1134" spans="1:9" x14ac:dyDescent="0.25">
      <c r="A1134" s="13" t="str">
        <f t="shared" si="17"/>
        <v xml:space="preserve">403-D      12.5-mm, HT, Asphalt Pavement, Polymer Modified </v>
      </c>
      <c r="B1134" s="13" t="s">
        <v>1427</v>
      </c>
      <c r="C1134" s="13" t="s">
        <v>1428</v>
      </c>
      <c r="D1134" s="13" t="s">
        <v>425</v>
      </c>
      <c r="E1134" s="13" t="s">
        <v>1382</v>
      </c>
      <c r="F1134" s="13" t="s">
        <v>188</v>
      </c>
      <c r="G1134" s="13" t="s">
        <v>189</v>
      </c>
      <c r="H1134" s="13" t="s">
        <v>190</v>
      </c>
      <c r="I1134" s="13">
        <v>1133</v>
      </c>
    </row>
    <row r="1135" spans="1:9" x14ac:dyDescent="0.25">
      <c r="A1135" s="13" t="str">
        <f t="shared" si="17"/>
        <v xml:space="preserve">907-403-D  12.5-mm, HT, Asphalt Pavement, Polymer Modified </v>
      </c>
      <c r="B1135" s="13" t="s">
        <v>1429</v>
      </c>
      <c r="C1135" s="13" t="s">
        <v>1428</v>
      </c>
      <c r="D1135" s="13" t="s">
        <v>425</v>
      </c>
      <c r="E1135" s="13" t="s">
        <v>1382</v>
      </c>
      <c r="F1135" s="13" t="s">
        <v>188</v>
      </c>
      <c r="G1135" s="13" t="s">
        <v>189</v>
      </c>
      <c r="H1135" s="13" t="s">
        <v>190</v>
      </c>
      <c r="I1135" s="13">
        <v>1134</v>
      </c>
    </row>
    <row r="1136" spans="1:9" x14ac:dyDescent="0.25">
      <c r="A1136" s="13" t="str">
        <f t="shared" si="17"/>
        <v xml:space="preserve">403-D      12.5-mm, HT, Asphalt Pavement, Polymer Modified, PG 82-22 </v>
      </c>
      <c r="B1136" s="13" t="s">
        <v>1427</v>
      </c>
      <c r="C1136" s="13" t="s">
        <v>1430</v>
      </c>
      <c r="D1136" s="13" t="s">
        <v>425</v>
      </c>
      <c r="E1136" s="13" t="s">
        <v>1382</v>
      </c>
      <c r="F1136" s="13" t="s">
        <v>188</v>
      </c>
      <c r="G1136" s="13" t="s">
        <v>189</v>
      </c>
      <c r="H1136" s="13" t="s">
        <v>190</v>
      </c>
      <c r="I1136" s="13">
        <v>1135</v>
      </c>
    </row>
    <row r="1137" spans="1:9" x14ac:dyDescent="0.25">
      <c r="A1137" s="13" t="str">
        <f t="shared" si="17"/>
        <v xml:space="preserve">907-403-D  12.5-mm, HT, Asphalt Pavement, Polymer Modified, PG 82-22 </v>
      </c>
      <c r="B1137" s="13" t="s">
        <v>1429</v>
      </c>
      <c r="C1137" s="13" t="s">
        <v>1430</v>
      </c>
      <c r="D1137" s="13" t="s">
        <v>425</v>
      </c>
      <c r="E1137" s="13" t="s">
        <v>1382</v>
      </c>
      <c r="F1137" s="13" t="s">
        <v>188</v>
      </c>
      <c r="G1137" s="13" t="s">
        <v>189</v>
      </c>
      <c r="H1137" s="13" t="s">
        <v>190</v>
      </c>
      <c r="I1137" s="13">
        <v>1136</v>
      </c>
    </row>
    <row r="1138" spans="1:9" x14ac:dyDescent="0.25">
      <c r="A1138" s="13" t="str">
        <f t="shared" si="17"/>
        <v xml:space="preserve">403-D      19-mm, HT, Asphalt Pavement, Polymer Modified </v>
      </c>
      <c r="B1138" s="13" t="s">
        <v>1427</v>
      </c>
      <c r="C1138" s="13" t="s">
        <v>1431</v>
      </c>
      <c r="D1138" s="13" t="s">
        <v>425</v>
      </c>
      <c r="E1138" s="13" t="s">
        <v>1382</v>
      </c>
      <c r="F1138" s="13" t="s">
        <v>188</v>
      </c>
      <c r="G1138" s="13" t="s">
        <v>189</v>
      </c>
      <c r="H1138" s="13" t="s">
        <v>190</v>
      </c>
      <c r="I1138" s="13">
        <v>1137</v>
      </c>
    </row>
    <row r="1139" spans="1:9" x14ac:dyDescent="0.25">
      <c r="A1139" s="13" t="str">
        <f t="shared" si="17"/>
        <v xml:space="preserve">907-403-D  19-mm, HT, Asphalt Pavement, Polymer Modified </v>
      </c>
      <c r="B1139" s="13" t="s">
        <v>1429</v>
      </c>
      <c r="C1139" s="13" t="s">
        <v>1431</v>
      </c>
      <c r="D1139" s="13" t="s">
        <v>425</v>
      </c>
      <c r="E1139" s="13" t="s">
        <v>1382</v>
      </c>
      <c r="F1139" s="13" t="s">
        <v>188</v>
      </c>
      <c r="G1139" s="13" t="s">
        <v>189</v>
      </c>
      <c r="H1139" s="13" t="s">
        <v>190</v>
      </c>
      <c r="I1139" s="13">
        <v>1138</v>
      </c>
    </row>
    <row r="1140" spans="1:9" x14ac:dyDescent="0.25">
      <c r="A1140" s="13" t="str">
        <f t="shared" si="17"/>
        <v xml:space="preserve">403-D      19-mm, HT, Asphalt Pavement, Polymer Modified, PG 82-22 </v>
      </c>
      <c r="B1140" s="13" t="s">
        <v>1427</v>
      </c>
      <c r="C1140" s="13" t="s">
        <v>1432</v>
      </c>
      <c r="D1140" s="13" t="s">
        <v>425</v>
      </c>
      <c r="E1140" s="13" t="s">
        <v>1382</v>
      </c>
      <c r="F1140" s="13" t="s">
        <v>188</v>
      </c>
      <c r="G1140" s="13" t="s">
        <v>189</v>
      </c>
      <c r="H1140" s="13" t="s">
        <v>190</v>
      </c>
      <c r="I1140" s="13">
        <v>1139</v>
      </c>
    </row>
    <row r="1141" spans="1:9" x14ac:dyDescent="0.25">
      <c r="A1141" s="13" t="str">
        <f t="shared" si="17"/>
        <v xml:space="preserve">907-403-D  19-mm, HT, Asphalt Pavement, Polymer Modified, PG 82-22 </v>
      </c>
      <c r="B1141" s="13" t="s">
        <v>1429</v>
      </c>
      <c r="C1141" s="13" t="s">
        <v>1432</v>
      </c>
      <c r="D1141" s="13" t="s">
        <v>425</v>
      </c>
      <c r="E1141" s="13" t="s">
        <v>1382</v>
      </c>
      <c r="F1141" s="13" t="s">
        <v>188</v>
      </c>
      <c r="G1141" s="13" t="s">
        <v>189</v>
      </c>
      <c r="H1141" s="13" t="s">
        <v>190</v>
      </c>
      <c r="I1141" s="13">
        <v>1140</v>
      </c>
    </row>
    <row r="1142" spans="1:9" x14ac:dyDescent="0.25">
      <c r="A1142" s="13" t="str">
        <f t="shared" si="17"/>
        <v xml:space="preserve">403-D      4.75-mm, HT, Asphalt Pavement, Polymer Modified </v>
      </c>
      <c r="B1142" s="13" t="s">
        <v>1427</v>
      </c>
      <c r="C1142" s="13" t="s">
        <v>1433</v>
      </c>
      <c r="D1142" s="13" t="s">
        <v>425</v>
      </c>
      <c r="E1142" s="13" t="s">
        <v>1382</v>
      </c>
      <c r="F1142" s="13" t="s">
        <v>188</v>
      </c>
      <c r="G1142" s="13" t="s">
        <v>189</v>
      </c>
      <c r="H1142" s="13" t="s">
        <v>190</v>
      </c>
      <c r="I1142" s="13">
        <v>1141</v>
      </c>
    </row>
    <row r="1143" spans="1:9" x14ac:dyDescent="0.25">
      <c r="A1143" s="13" t="str">
        <f t="shared" si="17"/>
        <v xml:space="preserve">907-403-D  4.75-mm, HT, Asphalt Pavement, Polymer Modified </v>
      </c>
      <c r="B1143" s="13" t="s">
        <v>1429</v>
      </c>
      <c r="C1143" s="13" t="s">
        <v>1433</v>
      </c>
      <c r="D1143" s="13" t="s">
        <v>425</v>
      </c>
      <c r="E1143" s="13" t="s">
        <v>1382</v>
      </c>
      <c r="F1143" s="13" t="s">
        <v>188</v>
      </c>
      <c r="G1143" s="13" t="s">
        <v>189</v>
      </c>
      <c r="H1143" s="13" t="s">
        <v>190</v>
      </c>
      <c r="I1143" s="13">
        <v>1142</v>
      </c>
    </row>
    <row r="1144" spans="1:9" x14ac:dyDescent="0.25">
      <c r="A1144" s="13" t="str">
        <f t="shared" si="17"/>
        <v xml:space="preserve">403-D      4.75-mm, HT, Asphalt Pavement, Polymer Modified, PG 82-22 </v>
      </c>
      <c r="B1144" s="13" t="s">
        <v>1427</v>
      </c>
      <c r="C1144" s="13" t="s">
        <v>1434</v>
      </c>
      <c r="D1144" s="13" t="s">
        <v>425</v>
      </c>
      <c r="E1144" s="13" t="s">
        <v>1382</v>
      </c>
      <c r="F1144" s="13" t="s">
        <v>188</v>
      </c>
      <c r="G1144" s="13" t="s">
        <v>189</v>
      </c>
      <c r="H1144" s="13" t="s">
        <v>190</v>
      </c>
      <c r="I1144" s="13">
        <v>1143</v>
      </c>
    </row>
    <row r="1145" spans="1:9" x14ac:dyDescent="0.25">
      <c r="A1145" s="13" t="str">
        <f t="shared" si="17"/>
        <v xml:space="preserve">907-403-D  4.75-mm, HT, Asphalt Pavement, Polymer Modified, PG 82-22 </v>
      </c>
      <c r="B1145" s="13" t="s">
        <v>1429</v>
      </c>
      <c r="C1145" s="13" t="s">
        <v>1434</v>
      </c>
      <c r="D1145" s="13" t="s">
        <v>425</v>
      </c>
      <c r="E1145" s="13" t="s">
        <v>1382</v>
      </c>
      <c r="F1145" s="13" t="s">
        <v>188</v>
      </c>
      <c r="G1145" s="13" t="s">
        <v>189</v>
      </c>
      <c r="H1145" s="13" t="s">
        <v>190</v>
      </c>
      <c r="I1145" s="13">
        <v>1144</v>
      </c>
    </row>
    <row r="1146" spans="1:9" x14ac:dyDescent="0.25">
      <c r="A1146" s="13" t="str">
        <f t="shared" si="17"/>
        <v xml:space="preserve">403-D      9.5-mm, HT, Asphalt Pavement, Polymer Modified </v>
      </c>
      <c r="B1146" s="13" t="s">
        <v>1427</v>
      </c>
      <c r="C1146" s="13" t="s">
        <v>1435</v>
      </c>
      <c r="D1146" s="13" t="s">
        <v>425</v>
      </c>
      <c r="E1146" s="13" t="s">
        <v>1382</v>
      </c>
      <c r="F1146" s="13" t="s">
        <v>188</v>
      </c>
      <c r="G1146" s="13" t="s">
        <v>189</v>
      </c>
      <c r="H1146" s="13" t="s">
        <v>190</v>
      </c>
      <c r="I1146" s="13">
        <v>1145</v>
      </c>
    </row>
    <row r="1147" spans="1:9" x14ac:dyDescent="0.25">
      <c r="A1147" s="13" t="str">
        <f t="shared" si="17"/>
        <v xml:space="preserve">907-403-D  9.5-mm, HT, Asphalt Pavement, Polymer Modified </v>
      </c>
      <c r="B1147" s="13" t="s">
        <v>1429</v>
      </c>
      <c r="C1147" s="13" t="s">
        <v>1435</v>
      </c>
      <c r="D1147" s="13" t="s">
        <v>425</v>
      </c>
      <c r="E1147" s="13" t="s">
        <v>1382</v>
      </c>
      <c r="F1147" s="13" t="s">
        <v>188</v>
      </c>
      <c r="G1147" s="13" t="s">
        <v>189</v>
      </c>
      <c r="H1147" s="13" t="s">
        <v>190</v>
      </c>
      <c r="I1147" s="13">
        <v>1146</v>
      </c>
    </row>
    <row r="1148" spans="1:9" x14ac:dyDescent="0.25">
      <c r="A1148" s="13" t="str">
        <f t="shared" si="17"/>
        <v xml:space="preserve">403-D      9.5-mm, HT, Asphalt Pavement, Polymer Modified, PG 82-22 </v>
      </c>
      <c r="B1148" s="13" t="s">
        <v>1427</v>
      </c>
      <c r="C1148" s="13" t="s">
        <v>1436</v>
      </c>
      <c r="D1148" s="13" t="s">
        <v>425</v>
      </c>
      <c r="E1148" s="13" t="s">
        <v>1382</v>
      </c>
      <c r="F1148" s="13" t="s">
        <v>188</v>
      </c>
      <c r="G1148" s="13" t="s">
        <v>189</v>
      </c>
      <c r="H1148" s="13" t="s">
        <v>190</v>
      </c>
      <c r="I1148" s="13">
        <v>1147</v>
      </c>
    </row>
    <row r="1149" spans="1:9" x14ac:dyDescent="0.25">
      <c r="A1149" s="13" t="str">
        <f t="shared" si="17"/>
        <v xml:space="preserve">907-403-D  9.5-mm, HT, Asphalt Pavement, Polymer Modified, PG 82-22 </v>
      </c>
      <c r="B1149" s="13" t="s">
        <v>1429</v>
      </c>
      <c r="C1149" s="13" t="s">
        <v>1436</v>
      </c>
      <c r="D1149" s="13" t="s">
        <v>425</v>
      </c>
      <c r="E1149" s="13" t="s">
        <v>1382</v>
      </c>
      <c r="F1149" s="13" t="s">
        <v>188</v>
      </c>
      <c r="G1149" s="13" t="s">
        <v>189</v>
      </c>
      <c r="H1149" s="13" t="s">
        <v>190</v>
      </c>
      <c r="I1149" s="13">
        <v>1148</v>
      </c>
    </row>
    <row r="1150" spans="1:9" x14ac:dyDescent="0.25">
      <c r="A1150" s="13" t="str">
        <f t="shared" si="17"/>
        <v xml:space="preserve">403-E      12.5-mm, HT, Asphalt Pavement, Polymer Modified, Leveling </v>
      </c>
      <c r="B1150" s="13" t="s">
        <v>1437</v>
      </c>
      <c r="C1150" s="13" t="s">
        <v>1438</v>
      </c>
      <c r="D1150" s="13" t="s">
        <v>425</v>
      </c>
      <c r="E1150" s="13" t="s">
        <v>1382</v>
      </c>
      <c r="F1150" s="13" t="s">
        <v>188</v>
      </c>
      <c r="G1150" s="13" t="s">
        <v>189</v>
      </c>
      <c r="H1150" s="13" t="s">
        <v>190</v>
      </c>
      <c r="I1150" s="13">
        <v>1149</v>
      </c>
    </row>
    <row r="1151" spans="1:9" x14ac:dyDescent="0.25">
      <c r="A1151" s="13" t="str">
        <f t="shared" si="17"/>
        <v xml:space="preserve">907-403-E  12.5-mm, HT, Asphalt Pavement, Polymer Modified, Leveling </v>
      </c>
      <c r="B1151" s="13" t="s">
        <v>1439</v>
      </c>
      <c r="C1151" s="13" t="s">
        <v>1438</v>
      </c>
      <c r="D1151" s="13" t="s">
        <v>425</v>
      </c>
      <c r="E1151" s="13" t="s">
        <v>1382</v>
      </c>
      <c r="F1151" s="13" t="s">
        <v>188</v>
      </c>
      <c r="G1151" s="13" t="s">
        <v>189</v>
      </c>
      <c r="H1151" s="13" t="s">
        <v>190</v>
      </c>
      <c r="I1151" s="13">
        <v>1150</v>
      </c>
    </row>
    <row r="1152" spans="1:9" x14ac:dyDescent="0.25">
      <c r="A1152" s="13" t="str">
        <f t="shared" si="17"/>
        <v xml:space="preserve">907-403-E  4.75-mm, HT, Asphalt Pavement, Polymer Modified, Leveling </v>
      </c>
      <c r="B1152" s="13" t="s">
        <v>1439</v>
      </c>
      <c r="C1152" s="13" t="s">
        <v>1440</v>
      </c>
      <c r="D1152" s="13" t="s">
        <v>425</v>
      </c>
      <c r="E1152" s="13" t="s">
        <v>1382</v>
      </c>
      <c r="F1152" s="13" t="s">
        <v>188</v>
      </c>
      <c r="G1152" s="13" t="s">
        <v>189</v>
      </c>
      <c r="H1152" s="13" t="s">
        <v>190</v>
      </c>
      <c r="I1152" s="13">
        <v>1151</v>
      </c>
    </row>
    <row r="1153" spans="1:9" x14ac:dyDescent="0.25">
      <c r="A1153" s="13" t="str">
        <f t="shared" si="17"/>
        <v xml:space="preserve">403-E      4.75-mm, HT, Asphalt Pavement, Polymer Modified, Leveling </v>
      </c>
      <c r="B1153" s="13" t="s">
        <v>1437</v>
      </c>
      <c r="C1153" s="13" t="s">
        <v>1440</v>
      </c>
      <c r="D1153" s="13" t="s">
        <v>425</v>
      </c>
      <c r="E1153" s="13" t="s">
        <v>1382</v>
      </c>
      <c r="F1153" s="13" t="s">
        <v>188</v>
      </c>
      <c r="G1153" s="13" t="s">
        <v>189</v>
      </c>
      <c r="H1153" s="13" t="s">
        <v>190</v>
      </c>
      <c r="I1153" s="13">
        <v>1152</v>
      </c>
    </row>
    <row r="1154" spans="1:9" x14ac:dyDescent="0.25">
      <c r="A1154" s="13" t="str">
        <f t="shared" si="17"/>
        <v xml:space="preserve">907-403-E  9.5-mm, HT, Asphalt Pavement, Polymer Modified, Leveling </v>
      </c>
      <c r="B1154" s="13" t="s">
        <v>1439</v>
      </c>
      <c r="C1154" s="13" t="s">
        <v>1441</v>
      </c>
      <c r="D1154" s="13" t="s">
        <v>425</v>
      </c>
      <c r="E1154" s="13" t="s">
        <v>1382</v>
      </c>
      <c r="F1154" s="13" t="s">
        <v>188</v>
      </c>
      <c r="G1154" s="13" t="s">
        <v>189</v>
      </c>
      <c r="H1154" s="13" t="s">
        <v>190</v>
      </c>
      <c r="I1154" s="13">
        <v>1153</v>
      </c>
    </row>
    <row r="1155" spans="1:9" x14ac:dyDescent="0.25">
      <c r="A1155" s="13" t="str">
        <f t="shared" ref="A1155:A1219" si="18">_xlfn.CONCAT(B1155," ", C1155)</f>
        <v xml:space="preserve">403-E      9.5-mm, HT, Asphalt Pavement, Polymer Modified, Leveling </v>
      </c>
      <c r="B1155" s="13" t="s">
        <v>1437</v>
      </c>
      <c r="C1155" s="13" t="s">
        <v>1441</v>
      </c>
      <c r="D1155" s="13" t="s">
        <v>425</v>
      </c>
      <c r="E1155" s="13" t="s">
        <v>1382</v>
      </c>
      <c r="F1155" s="13" t="s">
        <v>188</v>
      </c>
      <c r="G1155" s="13" t="s">
        <v>189</v>
      </c>
      <c r="H1155" s="13" t="s">
        <v>190</v>
      </c>
      <c r="I1155" s="13">
        <v>1154</v>
      </c>
    </row>
    <row r="1156" spans="1:9" x14ac:dyDescent="0.25">
      <c r="A1156" s="13" t="str">
        <f t="shared" si="18"/>
        <v xml:space="preserve">907-403-F  Maintained Asphalt Pavement </v>
      </c>
      <c r="B1156" s="13" t="s">
        <v>1442</v>
      </c>
      <c r="C1156" s="13" t="s">
        <v>1443</v>
      </c>
      <c r="D1156" s="13" t="s">
        <v>425</v>
      </c>
      <c r="E1156" s="13" t="s">
        <v>1382</v>
      </c>
      <c r="F1156" s="13" t="s">
        <v>188</v>
      </c>
      <c r="G1156" s="13" t="s">
        <v>189</v>
      </c>
      <c r="H1156" s="13" t="s">
        <v>190</v>
      </c>
      <c r="I1156" s="13">
        <v>1155</v>
      </c>
    </row>
    <row r="1157" spans="1:9" x14ac:dyDescent="0.25">
      <c r="A1157" s="13" t="str">
        <f t="shared" si="18"/>
        <v xml:space="preserve">907-403-P  Asphalt for Pothole Patching </v>
      </c>
      <c r="B1157" s="13" t="s">
        <v>1444</v>
      </c>
      <c r="C1157" s="13" t="s">
        <v>1445</v>
      </c>
      <c r="D1157" s="13" t="s">
        <v>1008</v>
      </c>
      <c r="E1157" s="13" t="s">
        <v>1382</v>
      </c>
      <c r="F1157" s="13" t="s">
        <v>188</v>
      </c>
      <c r="G1157" s="13" t="s">
        <v>189</v>
      </c>
      <c r="H1157" s="13" t="s">
        <v>190</v>
      </c>
      <c r="I1157" s="13">
        <v>1156</v>
      </c>
    </row>
    <row r="1158" spans="1:9" x14ac:dyDescent="0.25">
      <c r="A1158" s="13" t="str">
        <f t="shared" si="18"/>
        <v xml:space="preserve">907-403-P  Asphalt for Pothole Patching </v>
      </c>
      <c r="B1158" s="13" t="s">
        <v>1444</v>
      </c>
      <c r="C1158" s="13" t="s">
        <v>1445</v>
      </c>
      <c r="D1158" s="13" t="s">
        <v>425</v>
      </c>
      <c r="E1158" s="13" t="s">
        <v>1382</v>
      </c>
      <c r="F1158" s="13" t="s">
        <v>188</v>
      </c>
      <c r="G1158" s="13" t="s">
        <v>189</v>
      </c>
      <c r="H1158" s="13" t="s">
        <v>190</v>
      </c>
      <c r="I1158" s="13">
        <v>1157</v>
      </c>
    </row>
    <row r="1159" spans="1:9" x14ac:dyDescent="0.25">
      <c r="A1159" s="13" t="str">
        <f t="shared" si="18"/>
        <v xml:space="preserve">403-S      Joint Sealant </v>
      </c>
      <c r="B1159" s="13" t="s">
        <v>1446</v>
      </c>
      <c r="C1159" s="13" t="s">
        <v>1447</v>
      </c>
      <c r="D1159" s="13" t="s">
        <v>221</v>
      </c>
      <c r="E1159" s="13" t="s">
        <v>187</v>
      </c>
      <c r="F1159" s="13" t="s">
        <v>188</v>
      </c>
      <c r="G1159" s="13" t="s">
        <v>189</v>
      </c>
      <c r="H1159" s="13" t="s">
        <v>190</v>
      </c>
      <c r="I1159" s="13">
        <v>1158</v>
      </c>
    </row>
    <row r="1160" spans="1:9" x14ac:dyDescent="0.25">
      <c r="A1160" s="13" t="str">
        <f t="shared" si="18"/>
        <v xml:space="preserve">907-403-S  Joint Sealant </v>
      </c>
      <c r="B1160" s="13" t="s">
        <v>1448</v>
      </c>
      <c r="C1160" s="13" t="s">
        <v>1447</v>
      </c>
      <c r="D1160" s="13" t="s">
        <v>221</v>
      </c>
      <c r="E1160" s="13" t="s">
        <v>187</v>
      </c>
      <c r="F1160" s="13" t="s">
        <v>188</v>
      </c>
      <c r="G1160" s="13" t="s">
        <v>189</v>
      </c>
      <c r="H1160" s="13" t="s">
        <v>190</v>
      </c>
      <c r="I1160" s="13">
        <v>1159</v>
      </c>
    </row>
    <row r="1161" spans="1:9" x14ac:dyDescent="0.25">
      <c r="A1161" s="13" t="str">
        <f t="shared" si="18"/>
        <v xml:space="preserve">403-S      Joint Sealant </v>
      </c>
      <c r="B1161" s="13" t="s">
        <v>1446</v>
      </c>
      <c r="C1161" s="13" t="s">
        <v>1447</v>
      </c>
      <c r="D1161" s="13" t="s">
        <v>230</v>
      </c>
      <c r="E1161" s="13" t="s">
        <v>187</v>
      </c>
      <c r="F1161" s="13" t="s">
        <v>188</v>
      </c>
      <c r="G1161" s="13" t="s">
        <v>189</v>
      </c>
      <c r="H1161" s="13" t="s">
        <v>190</v>
      </c>
      <c r="I1161" s="13">
        <v>1160</v>
      </c>
    </row>
    <row r="1162" spans="1:9" x14ac:dyDescent="0.25">
      <c r="A1162" s="13" t="str">
        <f t="shared" si="18"/>
        <v xml:space="preserve">907-403-S  Joint Sealant </v>
      </c>
      <c r="B1162" s="13" t="s">
        <v>1448</v>
      </c>
      <c r="C1162" s="13" t="s">
        <v>1447</v>
      </c>
      <c r="D1162" s="13" t="s">
        <v>230</v>
      </c>
      <c r="E1162" s="13" t="s">
        <v>187</v>
      </c>
      <c r="F1162" s="13" t="s">
        <v>188</v>
      </c>
      <c r="G1162" s="13" t="s">
        <v>189</v>
      </c>
      <c r="H1162" s="13" t="s">
        <v>190</v>
      </c>
      <c r="I1162" s="13">
        <v>1161</v>
      </c>
    </row>
    <row r="1163" spans="1:9" x14ac:dyDescent="0.25">
      <c r="A1163" s="13" t="str">
        <f t="shared" si="18"/>
        <v xml:space="preserve">404-A      2" Cold Bituminous Pavement, Type Binder </v>
      </c>
      <c r="B1163" s="13" t="s">
        <v>1449</v>
      </c>
      <c r="C1163" s="13" t="s">
        <v>1450</v>
      </c>
      <c r="D1163" s="13" t="s">
        <v>425</v>
      </c>
      <c r="E1163" s="13" t="s">
        <v>187</v>
      </c>
      <c r="F1163" s="13" t="s">
        <v>188</v>
      </c>
      <c r="G1163" s="13" t="s">
        <v>189</v>
      </c>
      <c r="H1163" s="13" t="s">
        <v>190</v>
      </c>
      <c r="I1163" s="13">
        <v>1162</v>
      </c>
    </row>
    <row r="1164" spans="1:9" x14ac:dyDescent="0.25">
      <c r="A1164" s="13" t="str">
        <f t="shared" si="18"/>
        <v xml:space="preserve">404-A      2" Cold Bituminous Pavement, Type Binder </v>
      </c>
      <c r="B1164" s="13" t="s">
        <v>1449</v>
      </c>
      <c r="C1164" s="13" t="s">
        <v>1450</v>
      </c>
      <c r="D1164" s="13" t="s">
        <v>228</v>
      </c>
      <c r="E1164" s="13" t="s">
        <v>187</v>
      </c>
      <c r="F1164" s="13" t="s">
        <v>188</v>
      </c>
      <c r="G1164" s="13" t="s">
        <v>189</v>
      </c>
      <c r="H1164" s="13" t="s">
        <v>190</v>
      </c>
      <c r="I1164" s="13">
        <v>1163</v>
      </c>
    </row>
    <row r="1165" spans="1:9" x14ac:dyDescent="0.25">
      <c r="A1165" s="13" t="str">
        <f t="shared" si="18"/>
        <v xml:space="preserve">404-A      2" Cold Bituminous Pavement, Type Surface </v>
      </c>
      <c r="B1165" s="13" t="s">
        <v>1449</v>
      </c>
      <c r="C1165" s="13" t="s">
        <v>1451</v>
      </c>
      <c r="D1165" s="13" t="s">
        <v>228</v>
      </c>
      <c r="E1165" s="13" t="s">
        <v>187</v>
      </c>
      <c r="F1165" s="13" t="s">
        <v>188</v>
      </c>
      <c r="G1165" s="13" t="s">
        <v>189</v>
      </c>
      <c r="H1165" s="13" t="s">
        <v>190</v>
      </c>
      <c r="I1165" s="13">
        <v>1164</v>
      </c>
    </row>
    <row r="1166" spans="1:9" x14ac:dyDescent="0.25">
      <c r="A1166" s="13" t="str">
        <f t="shared" si="18"/>
        <v xml:space="preserve">404-A      2" Cold Bituminous Pavement, Type Surface </v>
      </c>
      <c r="B1166" s="13" t="s">
        <v>1449</v>
      </c>
      <c r="C1166" s="13" t="s">
        <v>1451</v>
      </c>
      <c r="D1166" s="13" t="s">
        <v>425</v>
      </c>
      <c r="E1166" s="13" t="s">
        <v>187</v>
      </c>
      <c r="F1166" s="13" t="s">
        <v>188</v>
      </c>
      <c r="G1166" s="13" t="s">
        <v>189</v>
      </c>
      <c r="H1166" s="13" t="s">
        <v>190</v>
      </c>
      <c r="I1166" s="13">
        <v>1165</v>
      </c>
    </row>
    <row r="1167" spans="1:9" x14ac:dyDescent="0.25">
      <c r="A1167" s="13" t="str">
        <f t="shared" si="18"/>
        <v xml:space="preserve">404-B      Aggregate Top Dressing </v>
      </c>
      <c r="B1167" s="13" t="s">
        <v>1452</v>
      </c>
      <c r="C1167" s="13" t="s">
        <v>1453</v>
      </c>
      <c r="D1167" s="13" t="s">
        <v>425</v>
      </c>
      <c r="E1167" s="13" t="s">
        <v>187</v>
      </c>
      <c r="F1167" s="13" t="s">
        <v>188</v>
      </c>
      <c r="G1167" s="13" t="s">
        <v>189</v>
      </c>
      <c r="H1167" s="13" t="s">
        <v>190</v>
      </c>
      <c r="I1167" s="13">
        <v>1166</v>
      </c>
    </row>
    <row r="1168" spans="1:9" x14ac:dyDescent="0.25">
      <c r="A1168" s="13" t="str">
        <f t="shared" si="18"/>
        <v xml:space="preserve">907-405-A  Stone Matrix Asphalt, 9.5 mm Mixture </v>
      </c>
      <c r="B1168" s="13" t="s">
        <v>1454</v>
      </c>
      <c r="C1168" s="13" t="s">
        <v>1455</v>
      </c>
      <c r="D1168" s="13" t="s">
        <v>425</v>
      </c>
      <c r="E1168" s="13" t="s">
        <v>187</v>
      </c>
      <c r="F1168" s="13" t="s">
        <v>188</v>
      </c>
      <c r="G1168" s="13" t="s">
        <v>189</v>
      </c>
      <c r="H1168" s="13" t="s">
        <v>190</v>
      </c>
      <c r="I1168" s="13">
        <v>1167</v>
      </c>
    </row>
    <row r="1169" spans="1:9" x14ac:dyDescent="0.25">
      <c r="A1169" s="13" t="str">
        <f t="shared" si="18"/>
        <v xml:space="preserve">907-405-A  Stone Matrix Asphalt, 12.5 mm Mixture </v>
      </c>
      <c r="B1169" s="13" t="s">
        <v>1454</v>
      </c>
      <c r="C1169" s="13" t="s">
        <v>1456</v>
      </c>
      <c r="D1169" s="13" t="s">
        <v>425</v>
      </c>
      <c r="E1169" s="13" t="s">
        <v>187</v>
      </c>
      <c r="F1169" s="13" t="s">
        <v>188</v>
      </c>
      <c r="G1169" s="13" t="s">
        <v>189</v>
      </c>
      <c r="H1169" s="13" t="s">
        <v>190</v>
      </c>
      <c r="I1169" s="13">
        <v>1168</v>
      </c>
    </row>
    <row r="1170" spans="1:9" x14ac:dyDescent="0.25">
      <c r="A1170" s="13" t="str">
        <f t="shared" si="18"/>
        <v xml:space="preserve">907-405-A  Stone Matrix Asphalt, 19-mm Mixture </v>
      </c>
      <c r="B1170" s="13" t="s">
        <v>1454</v>
      </c>
      <c r="C1170" s="13" t="s">
        <v>1457</v>
      </c>
      <c r="D1170" s="13" t="s">
        <v>425</v>
      </c>
      <c r="E1170" s="13" t="s">
        <v>187</v>
      </c>
      <c r="F1170" s="13" t="s">
        <v>188</v>
      </c>
      <c r="G1170" s="13" t="s">
        <v>189</v>
      </c>
      <c r="H1170" s="13" t="s">
        <v>190</v>
      </c>
      <c r="I1170" s="13">
        <v>1169</v>
      </c>
    </row>
    <row r="1171" spans="1:9" x14ac:dyDescent="0.25">
      <c r="A1171" s="13" t="str">
        <f t="shared" si="18"/>
        <v xml:space="preserve">406-A      Cold Milling of Bituminous Pavement, All Depths </v>
      </c>
      <c r="B1171" s="13" t="s">
        <v>1458</v>
      </c>
      <c r="C1171" s="13" t="s">
        <v>1459</v>
      </c>
      <c r="D1171" s="13" t="s">
        <v>425</v>
      </c>
      <c r="E1171" s="13" t="s">
        <v>187</v>
      </c>
      <c r="F1171" s="13" t="s">
        <v>188</v>
      </c>
      <c r="G1171" s="13" t="s">
        <v>189</v>
      </c>
      <c r="H1171" s="13" t="s">
        <v>190</v>
      </c>
      <c r="I1171" s="13">
        <v>1170</v>
      </c>
    </row>
    <row r="1172" spans="1:9" x14ac:dyDescent="0.25">
      <c r="A1172" s="13" t="str">
        <f t="shared" si="18"/>
        <v xml:space="preserve">406-A      Cold Milling of Bituminous Pavement, All Depths </v>
      </c>
      <c r="B1172" s="13" t="s">
        <v>1458</v>
      </c>
      <c r="C1172" s="13" t="s">
        <v>1459</v>
      </c>
      <c r="D1172" s="13" t="s">
        <v>228</v>
      </c>
      <c r="E1172" s="13" t="s">
        <v>187</v>
      </c>
      <c r="F1172" s="13" t="s">
        <v>188</v>
      </c>
      <c r="G1172" s="13" t="s">
        <v>189</v>
      </c>
      <c r="H1172" s="13" t="s">
        <v>190</v>
      </c>
      <c r="I1172" s="13">
        <v>1171</v>
      </c>
    </row>
    <row r="1173" spans="1:9" x14ac:dyDescent="0.25">
      <c r="A1173" s="13" t="str">
        <f t="shared" si="18"/>
        <v xml:space="preserve">406-B      Cold Milling of Concrete Pavement, All Depths </v>
      </c>
      <c r="B1173" s="13" t="s">
        <v>1460</v>
      </c>
      <c r="C1173" s="13" t="s">
        <v>1461</v>
      </c>
      <c r="D1173" s="13" t="s">
        <v>228</v>
      </c>
      <c r="E1173" s="13" t="s">
        <v>187</v>
      </c>
      <c r="F1173" s="13" t="s">
        <v>188</v>
      </c>
      <c r="G1173" s="13" t="s">
        <v>189</v>
      </c>
      <c r="H1173" s="13" t="s">
        <v>190</v>
      </c>
      <c r="I1173" s="13">
        <v>1172</v>
      </c>
    </row>
    <row r="1174" spans="1:9" x14ac:dyDescent="0.25">
      <c r="A1174" s="13" t="str">
        <f t="shared" si="18"/>
        <v xml:space="preserve">406-B      Cold Milling of Concrete Pavement, All Depths </v>
      </c>
      <c r="B1174" s="13" t="s">
        <v>1460</v>
      </c>
      <c r="C1174" s="13" t="s">
        <v>1461</v>
      </c>
      <c r="D1174" s="13" t="s">
        <v>241</v>
      </c>
      <c r="E1174" s="13" t="s">
        <v>187</v>
      </c>
      <c r="F1174" s="13" t="s">
        <v>188</v>
      </c>
      <c r="G1174" s="13" t="s">
        <v>189</v>
      </c>
      <c r="H1174" s="13" t="s">
        <v>190</v>
      </c>
      <c r="I1174" s="13">
        <v>1173</v>
      </c>
    </row>
    <row r="1175" spans="1:9" x14ac:dyDescent="0.25">
      <c r="A1175" s="13" t="str">
        <f t="shared" si="18"/>
        <v xml:space="preserve">406-B      Cold Milling of Concrete Pavement, All Depths </v>
      </c>
      <c r="B1175" s="13" t="s">
        <v>1460</v>
      </c>
      <c r="C1175" s="13" t="s">
        <v>1461</v>
      </c>
      <c r="D1175" s="13" t="s">
        <v>425</v>
      </c>
      <c r="E1175" s="13" t="s">
        <v>187</v>
      </c>
      <c r="F1175" s="13" t="s">
        <v>188</v>
      </c>
      <c r="G1175" s="13" t="s">
        <v>189</v>
      </c>
      <c r="H1175" s="13" t="s">
        <v>190</v>
      </c>
      <c r="I1175" s="13">
        <v>1174</v>
      </c>
    </row>
    <row r="1176" spans="1:9" x14ac:dyDescent="0.25">
      <c r="A1176" s="13" t="str">
        <f t="shared" si="18"/>
        <v xml:space="preserve">406-C      Cold Milling of Shoulders, All Types, All Depths </v>
      </c>
      <c r="B1176" s="13" t="s">
        <v>1462</v>
      </c>
      <c r="C1176" s="13" t="s">
        <v>1463</v>
      </c>
      <c r="D1176" s="13" t="s">
        <v>241</v>
      </c>
      <c r="E1176" s="13" t="s">
        <v>187</v>
      </c>
      <c r="F1176" s="13" t="s">
        <v>188</v>
      </c>
      <c r="G1176" s="13" t="s">
        <v>189</v>
      </c>
      <c r="H1176" s="13" t="s">
        <v>190</v>
      </c>
      <c r="I1176" s="13">
        <v>1175</v>
      </c>
    </row>
    <row r="1177" spans="1:9" x14ac:dyDescent="0.25">
      <c r="A1177" s="13" t="str">
        <f t="shared" si="18"/>
        <v xml:space="preserve">406-C      Cold Milling of Shoulders, All Types, All Depths </v>
      </c>
      <c r="B1177" s="13" t="s">
        <v>1462</v>
      </c>
      <c r="C1177" s="13" t="s">
        <v>1463</v>
      </c>
      <c r="D1177" s="13" t="s">
        <v>228</v>
      </c>
      <c r="E1177" s="13" t="s">
        <v>187</v>
      </c>
      <c r="F1177" s="13" t="s">
        <v>188</v>
      </c>
      <c r="G1177" s="13" t="s">
        <v>189</v>
      </c>
      <c r="H1177" s="13" t="s">
        <v>190</v>
      </c>
      <c r="I1177" s="13">
        <v>1176</v>
      </c>
    </row>
    <row r="1178" spans="1:9" x14ac:dyDescent="0.25">
      <c r="A1178" s="13" t="str">
        <f t="shared" si="18"/>
        <v xml:space="preserve">406-C      Cold Milling of Shoulders, All Types, All Depths </v>
      </c>
      <c r="B1178" s="13" t="s">
        <v>1462</v>
      </c>
      <c r="C1178" s="13" t="s">
        <v>1463</v>
      </c>
      <c r="D1178" s="13" t="s">
        <v>425</v>
      </c>
      <c r="E1178" s="13" t="s">
        <v>187</v>
      </c>
      <c r="F1178" s="13" t="s">
        <v>188</v>
      </c>
      <c r="G1178" s="13" t="s">
        <v>189</v>
      </c>
      <c r="H1178" s="13" t="s">
        <v>190</v>
      </c>
      <c r="I1178" s="13">
        <v>1177</v>
      </c>
    </row>
    <row r="1179" spans="1:9" x14ac:dyDescent="0.25">
      <c r="A1179" s="13" t="str">
        <f t="shared" si="18"/>
        <v xml:space="preserve">406-D      Fine Milling of Bituminous Pavement, All Depths </v>
      </c>
      <c r="B1179" s="13" t="s">
        <v>1464</v>
      </c>
      <c r="C1179" s="13" t="s">
        <v>1465</v>
      </c>
      <c r="D1179" s="13" t="s">
        <v>228</v>
      </c>
      <c r="E1179" s="13" t="s">
        <v>187</v>
      </c>
      <c r="F1179" s="13" t="s">
        <v>188</v>
      </c>
      <c r="G1179" s="13" t="s">
        <v>189</v>
      </c>
      <c r="H1179" s="13" t="s">
        <v>190</v>
      </c>
      <c r="I1179" s="13">
        <v>1178</v>
      </c>
    </row>
    <row r="1180" spans="1:9" x14ac:dyDescent="0.25">
      <c r="A1180" s="13" t="str">
        <f t="shared" si="18"/>
        <v xml:space="preserve">406-D      Fine Milling of Bituminous Pavement, All Depths </v>
      </c>
      <c r="B1180" s="13" t="s">
        <v>1464</v>
      </c>
      <c r="C1180" s="13" t="s">
        <v>1465</v>
      </c>
      <c r="D1180" s="13" t="s">
        <v>241</v>
      </c>
      <c r="E1180" s="13" t="s">
        <v>187</v>
      </c>
      <c r="F1180" s="13" t="s">
        <v>188</v>
      </c>
      <c r="G1180" s="13" t="s">
        <v>189</v>
      </c>
      <c r="H1180" s="13" t="s">
        <v>190</v>
      </c>
      <c r="I1180" s="13">
        <v>1179</v>
      </c>
    </row>
    <row r="1181" spans="1:9" x14ac:dyDescent="0.25">
      <c r="A1181" s="13" t="str">
        <f t="shared" si="18"/>
        <v xml:space="preserve">406-D      Fine Milling of Bituminous Pavement, All Depths </v>
      </c>
      <c r="B1181" s="13" t="s">
        <v>1464</v>
      </c>
      <c r="C1181" s="13" t="s">
        <v>1465</v>
      </c>
      <c r="D1181" s="13" t="s">
        <v>425</v>
      </c>
      <c r="E1181" s="13" t="s">
        <v>187</v>
      </c>
      <c r="F1181" s="13" t="s">
        <v>188</v>
      </c>
      <c r="G1181" s="13" t="s">
        <v>189</v>
      </c>
      <c r="H1181" s="13" t="s">
        <v>190</v>
      </c>
      <c r="I1181" s="13">
        <v>1180</v>
      </c>
    </row>
    <row r="1182" spans="1:9" x14ac:dyDescent="0.25">
      <c r="A1182" s="13" t="str">
        <f t="shared" si="18"/>
        <v xml:space="preserve">406-E      Fine Milling of Concrete Pavement, All Depths </v>
      </c>
      <c r="B1182" s="13" t="s">
        <v>1466</v>
      </c>
      <c r="C1182" s="13" t="s">
        <v>1467</v>
      </c>
      <c r="D1182" s="13" t="s">
        <v>425</v>
      </c>
      <c r="E1182" s="13" t="s">
        <v>187</v>
      </c>
      <c r="F1182" s="13" t="s">
        <v>188</v>
      </c>
      <c r="G1182" s="13" t="s">
        <v>189</v>
      </c>
      <c r="H1182" s="13" t="s">
        <v>190</v>
      </c>
      <c r="I1182" s="13">
        <v>1181</v>
      </c>
    </row>
    <row r="1183" spans="1:9" x14ac:dyDescent="0.25">
      <c r="A1183" s="13" t="str">
        <f t="shared" si="18"/>
        <v xml:space="preserve">406-E      Fine Milling of Concrete Pavement, All Depths </v>
      </c>
      <c r="B1183" s="13" t="s">
        <v>1466</v>
      </c>
      <c r="C1183" s="13" t="s">
        <v>1467</v>
      </c>
      <c r="D1183" s="13" t="s">
        <v>228</v>
      </c>
      <c r="E1183" s="13" t="s">
        <v>187</v>
      </c>
      <c r="F1183" s="13" t="s">
        <v>188</v>
      </c>
      <c r="G1183" s="13" t="s">
        <v>189</v>
      </c>
      <c r="H1183" s="13" t="s">
        <v>190</v>
      </c>
      <c r="I1183" s="13">
        <v>1182</v>
      </c>
    </row>
    <row r="1184" spans="1:9" x14ac:dyDescent="0.25">
      <c r="A1184" s="13" t="str">
        <f t="shared" si="18"/>
        <v xml:space="preserve">406-E      Fine Milling of Concrete Pavement, All Depths </v>
      </c>
      <c r="B1184" s="13" t="s">
        <v>1466</v>
      </c>
      <c r="C1184" s="13" t="s">
        <v>1467</v>
      </c>
      <c r="D1184" s="13" t="s">
        <v>241</v>
      </c>
      <c r="E1184" s="13" t="s">
        <v>187</v>
      </c>
      <c r="F1184" s="13" t="s">
        <v>188</v>
      </c>
      <c r="G1184" s="13" t="s">
        <v>189</v>
      </c>
      <c r="H1184" s="13" t="s">
        <v>190</v>
      </c>
      <c r="I1184" s="13">
        <v>1183</v>
      </c>
    </row>
    <row r="1185" spans="1:9" x14ac:dyDescent="0.25">
      <c r="A1185" s="13" t="str">
        <f t="shared" si="18"/>
        <v xml:space="preserve">406-F      Fine Milling of Shoulders, All Depths </v>
      </c>
      <c r="B1185" s="13" t="s">
        <v>1468</v>
      </c>
      <c r="C1185" s="13" t="s">
        <v>1469</v>
      </c>
      <c r="D1185" s="13" t="s">
        <v>228</v>
      </c>
      <c r="E1185" s="13" t="s">
        <v>187</v>
      </c>
      <c r="F1185" s="13" t="s">
        <v>188</v>
      </c>
      <c r="G1185" s="13" t="s">
        <v>189</v>
      </c>
      <c r="H1185" s="13" t="s">
        <v>190</v>
      </c>
      <c r="I1185" s="13">
        <v>1184</v>
      </c>
    </row>
    <row r="1186" spans="1:9" x14ac:dyDescent="0.25">
      <c r="A1186" s="13" t="str">
        <f t="shared" si="18"/>
        <v xml:space="preserve">406-F      Fine Milling of Shoulders, All Depths </v>
      </c>
      <c r="B1186" s="13" t="s">
        <v>1468</v>
      </c>
      <c r="C1186" s="13" t="s">
        <v>1469</v>
      </c>
      <c r="D1186" s="13" t="s">
        <v>241</v>
      </c>
      <c r="E1186" s="13" t="s">
        <v>187</v>
      </c>
      <c r="F1186" s="13" t="s">
        <v>188</v>
      </c>
      <c r="G1186" s="13" t="s">
        <v>189</v>
      </c>
      <c r="H1186" s="13" t="s">
        <v>190</v>
      </c>
      <c r="I1186" s="13">
        <v>1185</v>
      </c>
    </row>
    <row r="1187" spans="1:9" x14ac:dyDescent="0.25">
      <c r="A1187" s="13" t="str">
        <f t="shared" si="18"/>
        <v xml:space="preserve">406-F      Fine Milling of Shoulders, All Depths </v>
      </c>
      <c r="B1187" s="13" t="s">
        <v>1468</v>
      </c>
      <c r="C1187" s="13" t="s">
        <v>1469</v>
      </c>
      <c r="D1187" s="13" t="s">
        <v>425</v>
      </c>
      <c r="E1187" s="13" t="s">
        <v>187</v>
      </c>
      <c r="F1187" s="13" t="s">
        <v>188</v>
      </c>
      <c r="G1187" s="13" t="s">
        <v>189</v>
      </c>
      <c r="H1187" s="13" t="s">
        <v>190</v>
      </c>
      <c r="I1187" s="13">
        <v>1186</v>
      </c>
    </row>
    <row r="1188" spans="1:9" x14ac:dyDescent="0.25">
      <c r="A1188" s="13" t="str">
        <f t="shared" si="18"/>
        <v xml:space="preserve">407-A      Asphalt for Tack Coat </v>
      </c>
      <c r="B1188" s="13" t="s">
        <v>1470</v>
      </c>
      <c r="C1188" s="13" t="s">
        <v>1471</v>
      </c>
      <c r="D1188" s="13" t="s">
        <v>1326</v>
      </c>
      <c r="E1188" s="13" t="s">
        <v>1472</v>
      </c>
      <c r="F1188" s="13" t="s">
        <v>188</v>
      </c>
      <c r="G1188" s="13" t="s">
        <v>189</v>
      </c>
      <c r="H1188" s="13" t="s">
        <v>190</v>
      </c>
      <c r="I1188" s="13">
        <v>1187</v>
      </c>
    </row>
    <row r="1189" spans="1:9" x14ac:dyDescent="0.25">
      <c r="A1189" s="13" t="str">
        <f t="shared" si="18"/>
        <v xml:space="preserve">408-A      Asphalt for Prime Coat, Cut-Back MC-70 </v>
      </c>
      <c r="B1189" s="13" t="s">
        <v>1473</v>
      </c>
      <c r="C1189" s="13" t="s">
        <v>1474</v>
      </c>
      <c r="D1189" s="13" t="s">
        <v>1326</v>
      </c>
      <c r="E1189" s="13" t="s">
        <v>1472</v>
      </c>
      <c r="F1189" s="13" t="s">
        <v>188</v>
      </c>
      <c r="G1189" s="13" t="s">
        <v>189</v>
      </c>
      <c r="H1189" s="13" t="s">
        <v>190</v>
      </c>
      <c r="I1189" s="13">
        <v>1188</v>
      </c>
    </row>
    <row r="1190" spans="1:9" x14ac:dyDescent="0.25">
      <c r="A1190" s="13" t="str">
        <f t="shared" si="18"/>
        <v xml:space="preserve">408-A      Asphalt for Prime Coat, Cut-Back MC-70 or Emulsified EA-1 </v>
      </c>
      <c r="B1190" s="13" t="s">
        <v>1473</v>
      </c>
      <c r="C1190" s="13" t="s">
        <v>1475</v>
      </c>
      <c r="D1190" s="13" t="s">
        <v>1326</v>
      </c>
      <c r="E1190" s="13" t="s">
        <v>1472</v>
      </c>
      <c r="F1190" s="13" t="s">
        <v>188</v>
      </c>
      <c r="G1190" s="13" t="s">
        <v>189</v>
      </c>
      <c r="H1190" s="13" t="s">
        <v>190</v>
      </c>
      <c r="I1190" s="13">
        <v>1189</v>
      </c>
    </row>
    <row r="1191" spans="1:9" x14ac:dyDescent="0.25">
      <c r="A1191" s="13" t="str">
        <f t="shared" si="18"/>
        <v xml:space="preserve">408-A      Asphalt for Prime Coat, Emulsified Asphalt EA-1 </v>
      </c>
      <c r="B1191" s="13" t="s">
        <v>1473</v>
      </c>
      <c r="C1191" s="13" t="s">
        <v>1476</v>
      </c>
      <c r="D1191" s="13" t="s">
        <v>1326</v>
      </c>
      <c r="E1191" s="13" t="s">
        <v>1472</v>
      </c>
      <c r="F1191" s="13" t="s">
        <v>188</v>
      </c>
      <c r="G1191" s="13" t="s">
        <v>189</v>
      </c>
      <c r="H1191" s="13" t="s">
        <v>190</v>
      </c>
      <c r="I1191" s="13">
        <v>1190</v>
      </c>
    </row>
    <row r="1192" spans="1:9" x14ac:dyDescent="0.25">
      <c r="A1192" s="13" t="str">
        <f t="shared" si="18"/>
        <v xml:space="preserve">409-A      Geotextile Fabric For Underseal </v>
      </c>
      <c r="B1192" s="13" t="s">
        <v>1477</v>
      </c>
      <c r="C1192" s="13" t="s">
        <v>1478</v>
      </c>
      <c r="D1192" s="13" t="s">
        <v>228</v>
      </c>
      <c r="E1192" s="13" t="s">
        <v>187</v>
      </c>
      <c r="F1192" s="13" t="s">
        <v>188</v>
      </c>
      <c r="G1192" s="13" t="s">
        <v>189</v>
      </c>
      <c r="H1192" s="13" t="s">
        <v>190</v>
      </c>
      <c r="I1192" s="13">
        <v>1191</v>
      </c>
    </row>
    <row r="1193" spans="1:9" x14ac:dyDescent="0.25">
      <c r="A1193" s="13" t="str">
        <f t="shared" si="18"/>
        <v xml:space="preserve">409-A      Geotextile Fabric For Underseal, Type IV </v>
      </c>
      <c r="B1193" s="13" t="s">
        <v>1477</v>
      </c>
      <c r="C1193" s="13" t="s">
        <v>1479</v>
      </c>
      <c r="D1193" s="13" t="s">
        <v>228</v>
      </c>
      <c r="E1193" s="13" t="s">
        <v>187</v>
      </c>
      <c r="F1193" s="13" t="s">
        <v>188</v>
      </c>
      <c r="G1193" s="13" t="s">
        <v>189</v>
      </c>
      <c r="H1193" s="13" t="s">
        <v>190</v>
      </c>
      <c r="I1193" s="13">
        <v>1192</v>
      </c>
    </row>
    <row r="1194" spans="1:9" x14ac:dyDescent="0.25">
      <c r="A1194" s="13" t="str">
        <f t="shared" si="18"/>
        <v xml:space="preserve">409-A      Geotextile Fabric For Underseal, Type V </v>
      </c>
      <c r="B1194" s="13" t="s">
        <v>1477</v>
      </c>
      <c r="C1194" s="13" t="s">
        <v>1480</v>
      </c>
      <c r="D1194" s="13" t="s">
        <v>228</v>
      </c>
      <c r="E1194" s="13" t="s">
        <v>187</v>
      </c>
      <c r="F1194" s="13" t="s">
        <v>188</v>
      </c>
      <c r="G1194" s="13" t="s">
        <v>189</v>
      </c>
      <c r="H1194" s="13" t="s">
        <v>190</v>
      </c>
      <c r="I1194" s="13">
        <v>1193</v>
      </c>
    </row>
    <row r="1195" spans="1:9" x14ac:dyDescent="0.25">
      <c r="A1195" s="13" t="str">
        <f t="shared" si="18"/>
        <v xml:space="preserve">409-A      Geotextile Fabric For Underseal, Type VII </v>
      </c>
      <c r="B1195" s="13" t="s">
        <v>1477</v>
      </c>
      <c r="C1195" s="13" t="s">
        <v>1481</v>
      </c>
      <c r="D1195" s="13" t="s">
        <v>228</v>
      </c>
      <c r="E1195" s="13" t="s">
        <v>187</v>
      </c>
      <c r="F1195" s="13" t="s">
        <v>188</v>
      </c>
      <c r="G1195" s="13" t="s">
        <v>189</v>
      </c>
      <c r="H1195" s="13" t="s">
        <v>190</v>
      </c>
      <c r="I1195" s="13">
        <v>1194</v>
      </c>
    </row>
    <row r="1196" spans="1:9" x14ac:dyDescent="0.25">
      <c r="A1196" s="13" t="str">
        <f t="shared" si="18"/>
        <v xml:space="preserve">409-B      Asphalt Cement for Fabric Underseal </v>
      </c>
      <c r="B1196" s="13" t="s">
        <v>1482</v>
      </c>
      <c r="C1196" s="13" t="s">
        <v>1483</v>
      </c>
      <c r="D1196" s="13" t="s">
        <v>1326</v>
      </c>
      <c r="E1196" s="13" t="s">
        <v>1484</v>
      </c>
      <c r="F1196" s="13" t="s">
        <v>188</v>
      </c>
      <c r="G1196" s="13" t="s">
        <v>189</v>
      </c>
      <c r="H1196" s="13" t="s">
        <v>190</v>
      </c>
      <c r="I1196" s="13">
        <v>1195</v>
      </c>
    </row>
    <row r="1197" spans="1:9" x14ac:dyDescent="0.25">
      <c r="A1197" s="13" t="str">
        <f t="shared" si="18"/>
        <v xml:space="preserve">907-410-A  Asphalt for Surface Treatment, Grade CBC-1h </v>
      </c>
      <c r="B1197" s="13" t="s">
        <v>1485</v>
      </c>
      <c r="C1197" s="13" t="s">
        <v>1486</v>
      </c>
      <c r="D1197" s="13" t="s">
        <v>1326</v>
      </c>
      <c r="E1197" s="13" t="s">
        <v>1484</v>
      </c>
      <c r="F1197" s="13" t="s">
        <v>188</v>
      </c>
      <c r="G1197" s="13" t="s">
        <v>189</v>
      </c>
      <c r="H1197" s="13" t="s">
        <v>190</v>
      </c>
      <c r="I1197" s="13">
        <v>1196</v>
      </c>
    </row>
    <row r="1198" spans="1:9" x14ac:dyDescent="0.25">
      <c r="A1198" s="13" t="str">
        <f t="shared" si="18"/>
        <v xml:space="preserve">907-410-A  Asphalt for Surface Treatment, Grade CRS-2P </v>
      </c>
      <c r="B1198" s="13" t="s">
        <v>1485</v>
      </c>
      <c r="C1198" s="13" t="s">
        <v>1487</v>
      </c>
      <c r="D1198" s="13" t="s">
        <v>1326</v>
      </c>
      <c r="E1198" s="13" t="s">
        <v>1484</v>
      </c>
      <c r="F1198" s="13" t="s">
        <v>188</v>
      </c>
      <c r="G1198" s="13" t="s">
        <v>189</v>
      </c>
      <c r="H1198" s="13" t="s">
        <v>190</v>
      </c>
      <c r="I1198" s="13">
        <v>1197</v>
      </c>
    </row>
    <row r="1199" spans="1:9" x14ac:dyDescent="0.25">
      <c r="A1199" s="13" t="str">
        <f t="shared" si="18"/>
        <v xml:space="preserve">907-410-A  Asphalt for Surface Treatment, Grade LD-7 </v>
      </c>
      <c r="B1199" s="13" t="s">
        <v>1485</v>
      </c>
      <c r="C1199" s="13" t="s">
        <v>1488</v>
      </c>
      <c r="D1199" s="13" t="s">
        <v>1326</v>
      </c>
      <c r="E1199" s="13" t="s">
        <v>1484</v>
      </c>
      <c r="F1199" s="13" t="s">
        <v>188</v>
      </c>
      <c r="G1199" s="13" t="s">
        <v>189</v>
      </c>
      <c r="H1199" s="13" t="s">
        <v>190</v>
      </c>
      <c r="I1199" s="13">
        <v>1198</v>
      </c>
    </row>
    <row r="1200" spans="1:9" x14ac:dyDescent="0.25">
      <c r="A1200" s="13" t="str">
        <f t="shared" si="18"/>
        <v xml:space="preserve">907-410-B  Seal Aggregate Cover Material, Size 7, Limestone </v>
      </c>
      <c r="B1200" s="13" t="s">
        <v>1489</v>
      </c>
      <c r="C1200" s="13" t="s">
        <v>1490</v>
      </c>
      <c r="D1200" s="13" t="s">
        <v>241</v>
      </c>
      <c r="E1200" s="13" t="s">
        <v>1484</v>
      </c>
      <c r="F1200" s="13" t="s">
        <v>188</v>
      </c>
      <c r="G1200" s="13" t="s">
        <v>189</v>
      </c>
      <c r="H1200" s="13" t="s">
        <v>190</v>
      </c>
      <c r="I1200" s="13">
        <v>1199</v>
      </c>
    </row>
    <row r="1201" spans="1:9" x14ac:dyDescent="0.25">
      <c r="A1201" s="13" t="str">
        <f t="shared" si="18"/>
        <v xml:space="preserve">907-410-B  Seal Aggregate Cover Material, Size 89, Limestone </v>
      </c>
      <c r="B1201" s="13" t="s">
        <v>1489</v>
      </c>
      <c r="C1201" s="13" t="s">
        <v>1491</v>
      </c>
      <c r="D1201" s="13" t="s">
        <v>241</v>
      </c>
      <c r="E1201" s="13" t="s">
        <v>1484</v>
      </c>
      <c r="F1201" s="13" t="s">
        <v>188</v>
      </c>
      <c r="G1201" s="13" t="s">
        <v>189</v>
      </c>
      <c r="H1201" s="13" t="s">
        <v>190</v>
      </c>
      <c r="I1201" s="13">
        <v>1200</v>
      </c>
    </row>
    <row r="1202" spans="1:9" x14ac:dyDescent="0.25">
      <c r="A1202" s="13" t="str">
        <f t="shared" si="18"/>
        <v xml:space="preserve">907-410-C  Asphalt for Fog Seal, Grade LD-7 or CHPF-1 </v>
      </c>
      <c r="B1202" s="13" t="s">
        <v>1492</v>
      </c>
      <c r="C1202" s="13" t="s">
        <v>1493</v>
      </c>
      <c r="D1202" s="13" t="s">
        <v>1326</v>
      </c>
      <c r="E1202" s="13" t="s">
        <v>1484</v>
      </c>
      <c r="F1202" s="13" t="s">
        <v>188</v>
      </c>
      <c r="G1202" s="13" t="s">
        <v>189</v>
      </c>
      <c r="H1202" s="13" t="s">
        <v>190</v>
      </c>
      <c r="I1202" s="13">
        <v>1201</v>
      </c>
    </row>
    <row r="1203" spans="1:9" x14ac:dyDescent="0.25">
      <c r="A1203" s="13" t="str">
        <f t="shared" si="18"/>
        <v xml:space="preserve">907-410-D  Asphalt for Rejuvenating Fog Seal, Grade CMS-1PF </v>
      </c>
      <c r="B1203" s="13" t="s">
        <v>1494</v>
      </c>
      <c r="C1203" s="13" t="s">
        <v>1495</v>
      </c>
      <c r="D1203" s="13" t="s">
        <v>1326</v>
      </c>
      <c r="E1203" s="13" t="s">
        <v>1484</v>
      </c>
      <c r="F1203" s="13" t="s">
        <v>188</v>
      </c>
      <c r="G1203" s="13" t="s">
        <v>189</v>
      </c>
      <c r="H1203" s="13" t="s">
        <v>190</v>
      </c>
      <c r="I1203" s="13">
        <v>1202</v>
      </c>
    </row>
    <row r="1204" spans="1:9" x14ac:dyDescent="0.25">
      <c r="A1204" s="13" t="s">
        <v>1496</v>
      </c>
      <c r="B1204" s="13" t="s">
        <v>1497</v>
      </c>
      <c r="C1204" s="13" t="s">
        <v>1498</v>
      </c>
      <c r="D1204" s="13" t="s">
        <v>425</v>
      </c>
      <c r="E1204" s="13" t="s">
        <v>1382</v>
      </c>
      <c r="F1204" s="13" t="s">
        <v>188</v>
      </c>
      <c r="G1204" s="13" t="s">
        <v>189</v>
      </c>
      <c r="H1204" s="13" t="s">
        <v>190</v>
      </c>
      <c r="I1204" s="13">
        <v>1203</v>
      </c>
    </row>
    <row r="1205" spans="1:9" x14ac:dyDescent="0.25">
      <c r="A1205" s="13" t="str">
        <f t="shared" si="18"/>
        <v xml:space="preserve">907-411-A  Ultra Thin Asphalt Pavement </v>
      </c>
      <c r="B1205" s="13" t="s">
        <v>1499</v>
      </c>
      <c r="C1205" s="13" t="s">
        <v>1498</v>
      </c>
      <c r="D1205" s="13" t="s">
        <v>425</v>
      </c>
      <c r="E1205" s="13" t="s">
        <v>1382</v>
      </c>
      <c r="F1205" s="13" t="s">
        <v>188</v>
      </c>
      <c r="G1205" s="13" t="s">
        <v>189</v>
      </c>
      <c r="H1205" s="13" t="s">
        <v>190</v>
      </c>
      <c r="I1205" s="13">
        <v>1204</v>
      </c>
    </row>
    <row r="1206" spans="1:9" x14ac:dyDescent="0.25">
      <c r="A1206" s="13" t="str">
        <f t="shared" si="18"/>
        <v xml:space="preserve">412-A      Pre-Grinding </v>
      </c>
      <c r="B1206" s="13" t="s">
        <v>1500</v>
      </c>
      <c r="C1206" s="13" t="s">
        <v>1501</v>
      </c>
      <c r="D1206" s="13" t="s">
        <v>308</v>
      </c>
      <c r="E1206" s="13" t="s">
        <v>187</v>
      </c>
      <c r="F1206" s="13" t="s">
        <v>188</v>
      </c>
      <c r="G1206" s="13" t="s">
        <v>189</v>
      </c>
      <c r="H1206" s="13" t="s">
        <v>190</v>
      </c>
      <c r="I1206" s="13">
        <v>1205</v>
      </c>
    </row>
    <row r="1207" spans="1:9" x14ac:dyDescent="0.25">
      <c r="A1207" s="13" t="str">
        <f t="shared" si="18"/>
        <v xml:space="preserve">413-A      Joint Sealer Material </v>
      </c>
      <c r="B1207" s="13" t="s">
        <v>1502</v>
      </c>
      <c r="C1207" s="13" t="s">
        <v>1503</v>
      </c>
      <c r="D1207" s="13" t="s">
        <v>1326</v>
      </c>
      <c r="E1207" s="13" t="s">
        <v>187</v>
      </c>
      <c r="F1207" s="13" t="s">
        <v>188</v>
      </c>
      <c r="G1207" s="13" t="s">
        <v>189</v>
      </c>
      <c r="H1207" s="13" t="s">
        <v>190</v>
      </c>
      <c r="I1207" s="13">
        <v>1206</v>
      </c>
    </row>
    <row r="1208" spans="1:9" x14ac:dyDescent="0.25">
      <c r="A1208" s="13" t="str">
        <f t="shared" si="18"/>
        <v xml:space="preserve">907-413-A  Joint Sealer Material, Mastic Patching Material </v>
      </c>
      <c r="B1208" s="13" t="s">
        <v>1504</v>
      </c>
      <c r="C1208" s="13" t="s">
        <v>1505</v>
      </c>
      <c r="D1208" s="13" t="s">
        <v>230</v>
      </c>
      <c r="E1208" s="13" t="s">
        <v>187</v>
      </c>
      <c r="F1208" s="13" t="s">
        <v>188</v>
      </c>
      <c r="G1208" s="13" t="s">
        <v>189</v>
      </c>
      <c r="H1208" s="13" t="s">
        <v>190</v>
      </c>
      <c r="I1208" s="13">
        <v>1207</v>
      </c>
    </row>
    <row r="1209" spans="1:9" x14ac:dyDescent="0.25">
      <c r="A1209" s="13" t="str">
        <f t="shared" si="18"/>
        <v xml:space="preserve">907-413-A  Joint Sealer Material, Mastic Patching Material </v>
      </c>
      <c r="B1209" s="13" t="s">
        <v>1504</v>
      </c>
      <c r="C1209" s="13" t="s">
        <v>1505</v>
      </c>
      <c r="D1209" s="13" t="s">
        <v>1326</v>
      </c>
      <c r="E1209" s="13" t="s">
        <v>187</v>
      </c>
      <c r="F1209" s="13" t="s">
        <v>188</v>
      </c>
      <c r="G1209" s="13" t="s">
        <v>189</v>
      </c>
      <c r="H1209" s="13" t="s">
        <v>190</v>
      </c>
      <c r="I1209" s="13">
        <v>1208</v>
      </c>
    </row>
    <row r="1210" spans="1:9" x14ac:dyDescent="0.25">
      <c r="A1210" s="13" t="str">
        <f t="shared" si="18"/>
        <v xml:space="preserve">413-B      Cleaning and Sealing Joints </v>
      </c>
      <c r="B1210" s="13" t="s">
        <v>1506</v>
      </c>
      <c r="C1210" s="13" t="s">
        <v>1507</v>
      </c>
      <c r="D1210" s="13" t="s">
        <v>230</v>
      </c>
      <c r="E1210" s="13" t="s">
        <v>187</v>
      </c>
      <c r="F1210" s="13" t="s">
        <v>188</v>
      </c>
      <c r="G1210" s="13" t="s">
        <v>189</v>
      </c>
      <c r="H1210" s="13" t="s">
        <v>190</v>
      </c>
      <c r="I1210" s="13">
        <v>1209</v>
      </c>
    </row>
    <row r="1211" spans="1:9" x14ac:dyDescent="0.25">
      <c r="A1211" s="13" t="str">
        <f t="shared" si="18"/>
        <v xml:space="preserve">413-B      Cleaning and Sealing Joints </v>
      </c>
      <c r="B1211" s="13" t="s">
        <v>1506</v>
      </c>
      <c r="C1211" s="13" t="s">
        <v>1507</v>
      </c>
      <c r="D1211" s="13" t="s">
        <v>221</v>
      </c>
      <c r="E1211" s="13" t="s">
        <v>187</v>
      </c>
      <c r="F1211" s="13" t="s">
        <v>188</v>
      </c>
      <c r="G1211" s="13" t="s">
        <v>189</v>
      </c>
      <c r="H1211" s="13" t="s">
        <v>190</v>
      </c>
      <c r="I1211" s="13">
        <v>1210</v>
      </c>
    </row>
    <row r="1212" spans="1:9" x14ac:dyDescent="0.25">
      <c r="A1212" s="13" t="str">
        <f t="shared" si="18"/>
        <v xml:space="preserve">413-C      Cleaning and Sealing Cracks </v>
      </c>
      <c r="B1212" s="13" t="s">
        <v>1508</v>
      </c>
      <c r="C1212" s="13" t="s">
        <v>1509</v>
      </c>
      <c r="D1212" s="13" t="s">
        <v>230</v>
      </c>
      <c r="E1212" s="13" t="s">
        <v>187</v>
      </c>
      <c r="F1212" s="13" t="s">
        <v>188</v>
      </c>
      <c r="G1212" s="13" t="s">
        <v>189</v>
      </c>
      <c r="H1212" s="13" t="s">
        <v>190</v>
      </c>
      <c r="I1212" s="13">
        <v>1211</v>
      </c>
    </row>
    <row r="1213" spans="1:9" x14ac:dyDescent="0.25">
      <c r="A1213" s="13" t="str">
        <f t="shared" si="18"/>
        <v xml:space="preserve">413-C      Cleaning and Sealing Cracks </v>
      </c>
      <c r="B1213" s="13" t="s">
        <v>1508</v>
      </c>
      <c r="C1213" s="13" t="s">
        <v>1509</v>
      </c>
      <c r="D1213" s="13" t="s">
        <v>221</v>
      </c>
      <c r="E1213" s="13" t="s">
        <v>187</v>
      </c>
      <c r="F1213" s="13" t="s">
        <v>188</v>
      </c>
      <c r="G1213" s="13" t="s">
        <v>189</v>
      </c>
      <c r="H1213" s="13" t="s">
        <v>190</v>
      </c>
      <c r="I1213" s="13">
        <v>1212</v>
      </c>
    </row>
    <row r="1214" spans="1:9" x14ac:dyDescent="0.25">
      <c r="A1214" s="13" t="str">
        <f t="shared" si="18"/>
        <v xml:space="preserve">413-D      Cleaning and Filling Joints </v>
      </c>
      <c r="B1214" s="13" t="s">
        <v>1510</v>
      </c>
      <c r="C1214" s="13" t="s">
        <v>1511</v>
      </c>
      <c r="D1214" s="13" t="s">
        <v>221</v>
      </c>
      <c r="E1214" s="13" t="s">
        <v>187</v>
      </c>
      <c r="F1214" s="13" t="s">
        <v>188</v>
      </c>
      <c r="G1214" s="13" t="s">
        <v>189</v>
      </c>
      <c r="H1214" s="13" t="s">
        <v>190</v>
      </c>
      <c r="I1214" s="13">
        <v>1213</v>
      </c>
    </row>
    <row r="1215" spans="1:9" x14ac:dyDescent="0.25">
      <c r="A1215" s="13" t="str">
        <f t="shared" si="18"/>
        <v xml:space="preserve">907-413-D  Cleaning and Filling Joints and Cracks </v>
      </c>
      <c r="B1215" s="13" t="s">
        <v>1512</v>
      </c>
      <c r="C1215" s="13" t="s">
        <v>1513</v>
      </c>
      <c r="D1215" s="13" t="s">
        <v>230</v>
      </c>
      <c r="E1215" s="13" t="s">
        <v>187</v>
      </c>
      <c r="F1215" s="13" t="s">
        <v>188</v>
      </c>
      <c r="G1215" s="13" t="s">
        <v>189</v>
      </c>
      <c r="H1215" s="13" t="s">
        <v>190</v>
      </c>
      <c r="I1215" s="13">
        <v>1214</v>
      </c>
    </row>
    <row r="1216" spans="1:9" x14ac:dyDescent="0.25">
      <c r="A1216" s="13" t="str">
        <f t="shared" si="18"/>
        <v xml:space="preserve">413-D      Cleaning and Filling Joints </v>
      </c>
      <c r="B1216" s="13" t="s">
        <v>1510</v>
      </c>
      <c r="C1216" s="13" t="s">
        <v>1511</v>
      </c>
      <c r="D1216" s="13" t="s">
        <v>230</v>
      </c>
      <c r="E1216" s="13" t="s">
        <v>187</v>
      </c>
      <c r="F1216" s="13" t="s">
        <v>188</v>
      </c>
      <c r="G1216" s="13" t="s">
        <v>189</v>
      </c>
      <c r="H1216" s="13" t="s">
        <v>190</v>
      </c>
      <c r="I1216" s="13">
        <v>1215</v>
      </c>
    </row>
    <row r="1217" spans="1:9" x14ac:dyDescent="0.25">
      <c r="A1217" s="13" t="str">
        <f t="shared" si="18"/>
        <v xml:space="preserve">413-D      Cleaning and Filling Joints in PCC Pavement </v>
      </c>
      <c r="B1217" s="13" t="s">
        <v>1510</v>
      </c>
      <c r="C1217" s="13" t="s">
        <v>1514</v>
      </c>
      <c r="D1217" s="13" t="s">
        <v>230</v>
      </c>
      <c r="E1217" s="13" t="s">
        <v>187</v>
      </c>
      <c r="F1217" s="13" t="s">
        <v>188</v>
      </c>
      <c r="G1217" s="13" t="s">
        <v>189</v>
      </c>
      <c r="H1217" s="13" t="s">
        <v>190</v>
      </c>
      <c r="I1217" s="13">
        <v>1216</v>
      </c>
    </row>
    <row r="1218" spans="1:9" x14ac:dyDescent="0.25">
      <c r="A1218" s="13" t="str">
        <f t="shared" si="18"/>
        <v xml:space="preserve">413-D      Cleaning and Filling Joints in PCC Pavement, 10" or Less </v>
      </c>
      <c r="B1218" s="13" t="s">
        <v>1510</v>
      </c>
      <c r="C1218" s="13" t="s">
        <v>1515</v>
      </c>
      <c r="D1218" s="13" t="s">
        <v>230</v>
      </c>
      <c r="E1218" s="13" t="s">
        <v>187</v>
      </c>
      <c r="F1218" s="13" t="s">
        <v>188</v>
      </c>
      <c r="G1218" s="13" t="s">
        <v>189</v>
      </c>
      <c r="H1218" s="13" t="s">
        <v>190</v>
      </c>
      <c r="I1218" s="13">
        <v>1217</v>
      </c>
    </row>
    <row r="1219" spans="1:9" x14ac:dyDescent="0.25">
      <c r="A1219" s="13" t="str">
        <f t="shared" si="18"/>
        <v xml:space="preserve">413-D      Cleaning and Filling Joints in PCC Pavement, Greater Than 10" </v>
      </c>
      <c r="B1219" s="13" t="s">
        <v>1510</v>
      </c>
      <c r="C1219" s="13" t="s">
        <v>1516</v>
      </c>
      <c r="D1219" s="13" t="s">
        <v>230</v>
      </c>
      <c r="E1219" s="13" t="s">
        <v>187</v>
      </c>
      <c r="F1219" s="13" t="s">
        <v>188</v>
      </c>
      <c r="G1219" s="13" t="s">
        <v>189</v>
      </c>
      <c r="H1219" s="13" t="s">
        <v>190</v>
      </c>
      <c r="I1219" s="13">
        <v>1218</v>
      </c>
    </row>
    <row r="1220" spans="1:9" x14ac:dyDescent="0.25">
      <c r="A1220" s="13" t="str">
        <f t="shared" ref="A1220:A1283" si="19">_xlfn.CONCAT(B1220," ", C1220)</f>
        <v xml:space="preserve">907-413-E  Sawing and Sealing Transverse Joints in Asphalt Pavement </v>
      </c>
      <c r="B1220" s="13" t="s">
        <v>1517</v>
      </c>
      <c r="C1220" s="13" t="s">
        <v>1518</v>
      </c>
      <c r="D1220" s="13" t="s">
        <v>230</v>
      </c>
      <c r="E1220" s="13" t="s">
        <v>187</v>
      </c>
      <c r="F1220" s="13" t="s">
        <v>188</v>
      </c>
      <c r="G1220" s="13" t="s">
        <v>189</v>
      </c>
      <c r="H1220" s="13" t="s">
        <v>190</v>
      </c>
      <c r="I1220" s="13">
        <v>1219</v>
      </c>
    </row>
    <row r="1221" spans="1:9" x14ac:dyDescent="0.25">
      <c r="A1221" s="13" t="str">
        <f t="shared" si="19"/>
        <v xml:space="preserve">907-414-A  Scrub Seal </v>
      </c>
      <c r="B1221" s="13" t="s">
        <v>1519</v>
      </c>
      <c r="C1221" s="13" t="s">
        <v>1520</v>
      </c>
      <c r="D1221" s="13" t="s">
        <v>228</v>
      </c>
      <c r="E1221" s="13" t="s">
        <v>1484</v>
      </c>
      <c r="F1221" s="13" t="s">
        <v>188</v>
      </c>
      <c r="G1221" s="13" t="s">
        <v>189</v>
      </c>
      <c r="H1221" s="13" t="s">
        <v>190</v>
      </c>
      <c r="I1221" s="13">
        <v>1220</v>
      </c>
    </row>
    <row r="1222" spans="1:9" x14ac:dyDescent="0.25">
      <c r="A1222" s="13" t="str">
        <f t="shared" si="19"/>
        <v xml:space="preserve">907-414-B  Asphalt for Fog Seal </v>
      </c>
      <c r="B1222" s="13" t="s">
        <v>1521</v>
      </c>
      <c r="C1222" s="13" t="s">
        <v>1522</v>
      </c>
      <c r="D1222" s="13" t="s">
        <v>1326</v>
      </c>
      <c r="E1222" s="13" t="s">
        <v>1523</v>
      </c>
      <c r="F1222" s="13" t="s">
        <v>188</v>
      </c>
      <c r="G1222" s="13" t="s">
        <v>189</v>
      </c>
      <c r="H1222" s="13" t="s">
        <v>190</v>
      </c>
      <c r="I1222" s="13">
        <v>1221</v>
      </c>
    </row>
    <row r="1223" spans="1:9" x14ac:dyDescent="0.25">
      <c r="A1223" s="13" t="str">
        <f t="shared" si="19"/>
        <v xml:space="preserve">907-415-A  Asphaltic Plug Joint System </v>
      </c>
      <c r="B1223" s="13" t="s">
        <v>1524</v>
      </c>
      <c r="C1223" s="13" t="s">
        <v>1525</v>
      </c>
      <c r="D1223" s="13" t="s">
        <v>230</v>
      </c>
      <c r="E1223" s="13" t="s">
        <v>187</v>
      </c>
      <c r="F1223" s="13" t="s">
        <v>188</v>
      </c>
      <c r="G1223" s="13" t="s">
        <v>189</v>
      </c>
      <c r="H1223" s="13" t="s">
        <v>190</v>
      </c>
      <c r="I1223" s="13">
        <v>1222</v>
      </c>
    </row>
    <row r="1224" spans="1:9" x14ac:dyDescent="0.25">
      <c r="A1224" s="13" t="str">
        <f t="shared" si="19"/>
        <v xml:space="preserve">907-416-A  High Friction Surface Treatment </v>
      </c>
      <c r="B1224" s="13" t="s">
        <v>1526</v>
      </c>
      <c r="C1224" s="13" t="s">
        <v>1527</v>
      </c>
      <c r="D1224" s="13" t="s">
        <v>228</v>
      </c>
      <c r="E1224" s="13" t="s">
        <v>1484</v>
      </c>
      <c r="F1224" s="13" t="s">
        <v>188</v>
      </c>
      <c r="G1224" s="13" t="s">
        <v>189</v>
      </c>
      <c r="H1224" s="13" t="s">
        <v>190</v>
      </c>
      <c r="I1224" s="13">
        <v>1223</v>
      </c>
    </row>
    <row r="1225" spans="1:9" x14ac:dyDescent="0.25">
      <c r="A1225" s="13" t="str">
        <f t="shared" si="19"/>
        <v xml:space="preserve">907-416-B  High Friction Surface Treatment Training </v>
      </c>
      <c r="B1225" s="13" t="s">
        <v>1528</v>
      </c>
      <c r="C1225" s="13" t="s">
        <v>1529</v>
      </c>
      <c r="D1225" s="13" t="s">
        <v>186</v>
      </c>
      <c r="E1225" s="13" t="s">
        <v>187</v>
      </c>
      <c r="F1225" s="13" t="s">
        <v>188</v>
      </c>
      <c r="G1225" s="13" t="s">
        <v>189</v>
      </c>
      <c r="H1225" s="13" t="s">
        <v>190</v>
      </c>
      <c r="I1225" s="13">
        <v>1224</v>
      </c>
    </row>
    <row r="1226" spans="1:9" x14ac:dyDescent="0.25">
      <c r="A1226" s="13" t="str">
        <f t="shared" si="19"/>
        <v xml:space="preserve">907-417-A  Polymer Cement Surface System </v>
      </c>
      <c r="B1226" s="13" t="s">
        <v>1530</v>
      </c>
      <c r="C1226" s="13" t="s">
        <v>1531</v>
      </c>
      <c r="D1226" s="13" t="s">
        <v>228</v>
      </c>
      <c r="E1226" s="13" t="s">
        <v>1484</v>
      </c>
      <c r="F1226" s="13" t="s">
        <v>188</v>
      </c>
      <c r="G1226" s="13" t="s">
        <v>189</v>
      </c>
      <c r="H1226" s="13" t="s">
        <v>190</v>
      </c>
      <c r="I1226" s="13">
        <v>1225</v>
      </c>
    </row>
    <row r="1227" spans="1:9" x14ac:dyDescent="0.25">
      <c r="A1227" s="13" t="str">
        <f t="shared" si="19"/>
        <v xml:space="preserve">907-418-A  Emulsified Asphalt for Micro-Surfacing </v>
      </c>
      <c r="B1227" s="13" t="s">
        <v>1532</v>
      </c>
      <c r="C1227" s="13" t="s">
        <v>1533</v>
      </c>
      <c r="D1227" s="13" t="s">
        <v>1326</v>
      </c>
      <c r="E1227" s="13" t="s">
        <v>1484</v>
      </c>
      <c r="F1227" s="13" t="s">
        <v>188</v>
      </c>
      <c r="G1227" s="13" t="s">
        <v>189</v>
      </c>
      <c r="H1227" s="13" t="s">
        <v>190</v>
      </c>
      <c r="I1227" s="13">
        <v>1226</v>
      </c>
    </row>
    <row r="1228" spans="1:9" x14ac:dyDescent="0.25">
      <c r="A1228" s="13" t="str">
        <f t="shared" si="19"/>
        <v xml:space="preserve">907-418-B  Aggregate for Micro-Surfacing </v>
      </c>
      <c r="B1228" s="13" t="s">
        <v>1534</v>
      </c>
      <c r="C1228" s="13" t="s">
        <v>1535</v>
      </c>
      <c r="D1228" s="13" t="s">
        <v>425</v>
      </c>
      <c r="E1228" s="13" t="s">
        <v>187</v>
      </c>
      <c r="F1228" s="13" t="s">
        <v>188</v>
      </c>
      <c r="G1228" s="13" t="s">
        <v>189</v>
      </c>
      <c r="H1228" s="13" t="s">
        <v>190</v>
      </c>
      <c r="I1228" s="13">
        <v>1227</v>
      </c>
    </row>
    <row r="1229" spans="1:9" x14ac:dyDescent="0.25">
      <c r="A1229" s="13" t="str">
        <f t="shared" si="19"/>
        <v xml:space="preserve">907-420-A  Undersealing </v>
      </c>
      <c r="B1229" s="13" t="s">
        <v>1536</v>
      </c>
      <c r="C1229" s="13" t="s">
        <v>1537</v>
      </c>
      <c r="D1229" s="13" t="s">
        <v>1008</v>
      </c>
      <c r="E1229" s="13" t="s">
        <v>187</v>
      </c>
      <c r="F1229" s="13" t="s">
        <v>188</v>
      </c>
      <c r="G1229" s="13" t="s">
        <v>189</v>
      </c>
      <c r="H1229" s="13" t="s">
        <v>190</v>
      </c>
      <c r="I1229" s="13">
        <v>1228</v>
      </c>
    </row>
    <row r="1230" spans="1:9" x14ac:dyDescent="0.25">
      <c r="A1230" s="13" t="str">
        <f t="shared" si="19"/>
        <v xml:space="preserve">907-420-A  Undersealing Concrete Pavement </v>
      </c>
      <c r="B1230" s="13" t="s">
        <v>1536</v>
      </c>
      <c r="C1230" s="13" t="s">
        <v>1538</v>
      </c>
      <c r="D1230" s="13" t="s">
        <v>1008</v>
      </c>
      <c r="E1230" s="13" t="s">
        <v>187</v>
      </c>
      <c r="F1230" s="13" t="s">
        <v>188</v>
      </c>
      <c r="G1230" s="13" t="s">
        <v>189</v>
      </c>
      <c r="H1230" s="13" t="s">
        <v>190</v>
      </c>
      <c r="I1230" s="13">
        <v>1229</v>
      </c>
    </row>
    <row r="1231" spans="1:9" x14ac:dyDescent="0.25">
      <c r="A1231" s="13" t="str">
        <f t="shared" si="19"/>
        <v xml:space="preserve">907-421-A  High Density Joint Sealing Tape, 12" </v>
      </c>
      <c r="B1231" s="13" t="s">
        <v>1539</v>
      </c>
      <c r="C1231" s="13" t="s">
        <v>1540</v>
      </c>
      <c r="D1231" s="13" t="s">
        <v>230</v>
      </c>
      <c r="E1231" s="13" t="s">
        <v>187</v>
      </c>
      <c r="F1231" s="13" t="s">
        <v>188</v>
      </c>
      <c r="G1231" s="13" t="s">
        <v>189</v>
      </c>
      <c r="H1231" s="13" t="s">
        <v>190</v>
      </c>
      <c r="I1231" s="13">
        <v>1230</v>
      </c>
    </row>
    <row r="1232" spans="1:9" x14ac:dyDescent="0.25">
      <c r="A1232" s="13" t="str">
        <f t="shared" si="19"/>
        <v xml:space="preserve">907-421-A  High Density Joint Sealing Tape, 24" </v>
      </c>
      <c r="B1232" s="13" t="s">
        <v>1539</v>
      </c>
      <c r="C1232" s="13" t="s">
        <v>1541</v>
      </c>
      <c r="D1232" s="13" t="s">
        <v>230</v>
      </c>
      <c r="E1232" s="13" t="s">
        <v>187</v>
      </c>
      <c r="F1232" s="13" t="s">
        <v>188</v>
      </c>
      <c r="G1232" s="13" t="s">
        <v>189</v>
      </c>
      <c r="H1232" s="13" t="s">
        <v>190</v>
      </c>
      <c r="I1232" s="13">
        <v>1231</v>
      </c>
    </row>
    <row r="1233" spans="1:9" x14ac:dyDescent="0.25">
      <c r="A1233" s="13" t="str">
        <f t="shared" si="19"/>
        <v xml:space="preserve">907-421-B  Joint Sealing Tape, 12" </v>
      </c>
      <c r="B1233" s="13" t="s">
        <v>1542</v>
      </c>
      <c r="C1233" s="13" t="s">
        <v>1543</v>
      </c>
      <c r="D1233" s="13" t="s">
        <v>230</v>
      </c>
      <c r="E1233" s="13" t="s">
        <v>187</v>
      </c>
      <c r="F1233" s="13" t="s">
        <v>188</v>
      </c>
      <c r="G1233" s="13" t="s">
        <v>189</v>
      </c>
      <c r="H1233" s="13" t="s">
        <v>190</v>
      </c>
      <c r="I1233" s="13">
        <v>1232</v>
      </c>
    </row>
    <row r="1234" spans="1:9" x14ac:dyDescent="0.25">
      <c r="A1234" s="13" t="str">
        <f t="shared" si="19"/>
        <v xml:space="preserve">907-421-B  Joint Sealing Tape, 24" </v>
      </c>
      <c r="B1234" s="13" t="s">
        <v>1542</v>
      </c>
      <c r="C1234" s="13" t="s">
        <v>1544</v>
      </c>
      <c r="D1234" s="13" t="s">
        <v>230</v>
      </c>
      <c r="E1234" s="13" t="s">
        <v>187</v>
      </c>
      <c r="F1234" s="13" t="s">
        <v>188</v>
      </c>
      <c r="G1234" s="13" t="s">
        <v>189</v>
      </c>
      <c r="H1234" s="13" t="s">
        <v>190</v>
      </c>
      <c r="I1234" s="13">
        <v>1233</v>
      </c>
    </row>
    <row r="1235" spans="1:9" x14ac:dyDescent="0.25">
      <c r="A1235" s="13" t="str">
        <f t="shared" si="19"/>
        <v xml:space="preserve">907-421-C  High Density Self-Adhesive Joint Sealing Tape, 12" </v>
      </c>
      <c r="B1235" s="13" t="s">
        <v>1545</v>
      </c>
      <c r="C1235" s="13" t="s">
        <v>1546</v>
      </c>
      <c r="D1235" s="13" t="s">
        <v>230</v>
      </c>
      <c r="E1235" s="13" t="s">
        <v>187</v>
      </c>
      <c r="F1235" s="13" t="s">
        <v>188</v>
      </c>
      <c r="G1235" s="13" t="s">
        <v>189</v>
      </c>
      <c r="H1235" s="13" t="s">
        <v>190</v>
      </c>
      <c r="I1235" s="13">
        <v>1234</v>
      </c>
    </row>
    <row r="1236" spans="1:9" x14ac:dyDescent="0.25">
      <c r="A1236" s="13" t="str">
        <f t="shared" si="19"/>
        <v xml:space="preserve">907-421-C  High Density Self-Adhesive Joint Sealing Tape, 24" </v>
      </c>
      <c r="B1236" s="13" t="s">
        <v>1545</v>
      </c>
      <c r="C1236" s="13" t="s">
        <v>1547</v>
      </c>
      <c r="D1236" s="13" t="s">
        <v>230</v>
      </c>
      <c r="E1236" s="13" t="s">
        <v>187</v>
      </c>
      <c r="F1236" s="13" t="s">
        <v>188</v>
      </c>
      <c r="G1236" s="13" t="s">
        <v>189</v>
      </c>
      <c r="H1236" s="13" t="s">
        <v>190</v>
      </c>
      <c r="I1236" s="13">
        <v>1235</v>
      </c>
    </row>
    <row r="1237" spans="1:9" x14ac:dyDescent="0.25">
      <c r="A1237" s="13" t="str">
        <f t="shared" si="19"/>
        <v xml:space="preserve">907-422-PP Stamped and Colored Asphalt Sidewalk </v>
      </c>
      <c r="B1237" s="13" t="s">
        <v>1548</v>
      </c>
      <c r="C1237" s="13" t="s">
        <v>1549</v>
      </c>
      <c r="D1237" s="13" t="s">
        <v>228</v>
      </c>
      <c r="E1237" s="13" t="s">
        <v>187</v>
      </c>
      <c r="F1237" s="13" t="s">
        <v>188</v>
      </c>
      <c r="G1237" s="13" t="s">
        <v>189</v>
      </c>
      <c r="H1237" s="13" t="s">
        <v>190</v>
      </c>
      <c r="I1237" s="13">
        <v>1236</v>
      </c>
    </row>
    <row r="1238" spans="1:9" x14ac:dyDescent="0.25">
      <c r="A1238" s="13" t="str">
        <f t="shared" si="19"/>
        <v xml:space="preserve">423-A      Rumble Strips, Ground In </v>
      </c>
      <c r="B1238" s="13" t="s">
        <v>1550</v>
      </c>
      <c r="C1238" s="13" t="s">
        <v>1551</v>
      </c>
      <c r="D1238" s="13" t="s">
        <v>221</v>
      </c>
      <c r="E1238" s="13" t="s">
        <v>187</v>
      </c>
      <c r="F1238" s="13" t="s">
        <v>188</v>
      </c>
      <c r="G1238" s="13" t="s">
        <v>189</v>
      </c>
      <c r="H1238" s="13" t="s">
        <v>190</v>
      </c>
      <c r="I1238" s="13">
        <v>1237</v>
      </c>
    </row>
    <row r="1239" spans="1:9" x14ac:dyDescent="0.25">
      <c r="A1239" s="13" t="str">
        <f t="shared" si="19"/>
        <v xml:space="preserve">423-B      Rumble Strips, Ground In, Concrete </v>
      </c>
      <c r="B1239" s="13" t="s">
        <v>1552</v>
      </c>
      <c r="C1239" s="13" t="s">
        <v>1553</v>
      </c>
      <c r="D1239" s="13" t="s">
        <v>221</v>
      </c>
      <c r="E1239" s="13" t="s">
        <v>187</v>
      </c>
      <c r="F1239" s="13" t="s">
        <v>188</v>
      </c>
      <c r="G1239" s="13" t="s">
        <v>189</v>
      </c>
      <c r="H1239" s="13" t="s">
        <v>190</v>
      </c>
      <c r="I1239" s="13">
        <v>1238</v>
      </c>
    </row>
    <row r="1240" spans="1:9" x14ac:dyDescent="0.25">
      <c r="A1240" s="13" t="str">
        <f t="shared" si="19"/>
        <v xml:space="preserve">907-423-C  Mumble Strips, Ground In </v>
      </c>
      <c r="B1240" s="13" t="s">
        <v>1554</v>
      </c>
      <c r="C1240" s="13" t="s">
        <v>1555</v>
      </c>
      <c r="D1240" s="13" t="s">
        <v>221</v>
      </c>
      <c r="E1240" s="13" t="s">
        <v>187</v>
      </c>
      <c r="F1240" s="13" t="s">
        <v>188</v>
      </c>
      <c r="G1240" s="13" t="s">
        <v>189</v>
      </c>
      <c r="H1240" s="13" t="s">
        <v>190</v>
      </c>
      <c r="I1240" s="13">
        <v>1239</v>
      </c>
    </row>
    <row r="1241" spans="1:9" x14ac:dyDescent="0.25">
      <c r="A1241" s="13" t="str">
        <f t="shared" si="19"/>
        <v xml:space="preserve">907-424-A  Roadbed Reclamation with Cement </v>
      </c>
      <c r="B1241" s="13" t="s">
        <v>1556</v>
      </c>
      <c r="C1241" s="13" t="s">
        <v>1557</v>
      </c>
      <c r="D1241" s="13" t="s">
        <v>228</v>
      </c>
      <c r="E1241" s="13" t="s">
        <v>187</v>
      </c>
      <c r="F1241" s="13" t="s">
        <v>188</v>
      </c>
      <c r="G1241" s="13" t="s">
        <v>189</v>
      </c>
      <c r="H1241" s="13" t="s">
        <v>190</v>
      </c>
      <c r="I1241" s="13">
        <v>1240</v>
      </c>
    </row>
    <row r="1242" spans="1:9" x14ac:dyDescent="0.25">
      <c r="A1242" s="13" t="str">
        <f t="shared" si="19"/>
        <v xml:space="preserve">907-424-B  Cement </v>
      </c>
      <c r="B1242" s="13" t="s">
        <v>1558</v>
      </c>
      <c r="C1242" s="13" t="s">
        <v>1328</v>
      </c>
      <c r="D1242" s="13" t="s">
        <v>425</v>
      </c>
      <c r="E1242" s="13" t="s">
        <v>187</v>
      </c>
      <c r="F1242" s="13" t="s">
        <v>188</v>
      </c>
      <c r="G1242" s="13" t="s">
        <v>189</v>
      </c>
      <c r="H1242" s="13" t="s">
        <v>190</v>
      </c>
      <c r="I1242" s="13">
        <v>1241</v>
      </c>
    </row>
    <row r="1243" spans="1:9" x14ac:dyDescent="0.25">
      <c r="A1243" s="13" t="str">
        <f t="shared" si="19"/>
        <v xml:space="preserve">907-424-C  Emulsified Asphalt for Curing Seal </v>
      </c>
      <c r="B1243" s="13" t="s">
        <v>1559</v>
      </c>
      <c r="C1243" s="13" t="s">
        <v>1560</v>
      </c>
      <c r="D1243" s="13" t="s">
        <v>1326</v>
      </c>
      <c r="E1243" s="13" t="s">
        <v>1484</v>
      </c>
      <c r="F1243" s="13" t="s">
        <v>188</v>
      </c>
      <c r="G1243" s="13" t="s">
        <v>189</v>
      </c>
      <c r="H1243" s="13" t="s">
        <v>190</v>
      </c>
      <c r="I1243" s="13">
        <v>1242</v>
      </c>
    </row>
    <row r="1244" spans="1:9" x14ac:dyDescent="0.25">
      <c r="A1244" s="13" t="str">
        <f t="shared" si="19"/>
        <v xml:space="preserve">907-425-A  Roadbed Reclamation with Emulsified Asphalt </v>
      </c>
      <c r="B1244" s="13" t="s">
        <v>1561</v>
      </c>
      <c r="C1244" s="13" t="s">
        <v>1562</v>
      </c>
      <c r="D1244" s="13" t="s">
        <v>228</v>
      </c>
      <c r="E1244" s="13" t="s">
        <v>1484</v>
      </c>
      <c r="F1244" s="13" t="s">
        <v>188</v>
      </c>
      <c r="G1244" s="13" t="s">
        <v>189</v>
      </c>
      <c r="H1244" s="13" t="s">
        <v>190</v>
      </c>
      <c r="I1244" s="13">
        <v>1243</v>
      </c>
    </row>
    <row r="1245" spans="1:9" x14ac:dyDescent="0.25">
      <c r="A1245" s="13" t="str">
        <f t="shared" si="19"/>
        <v xml:space="preserve">907-425-B  Emulsified for Roadbed Reclamation </v>
      </c>
      <c r="B1245" s="13" t="s">
        <v>1563</v>
      </c>
      <c r="C1245" s="13" t="s">
        <v>1564</v>
      </c>
      <c r="D1245" s="13" t="s">
        <v>1326</v>
      </c>
      <c r="E1245" s="13" t="s">
        <v>1484</v>
      </c>
      <c r="F1245" s="13" t="s">
        <v>188</v>
      </c>
      <c r="G1245" s="13" t="s">
        <v>189</v>
      </c>
      <c r="H1245" s="13" t="s">
        <v>190</v>
      </c>
      <c r="I1245" s="13">
        <v>1244</v>
      </c>
    </row>
    <row r="1246" spans="1:9" x14ac:dyDescent="0.25">
      <c r="A1246" s="13" t="str">
        <f t="shared" si="19"/>
        <v xml:space="preserve">907-426-A  Cold Central Plant Recycling Material </v>
      </c>
      <c r="B1246" s="13" t="s">
        <v>1565</v>
      </c>
      <c r="C1246" s="13" t="s">
        <v>1566</v>
      </c>
      <c r="D1246" s="13" t="s">
        <v>425</v>
      </c>
      <c r="E1246" s="13" t="s">
        <v>187</v>
      </c>
      <c r="F1246" s="13" t="s">
        <v>188</v>
      </c>
      <c r="G1246" s="13" t="s">
        <v>189</v>
      </c>
      <c r="H1246" s="13" t="s">
        <v>190</v>
      </c>
      <c r="I1246" s="13">
        <v>1245</v>
      </c>
    </row>
    <row r="1247" spans="1:9" x14ac:dyDescent="0.25">
      <c r="A1247" s="13" t="str">
        <f t="shared" si="19"/>
        <v xml:space="preserve">501-A      6" Reinforced Cement Concrete Pavement, Broom Finish </v>
      </c>
      <c r="B1247" s="13" t="s">
        <v>1567</v>
      </c>
      <c r="C1247" s="13" t="s">
        <v>1568</v>
      </c>
      <c r="D1247" s="13" t="s">
        <v>228</v>
      </c>
      <c r="E1247" s="13" t="s">
        <v>1569</v>
      </c>
      <c r="F1247" s="13" t="s">
        <v>188</v>
      </c>
      <c r="G1247" s="13" t="s">
        <v>189</v>
      </c>
      <c r="H1247" s="13" t="s">
        <v>190</v>
      </c>
      <c r="I1247" s="13">
        <v>1246</v>
      </c>
    </row>
    <row r="1248" spans="1:9" x14ac:dyDescent="0.25">
      <c r="A1248" s="13" t="str">
        <f t="shared" si="19"/>
        <v xml:space="preserve">501-A      8" Reinforced Cement Concrete Pavement, Broom Finish </v>
      </c>
      <c r="B1248" s="13" t="s">
        <v>1567</v>
      </c>
      <c r="C1248" s="13" t="s">
        <v>1570</v>
      </c>
      <c r="D1248" s="13" t="s">
        <v>228</v>
      </c>
      <c r="E1248" s="13" t="s">
        <v>1569</v>
      </c>
      <c r="F1248" s="13" t="s">
        <v>188</v>
      </c>
      <c r="G1248" s="13" t="s">
        <v>189</v>
      </c>
      <c r="H1248" s="13" t="s">
        <v>190</v>
      </c>
      <c r="I1248" s="13">
        <v>1247</v>
      </c>
    </row>
    <row r="1249" spans="1:9" x14ac:dyDescent="0.25">
      <c r="A1249" s="13" t="str">
        <f t="shared" si="19"/>
        <v xml:space="preserve">501-A      9" Reinforced Cement Concrete Pavement, Broom Finish </v>
      </c>
      <c r="B1249" s="13" t="s">
        <v>1567</v>
      </c>
      <c r="C1249" s="13" t="s">
        <v>1571</v>
      </c>
      <c r="D1249" s="13" t="s">
        <v>228</v>
      </c>
      <c r="E1249" s="13" t="s">
        <v>1569</v>
      </c>
      <c r="F1249" s="13" t="s">
        <v>188</v>
      </c>
      <c r="G1249" s="13" t="s">
        <v>189</v>
      </c>
      <c r="H1249" s="13" t="s">
        <v>190</v>
      </c>
      <c r="I1249" s="13">
        <v>1248</v>
      </c>
    </row>
    <row r="1250" spans="1:9" x14ac:dyDescent="0.25">
      <c r="A1250" s="13" t="str">
        <f t="shared" si="19"/>
        <v xml:space="preserve">501-A      10" Reinforced Cement Concrete Pavement, Broom Finish </v>
      </c>
      <c r="B1250" s="13" t="s">
        <v>1567</v>
      </c>
      <c r="C1250" s="13" t="s">
        <v>1572</v>
      </c>
      <c r="D1250" s="13" t="s">
        <v>228</v>
      </c>
      <c r="E1250" s="13" t="s">
        <v>1569</v>
      </c>
      <c r="F1250" s="13" t="s">
        <v>188</v>
      </c>
      <c r="G1250" s="13" t="s">
        <v>189</v>
      </c>
      <c r="H1250" s="13" t="s">
        <v>190</v>
      </c>
      <c r="I1250" s="13">
        <v>1249</v>
      </c>
    </row>
    <row r="1251" spans="1:9" x14ac:dyDescent="0.25">
      <c r="A1251" s="13" t="str">
        <f t="shared" si="19"/>
        <v xml:space="preserve">501-B      10" Plain Cement Concrete Pavement, Broom Finish </v>
      </c>
      <c r="B1251" s="13" t="s">
        <v>1573</v>
      </c>
      <c r="C1251" s="13" t="s">
        <v>1574</v>
      </c>
      <c r="D1251" s="13" t="s">
        <v>228</v>
      </c>
      <c r="E1251" s="13" t="s">
        <v>1569</v>
      </c>
      <c r="F1251" s="13" t="s">
        <v>188</v>
      </c>
      <c r="G1251" s="13" t="s">
        <v>189</v>
      </c>
      <c r="H1251" s="13" t="s">
        <v>190</v>
      </c>
      <c r="I1251" s="13">
        <v>1250</v>
      </c>
    </row>
    <row r="1252" spans="1:9" x14ac:dyDescent="0.25">
      <c r="A1252" s="13" t="str">
        <f t="shared" si="19"/>
        <v xml:space="preserve">501-B      13" Plain Cement Concrete Pavement, Tine Finish </v>
      </c>
      <c r="B1252" s="13" t="s">
        <v>1573</v>
      </c>
      <c r="C1252" s="13" t="s">
        <v>1575</v>
      </c>
      <c r="D1252" s="13" t="s">
        <v>228</v>
      </c>
      <c r="E1252" s="13" t="s">
        <v>1569</v>
      </c>
      <c r="F1252" s="13" t="s">
        <v>188</v>
      </c>
      <c r="G1252" s="13" t="s">
        <v>189</v>
      </c>
      <c r="H1252" s="13" t="s">
        <v>190</v>
      </c>
      <c r="I1252" s="13">
        <v>1251</v>
      </c>
    </row>
    <row r="1253" spans="1:9" x14ac:dyDescent="0.25">
      <c r="A1253" s="13" t="str">
        <f t="shared" si="19"/>
        <v xml:space="preserve">501-B      14" Plain Cement Concrete Pavement, Tine Finish </v>
      </c>
      <c r="B1253" s="13" t="s">
        <v>1573</v>
      </c>
      <c r="C1253" s="13" t="s">
        <v>1576</v>
      </c>
      <c r="D1253" s="13" t="s">
        <v>228</v>
      </c>
      <c r="E1253" s="13" t="s">
        <v>1569</v>
      </c>
      <c r="F1253" s="13" t="s">
        <v>188</v>
      </c>
      <c r="G1253" s="13" t="s">
        <v>189</v>
      </c>
      <c r="H1253" s="13" t="s">
        <v>190</v>
      </c>
      <c r="I1253" s="13">
        <v>1252</v>
      </c>
    </row>
    <row r="1254" spans="1:9" x14ac:dyDescent="0.25">
      <c r="A1254" s="13" t="str">
        <f t="shared" si="19"/>
        <v xml:space="preserve">501-B      6" Plain Cement Concrete Pavement, Drag Finish </v>
      </c>
      <c r="B1254" s="13" t="s">
        <v>1573</v>
      </c>
      <c r="C1254" s="13" t="s">
        <v>1577</v>
      </c>
      <c r="D1254" s="13" t="s">
        <v>228</v>
      </c>
      <c r="E1254" s="13" t="s">
        <v>1569</v>
      </c>
      <c r="F1254" s="13" t="s">
        <v>188</v>
      </c>
      <c r="G1254" s="13" t="s">
        <v>189</v>
      </c>
      <c r="H1254" s="13" t="s">
        <v>190</v>
      </c>
      <c r="I1254" s="13">
        <v>1253</v>
      </c>
    </row>
    <row r="1255" spans="1:9" x14ac:dyDescent="0.25">
      <c r="A1255" s="13" t="str">
        <f t="shared" si="19"/>
        <v xml:space="preserve">501-B      8" Plain Cement Concrete Pavement, Broom Finish </v>
      </c>
      <c r="B1255" s="13" t="s">
        <v>1573</v>
      </c>
      <c r="C1255" s="13" t="s">
        <v>1578</v>
      </c>
      <c r="D1255" s="13" t="s">
        <v>228</v>
      </c>
      <c r="E1255" s="13" t="s">
        <v>1569</v>
      </c>
      <c r="F1255" s="13" t="s">
        <v>188</v>
      </c>
      <c r="G1255" s="13" t="s">
        <v>189</v>
      </c>
      <c r="H1255" s="13" t="s">
        <v>190</v>
      </c>
      <c r="I1255" s="13">
        <v>1254</v>
      </c>
    </row>
    <row r="1256" spans="1:9" x14ac:dyDescent="0.25">
      <c r="A1256" s="13" t="str">
        <f t="shared" si="19"/>
        <v xml:space="preserve">501-B      9" &amp; Variable Plain Cement Concrete Pavement, Tine Finish </v>
      </c>
      <c r="B1256" s="13" t="s">
        <v>1573</v>
      </c>
      <c r="C1256" s="13" t="s">
        <v>1579</v>
      </c>
      <c r="D1256" s="13" t="s">
        <v>228</v>
      </c>
      <c r="E1256" s="13" t="s">
        <v>1569</v>
      </c>
      <c r="F1256" s="13" t="s">
        <v>188</v>
      </c>
      <c r="G1256" s="13" t="s">
        <v>189</v>
      </c>
      <c r="H1256" s="13" t="s">
        <v>190</v>
      </c>
      <c r="I1256" s="13">
        <v>1255</v>
      </c>
    </row>
    <row r="1257" spans="1:9" x14ac:dyDescent="0.25">
      <c r="A1257" s="13" t="str">
        <f t="shared" si="19"/>
        <v xml:space="preserve">501-B      9" Plain Cement Concrete Pavement, Drag Finish </v>
      </c>
      <c r="B1257" s="13" t="s">
        <v>1573</v>
      </c>
      <c r="C1257" s="13" t="s">
        <v>1580</v>
      </c>
      <c r="D1257" s="13" t="s">
        <v>228</v>
      </c>
      <c r="E1257" s="13" t="s">
        <v>1569</v>
      </c>
      <c r="F1257" s="13" t="s">
        <v>188</v>
      </c>
      <c r="G1257" s="13" t="s">
        <v>189</v>
      </c>
      <c r="H1257" s="13" t="s">
        <v>190</v>
      </c>
      <c r="I1257" s="13">
        <v>1256</v>
      </c>
    </row>
    <row r="1258" spans="1:9" x14ac:dyDescent="0.25">
      <c r="A1258" s="13" t="str">
        <f t="shared" si="19"/>
        <v xml:space="preserve">501-B      9" Plain Cement Concrete Pavement, Tine Finish </v>
      </c>
      <c r="B1258" s="13" t="s">
        <v>1573</v>
      </c>
      <c r="C1258" s="13" t="s">
        <v>1581</v>
      </c>
      <c r="D1258" s="13" t="s">
        <v>228</v>
      </c>
      <c r="E1258" s="13" t="s">
        <v>1569</v>
      </c>
      <c r="F1258" s="13" t="s">
        <v>188</v>
      </c>
      <c r="G1258" s="13" t="s">
        <v>189</v>
      </c>
      <c r="H1258" s="13" t="s">
        <v>190</v>
      </c>
      <c r="I1258" s="13">
        <v>1257</v>
      </c>
    </row>
    <row r="1259" spans="1:9" x14ac:dyDescent="0.25">
      <c r="A1259" s="13" t="str">
        <f t="shared" si="19"/>
        <v xml:space="preserve">501-D      Expansion Joints, With Dowels </v>
      </c>
      <c r="B1259" s="13" t="s">
        <v>1582</v>
      </c>
      <c r="C1259" s="13" t="s">
        <v>1583</v>
      </c>
      <c r="D1259" s="13" t="s">
        <v>230</v>
      </c>
      <c r="E1259" s="13" t="s">
        <v>187</v>
      </c>
      <c r="F1259" s="13" t="s">
        <v>188</v>
      </c>
      <c r="G1259" s="13" t="s">
        <v>189</v>
      </c>
      <c r="H1259" s="13" t="s">
        <v>190</v>
      </c>
      <c r="I1259" s="13">
        <v>1258</v>
      </c>
    </row>
    <row r="1260" spans="1:9" x14ac:dyDescent="0.25">
      <c r="A1260" s="13" t="str">
        <f t="shared" si="19"/>
        <v xml:space="preserve">501-E      Expansion Joints, Without Dowels </v>
      </c>
      <c r="B1260" s="13" t="s">
        <v>1584</v>
      </c>
      <c r="C1260" s="13" t="s">
        <v>1585</v>
      </c>
      <c r="D1260" s="13" t="s">
        <v>230</v>
      </c>
      <c r="E1260" s="13" t="s">
        <v>187</v>
      </c>
      <c r="F1260" s="13" t="s">
        <v>188</v>
      </c>
      <c r="G1260" s="13" t="s">
        <v>189</v>
      </c>
      <c r="H1260" s="13" t="s">
        <v>190</v>
      </c>
      <c r="I1260" s="13">
        <v>1259</v>
      </c>
    </row>
    <row r="1261" spans="1:9" x14ac:dyDescent="0.25">
      <c r="A1261" s="13" t="str">
        <f t="shared" si="19"/>
        <v xml:space="preserve">501-F      Concrete Lug Anchors </v>
      </c>
      <c r="B1261" s="13" t="s">
        <v>1586</v>
      </c>
      <c r="C1261" s="13" t="s">
        <v>1587</v>
      </c>
      <c r="D1261" s="13" t="s">
        <v>230</v>
      </c>
      <c r="E1261" s="13" t="s">
        <v>187</v>
      </c>
      <c r="F1261" s="13" t="s">
        <v>188</v>
      </c>
      <c r="G1261" s="13" t="s">
        <v>189</v>
      </c>
      <c r="H1261" s="13" t="s">
        <v>190</v>
      </c>
      <c r="I1261" s="13">
        <v>1260</v>
      </c>
    </row>
    <row r="1262" spans="1:9" x14ac:dyDescent="0.25">
      <c r="A1262" s="13" t="str">
        <f t="shared" si="19"/>
        <v xml:space="preserve">501-G      Dowels, Drilled and Installed </v>
      </c>
      <c r="B1262" s="13" t="s">
        <v>1588</v>
      </c>
      <c r="C1262" s="13" t="s">
        <v>1589</v>
      </c>
      <c r="D1262" s="13" t="s">
        <v>207</v>
      </c>
      <c r="E1262" s="13" t="s">
        <v>187</v>
      </c>
      <c r="F1262" s="13" t="s">
        <v>188</v>
      </c>
      <c r="G1262" s="13" t="s">
        <v>189</v>
      </c>
      <c r="H1262" s="13" t="s">
        <v>190</v>
      </c>
      <c r="I1262" s="13">
        <v>1261</v>
      </c>
    </row>
    <row r="1263" spans="1:9" x14ac:dyDescent="0.25">
      <c r="A1263" s="13" t="str">
        <f t="shared" si="19"/>
        <v xml:space="preserve">501-H      Dowels, Installed </v>
      </c>
      <c r="B1263" s="13" t="s">
        <v>1590</v>
      </c>
      <c r="C1263" s="13" t="s">
        <v>1591</v>
      </c>
      <c r="D1263" s="13" t="s">
        <v>207</v>
      </c>
      <c r="E1263" s="13" t="s">
        <v>187</v>
      </c>
      <c r="F1263" s="13" t="s">
        <v>188</v>
      </c>
      <c r="G1263" s="13" t="s">
        <v>189</v>
      </c>
      <c r="H1263" s="13" t="s">
        <v>190</v>
      </c>
      <c r="I1263" s="13">
        <v>1262</v>
      </c>
    </row>
    <row r="1264" spans="1:9" x14ac:dyDescent="0.25">
      <c r="A1264" s="13" t="str">
        <f t="shared" si="19"/>
        <v xml:space="preserve">501-I      Joint Filler, Wooden Board </v>
      </c>
      <c r="B1264" s="13" t="s">
        <v>1592</v>
      </c>
      <c r="C1264" s="13" t="s">
        <v>1593</v>
      </c>
      <c r="D1264" s="13" t="s">
        <v>230</v>
      </c>
      <c r="E1264" s="13" t="s">
        <v>187</v>
      </c>
      <c r="F1264" s="13" t="s">
        <v>188</v>
      </c>
      <c r="G1264" s="13" t="s">
        <v>189</v>
      </c>
      <c r="H1264" s="13" t="s">
        <v>190</v>
      </c>
      <c r="I1264" s="13">
        <v>1263</v>
      </c>
    </row>
    <row r="1265" spans="1:9" x14ac:dyDescent="0.25">
      <c r="A1265" s="13" t="str">
        <f t="shared" si="19"/>
        <v xml:space="preserve">501-K      Transverse Grooving </v>
      </c>
      <c r="B1265" s="13" t="s">
        <v>1594</v>
      </c>
      <c r="C1265" s="13" t="s">
        <v>1595</v>
      </c>
      <c r="D1265" s="13" t="s">
        <v>228</v>
      </c>
      <c r="E1265" s="13" t="s">
        <v>187</v>
      </c>
      <c r="F1265" s="13" t="s">
        <v>188</v>
      </c>
      <c r="G1265" s="13" t="s">
        <v>189</v>
      </c>
      <c r="H1265" s="13" t="s">
        <v>190</v>
      </c>
      <c r="I1265" s="13">
        <v>1264</v>
      </c>
    </row>
    <row r="1266" spans="1:9" x14ac:dyDescent="0.25">
      <c r="A1266" s="13" t="str">
        <f t="shared" si="19"/>
        <v xml:space="preserve">502-A      Reinforced Cement Concrete Bridge End Pavement </v>
      </c>
      <c r="B1266" s="13" t="s">
        <v>1596</v>
      </c>
      <c r="C1266" s="13" t="s">
        <v>1597</v>
      </c>
      <c r="D1266" s="13" t="s">
        <v>228</v>
      </c>
      <c r="E1266" s="13" t="s">
        <v>1569</v>
      </c>
      <c r="F1266" s="13" t="s">
        <v>188</v>
      </c>
      <c r="G1266" s="13" t="s">
        <v>189</v>
      </c>
      <c r="H1266" s="13" t="s">
        <v>190</v>
      </c>
      <c r="I1266" s="13">
        <v>1265</v>
      </c>
    </row>
    <row r="1267" spans="1:9" x14ac:dyDescent="0.25">
      <c r="A1267" s="13" t="str">
        <f t="shared" si="19"/>
        <v xml:space="preserve">907-502-A  Reinforced Cement Concrete Bridge End Pavement </v>
      </c>
      <c r="B1267" s="13" t="s">
        <v>1598</v>
      </c>
      <c r="C1267" s="13" t="s">
        <v>1597</v>
      </c>
      <c r="D1267" s="13" t="s">
        <v>228</v>
      </c>
      <c r="E1267" s="13" t="s">
        <v>1569</v>
      </c>
      <c r="F1267" s="13" t="s">
        <v>188</v>
      </c>
      <c r="G1267" s="13" t="s">
        <v>189</v>
      </c>
      <c r="H1267" s="13" t="s">
        <v>190</v>
      </c>
      <c r="I1267" s="13">
        <v>1266</v>
      </c>
    </row>
    <row r="1268" spans="1:9" x14ac:dyDescent="0.25">
      <c r="A1268" s="13" t="str">
        <f t="shared" si="19"/>
        <v xml:space="preserve">502-A      Reinforced Cement Concrete Bridge End Pavement, 13 inch </v>
      </c>
      <c r="B1268" s="13" t="s">
        <v>1596</v>
      </c>
      <c r="C1268" s="13" t="s">
        <v>1599</v>
      </c>
      <c r="D1268" s="13" t="s">
        <v>228</v>
      </c>
      <c r="E1268" s="13" t="s">
        <v>1569</v>
      </c>
      <c r="F1268" s="13" t="s">
        <v>188</v>
      </c>
      <c r="G1268" s="13" t="s">
        <v>189</v>
      </c>
      <c r="H1268" s="13" t="s">
        <v>190</v>
      </c>
      <c r="I1268" s="13">
        <v>1267</v>
      </c>
    </row>
    <row r="1269" spans="1:9" x14ac:dyDescent="0.25">
      <c r="A1269" s="13" t="str">
        <f t="shared" si="19"/>
        <v xml:space="preserve">503-A      8" and Variable Continuously Reinforced Concrete Pavement,  Broom Finish </v>
      </c>
      <c r="B1269" s="13" t="s">
        <v>1600</v>
      </c>
      <c r="C1269" s="13" t="s">
        <v>1601</v>
      </c>
      <c r="D1269" s="13" t="s">
        <v>228</v>
      </c>
      <c r="E1269" s="13" t="s">
        <v>1569</v>
      </c>
      <c r="F1269" s="13" t="s">
        <v>188</v>
      </c>
      <c r="G1269" s="13" t="s">
        <v>189</v>
      </c>
      <c r="H1269" s="13" t="s">
        <v>190</v>
      </c>
      <c r="I1269" s="13">
        <v>1268</v>
      </c>
    </row>
    <row r="1270" spans="1:9" x14ac:dyDescent="0.25">
      <c r="A1270" s="13" t="str">
        <f t="shared" si="19"/>
        <v xml:space="preserve">503-A      8" and Variable Jointed Concrete Pavement </v>
      </c>
      <c r="B1270" s="13" t="s">
        <v>1600</v>
      </c>
      <c r="C1270" s="13" t="s">
        <v>1602</v>
      </c>
      <c r="D1270" s="13" t="s">
        <v>228</v>
      </c>
      <c r="E1270" s="13" t="s">
        <v>1569</v>
      </c>
      <c r="F1270" s="13" t="s">
        <v>188</v>
      </c>
      <c r="G1270" s="13" t="s">
        <v>189</v>
      </c>
      <c r="H1270" s="13" t="s">
        <v>190</v>
      </c>
      <c r="I1270" s="13">
        <v>1269</v>
      </c>
    </row>
    <row r="1271" spans="1:9" x14ac:dyDescent="0.25">
      <c r="A1271" s="13" t="str">
        <f t="shared" si="19"/>
        <v xml:space="preserve">503-A      9" and Variable Reinforced Concrete Pavement, Broom Finish </v>
      </c>
      <c r="B1271" s="13" t="s">
        <v>1600</v>
      </c>
      <c r="C1271" s="13" t="s">
        <v>1603</v>
      </c>
      <c r="D1271" s="13" t="s">
        <v>228</v>
      </c>
      <c r="E1271" s="13" t="s">
        <v>1569</v>
      </c>
      <c r="F1271" s="13" t="s">
        <v>188</v>
      </c>
      <c r="G1271" s="13" t="s">
        <v>189</v>
      </c>
      <c r="H1271" s="13" t="s">
        <v>190</v>
      </c>
      <c r="I1271" s="13">
        <v>1270</v>
      </c>
    </row>
    <row r="1272" spans="1:9" x14ac:dyDescent="0.25">
      <c r="A1272" s="13" t="str">
        <f t="shared" si="19"/>
        <v xml:space="preserve">503-A      10" and Variable Jointed Concrete Pavement </v>
      </c>
      <c r="B1272" s="13" t="s">
        <v>1600</v>
      </c>
      <c r="C1272" s="13" t="s">
        <v>1604</v>
      </c>
      <c r="D1272" s="13" t="s">
        <v>228</v>
      </c>
      <c r="E1272" s="13" t="s">
        <v>1569</v>
      </c>
      <c r="F1272" s="13" t="s">
        <v>188</v>
      </c>
      <c r="G1272" s="13" t="s">
        <v>189</v>
      </c>
      <c r="H1272" s="13" t="s">
        <v>190</v>
      </c>
      <c r="I1272" s="13">
        <v>1271</v>
      </c>
    </row>
    <row r="1273" spans="1:9" x14ac:dyDescent="0.25">
      <c r="A1273" s="13" t="str">
        <f t="shared" si="19"/>
        <v xml:space="preserve">503-A      12" and Variable Jointed Concrete Pavement </v>
      </c>
      <c r="B1273" s="13" t="s">
        <v>1600</v>
      </c>
      <c r="C1273" s="13" t="s">
        <v>1605</v>
      </c>
      <c r="D1273" s="13" t="s">
        <v>228</v>
      </c>
      <c r="E1273" s="13" t="s">
        <v>1569</v>
      </c>
      <c r="F1273" s="13" t="s">
        <v>188</v>
      </c>
      <c r="G1273" s="13" t="s">
        <v>189</v>
      </c>
      <c r="H1273" s="13" t="s">
        <v>190</v>
      </c>
      <c r="I1273" s="13">
        <v>1272</v>
      </c>
    </row>
    <row r="1274" spans="1:9" x14ac:dyDescent="0.25">
      <c r="A1274" s="13" t="str">
        <f t="shared" si="19"/>
        <v xml:space="preserve">503-A      6" and Variable Reinforced Concrete Pavement, Broom Finish </v>
      </c>
      <c r="B1274" s="13" t="s">
        <v>1600</v>
      </c>
      <c r="C1274" s="13" t="s">
        <v>1606</v>
      </c>
      <c r="D1274" s="13" t="s">
        <v>228</v>
      </c>
      <c r="E1274" s="13" t="s">
        <v>1569</v>
      </c>
      <c r="F1274" s="13" t="s">
        <v>188</v>
      </c>
      <c r="G1274" s="13" t="s">
        <v>189</v>
      </c>
      <c r="H1274" s="13" t="s">
        <v>190</v>
      </c>
      <c r="I1274" s="13">
        <v>1273</v>
      </c>
    </row>
    <row r="1275" spans="1:9" x14ac:dyDescent="0.25">
      <c r="A1275" s="13" t="str">
        <f t="shared" si="19"/>
        <v xml:space="preserve">907-503-A  12" and Variable Continuously Reinforced Concrete Pavement, Tine Finish </v>
      </c>
      <c r="B1275" s="13" t="s">
        <v>1607</v>
      </c>
      <c r="C1275" s="13" t="s">
        <v>1608</v>
      </c>
      <c r="D1275" s="13" t="s">
        <v>228</v>
      </c>
      <c r="E1275" s="13" t="s">
        <v>1569</v>
      </c>
      <c r="F1275" s="13" t="s">
        <v>188</v>
      </c>
      <c r="G1275" s="13" t="s">
        <v>189</v>
      </c>
      <c r="H1275" s="13" t="s">
        <v>190</v>
      </c>
      <c r="I1275" s="13">
        <v>1274</v>
      </c>
    </row>
    <row r="1276" spans="1:9" x14ac:dyDescent="0.25">
      <c r="A1276" s="13" t="str">
        <f t="shared" si="19"/>
        <v xml:space="preserve">503-B      Saw Cut, Longitudinal Joints </v>
      </c>
      <c r="B1276" s="13" t="s">
        <v>1609</v>
      </c>
      <c r="C1276" s="13" t="s">
        <v>1610</v>
      </c>
      <c r="D1276" s="13" t="s">
        <v>230</v>
      </c>
      <c r="E1276" s="13" t="s">
        <v>187</v>
      </c>
      <c r="F1276" s="13" t="s">
        <v>188</v>
      </c>
      <c r="G1276" s="13" t="s">
        <v>189</v>
      </c>
      <c r="H1276" s="13" t="s">
        <v>190</v>
      </c>
      <c r="I1276" s="13">
        <v>1275</v>
      </c>
    </row>
    <row r="1277" spans="1:9" x14ac:dyDescent="0.25">
      <c r="A1277" s="13" t="str">
        <f t="shared" si="19"/>
        <v xml:space="preserve">503-C      Saw Cut, 1-inch </v>
      </c>
      <c r="B1277" s="13" t="s">
        <v>1611</v>
      </c>
      <c r="C1277" s="13" t="s">
        <v>1612</v>
      </c>
      <c r="D1277" s="13" t="s">
        <v>230</v>
      </c>
      <c r="E1277" s="13" t="s">
        <v>187</v>
      </c>
      <c r="F1277" s="13" t="s">
        <v>188</v>
      </c>
      <c r="G1277" s="13" t="s">
        <v>189</v>
      </c>
      <c r="H1277" s="13" t="s">
        <v>190</v>
      </c>
      <c r="I1277" s="13">
        <v>1276</v>
      </c>
    </row>
    <row r="1278" spans="1:9" x14ac:dyDescent="0.25">
      <c r="A1278" s="13" t="str">
        <f t="shared" si="19"/>
        <v xml:space="preserve">503-C      Saw Cut, 10-inch </v>
      </c>
      <c r="B1278" s="13" t="s">
        <v>1611</v>
      </c>
      <c r="C1278" s="13" t="s">
        <v>1613</v>
      </c>
      <c r="D1278" s="13" t="s">
        <v>230</v>
      </c>
      <c r="E1278" s="13" t="s">
        <v>187</v>
      </c>
      <c r="F1278" s="13" t="s">
        <v>188</v>
      </c>
      <c r="G1278" s="13" t="s">
        <v>189</v>
      </c>
      <c r="H1278" s="13" t="s">
        <v>190</v>
      </c>
      <c r="I1278" s="13">
        <v>1277</v>
      </c>
    </row>
    <row r="1279" spans="1:9" x14ac:dyDescent="0.25">
      <c r="A1279" s="13" t="str">
        <f t="shared" si="19"/>
        <v xml:space="preserve">503-C      Saw Cut, 2-inch </v>
      </c>
      <c r="B1279" s="13" t="s">
        <v>1611</v>
      </c>
      <c r="C1279" s="13" t="s">
        <v>1614</v>
      </c>
      <c r="D1279" s="13" t="s">
        <v>230</v>
      </c>
      <c r="E1279" s="13" t="s">
        <v>187</v>
      </c>
      <c r="F1279" s="13" t="s">
        <v>188</v>
      </c>
      <c r="G1279" s="13" t="s">
        <v>189</v>
      </c>
      <c r="H1279" s="13" t="s">
        <v>190</v>
      </c>
      <c r="I1279" s="13">
        <v>1278</v>
      </c>
    </row>
    <row r="1280" spans="1:9" x14ac:dyDescent="0.25">
      <c r="A1280" s="13" t="str">
        <f t="shared" si="19"/>
        <v xml:space="preserve">503-C      Saw Cut, 3-inch </v>
      </c>
      <c r="B1280" s="13" t="s">
        <v>1611</v>
      </c>
      <c r="C1280" s="13" t="s">
        <v>1615</v>
      </c>
      <c r="D1280" s="13" t="s">
        <v>230</v>
      </c>
      <c r="E1280" s="13" t="s">
        <v>187</v>
      </c>
      <c r="F1280" s="13" t="s">
        <v>188</v>
      </c>
      <c r="G1280" s="13" t="s">
        <v>189</v>
      </c>
      <c r="H1280" s="13" t="s">
        <v>190</v>
      </c>
      <c r="I1280" s="13">
        <v>1279</v>
      </c>
    </row>
    <row r="1281" spans="1:9" x14ac:dyDescent="0.25">
      <c r="A1281" s="13" t="str">
        <f t="shared" si="19"/>
        <v xml:space="preserve">503-C      Saw Cut, 4-inch </v>
      </c>
      <c r="B1281" s="13" t="s">
        <v>1611</v>
      </c>
      <c r="C1281" s="13" t="s">
        <v>1616</v>
      </c>
      <c r="D1281" s="13" t="s">
        <v>230</v>
      </c>
      <c r="E1281" s="13" t="s">
        <v>187</v>
      </c>
      <c r="F1281" s="13" t="s">
        <v>188</v>
      </c>
      <c r="G1281" s="13" t="s">
        <v>189</v>
      </c>
      <c r="H1281" s="13" t="s">
        <v>190</v>
      </c>
      <c r="I1281" s="13">
        <v>1280</v>
      </c>
    </row>
    <row r="1282" spans="1:9" x14ac:dyDescent="0.25">
      <c r="A1282" s="13" t="str">
        <f t="shared" si="19"/>
        <v xml:space="preserve">503-C      Saw Cut, 6-inch </v>
      </c>
      <c r="B1282" s="13" t="s">
        <v>1611</v>
      </c>
      <c r="C1282" s="13" t="s">
        <v>1617</v>
      </c>
      <c r="D1282" s="13" t="s">
        <v>230</v>
      </c>
      <c r="E1282" s="13" t="s">
        <v>187</v>
      </c>
      <c r="F1282" s="13" t="s">
        <v>188</v>
      </c>
      <c r="G1282" s="13" t="s">
        <v>189</v>
      </c>
      <c r="H1282" s="13" t="s">
        <v>190</v>
      </c>
      <c r="I1282" s="13">
        <v>1281</v>
      </c>
    </row>
    <row r="1283" spans="1:9" x14ac:dyDescent="0.25">
      <c r="A1283" s="13" t="str">
        <f t="shared" si="19"/>
        <v xml:space="preserve">503-C      Saw Cut, 7-inch </v>
      </c>
      <c r="B1283" s="13" t="s">
        <v>1611</v>
      </c>
      <c r="C1283" s="13" t="s">
        <v>1618</v>
      </c>
      <c r="D1283" s="13" t="s">
        <v>230</v>
      </c>
      <c r="E1283" s="13" t="s">
        <v>187</v>
      </c>
      <c r="F1283" s="13" t="s">
        <v>188</v>
      </c>
      <c r="G1283" s="13" t="s">
        <v>189</v>
      </c>
      <c r="H1283" s="13" t="s">
        <v>190</v>
      </c>
      <c r="I1283" s="13">
        <v>1282</v>
      </c>
    </row>
    <row r="1284" spans="1:9" x14ac:dyDescent="0.25">
      <c r="A1284" s="13" t="str">
        <f t="shared" ref="A1284:A1347" si="20">_xlfn.CONCAT(B1284," ", C1284)</f>
        <v xml:space="preserve">503-C      Saw Cut, 8-inch </v>
      </c>
      <c r="B1284" s="13" t="s">
        <v>1611</v>
      </c>
      <c r="C1284" s="13" t="s">
        <v>1619</v>
      </c>
      <c r="D1284" s="13" t="s">
        <v>230</v>
      </c>
      <c r="E1284" s="13" t="s">
        <v>187</v>
      </c>
      <c r="F1284" s="13" t="s">
        <v>188</v>
      </c>
      <c r="G1284" s="13" t="s">
        <v>189</v>
      </c>
      <c r="H1284" s="13" t="s">
        <v>190</v>
      </c>
      <c r="I1284" s="13">
        <v>1283</v>
      </c>
    </row>
    <row r="1285" spans="1:9" x14ac:dyDescent="0.25">
      <c r="A1285" s="13" t="str">
        <f t="shared" si="20"/>
        <v xml:space="preserve">503-C      Saw Cut, 9-inch </v>
      </c>
      <c r="B1285" s="13" t="s">
        <v>1611</v>
      </c>
      <c r="C1285" s="13" t="s">
        <v>1620</v>
      </c>
      <c r="D1285" s="13" t="s">
        <v>230</v>
      </c>
      <c r="E1285" s="13" t="s">
        <v>187</v>
      </c>
      <c r="F1285" s="13" t="s">
        <v>188</v>
      </c>
      <c r="G1285" s="13" t="s">
        <v>189</v>
      </c>
      <c r="H1285" s="13" t="s">
        <v>190</v>
      </c>
      <c r="I1285" s="13">
        <v>1284</v>
      </c>
    </row>
    <row r="1286" spans="1:9" x14ac:dyDescent="0.25">
      <c r="A1286" s="13" t="str">
        <f t="shared" si="20"/>
        <v xml:space="preserve">503-C      Saw Cut, Full Depth </v>
      </c>
      <c r="B1286" s="13" t="s">
        <v>1611</v>
      </c>
      <c r="C1286" s="13" t="s">
        <v>1621</v>
      </c>
      <c r="D1286" s="13" t="s">
        <v>230</v>
      </c>
      <c r="E1286" s="13" t="s">
        <v>187</v>
      </c>
      <c r="F1286" s="13" t="s">
        <v>188</v>
      </c>
      <c r="G1286" s="13" t="s">
        <v>189</v>
      </c>
      <c r="H1286" s="13" t="s">
        <v>190</v>
      </c>
      <c r="I1286" s="13">
        <v>1285</v>
      </c>
    </row>
    <row r="1287" spans="1:9" x14ac:dyDescent="0.25">
      <c r="A1287" s="13" t="str">
        <f t="shared" si="20"/>
        <v xml:space="preserve">503-D      Concrete for Base Repair </v>
      </c>
      <c r="B1287" s="13" t="s">
        <v>1622</v>
      </c>
      <c r="C1287" s="13" t="s">
        <v>1623</v>
      </c>
      <c r="D1287" s="13" t="s">
        <v>241</v>
      </c>
      <c r="E1287" s="13" t="s">
        <v>187</v>
      </c>
      <c r="F1287" s="13" t="s">
        <v>188</v>
      </c>
      <c r="G1287" s="13" t="s">
        <v>189</v>
      </c>
      <c r="H1287" s="13" t="s">
        <v>190</v>
      </c>
      <c r="I1287" s="13">
        <v>1286</v>
      </c>
    </row>
    <row r="1288" spans="1:9" x14ac:dyDescent="0.25">
      <c r="A1288" s="13" t="str">
        <f t="shared" si="20"/>
        <v xml:space="preserve">503-E      Tie Bars, No. 4 Deformed Drilled and Epoxied or Grouted </v>
      </c>
      <c r="B1288" s="13" t="s">
        <v>1624</v>
      </c>
      <c r="C1288" s="13" t="s">
        <v>1625</v>
      </c>
      <c r="D1288" s="13" t="s">
        <v>207</v>
      </c>
      <c r="E1288" s="13" t="s">
        <v>187</v>
      </c>
      <c r="F1288" s="13" t="s">
        <v>188</v>
      </c>
      <c r="G1288" s="13" t="s">
        <v>189</v>
      </c>
      <c r="H1288" s="13" t="s">
        <v>190</v>
      </c>
      <c r="I1288" s="13">
        <v>1287</v>
      </c>
    </row>
    <row r="1289" spans="1:9" x14ac:dyDescent="0.25">
      <c r="A1289" s="13" t="str">
        <f t="shared" si="20"/>
        <v xml:space="preserve">503-E      Tie Bars, No. 5 Deformed Drilled and Epoxied or Grouted </v>
      </c>
      <c r="B1289" s="13" t="s">
        <v>1624</v>
      </c>
      <c r="C1289" s="13" t="s">
        <v>1626</v>
      </c>
      <c r="D1289" s="13" t="s">
        <v>207</v>
      </c>
      <c r="E1289" s="13" t="s">
        <v>187</v>
      </c>
      <c r="F1289" s="13" t="s">
        <v>188</v>
      </c>
      <c r="G1289" s="13" t="s">
        <v>189</v>
      </c>
      <c r="H1289" s="13" t="s">
        <v>190</v>
      </c>
      <c r="I1289" s="13">
        <v>1288</v>
      </c>
    </row>
    <row r="1290" spans="1:9" x14ac:dyDescent="0.25">
      <c r="A1290" s="13" t="str">
        <f t="shared" si="20"/>
        <v xml:space="preserve">503-E      Tie Bars, No. 8 Deformed Drilled and Epoxied or Grouted </v>
      </c>
      <c r="B1290" s="13" t="s">
        <v>1624</v>
      </c>
      <c r="C1290" s="13" t="s">
        <v>1627</v>
      </c>
      <c r="D1290" s="13" t="s">
        <v>207</v>
      </c>
      <c r="E1290" s="13" t="s">
        <v>187</v>
      </c>
      <c r="F1290" s="13" t="s">
        <v>188</v>
      </c>
      <c r="G1290" s="13" t="s">
        <v>189</v>
      </c>
      <c r="H1290" s="13" t="s">
        <v>190</v>
      </c>
      <c r="I1290" s="13">
        <v>1289</v>
      </c>
    </row>
    <row r="1291" spans="1:9" x14ac:dyDescent="0.25">
      <c r="A1291" s="13" t="str">
        <f t="shared" si="20"/>
        <v xml:space="preserve">503-F      1 1/4" Smooth Dowel Bars, Drilled &amp; Epoxied or Grouted </v>
      </c>
      <c r="B1291" s="13" t="s">
        <v>1628</v>
      </c>
      <c r="C1291" s="13" t="s">
        <v>1629</v>
      </c>
      <c r="D1291" s="13" t="s">
        <v>207</v>
      </c>
      <c r="E1291" s="13" t="s">
        <v>187</v>
      </c>
      <c r="F1291" s="13" t="s">
        <v>188</v>
      </c>
      <c r="G1291" s="13" t="s">
        <v>189</v>
      </c>
      <c r="H1291" s="13" t="s">
        <v>190</v>
      </c>
      <c r="I1291" s="13">
        <v>1290</v>
      </c>
    </row>
    <row r="1292" spans="1:9" x14ac:dyDescent="0.25">
      <c r="A1292" s="13" t="str">
        <f t="shared" si="20"/>
        <v xml:space="preserve">503-F      1" Smooth Dowel Bars, Drilled &amp; Epoxied or Grouted </v>
      </c>
      <c r="B1292" s="13" t="s">
        <v>1628</v>
      </c>
      <c r="C1292" s="13" t="s">
        <v>1630</v>
      </c>
      <c r="D1292" s="13" t="s">
        <v>207</v>
      </c>
      <c r="E1292" s="13" t="s">
        <v>187</v>
      </c>
      <c r="F1292" s="13" t="s">
        <v>188</v>
      </c>
      <c r="G1292" s="13" t="s">
        <v>189</v>
      </c>
      <c r="H1292" s="13" t="s">
        <v>190</v>
      </c>
      <c r="I1292" s="13">
        <v>1291</v>
      </c>
    </row>
    <row r="1293" spans="1:9" x14ac:dyDescent="0.25">
      <c r="A1293" s="13" t="str">
        <f t="shared" si="20"/>
        <v xml:space="preserve">503-F      No. 4 Smooth Dowel Bars, Drilled &amp; Epoxied or Grouted </v>
      </c>
      <c r="B1293" s="13" t="s">
        <v>1628</v>
      </c>
      <c r="C1293" s="13" t="s">
        <v>1631</v>
      </c>
      <c r="D1293" s="13" t="s">
        <v>207</v>
      </c>
      <c r="E1293" s="13" t="s">
        <v>187</v>
      </c>
      <c r="F1293" s="13" t="s">
        <v>188</v>
      </c>
      <c r="G1293" s="13" t="s">
        <v>189</v>
      </c>
      <c r="H1293" s="13" t="s">
        <v>190</v>
      </c>
      <c r="I1293" s="13">
        <v>1292</v>
      </c>
    </row>
    <row r="1294" spans="1:9" x14ac:dyDescent="0.25">
      <c r="A1294" s="13" t="str">
        <f t="shared" si="20"/>
        <v xml:space="preserve">503-F      No. 5 Smooth Dowel Bars, Drilled &amp; Epoxied or Grouted </v>
      </c>
      <c r="B1294" s="13" t="s">
        <v>1628</v>
      </c>
      <c r="C1294" s="13" t="s">
        <v>1632</v>
      </c>
      <c r="D1294" s="13" t="s">
        <v>207</v>
      </c>
      <c r="E1294" s="13" t="s">
        <v>187</v>
      </c>
      <c r="F1294" s="13" t="s">
        <v>188</v>
      </c>
      <c r="G1294" s="13" t="s">
        <v>189</v>
      </c>
      <c r="H1294" s="13" t="s">
        <v>190</v>
      </c>
      <c r="I1294" s="13">
        <v>1293</v>
      </c>
    </row>
    <row r="1295" spans="1:9" x14ac:dyDescent="0.25">
      <c r="A1295" s="13" t="str">
        <f t="shared" si="20"/>
        <v xml:space="preserve">503-F      No. 8 Smooth Dowel Bars, Drilled &amp; Epoxied or Grouted </v>
      </c>
      <c r="B1295" s="13" t="s">
        <v>1628</v>
      </c>
      <c r="C1295" s="13" t="s">
        <v>1633</v>
      </c>
      <c r="D1295" s="13" t="s">
        <v>207</v>
      </c>
      <c r="E1295" s="13" t="s">
        <v>187</v>
      </c>
      <c r="F1295" s="13" t="s">
        <v>188</v>
      </c>
      <c r="G1295" s="13" t="s">
        <v>189</v>
      </c>
      <c r="H1295" s="13" t="s">
        <v>190</v>
      </c>
      <c r="I1295" s="13">
        <v>1294</v>
      </c>
    </row>
    <row r="1296" spans="1:9" x14ac:dyDescent="0.25">
      <c r="A1296" s="13" t="str">
        <f t="shared" si="20"/>
        <v xml:space="preserve">907-504-A  4" Fiber-reinforced Concrete Pavement </v>
      </c>
      <c r="B1296" s="13" t="s">
        <v>1634</v>
      </c>
      <c r="C1296" s="13" t="s">
        <v>1635</v>
      </c>
      <c r="D1296" s="13" t="s">
        <v>228</v>
      </c>
      <c r="E1296" s="13" t="s">
        <v>1569</v>
      </c>
      <c r="F1296" s="13" t="s">
        <v>188</v>
      </c>
      <c r="G1296" s="13" t="s">
        <v>189</v>
      </c>
      <c r="H1296" s="13" t="s">
        <v>190</v>
      </c>
      <c r="I1296" s="13">
        <v>1295</v>
      </c>
    </row>
    <row r="1297" spans="1:9" x14ac:dyDescent="0.25">
      <c r="A1297" s="13" t="str">
        <f t="shared" si="20"/>
        <v xml:space="preserve">907-504-A  6" Fiber-reinforced Concrete Pavement </v>
      </c>
      <c r="B1297" s="13" t="s">
        <v>1634</v>
      </c>
      <c r="C1297" s="13" t="s">
        <v>1636</v>
      </c>
      <c r="D1297" s="13" t="s">
        <v>228</v>
      </c>
      <c r="E1297" s="13" t="s">
        <v>1569</v>
      </c>
      <c r="F1297" s="13" t="s">
        <v>188</v>
      </c>
      <c r="G1297" s="13" t="s">
        <v>189</v>
      </c>
      <c r="H1297" s="13" t="s">
        <v>190</v>
      </c>
      <c r="I1297" s="13">
        <v>1296</v>
      </c>
    </row>
    <row r="1298" spans="1:9" x14ac:dyDescent="0.25">
      <c r="A1298" s="13" t="str">
        <f t="shared" si="20"/>
        <v xml:space="preserve">907-505-A  Grinding Concrete Bridge Deck </v>
      </c>
      <c r="B1298" s="13" t="s">
        <v>1637</v>
      </c>
      <c r="C1298" s="13" t="s">
        <v>1638</v>
      </c>
      <c r="D1298" s="13" t="s">
        <v>228</v>
      </c>
      <c r="E1298" s="13" t="s">
        <v>187</v>
      </c>
      <c r="F1298" s="13" t="s">
        <v>188</v>
      </c>
      <c r="G1298" s="13" t="s">
        <v>189</v>
      </c>
      <c r="H1298" s="13" t="s">
        <v>190</v>
      </c>
      <c r="I1298" s="13">
        <v>1297</v>
      </c>
    </row>
    <row r="1299" spans="1:9" x14ac:dyDescent="0.25">
      <c r="A1299" s="13" t="str">
        <f t="shared" si="20"/>
        <v xml:space="preserve">907-505-B  Grinding Concrete Pavement </v>
      </c>
      <c r="B1299" s="13" t="s">
        <v>1639</v>
      </c>
      <c r="C1299" s="13" t="s">
        <v>1640</v>
      </c>
      <c r="D1299" s="13" t="s">
        <v>228</v>
      </c>
      <c r="E1299" s="13" t="s">
        <v>187</v>
      </c>
      <c r="F1299" s="13" t="s">
        <v>188</v>
      </c>
      <c r="G1299" s="13" t="s">
        <v>189</v>
      </c>
      <c r="H1299" s="13" t="s">
        <v>190</v>
      </c>
      <c r="I1299" s="13">
        <v>1298</v>
      </c>
    </row>
    <row r="1300" spans="1:9" x14ac:dyDescent="0.25">
      <c r="A1300" s="13" t="str">
        <f t="shared" si="20"/>
        <v xml:space="preserve">907-507-A  Rubblizing Existing Concrete Pavement </v>
      </c>
      <c r="B1300" s="13" t="s">
        <v>1641</v>
      </c>
      <c r="C1300" s="13" t="s">
        <v>1642</v>
      </c>
      <c r="D1300" s="13" t="s">
        <v>228</v>
      </c>
      <c r="E1300" s="13" t="s">
        <v>187</v>
      </c>
      <c r="F1300" s="13" t="s">
        <v>188</v>
      </c>
      <c r="G1300" s="13" t="s">
        <v>189</v>
      </c>
      <c r="H1300" s="13" t="s">
        <v>190</v>
      </c>
      <c r="I1300" s="13">
        <v>1299</v>
      </c>
    </row>
    <row r="1301" spans="1:9" x14ac:dyDescent="0.25">
      <c r="A1301" s="13" t="str">
        <f t="shared" si="20"/>
        <v xml:space="preserve">907-507-B  Filler Aggregate </v>
      </c>
      <c r="B1301" s="13" t="s">
        <v>1643</v>
      </c>
      <c r="C1301" s="13" t="s">
        <v>1644</v>
      </c>
      <c r="D1301" s="13" t="s">
        <v>241</v>
      </c>
      <c r="E1301" s="13" t="s">
        <v>187</v>
      </c>
      <c r="F1301" s="13" t="s">
        <v>188</v>
      </c>
      <c r="G1301" s="13" t="s">
        <v>189</v>
      </c>
      <c r="H1301" s="13" t="s">
        <v>190</v>
      </c>
      <c r="I1301" s="13">
        <v>1300</v>
      </c>
    </row>
    <row r="1302" spans="1:9" x14ac:dyDescent="0.25">
      <c r="A1302" s="13" t="str">
        <f t="shared" si="20"/>
        <v xml:space="preserve">508-A      Silicone Sealed Joints </v>
      </c>
      <c r="B1302" s="13" t="s">
        <v>1645</v>
      </c>
      <c r="C1302" s="13" t="s">
        <v>1646</v>
      </c>
      <c r="D1302" s="13" t="s">
        <v>230</v>
      </c>
      <c r="E1302" s="13" t="s">
        <v>187</v>
      </c>
      <c r="F1302" s="13" t="s">
        <v>188</v>
      </c>
      <c r="G1302" s="13" t="s">
        <v>189</v>
      </c>
      <c r="H1302" s="13" t="s">
        <v>190</v>
      </c>
      <c r="I1302" s="13">
        <v>1301</v>
      </c>
    </row>
    <row r="1303" spans="1:9" x14ac:dyDescent="0.25">
      <c r="A1303" s="13" t="str">
        <f t="shared" si="20"/>
        <v xml:space="preserve">907-509-A  Retrofitted Dowel Bars </v>
      </c>
      <c r="B1303" s="13" t="s">
        <v>1647</v>
      </c>
      <c r="C1303" s="13" t="s">
        <v>1648</v>
      </c>
      <c r="D1303" s="13" t="s">
        <v>207</v>
      </c>
      <c r="E1303" s="13" t="s">
        <v>187</v>
      </c>
      <c r="F1303" s="13" t="s">
        <v>188</v>
      </c>
      <c r="G1303" s="13" t="s">
        <v>189</v>
      </c>
      <c r="H1303" s="13" t="s">
        <v>190</v>
      </c>
      <c r="I1303" s="13">
        <v>1302</v>
      </c>
    </row>
    <row r="1304" spans="1:9" x14ac:dyDescent="0.25">
      <c r="A1304" s="13" t="str">
        <f t="shared" si="20"/>
        <v xml:space="preserve">510-A      Graded Aggregate </v>
      </c>
      <c r="B1304" s="13" t="s">
        <v>1649</v>
      </c>
      <c r="C1304" s="13" t="s">
        <v>1650</v>
      </c>
      <c r="D1304" s="13" t="s">
        <v>1651</v>
      </c>
      <c r="E1304" s="13" t="s">
        <v>187</v>
      </c>
      <c r="F1304" s="13" t="s">
        <v>188</v>
      </c>
      <c r="G1304" s="13" t="s">
        <v>189</v>
      </c>
      <c r="H1304" s="13" t="s">
        <v>190</v>
      </c>
      <c r="I1304" s="13">
        <v>1303</v>
      </c>
    </row>
    <row r="1305" spans="1:9" x14ac:dyDescent="0.25">
      <c r="A1305" s="13" t="str">
        <f t="shared" si="20"/>
        <v xml:space="preserve">510-B      Resin </v>
      </c>
      <c r="B1305" s="13" t="s">
        <v>1652</v>
      </c>
      <c r="C1305" s="13" t="s">
        <v>1653</v>
      </c>
      <c r="D1305" s="13" t="s">
        <v>1326</v>
      </c>
      <c r="E1305" s="13" t="s">
        <v>187</v>
      </c>
      <c r="F1305" s="13" t="s">
        <v>188</v>
      </c>
      <c r="G1305" s="13" t="s">
        <v>189</v>
      </c>
      <c r="H1305" s="13" t="s">
        <v>190</v>
      </c>
      <c r="I1305" s="13">
        <v>1304</v>
      </c>
    </row>
    <row r="1306" spans="1:9" x14ac:dyDescent="0.25">
      <c r="A1306" s="13" t="str">
        <f t="shared" si="20"/>
        <v xml:space="preserve">511-A      Prerolling </v>
      </c>
      <c r="B1306" s="13" t="s">
        <v>1654</v>
      </c>
      <c r="C1306" s="13" t="s">
        <v>1655</v>
      </c>
      <c r="D1306" s="13" t="s">
        <v>228</v>
      </c>
      <c r="E1306" s="13" t="s">
        <v>187</v>
      </c>
      <c r="F1306" s="13" t="s">
        <v>188</v>
      </c>
      <c r="G1306" s="13" t="s">
        <v>189</v>
      </c>
      <c r="H1306" s="13" t="s">
        <v>190</v>
      </c>
      <c r="I1306" s="13">
        <v>1305</v>
      </c>
    </row>
    <row r="1307" spans="1:9" x14ac:dyDescent="0.25">
      <c r="A1307" s="13" t="str">
        <f t="shared" si="20"/>
        <v xml:space="preserve">907-512-A  Holes </v>
      </c>
      <c r="B1307" s="13" t="s">
        <v>1656</v>
      </c>
      <c r="C1307" s="13" t="s">
        <v>1657</v>
      </c>
      <c r="D1307" s="13" t="s">
        <v>207</v>
      </c>
      <c r="E1307" s="13" t="s">
        <v>187</v>
      </c>
      <c r="F1307" s="13" t="s">
        <v>188</v>
      </c>
      <c r="G1307" s="13" t="s">
        <v>189</v>
      </c>
      <c r="H1307" s="13" t="s">
        <v>190</v>
      </c>
      <c r="I1307" s="13">
        <v>1306</v>
      </c>
    </row>
    <row r="1308" spans="1:9" x14ac:dyDescent="0.25">
      <c r="A1308" s="13" t="str">
        <f t="shared" si="20"/>
        <v xml:space="preserve">907-512-B  Cement Pressure Grout Slurry, Type 5 </v>
      </c>
      <c r="B1308" s="13" t="s">
        <v>1658</v>
      </c>
      <c r="C1308" s="13" t="s">
        <v>1659</v>
      </c>
      <c r="D1308" s="13" t="s">
        <v>1008</v>
      </c>
      <c r="E1308" s="13" t="s">
        <v>187</v>
      </c>
      <c r="F1308" s="13" t="s">
        <v>188</v>
      </c>
      <c r="G1308" s="13" t="s">
        <v>189</v>
      </c>
      <c r="H1308" s="13" t="s">
        <v>190</v>
      </c>
      <c r="I1308" s="13">
        <v>1307</v>
      </c>
    </row>
    <row r="1309" spans="1:9" x14ac:dyDescent="0.25">
      <c r="A1309" s="13" t="str">
        <f t="shared" si="20"/>
        <v xml:space="preserve">907-512-B  Cement Pressure Grout Slurry, Type 6 </v>
      </c>
      <c r="B1309" s="13" t="s">
        <v>1658</v>
      </c>
      <c r="C1309" s="13" t="s">
        <v>1660</v>
      </c>
      <c r="D1309" s="13" t="s">
        <v>1008</v>
      </c>
      <c r="E1309" s="13" t="s">
        <v>187</v>
      </c>
      <c r="F1309" s="13" t="s">
        <v>188</v>
      </c>
      <c r="G1309" s="13" t="s">
        <v>189</v>
      </c>
      <c r="H1309" s="13" t="s">
        <v>190</v>
      </c>
      <c r="I1309" s="13">
        <v>1308</v>
      </c>
    </row>
    <row r="1310" spans="1:9" x14ac:dyDescent="0.25">
      <c r="A1310" s="13" t="str">
        <f t="shared" si="20"/>
        <v xml:space="preserve">907-512-C  Preliminary Testing </v>
      </c>
      <c r="B1310" s="13" t="s">
        <v>1661</v>
      </c>
      <c r="C1310" s="13" t="s">
        <v>1662</v>
      </c>
      <c r="D1310" s="13" t="s">
        <v>221</v>
      </c>
      <c r="E1310" s="13" t="s">
        <v>187</v>
      </c>
      <c r="F1310" s="13" t="s">
        <v>188</v>
      </c>
      <c r="G1310" s="13" t="s">
        <v>189</v>
      </c>
      <c r="H1310" s="13" t="s">
        <v>190</v>
      </c>
      <c r="I1310" s="13">
        <v>1309</v>
      </c>
    </row>
    <row r="1311" spans="1:9" x14ac:dyDescent="0.25">
      <c r="A1311" s="13" t="str">
        <f t="shared" si="20"/>
        <v xml:space="preserve">907-512-D  Stability Testing, Lane Joint </v>
      </c>
      <c r="B1311" s="13" t="s">
        <v>1663</v>
      </c>
      <c r="C1311" s="13" t="s">
        <v>1664</v>
      </c>
      <c r="D1311" s="13" t="s">
        <v>207</v>
      </c>
      <c r="E1311" s="13" t="s">
        <v>187</v>
      </c>
      <c r="F1311" s="13" t="s">
        <v>188</v>
      </c>
      <c r="G1311" s="13" t="s">
        <v>189</v>
      </c>
      <c r="H1311" s="13" t="s">
        <v>190</v>
      </c>
      <c r="I1311" s="13">
        <v>1310</v>
      </c>
    </row>
    <row r="1312" spans="1:9" x14ac:dyDescent="0.25">
      <c r="A1312" s="13" t="str">
        <f t="shared" si="20"/>
        <v xml:space="preserve">907-512-E  Stability Testing, Lane Crack </v>
      </c>
      <c r="B1312" s="13" t="s">
        <v>1665</v>
      </c>
      <c r="C1312" s="13" t="s">
        <v>1666</v>
      </c>
      <c r="D1312" s="13" t="s">
        <v>207</v>
      </c>
      <c r="E1312" s="13" t="s">
        <v>187</v>
      </c>
      <c r="F1312" s="13" t="s">
        <v>188</v>
      </c>
      <c r="G1312" s="13" t="s">
        <v>189</v>
      </c>
      <c r="H1312" s="13" t="s">
        <v>190</v>
      </c>
      <c r="I1312" s="13">
        <v>1311</v>
      </c>
    </row>
    <row r="1313" spans="1:9" x14ac:dyDescent="0.25">
      <c r="A1313" s="13" t="str">
        <f t="shared" si="20"/>
        <v xml:space="preserve">907-513-A  Cracking and Seating Concrete Pavement </v>
      </c>
      <c r="B1313" s="13" t="s">
        <v>1667</v>
      </c>
      <c r="C1313" s="13" t="s">
        <v>1668</v>
      </c>
      <c r="D1313" s="13" t="s">
        <v>228</v>
      </c>
      <c r="E1313" s="13" t="s">
        <v>187</v>
      </c>
      <c r="F1313" s="13" t="s">
        <v>188</v>
      </c>
      <c r="G1313" s="13" t="s">
        <v>189</v>
      </c>
      <c r="H1313" s="13" t="s">
        <v>190</v>
      </c>
      <c r="I1313" s="13">
        <v>1312</v>
      </c>
    </row>
    <row r="1314" spans="1:9" x14ac:dyDescent="0.25">
      <c r="A1314" s="13" t="str">
        <f t="shared" si="20"/>
        <v xml:space="preserve">907-515-A  Fiber Reinforced Polymer Patching Material </v>
      </c>
      <c r="B1314" s="13" t="s">
        <v>1669</v>
      </c>
      <c r="C1314" s="13" t="s">
        <v>1670</v>
      </c>
      <c r="D1314" s="13" t="s">
        <v>1008</v>
      </c>
      <c r="E1314" s="13" t="s">
        <v>187</v>
      </c>
      <c r="F1314" s="13" t="s">
        <v>188</v>
      </c>
      <c r="G1314" s="13" t="s">
        <v>189</v>
      </c>
      <c r="H1314" s="13" t="s">
        <v>190</v>
      </c>
      <c r="I1314" s="13">
        <v>1313</v>
      </c>
    </row>
    <row r="1315" spans="1:9" x14ac:dyDescent="0.25">
      <c r="A1315" s="13" t="str">
        <f t="shared" si="20"/>
        <v xml:space="preserve">601-A      Class "B" Structural Concrete </v>
      </c>
      <c r="B1315" s="13" t="s">
        <v>1671</v>
      </c>
      <c r="C1315" s="13" t="s">
        <v>1672</v>
      </c>
      <c r="D1315" s="13" t="s">
        <v>241</v>
      </c>
      <c r="E1315" s="13" t="s">
        <v>1569</v>
      </c>
      <c r="F1315" s="13" t="s">
        <v>188</v>
      </c>
      <c r="G1315" s="13" t="s">
        <v>189</v>
      </c>
      <c r="H1315" s="13" t="s">
        <v>190</v>
      </c>
      <c r="I1315" s="13">
        <v>1314</v>
      </c>
    </row>
    <row r="1316" spans="1:9" x14ac:dyDescent="0.25">
      <c r="A1316" s="13" t="str">
        <f t="shared" si="20"/>
        <v xml:space="preserve">601-B      Class "B" Structural Concrete, Minor Structures </v>
      </c>
      <c r="B1316" s="13" t="s">
        <v>1673</v>
      </c>
      <c r="C1316" s="13" t="s">
        <v>1674</v>
      </c>
      <c r="D1316" s="13" t="s">
        <v>241</v>
      </c>
      <c r="E1316" s="13" t="s">
        <v>1569</v>
      </c>
      <c r="F1316" s="13" t="s">
        <v>188</v>
      </c>
      <c r="G1316" s="13" t="s">
        <v>189</v>
      </c>
      <c r="H1316" s="13" t="s">
        <v>190</v>
      </c>
      <c r="I1316" s="13">
        <v>1315</v>
      </c>
    </row>
    <row r="1317" spans="1:9" x14ac:dyDescent="0.25">
      <c r="A1317" s="13" t="str">
        <f t="shared" si="20"/>
        <v xml:space="preserve">601-B      Class "C" Structural Concrete, Minor Structures </v>
      </c>
      <c r="B1317" s="13" t="s">
        <v>1673</v>
      </c>
      <c r="C1317" s="13" t="s">
        <v>1675</v>
      </c>
      <c r="D1317" s="13" t="s">
        <v>241</v>
      </c>
      <c r="E1317" s="13" t="s">
        <v>1569</v>
      </c>
      <c r="F1317" s="13" t="s">
        <v>188</v>
      </c>
      <c r="G1317" s="13" t="s">
        <v>189</v>
      </c>
      <c r="H1317" s="13" t="s">
        <v>190</v>
      </c>
      <c r="I1317" s="13">
        <v>1316</v>
      </c>
    </row>
    <row r="1318" spans="1:9" x14ac:dyDescent="0.25">
      <c r="A1318" s="13" t="str">
        <f t="shared" si="20"/>
        <v xml:space="preserve">907-601-B  Class "C" Structural Concrete, Minor Structures </v>
      </c>
      <c r="B1318" s="13" t="s">
        <v>1676</v>
      </c>
      <c r="C1318" s="13" t="s">
        <v>1675</v>
      </c>
      <c r="D1318" s="13" t="s">
        <v>241</v>
      </c>
      <c r="E1318" s="13" t="s">
        <v>1569</v>
      </c>
      <c r="F1318" s="13" t="s">
        <v>188</v>
      </c>
      <c r="G1318" s="13" t="s">
        <v>189</v>
      </c>
      <c r="H1318" s="13" t="s">
        <v>190</v>
      </c>
      <c r="I1318" s="13">
        <v>1317</v>
      </c>
    </row>
    <row r="1319" spans="1:9" x14ac:dyDescent="0.25">
      <c r="A1319" s="13" t="str">
        <f t="shared" si="20"/>
        <v xml:space="preserve">602-A      Reinforcing Steel </v>
      </c>
      <c r="B1319" s="13" t="s">
        <v>1677</v>
      </c>
      <c r="C1319" s="13" t="s">
        <v>1678</v>
      </c>
      <c r="D1319" s="13" t="s">
        <v>1008</v>
      </c>
      <c r="E1319" s="13" t="s">
        <v>1569</v>
      </c>
      <c r="F1319" s="13" t="s">
        <v>188</v>
      </c>
      <c r="G1319" s="13" t="s">
        <v>189</v>
      </c>
      <c r="H1319" s="13" t="s">
        <v>190</v>
      </c>
      <c r="I1319" s="13">
        <v>1318</v>
      </c>
    </row>
    <row r="1320" spans="1:9" x14ac:dyDescent="0.25">
      <c r="A1320" s="13" t="str">
        <f t="shared" si="20"/>
        <v xml:space="preserve">603-A      10" Steel Pipe, Jacked or Bored, Wall Thickness 0.250" </v>
      </c>
      <c r="B1320" s="13" t="s">
        <v>1679</v>
      </c>
      <c r="C1320" s="13" t="s">
        <v>1680</v>
      </c>
      <c r="D1320" s="13" t="s">
        <v>230</v>
      </c>
      <c r="E1320" s="13" t="s">
        <v>1569</v>
      </c>
      <c r="F1320" s="13" t="s">
        <v>188</v>
      </c>
      <c r="G1320" s="13" t="s">
        <v>189</v>
      </c>
      <c r="H1320" s="13" t="s">
        <v>190</v>
      </c>
      <c r="I1320" s="13">
        <v>1319</v>
      </c>
    </row>
    <row r="1321" spans="1:9" x14ac:dyDescent="0.25">
      <c r="A1321" s="13" t="str">
        <f t="shared" si="20"/>
        <v xml:space="preserve">603-A      12" Steel Pipe, Jacked or Bored </v>
      </c>
      <c r="B1321" s="13" t="s">
        <v>1679</v>
      </c>
      <c r="C1321" s="13" t="s">
        <v>1681</v>
      </c>
      <c r="D1321" s="13" t="s">
        <v>230</v>
      </c>
      <c r="E1321" s="13" t="s">
        <v>1569</v>
      </c>
      <c r="F1321" s="13" t="s">
        <v>188</v>
      </c>
      <c r="G1321" s="13" t="s">
        <v>189</v>
      </c>
      <c r="H1321" s="13" t="s">
        <v>190</v>
      </c>
      <c r="I1321" s="13">
        <v>1320</v>
      </c>
    </row>
    <row r="1322" spans="1:9" x14ac:dyDescent="0.25">
      <c r="A1322" s="13" t="str">
        <f t="shared" si="20"/>
        <v xml:space="preserve">603-A      12" Steel Pipe, Wall Thickness 0.188" </v>
      </c>
      <c r="B1322" s="13" t="s">
        <v>1679</v>
      </c>
      <c r="C1322" s="13" t="s">
        <v>1682</v>
      </c>
      <c r="D1322" s="13" t="s">
        <v>230</v>
      </c>
      <c r="E1322" s="13" t="s">
        <v>1569</v>
      </c>
      <c r="F1322" s="13" t="s">
        <v>188</v>
      </c>
      <c r="G1322" s="13" t="s">
        <v>189</v>
      </c>
      <c r="H1322" s="13" t="s">
        <v>190</v>
      </c>
      <c r="I1322" s="13">
        <v>1321</v>
      </c>
    </row>
    <row r="1323" spans="1:9" x14ac:dyDescent="0.25">
      <c r="A1323" s="13" t="str">
        <f t="shared" si="20"/>
        <v xml:space="preserve">603-A      14" Steel Pipe, Wall Thickness 0.375" </v>
      </c>
      <c r="B1323" s="13" t="s">
        <v>1679</v>
      </c>
      <c r="C1323" s="13" t="s">
        <v>1683</v>
      </c>
      <c r="D1323" s="13" t="s">
        <v>230</v>
      </c>
      <c r="E1323" s="13" t="s">
        <v>1569</v>
      </c>
      <c r="F1323" s="13" t="s">
        <v>188</v>
      </c>
      <c r="G1323" s="13" t="s">
        <v>189</v>
      </c>
      <c r="H1323" s="13" t="s">
        <v>190</v>
      </c>
      <c r="I1323" s="13">
        <v>1322</v>
      </c>
    </row>
    <row r="1324" spans="1:9" x14ac:dyDescent="0.25">
      <c r="A1324" s="13" t="str">
        <f t="shared" si="20"/>
        <v xml:space="preserve">603-A      16" Steel Pipe, Jacked or Bored </v>
      </c>
      <c r="B1324" s="13" t="s">
        <v>1679</v>
      </c>
      <c r="C1324" s="13" t="s">
        <v>1684</v>
      </c>
      <c r="D1324" s="13" t="s">
        <v>230</v>
      </c>
      <c r="E1324" s="13" t="s">
        <v>1569</v>
      </c>
      <c r="F1324" s="13" t="s">
        <v>188</v>
      </c>
      <c r="G1324" s="13" t="s">
        <v>189</v>
      </c>
      <c r="H1324" s="13" t="s">
        <v>190</v>
      </c>
      <c r="I1324" s="13">
        <v>1323</v>
      </c>
    </row>
    <row r="1325" spans="1:9" x14ac:dyDescent="0.25">
      <c r="A1325" s="13" t="str">
        <f t="shared" si="20"/>
        <v xml:space="preserve">603-A      18" Steel Pipe, Jacked or Bored, Wall Thickness 0.375" </v>
      </c>
      <c r="B1325" s="13" t="s">
        <v>1679</v>
      </c>
      <c r="C1325" s="13" t="s">
        <v>1685</v>
      </c>
      <c r="D1325" s="13" t="s">
        <v>230</v>
      </c>
      <c r="E1325" s="13" t="s">
        <v>1569</v>
      </c>
      <c r="F1325" s="13" t="s">
        <v>188</v>
      </c>
      <c r="G1325" s="13" t="s">
        <v>189</v>
      </c>
      <c r="H1325" s="13" t="s">
        <v>190</v>
      </c>
      <c r="I1325" s="13">
        <v>1324</v>
      </c>
    </row>
    <row r="1326" spans="1:9" x14ac:dyDescent="0.25">
      <c r="A1326" s="13" t="str">
        <f t="shared" si="20"/>
        <v xml:space="preserve">603-A      18" Steel Pipe, Wall Thickness 0.375" </v>
      </c>
      <c r="B1326" s="13" t="s">
        <v>1679</v>
      </c>
      <c r="C1326" s="13" t="s">
        <v>1686</v>
      </c>
      <c r="D1326" s="13" t="s">
        <v>230</v>
      </c>
      <c r="E1326" s="13" t="s">
        <v>1569</v>
      </c>
      <c r="F1326" s="13" t="s">
        <v>188</v>
      </c>
      <c r="G1326" s="13" t="s">
        <v>189</v>
      </c>
      <c r="H1326" s="13" t="s">
        <v>190</v>
      </c>
      <c r="I1326" s="13">
        <v>1325</v>
      </c>
    </row>
    <row r="1327" spans="1:9" x14ac:dyDescent="0.25">
      <c r="A1327" s="13" t="str">
        <f t="shared" si="20"/>
        <v xml:space="preserve">603-A      20" Steel Pipe, Jacked or Bored </v>
      </c>
      <c r="B1327" s="13" t="s">
        <v>1679</v>
      </c>
      <c r="C1327" s="13" t="s">
        <v>1687</v>
      </c>
      <c r="D1327" s="13" t="s">
        <v>230</v>
      </c>
      <c r="E1327" s="13" t="s">
        <v>1569</v>
      </c>
      <c r="F1327" s="13" t="s">
        <v>188</v>
      </c>
      <c r="G1327" s="13" t="s">
        <v>189</v>
      </c>
      <c r="H1327" s="13" t="s">
        <v>190</v>
      </c>
      <c r="I1327" s="13">
        <v>1326</v>
      </c>
    </row>
    <row r="1328" spans="1:9" x14ac:dyDescent="0.25">
      <c r="A1328" s="13" t="str">
        <f t="shared" si="20"/>
        <v xml:space="preserve">603-A      20" Steel Pipe, Jacked or Bored, Wall Thickness 0.250" </v>
      </c>
      <c r="B1328" s="13" t="s">
        <v>1679</v>
      </c>
      <c r="C1328" s="13" t="s">
        <v>1688</v>
      </c>
      <c r="D1328" s="13" t="s">
        <v>230</v>
      </c>
      <c r="E1328" s="13" t="s">
        <v>1569</v>
      </c>
      <c r="F1328" s="13" t="s">
        <v>188</v>
      </c>
      <c r="G1328" s="13" t="s">
        <v>189</v>
      </c>
      <c r="H1328" s="13" t="s">
        <v>190</v>
      </c>
      <c r="I1328" s="13">
        <v>1327</v>
      </c>
    </row>
    <row r="1329" spans="1:9" x14ac:dyDescent="0.25">
      <c r="A1329" s="13" t="str">
        <f t="shared" si="20"/>
        <v xml:space="preserve">603-A      20" Steel Pipe, Wall Thickness 0.250" </v>
      </c>
      <c r="B1329" s="13" t="s">
        <v>1679</v>
      </c>
      <c r="C1329" s="13" t="s">
        <v>1689</v>
      </c>
      <c r="D1329" s="13" t="s">
        <v>230</v>
      </c>
      <c r="E1329" s="13" t="s">
        <v>1569</v>
      </c>
      <c r="F1329" s="13" t="s">
        <v>188</v>
      </c>
      <c r="G1329" s="13" t="s">
        <v>189</v>
      </c>
      <c r="H1329" s="13" t="s">
        <v>190</v>
      </c>
      <c r="I1329" s="13">
        <v>1328</v>
      </c>
    </row>
    <row r="1330" spans="1:9" x14ac:dyDescent="0.25">
      <c r="A1330" s="13" t="str">
        <f t="shared" si="20"/>
        <v xml:space="preserve">603-A      24" Steel Pipe, Jacked or Bored, Wall Thickness 0.281" </v>
      </c>
      <c r="B1330" s="13" t="s">
        <v>1679</v>
      </c>
      <c r="C1330" s="13" t="s">
        <v>1690</v>
      </c>
      <c r="D1330" s="13" t="s">
        <v>230</v>
      </c>
      <c r="E1330" s="13" t="s">
        <v>1569</v>
      </c>
      <c r="F1330" s="13" t="s">
        <v>188</v>
      </c>
      <c r="G1330" s="13" t="s">
        <v>189</v>
      </c>
      <c r="H1330" s="13" t="s">
        <v>190</v>
      </c>
      <c r="I1330" s="13">
        <v>1329</v>
      </c>
    </row>
    <row r="1331" spans="1:9" x14ac:dyDescent="0.25">
      <c r="A1331" s="13" t="str">
        <f t="shared" si="20"/>
        <v xml:space="preserve">603-A      24" Steel Pipe, Jacked or Bored, Wall Thickness 0.375" </v>
      </c>
      <c r="B1331" s="13" t="s">
        <v>1679</v>
      </c>
      <c r="C1331" s="13" t="s">
        <v>1691</v>
      </c>
      <c r="D1331" s="13" t="s">
        <v>230</v>
      </c>
      <c r="E1331" s="13" t="s">
        <v>1569</v>
      </c>
      <c r="F1331" s="13" t="s">
        <v>188</v>
      </c>
      <c r="G1331" s="13" t="s">
        <v>189</v>
      </c>
      <c r="H1331" s="13" t="s">
        <v>190</v>
      </c>
      <c r="I1331" s="13">
        <v>1330</v>
      </c>
    </row>
    <row r="1332" spans="1:9" x14ac:dyDescent="0.25">
      <c r="A1332" s="13" t="str">
        <f t="shared" si="20"/>
        <v xml:space="preserve">603-A      24" Steel Pipe, Jacked or Bored, Wall Thickness 0.500" </v>
      </c>
      <c r="B1332" s="13" t="s">
        <v>1679</v>
      </c>
      <c r="C1332" s="13" t="s">
        <v>1692</v>
      </c>
      <c r="D1332" s="13" t="s">
        <v>230</v>
      </c>
      <c r="E1332" s="13" t="s">
        <v>1569</v>
      </c>
      <c r="F1332" s="13" t="s">
        <v>188</v>
      </c>
      <c r="G1332" s="13" t="s">
        <v>189</v>
      </c>
      <c r="H1332" s="13" t="s">
        <v>190</v>
      </c>
      <c r="I1332" s="13">
        <v>1331</v>
      </c>
    </row>
    <row r="1333" spans="1:9" x14ac:dyDescent="0.25">
      <c r="A1333" s="13" t="str">
        <f t="shared" si="20"/>
        <v xml:space="preserve">603-A      24" Steel Pipe, Jacked or Bored, Wall Thickness 0.625" </v>
      </c>
      <c r="B1333" s="13" t="s">
        <v>1679</v>
      </c>
      <c r="C1333" s="13" t="s">
        <v>1693</v>
      </c>
      <c r="D1333" s="13" t="s">
        <v>230</v>
      </c>
      <c r="E1333" s="13" t="s">
        <v>1569</v>
      </c>
      <c r="F1333" s="13" t="s">
        <v>188</v>
      </c>
      <c r="G1333" s="13" t="s">
        <v>189</v>
      </c>
      <c r="H1333" s="13" t="s">
        <v>190</v>
      </c>
      <c r="I1333" s="13">
        <v>1332</v>
      </c>
    </row>
    <row r="1334" spans="1:9" x14ac:dyDescent="0.25">
      <c r="A1334" s="13" t="str">
        <f t="shared" si="20"/>
        <v xml:space="preserve">603-A      24" Steel Pipe, Jacked or Bored, Wall Thickness 1.00" </v>
      </c>
      <c r="B1334" s="13" t="s">
        <v>1679</v>
      </c>
      <c r="C1334" s="13" t="s">
        <v>1694</v>
      </c>
      <c r="D1334" s="13" t="s">
        <v>230</v>
      </c>
      <c r="E1334" s="13" t="s">
        <v>1569</v>
      </c>
      <c r="F1334" s="13" t="s">
        <v>188</v>
      </c>
      <c r="G1334" s="13" t="s">
        <v>189</v>
      </c>
      <c r="H1334" s="13" t="s">
        <v>190</v>
      </c>
      <c r="I1334" s="13">
        <v>1333</v>
      </c>
    </row>
    <row r="1335" spans="1:9" x14ac:dyDescent="0.25">
      <c r="A1335" s="13" t="str">
        <f t="shared" si="20"/>
        <v xml:space="preserve">603-A      24" Steel Pipe, Wall Thickness 0.281" </v>
      </c>
      <c r="B1335" s="13" t="s">
        <v>1679</v>
      </c>
      <c r="C1335" s="13" t="s">
        <v>1695</v>
      </c>
      <c r="D1335" s="13" t="s">
        <v>230</v>
      </c>
      <c r="E1335" s="13" t="s">
        <v>1569</v>
      </c>
      <c r="F1335" s="13" t="s">
        <v>188</v>
      </c>
      <c r="G1335" s="13" t="s">
        <v>189</v>
      </c>
      <c r="H1335" s="13" t="s">
        <v>190</v>
      </c>
      <c r="I1335" s="13">
        <v>1334</v>
      </c>
    </row>
    <row r="1336" spans="1:9" x14ac:dyDescent="0.25">
      <c r="A1336" s="13" t="str">
        <f t="shared" si="20"/>
        <v xml:space="preserve">603-A      24" Steel Pipe, Wall Thickness 0.375" </v>
      </c>
      <c r="B1336" s="13" t="s">
        <v>1679</v>
      </c>
      <c r="C1336" s="13" t="s">
        <v>1696</v>
      </c>
      <c r="D1336" s="13" t="s">
        <v>230</v>
      </c>
      <c r="E1336" s="13" t="s">
        <v>1569</v>
      </c>
      <c r="F1336" s="13" t="s">
        <v>188</v>
      </c>
      <c r="G1336" s="13" t="s">
        <v>189</v>
      </c>
      <c r="H1336" s="13" t="s">
        <v>190</v>
      </c>
      <c r="I1336" s="13">
        <v>1335</v>
      </c>
    </row>
    <row r="1337" spans="1:9" x14ac:dyDescent="0.25">
      <c r="A1337" s="13" t="str">
        <f t="shared" si="20"/>
        <v xml:space="preserve">603-A      30" Steel Pipe, Jacked or Bored, Wall Thickness 0.500" </v>
      </c>
      <c r="B1337" s="13" t="s">
        <v>1679</v>
      </c>
      <c r="C1337" s="13" t="s">
        <v>1697</v>
      </c>
      <c r="D1337" s="13" t="s">
        <v>230</v>
      </c>
      <c r="E1337" s="13" t="s">
        <v>1569</v>
      </c>
      <c r="F1337" s="13" t="s">
        <v>188</v>
      </c>
      <c r="G1337" s="13" t="s">
        <v>189</v>
      </c>
      <c r="H1337" s="13" t="s">
        <v>190</v>
      </c>
      <c r="I1337" s="13">
        <v>1336</v>
      </c>
    </row>
    <row r="1338" spans="1:9" x14ac:dyDescent="0.25">
      <c r="A1338" s="13" t="str">
        <f t="shared" si="20"/>
        <v xml:space="preserve">603-A      30" Steel Pipe, Wall Thickness 0.375" </v>
      </c>
      <c r="B1338" s="13" t="s">
        <v>1679</v>
      </c>
      <c r="C1338" s="13" t="s">
        <v>1698</v>
      </c>
      <c r="D1338" s="13" t="s">
        <v>230</v>
      </c>
      <c r="E1338" s="13" t="s">
        <v>1569</v>
      </c>
      <c r="F1338" s="13" t="s">
        <v>188</v>
      </c>
      <c r="G1338" s="13" t="s">
        <v>189</v>
      </c>
      <c r="H1338" s="13" t="s">
        <v>190</v>
      </c>
      <c r="I1338" s="13">
        <v>1337</v>
      </c>
    </row>
    <row r="1339" spans="1:9" x14ac:dyDescent="0.25">
      <c r="A1339" s="13" t="str">
        <f t="shared" si="20"/>
        <v xml:space="preserve">603-A      30" Steel Pipe, Wall Thickness 0.625" </v>
      </c>
      <c r="B1339" s="13" t="s">
        <v>1679</v>
      </c>
      <c r="C1339" s="13" t="s">
        <v>1699</v>
      </c>
      <c r="D1339" s="13" t="s">
        <v>230</v>
      </c>
      <c r="E1339" s="13" t="s">
        <v>1569</v>
      </c>
      <c r="F1339" s="13" t="s">
        <v>188</v>
      </c>
      <c r="G1339" s="13" t="s">
        <v>189</v>
      </c>
      <c r="H1339" s="13" t="s">
        <v>190</v>
      </c>
      <c r="I1339" s="13">
        <v>1338</v>
      </c>
    </row>
    <row r="1340" spans="1:9" x14ac:dyDescent="0.25">
      <c r="A1340" s="13" t="str">
        <f t="shared" si="20"/>
        <v xml:space="preserve">603-A      32" Steel Pipe, Wall Thickness 0.500" </v>
      </c>
      <c r="B1340" s="13" t="s">
        <v>1679</v>
      </c>
      <c r="C1340" s="13" t="s">
        <v>1700</v>
      </c>
      <c r="D1340" s="13" t="s">
        <v>230</v>
      </c>
      <c r="E1340" s="13" t="s">
        <v>1569</v>
      </c>
      <c r="F1340" s="13" t="s">
        <v>188</v>
      </c>
      <c r="G1340" s="13" t="s">
        <v>189</v>
      </c>
      <c r="H1340" s="13" t="s">
        <v>190</v>
      </c>
      <c r="I1340" s="13">
        <v>1339</v>
      </c>
    </row>
    <row r="1341" spans="1:9" x14ac:dyDescent="0.25">
      <c r="A1341" s="13" t="str">
        <f t="shared" si="20"/>
        <v xml:space="preserve">603-A      36" Steel Pipe, Jacked or Bored, Wall Thickness 0.500" </v>
      </c>
      <c r="B1341" s="13" t="s">
        <v>1679</v>
      </c>
      <c r="C1341" s="13" t="s">
        <v>1701</v>
      </c>
      <c r="D1341" s="13" t="s">
        <v>230</v>
      </c>
      <c r="E1341" s="13" t="s">
        <v>1569</v>
      </c>
      <c r="F1341" s="13" t="s">
        <v>188</v>
      </c>
      <c r="G1341" s="13" t="s">
        <v>189</v>
      </c>
      <c r="H1341" s="13" t="s">
        <v>190</v>
      </c>
      <c r="I1341" s="13">
        <v>1340</v>
      </c>
    </row>
    <row r="1342" spans="1:9" x14ac:dyDescent="0.25">
      <c r="A1342" s="13" t="str">
        <f t="shared" si="20"/>
        <v xml:space="preserve">603-A      36" Steel Pipe, Jacked or Bored, Wall Thickness 0.500" </v>
      </c>
      <c r="B1342" s="13" t="s">
        <v>1679</v>
      </c>
      <c r="C1342" s="13" t="s">
        <v>1701</v>
      </c>
      <c r="D1342" s="13" t="s">
        <v>230</v>
      </c>
      <c r="E1342" s="13" t="s">
        <v>1569</v>
      </c>
      <c r="F1342" s="13" t="s">
        <v>188</v>
      </c>
      <c r="G1342" s="13" t="s">
        <v>189</v>
      </c>
      <c r="H1342" s="13" t="s">
        <v>190</v>
      </c>
      <c r="I1342" s="13">
        <v>1341</v>
      </c>
    </row>
    <row r="1343" spans="1:9" x14ac:dyDescent="0.25">
      <c r="A1343" s="13" t="str">
        <f t="shared" si="20"/>
        <v xml:space="preserve">603-A      36" Steel Pipe, Jacked or Bored, Wall Thickness 0.875" </v>
      </c>
      <c r="B1343" s="13" t="s">
        <v>1679</v>
      </c>
      <c r="C1343" s="13" t="s">
        <v>1702</v>
      </c>
      <c r="D1343" s="13" t="s">
        <v>230</v>
      </c>
      <c r="E1343" s="13" t="s">
        <v>1569</v>
      </c>
      <c r="F1343" s="13" t="s">
        <v>188</v>
      </c>
      <c r="G1343" s="13" t="s">
        <v>189</v>
      </c>
      <c r="H1343" s="13" t="s">
        <v>190</v>
      </c>
      <c r="I1343" s="13">
        <v>1342</v>
      </c>
    </row>
    <row r="1344" spans="1:9" x14ac:dyDescent="0.25">
      <c r="A1344" s="13" t="str">
        <f t="shared" si="20"/>
        <v xml:space="preserve">603-A      36" Steel Pipe, Wall Thickness 0.375" </v>
      </c>
      <c r="B1344" s="13" t="s">
        <v>1679</v>
      </c>
      <c r="C1344" s="13" t="s">
        <v>1703</v>
      </c>
      <c r="D1344" s="13" t="s">
        <v>230</v>
      </c>
      <c r="E1344" s="13" t="s">
        <v>1569</v>
      </c>
      <c r="F1344" s="13" t="s">
        <v>188</v>
      </c>
      <c r="G1344" s="13" t="s">
        <v>189</v>
      </c>
      <c r="H1344" s="13" t="s">
        <v>190</v>
      </c>
      <c r="I1344" s="13">
        <v>1343</v>
      </c>
    </row>
    <row r="1345" spans="1:9" x14ac:dyDescent="0.25">
      <c r="A1345" s="13" t="str">
        <f t="shared" si="20"/>
        <v xml:space="preserve">603-A      36" Steel Pipe, Wall Thickness 0.500" </v>
      </c>
      <c r="B1345" s="13" t="s">
        <v>1679</v>
      </c>
      <c r="C1345" s="13" t="s">
        <v>1704</v>
      </c>
      <c r="D1345" s="13" t="s">
        <v>230</v>
      </c>
      <c r="E1345" s="13" t="s">
        <v>1569</v>
      </c>
      <c r="F1345" s="13" t="s">
        <v>188</v>
      </c>
      <c r="G1345" s="13" t="s">
        <v>189</v>
      </c>
      <c r="H1345" s="13" t="s">
        <v>190</v>
      </c>
      <c r="I1345" s="13">
        <v>1344</v>
      </c>
    </row>
    <row r="1346" spans="1:9" x14ac:dyDescent="0.25">
      <c r="A1346" s="13" t="str">
        <f t="shared" si="20"/>
        <v xml:space="preserve">603-A      36" Steel Pipe, Wall Thickness 0.750" </v>
      </c>
      <c r="B1346" s="13" t="s">
        <v>1679</v>
      </c>
      <c r="C1346" s="13" t="s">
        <v>1705</v>
      </c>
      <c r="D1346" s="13" t="s">
        <v>230</v>
      </c>
      <c r="E1346" s="13" t="s">
        <v>1569</v>
      </c>
      <c r="F1346" s="13" t="s">
        <v>188</v>
      </c>
      <c r="G1346" s="13" t="s">
        <v>189</v>
      </c>
      <c r="H1346" s="13" t="s">
        <v>190</v>
      </c>
      <c r="I1346" s="13">
        <v>1345</v>
      </c>
    </row>
    <row r="1347" spans="1:9" x14ac:dyDescent="0.25">
      <c r="A1347" s="13" t="str">
        <f t="shared" si="20"/>
        <v xml:space="preserve">603-A      42" Steel Pipe, Jacked or Bored, Wall Thickness 0.875" </v>
      </c>
      <c r="B1347" s="13" t="s">
        <v>1679</v>
      </c>
      <c r="C1347" s="13" t="s">
        <v>1706</v>
      </c>
      <c r="D1347" s="13" t="s">
        <v>230</v>
      </c>
      <c r="E1347" s="13" t="s">
        <v>1569</v>
      </c>
      <c r="F1347" s="13" t="s">
        <v>188</v>
      </c>
      <c r="G1347" s="13" t="s">
        <v>189</v>
      </c>
      <c r="H1347" s="13" t="s">
        <v>190</v>
      </c>
      <c r="I1347" s="13">
        <v>1346</v>
      </c>
    </row>
    <row r="1348" spans="1:9" x14ac:dyDescent="0.25">
      <c r="A1348" s="13" t="str">
        <f t="shared" ref="A1348:A1411" si="21">_xlfn.CONCAT(B1348," ", C1348)</f>
        <v xml:space="preserve">603-A      42" Steel Pipe, Wall Thickness 0.500" </v>
      </c>
      <c r="B1348" s="13" t="s">
        <v>1679</v>
      </c>
      <c r="C1348" s="13" t="s">
        <v>1707</v>
      </c>
      <c r="D1348" s="13" t="s">
        <v>230</v>
      </c>
      <c r="E1348" s="13" t="s">
        <v>1569</v>
      </c>
      <c r="F1348" s="13" t="s">
        <v>188</v>
      </c>
      <c r="G1348" s="13" t="s">
        <v>189</v>
      </c>
      <c r="H1348" s="13" t="s">
        <v>190</v>
      </c>
      <c r="I1348" s="13">
        <v>1347</v>
      </c>
    </row>
    <row r="1349" spans="1:9" x14ac:dyDescent="0.25">
      <c r="A1349" s="13" t="str">
        <f t="shared" si="21"/>
        <v xml:space="preserve">603-A      42" Steel Pipe, Wall Thickness 0.625" </v>
      </c>
      <c r="B1349" s="13" t="s">
        <v>1679</v>
      </c>
      <c r="C1349" s="13" t="s">
        <v>1708</v>
      </c>
      <c r="D1349" s="13" t="s">
        <v>230</v>
      </c>
      <c r="E1349" s="13" t="s">
        <v>1569</v>
      </c>
      <c r="F1349" s="13" t="s">
        <v>188</v>
      </c>
      <c r="G1349" s="13" t="s">
        <v>189</v>
      </c>
      <c r="H1349" s="13" t="s">
        <v>190</v>
      </c>
      <c r="I1349" s="13">
        <v>1348</v>
      </c>
    </row>
    <row r="1350" spans="1:9" x14ac:dyDescent="0.25">
      <c r="A1350" s="13" t="str">
        <f t="shared" si="21"/>
        <v xml:space="preserve">603-A      48" Steel Pipe, Jacked or Bored, Wall Thickness 0.625" </v>
      </c>
      <c r="B1350" s="13" t="s">
        <v>1679</v>
      </c>
      <c r="C1350" s="13" t="s">
        <v>1709</v>
      </c>
      <c r="D1350" s="13" t="s">
        <v>230</v>
      </c>
      <c r="E1350" s="13" t="s">
        <v>1569</v>
      </c>
      <c r="F1350" s="13" t="s">
        <v>188</v>
      </c>
      <c r="G1350" s="13" t="s">
        <v>189</v>
      </c>
      <c r="H1350" s="13" t="s">
        <v>190</v>
      </c>
      <c r="I1350" s="13">
        <v>1349</v>
      </c>
    </row>
    <row r="1351" spans="1:9" x14ac:dyDescent="0.25">
      <c r="A1351" s="13" t="str">
        <f t="shared" si="21"/>
        <v xml:space="preserve">603-A      48" Steel Pipe, Jacked or Bored, Wall Thickness 1.00" </v>
      </c>
      <c r="B1351" s="13" t="s">
        <v>1679</v>
      </c>
      <c r="C1351" s="13" t="s">
        <v>1710</v>
      </c>
      <c r="D1351" s="13" t="s">
        <v>230</v>
      </c>
      <c r="E1351" s="13" t="s">
        <v>1569</v>
      </c>
      <c r="F1351" s="13" t="s">
        <v>188</v>
      </c>
      <c r="G1351" s="13" t="s">
        <v>189</v>
      </c>
      <c r="H1351" s="13" t="s">
        <v>190</v>
      </c>
      <c r="I1351" s="13">
        <v>1350</v>
      </c>
    </row>
    <row r="1352" spans="1:9" x14ac:dyDescent="0.25">
      <c r="A1352" s="13" t="str">
        <f t="shared" si="21"/>
        <v xml:space="preserve">603-A      54" Steel Pipe, Jacked or Bored, Wall Thickness 0.625" </v>
      </c>
      <c r="B1352" s="13" t="s">
        <v>1679</v>
      </c>
      <c r="C1352" s="13" t="s">
        <v>1711</v>
      </c>
      <c r="D1352" s="13" t="s">
        <v>230</v>
      </c>
      <c r="E1352" s="13" t="s">
        <v>1569</v>
      </c>
      <c r="F1352" s="13" t="s">
        <v>188</v>
      </c>
      <c r="G1352" s="13" t="s">
        <v>189</v>
      </c>
      <c r="H1352" s="13" t="s">
        <v>190</v>
      </c>
      <c r="I1352" s="13">
        <v>1351</v>
      </c>
    </row>
    <row r="1353" spans="1:9" x14ac:dyDescent="0.25">
      <c r="A1353" s="13" t="str">
        <f t="shared" si="21"/>
        <v xml:space="preserve">603-A      54" Steel Pipe, Jacked or Bored, Wall Thickness 1.125" </v>
      </c>
      <c r="B1353" s="13" t="s">
        <v>1679</v>
      </c>
      <c r="C1353" s="13" t="s">
        <v>1712</v>
      </c>
      <c r="D1353" s="13" t="s">
        <v>230</v>
      </c>
      <c r="E1353" s="13" t="s">
        <v>1569</v>
      </c>
      <c r="F1353" s="13" t="s">
        <v>188</v>
      </c>
      <c r="G1353" s="13" t="s">
        <v>189</v>
      </c>
      <c r="H1353" s="13" t="s">
        <v>190</v>
      </c>
      <c r="I1353" s="13">
        <v>1352</v>
      </c>
    </row>
    <row r="1354" spans="1:9" x14ac:dyDescent="0.25">
      <c r="A1354" s="13" t="str">
        <f t="shared" si="21"/>
        <v xml:space="preserve">603-A      54" Steel Pipe, Wall Thickness 0.625" </v>
      </c>
      <c r="B1354" s="13" t="s">
        <v>1679</v>
      </c>
      <c r="C1354" s="13" t="s">
        <v>1713</v>
      </c>
      <c r="D1354" s="13" t="s">
        <v>230</v>
      </c>
      <c r="E1354" s="13" t="s">
        <v>1569</v>
      </c>
      <c r="F1354" s="13" t="s">
        <v>188</v>
      </c>
      <c r="G1354" s="13" t="s">
        <v>189</v>
      </c>
      <c r="H1354" s="13" t="s">
        <v>190</v>
      </c>
      <c r="I1354" s="13">
        <v>1353</v>
      </c>
    </row>
    <row r="1355" spans="1:9" x14ac:dyDescent="0.25">
      <c r="A1355" s="13" t="str">
        <f t="shared" si="21"/>
        <v xml:space="preserve">603-A      6" Steel Pipe, Jacked or Bored, Wall Thickness 0.188" </v>
      </c>
      <c r="B1355" s="13" t="s">
        <v>1679</v>
      </c>
      <c r="C1355" s="13" t="s">
        <v>1714</v>
      </c>
      <c r="D1355" s="13" t="s">
        <v>230</v>
      </c>
      <c r="E1355" s="13" t="s">
        <v>1569</v>
      </c>
      <c r="F1355" s="13" t="s">
        <v>188</v>
      </c>
      <c r="G1355" s="13" t="s">
        <v>189</v>
      </c>
      <c r="H1355" s="13" t="s">
        <v>190</v>
      </c>
      <c r="I1355" s="13">
        <v>1354</v>
      </c>
    </row>
    <row r="1356" spans="1:9" x14ac:dyDescent="0.25">
      <c r="A1356" s="13" t="str">
        <f t="shared" si="21"/>
        <v xml:space="preserve">603-A      6" Steel Pipe, Jacked or Bored, Wall Thickness 0.250" </v>
      </c>
      <c r="B1356" s="13" t="s">
        <v>1679</v>
      </c>
      <c r="C1356" s="13" t="s">
        <v>1715</v>
      </c>
      <c r="D1356" s="13" t="s">
        <v>230</v>
      </c>
      <c r="E1356" s="13" t="s">
        <v>1569</v>
      </c>
      <c r="F1356" s="13" t="s">
        <v>188</v>
      </c>
      <c r="G1356" s="13" t="s">
        <v>189</v>
      </c>
      <c r="H1356" s="13" t="s">
        <v>190</v>
      </c>
      <c r="I1356" s="13">
        <v>1355</v>
      </c>
    </row>
    <row r="1357" spans="1:9" x14ac:dyDescent="0.25">
      <c r="A1357" s="13" t="str">
        <f t="shared" si="21"/>
        <v xml:space="preserve">603-A      6" Steel Pipe, Wall Thickness 0.134" </v>
      </c>
      <c r="B1357" s="13" t="s">
        <v>1679</v>
      </c>
      <c r="C1357" s="13" t="s">
        <v>1716</v>
      </c>
      <c r="D1357" s="13" t="s">
        <v>230</v>
      </c>
      <c r="E1357" s="13" t="s">
        <v>1569</v>
      </c>
      <c r="F1357" s="13" t="s">
        <v>188</v>
      </c>
      <c r="G1357" s="13" t="s">
        <v>189</v>
      </c>
      <c r="H1357" s="13" t="s">
        <v>190</v>
      </c>
      <c r="I1357" s="13">
        <v>1356</v>
      </c>
    </row>
    <row r="1358" spans="1:9" x14ac:dyDescent="0.25">
      <c r="A1358" s="13" t="str">
        <f t="shared" si="21"/>
        <v xml:space="preserve">603-A      6" Steel Pipe, Wall Thickness 0.188" </v>
      </c>
      <c r="B1358" s="13" t="s">
        <v>1679</v>
      </c>
      <c r="C1358" s="13" t="s">
        <v>1717</v>
      </c>
      <c r="D1358" s="13" t="s">
        <v>230</v>
      </c>
      <c r="E1358" s="13" t="s">
        <v>1569</v>
      </c>
      <c r="F1358" s="13" t="s">
        <v>188</v>
      </c>
      <c r="G1358" s="13" t="s">
        <v>189</v>
      </c>
      <c r="H1358" s="13" t="s">
        <v>190</v>
      </c>
      <c r="I1358" s="13">
        <v>1357</v>
      </c>
    </row>
    <row r="1359" spans="1:9" x14ac:dyDescent="0.25">
      <c r="A1359" s="13" t="str">
        <f t="shared" si="21"/>
        <v xml:space="preserve">603-A      6" Steel Pipe, Wall Thickness 0.250" </v>
      </c>
      <c r="B1359" s="13" t="s">
        <v>1679</v>
      </c>
      <c r="C1359" s="13" t="s">
        <v>1718</v>
      </c>
      <c r="D1359" s="13" t="s">
        <v>230</v>
      </c>
      <c r="E1359" s="13" t="s">
        <v>1569</v>
      </c>
      <c r="F1359" s="13" t="s">
        <v>188</v>
      </c>
      <c r="G1359" s="13" t="s">
        <v>189</v>
      </c>
      <c r="H1359" s="13" t="s">
        <v>190</v>
      </c>
      <c r="I1359" s="13">
        <v>1358</v>
      </c>
    </row>
    <row r="1360" spans="1:9" x14ac:dyDescent="0.25">
      <c r="A1360" s="13" t="str">
        <f t="shared" si="21"/>
        <v xml:space="preserve">603-A      60" Steel Pipe, Jacked or Bored, Wall Thickness 0.625" </v>
      </c>
      <c r="B1360" s="13" t="s">
        <v>1679</v>
      </c>
      <c r="C1360" s="13" t="s">
        <v>1719</v>
      </c>
      <c r="D1360" s="13" t="s">
        <v>230</v>
      </c>
      <c r="E1360" s="13" t="s">
        <v>1569</v>
      </c>
      <c r="F1360" s="13" t="s">
        <v>188</v>
      </c>
      <c r="G1360" s="13" t="s">
        <v>189</v>
      </c>
      <c r="H1360" s="13" t="s">
        <v>190</v>
      </c>
      <c r="I1360" s="13">
        <v>1359</v>
      </c>
    </row>
    <row r="1361" spans="1:9" x14ac:dyDescent="0.25">
      <c r="A1361" s="13" t="str">
        <f t="shared" si="21"/>
        <v xml:space="preserve">603-A      8" Steel Pipe, Jacked or Bored </v>
      </c>
      <c r="B1361" s="13" t="s">
        <v>1679</v>
      </c>
      <c r="C1361" s="13" t="s">
        <v>1720</v>
      </c>
      <c r="D1361" s="13" t="s">
        <v>230</v>
      </c>
      <c r="E1361" s="13" t="s">
        <v>1569</v>
      </c>
      <c r="F1361" s="13" t="s">
        <v>188</v>
      </c>
      <c r="G1361" s="13" t="s">
        <v>189</v>
      </c>
      <c r="H1361" s="13" t="s">
        <v>190</v>
      </c>
      <c r="I1361" s="13">
        <v>1360</v>
      </c>
    </row>
    <row r="1362" spans="1:9" x14ac:dyDescent="0.25">
      <c r="A1362" s="13" t="str">
        <f t="shared" si="21"/>
        <v xml:space="preserve">603-A      8" Steel Pipe, Jacked or Bored, Schedule 80 </v>
      </c>
      <c r="B1362" s="13" t="s">
        <v>1679</v>
      </c>
      <c r="C1362" s="13" t="s">
        <v>1721</v>
      </c>
      <c r="D1362" s="13" t="s">
        <v>230</v>
      </c>
      <c r="E1362" s="13" t="s">
        <v>1569</v>
      </c>
      <c r="F1362" s="13" t="s">
        <v>188</v>
      </c>
      <c r="G1362" s="13" t="s">
        <v>189</v>
      </c>
      <c r="H1362" s="13" t="s">
        <v>190</v>
      </c>
      <c r="I1362" s="13">
        <v>1361</v>
      </c>
    </row>
    <row r="1363" spans="1:9" x14ac:dyDescent="0.25">
      <c r="A1363" s="13" t="str">
        <f t="shared" si="21"/>
        <v xml:space="preserve">603-A      8" Steel Pipe, Wall Thickness 0.250" </v>
      </c>
      <c r="B1363" s="13" t="s">
        <v>1679</v>
      </c>
      <c r="C1363" s="13" t="s">
        <v>1722</v>
      </c>
      <c r="D1363" s="13" t="s">
        <v>230</v>
      </c>
      <c r="E1363" s="13" t="s">
        <v>1569</v>
      </c>
      <c r="F1363" s="13" t="s">
        <v>188</v>
      </c>
      <c r="G1363" s="13" t="s">
        <v>189</v>
      </c>
      <c r="H1363" s="13" t="s">
        <v>190</v>
      </c>
      <c r="I1363" s="13">
        <v>1362</v>
      </c>
    </row>
    <row r="1364" spans="1:9" x14ac:dyDescent="0.25">
      <c r="A1364" s="13" t="str">
        <f t="shared" si="21"/>
        <v xml:space="preserve">603-A      24" Steel Pipe, Jacked or Bored </v>
      </c>
      <c r="B1364" s="13" t="s">
        <v>1679</v>
      </c>
      <c r="C1364" s="13" t="s">
        <v>1723</v>
      </c>
      <c r="D1364" s="13" t="s">
        <v>230</v>
      </c>
      <c r="E1364" s="13" t="s">
        <v>1569</v>
      </c>
      <c r="F1364" s="13" t="s">
        <v>188</v>
      </c>
      <c r="G1364" s="13" t="s">
        <v>189</v>
      </c>
      <c r="H1364" s="13" t="s">
        <v>190</v>
      </c>
      <c r="I1364" s="13">
        <v>1363</v>
      </c>
    </row>
    <row r="1365" spans="1:9" x14ac:dyDescent="0.25">
      <c r="A1365" s="13" t="str">
        <f t="shared" si="21"/>
        <v xml:space="preserve">603-A      30" Steel Pipe, Jacked or Bored </v>
      </c>
      <c r="B1365" s="13" t="s">
        <v>1679</v>
      </c>
      <c r="C1365" s="13" t="s">
        <v>1724</v>
      </c>
      <c r="D1365" s="13" t="s">
        <v>230</v>
      </c>
      <c r="E1365" s="13" t="s">
        <v>1569</v>
      </c>
      <c r="F1365" s="13" t="s">
        <v>188</v>
      </c>
      <c r="G1365" s="13" t="s">
        <v>189</v>
      </c>
      <c r="H1365" s="13" t="s">
        <v>190</v>
      </c>
      <c r="I1365" s="13">
        <v>1364</v>
      </c>
    </row>
    <row r="1366" spans="1:9" x14ac:dyDescent="0.25">
      <c r="A1366" s="13" t="str">
        <f t="shared" si="21"/>
        <v xml:space="preserve">603-A      36" Steel Pipe, Jacked or Bored </v>
      </c>
      <c r="B1366" s="13" t="s">
        <v>1679</v>
      </c>
      <c r="C1366" s="13" t="s">
        <v>1725</v>
      </c>
      <c r="D1366" s="13" t="s">
        <v>230</v>
      </c>
      <c r="E1366" s="13" t="s">
        <v>1569</v>
      </c>
      <c r="F1366" s="13" t="s">
        <v>188</v>
      </c>
      <c r="G1366" s="13" t="s">
        <v>189</v>
      </c>
      <c r="H1366" s="13" t="s">
        <v>190</v>
      </c>
      <c r="I1366" s="13">
        <v>1365</v>
      </c>
    </row>
    <row r="1367" spans="1:9" x14ac:dyDescent="0.25">
      <c r="A1367" s="13" t="str">
        <f t="shared" si="21"/>
        <v xml:space="preserve">603-A      42" Steel Pipe, Jacked or Bored </v>
      </c>
      <c r="B1367" s="13" t="s">
        <v>1679</v>
      </c>
      <c r="C1367" s="13" t="s">
        <v>1726</v>
      </c>
      <c r="D1367" s="13" t="s">
        <v>230</v>
      </c>
      <c r="E1367" s="13" t="s">
        <v>1569</v>
      </c>
      <c r="F1367" s="13" t="s">
        <v>188</v>
      </c>
      <c r="G1367" s="13" t="s">
        <v>189</v>
      </c>
      <c r="H1367" s="13" t="s">
        <v>190</v>
      </c>
      <c r="I1367" s="13">
        <v>1366</v>
      </c>
    </row>
    <row r="1368" spans="1:9" x14ac:dyDescent="0.25">
      <c r="A1368" s="13" t="str">
        <f t="shared" si="21"/>
        <v xml:space="preserve">603-A      48" Steel Pipe, Jacked or Bored </v>
      </c>
      <c r="B1368" s="13" t="s">
        <v>1679</v>
      </c>
      <c r="C1368" s="13" t="s">
        <v>1727</v>
      </c>
      <c r="D1368" s="13" t="s">
        <v>230</v>
      </c>
      <c r="E1368" s="13" t="s">
        <v>1569</v>
      </c>
      <c r="F1368" s="13" t="s">
        <v>188</v>
      </c>
      <c r="G1368" s="13" t="s">
        <v>189</v>
      </c>
      <c r="H1368" s="13" t="s">
        <v>190</v>
      </c>
      <c r="I1368" s="13">
        <v>1367</v>
      </c>
    </row>
    <row r="1369" spans="1:9" x14ac:dyDescent="0.25">
      <c r="A1369" s="13" t="str">
        <f t="shared" si="21"/>
        <v xml:space="preserve">603-A      18" Steel Pipe, Jacked or Bored </v>
      </c>
      <c r="B1369" s="13" t="s">
        <v>1679</v>
      </c>
      <c r="C1369" s="13" t="s">
        <v>1728</v>
      </c>
      <c r="D1369" s="13" t="s">
        <v>230</v>
      </c>
      <c r="E1369" s="13" t="s">
        <v>1569</v>
      </c>
      <c r="F1369" s="13" t="s">
        <v>188</v>
      </c>
      <c r="G1369" s="13" t="s">
        <v>189</v>
      </c>
      <c r="H1369" s="13" t="s">
        <v>190</v>
      </c>
      <c r="I1369" s="13">
        <v>1368</v>
      </c>
    </row>
    <row r="1370" spans="1:9" x14ac:dyDescent="0.25">
      <c r="A1370" s="13" t="str">
        <f t="shared" si="21"/>
        <v xml:space="preserve">603-ALT    12" Type A Alternate Pipe </v>
      </c>
      <c r="B1370" s="13" t="s">
        <v>1729</v>
      </c>
      <c r="C1370" s="13" t="s">
        <v>1730</v>
      </c>
      <c r="D1370" s="13" t="s">
        <v>230</v>
      </c>
      <c r="E1370" s="13" t="s">
        <v>1569</v>
      </c>
      <c r="F1370" s="13" t="s">
        <v>188</v>
      </c>
      <c r="G1370" s="13" t="s">
        <v>189</v>
      </c>
      <c r="H1370" s="13" t="s">
        <v>190</v>
      </c>
      <c r="I1370" s="13">
        <v>1369</v>
      </c>
    </row>
    <row r="1371" spans="1:9" x14ac:dyDescent="0.25">
      <c r="A1371" s="13" t="str">
        <f t="shared" si="21"/>
        <v xml:space="preserve">603-ALT    15" Type A Alternate Pipe </v>
      </c>
      <c r="B1371" s="13" t="s">
        <v>1729</v>
      </c>
      <c r="C1371" s="13" t="s">
        <v>1731</v>
      </c>
      <c r="D1371" s="13" t="s">
        <v>230</v>
      </c>
      <c r="E1371" s="13" t="s">
        <v>1569</v>
      </c>
      <c r="F1371" s="13" t="s">
        <v>188</v>
      </c>
      <c r="G1371" s="13" t="s">
        <v>189</v>
      </c>
      <c r="H1371" s="13" t="s">
        <v>190</v>
      </c>
      <c r="I1371" s="13">
        <v>1370</v>
      </c>
    </row>
    <row r="1372" spans="1:9" x14ac:dyDescent="0.25">
      <c r="A1372" s="13" t="str">
        <f t="shared" si="21"/>
        <v xml:space="preserve">603-ALT    18" Type A Alternate Pipe </v>
      </c>
      <c r="B1372" s="13" t="s">
        <v>1729</v>
      </c>
      <c r="C1372" s="13" t="s">
        <v>1732</v>
      </c>
      <c r="D1372" s="13" t="s">
        <v>230</v>
      </c>
      <c r="E1372" s="13" t="s">
        <v>1569</v>
      </c>
      <c r="F1372" s="13" t="s">
        <v>188</v>
      </c>
      <c r="G1372" s="13" t="s">
        <v>189</v>
      </c>
      <c r="H1372" s="13" t="s">
        <v>190</v>
      </c>
      <c r="I1372" s="13">
        <v>1371</v>
      </c>
    </row>
    <row r="1373" spans="1:9" x14ac:dyDescent="0.25">
      <c r="A1373" s="13" t="str">
        <f t="shared" si="21"/>
        <v xml:space="preserve">603-ALT    18" Type B Alternate Pipe </v>
      </c>
      <c r="B1373" s="13" t="s">
        <v>1729</v>
      </c>
      <c r="C1373" s="13" t="s">
        <v>1733</v>
      </c>
      <c r="D1373" s="13" t="s">
        <v>230</v>
      </c>
      <c r="E1373" s="13" t="s">
        <v>1569</v>
      </c>
      <c r="F1373" s="13" t="s">
        <v>188</v>
      </c>
      <c r="G1373" s="13" t="s">
        <v>189</v>
      </c>
      <c r="H1373" s="13" t="s">
        <v>190</v>
      </c>
      <c r="I1373" s="13">
        <v>1372</v>
      </c>
    </row>
    <row r="1374" spans="1:9" x14ac:dyDescent="0.25">
      <c r="A1374" s="13" t="str">
        <f t="shared" si="21"/>
        <v xml:space="preserve">603-ALT    22" x 13" Type A Alternate Pipe </v>
      </c>
      <c r="B1374" s="13" t="s">
        <v>1729</v>
      </c>
      <c r="C1374" s="13" t="s">
        <v>1734</v>
      </c>
      <c r="D1374" s="13" t="s">
        <v>230</v>
      </c>
      <c r="E1374" s="13" t="s">
        <v>1569</v>
      </c>
      <c r="F1374" s="13" t="s">
        <v>188</v>
      </c>
      <c r="G1374" s="13" t="s">
        <v>189</v>
      </c>
      <c r="H1374" s="13" t="s">
        <v>190</v>
      </c>
      <c r="I1374" s="13">
        <v>1373</v>
      </c>
    </row>
    <row r="1375" spans="1:9" x14ac:dyDescent="0.25">
      <c r="A1375" s="13" t="str">
        <f t="shared" si="21"/>
        <v xml:space="preserve">603-ALT    24" Type A Alternate Pipe </v>
      </c>
      <c r="B1375" s="13" t="s">
        <v>1729</v>
      </c>
      <c r="C1375" s="13" t="s">
        <v>1735</v>
      </c>
      <c r="D1375" s="13" t="s">
        <v>230</v>
      </c>
      <c r="E1375" s="13" t="s">
        <v>1569</v>
      </c>
      <c r="F1375" s="13" t="s">
        <v>188</v>
      </c>
      <c r="G1375" s="13" t="s">
        <v>189</v>
      </c>
      <c r="H1375" s="13" t="s">
        <v>190</v>
      </c>
      <c r="I1375" s="13">
        <v>1374</v>
      </c>
    </row>
    <row r="1376" spans="1:9" x14ac:dyDescent="0.25">
      <c r="A1376" s="13" t="str">
        <f t="shared" si="21"/>
        <v xml:space="preserve">603-ALT    24" Type B Alternate Pipe </v>
      </c>
      <c r="B1376" s="13" t="s">
        <v>1729</v>
      </c>
      <c r="C1376" s="13" t="s">
        <v>1736</v>
      </c>
      <c r="D1376" s="13" t="s">
        <v>230</v>
      </c>
      <c r="E1376" s="13" t="s">
        <v>1569</v>
      </c>
      <c r="F1376" s="13" t="s">
        <v>188</v>
      </c>
      <c r="G1376" s="13" t="s">
        <v>189</v>
      </c>
      <c r="H1376" s="13" t="s">
        <v>190</v>
      </c>
      <c r="I1376" s="13">
        <v>1375</v>
      </c>
    </row>
    <row r="1377" spans="1:9" x14ac:dyDescent="0.25">
      <c r="A1377" s="13" t="str">
        <f t="shared" si="21"/>
        <v xml:space="preserve">603-ALT    29" x 18" Type A Alternate Pipe </v>
      </c>
      <c r="B1377" s="13" t="s">
        <v>1729</v>
      </c>
      <c r="C1377" s="13" t="s">
        <v>1737</v>
      </c>
      <c r="D1377" s="13" t="s">
        <v>230</v>
      </c>
      <c r="E1377" s="13" t="s">
        <v>1569</v>
      </c>
      <c r="F1377" s="13" t="s">
        <v>188</v>
      </c>
      <c r="G1377" s="13" t="s">
        <v>189</v>
      </c>
      <c r="H1377" s="13" t="s">
        <v>190</v>
      </c>
      <c r="I1377" s="13">
        <v>1376</v>
      </c>
    </row>
    <row r="1378" spans="1:9" x14ac:dyDescent="0.25">
      <c r="A1378" s="13" t="str">
        <f t="shared" si="21"/>
        <v xml:space="preserve">603-ALT    30" Type A Alternate Pipe </v>
      </c>
      <c r="B1378" s="13" t="s">
        <v>1729</v>
      </c>
      <c r="C1378" s="13" t="s">
        <v>1738</v>
      </c>
      <c r="D1378" s="13" t="s">
        <v>230</v>
      </c>
      <c r="E1378" s="13" t="s">
        <v>1569</v>
      </c>
      <c r="F1378" s="13" t="s">
        <v>188</v>
      </c>
      <c r="G1378" s="13" t="s">
        <v>189</v>
      </c>
      <c r="H1378" s="13" t="s">
        <v>190</v>
      </c>
      <c r="I1378" s="13">
        <v>1377</v>
      </c>
    </row>
    <row r="1379" spans="1:9" x14ac:dyDescent="0.25">
      <c r="A1379" s="13" t="str">
        <f t="shared" si="21"/>
        <v xml:space="preserve">603-ALT    30" Type B Alternate Pipe </v>
      </c>
      <c r="B1379" s="13" t="s">
        <v>1729</v>
      </c>
      <c r="C1379" s="13" t="s">
        <v>1739</v>
      </c>
      <c r="D1379" s="13" t="s">
        <v>230</v>
      </c>
      <c r="E1379" s="13" t="s">
        <v>1569</v>
      </c>
      <c r="F1379" s="13" t="s">
        <v>188</v>
      </c>
      <c r="G1379" s="13" t="s">
        <v>189</v>
      </c>
      <c r="H1379" s="13" t="s">
        <v>190</v>
      </c>
      <c r="I1379" s="13">
        <v>1378</v>
      </c>
    </row>
    <row r="1380" spans="1:9" x14ac:dyDescent="0.25">
      <c r="A1380" s="13" t="str">
        <f t="shared" si="21"/>
        <v xml:space="preserve">603-ALT    36" Type A Alternate Pipe </v>
      </c>
      <c r="B1380" s="13" t="s">
        <v>1729</v>
      </c>
      <c r="C1380" s="13" t="s">
        <v>1740</v>
      </c>
      <c r="D1380" s="13" t="s">
        <v>230</v>
      </c>
      <c r="E1380" s="13" t="s">
        <v>1569</v>
      </c>
      <c r="F1380" s="13" t="s">
        <v>188</v>
      </c>
      <c r="G1380" s="13" t="s">
        <v>189</v>
      </c>
      <c r="H1380" s="13" t="s">
        <v>190</v>
      </c>
      <c r="I1380" s="13">
        <v>1379</v>
      </c>
    </row>
    <row r="1381" spans="1:9" x14ac:dyDescent="0.25">
      <c r="A1381" s="13" t="str">
        <f t="shared" si="21"/>
        <v xml:space="preserve">603-ALT    36" Type B Alternate Pipe </v>
      </c>
      <c r="B1381" s="13" t="s">
        <v>1729</v>
      </c>
      <c r="C1381" s="13" t="s">
        <v>1741</v>
      </c>
      <c r="D1381" s="13" t="s">
        <v>230</v>
      </c>
      <c r="E1381" s="13" t="s">
        <v>1569</v>
      </c>
      <c r="F1381" s="13" t="s">
        <v>188</v>
      </c>
      <c r="G1381" s="13" t="s">
        <v>189</v>
      </c>
      <c r="H1381" s="13" t="s">
        <v>190</v>
      </c>
      <c r="I1381" s="13">
        <v>1380</v>
      </c>
    </row>
    <row r="1382" spans="1:9" x14ac:dyDescent="0.25">
      <c r="A1382" s="13" t="str">
        <f t="shared" si="21"/>
        <v xml:space="preserve">603-ALT    36" x 23" Type A Alternate Pipe </v>
      </c>
      <c r="B1382" s="13" t="s">
        <v>1729</v>
      </c>
      <c r="C1382" s="13" t="s">
        <v>1742</v>
      </c>
      <c r="D1382" s="13" t="s">
        <v>230</v>
      </c>
      <c r="E1382" s="13" t="s">
        <v>1569</v>
      </c>
      <c r="F1382" s="13" t="s">
        <v>188</v>
      </c>
      <c r="G1382" s="13" t="s">
        <v>189</v>
      </c>
      <c r="H1382" s="13" t="s">
        <v>190</v>
      </c>
      <c r="I1382" s="13">
        <v>1381</v>
      </c>
    </row>
    <row r="1383" spans="1:9" x14ac:dyDescent="0.25">
      <c r="A1383" s="13" t="str">
        <f t="shared" si="21"/>
        <v xml:space="preserve">603-ALT    42" Type A Alternate Pipe </v>
      </c>
      <c r="B1383" s="13" t="s">
        <v>1729</v>
      </c>
      <c r="C1383" s="13" t="s">
        <v>1743</v>
      </c>
      <c r="D1383" s="13" t="s">
        <v>230</v>
      </c>
      <c r="E1383" s="13" t="s">
        <v>1569</v>
      </c>
      <c r="F1383" s="13" t="s">
        <v>188</v>
      </c>
      <c r="G1383" s="13" t="s">
        <v>189</v>
      </c>
      <c r="H1383" s="13" t="s">
        <v>190</v>
      </c>
      <c r="I1383" s="13">
        <v>1382</v>
      </c>
    </row>
    <row r="1384" spans="1:9" x14ac:dyDescent="0.25">
      <c r="A1384" s="13" t="str">
        <f t="shared" si="21"/>
        <v xml:space="preserve">603-ALT    44" x 27" Type A Alternate Pipe </v>
      </c>
      <c r="B1384" s="13" t="s">
        <v>1729</v>
      </c>
      <c r="C1384" s="13" t="s">
        <v>1744</v>
      </c>
      <c r="D1384" s="13" t="s">
        <v>230</v>
      </c>
      <c r="E1384" s="13" t="s">
        <v>1569</v>
      </c>
      <c r="F1384" s="13" t="s">
        <v>188</v>
      </c>
      <c r="G1384" s="13" t="s">
        <v>189</v>
      </c>
      <c r="H1384" s="13" t="s">
        <v>190</v>
      </c>
      <c r="I1384" s="13">
        <v>1383</v>
      </c>
    </row>
    <row r="1385" spans="1:9" x14ac:dyDescent="0.25">
      <c r="A1385" s="13" t="str">
        <f t="shared" si="21"/>
        <v xml:space="preserve">603-ALT    48" Type A Alternate Pipe </v>
      </c>
      <c r="B1385" s="13" t="s">
        <v>1729</v>
      </c>
      <c r="C1385" s="13" t="s">
        <v>1745</v>
      </c>
      <c r="D1385" s="13" t="s">
        <v>230</v>
      </c>
      <c r="E1385" s="13" t="s">
        <v>1569</v>
      </c>
      <c r="F1385" s="13" t="s">
        <v>188</v>
      </c>
      <c r="G1385" s="13" t="s">
        <v>189</v>
      </c>
      <c r="H1385" s="13" t="s">
        <v>190</v>
      </c>
      <c r="I1385" s="13">
        <v>1384</v>
      </c>
    </row>
    <row r="1386" spans="1:9" x14ac:dyDescent="0.25">
      <c r="A1386" s="13" t="str">
        <f t="shared" si="21"/>
        <v xml:space="preserve">603-ALT    51" x 31" Type A Alternate Pipe </v>
      </c>
      <c r="B1386" s="13" t="s">
        <v>1729</v>
      </c>
      <c r="C1386" s="13" t="s">
        <v>1746</v>
      </c>
      <c r="D1386" s="13" t="s">
        <v>230</v>
      </c>
      <c r="E1386" s="13" t="s">
        <v>1569</v>
      </c>
      <c r="F1386" s="13" t="s">
        <v>188</v>
      </c>
      <c r="G1386" s="13" t="s">
        <v>189</v>
      </c>
      <c r="H1386" s="13" t="s">
        <v>190</v>
      </c>
      <c r="I1386" s="13">
        <v>1385</v>
      </c>
    </row>
    <row r="1387" spans="1:9" x14ac:dyDescent="0.25">
      <c r="A1387" s="13" t="str">
        <f t="shared" si="21"/>
        <v xml:space="preserve">603-ALT    54" Type A Alternate Pipe </v>
      </c>
      <c r="B1387" s="13" t="s">
        <v>1729</v>
      </c>
      <c r="C1387" s="13" t="s">
        <v>1747</v>
      </c>
      <c r="D1387" s="13" t="s">
        <v>230</v>
      </c>
      <c r="E1387" s="13" t="s">
        <v>1569</v>
      </c>
      <c r="F1387" s="13" t="s">
        <v>188</v>
      </c>
      <c r="G1387" s="13" t="s">
        <v>189</v>
      </c>
      <c r="H1387" s="13" t="s">
        <v>190</v>
      </c>
      <c r="I1387" s="13">
        <v>1386</v>
      </c>
    </row>
    <row r="1388" spans="1:9" x14ac:dyDescent="0.25">
      <c r="A1388" s="13" t="str">
        <f t="shared" si="21"/>
        <v xml:space="preserve">603-ALT    58" x 36" Type A Alternate Pipe </v>
      </c>
      <c r="B1388" s="13" t="s">
        <v>1729</v>
      </c>
      <c r="C1388" s="13" t="s">
        <v>1748</v>
      </c>
      <c r="D1388" s="13" t="s">
        <v>230</v>
      </c>
      <c r="E1388" s="13" t="s">
        <v>1569</v>
      </c>
      <c r="F1388" s="13" t="s">
        <v>188</v>
      </c>
      <c r="G1388" s="13" t="s">
        <v>189</v>
      </c>
      <c r="H1388" s="13" t="s">
        <v>190</v>
      </c>
      <c r="I1388" s="13">
        <v>1387</v>
      </c>
    </row>
    <row r="1389" spans="1:9" x14ac:dyDescent="0.25">
      <c r="A1389" s="13" t="str">
        <f t="shared" si="21"/>
        <v xml:space="preserve">603-ALT    65" x 40" Type A Alternate Pipe </v>
      </c>
      <c r="B1389" s="13" t="s">
        <v>1729</v>
      </c>
      <c r="C1389" s="13" t="s">
        <v>1749</v>
      </c>
      <c r="D1389" s="13" t="s">
        <v>230</v>
      </c>
      <c r="E1389" s="13" t="s">
        <v>1569</v>
      </c>
      <c r="F1389" s="13" t="s">
        <v>188</v>
      </c>
      <c r="G1389" s="13" t="s">
        <v>189</v>
      </c>
      <c r="H1389" s="13" t="s">
        <v>190</v>
      </c>
      <c r="I1389" s="13">
        <v>1388</v>
      </c>
    </row>
    <row r="1390" spans="1:9" x14ac:dyDescent="0.25">
      <c r="A1390" s="13" t="str">
        <f t="shared" si="21"/>
        <v xml:space="preserve">603-ALT    73" x 45" Type A Alternate Pipe </v>
      </c>
      <c r="B1390" s="13" t="s">
        <v>1729</v>
      </c>
      <c r="C1390" s="13" t="s">
        <v>1750</v>
      </c>
      <c r="D1390" s="13" t="s">
        <v>230</v>
      </c>
      <c r="E1390" s="13" t="s">
        <v>1569</v>
      </c>
      <c r="F1390" s="13" t="s">
        <v>188</v>
      </c>
      <c r="G1390" s="13" t="s">
        <v>189</v>
      </c>
      <c r="H1390" s="13" t="s">
        <v>190</v>
      </c>
      <c r="I1390" s="13">
        <v>1389</v>
      </c>
    </row>
    <row r="1391" spans="1:9" x14ac:dyDescent="0.25">
      <c r="A1391" s="13" t="str">
        <f t="shared" si="21"/>
        <v xml:space="preserve">603-ALT    88" x 54" Type A Alternate Pipe </v>
      </c>
      <c r="B1391" s="13" t="s">
        <v>1729</v>
      </c>
      <c r="C1391" s="13" t="s">
        <v>1751</v>
      </c>
      <c r="D1391" s="13" t="s">
        <v>230</v>
      </c>
      <c r="E1391" s="13" t="s">
        <v>1569</v>
      </c>
      <c r="F1391" s="13" t="s">
        <v>188</v>
      </c>
      <c r="G1391" s="13" t="s">
        <v>189</v>
      </c>
      <c r="H1391" s="13" t="s">
        <v>190</v>
      </c>
      <c r="I1391" s="13">
        <v>1390</v>
      </c>
    </row>
    <row r="1392" spans="1:9" x14ac:dyDescent="0.25">
      <c r="A1392" s="13" t="str">
        <f t="shared" si="21"/>
        <v xml:space="preserve">603-B      4" Cast Iron Pipe, Class I </v>
      </c>
      <c r="B1392" s="13" t="s">
        <v>1752</v>
      </c>
      <c r="C1392" s="13" t="s">
        <v>1753</v>
      </c>
      <c r="D1392" s="13" t="s">
        <v>230</v>
      </c>
      <c r="E1392" s="13" t="s">
        <v>1569</v>
      </c>
      <c r="F1392" s="13" t="s">
        <v>188</v>
      </c>
      <c r="G1392" s="13" t="s">
        <v>189</v>
      </c>
      <c r="H1392" s="13" t="s">
        <v>190</v>
      </c>
      <c r="I1392" s="13">
        <v>1391</v>
      </c>
    </row>
    <row r="1393" spans="1:9" x14ac:dyDescent="0.25">
      <c r="A1393" s="13" t="str">
        <f t="shared" si="21"/>
        <v xml:space="preserve">603-B      6" Cast Iron Pipe, Class I </v>
      </c>
      <c r="B1393" s="13" t="s">
        <v>1752</v>
      </c>
      <c r="C1393" s="13" t="s">
        <v>1754</v>
      </c>
      <c r="D1393" s="13" t="s">
        <v>230</v>
      </c>
      <c r="E1393" s="13" t="s">
        <v>1569</v>
      </c>
      <c r="F1393" s="13" t="s">
        <v>188</v>
      </c>
      <c r="G1393" s="13" t="s">
        <v>189</v>
      </c>
      <c r="H1393" s="13" t="s">
        <v>190</v>
      </c>
      <c r="I1393" s="13">
        <v>1392</v>
      </c>
    </row>
    <row r="1394" spans="1:9" x14ac:dyDescent="0.25">
      <c r="A1394" s="13" t="str">
        <f t="shared" si="21"/>
        <v xml:space="preserve">603-CA     12" Reinforced Concrete Pipe, Class III </v>
      </c>
      <c r="B1394" s="13" t="s">
        <v>1755</v>
      </c>
      <c r="C1394" s="13" t="s">
        <v>1756</v>
      </c>
      <c r="D1394" s="13" t="s">
        <v>230</v>
      </c>
      <c r="E1394" s="13" t="s">
        <v>1569</v>
      </c>
      <c r="F1394" s="13" t="s">
        <v>188</v>
      </c>
      <c r="G1394" s="13" t="s">
        <v>189</v>
      </c>
      <c r="H1394" s="13" t="s">
        <v>190</v>
      </c>
      <c r="I1394" s="13">
        <v>1393</v>
      </c>
    </row>
    <row r="1395" spans="1:9" x14ac:dyDescent="0.25">
      <c r="A1395" s="13" t="str">
        <f t="shared" si="21"/>
        <v xml:space="preserve">603-CA     12" Reinforced Concrete Pipe, Class V, Jacked or Bored </v>
      </c>
      <c r="B1395" s="13" t="s">
        <v>1755</v>
      </c>
      <c r="C1395" s="13" t="s">
        <v>1757</v>
      </c>
      <c r="D1395" s="13" t="s">
        <v>230</v>
      </c>
      <c r="E1395" s="13" t="s">
        <v>1569</v>
      </c>
      <c r="F1395" s="13" t="s">
        <v>188</v>
      </c>
      <c r="G1395" s="13" t="s">
        <v>189</v>
      </c>
      <c r="H1395" s="13" t="s">
        <v>190</v>
      </c>
      <c r="I1395" s="13">
        <v>1394</v>
      </c>
    </row>
    <row r="1396" spans="1:9" x14ac:dyDescent="0.25">
      <c r="A1396" s="13" t="str">
        <f t="shared" si="21"/>
        <v xml:space="preserve">603-CA     15" Reinforced Concrete Pipe, Class III </v>
      </c>
      <c r="B1396" s="13" t="s">
        <v>1755</v>
      </c>
      <c r="C1396" s="13" t="s">
        <v>1758</v>
      </c>
      <c r="D1396" s="13" t="s">
        <v>230</v>
      </c>
      <c r="E1396" s="13" t="s">
        <v>1569</v>
      </c>
      <c r="F1396" s="13" t="s">
        <v>188</v>
      </c>
      <c r="G1396" s="13" t="s">
        <v>189</v>
      </c>
      <c r="H1396" s="13" t="s">
        <v>190</v>
      </c>
      <c r="I1396" s="13">
        <v>1395</v>
      </c>
    </row>
    <row r="1397" spans="1:9" x14ac:dyDescent="0.25">
      <c r="A1397" s="13" t="str">
        <f t="shared" si="21"/>
        <v xml:space="preserve">603-CA     15" Reinforced Concrete Pipe, Class III, Rubber Type Gaskets </v>
      </c>
      <c r="B1397" s="13" t="s">
        <v>1755</v>
      </c>
      <c r="C1397" s="13" t="s">
        <v>1759</v>
      </c>
      <c r="D1397" s="13" t="s">
        <v>230</v>
      </c>
      <c r="E1397" s="13" t="s">
        <v>1569</v>
      </c>
      <c r="F1397" s="13" t="s">
        <v>188</v>
      </c>
      <c r="G1397" s="13" t="s">
        <v>189</v>
      </c>
      <c r="H1397" s="13" t="s">
        <v>190</v>
      </c>
      <c r="I1397" s="13">
        <v>1396</v>
      </c>
    </row>
    <row r="1398" spans="1:9" x14ac:dyDescent="0.25">
      <c r="A1398" s="13" t="str">
        <f t="shared" si="21"/>
        <v xml:space="preserve">603-CA     15" Reinforced Concrete Pipe, Class IV </v>
      </c>
      <c r="B1398" s="13" t="s">
        <v>1755</v>
      </c>
      <c r="C1398" s="13" t="s">
        <v>1760</v>
      </c>
      <c r="D1398" s="13" t="s">
        <v>230</v>
      </c>
      <c r="E1398" s="13" t="s">
        <v>1569</v>
      </c>
      <c r="F1398" s="13" t="s">
        <v>188</v>
      </c>
      <c r="G1398" s="13" t="s">
        <v>189</v>
      </c>
      <c r="H1398" s="13" t="s">
        <v>190</v>
      </c>
      <c r="I1398" s="13">
        <v>1397</v>
      </c>
    </row>
    <row r="1399" spans="1:9" x14ac:dyDescent="0.25">
      <c r="A1399" s="13" t="str">
        <f t="shared" si="21"/>
        <v xml:space="preserve">603-CA     15" Reinforced Concrete Pipe, Class IV, Class B Bedding </v>
      </c>
      <c r="B1399" s="13" t="s">
        <v>1755</v>
      </c>
      <c r="C1399" s="13" t="s">
        <v>1761</v>
      </c>
      <c r="D1399" s="13" t="s">
        <v>230</v>
      </c>
      <c r="E1399" s="13" t="s">
        <v>1569</v>
      </c>
      <c r="F1399" s="13" t="s">
        <v>188</v>
      </c>
      <c r="G1399" s="13" t="s">
        <v>189</v>
      </c>
      <c r="H1399" s="13" t="s">
        <v>190</v>
      </c>
      <c r="I1399" s="13">
        <v>1398</v>
      </c>
    </row>
    <row r="1400" spans="1:9" x14ac:dyDescent="0.25">
      <c r="A1400" s="13" t="str">
        <f t="shared" si="21"/>
        <v xml:space="preserve">603-CA     15" Reinforced Concrete Pipe, Class IV, Class B Bedding, Imperfect Trench </v>
      </c>
      <c r="B1400" s="13" t="s">
        <v>1755</v>
      </c>
      <c r="C1400" s="13" t="s">
        <v>1762</v>
      </c>
      <c r="D1400" s="13" t="s">
        <v>230</v>
      </c>
      <c r="E1400" s="13" t="s">
        <v>1569</v>
      </c>
      <c r="F1400" s="13" t="s">
        <v>188</v>
      </c>
      <c r="G1400" s="13" t="s">
        <v>189</v>
      </c>
      <c r="H1400" s="13" t="s">
        <v>190</v>
      </c>
      <c r="I1400" s="13">
        <v>1399</v>
      </c>
    </row>
    <row r="1401" spans="1:9" x14ac:dyDescent="0.25">
      <c r="A1401" s="13" t="str">
        <f t="shared" si="21"/>
        <v xml:space="preserve">603-CA     15" Reinforced Concrete Pipe, Class V </v>
      </c>
      <c r="B1401" s="13" t="s">
        <v>1755</v>
      </c>
      <c r="C1401" s="13" t="s">
        <v>1763</v>
      </c>
      <c r="D1401" s="13" t="s">
        <v>230</v>
      </c>
      <c r="E1401" s="13" t="s">
        <v>1569</v>
      </c>
      <c r="F1401" s="13" t="s">
        <v>188</v>
      </c>
      <c r="G1401" s="13" t="s">
        <v>189</v>
      </c>
      <c r="H1401" s="13" t="s">
        <v>190</v>
      </c>
      <c r="I1401" s="13">
        <v>1400</v>
      </c>
    </row>
    <row r="1402" spans="1:9" x14ac:dyDescent="0.25">
      <c r="A1402" s="13" t="str">
        <f t="shared" si="21"/>
        <v xml:space="preserve">603-CA     15" Reinforced Concrete Pipe, Class V, Class B Bedding </v>
      </c>
      <c r="B1402" s="13" t="s">
        <v>1755</v>
      </c>
      <c r="C1402" s="13" t="s">
        <v>1764</v>
      </c>
      <c r="D1402" s="13" t="s">
        <v>230</v>
      </c>
      <c r="E1402" s="13" t="s">
        <v>1569</v>
      </c>
      <c r="F1402" s="13" t="s">
        <v>188</v>
      </c>
      <c r="G1402" s="13" t="s">
        <v>189</v>
      </c>
      <c r="H1402" s="13" t="s">
        <v>190</v>
      </c>
      <c r="I1402" s="13">
        <v>1401</v>
      </c>
    </row>
    <row r="1403" spans="1:9" x14ac:dyDescent="0.25">
      <c r="A1403" s="13" t="str">
        <f t="shared" si="21"/>
        <v xml:space="preserve">603-CA     18" Reinforced Concrete Pipe, Class III </v>
      </c>
      <c r="B1403" s="13" t="s">
        <v>1755</v>
      </c>
      <c r="C1403" s="13" t="s">
        <v>1765</v>
      </c>
      <c r="D1403" s="13" t="s">
        <v>230</v>
      </c>
      <c r="E1403" s="13" t="s">
        <v>1569</v>
      </c>
      <c r="F1403" s="13" t="s">
        <v>188</v>
      </c>
      <c r="G1403" s="13" t="s">
        <v>189</v>
      </c>
      <c r="H1403" s="13" t="s">
        <v>190</v>
      </c>
      <c r="I1403" s="13">
        <v>1402</v>
      </c>
    </row>
    <row r="1404" spans="1:9" x14ac:dyDescent="0.25">
      <c r="A1404" s="13" t="str">
        <f t="shared" si="21"/>
        <v xml:space="preserve">603-CA     18" Reinforced Concrete Pipe, Class III, Rubber Type Gaskets </v>
      </c>
      <c r="B1404" s="13" t="s">
        <v>1755</v>
      </c>
      <c r="C1404" s="13" t="s">
        <v>1766</v>
      </c>
      <c r="D1404" s="13" t="s">
        <v>230</v>
      </c>
      <c r="E1404" s="13" t="s">
        <v>1569</v>
      </c>
      <c r="F1404" s="13" t="s">
        <v>188</v>
      </c>
      <c r="G1404" s="13" t="s">
        <v>189</v>
      </c>
      <c r="H1404" s="13" t="s">
        <v>190</v>
      </c>
      <c r="I1404" s="13">
        <v>1403</v>
      </c>
    </row>
    <row r="1405" spans="1:9" x14ac:dyDescent="0.25">
      <c r="A1405" s="13" t="str">
        <f t="shared" si="21"/>
        <v xml:space="preserve">603-CA     18" Reinforced Concrete Pipe, Class IV </v>
      </c>
      <c r="B1405" s="13" t="s">
        <v>1755</v>
      </c>
      <c r="C1405" s="13" t="s">
        <v>1767</v>
      </c>
      <c r="D1405" s="13" t="s">
        <v>230</v>
      </c>
      <c r="E1405" s="13" t="s">
        <v>1569</v>
      </c>
      <c r="F1405" s="13" t="s">
        <v>188</v>
      </c>
      <c r="G1405" s="13" t="s">
        <v>189</v>
      </c>
      <c r="H1405" s="13" t="s">
        <v>190</v>
      </c>
      <c r="I1405" s="13">
        <v>1404</v>
      </c>
    </row>
    <row r="1406" spans="1:9" x14ac:dyDescent="0.25">
      <c r="A1406" s="13" t="str">
        <f t="shared" si="21"/>
        <v xml:space="preserve">603-CA     18" Reinforced Concrete Pipe, Class IV, Class B Bedding </v>
      </c>
      <c r="B1406" s="13" t="s">
        <v>1755</v>
      </c>
      <c r="C1406" s="13" t="s">
        <v>1768</v>
      </c>
      <c r="D1406" s="13" t="s">
        <v>230</v>
      </c>
      <c r="E1406" s="13" t="s">
        <v>1569</v>
      </c>
      <c r="F1406" s="13" t="s">
        <v>188</v>
      </c>
      <c r="G1406" s="13" t="s">
        <v>189</v>
      </c>
      <c r="H1406" s="13" t="s">
        <v>190</v>
      </c>
      <c r="I1406" s="13">
        <v>1405</v>
      </c>
    </row>
    <row r="1407" spans="1:9" x14ac:dyDescent="0.25">
      <c r="A1407" s="13" t="str">
        <f t="shared" si="21"/>
        <v xml:space="preserve">603-CA     18" Reinforced Concrete Pipe, Class IV, Class B Bedding, Rubber Type Gaskets </v>
      </c>
      <c r="B1407" s="13" t="s">
        <v>1755</v>
      </c>
      <c r="C1407" s="13" t="s">
        <v>1769</v>
      </c>
      <c r="D1407" s="13" t="s">
        <v>230</v>
      </c>
      <c r="E1407" s="13" t="s">
        <v>1569</v>
      </c>
      <c r="F1407" s="13" t="s">
        <v>188</v>
      </c>
      <c r="G1407" s="13" t="s">
        <v>189</v>
      </c>
      <c r="H1407" s="13" t="s">
        <v>190</v>
      </c>
      <c r="I1407" s="13">
        <v>1406</v>
      </c>
    </row>
    <row r="1408" spans="1:9" x14ac:dyDescent="0.25">
      <c r="A1408" s="13" t="str">
        <f t="shared" si="21"/>
        <v xml:space="preserve">603-CA     18" Reinforced Concrete Pipe, Class IV, Class C Bedding </v>
      </c>
      <c r="B1408" s="13" t="s">
        <v>1755</v>
      </c>
      <c r="C1408" s="13" t="s">
        <v>1770</v>
      </c>
      <c r="D1408" s="13" t="s">
        <v>230</v>
      </c>
      <c r="E1408" s="13" t="s">
        <v>1569</v>
      </c>
      <c r="F1408" s="13" t="s">
        <v>188</v>
      </c>
      <c r="G1408" s="13" t="s">
        <v>189</v>
      </c>
      <c r="H1408" s="13" t="s">
        <v>190</v>
      </c>
      <c r="I1408" s="13">
        <v>1407</v>
      </c>
    </row>
    <row r="1409" spans="1:9" x14ac:dyDescent="0.25">
      <c r="A1409" s="13" t="str">
        <f t="shared" si="21"/>
        <v xml:space="preserve">603-CA     18" Reinforced Concrete Pipe, Class IV, Rubber Type Gaskets </v>
      </c>
      <c r="B1409" s="13" t="s">
        <v>1755</v>
      </c>
      <c r="C1409" s="13" t="s">
        <v>1771</v>
      </c>
      <c r="D1409" s="13" t="s">
        <v>230</v>
      </c>
      <c r="E1409" s="13" t="s">
        <v>1569</v>
      </c>
      <c r="F1409" s="13" t="s">
        <v>188</v>
      </c>
      <c r="G1409" s="13" t="s">
        <v>189</v>
      </c>
      <c r="H1409" s="13" t="s">
        <v>190</v>
      </c>
      <c r="I1409" s="13">
        <v>1408</v>
      </c>
    </row>
    <row r="1410" spans="1:9" x14ac:dyDescent="0.25">
      <c r="A1410" s="13" t="str">
        <f t="shared" si="21"/>
        <v xml:space="preserve">603-CA     18" Reinforced Concrete Pipe, Class V </v>
      </c>
      <c r="B1410" s="13" t="s">
        <v>1755</v>
      </c>
      <c r="C1410" s="13" t="s">
        <v>1772</v>
      </c>
      <c r="D1410" s="13" t="s">
        <v>230</v>
      </c>
      <c r="E1410" s="13" t="s">
        <v>1569</v>
      </c>
      <c r="F1410" s="13" t="s">
        <v>188</v>
      </c>
      <c r="G1410" s="13" t="s">
        <v>189</v>
      </c>
      <c r="H1410" s="13" t="s">
        <v>190</v>
      </c>
      <c r="I1410" s="13">
        <v>1409</v>
      </c>
    </row>
    <row r="1411" spans="1:9" x14ac:dyDescent="0.25">
      <c r="A1411" s="13" t="str">
        <f t="shared" si="21"/>
        <v xml:space="preserve">603-CA     18" Reinforced Concrete Pipe, Class V, Class B Bedding </v>
      </c>
      <c r="B1411" s="13" t="s">
        <v>1755</v>
      </c>
      <c r="C1411" s="13" t="s">
        <v>1773</v>
      </c>
      <c r="D1411" s="13" t="s">
        <v>230</v>
      </c>
      <c r="E1411" s="13" t="s">
        <v>1569</v>
      </c>
      <c r="F1411" s="13" t="s">
        <v>188</v>
      </c>
      <c r="G1411" s="13" t="s">
        <v>189</v>
      </c>
      <c r="H1411" s="13" t="s">
        <v>190</v>
      </c>
      <c r="I1411" s="13">
        <v>1410</v>
      </c>
    </row>
    <row r="1412" spans="1:9" x14ac:dyDescent="0.25">
      <c r="A1412" s="13" t="str">
        <f t="shared" ref="A1412:A1475" si="22">_xlfn.CONCAT(B1412," ", C1412)</f>
        <v xml:space="preserve">603-CA     18" Reinforced Concrete Pipe, Class V, Jacked or Bored </v>
      </c>
      <c r="B1412" s="13" t="s">
        <v>1755</v>
      </c>
      <c r="C1412" s="13" t="s">
        <v>1774</v>
      </c>
      <c r="D1412" s="13" t="s">
        <v>230</v>
      </c>
      <c r="E1412" s="13" t="s">
        <v>1569</v>
      </c>
      <c r="F1412" s="13" t="s">
        <v>188</v>
      </c>
      <c r="G1412" s="13" t="s">
        <v>189</v>
      </c>
      <c r="H1412" s="13" t="s">
        <v>190</v>
      </c>
      <c r="I1412" s="13">
        <v>1411</v>
      </c>
    </row>
    <row r="1413" spans="1:9" x14ac:dyDescent="0.25">
      <c r="A1413" s="13" t="str">
        <f t="shared" si="22"/>
        <v xml:space="preserve">603-CA     18" Reinforced Concrete Pipe, Class V, Rubber Type Gaskets </v>
      </c>
      <c r="B1413" s="13" t="s">
        <v>1755</v>
      </c>
      <c r="C1413" s="13" t="s">
        <v>1775</v>
      </c>
      <c r="D1413" s="13" t="s">
        <v>230</v>
      </c>
      <c r="E1413" s="13" t="s">
        <v>1569</v>
      </c>
      <c r="F1413" s="13" t="s">
        <v>188</v>
      </c>
      <c r="G1413" s="13" t="s">
        <v>189</v>
      </c>
      <c r="H1413" s="13" t="s">
        <v>190</v>
      </c>
      <c r="I1413" s="13">
        <v>1412</v>
      </c>
    </row>
    <row r="1414" spans="1:9" x14ac:dyDescent="0.25">
      <c r="A1414" s="13" t="str">
        <f t="shared" si="22"/>
        <v xml:space="preserve">603-CA     21" Reinforced Concrete Pipe, Class III </v>
      </c>
      <c r="B1414" s="13" t="s">
        <v>1755</v>
      </c>
      <c r="C1414" s="13" t="s">
        <v>1776</v>
      </c>
      <c r="D1414" s="13" t="s">
        <v>230</v>
      </c>
      <c r="E1414" s="13" t="s">
        <v>1569</v>
      </c>
      <c r="F1414" s="13" t="s">
        <v>188</v>
      </c>
      <c r="G1414" s="13" t="s">
        <v>189</v>
      </c>
      <c r="H1414" s="13" t="s">
        <v>190</v>
      </c>
      <c r="I1414" s="13">
        <v>1413</v>
      </c>
    </row>
    <row r="1415" spans="1:9" x14ac:dyDescent="0.25">
      <c r="A1415" s="13" t="str">
        <f t="shared" si="22"/>
        <v xml:space="preserve">603-CA     21" Reinforced Concrete Pipe, Class III, Rubber Type Gaskets </v>
      </c>
      <c r="B1415" s="13" t="s">
        <v>1755</v>
      </c>
      <c r="C1415" s="13" t="s">
        <v>1777</v>
      </c>
      <c r="D1415" s="13" t="s">
        <v>230</v>
      </c>
      <c r="E1415" s="13" t="s">
        <v>1569</v>
      </c>
      <c r="F1415" s="13" t="s">
        <v>188</v>
      </c>
      <c r="G1415" s="13" t="s">
        <v>189</v>
      </c>
      <c r="H1415" s="13" t="s">
        <v>190</v>
      </c>
      <c r="I1415" s="13">
        <v>1414</v>
      </c>
    </row>
    <row r="1416" spans="1:9" x14ac:dyDescent="0.25">
      <c r="A1416" s="13" t="str">
        <f t="shared" si="22"/>
        <v xml:space="preserve">603-CA     24" Reinforced Concrete Pipe, Class III </v>
      </c>
      <c r="B1416" s="13" t="s">
        <v>1755</v>
      </c>
      <c r="C1416" s="13" t="s">
        <v>1778</v>
      </c>
      <c r="D1416" s="13" t="s">
        <v>230</v>
      </c>
      <c r="E1416" s="13" t="s">
        <v>1569</v>
      </c>
      <c r="F1416" s="13" t="s">
        <v>188</v>
      </c>
      <c r="G1416" s="13" t="s">
        <v>189</v>
      </c>
      <c r="H1416" s="13" t="s">
        <v>190</v>
      </c>
      <c r="I1416" s="13">
        <v>1415</v>
      </c>
    </row>
    <row r="1417" spans="1:9" x14ac:dyDescent="0.25">
      <c r="A1417" s="13" t="str">
        <f t="shared" si="22"/>
        <v xml:space="preserve">603-CA     24" Reinforced Concrete Pipe, Class III, Rubber Type Gaskets </v>
      </c>
      <c r="B1417" s="13" t="s">
        <v>1755</v>
      </c>
      <c r="C1417" s="13" t="s">
        <v>1779</v>
      </c>
      <c r="D1417" s="13" t="s">
        <v>230</v>
      </c>
      <c r="E1417" s="13" t="s">
        <v>1569</v>
      </c>
      <c r="F1417" s="13" t="s">
        <v>188</v>
      </c>
      <c r="G1417" s="13" t="s">
        <v>189</v>
      </c>
      <c r="H1417" s="13" t="s">
        <v>190</v>
      </c>
      <c r="I1417" s="13">
        <v>1416</v>
      </c>
    </row>
    <row r="1418" spans="1:9" x14ac:dyDescent="0.25">
      <c r="A1418" s="13" t="str">
        <f t="shared" si="22"/>
        <v xml:space="preserve">603-CA     24" Reinforced Concrete Pipe, Class IV </v>
      </c>
      <c r="B1418" s="13" t="s">
        <v>1755</v>
      </c>
      <c r="C1418" s="13" t="s">
        <v>1780</v>
      </c>
      <c r="D1418" s="13" t="s">
        <v>230</v>
      </c>
      <c r="E1418" s="13" t="s">
        <v>1569</v>
      </c>
      <c r="F1418" s="13" t="s">
        <v>188</v>
      </c>
      <c r="G1418" s="13" t="s">
        <v>189</v>
      </c>
      <c r="H1418" s="13" t="s">
        <v>190</v>
      </c>
      <c r="I1418" s="13">
        <v>1417</v>
      </c>
    </row>
    <row r="1419" spans="1:9" x14ac:dyDescent="0.25">
      <c r="A1419" s="13" t="str">
        <f t="shared" si="22"/>
        <v xml:space="preserve">603-CA     24" Reinforced Concrete Pipe, Class IV, Class B Bedding </v>
      </c>
      <c r="B1419" s="13" t="s">
        <v>1755</v>
      </c>
      <c r="C1419" s="13" t="s">
        <v>1781</v>
      </c>
      <c r="D1419" s="13" t="s">
        <v>230</v>
      </c>
      <c r="E1419" s="13" t="s">
        <v>1569</v>
      </c>
      <c r="F1419" s="13" t="s">
        <v>188</v>
      </c>
      <c r="G1419" s="13" t="s">
        <v>189</v>
      </c>
      <c r="H1419" s="13" t="s">
        <v>190</v>
      </c>
      <c r="I1419" s="13">
        <v>1418</v>
      </c>
    </row>
    <row r="1420" spans="1:9" x14ac:dyDescent="0.25">
      <c r="A1420" s="13" t="str">
        <f t="shared" si="22"/>
        <v xml:space="preserve">603-CA     24" Reinforced Concrete Pipe, Class IV, Class C Bedding </v>
      </c>
      <c r="B1420" s="13" t="s">
        <v>1755</v>
      </c>
      <c r="C1420" s="13" t="s">
        <v>1782</v>
      </c>
      <c r="D1420" s="13" t="s">
        <v>230</v>
      </c>
      <c r="E1420" s="13" t="s">
        <v>1569</v>
      </c>
      <c r="F1420" s="13" t="s">
        <v>188</v>
      </c>
      <c r="G1420" s="13" t="s">
        <v>189</v>
      </c>
      <c r="H1420" s="13" t="s">
        <v>190</v>
      </c>
      <c r="I1420" s="13">
        <v>1419</v>
      </c>
    </row>
    <row r="1421" spans="1:9" x14ac:dyDescent="0.25">
      <c r="A1421" s="13" t="str">
        <f t="shared" si="22"/>
        <v xml:space="preserve">603-CA     24" Reinforced Concrete Pipe, Class IV, Rubber Type Gaskets </v>
      </c>
      <c r="B1421" s="13" t="s">
        <v>1755</v>
      </c>
      <c r="C1421" s="13" t="s">
        <v>1783</v>
      </c>
      <c r="D1421" s="13" t="s">
        <v>230</v>
      </c>
      <c r="E1421" s="13" t="s">
        <v>1569</v>
      </c>
      <c r="F1421" s="13" t="s">
        <v>188</v>
      </c>
      <c r="G1421" s="13" t="s">
        <v>189</v>
      </c>
      <c r="H1421" s="13" t="s">
        <v>190</v>
      </c>
      <c r="I1421" s="13">
        <v>1420</v>
      </c>
    </row>
    <row r="1422" spans="1:9" x14ac:dyDescent="0.25">
      <c r="A1422" s="13" t="str">
        <f t="shared" si="22"/>
        <v xml:space="preserve">603-CA     24" Reinforced Concrete Pipe, Class V </v>
      </c>
      <c r="B1422" s="13" t="s">
        <v>1755</v>
      </c>
      <c r="C1422" s="13" t="s">
        <v>1784</v>
      </c>
      <c r="D1422" s="13" t="s">
        <v>230</v>
      </c>
      <c r="E1422" s="13" t="s">
        <v>1569</v>
      </c>
      <c r="F1422" s="13" t="s">
        <v>188</v>
      </c>
      <c r="G1422" s="13" t="s">
        <v>189</v>
      </c>
      <c r="H1422" s="13" t="s">
        <v>190</v>
      </c>
      <c r="I1422" s="13">
        <v>1421</v>
      </c>
    </row>
    <row r="1423" spans="1:9" x14ac:dyDescent="0.25">
      <c r="A1423" s="13" t="str">
        <f t="shared" si="22"/>
        <v xml:space="preserve">603-CA     24" Reinforced Concrete Pipe, Class V, Class B Bedding </v>
      </c>
      <c r="B1423" s="13" t="s">
        <v>1755</v>
      </c>
      <c r="C1423" s="13" t="s">
        <v>1785</v>
      </c>
      <c r="D1423" s="13" t="s">
        <v>230</v>
      </c>
      <c r="E1423" s="13" t="s">
        <v>1569</v>
      </c>
      <c r="F1423" s="13" t="s">
        <v>188</v>
      </c>
      <c r="G1423" s="13" t="s">
        <v>189</v>
      </c>
      <c r="H1423" s="13" t="s">
        <v>190</v>
      </c>
      <c r="I1423" s="13">
        <v>1422</v>
      </c>
    </row>
    <row r="1424" spans="1:9" x14ac:dyDescent="0.25">
      <c r="A1424" s="13" t="str">
        <f t="shared" si="22"/>
        <v xml:space="preserve">603-CA     24" Reinforced Concrete Pipe, Class V, Jacked or Bored </v>
      </c>
      <c r="B1424" s="13" t="s">
        <v>1755</v>
      </c>
      <c r="C1424" s="13" t="s">
        <v>1786</v>
      </c>
      <c r="D1424" s="13" t="s">
        <v>230</v>
      </c>
      <c r="E1424" s="13" t="s">
        <v>1569</v>
      </c>
      <c r="F1424" s="13" t="s">
        <v>188</v>
      </c>
      <c r="G1424" s="13" t="s">
        <v>189</v>
      </c>
      <c r="H1424" s="13" t="s">
        <v>190</v>
      </c>
      <c r="I1424" s="13">
        <v>1423</v>
      </c>
    </row>
    <row r="1425" spans="1:9" x14ac:dyDescent="0.25">
      <c r="A1425" s="13" t="str">
        <f t="shared" si="22"/>
        <v xml:space="preserve">603-CA     24" Reinforced Concrete Pipe, Class V, Rubber Type Gaskets </v>
      </c>
      <c r="B1425" s="13" t="s">
        <v>1755</v>
      </c>
      <c r="C1425" s="13" t="s">
        <v>1787</v>
      </c>
      <c r="D1425" s="13" t="s">
        <v>230</v>
      </c>
      <c r="E1425" s="13" t="s">
        <v>1569</v>
      </c>
      <c r="F1425" s="13" t="s">
        <v>188</v>
      </c>
      <c r="G1425" s="13" t="s">
        <v>189</v>
      </c>
      <c r="H1425" s="13" t="s">
        <v>190</v>
      </c>
      <c r="I1425" s="13">
        <v>1424</v>
      </c>
    </row>
    <row r="1426" spans="1:9" x14ac:dyDescent="0.25">
      <c r="A1426" s="13" t="str">
        <f t="shared" si="22"/>
        <v xml:space="preserve">603-CA     30" Reinforced Concrete Pipe, Class III </v>
      </c>
      <c r="B1426" s="13" t="s">
        <v>1755</v>
      </c>
      <c r="C1426" s="13" t="s">
        <v>1788</v>
      </c>
      <c r="D1426" s="13" t="s">
        <v>230</v>
      </c>
      <c r="E1426" s="13" t="s">
        <v>1569</v>
      </c>
      <c r="F1426" s="13" t="s">
        <v>188</v>
      </c>
      <c r="G1426" s="13" t="s">
        <v>189</v>
      </c>
      <c r="H1426" s="13" t="s">
        <v>190</v>
      </c>
      <c r="I1426" s="13">
        <v>1425</v>
      </c>
    </row>
    <row r="1427" spans="1:9" x14ac:dyDescent="0.25">
      <c r="A1427" s="13" t="str">
        <f t="shared" si="22"/>
        <v xml:space="preserve">603-CA     30" Reinforced Concrete Pipe, Class III, Rubber Type Gaskets </v>
      </c>
      <c r="B1427" s="13" t="s">
        <v>1755</v>
      </c>
      <c r="C1427" s="13" t="s">
        <v>1789</v>
      </c>
      <c r="D1427" s="13" t="s">
        <v>230</v>
      </c>
      <c r="E1427" s="13" t="s">
        <v>1569</v>
      </c>
      <c r="F1427" s="13" t="s">
        <v>188</v>
      </c>
      <c r="G1427" s="13" t="s">
        <v>189</v>
      </c>
      <c r="H1427" s="13" t="s">
        <v>190</v>
      </c>
      <c r="I1427" s="13">
        <v>1426</v>
      </c>
    </row>
    <row r="1428" spans="1:9" x14ac:dyDescent="0.25">
      <c r="A1428" s="13" t="str">
        <f t="shared" si="22"/>
        <v xml:space="preserve">603-CA     30" Reinforced Concrete Pipe, Class IV </v>
      </c>
      <c r="B1428" s="13" t="s">
        <v>1755</v>
      </c>
      <c r="C1428" s="13" t="s">
        <v>1790</v>
      </c>
      <c r="D1428" s="13" t="s">
        <v>230</v>
      </c>
      <c r="E1428" s="13" t="s">
        <v>1569</v>
      </c>
      <c r="F1428" s="13" t="s">
        <v>188</v>
      </c>
      <c r="G1428" s="13" t="s">
        <v>189</v>
      </c>
      <c r="H1428" s="13" t="s">
        <v>190</v>
      </c>
      <c r="I1428" s="13">
        <v>1427</v>
      </c>
    </row>
    <row r="1429" spans="1:9" x14ac:dyDescent="0.25">
      <c r="A1429" s="13" t="str">
        <f t="shared" si="22"/>
        <v xml:space="preserve">603-CA     30" Reinforced Concrete Pipe, Class IV, Class B Bedding </v>
      </c>
      <c r="B1429" s="13" t="s">
        <v>1755</v>
      </c>
      <c r="C1429" s="13" t="s">
        <v>1791</v>
      </c>
      <c r="D1429" s="13" t="s">
        <v>230</v>
      </c>
      <c r="E1429" s="13" t="s">
        <v>1569</v>
      </c>
      <c r="F1429" s="13" t="s">
        <v>188</v>
      </c>
      <c r="G1429" s="13" t="s">
        <v>189</v>
      </c>
      <c r="H1429" s="13" t="s">
        <v>190</v>
      </c>
      <c r="I1429" s="13">
        <v>1428</v>
      </c>
    </row>
    <row r="1430" spans="1:9" x14ac:dyDescent="0.25">
      <c r="A1430" s="13" t="str">
        <f t="shared" si="22"/>
        <v xml:space="preserve">603-CA     30" Reinforced Concrete Pipe, Class IV, Class C Bedding </v>
      </c>
      <c r="B1430" s="13" t="s">
        <v>1755</v>
      </c>
      <c r="C1430" s="13" t="s">
        <v>1792</v>
      </c>
      <c r="D1430" s="13" t="s">
        <v>230</v>
      </c>
      <c r="E1430" s="13" t="s">
        <v>1569</v>
      </c>
      <c r="F1430" s="13" t="s">
        <v>188</v>
      </c>
      <c r="G1430" s="13" t="s">
        <v>189</v>
      </c>
      <c r="H1430" s="13" t="s">
        <v>190</v>
      </c>
      <c r="I1430" s="13">
        <v>1429</v>
      </c>
    </row>
    <row r="1431" spans="1:9" x14ac:dyDescent="0.25">
      <c r="A1431" s="13" t="str">
        <f t="shared" si="22"/>
        <v xml:space="preserve">603-CA     30" Reinforced Concrete Pipe, Class IV, Rubber Type Gaskets </v>
      </c>
      <c r="B1431" s="13" t="s">
        <v>1755</v>
      </c>
      <c r="C1431" s="13" t="s">
        <v>1793</v>
      </c>
      <c r="D1431" s="13" t="s">
        <v>230</v>
      </c>
      <c r="E1431" s="13" t="s">
        <v>1569</v>
      </c>
      <c r="F1431" s="13" t="s">
        <v>188</v>
      </c>
      <c r="G1431" s="13" t="s">
        <v>189</v>
      </c>
      <c r="H1431" s="13" t="s">
        <v>190</v>
      </c>
      <c r="I1431" s="13">
        <v>1430</v>
      </c>
    </row>
    <row r="1432" spans="1:9" x14ac:dyDescent="0.25">
      <c r="A1432" s="13" t="str">
        <f t="shared" si="22"/>
        <v xml:space="preserve">603-CA     30" Reinforced Concrete Pipe, Class V </v>
      </c>
      <c r="B1432" s="13" t="s">
        <v>1755</v>
      </c>
      <c r="C1432" s="13" t="s">
        <v>1794</v>
      </c>
      <c r="D1432" s="13" t="s">
        <v>230</v>
      </c>
      <c r="E1432" s="13" t="s">
        <v>1569</v>
      </c>
      <c r="F1432" s="13" t="s">
        <v>188</v>
      </c>
      <c r="G1432" s="13" t="s">
        <v>189</v>
      </c>
      <c r="H1432" s="13" t="s">
        <v>190</v>
      </c>
      <c r="I1432" s="13">
        <v>1431</v>
      </c>
    </row>
    <row r="1433" spans="1:9" x14ac:dyDescent="0.25">
      <c r="A1433" s="13" t="str">
        <f t="shared" si="22"/>
        <v xml:space="preserve">603-CA     30" Reinforced Concrete Pipe, Class V, Class B Bedding </v>
      </c>
      <c r="B1433" s="13" t="s">
        <v>1755</v>
      </c>
      <c r="C1433" s="13" t="s">
        <v>1795</v>
      </c>
      <c r="D1433" s="13" t="s">
        <v>230</v>
      </c>
      <c r="E1433" s="13" t="s">
        <v>1569</v>
      </c>
      <c r="F1433" s="13" t="s">
        <v>188</v>
      </c>
      <c r="G1433" s="13" t="s">
        <v>189</v>
      </c>
      <c r="H1433" s="13" t="s">
        <v>190</v>
      </c>
      <c r="I1433" s="13">
        <v>1432</v>
      </c>
    </row>
    <row r="1434" spans="1:9" x14ac:dyDescent="0.25">
      <c r="A1434" s="13" t="str">
        <f t="shared" si="22"/>
        <v xml:space="preserve">603-CA     30" Reinforced Concrete Pipe, Class V, Class B Bedding, Rubber Gasket </v>
      </c>
      <c r="B1434" s="13" t="s">
        <v>1755</v>
      </c>
      <c r="C1434" s="13" t="s">
        <v>1796</v>
      </c>
      <c r="D1434" s="13" t="s">
        <v>230</v>
      </c>
      <c r="E1434" s="13" t="s">
        <v>1569</v>
      </c>
      <c r="F1434" s="13" t="s">
        <v>188</v>
      </c>
      <c r="G1434" s="13" t="s">
        <v>189</v>
      </c>
      <c r="H1434" s="13" t="s">
        <v>190</v>
      </c>
      <c r="I1434" s="13">
        <v>1433</v>
      </c>
    </row>
    <row r="1435" spans="1:9" x14ac:dyDescent="0.25">
      <c r="A1435" s="13" t="str">
        <f t="shared" si="22"/>
        <v xml:space="preserve">603-CA     30" Reinforced Concrete Pipe, Class V, Jacked or Bored </v>
      </c>
      <c r="B1435" s="13" t="s">
        <v>1755</v>
      </c>
      <c r="C1435" s="13" t="s">
        <v>1797</v>
      </c>
      <c r="D1435" s="13" t="s">
        <v>230</v>
      </c>
      <c r="E1435" s="13" t="s">
        <v>1569</v>
      </c>
      <c r="F1435" s="13" t="s">
        <v>188</v>
      </c>
      <c r="G1435" s="13" t="s">
        <v>189</v>
      </c>
      <c r="H1435" s="13" t="s">
        <v>190</v>
      </c>
      <c r="I1435" s="13">
        <v>1434</v>
      </c>
    </row>
    <row r="1436" spans="1:9" x14ac:dyDescent="0.25">
      <c r="A1436" s="13" t="str">
        <f t="shared" si="22"/>
        <v xml:space="preserve">603-CA     30" Reinforced Concrete Pipe, Class V, Rubber Type Gaskets </v>
      </c>
      <c r="B1436" s="13" t="s">
        <v>1755</v>
      </c>
      <c r="C1436" s="13" t="s">
        <v>1798</v>
      </c>
      <c r="D1436" s="13" t="s">
        <v>230</v>
      </c>
      <c r="E1436" s="13" t="s">
        <v>1569</v>
      </c>
      <c r="F1436" s="13" t="s">
        <v>188</v>
      </c>
      <c r="G1436" s="13" t="s">
        <v>189</v>
      </c>
      <c r="H1436" s="13" t="s">
        <v>190</v>
      </c>
      <c r="I1436" s="13">
        <v>1435</v>
      </c>
    </row>
    <row r="1437" spans="1:9" x14ac:dyDescent="0.25">
      <c r="A1437" s="13" t="str">
        <f t="shared" si="22"/>
        <v xml:space="preserve">603-CA     36" Reinforced Concrete Pipe, Class III </v>
      </c>
      <c r="B1437" s="13" t="s">
        <v>1755</v>
      </c>
      <c r="C1437" s="13" t="s">
        <v>1799</v>
      </c>
      <c r="D1437" s="13" t="s">
        <v>230</v>
      </c>
      <c r="E1437" s="13" t="s">
        <v>1569</v>
      </c>
      <c r="F1437" s="13" t="s">
        <v>188</v>
      </c>
      <c r="G1437" s="13" t="s">
        <v>189</v>
      </c>
      <c r="H1437" s="13" t="s">
        <v>190</v>
      </c>
      <c r="I1437" s="13">
        <v>1436</v>
      </c>
    </row>
    <row r="1438" spans="1:9" x14ac:dyDescent="0.25">
      <c r="A1438" s="13" t="str">
        <f t="shared" si="22"/>
        <v xml:space="preserve">603-CA     36" Reinforced Concrete Pipe, Class III, Rubber Type Gaskets </v>
      </c>
      <c r="B1438" s="13" t="s">
        <v>1755</v>
      </c>
      <c r="C1438" s="13" t="s">
        <v>1800</v>
      </c>
      <c r="D1438" s="13" t="s">
        <v>230</v>
      </c>
      <c r="E1438" s="13" t="s">
        <v>1569</v>
      </c>
      <c r="F1438" s="13" t="s">
        <v>188</v>
      </c>
      <c r="G1438" s="13" t="s">
        <v>189</v>
      </c>
      <c r="H1438" s="13" t="s">
        <v>190</v>
      </c>
      <c r="I1438" s="13">
        <v>1437</v>
      </c>
    </row>
    <row r="1439" spans="1:9" x14ac:dyDescent="0.25">
      <c r="A1439" s="13" t="str">
        <f t="shared" si="22"/>
        <v xml:space="preserve">603-CA     36" Reinforced Concrete Pipe, Class IV </v>
      </c>
      <c r="B1439" s="13" t="s">
        <v>1755</v>
      </c>
      <c r="C1439" s="13" t="s">
        <v>1801</v>
      </c>
      <c r="D1439" s="13" t="s">
        <v>230</v>
      </c>
      <c r="E1439" s="13" t="s">
        <v>1569</v>
      </c>
      <c r="F1439" s="13" t="s">
        <v>188</v>
      </c>
      <c r="G1439" s="13" t="s">
        <v>189</v>
      </c>
      <c r="H1439" s="13" t="s">
        <v>190</v>
      </c>
      <c r="I1439" s="13">
        <v>1438</v>
      </c>
    </row>
    <row r="1440" spans="1:9" x14ac:dyDescent="0.25">
      <c r="A1440" s="13" t="str">
        <f t="shared" si="22"/>
        <v xml:space="preserve">603-CA     36" Reinforced Concrete Pipe, Class IV, Class B Bedding </v>
      </c>
      <c r="B1440" s="13" t="s">
        <v>1755</v>
      </c>
      <c r="C1440" s="13" t="s">
        <v>1802</v>
      </c>
      <c r="D1440" s="13" t="s">
        <v>230</v>
      </c>
      <c r="E1440" s="13" t="s">
        <v>1569</v>
      </c>
      <c r="F1440" s="13" t="s">
        <v>188</v>
      </c>
      <c r="G1440" s="13" t="s">
        <v>189</v>
      </c>
      <c r="H1440" s="13" t="s">
        <v>190</v>
      </c>
      <c r="I1440" s="13">
        <v>1439</v>
      </c>
    </row>
    <row r="1441" spans="1:9" x14ac:dyDescent="0.25">
      <c r="A1441" s="13" t="str">
        <f t="shared" si="22"/>
        <v xml:space="preserve">603-CA     36" Reinforced Concrete Pipe, Class IV, Class C Bedding </v>
      </c>
      <c r="B1441" s="13" t="s">
        <v>1755</v>
      </c>
      <c r="C1441" s="13" t="s">
        <v>1803</v>
      </c>
      <c r="D1441" s="13" t="s">
        <v>230</v>
      </c>
      <c r="E1441" s="13" t="s">
        <v>1569</v>
      </c>
      <c r="F1441" s="13" t="s">
        <v>188</v>
      </c>
      <c r="G1441" s="13" t="s">
        <v>189</v>
      </c>
      <c r="H1441" s="13" t="s">
        <v>190</v>
      </c>
      <c r="I1441" s="13">
        <v>1440</v>
      </c>
    </row>
    <row r="1442" spans="1:9" x14ac:dyDescent="0.25">
      <c r="A1442" s="13" t="str">
        <f t="shared" si="22"/>
        <v xml:space="preserve">603-CA     36" Reinforced Concrete Pipe, Class IV, Rubber Type Gaskets </v>
      </c>
      <c r="B1442" s="13" t="s">
        <v>1755</v>
      </c>
      <c r="C1442" s="13" t="s">
        <v>1804</v>
      </c>
      <c r="D1442" s="13" t="s">
        <v>230</v>
      </c>
      <c r="E1442" s="13" t="s">
        <v>1569</v>
      </c>
      <c r="F1442" s="13" t="s">
        <v>188</v>
      </c>
      <c r="G1442" s="13" t="s">
        <v>189</v>
      </c>
      <c r="H1442" s="13" t="s">
        <v>190</v>
      </c>
      <c r="I1442" s="13">
        <v>1441</v>
      </c>
    </row>
    <row r="1443" spans="1:9" x14ac:dyDescent="0.25">
      <c r="A1443" s="13" t="str">
        <f t="shared" si="22"/>
        <v xml:space="preserve">603-CA     36" Reinforced Concrete Pipe, Class V </v>
      </c>
      <c r="B1443" s="13" t="s">
        <v>1755</v>
      </c>
      <c r="C1443" s="13" t="s">
        <v>1805</v>
      </c>
      <c r="D1443" s="13" t="s">
        <v>230</v>
      </c>
      <c r="E1443" s="13" t="s">
        <v>1569</v>
      </c>
      <c r="F1443" s="13" t="s">
        <v>188</v>
      </c>
      <c r="G1443" s="13" t="s">
        <v>189</v>
      </c>
      <c r="H1443" s="13" t="s">
        <v>190</v>
      </c>
      <c r="I1443" s="13">
        <v>1442</v>
      </c>
    </row>
    <row r="1444" spans="1:9" x14ac:dyDescent="0.25">
      <c r="A1444" s="13" t="str">
        <f t="shared" si="22"/>
        <v xml:space="preserve">603-CA     36" Reinforced Concrete Pipe, Class V, Class B Bedding </v>
      </c>
      <c r="B1444" s="13" t="s">
        <v>1755</v>
      </c>
      <c r="C1444" s="13" t="s">
        <v>1806</v>
      </c>
      <c r="D1444" s="13" t="s">
        <v>230</v>
      </c>
      <c r="E1444" s="13" t="s">
        <v>1569</v>
      </c>
      <c r="F1444" s="13" t="s">
        <v>188</v>
      </c>
      <c r="G1444" s="13" t="s">
        <v>189</v>
      </c>
      <c r="H1444" s="13" t="s">
        <v>190</v>
      </c>
      <c r="I1444" s="13">
        <v>1443</v>
      </c>
    </row>
    <row r="1445" spans="1:9" x14ac:dyDescent="0.25">
      <c r="A1445" s="13" t="str">
        <f t="shared" si="22"/>
        <v xml:space="preserve">603-CA     36" Reinforced Concrete Pipe, Class V, Jacked or Bored </v>
      </c>
      <c r="B1445" s="13" t="s">
        <v>1755</v>
      </c>
      <c r="C1445" s="13" t="s">
        <v>1807</v>
      </c>
      <c r="D1445" s="13" t="s">
        <v>230</v>
      </c>
      <c r="E1445" s="13" t="s">
        <v>1569</v>
      </c>
      <c r="F1445" s="13" t="s">
        <v>188</v>
      </c>
      <c r="G1445" s="13" t="s">
        <v>189</v>
      </c>
      <c r="H1445" s="13" t="s">
        <v>190</v>
      </c>
      <c r="I1445" s="13">
        <v>1444</v>
      </c>
    </row>
    <row r="1446" spans="1:9" x14ac:dyDescent="0.25">
      <c r="A1446" s="13" t="str">
        <f t="shared" si="22"/>
        <v xml:space="preserve">603-CA     42" Reinforced Concrete Pipe, Class III </v>
      </c>
      <c r="B1446" s="13" t="s">
        <v>1755</v>
      </c>
      <c r="C1446" s="13" t="s">
        <v>1808</v>
      </c>
      <c r="D1446" s="13" t="s">
        <v>230</v>
      </c>
      <c r="E1446" s="13" t="s">
        <v>1569</v>
      </c>
      <c r="F1446" s="13" t="s">
        <v>188</v>
      </c>
      <c r="G1446" s="13" t="s">
        <v>189</v>
      </c>
      <c r="H1446" s="13" t="s">
        <v>190</v>
      </c>
      <c r="I1446" s="13">
        <v>1445</v>
      </c>
    </row>
    <row r="1447" spans="1:9" x14ac:dyDescent="0.25">
      <c r="A1447" s="13" t="str">
        <f t="shared" si="22"/>
        <v xml:space="preserve">603-CA     42" Reinforced Concrete Pipe, Class III, Rubber Type Gaskets </v>
      </c>
      <c r="B1447" s="13" t="s">
        <v>1755</v>
      </c>
      <c r="C1447" s="13" t="s">
        <v>1809</v>
      </c>
      <c r="D1447" s="13" t="s">
        <v>230</v>
      </c>
      <c r="E1447" s="13" t="s">
        <v>1569</v>
      </c>
      <c r="F1447" s="13" t="s">
        <v>188</v>
      </c>
      <c r="G1447" s="13" t="s">
        <v>189</v>
      </c>
      <c r="H1447" s="13" t="s">
        <v>190</v>
      </c>
      <c r="I1447" s="13">
        <v>1446</v>
      </c>
    </row>
    <row r="1448" spans="1:9" x14ac:dyDescent="0.25">
      <c r="A1448" s="13" t="str">
        <f t="shared" si="22"/>
        <v xml:space="preserve">603-CA     42" Reinforced Concrete Pipe, Class IV </v>
      </c>
      <c r="B1448" s="13" t="s">
        <v>1755</v>
      </c>
      <c r="C1448" s="13" t="s">
        <v>1810</v>
      </c>
      <c r="D1448" s="13" t="s">
        <v>230</v>
      </c>
      <c r="E1448" s="13" t="s">
        <v>1569</v>
      </c>
      <c r="F1448" s="13" t="s">
        <v>188</v>
      </c>
      <c r="G1448" s="13" t="s">
        <v>189</v>
      </c>
      <c r="H1448" s="13" t="s">
        <v>190</v>
      </c>
      <c r="I1448" s="13">
        <v>1447</v>
      </c>
    </row>
    <row r="1449" spans="1:9" x14ac:dyDescent="0.25">
      <c r="A1449" s="13" t="str">
        <f t="shared" si="22"/>
        <v xml:space="preserve">603-CA     42" Reinforced Concrete Pipe, Class IV, Class B Bedding </v>
      </c>
      <c r="B1449" s="13" t="s">
        <v>1755</v>
      </c>
      <c r="C1449" s="13" t="s">
        <v>1811</v>
      </c>
      <c r="D1449" s="13" t="s">
        <v>230</v>
      </c>
      <c r="E1449" s="13" t="s">
        <v>1569</v>
      </c>
      <c r="F1449" s="13" t="s">
        <v>188</v>
      </c>
      <c r="G1449" s="13" t="s">
        <v>189</v>
      </c>
      <c r="H1449" s="13" t="s">
        <v>190</v>
      </c>
      <c r="I1449" s="13">
        <v>1448</v>
      </c>
    </row>
    <row r="1450" spans="1:9" x14ac:dyDescent="0.25">
      <c r="A1450" s="13" t="str">
        <f t="shared" si="22"/>
        <v xml:space="preserve">603-CA     42" Reinforced Concrete Pipe, Class IV, Rubber Type Gaskets </v>
      </c>
      <c r="B1450" s="13" t="s">
        <v>1755</v>
      </c>
      <c r="C1450" s="13" t="s">
        <v>1812</v>
      </c>
      <c r="D1450" s="13" t="s">
        <v>230</v>
      </c>
      <c r="E1450" s="13" t="s">
        <v>1569</v>
      </c>
      <c r="F1450" s="13" t="s">
        <v>188</v>
      </c>
      <c r="G1450" s="13" t="s">
        <v>189</v>
      </c>
      <c r="H1450" s="13" t="s">
        <v>190</v>
      </c>
      <c r="I1450" s="13">
        <v>1449</v>
      </c>
    </row>
    <row r="1451" spans="1:9" x14ac:dyDescent="0.25">
      <c r="A1451" s="13" t="str">
        <f t="shared" si="22"/>
        <v xml:space="preserve">603-CA     42" Reinforced Concrete Pipe, Class V </v>
      </c>
      <c r="B1451" s="13" t="s">
        <v>1755</v>
      </c>
      <c r="C1451" s="13" t="s">
        <v>1813</v>
      </c>
      <c r="D1451" s="13" t="s">
        <v>230</v>
      </c>
      <c r="E1451" s="13" t="s">
        <v>1569</v>
      </c>
      <c r="F1451" s="13" t="s">
        <v>188</v>
      </c>
      <c r="G1451" s="13" t="s">
        <v>189</v>
      </c>
      <c r="H1451" s="13" t="s">
        <v>190</v>
      </c>
      <c r="I1451" s="13">
        <v>1450</v>
      </c>
    </row>
    <row r="1452" spans="1:9" x14ac:dyDescent="0.25">
      <c r="A1452" s="13" t="str">
        <f t="shared" si="22"/>
        <v xml:space="preserve">603-CA     42" Reinforced Concrete Pipe, Class V, Class B Bedding </v>
      </c>
      <c r="B1452" s="13" t="s">
        <v>1755</v>
      </c>
      <c r="C1452" s="13" t="s">
        <v>1814</v>
      </c>
      <c r="D1452" s="13" t="s">
        <v>230</v>
      </c>
      <c r="E1452" s="13" t="s">
        <v>1569</v>
      </c>
      <c r="F1452" s="13" t="s">
        <v>188</v>
      </c>
      <c r="G1452" s="13" t="s">
        <v>189</v>
      </c>
      <c r="H1452" s="13" t="s">
        <v>190</v>
      </c>
      <c r="I1452" s="13">
        <v>1451</v>
      </c>
    </row>
    <row r="1453" spans="1:9" x14ac:dyDescent="0.25">
      <c r="A1453" s="13" t="str">
        <f t="shared" si="22"/>
        <v xml:space="preserve">603-CA     42" Reinforced Concrete Pipe, Class V, Jacked or Bored </v>
      </c>
      <c r="B1453" s="13" t="s">
        <v>1755</v>
      </c>
      <c r="C1453" s="13" t="s">
        <v>1815</v>
      </c>
      <c r="D1453" s="13" t="s">
        <v>230</v>
      </c>
      <c r="E1453" s="13" t="s">
        <v>1569</v>
      </c>
      <c r="F1453" s="13" t="s">
        <v>188</v>
      </c>
      <c r="G1453" s="13" t="s">
        <v>189</v>
      </c>
      <c r="H1453" s="13" t="s">
        <v>190</v>
      </c>
      <c r="I1453" s="13">
        <v>1452</v>
      </c>
    </row>
    <row r="1454" spans="1:9" x14ac:dyDescent="0.25">
      <c r="A1454" s="13" t="str">
        <f t="shared" si="22"/>
        <v xml:space="preserve">603-CA     48" Reinforced Concrete Pipe, Class III </v>
      </c>
      <c r="B1454" s="13" t="s">
        <v>1755</v>
      </c>
      <c r="C1454" s="13" t="s">
        <v>1816</v>
      </c>
      <c r="D1454" s="13" t="s">
        <v>230</v>
      </c>
      <c r="E1454" s="13" t="s">
        <v>1569</v>
      </c>
      <c r="F1454" s="13" t="s">
        <v>188</v>
      </c>
      <c r="G1454" s="13" t="s">
        <v>189</v>
      </c>
      <c r="H1454" s="13" t="s">
        <v>190</v>
      </c>
      <c r="I1454" s="13">
        <v>1453</v>
      </c>
    </row>
    <row r="1455" spans="1:9" x14ac:dyDescent="0.25">
      <c r="A1455" s="13" t="str">
        <f t="shared" si="22"/>
        <v xml:space="preserve">603-CA     48" Reinforced Concrete Pipe, Class III, Rubber Type Gaskets </v>
      </c>
      <c r="B1455" s="13" t="s">
        <v>1755</v>
      </c>
      <c r="C1455" s="13" t="s">
        <v>1817</v>
      </c>
      <c r="D1455" s="13" t="s">
        <v>230</v>
      </c>
      <c r="E1455" s="13" t="s">
        <v>1569</v>
      </c>
      <c r="F1455" s="13" t="s">
        <v>188</v>
      </c>
      <c r="G1455" s="13" t="s">
        <v>189</v>
      </c>
      <c r="H1455" s="13" t="s">
        <v>190</v>
      </c>
      <c r="I1455" s="13">
        <v>1454</v>
      </c>
    </row>
    <row r="1456" spans="1:9" x14ac:dyDescent="0.25">
      <c r="A1456" s="13" t="str">
        <f t="shared" si="22"/>
        <v xml:space="preserve">603-CA     48" Reinforced Concrete Pipe, Class IV </v>
      </c>
      <c r="B1456" s="13" t="s">
        <v>1755</v>
      </c>
      <c r="C1456" s="13" t="s">
        <v>1818</v>
      </c>
      <c r="D1456" s="13" t="s">
        <v>230</v>
      </c>
      <c r="E1456" s="13" t="s">
        <v>1569</v>
      </c>
      <c r="F1456" s="13" t="s">
        <v>188</v>
      </c>
      <c r="G1456" s="13" t="s">
        <v>189</v>
      </c>
      <c r="H1456" s="13" t="s">
        <v>190</v>
      </c>
      <c r="I1456" s="13">
        <v>1455</v>
      </c>
    </row>
    <row r="1457" spans="1:9" x14ac:dyDescent="0.25">
      <c r="A1457" s="13" t="str">
        <f t="shared" si="22"/>
        <v xml:space="preserve">603-CA     48" Reinforced Concrete Pipe, Class IV, Class B Bedding </v>
      </c>
      <c r="B1457" s="13" t="s">
        <v>1755</v>
      </c>
      <c r="C1457" s="13" t="s">
        <v>1819</v>
      </c>
      <c r="D1457" s="13" t="s">
        <v>230</v>
      </c>
      <c r="E1457" s="13" t="s">
        <v>1569</v>
      </c>
      <c r="F1457" s="13" t="s">
        <v>188</v>
      </c>
      <c r="G1457" s="13" t="s">
        <v>189</v>
      </c>
      <c r="H1457" s="13" t="s">
        <v>190</v>
      </c>
      <c r="I1457" s="13">
        <v>1456</v>
      </c>
    </row>
    <row r="1458" spans="1:9" x14ac:dyDescent="0.25">
      <c r="A1458" s="13" t="str">
        <f t="shared" si="22"/>
        <v xml:space="preserve">603-CA     48" Reinforced Concrete Pipe, Class IV, Class C Bedding </v>
      </c>
      <c r="B1458" s="13" t="s">
        <v>1755</v>
      </c>
      <c r="C1458" s="13" t="s">
        <v>1820</v>
      </c>
      <c r="D1458" s="13" t="s">
        <v>230</v>
      </c>
      <c r="E1458" s="13" t="s">
        <v>1569</v>
      </c>
      <c r="F1458" s="13" t="s">
        <v>188</v>
      </c>
      <c r="G1458" s="13" t="s">
        <v>189</v>
      </c>
      <c r="H1458" s="13" t="s">
        <v>190</v>
      </c>
      <c r="I1458" s="13">
        <v>1457</v>
      </c>
    </row>
    <row r="1459" spans="1:9" x14ac:dyDescent="0.25">
      <c r="A1459" s="13" t="str">
        <f t="shared" si="22"/>
        <v xml:space="preserve">603-CA     48" Reinforced Concrete Pipe, Class IV, Rubber Type Gaskets </v>
      </c>
      <c r="B1459" s="13" t="s">
        <v>1755</v>
      </c>
      <c r="C1459" s="13" t="s">
        <v>1821</v>
      </c>
      <c r="D1459" s="13" t="s">
        <v>230</v>
      </c>
      <c r="E1459" s="13" t="s">
        <v>1569</v>
      </c>
      <c r="F1459" s="13" t="s">
        <v>188</v>
      </c>
      <c r="G1459" s="13" t="s">
        <v>189</v>
      </c>
      <c r="H1459" s="13" t="s">
        <v>190</v>
      </c>
      <c r="I1459" s="13">
        <v>1458</v>
      </c>
    </row>
    <row r="1460" spans="1:9" x14ac:dyDescent="0.25">
      <c r="A1460" s="13" t="str">
        <f t="shared" si="22"/>
        <v xml:space="preserve">603-CA     48" Reinforced Concrete Pipe, Class V </v>
      </c>
      <c r="B1460" s="13" t="s">
        <v>1755</v>
      </c>
      <c r="C1460" s="13" t="s">
        <v>1822</v>
      </c>
      <c r="D1460" s="13" t="s">
        <v>230</v>
      </c>
      <c r="E1460" s="13" t="s">
        <v>1569</v>
      </c>
      <c r="F1460" s="13" t="s">
        <v>188</v>
      </c>
      <c r="G1460" s="13" t="s">
        <v>189</v>
      </c>
      <c r="H1460" s="13" t="s">
        <v>190</v>
      </c>
      <c r="I1460" s="13">
        <v>1459</v>
      </c>
    </row>
    <row r="1461" spans="1:9" x14ac:dyDescent="0.25">
      <c r="A1461" s="13" t="str">
        <f t="shared" si="22"/>
        <v xml:space="preserve">603-CA     48" Reinforced Concrete Pipe, Class V, Class B Bedding </v>
      </c>
      <c r="B1461" s="13" t="s">
        <v>1755</v>
      </c>
      <c r="C1461" s="13" t="s">
        <v>1823</v>
      </c>
      <c r="D1461" s="13" t="s">
        <v>230</v>
      </c>
      <c r="E1461" s="13" t="s">
        <v>1569</v>
      </c>
      <c r="F1461" s="13" t="s">
        <v>188</v>
      </c>
      <c r="G1461" s="13" t="s">
        <v>189</v>
      </c>
      <c r="H1461" s="13" t="s">
        <v>190</v>
      </c>
      <c r="I1461" s="13">
        <v>1460</v>
      </c>
    </row>
    <row r="1462" spans="1:9" x14ac:dyDescent="0.25">
      <c r="A1462" s="13" t="str">
        <f t="shared" si="22"/>
        <v xml:space="preserve">603-CA     48" Reinforced Concrete Pipe, Class V, Jacked or Bored </v>
      </c>
      <c r="B1462" s="13" t="s">
        <v>1755</v>
      </c>
      <c r="C1462" s="13" t="s">
        <v>1824</v>
      </c>
      <c r="D1462" s="13" t="s">
        <v>230</v>
      </c>
      <c r="E1462" s="13" t="s">
        <v>1569</v>
      </c>
      <c r="F1462" s="13" t="s">
        <v>188</v>
      </c>
      <c r="G1462" s="13" t="s">
        <v>189</v>
      </c>
      <c r="H1462" s="13" t="s">
        <v>190</v>
      </c>
      <c r="I1462" s="13">
        <v>1461</v>
      </c>
    </row>
    <row r="1463" spans="1:9" x14ac:dyDescent="0.25">
      <c r="A1463" s="13" t="str">
        <f t="shared" si="22"/>
        <v xml:space="preserve">603-CA     54" Reinforced Concrete Pipe, Class III </v>
      </c>
      <c r="B1463" s="13" t="s">
        <v>1755</v>
      </c>
      <c r="C1463" s="13" t="s">
        <v>1825</v>
      </c>
      <c r="D1463" s="13" t="s">
        <v>230</v>
      </c>
      <c r="E1463" s="13" t="s">
        <v>1569</v>
      </c>
      <c r="F1463" s="13" t="s">
        <v>188</v>
      </c>
      <c r="G1463" s="13" t="s">
        <v>189</v>
      </c>
      <c r="H1463" s="13" t="s">
        <v>190</v>
      </c>
      <c r="I1463" s="13">
        <v>1462</v>
      </c>
    </row>
    <row r="1464" spans="1:9" x14ac:dyDescent="0.25">
      <c r="A1464" s="13" t="str">
        <f t="shared" si="22"/>
        <v xml:space="preserve">603-CA     54" Reinforced Concrete Pipe, Class III, Rubber Type Gaskets </v>
      </c>
      <c r="B1464" s="13" t="s">
        <v>1755</v>
      </c>
      <c r="C1464" s="13" t="s">
        <v>1826</v>
      </c>
      <c r="D1464" s="13" t="s">
        <v>230</v>
      </c>
      <c r="E1464" s="13" t="s">
        <v>1569</v>
      </c>
      <c r="F1464" s="13" t="s">
        <v>188</v>
      </c>
      <c r="G1464" s="13" t="s">
        <v>189</v>
      </c>
      <c r="H1464" s="13" t="s">
        <v>190</v>
      </c>
      <c r="I1464" s="13">
        <v>1463</v>
      </c>
    </row>
    <row r="1465" spans="1:9" x14ac:dyDescent="0.25">
      <c r="A1465" s="13" t="str">
        <f t="shared" si="22"/>
        <v xml:space="preserve">603-CA     54" Reinforced Concrete Pipe, Class IV </v>
      </c>
      <c r="B1465" s="13" t="s">
        <v>1755</v>
      </c>
      <c r="C1465" s="13" t="s">
        <v>1827</v>
      </c>
      <c r="D1465" s="13" t="s">
        <v>230</v>
      </c>
      <c r="E1465" s="13" t="s">
        <v>1569</v>
      </c>
      <c r="F1465" s="13" t="s">
        <v>188</v>
      </c>
      <c r="G1465" s="13" t="s">
        <v>189</v>
      </c>
      <c r="H1465" s="13" t="s">
        <v>190</v>
      </c>
      <c r="I1465" s="13">
        <v>1464</v>
      </c>
    </row>
    <row r="1466" spans="1:9" x14ac:dyDescent="0.25">
      <c r="A1466" s="13" t="str">
        <f t="shared" si="22"/>
        <v xml:space="preserve">603-CA     54" Reinforced Concrete Pipe, Class IV, Class B Bedding </v>
      </c>
      <c r="B1466" s="13" t="s">
        <v>1755</v>
      </c>
      <c r="C1466" s="13" t="s">
        <v>1828</v>
      </c>
      <c r="D1466" s="13" t="s">
        <v>230</v>
      </c>
      <c r="E1466" s="13" t="s">
        <v>1569</v>
      </c>
      <c r="F1466" s="13" t="s">
        <v>188</v>
      </c>
      <c r="G1466" s="13" t="s">
        <v>189</v>
      </c>
      <c r="H1466" s="13" t="s">
        <v>190</v>
      </c>
      <c r="I1466" s="13">
        <v>1465</v>
      </c>
    </row>
    <row r="1467" spans="1:9" x14ac:dyDescent="0.25">
      <c r="A1467" s="13" t="str">
        <f t="shared" si="22"/>
        <v xml:space="preserve">603-CA     54" Reinforced Concrete Pipe, Class IV, Class C Bedding </v>
      </c>
      <c r="B1467" s="13" t="s">
        <v>1755</v>
      </c>
      <c r="C1467" s="13" t="s">
        <v>1829</v>
      </c>
      <c r="D1467" s="13" t="s">
        <v>230</v>
      </c>
      <c r="E1467" s="13" t="s">
        <v>1569</v>
      </c>
      <c r="F1467" s="13" t="s">
        <v>188</v>
      </c>
      <c r="G1467" s="13" t="s">
        <v>189</v>
      </c>
      <c r="H1467" s="13" t="s">
        <v>190</v>
      </c>
      <c r="I1467" s="13">
        <v>1466</v>
      </c>
    </row>
    <row r="1468" spans="1:9" x14ac:dyDescent="0.25">
      <c r="A1468" s="13" t="str">
        <f t="shared" si="22"/>
        <v xml:space="preserve">603-CA     54" Reinforced Concrete Pipe, Class IV, Rubber Type Gaskets </v>
      </c>
      <c r="B1468" s="13" t="s">
        <v>1755</v>
      </c>
      <c r="C1468" s="13" t="s">
        <v>1830</v>
      </c>
      <c r="D1468" s="13" t="s">
        <v>230</v>
      </c>
      <c r="E1468" s="13" t="s">
        <v>1569</v>
      </c>
      <c r="F1468" s="13" t="s">
        <v>188</v>
      </c>
      <c r="G1468" s="13" t="s">
        <v>189</v>
      </c>
      <c r="H1468" s="13" t="s">
        <v>190</v>
      </c>
      <c r="I1468" s="13">
        <v>1467</v>
      </c>
    </row>
    <row r="1469" spans="1:9" x14ac:dyDescent="0.25">
      <c r="A1469" s="13" t="str">
        <f t="shared" si="22"/>
        <v xml:space="preserve">603-CA     54" Reinforced Concrete Pipe, Class V </v>
      </c>
      <c r="B1469" s="13" t="s">
        <v>1755</v>
      </c>
      <c r="C1469" s="13" t="s">
        <v>1831</v>
      </c>
      <c r="D1469" s="13" t="s">
        <v>230</v>
      </c>
      <c r="E1469" s="13" t="s">
        <v>1569</v>
      </c>
      <c r="F1469" s="13" t="s">
        <v>188</v>
      </c>
      <c r="G1469" s="13" t="s">
        <v>189</v>
      </c>
      <c r="H1469" s="13" t="s">
        <v>190</v>
      </c>
      <c r="I1469" s="13">
        <v>1468</v>
      </c>
    </row>
    <row r="1470" spans="1:9" x14ac:dyDescent="0.25">
      <c r="A1470" s="13" t="str">
        <f t="shared" si="22"/>
        <v xml:space="preserve">603-CA     54" Reinforced Concrete Pipe, Class V, Class B Bedding </v>
      </c>
      <c r="B1470" s="13" t="s">
        <v>1755</v>
      </c>
      <c r="C1470" s="13" t="s">
        <v>1832</v>
      </c>
      <c r="D1470" s="13" t="s">
        <v>230</v>
      </c>
      <c r="E1470" s="13" t="s">
        <v>1569</v>
      </c>
      <c r="F1470" s="13" t="s">
        <v>188</v>
      </c>
      <c r="G1470" s="13" t="s">
        <v>189</v>
      </c>
      <c r="H1470" s="13" t="s">
        <v>190</v>
      </c>
      <c r="I1470" s="13">
        <v>1469</v>
      </c>
    </row>
    <row r="1471" spans="1:9" x14ac:dyDescent="0.25">
      <c r="A1471" s="13" t="str">
        <f t="shared" si="22"/>
        <v xml:space="preserve">603-CA     54" Reinforced Concrete Pipe, Class V, Jacked or Bored </v>
      </c>
      <c r="B1471" s="13" t="s">
        <v>1755</v>
      </c>
      <c r="C1471" s="13" t="s">
        <v>1833</v>
      </c>
      <c r="D1471" s="13" t="s">
        <v>230</v>
      </c>
      <c r="E1471" s="13" t="s">
        <v>1569</v>
      </c>
      <c r="F1471" s="13" t="s">
        <v>188</v>
      </c>
      <c r="G1471" s="13" t="s">
        <v>189</v>
      </c>
      <c r="H1471" s="13" t="s">
        <v>190</v>
      </c>
      <c r="I1471" s="13">
        <v>1470</v>
      </c>
    </row>
    <row r="1472" spans="1:9" x14ac:dyDescent="0.25">
      <c r="A1472" s="13" t="str">
        <f t="shared" si="22"/>
        <v xml:space="preserve">603-CA     54" Reinforced Concrete Pipe, Class V, Rubber Type Gaskets </v>
      </c>
      <c r="B1472" s="13" t="s">
        <v>1755</v>
      </c>
      <c r="C1472" s="13" t="s">
        <v>1834</v>
      </c>
      <c r="D1472" s="13" t="s">
        <v>230</v>
      </c>
      <c r="E1472" s="13" t="s">
        <v>1569</v>
      </c>
      <c r="F1472" s="13" t="s">
        <v>188</v>
      </c>
      <c r="G1472" s="13" t="s">
        <v>189</v>
      </c>
      <c r="H1472" s="13" t="s">
        <v>190</v>
      </c>
      <c r="I1472" s="13">
        <v>1471</v>
      </c>
    </row>
    <row r="1473" spans="1:9" x14ac:dyDescent="0.25">
      <c r="A1473" s="13" t="str">
        <f t="shared" si="22"/>
        <v xml:space="preserve">603-CA     60" Reinforced Concrete Pipe, Class III </v>
      </c>
      <c r="B1473" s="13" t="s">
        <v>1755</v>
      </c>
      <c r="C1473" s="13" t="s">
        <v>1835</v>
      </c>
      <c r="D1473" s="13" t="s">
        <v>230</v>
      </c>
      <c r="E1473" s="13" t="s">
        <v>1569</v>
      </c>
      <c r="F1473" s="13" t="s">
        <v>188</v>
      </c>
      <c r="G1473" s="13" t="s">
        <v>189</v>
      </c>
      <c r="H1473" s="13" t="s">
        <v>190</v>
      </c>
      <c r="I1473" s="13">
        <v>1472</v>
      </c>
    </row>
    <row r="1474" spans="1:9" x14ac:dyDescent="0.25">
      <c r="A1474" s="13" t="str">
        <f t="shared" si="22"/>
        <v xml:space="preserve">603-CA     60" Reinforced Concrete Pipe, Class III, Rubber Type Gasket </v>
      </c>
      <c r="B1474" s="13" t="s">
        <v>1755</v>
      </c>
      <c r="C1474" s="13" t="s">
        <v>1836</v>
      </c>
      <c r="D1474" s="13" t="s">
        <v>230</v>
      </c>
      <c r="E1474" s="13" t="s">
        <v>1569</v>
      </c>
      <c r="F1474" s="13" t="s">
        <v>188</v>
      </c>
      <c r="G1474" s="13" t="s">
        <v>189</v>
      </c>
      <c r="H1474" s="13" t="s">
        <v>190</v>
      </c>
      <c r="I1474" s="13">
        <v>1473</v>
      </c>
    </row>
    <row r="1475" spans="1:9" x14ac:dyDescent="0.25">
      <c r="A1475" s="13" t="str">
        <f t="shared" si="22"/>
        <v xml:space="preserve">603-CA     60" Reinforced Concrete Pipe, Class IV </v>
      </c>
      <c r="B1475" s="13" t="s">
        <v>1755</v>
      </c>
      <c r="C1475" s="13" t="s">
        <v>1837</v>
      </c>
      <c r="D1475" s="13" t="s">
        <v>230</v>
      </c>
      <c r="E1475" s="13" t="s">
        <v>1569</v>
      </c>
      <c r="F1475" s="13" t="s">
        <v>188</v>
      </c>
      <c r="G1475" s="13" t="s">
        <v>189</v>
      </c>
      <c r="H1475" s="13" t="s">
        <v>190</v>
      </c>
      <c r="I1475" s="13">
        <v>1474</v>
      </c>
    </row>
    <row r="1476" spans="1:9" x14ac:dyDescent="0.25">
      <c r="A1476" s="13" t="str">
        <f t="shared" ref="A1476:A1539" si="23">_xlfn.CONCAT(B1476," ", C1476)</f>
        <v xml:space="preserve">603-CA     60" Reinforced Concrete Pipe, Class IV, Class B Bedding </v>
      </c>
      <c r="B1476" s="13" t="s">
        <v>1755</v>
      </c>
      <c r="C1476" s="13" t="s">
        <v>1838</v>
      </c>
      <c r="D1476" s="13" t="s">
        <v>230</v>
      </c>
      <c r="E1476" s="13" t="s">
        <v>1569</v>
      </c>
      <c r="F1476" s="13" t="s">
        <v>188</v>
      </c>
      <c r="G1476" s="13" t="s">
        <v>189</v>
      </c>
      <c r="H1476" s="13" t="s">
        <v>190</v>
      </c>
      <c r="I1476" s="13">
        <v>1475</v>
      </c>
    </row>
    <row r="1477" spans="1:9" x14ac:dyDescent="0.25">
      <c r="A1477" s="13" t="str">
        <f t="shared" si="23"/>
        <v xml:space="preserve">603-CA     60" Reinforced Concrete Pipe, Class IV, Class C Bedding </v>
      </c>
      <c r="B1477" s="13" t="s">
        <v>1755</v>
      </c>
      <c r="C1477" s="13" t="s">
        <v>1839</v>
      </c>
      <c r="D1477" s="13" t="s">
        <v>230</v>
      </c>
      <c r="E1477" s="13" t="s">
        <v>1569</v>
      </c>
      <c r="F1477" s="13" t="s">
        <v>188</v>
      </c>
      <c r="G1477" s="13" t="s">
        <v>189</v>
      </c>
      <c r="H1477" s="13" t="s">
        <v>190</v>
      </c>
      <c r="I1477" s="13">
        <v>1476</v>
      </c>
    </row>
    <row r="1478" spans="1:9" x14ac:dyDescent="0.25">
      <c r="A1478" s="13" t="str">
        <f t="shared" si="23"/>
        <v xml:space="preserve">603-CA     60" Reinforced Concrete Pipe, Class IV, Rubber Type Gaskets </v>
      </c>
      <c r="B1478" s="13" t="s">
        <v>1755</v>
      </c>
      <c r="C1478" s="13" t="s">
        <v>1840</v>
      </c>
      <c r="D1478" s="13" t="s">
        <v>230</v>
      </c>
      <c r="E1478" s="13" t="s">
        <v>1569</v>
      </c>
      <c r="F1478" s="13" t="s">
        <v>188</v>
      </c>
      <c r="G1478" s="13" t="s">
        <v>189</v>
      </c>
      <c r="H1478" s="13" t="s">
        <v>190</v>
      </c>
      <c r="I1478" s="13">
        <v>1477</v>
      </c>
    </row>
    <row r="1479" spans="1:9" x14ac:dyDescent="0.25">
      <c r="A1479" s="13" t="str">
        <f t="shared" si="23"/>
        <v xml:space="preserve">603-CA     60" Reinforced Concrete Pipe, Class V </v>
      </c>
      <c r="B1479" s="13" t="s">
        <v>1755</v>
      </c>
      <c r="C1479" s="13" t="s">
        <v>1841</v>
      </c>
      <c r="D1479" s="13" t="s">
        <v>230</v>
      </c>
      <c r="E1479" s="13" t="s">
        <v>1569</v>
      </c>
      <c r="F1479" s="13" t="s">
        <v>188</v>
      </c>
      <c r="G1479" s="13" t="s">
        <v>189</v>
      </c>
      <c r="H1479" s="13" t="s">
        <v>190</v>
      </c>
      <c r="I1479" s="13">
        <v>1478</v>
      </c>
    </row>
    <row r="1480" spans="1:9" x14ac:dyDescent="0.25">
      <c r="A1480" s="13" t="str">
        <f t="shared" si="23"/>
        <v xml:space="preserve">603-CA     60" Reinforced Concrete Pipe, Class V, Class B Bedding, </v>
      </c>
      <c r="B1480" s="13" t="s">
        <v>1755</v>
      </c>
      <c r="C1480" s="13" t="s">
        <v>1842</v>
      </c>
      <c r="D1480" s="13" t="s">
        <v>230</v>
      </c>
      <c r="E1480" s="13" t="s">
        <v>1569</v>
      </c>
      <c r="F1480" s="13" t="s">
        <v>188</v>
      </c>
      <c r="G1480" s="13" t="s">
        <v>189</v>
      </c>
      <c r="H1480" s="13" t="s">
        <v>190</v>
      </c>
      <c r="I1480" s="13">
        <v>1479</v>
      </c>
    </row>
    <row r="1481" spans="1:9" x14ac:dyDescent="0.25">
      <c r="A1481" s="13" t="str">
        <f t="shared" si="23"/>
        <v xml:space="preserve">603-CA     60" Reinforced Concrete Pipe, Class V, Jacked or Bored </v>
      </c>
      <c r="B1481" s="13" t="s">
        <v>1755</v>
      </c>
      <c r="C1481" s="13" t="s">
        <v>1843</v>
      </c>
      <c r="D1481" s="13" t="s">
        <v>230</v>
      </c>
      <c r="E1481" s="13" t="s">
        <v>1569</v>
      </c>
      <c r="F1481" s="13" t="s">
        <v>188</v>
      </c>
      <c r="G1481" s="13" t="s">
        <v>189</v>
      </c>
      <c r="H1481" s="13" t="s">
        <v>190</v>
      </c>
      <c r="I1481" s="13">
        <v>1480</v>
      </c>
    </row>
    <row r="1482" spans="1:9" x14ac:dyDescent="0.25">
      <c r="A1482" s="13" t="str">
        <f t="shared" si="23"/>
        <v xml:space="preserve">603-CA     60" Reinforced Concrete Pipe, Class V, Rubber Type Gaskets </v>
      </c>
      <c r="B1482" s="13" t="s">
        <v>1755</v>
      </c>
      <c r="C1482" s="13" t="s">
        <v>1844</v>
      </c>
      <c r="D1482" s="13" t="s">
        <v>230</v>
      </c>
      <c r="E1482" s="13" t="s">
        <v>1569</v>
      </c>
      <c r="F1482" s="13" t="s">
        <v>188</v>
      </c>
      <c r="G1482" s="13" t="s">
        <v>189</v>
      </c>
      <c r="H1482" s="13" t="s">
        <v>190</v>
      </c>
      <c r="I1482" s="13">
        <v>1481</v>
      </c>
    </row>
    <row r="1483" spans="1:9" x14ac:dyDescent="0.25">
      <c r="A1483" s="13" t="str">
        <f t="shared" si="23"/>
        <v xml:space="preserve">603-CA     66" Reinforced Concrete Pipe, Class III </v>
      </c>
      <c r="B1483" s="13" t="s">
        <v>1755</v>
      </c>
      <c r="C1483" s="13" t="s">
        <v>1845</v>
      </c>
      <c r="D1483" s="13" t="s">
        <v>230</v>
      </c>
      <c r="E1483" s="13" t="s">
        <v>1569</v>
      </c>
      <c r="F1483" s="13" t="s">
        <v>188</v>
      </c>
      <c r="G1483" s="13" t="s">
        <v>189</v>
      </c>
      <c r="H1483" s="13" t="s">
        <v>190</v>
      </c>
      <c r="I1483" s="13">
        <v>1482</v>
      </c>
    </row>
    <row r="1484" spans="1:9" x14ac:dyDescent="0.25">
      <c r="A1484" s="13" t="str">
        <f t="shared" si="23"/>
        <v xml:space="preserve">603-CA     66" Reinforced Concrete Pipe, Class III, Rubber Type Gasket </v>
      </c>
      <c r="B1484" s="13" t="s">
        <v>1755</v>
      </c>
      <c r="C1484" s="13" t="s">
        <v>1846</v>
      </c>
      <c r="D1484" s="13" t="s">
        <v>230</v>
      </c>
      <c r="E1484" s="13" t="s">
        <v>1569</v>
      </c>
      <c r="F1484" s="13" t="s">
        <v>188</v>
      </c>
      <c r="G1484" s="13" t="s">
        <v>189</v>
      </c>
      <c r="H1484" s="13" t="s">
        <v>190</v>
      </c>
      <c r="I1484" s="13">
        <v>1483</v>
      </c>
    </row>
    <row r="1485" spans="1:9" x14ac:dyDescent="0.25">
      <c r="A1485" s="13" t="str">
        <f t="shared" si="23"/>
        <v xml:space="preserve">603-CA     66" Reinforced Concrete Pipe, Class IV </v>
      </c>
      <c r="B1485" s="13" t="s">
        <v>1755</v>
      </c>
      <c r="C1485" s="13" t="s">
        <v>1847</v>
      </c>
      <c r="D1485" s="13" t="s">
        <v>230</v>
      </c>
      <c r="E1485" s="13" t="s">
        <v>1569</v>
      </c>
      <c r="F1485" s="13" t="s">
        <v>188</v>
      </c>
      <c r="G1485" s="13" t="s">
        <v>189</v>
      </c>
      <c r="H1485" s="13" t="s">
        <v>190</v>
      </c>
      <c r="I1485" s="13">
        <v>1484</v>
      </c>
    </row>
    <row r="1486" spans="1:9" x14ac:dyDescent="0.25">
      <c r="A1486" s="13" t="str">
        <f t="shared" si="23"/>
        <v xml:space="preserve">603-CA     66" Reinforced Concrete Pipe, Class IV, Class B Bedding </v>
      </c>
      <c r="B1486" s="13" t="s">
        <v>1755</v>
      </c>
      <c r="C1486" s="13" t="s">
        <v>1848</v>
      </c>
      <c r="D1486" s="13" t="s">
        <v>230</v>
      </c>
      <c r="E1486" s="13" t="s">
        <v>1569</v>
      </c>
      <c r="F1486" s="13" t="s">
        <v>188</v>
      </c>
      <c r="G1486" s="13" t="s">
        <v>189</v>
      </c>
      <c r="H1486" s="13" t="s">
        <v>190</v>
      </c>
      <c r="I1486" s="13">
        <v>1485</v>
      </c>
    </row>
    <row r="1487" spans="1:9" x14ac:dyDescent="0.25">
      <c r="A1487" s="13" t="str">
        <f t="shared" si="23"/>
        <v xml:space="preserve">603-CA     66" Reinforced Concrete Pipe, Class IV, Rubber Type Gaskets </v>
      </c>
      <c r="B1487" s="13" t="s">
        <v>1755</v>
      </c>
      <c r="C1487" s="13" t="s">
        <v>1849</v>
      </c>
      <c r="D1487" s="13" t="s">
        <v>230</v>
      </c>
      <c r="E1487" s="13" t="s">
        <v>1569</v>
      </c>
      <c r="F1487" s="13" t="s">
        <v>188</v>
      </c>
      <c r="G1487" s="13" t="s">
        <v>189</v>
      </c>
      <c r="H1487" s="13" t="s">
        <v>190</v>
      </c>
      <c r="I1487" s="13">
        <v>1486</v>
      </c>
    </row>
    <row r="1488" spans="1:9" x14ac:dyDescent="0.25">
      <c r="A1488" s="13" t="str">
        <f t="shared" si="23"/>
        <v xml:space="preserve">603-CA     66" Reinforced Concrete Pipe, Class V </v>
      </c>
      <c r="B1488" s="13" t="s">
        <v>1755</v>
      </c>
      <c r="C1488" s="13" t="s">
        <v>1850</v>
      </c>
      <c r="D1488" s="13" t="s">
        <v>230</v>
      </c>
      <c r="E1488" s="13" t="s">
        <v>1569</v>
      </c>
      <c r="F1488" s="13" t="s">
        <v>188</v>
      </c>
      <c r="G1488" s="13" t="s">
        <v>189</v>
      </c>
      <c r="H1488" s="13" t="s">
        <v>190</v>
      </c>
      <c r="I1488" s="13">
        <v>1487</v>
      </c>
    </row>
    <row r="1489" spans="1:9" x14ac:dyDescent="0.25">
      <c r="A1489" s="13" t="str">
        <f t="shared" si="23"/>
        <v xml:space="preserve">603-CA     66" Reinforced Concrete Pipe, Class V, Class B Bedding </v>
      </c>
      <c r="B1489" s="13" t="s">
        <v>1755</v>
      </c>
      <c r="C1489" s="13" t="s">
        <v>1851</v>
      </c>
      <c r="D1489" s="13" t="s">
        <v>230</v>
      </c>
      <c r="E1489" s="13" t="s">
        <v>1569</v>
      </c>
      <c r="F1489" s="13" t="s">
        <v>188</v>
      </c>
      <c r="G1489" s="13" t="s">
        <v>189</v>
      </c>
      <c r="H1489" s="13" t="s">
        <v>190</v>
      </c>
      <c r="I1489" s="13">
        <v>1488</v>
      </c>
    </row>
    <row r="1490" spans="1:9" x14ac:dyDescent="0.25">
      <c r="A1490" s="13" t="str">
        <f t="shared" si="23"/>
        <v xml:space="preserve">603-CA     72" Reinforced Concrete Pipe, Class III </v>
      </c>
      <c r="B1490" s="13" t="s">
        <v>1755</v>
      </c>
      <c r="C1490" s="13" t="s">
        <v>1852</v>
      </c>
      <c r="D1490" s="13" t="s">
        <v>230</v>
      </c>
      <c r="E1490" s="13" t="s">
        <v>1569</v>
      </c>
      <c r="F1490" s="13" t="s">
        <v>188</v>
      </c>
      <c r="G1490" s="13" t="s">
        <v>189</v>
      </c>
      <c r="H1490" s="13" t="s">
        <v>190</v>
      </c>
      <c r="I1490" s="13">
        <v>1489</v>
      </c>
    </row>
    <row r="1491" spans="1:9" x14ac:dyDescent="0.25">
      <c r="A1491" s="13" t="str">
        <f t="shared" si="23"/>
        <v xml:space="preserve">603-CA     72" Reinforced Concrete Pipe, Class III, Rubber Type Gaskets </v>
      </c>
      <c r="B1491" s="13" t="s">
        <v>1755</v>
      </c>
      <c r="C1491" s="13" t="s">
        <v>1853</v>
      </c>
      <c r="D1491" s="13" t="s">
        <v>230</v>
      </c>
      <c r="E1491" s="13" t="s">
        <v>1569</v>
      </c>
      <c r="F1491" s="13" t="s">
        <v>188</v>
      </c>
      <c r="G1491" s="13" t="s">
        <v>189</v>
      </c>
      <c r="H1491" s="13" t="s">
        <v>190</v>
      </c>
      <c r="I1491" s="13">
        <v>1490</v>
      </c>
    </row>
    <row r="1492" spans="1:9" x14ac:dyDescent="0.25">
      <c r="A1492" s="13" t="str">
        <f t="shared" si="23"/>
        <v xml:space="preserve">603-CA     72" Reinforced Concrete Pipe, Class IV </v>
      </c>
      <c r="B1492" s="13" t="s">
        <v>1755</v>
      </c>
      <c r="C1492" s="13" t="s">
        <v>1854</v>
      </c>
      <c r="D1492" s="13" t="s">
        <v>230</v>
      </c>
      <c r="E1492" s="13" t="s">
        <v>1569</v>
      </c>
      <c r="F1492" s="13" t="s">
        <v>188</v>
      </c>
      <c r="G1492" s="13" t="s">
        <v>189</v>
      </c>
      <c r="H1492" s="13" t="s">
        <v>190</v>
      </c>
      <c r="I1492" s="13">
        <v>1491</v>
      </c>
    </row>
    <row r="1493" spans="1:9" x14ac:dyDescent="0.25">
      <c r="A1493" s="13" t="str">
        <f t="shared" si="23"/>
        <v xml:space="preserve">603-CA     72" Reinforced Concrete Pipe, Class IV, Class B Bedding </v>
      </c>
      <c r="B1493" s="13" t="s">
        <v>1755</v>
      </c>
      <c r="C1493" s="13" t="s">
        <v>1855</v>
      </c>
      <c r="D1493" s="13" t="s">
        <v>230</v>
      </c>
      <c r="E1493" s="13" t="s">
        <v>1569</v>
      </c>
      <c r="F1493" s="13" t="s">
        <v>188</v>
      </c>
      <c r="G1493" s="13" t="s">
        <v>189</v>
      </c>
      <c r="H1493" s="13" t="s">
        <v>190</v>
      </c>
      <c r="I1493" s="13">
        <v>1492</v>
      </c>
    </row>
    <row r="1494" spans="1:9" x14ac:dyDescent="0.25">
      <c r="A1494" s="13" t="str">
        <f t="shared" si="23"/>
        <v xml:space="preserve">603-CA     72" Reinforced Concrete Pipe, Class IV, Rubber Type Gaskets </v>
      </c>
      <c r="B1494" s="13" t="s">
        <v>1755</v>
      </c>
      <c r="C1494" s="13" t="s">
        <v>1856</v>
      </c>
      <c r="D1494" s="13" t="s">
        <v>230</v>
      </c>
      <c r="E1494" s="13" t="s">
        <v>1569</v>
      </c>
      <c r="F1494" s="13" t="s">
        <v>188</v>
      </c>
      <c r="G1494" s="13" t="s">
        <v>189</v>
      </c>
      <c r="H1494" s="13" t="s">
        <v>190</v>
      </c>
      <c r="I1494" s="13">
        <v>1493</v>
      </c>
    </row>
    <row r="1495" spans="1:9" x14ac:dyDescent="0.25">
      <c r="A1495" s="13" t="str">
        <f t="shared" si="23"/>
        <v xml:space="preserve">603-CA     72" Reinforced Concrete Pipe, Class V </v>
      </c>
      <c r="B1495" s="13" t="s">
        <v>1755</v>
      </c>
      <c r="C1495" s="13" t="s">
        <v>1857</v>
      </c>
      <c r="D1495" s="13" t="s">
        <v>230</v>
      </c>
      <c r="E1495" s="13" t="s">
        <v>1569</v>
      </c>
      <c r="F1495" s="13" t="s">
        <v>188</v>
      </c>
      <c r="G1495" s="13" t="s">
        <v>189</v>
      </c>
      <c r="H1495" s="13" t="s">
        <v>190</v>
      </c>
      <c r="I1495" s="13">
        <v>1494</v>
      </c>
    </row>
    <row r="1496" spans="1:9" x14ac:dyDescent="0.25">
      <c r="A1496" s="13" t="str">
        <f t="shared" si="23"/>
        <v xml:space="preserve">603-CA     72" Reinforced Concrete Pipe, Class V, Class B Bedding </v>
      </c>
      <c r="B1496" s="13" t="s">
        <v>1755</v>
      </c>
      <c r="C1496" s="13" t="s">
        <v>1858</v>
      </c>
      <c r="D1496" s="13" t="s">
        <v>230</v>
      </c>
      <c r="E1496" s="13" t="s">
        <v>1569</v>
      </c>
      <c r="F1496" s="13" t="s">
        <v>188</v>
      </c>
      <c r="G1496" s="13" t="s">
        <v>189</v>
      </c>
      <c r="H1496" s="13" t="s">
        <v>190</v>
      </c>
      <c r="I1496" s="13">
        <v>1495</v>
      </c>
    </row>
    <row r="1497" spans="1:9" x14ac:dyDescent="0.25">
      <c r="A1497" s="13" t="str">
        <f t="shared" si="23"/>
        <v xml:space="preserve">603-CA     72" Reinforced Concrete Pipe, Class V, Jacked or Bored </v>
      </c>
      <c r="B1497" s="13" t="s">
        <v>1755</v>
      </c>
      <c r="C1497" s="13" t="s">
        <v>1859</v>
      </c>
      <c r="D1497" s="13" t="s">
        <v>230</v>
      </c>
      <c r="E1497" s="13" t="s">
        <v>1569</v>
      </c>
      <c r="F1497" s="13" t="s">
        <v>188</v>
      </c>
      <c r="G1497" s="13" t="s">
        <v>189</v>
      </c>
      <c r="H1497" s="13" t="s">
        <v>190</v>
      </c>
      <c r="I1497" s="13">
        <v>1496</v>
      </c>
    </row>
    <row r="1498" spans="1:9" x14ac:dyDescent="0.25">
      <c r="A1498" s="13" t="str">
        <f t="shared" si="23"/>
        <v xml:space="preserve">603-CA     78" Reinforced Concrete Pipe, Class IV, Rubber Type Gaskets </v>
      </c>
      <c r="B1498" s="13" t="s">
        <v>1755</v>
      </c>
      <c r="C1498" s="13" t="s">
        <v>1860</v>
      </c>
      <c r="D1498" s="13" t="s">
        <v>230</v>
      </c>
      <c r="E1498" s="13" t="s">
        <v>1569</v>
      </c>
      <c r="F1498" s="13" t="s">
        <v>188</v>
      </c>
      <c r="G1498" s="13" t="s">
        <v>189</v>
      </c>
      <c r="H1498" s="13" t="s">
        <v>190</v>
      </c>
      <c r="I1498" s="13">
        <v>1497</v>
      </c>
    </row>
    <row r="1499" spans="1:9" x14ac:dyDescent="0.25">
      <c r="A1499" s="13" t="str">
        <f t="shared" si="23"/>
        <v xml:space="preserve">603-CA     84" Reinforced Concrete Pipe, Class III </v>
      </c>
      <c r="B1499" s="13" t="s">
        <v>1755</v>
      </c>
      <c r="C1499" s="13" t="s">
        <v>1861</v>
      </c>
      <c r="D1499" s="13" t="s">
        <v>230</v>
      </c>
      <c r="E1499" s="13" t="s">
        <v>1569</v>
      </c>
      <c r="F1499" s="13" t="s">
        <v>188</v>
      </c>
      <c r="G1499" s="13" t="s">
        <v>189</v>
      </c>
      <c r="H1499" s="13" t="s">
        <v>190</v>
      </c>
      <c r="I1499" s="13">
        <v>1498</v>
      </c>
    </row>
    <row r="1500" spans="1:9" x14ac:dyDescent="0.25">
      <c r="A1500" s="13" t="str">
        <f t="shared" si="23"/>
        <v xml:space="preserve">603-CA     84" Reinforced Concrete Pipe, Class IV </v>
      </c>
      <c r="B1500" s="13" t="s">
        <v>1755</v>
      </c>
      <c r="C1500" s="13" t="s">
        <v>1862</v>
      </c>
      <c r="D1500" s="13" t="s">
        <v>230</v>
      </c>
      <c r="E1500" s="13" t="s">
        <v>1569</v>
      </c>
      <c r="F1500" s="13" t="s">
        <v>188</v>
      </c>
      <c r="G1500" s="13" t="s">
        <v>189</v>
      </c>
      <c r="H1500" s="13" t="s">
        <v>190</v>
      </c>
      <c r="I1500" s="13">
        <v>1499</v>
      </c>
    </row>
    <row r="1501" spans="1:9" x14ac:dyDescent="0.25">
      <c r="A1501" s="13" t="str">
        <f t="shared" si="23"/>
        <v xml:space="preserve">603-CA     84" Reinforced Concrete Pipe, Class IV, Class B Bedding </v>
      </c>
      <c r="B1501" s="13" t="s">
        <v>1755</v>
      </c>
      <c r="C1501" s="13" t="s">
        <v>1863</v>
      </c>
      <c r="D1501" s="13" t="s">
        <v>230</v>
      </c>
      <c r="E1501" s="13" t="s">
        <v>1569</v>
      </c>
      <c r="F1501" s="13" t="s">
        <v>188</v>
      </c>
      <c r="G1501" s="13" t="s">
        <v>189</v>
      </c>
      <c r="H1501" s="13" t="s">
        <v>190</v>
      </c>
      <c r="I1501" s="13">
        <v>1500</v>
      </c>
    </row>
    <row r="1502" spans="1:9" x14ac:dyDescent="0.25">
      <c r="A1502" s="13" t="str">
        <f t="shared" si="23"/>
        <v xml:space="preserve">603-CA     84" Reinforced Concrete Pipe, Class V </v>
      </c>
      <c r="B1502" s="13" t="s">
        <v>1755</v>
      </c>
      <c r="C1502" s="13" t="s">
        <v>1864</v>
      </c>
      <c r="D1502" s="13" t="s">
        <v>230</v>
      </c>
      <c r="E1502" s="13" t="s">
        <v>1569</v>
      </c>
      <c r="F1502" s="13" t="s">
        <v>188</v>
      </c>
      <c r="G1502" s="13" t="s">
        <v>189</v>
      </c>
      <c r="H1502" s="13" t="s">
        <v>190</v>
      </c>
      <c r="I1502" s="13">
        <v>1501</v>
      </c>
    </row>
    <row r="1503" spans="1:9" x14ac:dyDescent="0.25">
      <c r="A1503" s="13" t="str">
        <f t="shared" si="23"/>
        <v xml:space="preserve">603-CA     84" Reinforced Concrete Pipe, Class V, Class B Bedding </v>
      </c>
      <c r="B1503" s="13" t="s">
        <v>1755</v>
      </c>
      <c r="C1503" s="13" t="s">
        <v>1865</v>
      </c>
      <c r="D1503" s="13" t="s">
        <v>230</v>
      </c>
      <c r="E1503" s="13" t="s">
        <v>1569</v>
      </c>
      <c r="F1503" s="13" t="s">
        <v>188</v>
      </c>
      <c r="G1503" s="13" t="s">
        <v>189</v>
      </c>
      <c r="H1503" s="13" t="s">
        <v>190</v>
      </c>
      <c r="I1503" s="13">
        <v>1502</v>
      </c>
    </row>
    <row r="1504" spans="1:9" x14ac:dyDescent="0.25">
      <c r="A1504" s="13" t="str">
        <f t="shared" si="23"/>
        <v xml:space="preserve">603-CA     12" Reinforced Concrete Pipe, Class V </v>
      </c>
      <c r="B1504" s="13" t="s">
        <v>1755</v>
      </c>
      <c r="C1504" s="13" t="s">
        <v>1866</v>
      </c>
      <c r="D1504" s="13" t="s">
        <v>230</v>
      </c>
      <c r="E1504" s="13" t="s">
        <v>1569</v>
      </c>
      <c r="F1504" s="13" t="s">
        <v>188</v>
      </c>
      <c r="G1504" s="13" t="s">
        <v>189</v>
      </c>
      <c r="H1504" s="13" t="s">
        <v>190</v>
      </c>
      <c r="I1504" s="13">
        <v>1503</v>
      </c>
    </row>
    <row r="1505" spans="1:9" x14ac:dyDescent="0.25">
      <c r="A1505" s="13" t="str">
        <f t="shared" si="23"/>
        <v xml:space="preserve">603-CA     48" Reinforced Concrete Pipe, Class V, Rubber Type Gaskets </v>
      </c>
      <c r="B1505" s="13" t="s">
        <v>1755</v>
      </c>
      <c r="C1505" s="13" t="s">
        <v>1867</v>
      </c>
      <c r="D1505" s="13" t="s">
        <v>230</v>
      </c>
      <c r="E1505" s="13" t="s">
        <v>1569</v>
      </c>
      <c r="F1505" s="13" t="s">
        <v>188</v>
      </c>
      <c r="G1505" s="13" t="s">
        <v>189</v>
      </c>
      <c r="H1505" s="13" t="s">
        <v>190</v>
      </c>
      <c r="I1505" s="13">
        <v>1504</v>
      </c>
    </row>
    <row r="1506" spans="1:9" x14ac:dyDescent="0.25">
      <c r="A1506" s="13" t="str">
        <f t="shared" si="23"/>
        <v xml:space="preserve">603-CB     12" Reinforced Concrete End Section </v>
      </c>
      <c r="B1506" s="13" t="s">
        <v>1868</v>
      </c>
      <c r="C1506" s="13" t="s">
        <v>1869</v>
      </c>
      <c r="D1506" s="13" t="s">
        <v>207</v>
      </c>
      <c r="E1506" s="13" t="s">
        <v>1569</v>
      </c>
      <c r="F1506" s="13" t="s">
        <v>188</v>
      </c>
      <c r="G1506" s="13" t="s">
        <v>189</v>
      </c>
      <c r="H1506" s="13" t="s">
        <v>190</v>
      </c>
      <c r="I1506" s="13">
        <v>1505</v>
      </c>
    </row>
    <row r="1507" spans="1:9" x14ac:dyDescent="0.25">
      <c r="A1507" s="13" t="str">
        <f t="shared" si="23"/>
        <v xml:space="preserve">603-CB     15" Reinforced Concrete End Section </v>
      </c>
      <c r="B1507" s="13" t="s">
        <v>1868</v>
      </c>
      <c r="C1507" s="13" t="s">
        <v>1870</v>
      </c>
      <c r="D1507" s="13" t="s">
        <v>207</v>
      </c>
      <c r="E1507" s="13" t="s">
        <v>1569</v>
      </c>
      <c r="F1507" s="13" t="s">
        <v>188</v>
      </c>
      <c r="G1507" s="13" t="s">
        <v>189</v>
      </c>
      <c r="H1507" s="13" t="s">
        <v>190</v>
      </c>
      <c r="I1507" s="13">
        <v>1506</v>
      </c>
    </row>
    <row r="1508" spans="1:9" x14ac:dyDescent="0.25">
      <c r="A1508" s="13" t="str">
        <f t="shared" si="23"/>
        <v xml:space="preserve">603-CB     18" Reinforced Concrete End Section </v>
      </c>
      <c r="B1508" s="13" t="s">
        <v>1868</v>
      </c>
      <c r="C1508" s="13" t="s">
        <v>1871</v>
      </c>
      <c r="D1508" s="13" t="s">
        <v>207</v>
      </c>
      <c r="E1508" s="13" t="s">
        <v>1569</v>
      </c>
      <c r="F1508" s="13" t="s">
        <v>188</v>
      </c>
      <c r="G1508" s="13" t="s">
        <v>189</v>
      </c>
      <c r="H1508" s="13" t="s">
        <v>190</v>
      </c>
      <c r="I1508" s="13">
        <v>1507</v>
      </c>
    </row>
    <row r="1509" spans="1:9" x14ac:dyDescent="0.25">
      <c r="A1509" s="13" t="str">
        <f t="shared" si="23"/>
        <v xml:space="preserve">603-CB     24" Reinforced Concrete End Section </v>
      </c>
      <c r="B1509" s="13" t="s">
        <v>1868</v>
      </c>
      <c r="C1509" s="13" t="s">
        <v>1872</v>
      </c>
      <c r="D1509" s="13" t="s">
        <v>207</v>
      </c>
      <c r="E1509" s="13" t="s">
        <v>1569</v>
      </c>
      <c r="F1509" s="13" t="s">
        <v>188</v>
      </c>
      <c r="G1509" s="13" t="s">
        <v>189</v>
      </c>
      <c r="H1509" s="13" t="s">
        <v>190</v>
      </c>
      <c r="I1509" s="13">
        <v>1508</v>
      </c>
    </row>
    <row r="1510" spans="1:9" x14ac:dyDescent="0.25">
      <c r="A1510" s="13" t="str">
        <f t="shared" si="23"/>
        <v xml:space="preserve">603-CB     30" Reinforced Concrete End Section </v>
      </c>
      <c r="B1510" s="13" t="s">
        <v>1868</v>
      </c>
      <c r="C1510" s="13" t="s">
        <v>1873</v>
      </c>
      <c r="D1510" s="13" t="s">
        <v>207</v>
      </c>
      <c r="E1510" s="13" t="s">
        <v>1569</v>
      </c>
      <c r="F1510" s="13" t="s">
        <v>188</v>
      </c>
      <c r="G1510" s="13" t="s">
        <v>189</v>
      </c>
      <c r="H1510" s="13" t="s">
        <v>190</v>
      </c>
      <c r="I1510" s="13">
        <v>1509</v>
      </c>
    </row>
    <row r="1511" spans="1:9" x14ac:dyDescent="0.25">
      <c r="A1511" s="13" t="str">
        <f t="shared" si="23"/>
        <v xml:space="preserve">603-CB     36" Reinforced Concrete End Section </v>
      </c>
      <c r="B1511" s="13" t="s">
        <v>1868</v>
      </c>
      <c r="C1511" s="13" t="s">
        <v>1874</v>
      </c>
      <c r="D1511" s="13" t="s">
        <v>207</v>
      </c>
      <c r="E1511" s="13" t="s">
        <v>1569</v>
      </c>
      <c r="F1511" s="13" t="s">
        <v>188</v>
      </c>
      <c r="G1511" s="13" t="s">
        <v>189</v>
      </c>
      <c r="H1511" s="13" t="s">
        <v>190</v>
      </c>
      <c r="I1511" s="13">
        <v>1510</v>
      </c>
    </row>
    <row r="1512" spans="1:9" x14ac:dyDescent="0.25">
      <c r="A1512" s="13" t="str">
        <f t="shared" si="23"/>
        <v xml:space="preserve">603-CB     42" Reinforced Concrete End Section </v>
      </c>
      <c r="B1512" s="13" t="s">
        <v>1868</v>
      </c>
      <c r="C1512" s="13" t="s">
        <v>1875</v>
      </c>
      <c r="D1512" s="13" t="s">
        <v>207</v>
      </c>
      <c r="E1512" s="13" t="s">
        <v>1569</v>
      </c>
      <c r="F1512" s="13" t="s">
        <v>188</v>
      </c>
      <c r="G1512" s="13" t="s">
        <v>189</v>
      </c>
      <c r="H1512" s="13" t="s">
        <v>190</v>
      </c>
      <c r="I1512" s="13">
        <v>1511</v>
      </c>
    </row>
    <row r="1513" spans="1:9" x14ac:dyDescent="0.25">
      <c r="A1513" s="13" t="str">
        <f t="shared" si="23"/>
        <v xml:space="preserve">603-CB     48" Reinforced Concrete End Section </v>
      </c>
      <c r="B1513" s="13" t="s">
        <v>1868</v>
      </c>
      <c r="C1513" s="13" t="s">
        <v>1876</v>
      </c>
      <c r="D1513" s="13" t="s">
        <v>207</v>
      </c>
      <c r="E1513" s="13" t="s">
        <v>1569</v>
      </c>
      <c r="F1513" s="13" t="s">
        <v>188</v>
      </c>
      <c r="G1513" s="13" t="s">
        <v>189</v>
      </c>
      <c r="H1513" s="13" t="s">
        <v>190</v>
      </c>
      <c r="I1513" s="13">
        <v>1512</v>
      </c>
    </row>
    <row r="1514" spans="1:9" x14ac:dyDescent="0.25">
      <c r="A1514" s="13" t="str">
        <f t="shared" si="23"/>
        <v xml:space="preserve">603-CB     54" Reinforced Concrete End Section </v>
      </c>
      <c r="B1514" s="13" t="s">
        <v>1868</v>
      </c>
      <c r="C1514" s="13" t="s">
        <v>1877</v>
      </c>
      <c r="D1514" s="13" t="s">
        <v>207</v>
      </c>
      <c r="E1514" s="13" t="s">
        <v>1569</v>
      </c>
      <c r="F1514" s="13" t="s">
        <v>188</v>
      </c>
      <c r="G1514" s="13" t="s">
        <v>189</v>
      </c>
      <c r="H1514" s="13" t="s">
        <v>190</v>
      </c>
      <c r="I1514" s="13">
        <v>1513</v>
      </c>
    </row>
    <row r="1515" spans="1:9" x14ac:dyDescent="0.25">
      <c r="A1515" s="13" t="str">
        <f t="shared" si="23"/>
        <v xml:space="preserve">603-CB     60" Reinforced Concrete End Section </v>
      </c>
      <c r="B1515" s="13" t="s">
        <v>1868</v>
      </c>
      <c r="C1515" s="13" t="s">
        <v>1878</v>
      </c>
      <c r="D1515" s="13" t="s">
        <v>207</v>
      </c>
      <c r="E1515" s="13" t="s">
        <v>1569</v>
      </c>
      <c r="F1515" s="13" t="s">
        <v>188</v>
      </c>
      <c r="G1515" s="13" t="s">
        <v>189</v>
      </c>
      <c r="H1515" s="13" t="s">
        <v>190</v>
      </c>
      <c r="I1515" s="13">
        <v>1514</v>
      </c>
    </row>
    <row r="1516" spans="1:9" x14ac:dyDescent="0.25">
      <c r="A1516" s="13" t="str">
        <f t="shared" si="23"/>
        <v xml:space="preserve">603-CB     66" Reinforced Concrete End Section </v>
      </c>
      <c r="B1516" s="13" t="s">
        <v>1868</v>
      </c>
      <c r="C1516" s="13" t="s">
        <v>1879</v>
      </c>
      <c r="D1516" s="13" t="s">
        <v>207</v>
      </c>
      <c r="E1516" s="13" t="s">
        <v>1569</v>
      </c>
      <c r="F1516" s="13" t="s">
        <v>188</v>
      </c>
      <c r="G1516" s="13" t="s">
        <v>189</v>
      </c>
      <c r="H1516" s="13" t="s">
        <v>190</v>
      </c>
      <c r="I1516" s="13">
        <v>1515</v>
      </c>
    </row>
    <row r="1517" spans="1:9" x14ac:dyDescent="0.25">
      <c r="A1517" s="13" t="str">
        <f t="shared" si="23"/>
        <v xml:space="preserve">603-CB     72" Reinforced Concrete End Section </v>
      </c>
      <c r="B1517" s="13" t="s">
        <v>1868</v>
      </c>
      <c r="C1517" s="13" t="s">
        <v>1880</v>
      </c>
      <c r="D1517" s="13" t="s">
        <v>207</v>
      </c>
      <c r="E1517" s="13" t="s">
        <v>1569</v>
      </c>
      <c r="F1517" s="13" t="s">
        <v>188</v>
      </c>
      <c r="G1517" s="13" t="s">
        <v>189</v>
      </c>
      <c r="H1517" s="13" t="s">
        <v>190</v>
      </c>
      <c r="I1517" s="13">
        <v>1516</v>
      </c>
    </row>
    <row r="1518" spans="1:9" x14ac:dyDescent="0.25">
      <c r="A1518" s="13" t="str">
        <f t="shared" si="23"/>
        <v xml:space="preserve">603-CB     78" Reinforced Concrete End Section </v>
      </c>
      <c r="B1518" s="13" t="s">
        <v>1868</v>
      </c>
      <c r="C1518" s="13" t="s">
        <v>1881</v>
      </c>
      <c r="D1518" s="13" t="s">
        <v>207</v>
      </c>
      <c r="E1518" s="13" t="s">
        <v>1569</v>
      </c>
      <c r="F1518" s="13" t="s">
        <v>188</v>
      </c>
      <c r="G1518" s="13" t="s">
        <v>189</v>
      </c>
      <c r="H1518" s="13" t="s">
        <v>190</v>
      </c>
      <c r="I1518" s="13">
        <v>1517</v>
      </c>
    </row>
    <row r="1519" spans="1:9" x14ac:dyDescent="0.25">
      <c r="A1519" s="13" t="str">
        <f t="shared" si="23"/>
        <v xml:space="preserve">603-CB     84" Reinforced Concrete End Section </v>
      </c>
      <c r="B1519" s="13" t="s">
        <v>1868</v>
      </c>
      <c r="C1519" s="13" t="s">
        <v>1882</v>
      </c>
      <c r="D1519" s="13" t="s">
        <v>207</v>
      </c>
      <c r="E1519" s="13" t="s">
        <v>1569</v>
      </c>
      <c r="F1519" s="13" t="s">
        <v>188</v>
      </c>
      <c r="G1519" s="13" t="s">
        <v>189</v>
      </c>
      <c r="H1519" s="13" t="s">
        <v>190</v>
      </c>
      <c r="I1519" s="13">
        <v>1518</v>
      </c>
    </row>
    <row r="1520" spans="1:9" x14ac:dyDescent="0.25">
      <c r="A1520" s="13" t="str">
        <f t="shared" si="23"/>
        <v xml:space="preserve">603-CC     18" Non-Reinforced Concrete Pipe </v>
      </c>
      <c r="B1520" s="13" t="s">
        <v>1883</v>
      </c>
      <c r="C1520" s="13" t="s">
        <v>1884</v>
      </c>
      <c r="D1520" s="13" t="s">
        <v>230</v>
      </c>
      <c r="E1520" s="13" t="s">
        <v>1569</v>
      </c>
      <c r="F1520" s="13" t="s">
        <v>188</v>
      </c>
      <c r="G1520" s="13" t="s">
        <v>189</v>
      </c>
      <c r="H1520" s="13" t="s">
        <v>190</v>
      </c>
      <c r="I1520" s="13">
        <v>1519</v>
      </c>
    </row>
    <row r="1521" spans="1:9" x14ac:dyDescent="0.25">
      <c r="A1521" s="13" t="str">
        <f t="shared" si="23"/>
        <v xml:space="preserve">603-CD     48" x 72" Concrete Pipe Cattlepass </v>
      </c>
      <c r="B1521" s="13" t="s">
        <v>1885</v>
      </c>
      <c r="C1521" s="13" t="s">
        <v>1886</v>
      </c>
      <c r="D1521" s="13" t="s">
        <v>230</v>
      </c>
      <c r="E1521" s="13" t="s">
        <v>1569</v>
      </c>
      <c r="F1521" s="13" t="s">
        <v>188</v>
      </c>
      <c r="G1521" s="13" t="s">
        <v>189</v>
      </c>
      <c r="H1521" s="13" t="s">
        <v>190</v>
      </c>
      <c r="I1521" s="13">
        <v>1520</v>
      </c>
    </row>
    <row r="1522" spans="1:9" x14ac:dyDescent="0.25">
      <c r="A1522" s="13" t="str">
        <f t="shared" si="23"/>
        <v xml:space="preserve">603-CE     18" x 11" Concrete Arch Pipe, Class A III </v>
      </c>
      <c r="B1522" s="13" t="s">
        <v>1887</v>
      </c>
      <c r="C1522" s="13" t="s">
        <v>1888</v>
      </c>
      <c r="D1522" s="13" t="s">
        <v>230</v>
      </c>
      <c r="E1522" s="13" t="s">
        <v>1569</v>
      </c>
      <c r="F1522" s="13" t="s">
        <v>188</v>
      </c>
      <c r="G1522" s="13" t="s">
        <v>189</v>
      </c>
      <c r="H1522" s="13" t="s">
        <v>190</v>
      </c>
      <c r="I1522" s="13">
        <v>1521</v>
      </c>
    </row>
    <row r="1523" spans="1:9" x14ac:dyDescent="0.25">
      <c r="A1523" s="13" t="str">
        <f t="shared" si="23"/>
        <v xml:space="preserve">603-CE     22" x 13" Concrete Arch Pipe, Class A III </v>
      </c>
      <c r="B1523" s="13" t="s">
        <v>1887</v>
      </c>
      <c r="C1523" s="13" t="s">
        <v>1889</v>
      </c>
      <c r="D1523" s="13" t="s">
        <v>230</v>
      </c>
      <c r="E1523" s="13" t="s">
        <v>1569</v>
      </c>
      <c r="F1523" s="13" t="s">
        <v>188</v>
      </c>
      <c r="G1523" s="13" t="s">
        <v>189</v>
      </c>
      <c r="H1523" s="13" t="s">
        <v>190</v>
      </c>
      <c r="I1523" s="13">
        <v>1522</v>
      </c>
    </row>
    <row r="1524" spans="1:9" x14ac:dyDescent="0.25">
      <c r="A1524" s="13" t="str">
        <f t="shared" si="23"/>
        <v xml:space="preserve">603-CE     22" x 13" Concrete Arch Pipe, Class A III, Flexible Plastic Gaskets </v>
      </c>
      <c r="B1524" s="13" t="s">
        <v>1887</v>
      </c>
      <c r="C1524" s="13" t="s">
        <v>1890</v>
      </c>
      <c r="D1524" s="13" t="s">
        <v>230</v>
      </c>
      <c r="E1524" s="13" t="s">
        <v>1569</v>
      </c>
      <c r="F1524" s="13" t="s">
        <v>188</v>
      </c>
      <c r="G1524" s="13" t="s">
        <v>189</v>
      </c>
      <c r="H1524" s="13" t="s">
        <v>190</v>
      </c>
      <c r="I1524" s="13">
        <v>1523</v>
      </c>
    </row>
    <row r="1525" spans="1:9" x14ac:dyDescent="0.25">
      <c r="A1525" s="13" t="str">
        <f t="shared" si="23"/>
        <v xml:space="preserve">603-CE     22" x 13" Concrete Arch Pipe, Class A IV </v>
      </c>
      <c r="B1525" s="13" t="s">
        <v>1887</v>
      </c>
      <c r="C1525" s="13" t="s">
        <v>1891</v>
      </c>
      <c r="D1525" s="13" t="s">
        <v>230</v>
      </c>
      <c r="E1525" s="13" t="s">
        <v>1569</v>
      </c>
      <c r="F1525" s="13" t="s">
        <v>188</v>
      </c>
      <c r="G1525" s="13" t="s">
        <v>189</v>
      </c>
      <c r="H1525" s="13" t="s">
        <v>190</v>
      </c>
      <c r="I1525" s="13">
        <v>1524</v>
      </c>
    </row>
    <row r="1526" spans="1:9" x14ac:dyDescent="0.25">
      <c r="A1526" s="13" t="str">
        <f t="shared" si="23"/>
        <v xml:space="preserve">603-CE     22" x 13" Concrete Arch Pipe, Class A IV, Class B Bedding </v>
      </c>
      <c r="B1526" s="13" t="s">
        <v>1887</v>
      </c>
      <c r="C1526" s="13" t="s">
        <v>1892</v>
      </c>
      <c r="D1526" s="13" t="s">
        <v>230</v>
      </c>
      <c r="E1526" s="13" t="s">
        <v>1569</v>
      </c>
      <c r="F1526" s="13" t="s">
        <v>188</v>
      </c>
      <c r="G1526" s="13" t="s">
        <v>189</v>
      </c>
      <c r="H1526" s="13" t="s">
        <v>190</v>
      </c>
      <c r="I1526" s="13">
        <v>1525</v>
      </c>
    </row>
    <row r="1527" spans="1:9" x14ac:dyDescent="0.25">
      <c r="A1527" s="13" t="str">
        <f t="shared" si="23"/>
        <v xml:space="preserve">603-CE     22" x 13" Concrete Arch Pipe, Class A IV, Jacked or Bored </v>
      </c>
      <c r="B1527" s="13" t="s">
        <v>1887</v>
      </c>
      <c r="C1527" s="13" t="s">
        <v>1893</v>
      </c>
      <c r="D1527" s="13" t="s">
        <v>230</v>
      </c>
      <c r="E1527" s="13" t="s">
        <v>1569</v>
      </c>
      <c r="F1527" s="13" t="s">
        <v>188</v>
      </c>
      <c r="G1527" s="13" t="s">
        <v>189</v>
      </c>
      <c r="H1527" s="13" t="s">
        <v>190</v>
      </c>
      <c r="I1527" s="13">
        <v>1526</v>
      </c>
    </row>
    <row r="1528" spans="1:9" x14ac:dyDescent="0.25">
      <c r="A1528" s="13" t="str">
        <f t="shared" si="23"/>
        <v xml:space="preserve">603-CE     29" x 18" Concrete Arch Pipe, Class A III </v>
      </c>
      <c r="B1528" s="13" t="s">
        <v>1887</v>
      </c>
      <c r="C1528" s="13" t="s">
        <v>1894</v>
      </c>
      <c r="D1528" s="13" t="s">
        <v>230</v>
      </c>
      <c r="E1528" s="13" t="s">
        <v>1569</v>
      </c>
      <c r="F1528" s="13" t="s">
        <v>188</v>
      </c>
      <c r="G1528" s="13" t="s">
        <v>189</v>
      </c>
      <c r="H1528" s="13" t="s">
        <v>190</v>
      </c>
      <c r="I1528" s="13">
        <v>1527</v>
      </c>
    </row>
    <row r="1529" spans="1:9" x14ac:dyDescent="0.25">
      <c r="A1529" s="13" t="str">
        <f t="shared" si="23"/>
        <v xml:space="preserve">603-CE     29" x 18" Concrete Arch Pipe, Class A III, Flexible Plastic Gaskets </v>
      </c>
      <c r="B1529" s="13" t="s">
        <v>1887</v>
      </c>
      <c r="C1529" s="13" t="s">
        <v>1895</v>
      </c>
      <c r="D1529" s="13" t="s">
        <v>230</v>
      </c>
      <c r="E1529" s="13" t="s">
        <v>1569</v>
      </c>
      <c r="F1529" s="13" t="s">
        <v>188</v>
      </c>
      <c r="G1529" s="13" t="s">
        <v>189</v>
      </c>
      <c r="H1529" s="13" t="s">
        <v>190</v>
      </c>
      <c r="I1529" s="13">
        <v>1528</v>
      </c>
    </row>
    <row r="1530" spans="1:9" x14ac:dyDescent="0.25">
      <c r="A1530" s="13" t="str">
        <f t="shared" si="23"/>
        <v xml:space="preserve">603-CE     29" x 18" Concrete Arch Pipe, Class A IV </v>
      </c>
      <c r="B1530" s="13" t="s">
        <v>1887</v>
      </c>
      <c r="C1530" s="13" t="s">
        <v>1896</v>
      </c>
      <c r="D1530" s="13" t="s">
        <v>230</v>
      </c>
      <c r="E1530" s="13" t="s">
        <v>1569</v>
      </c>
      <c r="F1530" s="13" t="s">
        <v>188</v>
      </c>
      <c r="G1530" s="13" t="s">
        <v>189</v>
      </c>
      <c r="H1530" s="13" t="s">
        <v>190</v>
      </c>
      <c r="I1530" s="13">
        <v>1529</v>
      </c>
    </row>
    <row r="1531" spans="1:9" x14ac:dyDescent="0.25">
      <c r="A1531" s="13" t="str">
        <f t="shared" si="23"/>
        <v xml:space="preserve">603-CE     29" x 18" Concrete Arch Pipe, Class A IV, Class B Bedding </v>
      </c>
      <c r="B1531" s="13" t="s">
        <v>1887</v>
      </c>
      <c r="C1531" s="13" t="s">
        <v>1897</v>
      </c>
      <c r="D1531" s="13" t="s">
        <v>230</v>
      </c>
      <c r="E1531" s="13" t="s">
        <v>1569</v>
      </c>
      <c r="F1531" s="13" t="s">
        <v>188</v>
      </c>
      <c r="G1531" s="13" t="s">
        <v>189</v>
      </c>
      <c r="H1531" s="13" t="s">
        <v>190</v>
      </c>
      <c r="I1531" s="13">
        <v>1530</v>
      </c>
    </row>
    <row r="1532" spans="1:9" x14ac:dyDescent="0.25">
      <c r="A1532" s="13" t="str">
        <f t="shared" si="23"/>
        <v xml:space="preserve">603-CE     36" x 23" Concrete Arch Pipe, Class A III </v>
      </c>
      <c r="B1532" s="13" t="s">
        <v>1887</v>
      </c>
      <c r="C1532" s="13" t="s">
        <v>1898</v>
      </c>
      <c r="D1532" s="13" t="s">
        <v>230</v>
      </c>
      <c r="E1532" s="13" t="s">
        <v>1569</v>
      </c>
      <c r="F1532" s="13" t="s">
        <v>188</v>
      </c>
      <c r="G1532" s="13" t="s">
        <v>189</v>
      </c>
      <c r="H1532" s="13" t="s">
        <v>190</v>
      </c>
      <c r="I1532" s="13">
        <v>1531</v>
      </c>
    </row>
    <row r="1533" spans="1:9" x14ac:dyDescent="0.25">
      <c r="A1533" s="13" t="str">
        <f t="shared" si="23"/>
        <v xml:space="preserve">603-CE     36" x 23" Concrete Arch Pipe, Class A III, Flexible Plastic Gaskets </v>
      </c>
      <c r="B1533" s="13" t="s">
        <v>1887</v>
      </c>
      <c r="C1533" s="13" t="s">
        <v>1899</v>
      </c>
      <c r="D1533" s="13" t="s">
        <v>230</v>
      </c>
      <c r="E1533" s="13" t="s">
        <v>1569</v>
      </c>
      <c r="F1533" s="13" t="s">
        <v>188</v>
      </c>
      <c r="G1533" s="13" t="s">
        <v>189</v>
      </c>
      <c r="H1533" s="13" t="s">
        <v>190</v>
      </c>
      <c r="I1533" s="13">
        <v>1532</v>
      </c>
    </row>
    <row r="1534" spans="1:9" x14ac:dyDescent="0.25">
      <c r="A1534" s="13" t="str">
        <f t="shared" si="23"/>
        <v xml:space="preserve">603-CE     36" x 23" Concrete Arch Pipe, Class A IV </v>
      </c>
      <c r="B1534" s="13" t="s">
        <v>1887</v>
      </c>
      <c r="C1534" s="13" t="s">
        <v>1900</v>
      </c>
      <c r="D1534" s="13" t="s">
        <v>230</v>
      </c>
      <c r="E1534" s="13" t="s">
        <v>1569</v>
      </c>
      <c r="F1534" s="13" t="s">
        <v>188</v>
      </c>
      <c r="G1534" s="13" t="s">
        <v>189</v>
      </c>
      <c r="H1534" s="13" t="s">
        <v>190</v>
      </c>
      <c r="I1534" s="13">
        <v>1533</v>
      </c>
    </row>
    <row r="1535" spans="1:9" x14ac:dyDescent="0.25">
      <c r="A1535" s="13" t="str">
        <f t="shared" si="23"/>
        <v xml:space="preserve">603-CE     36" x 23" Concrete Arch Pipe, Class A IV, Class B Bedding </v>
      </c>
      <c r="B1535" s="13" t="s">
        <v>1887</v>
      </c>
      <c r="C1535" s="13" t="s">
        <v>1901</v>
      </c>
      <c r="D1535" s="13" t="s">
        <v>230</v>
      </c>
      <c r="E1535" s="13" t="s">
        <v>1569</v>
      </c>
      <c r="F1535" s="13" t="s">
        <v>188</v>
      </c>
      <c r="G1535" s="13" t="s">
        <v>189</v>
      </c>
      <c r="H1535" s="13" t="s">
        <v>190</v>
      </c>
      <c r="I1535" s="13">
        <v>1534</v>
      </c>
    </row>
    <row r="1536" spans="1:9" x14ac:dyDescent="0.25">
      <c r="A1536" s="13" t="str">
        <f t="shared" si="23"/>
        <v xml:space="preserve">603-CE     44" x 27" Concrete Arch Pipe, Class A III </v>
      </c>
      <c r="B1536" s="13" t="s">
        <v>1887</v>
      </c>
      <c r="C1536" s="13" t="s">
        <v>1902</v>
      </c>
      <c r="D1536" s="13" t="s">
        <v>230</v>
      </c>
      <c r="E1536" s="13" t="s">
        <v>1569</v>
      </c>
      <c r="F1536" s="13" t="s">
        <v>188</v>
      </c>
      <c r="G1536" s="13" t="s">
        <v>189</v>
      </c>
      <c r="H1536" s="13" t="s">
        <v>190</v>
      </c>
      <c r="I1536" s="13">
        <v>1535</v>
      </c>
    </row>
    <row r="1537" spans="1:9" x14ac:dyDescent="0.25">
      <c r="A1537" s="13" t="str">
        <f t="shared" si="23"/>
        <v xml:space="preserve">603-CE     44" x 27" Concrete Arch Pipe, Class A III, Flexible Plastic Gaskets </v>
      </c>
      <c r="B1537" s="13" t="s">
        <v>1887</v>
      </c>
      <c r="C1537" s="13" t="s">
        <v>1903</v>
      </c>
      <c r="D1537" s="13" t="s">
        <v>230</v>
      </c>
      <c r="E1537" s="13" t="s">
        <v>1569</v>
      </c>
      <c r="F1537" s="13" t="s">
        <v>188</v>
      </c>
      <c r="G1537" s="13" t="s">
        <v>189</v>
      </c>
      <c r="H1537" s="13" t="s">
        <v>190</v>
      </c>
      <c r="I1537" s="13">
        <v>1536</v>
      </c>
    </row>
    <row r="1538" spans="1:9" x14ac:dyDescent="0.25">
      <c r="A1538" s="13" t="str">
        <f t="shared" si="23"/>
        <v xml:space="preserve">603-CE     44" x 27" Concrete Arch Pipe, Class A IV </v>
      </c>
      <c r="B1538" s="13" t="s">
        <v>1887</v>
      </c>
      <c r="C1538" s="13" t="s">
        <v>1904</v>
      </c>
      <c r="D1538" s="13" t="s">
        <v>230</v>
      </c>
      <c r="E1538" s="13" t="s">
        <v>1569</v>
      </c>
      <c r="F1538" s="13" t="s">
        <v>188</v>
      </c>
      <c r="G1538" s="13" t="s">
        <v>189</v>
      </c>
      <c r="H1538" s="13" t="s">
        <v>190</v>
      </c>
      <c r="I1538" s="13">
        <v>1537</v>
      </c>
    </row>
    <row r="1539" spans="1:9" x14ac:dyDescent="0.25">
      <c r="A1539" s="13" t="str">
        <f t="shared" si="23"/>
        <v xml:space="preserve">603-CE     44" x 27" Concrete Arch Pipe, Class A IV, Class B Bedding </v>
      </c>
      <c r="B1539" s="13" t="s">
        <v>1887</v>
      </c>
      <c r="C1539" s="13" t="s">
        <v>1905</v>
      </c>
      <c r="D1539" s="13" t="s">
        <v>230</v>
      </c>
      <c r="E1539" s="13" t="s">
        <v>1569</v>
      </c>
      <c r="F1539" s="13" t="s">
        <v>188</v>
      </c>
      <c r="G1539" s="13" t="s">
        <v>189</v>
      </c>
      <c r="H1539" s="13" t="s">
        <v>190</v>
      </c>
      <c r="I1539" s="13">
        <v>1538</v>
      </c>
    </row>
    <row r="1540" spans="1:9" x14ac:dyDescent="0.25">
      <c r="A1540" s="13" t="str">
        <f t="shared" ref="A1540:A1603" si="24">_xlfn.CONCAT(B1540," ", C1540)</f>
        <v xml:space="preserve">603-CE     51" x 31" Concrete Arch Pipe, Class A III </v>
      </c>
      <c r="B1540" s="13" t="s">
        <v>1887</v>
      </c>
      <c r="C1540" s="13" t="s">
        <v>1906</v>
      </c>
      <c r="D1540" s="13" t="s">
        <v>230</v>
      </c>
      <c r="E1540" s="13" t="s">
        <v>1569</v>
      </c>
      <c r="F1540" s="13" t="s">
        <v>188</v>
      </c>
      <c r="G1540" s="13" t="s">
        <v>189</v>
      </c>
      <c r="H1540" s="13" t="s">
        <v>190</v>
      </c>
      <c r="I1540" s="13">
        <v>1539</v>
      </c>
    </row>
    <row r="1541" spans="1:9" x14ac:dyDescent="0.25">
      <c r="A1541" s="13" t="str">
        <f t="shared" si="24"/>
        <v xml:space="preserve">603-CE     51" x 31" Concrete Arch Pipe, Class A III, Flexible Plastic Gaskets </v>
      </c>
      <c r="B1541" s="13" t="s">
        <v>1887</v>
      </c>
      <c r="C1541" s="13" t="s">
        <v>1907</v>
      </c>
      <c r="D1541" s="13" t="s">
        <v>230</v>
      </c>
      <c r="E1541" s="13" t="s">
        <v>1569</v>
      </c>
      <c r="F1541" s="13" t="s">
        <v>188</v>
      </c>
      <c r="G1541" s="13" t="s">
        <v>189</v>
      </c>
      <c r="H1541" s="13" t="s">
        <v>190</v>
      </c>
      <c r="I1541" s="13">
        <v>1540</v>
      </c>
    </row>
    <row r="1542" spans="1:9" x14ac:dyDescent="0.25">
      <c r="A1542" s="13" t="str">
        <f t="shared" si="24"/>
        <v xml:space="preserve">603-CE     51" x 31" Concrete Arch Pipe, Class A IV </v>
      </c>
      <c r="B1542" s="13" t="s">
        <v>1887</v>
      </c>
      <c r="C1542" s="13" t="s">
        <v>1908</v>
      </c>
      <c r="D1542" s="13" t="s">
        <v>230</v>
      </c>
      <c r="E1542" s="13" t="s">
        <v>1569</v>
      </c>
      <c r="F1542" s="13" t="s">
        <v>188</v>
      </c>
      <c r="G1542" s="13" t="s">
        <v>189</v>
      </c>
      <c r="H1542" s="13" t="s">
        <v>190</v>
      </c>
      <c r="I1542" s="13">
        <v>1541</v>
      </c>
    </row>
    <row r="1543" spans="1:9" x14ac:dyDescent="0.25">
      <c r="A1543" s="13" t="str">
        <f t="shared" si="24"/>
        <v xml:space="preserve">603-CE     51" x 31" Concrete Arch Pipe, Class A IV, Class B Bedding </v>
      </c>
      <c r="B1543" s="13" t="s">
        <v>1887</v>
      </c>
      <c r="C1543" s="13" t="s">
        <v>1909</v>
      </c>
      <c r="D1543" s="13" t="s">
        <v>230</v>
      </c>
      <c r="E1543" s="13" t="s">
        <v>1569</v>
      </c>
      <c r="F1543" s="13" t="s">
        <v>188</v>
      </c>
      <c r="G1543" s="13" t="s">
        <v>189</v>
      </c>
      <c r="H1543" s="13" t="s">
        <v>190</v>
      </c>
      <c r="I1543" s="13">
        <v>1542</v>
      </c>
    </row>
    <row r="1544" spans="1:9" x14ac:dyDescent="0.25">
      <c r="A1544" s="13" t="str">
        <f t="shared" si="24"/>
        <v xml:space="preserve">603-CE     58" x 36" Concrete Arch Pipe, Class A III </v>
      </c>
      <c r="B1544" s="13" t="s">
        <v>1887</v>
      </c>
      <c r="C1544" s="13" t="s">
        <v>1910</v>
      </c>
      <c r="D1544" s="13" t="s">
        <v>230</v>
      </c>
      <c r="E1544" s="13" t="s">
        <v>1569</v>
      </c>
      <c r="F1544" s="13" t="s">
        <v>188</v>
      </c>
      <c r="G1544" s="13" t="s">
        <v>189</v>
      </c>
      <c r="H1544" s="13" t="s">
        <v>190</v>
      </c>
      <c r="I1544" s="13">
        <v>1543</v>
      </c>
    </row>
    <row r="1545" spans="1:9" x14ac:dyDescent="0.25">
      <c r="A1545" s="13" t="str">
        <f t="shared" si="24"/>
        <v xml:space="preserve">603-CE     58" x 36" Concrete Arch Pipe, Class A III, Flexible Plastic Gaskets </v>
      </c>
      <c r="B1545" s="13" t="s">
        <v>1887</v>
      </c>
      <c r="C1545" s="13" t="s">
        <v>1911</v>
      </c>
      <c r="D1545" s="13" t="s">
        <v>230</v>
      </c>
      <c r="E1545" s="13" t="s">
        <v>1569</v>
      </c>
      <c r="F1545" s="13" t="s">
        <v>188</v>
      </c>
      <c r="G1545" s="13" t="s">
        <v>189</v>
      </c>
      <c r="H1545" s="13" t="s">
        <v>190</v>
      </c>
      <c r="I1545" s="13">
        <v>1544</v>
      </c>
    </row>
    <row r="1546" spans="1:9" x14ac:dyDescent="0.25">
      <c r="A1546" s="13" t="str">
        <f t="shared" si="24"/>
        <v xml:space="preserve">603-CE     58" x 36" Concrete Arch Pipe, Class A IV </v>
      </c>
      <c r="B1546" s="13" t="s">
        <v>1887</v>
      </c>
      <c r="C1546" s="13" t="s">
        <v>1912</v>
      </c>
      <c r="D1546" s="13" t="s">
        <v>230</v>
      </c>
      <c r="E1546" s="13" t="s">
        <v>1569</v>
      </c>
      <c r="F1546" s="13" t="s">
        <v>188</v>
      </c>
      <c r="G1546" s="13" t="s">
        <v>189</v>
      </c>
      <c r="H1546" s="13" t="s">
        <v>190</v>
      </c>
      <c r="I1546" s="13">
        <v>1545</v>
      </c>
    </row>
    <row r="1547" spans="1:9" x14ac:dyDescent="0.25">
      <c r="A1547" s="13" t="str">
        <f t="shared" si="24"/>
        <v xml:space="preserve">603-CE     58" x 36" Concrete Arch Pipe, Class A IV, Class B Bedding </v>
      </c>
      <c r="B1547" s="13" t="s">
        <v>1887</v>
      </c>
      <c r="C1547" s="13" t="s">
        <v>1913</v>
      </c>
      <c r="D1547" s="13" t="s">
        <v>230</v>
      </c>
      <c r="E1547" s="13" t="s">
        <v>1569</v>
      </c>
      <c r="F1547" s="13" t="s">
        <v>188</v>
      </c>
      <c r="G1547" s="13" t="s">
        <v>189</v>
      </c>
      <c r="H1547" s="13" t="s">
        <v>190</v>
      </c>
      <c r="I1547" s="13">
        <v>1546</v>
      </c>
    </row>
    <row r="1548" spans="1:9" x14ac:dyDescent="0.25">
      <c r="A1548" s="13" t="str">
        <f t="shared" si="24"/>
        <v xml:space="preserve">603-CE     58" x 36" Concrete Arch Pipe, Class A IV, Flexible Plastic Gaskets </v>
      </c>
      <c r="B1548" s="13" t="s">
        <v>1887</v>
      </c>
      <c r="C1548" s="13" t="s">
        <v>1914</v>
      </c>
      <c r="D1548" s="13" t="s">
        <v>230</v>
      </c>
      <c r="E1548" s="13" t="s">
        <v>1569</v>
      </c>
      <c r="F1548" s="13" t="s">
        <v>188</v>
      </c>
      <c r="G1548" s="13" t="s">
        <v>189</v>
      </c>
      <c r="H1548" s="13" t="s">
        <v>190</v>
      </c>
      <c r="I1548" s="13">
        <v>1547</v>
      </c>
    </row>
    <row r="1549" spans="1:9" x14ac:dyDescent="0.25">
      <c r="A1549" s="13" t="str">
        <f t="shared" si="24"/>
        <v xml:space="preserve">603-CE     65" x 40" Concrete Arch Pipe, Class A III </v>
      </c>
      <c r="B1549" s="13" t="s">
        <v>1887</v>
      </c>
      <c r="C1549" s="13" t="s">
        <v>1915</v>
      </c>
      <c r="D1549" s="13" t="s">
        <v>230</v>
      </c>
      <c r="E1549" s="13" t="s">
        <v>1569</v>
      </c>
      <c r="F1549" s="13" t="s">
        <v>188</v>
      </c>
      <c r="G1549" s="13" t="s">
        <v>189</v>
      </c>
      <c r="H1549" s="13" t="s">
        <v>190</v>
      </c>
      <c r="I1549" s="13">
        <v>1548</v>
      </c>
    </row>
    <row r="1550" spans="1:9" x14ac:dyDescent="0.25">
      <c r="A1550" s="13" t="str">
        <f t="shared" si="24"/>
        <v xml:space="preserve">603-CE     65" x 40" Concrete Arch Pipe, Class A III, Flexible Plastic Gaskets </v>
      </c>
      <c r="B1550" s="13" t="s">
        <v>1887</v>
      </c>
      <c r="C1550" s="13" t="s">
        <v>1916</v>
      </c>
      <c r="D1550" s="13" t="s">
        <v>230</v>
      </c>
      <c r="E1550" s="13" t="s">
        <v>1569</v>
      </c>
      <c r="F1550" s="13" t="s">
        <v>188</v>
      </c>
      <c r="G1550" s="13" t="s">
        <v>189</v>
      </c>
      <c r="H1550" s="13" t="s">
        <v>190</v>
      </c>
      <c r="I1550" s="13">
        <v>1549</v>
      </c>
    </row>
    <row r="1551" spans="1:9" x14ac:dyDescent="0.25">
      <c r="A1551" s="13" t="str">
        <f t="shared" si="24"/>
        <v xml:space="preserve">603-CE     65" x 40" Concrete Arch Pipe, Class A IV </v>
      </c>
      <c r="B1551" s="13" t="s">
        <v>1887</v>
      </c>
      <c r="C1551" s="13" t="s">
        <v>1917</v>
      </c>
      <c r="D1551" s="13" t="s">
        <v>230</v>
      </c>
      <c r="E1551" s="13" t="s">
        <v>1569</v>
      </c>
      <c r="F1551" s="13" t="s">
        <v>188</v>
      </c>
      <c r="G1551" s="13" t="s">
        <v>189</v>
      </c>
      <c r="H1551" s="13" t="s">
        <v>190</v>
      </c>
      <c r="I1551" s="13">
        <v>1550</v>
      </c>
    </row>
    <row r="1552" spans="1:9" x14ac:dyDescent="0.25">
      <c r="A1552" s="13" t="str">
        <f t="shared" si="24"/>
        <v xml:space="preserve">603-CE     65" x 40" Concrete Arch Pipe, Class A IV, Class B Bedding </v>
      </c>
      <c r="B1552" s="13" t="s">
        <v>1887</v>
      </c>
      <c r="C1552" s="13" t="s">
        <v>1918</v>
      </c>
      <c r="D1552" s="13" t="s">
        <v>230</v>
      </c>
      <c r="E1552" s="13" t="s">
        <v>1569</v>
      </c>
      <c r="F1552" s="13" t="s">
        <v>188</v>
      </c>
      <c r="G1552" s="13" t="s">
        <v>189</v>
      </c>
      <c r="H1552" s="13" t="s">
        <v>190</v>
      </c>
      <c r="I1552" s="13">
        <v>1551</v>
      </c>
    </row>
    <row r="1553" spans="1:9" x14ac:dyDescent="0.25">
      <c r="A1553" s="13" t="str">
        <f t="shared" si="24"/>
        <v xml:space="preserve">603-CE     73" x 45" Concrete Arch Pipe, Class A III </v>
      </c>
      <c r="B1553" s="13" t="s">
        <v>1887</v>
      </c>
      <c r="C1553" s="13" t="s">
        <v>1919</v>
      </c>
      <c r="D1553" s="13" t="s">
        <v>230</v>
      </c>
      <c r="E1553" s="13" t="s">
        <v>1569</v>
      </c>
      <c r="F1553" s="13" t="s">
        <v>188</v>
      </c>
      <c r="G1553" s="13" t="s">
        <v>189</v>
      </c>
      <c r="H1553" s="13" t="s">
        <v>190</v>
      </c>
      <c r="I1553" s="13">
        <v>1552</v>
      </c>
    </row>
    <row r="1554" spans="1:9" x14ac:dyDescent="0.25">
      <c r="A1554" s="13" t="str">
        <f t="shared" si="24"/>
        <v xml:space="preserve">603-CE     73" x 45" Concrete Arch Pipe, Class A III, Flexible Plastic Gaskets </v>
      </c>
      <c r="B1554" s="13" t="s">
        <v>1887</v>
      </c>
      <c r="C1554" s="13" t="s">
        <v>1920</v>
      </c>
      <c r="D1554" s="13" t="s">
        <v>230</v>
      </c>
      <c r="E1554" s="13" t="s">
        <v>1569</v>
      </c>
      <c r="F1554" s="13" t="s">
        <v>188</v>
      </c>
      <c r="G1554" s="13" t="s">
        <v>189</v>
      </c>
      <c r="H1554" s="13" t="s">
        <v>190</v>
      </c>
      <c r="I1554" s="13">
        <v>1553</v>
      </c>
    </row>
    <row r="1555" spans="1:9" x14ac:dyDescent="0.25">
      <c r="A1555" s="13" t="str">
        <f t="shared" si="24"/>
        <v xml:space="preserve">603-CE     73" x 45" Concrete Arch Pipe, Class A IV </v>
      </c>
      <c r="B1555" s="13" t="s">
        <v>1887</v>
      </c>
      <c r="C1555" s="13" t="s">
        <v>1921</v>
      </c>
      <c r="D1555" s="13" t="s">
        <v>230</v>
      </c>
      <c r="E1555" s="13" t="s">
        <v>1569</v>
      </c>
      <c r="F1555" s="13" t="s">
        <v>188</v>
      </c>
      <c r="G1555" s="13" t="s">
        <v>189</v>
      </c>
      <c r="H1555" s="13" t="s">
        <v>190</v>
      </c>
      <c r="I1555" s="13">
        <v>1554</v>
      </c>
    </row>
    <row r="1556" spans="1:9" x14ac:dyDescent="0.25">
      <c r="A1556" s="13" t="str">
        <f t="shared" si="24"/>
        <v xml:space="preserve">603-CE     73" x 45" Concrete Arch Pipe, Class A IV, Class B Bedding </v>
      </c>
      <c r="B1556" s="13" t="s">
        <v>1887</v>
      </c>
      <c r="C1556" s="13" t="s">
        <v>1922</v>
      </c>
      <c r="D1556" s="13" t="s">
        <v>230</v>
      </c>
      <c r="E1556" s="13" t="s">
        <v>1569</v>
      </c>
      <c r="F1556" s="13" t="s">
        <v>188</v>
      </c>
      <c r="G1556" s="13" t="s">
        <v>189</v>
      </c>
      <c r="H1556" s="13" t="s">
        <v>190</v>
      </c>
      <c r="I1556" s="13">
        <v>1555</v>
      </c>
    </row>
    <row r="1557" spans="1:9" x14ac:dyDescent="0.25">
      <c r="A1557" s="13" t="str">
        <f t="shared" si="24"/>
        <v xml:space="preserve">603-CE     88" x 54" Concrete Arch Pipe, Class A III </v>
      </c>
      <c r="B1557" s="13" t="s">
        <v>1887</v>
      </c>
      <c r="C1557" s="13" t="s">
        <v>1923</v>
      </c>
      <c r="D1557" s="13" t="s">
        <v>230</v>
      </c>
      <c r="E1557" s="13" t="s">
        <v>1569</v>
      </c>
      <c r="F1557" s="13" t="s">
        <v>188</v>
      </c>
      <c r="G1557" s="13" t="s">
        <v>189</v>
      </c>
      <c r="H1557" s="13" t="s">
        <v>190</v>
      </c>
      <c r="I1557" s="13">
        <v>1556</v>
      </c>
    </row>
    <row r="1558" spans="1:9" x14ac:dyDescent="0.25">
      <c r="A1558" s="13" t="str">
        <f t="shared" si="24"/>
        <v xml:space="preserve">603-CE     88" x 54" Concrete Arch Pipe, Class A III, Flexible Plastic Gaskets </v>
      </c>
      <c r="B1558" s="13" t="s">
        <v>1887</v>
      </c>
      <c r="C1558" s="13" t="s">
        <v>1924</v>
      </c>
      <c r="D1558" s="13" t="s">
        <v>230</v>
      </c>
      <c r="E1558" s="13" t="s">
        <v>1569</v>
      </c>
      <c r="F1558" s="13" t="s">
        <v>188</v>
      </c>
      <c r="G1558" s="13" t="s">
        <v>189</v>
      </c>
      <c r="H1558" s="13" t="s">
        <v>190</v>
      </c>
      <c r="I1558" s="13">
        <v>1557</v>
      </c>
    </row>
    <row r="1559" spans="1:9" x14ac:dyDescent="0.25">
      <c r="A1559" s="13" t="str">
        <f t="shared" si="24"/>
        <v xml:space="preserve">603-CE     88" x 54" Concrete Arch Pipe, Class A IV </v>
      </c>
      <c r="B1559" s="13" t="s">
        <v>1887</v>
      </c>
      <c r="C1559" s="13" t="s">
        <v>1925</v>
      </c>
      <c r="D1559" s="13" t="s">
        <v>230</v>
      </c>
      <c r="E1559" s="13" t="s">
        <v>1569</v>
      </c>
      <c r="F1559" s="13" t="s">
        <v>188</v>
      </c>
      <c r="G1559" s="13" t="s">
        <v>189</v>
      </c>
      <c r="H1559" s="13" t="s">
        <v>190</v>
      </c>
      <c r="I1559" s="13">
        <v>1558</v>
      </c>
    </row>
    <row r="1560" spans="1:9" x14ac:dyDescent="0.25">
      <c r="A1560" s="13" t="str">
        <f t="shared" si="24"/>
        <v xml:space="preserve">603-CE     88" x 54" Concrete Arch Pipe, Class A IV, Class B Bedding </v>
      </c>
      <c r="B1560" s="13" t="s">
        <v>1887</v>
      </c>
      <c r="C1560" s="13" t="s">
        <v>1926</v>
      </c>
      <c r="D1560" s="13" t="s">
        <v>230</v>
      </c>
      <c r="E1560" s="13" t="s">
        <v>1569</v>
      </c>
      <c r="F1560" s="13" t="s">
        <v>188</v>
      </c>
      <c r="G1560" s="13" t="s">
        <v>189</v>
      </c>
      <c r="H1560" s="13" t="s">
        <v>190</v>
      </c>
      <c r="I1560" s="13">
        <v>1559</v>
      </c>
    </row>
    <row r="1561" spans="1:9" x14ac:dyDescent="0.25">
      <c r="A1561" s="13" t="str">
        <f t="shared" si="24"/>
        <v xml:space="preserve">603-CE     114" x 77" Concrete Arch Pipe, Class A III </v>
      </c>
      <c r="B1561" s="13" t="s">
        <v>1887</v>
      </c>
      <c r="C1561" s="13" t="s">
        <v>1927</v>
      </c>
      <c r="D1561" s="13" t="s">
        <v>230</v>
      </c>
      <c r="E1561" s="13" t="s">
        <v>1569</v>
      </c>
      <c r="F1561" s="13" t="s">
        <v>188</v>
      </c>
      <c r="G1561" s="13" t="s">
        <v>189</v>
      </c>
      <c r="H1561" s="13" t="s">
        <v>190</v>
      </c>
      <c r="I1561" s="13">
        <v>1560</v>
      </c>
    </row>
    <row r="1562" spans="1:9" x14ac:dyDescent="0.25">
      <c r="A1562" s="13" t="str">
        <f t="shared" si="24"/>
        <v xml:space="preserve">603-CE     44" x 27" Concrete Arch Pipe, Class A IV, Jacked or Bored </v>
      </c>
      <c r="B1562" s="13" t="s">
        <v>1887</v>
      </c>
      <c r="C1562" s="13" t="s">
        <v>1928</v>
      </c>
      <c r="D1562" s="13" t="s">
        <v>230</v>
      </c>
      <c r="E1562" s="13" t="s">
        <v>1569</v>
      </c>
      <c r="F1562" s="13" t="s">
        <v>188</v>
      </c>
      <c r="G1562" s="13" t="s">
        <v>189</v>
      </c>
      <c r="H1562" s="13" t="s">
        <v>190</v>
      </c>
      <c r="I1562" s="13">
        <v>1561</v>
      </c>
    </row>
    <row r="1563" spans="1:9" x14ac:dyDescent="0.25">
      <c r="A1563" s="13" t="str">
        <f t="shared" si="24"/>
        <v xml:space="preserve">603-CE     36" x 23" Concrete Arch Pipe, Class A V, Jacked or Bored </v>
      </c>
      <c r="B1563" s="13" t="s">
        <v>1887</v>
      </c>
      <c r="C1563" s="13" t="s">
        <v>1929</v>
      </c>
      <c r="D1563" s="13" t="s">
        <v>230</v>
      </c>
      <c r="E1563" s="13" t="s">
        <v>1569</v>
      </c>
      <c r="F1563" s="13" t="s">
        <v>188</v>
      </c>
      <c r="G1563" s="13" t="s">
        <v>189</v>
      </c>
      <c r="H1563" s="13" t="s">
        <v>190</v>
      </c>
      <c r="I1563" s="13">
        <v>1562</v>
      </c>
    </row>
    <row r="1564" spans="1:9" x14ac:dyDescent="0.25">
      <c r="A1564" s="13" t="str">
        <f t="shared" si="24"/>
        <v xml:space="preserve">603-CE     44" x 27" Concrete Arch Pipe, Class A V, Jacked or Bored </v>
      </c>
      <c r="B1564" s="13" t="s">
        <v>1887</v>
      </c>
      <c r="C1564" s="13" t="s">
        <v>1930</v>
      </c>
      <c r="D1564" s="13" t="s">
        <v>230</v>
      </c>
      <c r="E1564" s="13" t="s">
        <v>1569</v>
      </c>
      <c r="F1564" s="13" t="s">
        <v>188</v>
      </c>
      <c r="G1564" s="13" t="s">
        <v>189</v>
      </c>
      <c r="H1564" s="13" t="s">
        <v>190</v>
      </c>
      <c r="I1564" s="13">
        <v>1563</v>
      </c>
    </row>
    <row r="1565" spans="1:9" x14ac:dyDescent="0.25">
      <c r="A1565" s="13" t="str">
        <f t="shared" si="24"/>
        <v xml:space="preserve">603-CF     18" x 11" Concrete Arch Pipe End Section </v>
      </c>
      <c r="B1565" s="13" t="s">
        <v>1931</v>
      </c>
      <c r="C1565" s="13" t="s">
        <v>1932</v>
      </c>
      <c r="D1565" s="13" t="s">
        <v>207</v>
      </c>
      <c r="E1565" s="13" t="s">
        <v>1569</v>
      </c>
      <c r="F1565" s="13" t="s">
        <v>188</v>
      </c>
      <c r="G1565" s="13" t="s">
        <v>189</v>
      </c>
      <c r="H1565" s="13" t="s">
        <v>190</v>
      </c>
      <c r="I1565" s="13">
        <v>1564</v>
      </c>
    </row>
    <row r="1566" spans="1:9" x14ac:dyDescent="0.25">
      <c r="A1566" s="13" t="str">
        <f t="shared" si="24"/>
        <v xml:space="preserve">603-CF     22" x 13" Concrete Arch Pipe End Section </v>
      </c>
      <c r="B1566" s="13" t="s">
        <v>1931</v>
      </c>
      <c r="C1566" s="13" t="s">
        <v>1933</v>
      </c>
      <c r="D1566" s="13" t="s">
        <v>207</v>
      </c>
      <c r="E1566" s="13" t="s">
        <v>1569</v>
      </c>
      <c r="F1566" s="13" t="s">
        <v>188</v>
      </c>
      <c r="G1566" s="13" t="s">
        <v>189</v>
      </c>
      <c r="H1566" s="13" t="s">
        <v>190</v>
      </c>
      <c r="I1566" s="13">
        <v>1565</v>
      </c>
    </row>
    <row r="1567" spans="1:9" x14ac:dyDescent="0.25">
      <c r="A1567" s="13" t="str">
        <f t="shared" si="24"/>
        <v xml:space="preserve">603-CF     29" x 18" Concrete Arch Pipe End Section </v>
      </c>
      <c r="B1567" s="13" t="s">
        <v>1931</v>
      </c>
      <c r="C1567" s="13" t="s">
        <v>1934</v>
      </c>
      <c r="D1567" s="13" t="s">
        <v>207</v>
      </c>
      <c r="E1567" s="13" t="s">
        <v>1569</v>
      </c>
      <c r="F1567" s="13" t="s">
        <v>188</v>
      </c>
      <c r="G1567" s="13" t="s">
        <v>189</v>
      </c>
      <c r="H1567" s="13" t="s">
        <v>190</v>
      </c>
      <c r="I1567" s="13">
        <v>1566</v>
      </c>
    </row>
    <row r="1568" spans="1:9" x14ac:dyDescent="0.25">
      <c r="A1568" s="13" t="str">
        <f t="shared" si="24"/>
        <v xml:space="preserve">603-CF     36" x 23" Concrete Arch Pipe End Section </v>
      </c>
      <c r="B1568" s="13" t="s">
        <v>1931</v>
      </c>
      <c r="C1568" s="13" t="s">
        <v>1935</v>
      </c>
      <c r="D1568" s="13" t="s">
        <v>207</v>
      </c>
      <c r="E1568" s="13" t="s">
        <v>1569</v>
      </c>
      <c r="F1568" s="13" t="s">
        <v>188</v>
      </c>
      <c r="G1568" s="13" t="s">
        <v>189</v>
      </c>
      <c r="H1568" s="13" t="s">
        <v>190</v>
      </c>
      <c r="I1568" s="13">
        <v>1567</v>
      </c>
    </row>
    <row r="1569" spans="1:9" x14ac:dyDescent="0.25">
      <c r="A1569" s="13" t="str">
        <f t="shared" si="24"/>
        <v xml:space="preserve">603-CF     44" x 27" Concrete Arch Pipe End Section </v>
      </c>
      <c r="B1569" s="13" t="s">
        <v>1931</v>
      </c>
      <c r="C1569" s="13" t="s">
        <v>1936</v>
      </c>
      <c r="D1569" s="13" t="s">
        <v>207</v>
      </c>
      <c r="E1569" s="13" t="s">
        <v>1569</v>
      </c>
      <c r="F1569" s="13" t="s">
        <v>188</v>
      </c>
      <c r="G1569" s="13" t="s">
        <v>189</v>
      </c>
      <c r="H1569" s="13" t="s">
        <v>190</v>
      </c>
      <c r="I1569" s="13">
        <v>1568</v>
      </c>
    </row>
    <row r="1570" spans="1:9" x14ac:dyDescent="0.25">
      <c r="A1570" s="13" t="str">
        <f t="shared" si="24"/>
        <v xml:space="preserve">603-CF     51" x 31" Concrete Arch Pipe End Section </v>
      </c>
      <c r="B1570" s="13" t="s">
        <v>1931</v>
      </c>
      <c r="C1570" s="13" t="s">
        <v>1937</v>
      </c>
      <c r="D1570" s="13" t="s">
        <v>207</v>
      </c>
      <c r="E1570" s="13" t="s">
        <v>1569</v>
      </c>
      <c r="F1570" s="13" t="s">
        <v>188</v>
      </c>
      <c r="G1570" s="13" t="s">
        <v>189</v>
      </c>
      <c r="H1570" s="13" t="s">
        <v>190</v>
      </c>
      <c r="I1570" s="13">
        <v>1569</v>
      </c>
    </row>
    <row r="1571" spans="1:9" x14ac:dyDescent="0.25">
      <c r="A1571" s="13" t="str">
        <f t="shared" si="24"/>
        <v xml:space="preserve">603-CF     58" x 36" Concrete Arch Pipe End Section </v>
      </c>
      <c r="B1571" s="13" t="s">
        <v>1931</v>
      </c>
      <c r="C1571" s="13" t="s">
        <v>1938</v>
      </c>
      <c r="D1571" s="13" t="s">
        <v>207</v>
      </c>
      <c r="E1571" s="13" t="s">
        <v>1569</v>
      </c>
      <c r="F1571" s="13" t="s">
        <v>188</v>
      </c>
      <c r="G1571" s="13" t="s">
        <v>189</v>
      </c>
      <c r="H1571" s="13" t="s">
        <v>190</v>
      </c>
      <c r="I1571" s="13">
        <v>1570</v>
      </c>
    </row>
    <row r="1572" spans="1:9" x14ac:dyDescent="0.25">
      <c r="A1572" s="13" t="str">
        <f t="shared" si="24"/>
        <v xml:space="preserve">603-CF     65" x 40" Concrete Arch Pipe End Section </v>
      </c>
      <c r="B1572" s="13" t="s">
        <v>1931</v>
      </c>
      <c r="C1572" s="13" t="s">
        <v>1939</v>
      </c>
      <c r="D1572" s="13" t="s">
        <v>207</v>
      </c>
      <c r="E1572" s="13" t="s">
        <v>1569</v>
      </c>
      <c r="F1572" s="13" t="s">
        <v>188</v>
      </c>
      <c r="G1572" s="13" t="s">
        <v>189</v>
      </c>
      <c r="H1572" s="13" t="s">
        <v>190</v>
      </c>
      <c r="I1572" s="13">
        <v>1571</v>
      </c>
    </row>
    <row r="1573" spans="1:9" x14ac:dyDescent="0.25">
      <c r="A1573" s="13" t="str">
        <f t="shared" si="24"/>
        <v xml:space="preserve">603-CF     73" x 45" Concrete Arch Pipe End Section </v>
      </c>
      <c r="B1573" s="13" t="s">
        <v>1931</v>
      </c>
      <c r="C1573" s="13" t="s">
        <v>1940</v>
      </c>
      <c r="D1573" s="13" t="s">
        <v>207</v>
      </c>
      <c r="E1573" s="13" t="s">
        <v>1569</v>
      </c>
      <c r="F1573" s="13" t="s">
        <v>188</v>
      </c>
      <c r="G1573" s="13" t="s">
        <v>189</v>
      </c>
      <c r="H1573" s="13" t="s">
        <v>190</v>
      </c>
      <c r="I1573" s="13">
        <v>1572</v>
      </c>
    </row>
    <row r="1574" spans="1:9" x14ac:dyDescent="0.25">
      <c r="A1574" s="13" t="str">
        <f t="shared" si="24"/>
        <v xml:space="preserve">603-CF     88" x 54" Concrete Arch Pipe End Section </v>
      </c>
      <c r="B1574" s="13" t="s">
        <v>1931</v>
      </c>
      <c r="C1574" s="13" t="s">
        <v>1941</v>
      </c>
      <c r="D1574" s="13" t="s">
        <v>207</v>
      </c>
      <c r="E1574" s="13" t="s">
        <v>1569</v>
      </c>
      <c r="F1574" s="13" t="s">
        <v>188</v>
      </c>
      <c r="G1574" s="13" t="s">
        <v>189</v>
      </c>
      <c r="H1574" s="13" t="s">
        <v>190</v>
      </c>
      <c r="I1574" s="13">
        <v>1573</v>
      </c>
    </row>
    <row r="1575" spans="1:9" x14ac:dyDescent="0.25">
      <c r="A1575" s="13" t="str">
        <f t="shared" si="24"/>
        <v xml:space="preserve">907-603-CG 15" Reinforced Concrete Pipe, Slotted Drain Pipe </v>
      </c>
      <c r="B1575" s="13" t="s">
        <v>1942</v>
      </c>
      <c r="C1575" s="13" t="s">
        <v>1943</v>
      </c>
      <c r="D1575" s="13" t="s">
        <v>230</v>
      </c>
      <c r="E1575" s="13" t="s">
        <v>1569</v>
      </c>
      <c r="F1575" s="13" t="s">
        <v>188</v>
      </c>
      <c r="G1575" s="13" t="s">
        <v>189</v>
      </c>
      <c r="H1575" s="13" t="s">
        <v>190</v>
      </c>
      <c r="I1575" s="13">
        <v>1574</v>
      </c>
    </row>
    <row r="1576" spans="1:9" x14ac:dyDescent="0.25">
      <c r="A1576" s="13" t="str">
        <f t="shared" si="24"/>
        <v xml:space="preserve">907-603-D  18" Cured-In-Place Pipe </v>
      </c>
      <c r="B1576" s="13" t="s">
        <v>1944</v>
      </c>
      <c r="C1576" s="13" t="s">
        <v>1945</v>
      </c>
      <c r="D1576" s="13" t="s">
        <v>230</v>
      </c>
      <c r="E1576" s="13" t="s">
        <v>1569</v>
      </c>
      <c r="F1576" s="13" t="s">
        <v>188</v>
      </c>
      <c r="G1576" s="13" t="s">
        <v>189</v>
      </c>
      <c r="H1576" s="13" t="s">
        <v>190</v>
      </c>
      <c r="I1576" s="13">
        <v>1575</v>
      </c>
    </row>
    <row r="1577" spans="1:9" x14ac:dyDescent="0.25">
      <c r="A1577" s="13" t="str">
        <f t="shared" si="24"/>
        <v xml:space="preserve">907-603-D  22" X 13" Cured-In-Place Pipe </v>
      </c>
      <c r="B1577" s="13" t="s">
        <v>1944</v>
      </c>
      <c r="C1577" s="13" t="s">
        <v>1946</v>
      </c>
      <c r="D1577" s="13" t="s">
        <v>230</v>
      </c>
      <c r="E1577" s="13" t="s">
        <v>1569</v>
      </c>
      <c r="F1577" s="13" t="s">
        <v>188</v>
      </c>
      <c r="G1577" s="13" t="s">
        <v>189</v>
      </c>
      <c r="H1577" s="13" t="s">
        <v>190</v>
      </c>
      <c r="I1577" s="13">
        <v>1576</v>
      </c>
    </row>
    <row r="1578" spans="1:9" x14ac:dyDescent="0.25">
      <c r="A1578" s="13" t="str">
        <f t="shared" si="24"/>
        <v xml:space="preserve">907-603-D  24" Cured-In-Place Pipe </v>
      </c>
      <c r="B1578" s="13" t="s">
        <v>1944</v>
      </c>
      <c r="C1578" s="13" t="s">
        <v>1947</v>
      </c>
      <c r="D1578" s="13" t="s">
        <v>230</v>
      </c>
      <c r="E1578" s="13" t="s">
        <v>1569</v>
      </c>
      <c r="F1578" s="13" t="s">
        <v>188</v>
      </c>
      <c r="G1578" s="13" t="s">
        <v>189</v>
      </c>
      <c r="H1578" s="13" t="s">
        <v>190</v>
      </c>
      <c r="I1578" s="13">
        <v>1577</v>
      </c>
    </row>
    <row r="1579" spans="1:9" x14ac:dyDescent="0.25">
      <c r="A1579" s="13" t="str">
        <f t="shared" si="24"/>
        <v xml:space="preserve">907-603-D  30" Cured-In-Place Pipe </v>
      </c>
      <c r="B1579" s="13" t="s">
        <v>1944</v>
      </c>
      <c r="C1579" s="13" t="s">
        <v>1948</v>
      </c>
      <c r="D1579" s="13" t="s">
        <v>230</v>
      </c>
      <c r="E1579" s="13" t="s">
        <v>1569</v>
      </c>
      <c r="F1579" s="13" t="s">
        <v>188</v>
      </c>
      <c r="G1579" s="13" t="s">
        <v>189</v>
      </c>
      <c r="H1579" s="13" t="s">
        <v>190</v>
      </c>
      <c r="I1579" s="13">
        <v>1578</v>
      </c>
    </row>
    <row r="1580" spans="1:9" x14ac:dyDescent="0.25">
      <c r="A1580" s="13" t="str">
        <f t="shared" si="24"/>
        <v xml:space="preserve">907-603-D  48" Cured-In-Place Pipe </v>
      </c>
      <c r="B1580" s="13" t="s">
        <v>1944</v>
      </c>
      <c r="C1580" s="13" t="s">
        <v>1949</v>
      </c>
      <c r="D1580" s="13" t="s">
        <v>230</v>
      </c>
      <c r="E1580" s="13" t="s">
        <v>1569</v>
      </c>
      <c r="F1580" s="13" t="s">
        <v>188</v>
      </c>
      <c r="G1580" s="13" t="s">
        <v>189</v>
      </c>
      <c r="H1580" s="13" t="s">
        <v>190</v>
      </c>
      <c r="I1580" s="13">
        <v>1579</v>
      </c>
    </row>
    <row r="1581" spans="1:9" x14ac:dyDescent="0.25">
      <c r="A1581" s="13" t="str">
        <f t="shared" si="24"/>
        <v xml:space="preserve">907-603-D  54" Cured-In-Place Pipe </v>
      </c>
      <c r="B1581" s="13" t="s">
        <v>1944</v>
      </c>
      <c r="C1581" s="13" t="s">
        <v>1950</v>
      </c>
      <c r="D1581" s="13" t="s">
        <v>230</v>
      </c>
      <c r="E1581" s="13" t="s">
        <v>1569</v>
      </c>
      <c r="F1581" s="13" t="s">
        <v>188</v>
      </c>
      <c r="G1581" s="13" t="s">
        <v>189</v>
      </c>
      <c r="H1581" s="13" t="s">
        <v>190</v>
      </c>
      <c r="I1581" s="13">
        <v>1580</v>
      </c>
    </row>
    <row r="1582" spans="1:9" x14ac:dyDescent="0.25">
      <c r="A1582" s="13" t="str">
        <f t="shared" si="24"/>
        <v xml:space="preserve">907-603-D  60" Cured-In-Place Pipe </v>
      </c>
      <c r="B1582" s="13" t="s">
        <v>1944</v>
      </c>
      <c r="C1582" s="13" t="s">
        <v>1951</v>
      </c>
      <c r="D1582" s="13" t="s">
        <v>230</v>
      </c>
      <c r="E1582" s="13" t="s">
        <v>1569</v>
      </c>
      <c r="F1582" s="13" t="s">
        <v>188</v>
      </c>
      <c r="G1582" s="13" t="s">
        <v>189</v>
      </c>
      <c r="H1582" s="13" t="s">
        <v>190</v>
      </c>
      <c r="I1582" s="13">
        <v>1581</v>
      </c>
    </row>
    <row r="1583" spans="1:9" x14ac:dyDescent="0.25">
      <c r="A1583" s="13" t="str">
        <f t="shared" si="24"/>
        <v xml:space="preserve">907-603-D  8" Cured-In-Place Pipe </v>
      </c>
      <c r="B1583" s="13" t="s">
        <v>1944</v>
      </c>
      <c r="C1583" s="13" t="s">
        <v>1952</v>
      </c>
      <c r="D1583" s="13" t="s">
        <v>230</v>
      </c>
      <c r="E1583" s="13" t="s">
        <v>1569</v>
      </c>
      <c r="F1583" s="13" t="s">
        <v>188</v>
      </c>
      <c r="G1583" s="13" t="s">
        <v>189</v>
      </c>
      <c r="H1583" s="13" t="s">
        <v>190</v>
      </c>
      <c r="I1583" s="13">
        <v>1582</v>
      </c>
    </row>
    <row r="1584" spans="1:9" x14ac:dyDescent="0.25">
      <c r="A1584" s="13" t="str">
        <f t="shared" si="24"/>
        <v xml:space="preserve">907-603-D  15" Cured-In-Place Pipe </v>
      </c>
      <c r="B1584" s="13" t="s">
        <v>1944</v>
      </c>
      <c r="C1584" s="13" t="s">
        <v>1953</v>
      </c>
      <c r="D1584" s="13" t="s">
        <v>230</v>
      </c>
      <c r="E1584" s="13" t="s">
        <v>1569</v>
      </c>
      <c r="F1584" s="13" t="s">
        <v>188</v>
      </c>
      <c r="G1584" s="13" t="s">
        <v>189</v>
      </c>
      <c r="H1584" s="13" t="s">
        <v>190</v>
      </c>
      <c r="I1584" s="13">
        <v>1583</v>
      </c>
    </row>
    <row r="1585" spans="1:9" x14ac:dyDescent="0.25">
      <c r="A1585" s="13" t="str">
        <f t="shared" si="24"/>
        <v xml:space="preserve">907-603-D  42" Cured-In-Place Pipe </v>
      </c>
      <c r="B1585" s="13" t="s">
        <v>1944</v>
      </c>
      <c r="C1585" s="13" t="s">
        <v>1954</v>
      </c>
      <c r="D1585" s="13" t="s">
        <v>230</v>
      </c>
      <c r="E1585" s="13" t="s">
        <v>1569</v>
      </c>
      <c r="F1585" s="13" t="s">
        <v>188</v>
      </c>
      <c r="G1585" s="13" t="s">
        <v>189</v>
      </c>
      <c r="H1585" s="13" t="s">
        <v>190</v>
      </c>
      <c r="I1585" s="13">
        <v>1584</v>
      </c>
    </row>
    <row r="1586" spans="1:9" x14ac:dyDescent="0.25">
      <c r="A1586" s="13" t="str">
        <f t="shared" si="24"/>
        <v xml:space="preserve">907-603-D  36" Cured-In-Place Pipe </v>
      </c>
      <c r="B1586" s="13" t="s">
        <v>1944</v>
      </c>
      <c r="C1586" s="13" t="s">
        <v>1955</v>
      </c>
      <c r="D1586" s="13" t="s">
        <v>230</v>
      </c>
      <c r="E1586" s="13" t="s">
        <v>1569</v>
      </c>
      <c r="F1586" s="13" t="s">
        <v>188</v>
      </c>
      <c r="G1586" s="13" t="s">
        <v>189</v>
      </c>
      <c r="H1586" s="13" t="s">
        <v>190</v>
      </c>
      <c r="I1586" s="13">
        <v>1585</v>
      </c>
    </row>
    <row r="1587" spans="1:9" x14ac:dyDescent="0.25">
      <c r="A1587" s="13" t="str">
        <f t="shared" si="24"/>
        <v xml:space="preserve">907-603-E  4' x 5' Centrifugally Cast-In-Place Liner </v>
      </c>
      <c r="B1587" s="13" t="s">
        <v>1956</v>
      </c>
      <c r="C1587" s="13" t="s">
        <v>1957</v>
      </c>
      <c r="D1587" s="13" t="s">
        <v>230</v>
      </c>
      <c r="E1587" s="13" t="s">
        <v>1569</v>
      </c>
      <c r="F1587" s="13" t="s">
        <v>188</v>
      </c>
      <c r="G1587" s="13" t="s">
        <v>189</v>
      </c>
      <c r="H1587" s="13" t="s">
        <v>190</v>
      </c>
      <c r="I1587" s="13">
        <v>1586</v>
      </c>
    </row>
    <row r="1588" spans="1:9" x14ac:dyDescent="0.25">
      <c r="A1588" s="13" t="str">
        <f t="shared" si="24"/>
        <v xml:space="preserve">907-603-E  6' x 4' Centrifugally Cast-In-Place Liner </v>
      </c>
      <c r="B1588" s="13" t="s">
        <v>1956</v>
      </c>
      <c r="C1588" s="13" t="s">
        <v>1958</v>
      </c>
      <c r="D1588" s="13" t="s">
        <v>230</v>
      </c>
      <c r="E1588" s="13" t="s">
        <v>1569</v>
      </c>
      <c r="F1588" s="13" t="s">
        <v>188</v>
      </c>
      <c r="G1588" s="13" t="s">
        <v>189</v>
      </c>
      <c r="H1588" s="13" t="s">
        <v>190</v>
      </c>
      <c r="I1588" s="13">
        <v>1587</v>
      </c>
    </row>
    <row r="1589" spans="1:9" x14ac:dyDescent="0.25">
      <c r="A1589" s="13" t="str">
        <f t="shared" si="24"/>
        <v xml:space="preserve">603-MA     18" Polymer Coated Corrugated Metal Pipe, 14 Gauge, 2 2/3" x 1/2" Corrugation </v>
      </c>
      <c r="B1589" s="13" t="s">
        <v>1959</v>
      </c>
      <c r="C1589" s="13" t="s">
        <v>1960</v>
      </c>
      <c r="D1589" s="13" t="s">
        <v>230</v>
      </c>
      <c r="E1589" s="13" t="s">
        <v>1569</v>
      </c>
      <c r="F1589" s="13" t="s">
        <v>188</v>
      </c>
      <c r="G1589" s="13" t="s">
        <v>189</v>
      </c>
      <c r="H1589" s="13" t="s">
        <v>190</v>
      </c>
      <c r="I1589" s="13">
        <v>1588</v>
      </c>
    </row>
    <row r="1590" spans="1:9" x14ac:dyDescent="0.25">
      <c r="A1590" s="13" t="str">
        <f t="shared" si="24"/>
        <v xml:space="preserve">603-MC     51" x 31" Polymer Coated Corrugated Metal Arch Pipe, 10 Gauge, 2 2/3" x 1/2" Corrugation </v>
      </c>
      <c r="B1590" s="13" t="s">
        <v>1961</v>
      </c>
      <c r="C1590" s="13" t="s">
        <v>1962</v>
      </c>
      <c r="D1590" s="13" t="s">
        <v>230</v>
      </c>
      <c r="E1590" s="13" t="s">
        <v>1569</v>
      </c>
      <c r="F1590" s="13" t="s">
        <v>188</v>
      </c>
      <c r="G1590" s="13" t="s">
        <v>189</v>
      </c>
      <c r="H1590" s="13" t="s">
        <v>190</v>
      </c>
      <c r="I1590" s="13">
        <v>1589</v>
      </c>
    </row>
    <row r="1591" spans="1:9" x14ac:dyDescent="0.25">
      <c r="A1591" s="13" t="str">
        <f t="shared" si="24"/>
        <v xml:space="preserve">603-MC     58" x 36" Polymer Coated Corrugated Metal Arch Pipe, 10 Gauge, 2 2/3" x 1/2" Corrugation </v>
      </c>
      <c r="B1591" s="13" t="s">
        <v>1961</v>
      </c>
      <c r="C1591" s="13" t="s">
        <v>1963</v>
      </c>
      <c r="D1591" s="13" t="s">
        <v>230</v>
      </c>
      <c r="E1591" s="13" t="s">
        <v>1569</v>
      </c>
      <c r="F1591" s="13" t="s">
        <v>188</v>
      </c>
      <c r="G1591" s="13" t="s">
        <v>189</v>
      </c>
      <c r="H1591" s="13" t="s">
        <v>190</v>
      </c>
      <c r="I1591" s="13">
        <v>1590</v>
      </c>
    </row>
    <row r="1592" spans="1:9" x14ac:dyDescent="0.25">
      <c r="A1592" s="13" t="str">
        <f t="shared" si="24"/>
        <v xml:space="preserve">603-MC     65" x 40" Polymer Coated Corrugated Metal Arch Pipe, 10 Gauge, 2 2/3" x 1/2" Corrugation </v>
      </c>
      <c r="B1592" s="13" t="s">
        <v>1961</v>
      </c>
      <c r="C1592" s="13" t="s">
        <v>1964</v>
      </c>
      <c r="D1592" s="13" t="s">
        <v>230</v>
      </c>
      <c r="E1592" s="13" t="s">
        <v>1569</v>
      </c>
      <c r="F1592" s="13" t="s">
        <v>188</v>
      </c>
      <c r="G1592" s="13" t="s">
        <v>189</v>
      </c>
      <c r="H1592" s="13" t="s">
        <v>190</v>
      </c>
      <c r="I1592" s="13">
        <v>1591</v>
      </c>
    </row>
    <row r="1593" spans="1:9" x14ac:dyDescent="0.25">
      <c r="A1593" s="13" t="str">
        <f t="shared" si="24"/>
        <v xml:space="preserve">603-MC     73" x 45" Polymer Coated Corrugated Metal Arch Pipe, 10 Gauge, 2 2/3" x 1/2" Corrugation </v>
      </c>
      <c r="B1593" s="13" t="s">
        <v>1961</v>
      </c>
      <c r="C1593" s="13" t="s">
        <v>1965</v>
      </c>
      <c r="D1593" s="13" t="s">
        <v>230</v>
      </c>
      <c r="E1593" s="13" t="s">
        <v>1569</v>
      </c>
      <c r="F1593" s="13" t="s">
        <v>188</v>
      </c>
      <c r="G1593" s="13" t="s">
        <v>189</v>
      </c>
      <c r="H1593" s="13" t="s">
        <v>190</v>
      </c>
      <c r="I1593" s="13">
        <v>1592</v>
      </c>
    </row>
    <row r="1594" spans="1:9" x14ac:dyDescent="0.25">
      <c r="A1594" s="13" t="str">
        <f t="shared" si="24"/>
        <v xml:space="preserve">603-MC     49" x 33" Polymer Coated Corrugated Metal Arch Pipe, 12 Gauge, 2 2/3" x 1/2" Corrugation </v>
      </c>
      <c r="B1594" s="13" t="s">
        <v>1961</v>
      </c>
      <c r="C1594" s="13" t="s">
        <v>1966</v>
      </c>
      <c r="D1594" s="13" t="s">
        <v>230</v>
      </c>
      <c r="E1594" s="13" t="s">
        <v>1569</v>
      </c>
      <c r="F1594" s="13" t="s">
        <v>188</v>
      </c>
      <c r="G1594" s="13" t="s">
        <v>189</v>
      </c>
      <c r="H1594" s="13" t="s">
        <v>190</v>
      </c>
      <c r="I1594" s="13">
        <v>1593</v>
      </c>
    </row>
    <row r="1595" spans="1:9" x14ac:dyDescent="0.25">
      <c r="A1595" s="13" t="str">
        <f t="shared" si="24"/>
        <v xml:space="preserve">907-603-MK 12" Slotted Drain Pipe </v>
      </c>
      <c r="B1595" s="13" t="s">
        <v>1967</v>
      </c>
      <c r="C1595" s="13" t="s">
        <v>1968</v>
      </c>
      <c r="D1595" s="13" t="s">
        <v>230</v>
      </c>
      <c r="E1595" s="13" t="s">
        <v>1569</v>
      </c>
      <c r="F1595" s="13" t="s">
        <v>188</v>
      </c>
      <c r="G1595" s="13" t="s">
        <v>189</v>
      </c>
      <c r="H1595" s="13" t="s">
        <v>190</v>
      </c>
      <c r="I1595" s="13">
        <v>1594</v>
      </c>
    </row>
    <row r="1596" spans="1:9" x14ac:dyDescent="0.25">
      <c r="A1596" s="13" t="str">
        <f t="shared" si="24"/>
        <v xml:space="preserve">907-603-MK 15" Slotted Drain Pipe </v>
      </c>
      <c r="B1596" s="13" t="s">
        <v>1967</v>
      </c>
      <c r="C1596" s="13" t="s">
        <v>1969</v>
      </c>
      <c r="D1596" s="13" t="s">
        <v>230</v>
      </c>
      <c r="E1596" s="13" t="s">
        <v>1569</v>
      </c>
      <c r="F1596" s="13" t="s">
        <v>188</v>
      </c>
      <c r="G1596" s="13" t="s">
        <v>189</v>
      </c>
      <c r="H1596" s="13" t="s">
        <v>190</v>
      </c>
      <c r="I1596" s="13">
        <v>1595</v>
      </c>
    </row>
    <row r="1597" spans="1:9" x14ac:dyDescent="0.25">
      <c r="A1597" s="13" t="str">
        <f t="shared" si="24"/>
        <v xml:space="preserve">603-NC     157" x 98" Corrugated Aluminum Arch Pipe, 0.150 Gage, 9" x 2.5" Corrugation </v>
      </c>
      <c r="B1597" s="13" t="s">
        <v>1970</v>
      </c>
      <c r="C1597" s="13" t="s">
        <v>1971</v>
      </c>
      <c r="D1597" s="13" t="s">
        <v>230</v>
      </c>
      <c r="E1597" s="13" t="s">
        <v>1569</v>
      </c>
      <c r="F1597" s="13" t="s">
        <v>188</v>
      </c>
      <c r="G1597" s="13" t="s">
        <v>189</v>
      </c>
      <c r="H1597" s="13" t="s">
        <v>190</v>
      </c>
      <c r="I1597" s="13">
        <v>1596</v>
      </c>
    </row>
    <row r="1598" spans="1:9" x14ac:dyDescent="0.25">
      <c r="A1598" s="13" t="str">
        <f t="shared" si="24"/>
        <v xml:space="preserve">603-ND     157" x 98" Corrugated Aluminum End Section, 0.150 Gage </v>
      </c>
      <c r="B1598" s="13" t="s">
        <v>1972</v>
      </c>
      <c r="C1598" s="13" t="s">
        <v>1973</v>
      </c>
      <c r="D1598" s="13" t="s">
        <v>230</v>
      </c>
      <c r="E1598" s="13" t="s">
        <v>1569</v>
      </c>
      <c r="F1598" s="13" t="s">
        <v>188</v>
      </c>
      <c r="G1598" s="13" t="s">
        <v>189</v>
      </c>
      <c r="H1598" s="13" t="s">
        <v>190</v>
      </c>
      <c r="I1598" s="13">
        <v>1597</v>
      </c>
    </row>
    <row r="1599" spans="1:9" x14ac:dyDescent="0.25">
      <c r="A1599" s="13" t="str">
        <f t="shared" si="24"/>
        <v xml:space="preserve">603-PA     10' x 4' Precast Concrete Box Culvert </v>
      </c>
      <c r="B1599" s="13" t="s">
        <v>1974</v>
      </c>
      <c r="C1599" s="13" t="s">
        <v>1975</v>
      </c>
      <c r="D1599" s="13" t="s">
        <v>230</v>
      </c>
      <c r="E1599" s="13" t="s">
        <v>1569</v>
      </c>
      <c r="F1599" s="13" t="s">
        <v>188</v>
      </c>
      <c r="G1599" s="13" t="s">
        <v>189</v>
      </c>
      <c r="H1599" s="13" t="s">
        <v>190</v>
      </c>
      <c r="I1599" s="13">
        <v>1598</v>
      </c>
    </row>
    <row r="1600" spans="1:9" x14ac:dyDescent="0.25">
      <c r="A1600" s="13" t="str">
        <f t="shared" si="24"/>
        <v xml:space="preserve">603-PA     10' x 5' Precast Concrete Box Culvert </v>
      </c>
      <c r="B1600" s="13" t="s">
        <v>1974</v>
      </c>
      <c r="C1600" s="13" t="s">
        <v>1976</v>
      </c>
      <c r="D1600" s="13" t="s">
        <v>230</v>
      </c>
      <c r="E1600" s="13" t="s">
        <v>1569</v>
      </c>
      <c r="F1600" s="13" t="s">
        <v>188</v>
      </c>
      <c r="G1600" s="13" t="s">
        <v>189</v>
      </c>
      <c r="H1600" s="13" t="s">
        <v>190</v>
      </c>
      <c r="I1600" s="13">
        <v>1599</v>
      </c>
    </row>
    <row r="1601" spans="1:9" x14ac:dyDescent="0.25">
      <c r="A1601" s="13" t="str">
        <f t="shared" si="24"/>
        <v xml:space="preserve">603-PA     10' x 6' Precast Concrete Box Culvert </v>
      </c>
      <c r="B1601" s="13" t="s">
        <v>1974</v>
      </c>
      <c r="C1601" s="13" t="s">
        <v>1977</v>
      </c>
      <c r="D1601" s="13" t="s">
        <v>230</v>
      </c>
      <c r="E1601" s="13" t="s">
        <v>1569</v>
      </c>
      <c r="F1601" s="13" t="s">
        <v>188</v>
      </c>
      <c r="G1601" s="13" t="s">
        <v>189</v>
      </c>
      <c r="H1601" s="13" t="s">
        <v>190</v>
      </c>
      <c r="I1601" s="13">
        <v>1600</v>
      </c>
    </row>
    <row r="1602" spans="1:9" x14ac:dyDescent="0.25">
      <c r="A1602" s="13" t="str">
        <f t="shared" si="24"/>
        <v xml:space="preserve">603-PA     10' x 8' Precast Concrete Box Culvert </v>
      </c>
      <c r="B1602" s="13" t="s">
        <v>1974</v>
      </c>
      <c r="C1602" s="13" t="s">
        <v>1978</v>
      </c>
      <c r="D1602" s="13" t="s">
        <v>230</v>
      </c>
      <c r="E1602" s="13" t="s">
        <v>1569</v>
      </c>
      <c r="F1602" s="13" t="s">
        <v>188</v>
      </c>
      <c r="G1602" s="13" t="s">
        <v>189</v>
      </c>
      <c r="H1602" s="13" t="s">
        <v>190</v>
      </c>
      <c r="I1602" s="13">
        <v>1601</v>
      </c>
    </row>
    <row r="1603" spans="1:9" x14ac:dyDescent="0.25">
      <c r="A1603" s="13" t="str">
        <f t="shared" si="24"/>
        <v xml:space="preserve">603-PA     12' x 4' Precast Concrete Box Culvert </v>
      </c>
      <c r="B1603" s="13" t="s">
        <v>1974</v>
      </c>
      <c r="C1603" s="13" t="s">
        <v>1979</v>
      </c>
      <c r="D1603" s="13" t="s">
        <v>230</v>
      </c>
      <c r="E1603" s="13" t="s">
        <v>1569</v>
      </c>
      <c r="F1603" s="13" t="s">
        <v>188</v>
      </c>
      <c r="G1603" s="13" t="s">
        <v>189</v>
      </c>
      <c r="H1603" s="13" t="s">
        <v>190</v>
      </c>
      <c r="I1603" s="13">
        <v>1602</v>
      </c>
    </row>
    <row r="1604" spans="1:9" x14ac:dyDescent="0.25">
      <c r="A1604" s="13" t="str">
        <f t="shared" ref="A1604:A1667" si="25">_xlfn.CONCAT(B1604," ", C1604)</f>
        <v xml:space="preserve">603-PA     12' x 6' Precast Concrete Box Culvert </v>
      </c>
      <c r="B1604" s="13" t="s">
        <v>1974</v>
      </c>
      <c r="C1604" s="13" t="s">
        <v>1980</v>
      </c>
      <c r="D1604" s="13" t="s">
        <v>230</v>
      </c>
      <c r="E1604" s="13" t="s">
        <v>1569</v>
      </c>
      <c r="F1604" s="13" t="s">
        <v>188</v>
      </c>
      <c r="G1604" s="13" t="s">
        <v>189</v>
      </c>
      <c r="H1604" s="13" t="s">
        <v>190</v>
      </c>
      <c r="I1604" s="13">
        <v>1603</v>
      </c>
    </row>
    <row r="1605" spans="1:9" x14ac:dyDescent="0.25">
      <c r="A1605" s="13" t="str">
        <f t="shared" si="25"/>
        <v xml:space="preserve">603-PA     12' x 8' Precast Concrete Box Culvert </v>
      </c>
      <c r="B1605" s="13" t="s">
        <v>1974</v>
      </c>
      <c r="C1605" s="13" t="s">
        <v>1981</v>
      </c>
      <c r="D1605" s="13" t="s">
        <v>230</v>
      </c>
      <c r="E1605" s="13" t="s">
        <v>1569</v>
      </c>
      <c r="F1605" s="13" t="s">
        <v>188</v>
      </c>
      <c r="G1605" s="13" t="s">
        <v>189</v>
      </c>
      <c r="H1605" s="13" t="s">
        <v>190</v>
      </c>
      <c r="I1605" s="13">
        <v>1604</v>
      </c>
    </row>
    <row r="1606" spans="1:9" x14ac:dyDescent="0.25">
      <c r="A1606" s="13" t="str">
        <f t="shared" si="25"/>
        <v xml:space="preserve">603-PA     4' x 4' Precast Concrete Box Culvert </v>
      </c>
      <c r="B1606" s="13" t="s">
        <v>1974</v>
      </c>
      <c r="C1606" s="13" t="s">
        <v>1982</v>
      </c>
      <c r="D1606" s="13" t="s">
        <v>230</v>
      </c>
      <c r="E1606" s="13" t="s">
        <v>1569</v>
      </c>
      <c r="F1606" s="13" t="s">
        <v>188</v>
      </c>
      <c r="G1606" s="13" t="s">
        <v>189</v>
      </c>
      <c r="H1606" s="13" t="s">
        <v>190</v>
      </c>
      <c r="I1606" s="13">
        <v>1605</v>
      </c>
    </row>
    <row r="1607" spans="1:9" x14ac:dyDescent="0.25">
      <c r="A1607" s="13" t="str">
        <f t="shared" si="25"/>
        <v xml:space="preserve">603-PA     6' x 3' Precast Concrete Box Culvert </v>
      </c>
      <c r="B1607" s="13" t="s">
        <v>1974</v>
      </c>
      <c r="C1607" s="13" t="s">
        <v>1983</v>
      </c>
      <c r="D1607" s="13" t="s">
        <v>230</v>
      </c>
      <c r="E1607" s="13" t="s">
        <v>1569</v>
      </c>
      <c r="F1607" s="13" t="s">
        <v>188</v>
      </c>
      <c r="G1607" s="13" t="s">
        <v>189</v>
      </c>
      <c r="H1607" s="13" t="s">
        <v>190</v>
      </c>
      <c r="I1607" s="13">
        <v>1606</v>
      </c>
    </row>
    <row r="1608" spans="1:9" x14ac:dyDescent="0.25">
      <c r="A1608" s="13" t="str">
        <f t="shared" si="25"/>
        <v xml:space="preserve">603-PA     6' x 4' Precast Concrete Box Culvert </v>
      </c>
      <c r="B1608" s="13" t="s">
        <v>1974</v>
      </c>
      <c r="C1608" s="13" t="s">
        <v>1984</v>
      </c>
      <c r="D1608" s="13" t="s">
        <v>230</v>
      </c>
      <c r="E1608" s="13" t="s">
        <v>1569</v>
      </c>
      <c r="F1608" s="13" t="s">
        <v>188</v>
      </c>
      <c r="G1608" s="13" t="s">
        <v>189</v>
      </c>
      <c r="H1608" s="13" t="s">
        <v>190</v>
      </c>
      <c r="I1608" s="13">
        <v>1607</v>
      </c>
    </row>
    <row r="1609" spans="1:9" x14ac:dyDescent="0.25">
      <c r="A1609" s="13" t="str">
        <f t="shared" si="25"/>
        <v xml:space="preserve">603-PA     6' x 5' Precast Concrete Box Culvert </v>
      </c>
      <c r="B1609" s="13" t="s">
        <v>1974</v>
      </c>
      <c r="C1609" s="13" t="s">
        <v>1985</v>
      </c>
      <c r="D1609" s="13" t="s">
        <v>230</v>
      </c>
      <c r="E1609" s="13" t="s">
        <v>1569</v>
      </c>
      <c r="F1609" s="13" t="s">
        <v>188</v>
      </c>
      <c r="G1609" s="13" t="s">
        <v>189</v>
      </c>
      <c r="H1609" s="13" t="s">
        <v>190</v>
      </c>
      <c r="I1609" s="13">
        <v>1608</v>
      </c>
    </row>
    <row r="1610" spans="1:9" x14ac:dyDescent="0.25">
      <c r="A1610" s="13" t="str">
        <f t="shared" si="25"/>
        <v xml:space="preserve">603-PA     6' x 6' Precast Concrete Box Culvert </v>
      </c>
      <c r="B1610" s="13" t="s">
        <v>1974</v>
      </c>
      <c r="C1610" s="13" t="s">
        <v>1986</v>
      </c>
      <c r="D1610" s="13" t="s">
        <v>230</v>
      </c>
      <c r="E1610" s="13" t="s">
        <v>1569</v>
      </c>
      <c r="F1610" s="13" t="s">
        <v>188</v>
      </c>
      <c r="G1610" s="13" t="s">
        <v>189</v>
      </c>
      <c r="H1610" s="13" t="s">
        <v>190</v>
      </c>
      <c r="I1610" s="13">
        <v>1609</v>
      </c>
    </row>
    <row r="1611" spans="1:9" x14ac:dyDescent="0.25">
      <c r="A1611" s="13" t="str">
        <f t="shared" si="25"/>
        <v xml:space="preserve">603-PA     8' x 4' Precast Concrete Box Culvert </v>
      </c>
      <c r="B1611" s="13" t="s">
        <v>1974</v>
      </c>
      <c r="C1611" s="13" t="s">
        <v>1987</v>
      </c>
      <c r="D1611" s="13" t="s">
        <v>230</v>
      </c>
      <c r="E1611" s="13" t="s">
        <v>1569</v>
      </c>
      <c r="F1611" s="13" t="s">
        <v>188</v>
      </c>
      <c r="G1611" s="13" t="s">
        <v>189</v>
      </c>
      <c r="H1611" s="13" t="s">
        <v>190</v>
      </c>
      <c r="I1611" s="13">
        <v>1610</v>
      </c>
    </row>
    <row r="1612" spans="1:9" x14ac:dyDescent="0.25">
      <c r="A1612" s="13" t="str">
        <f t="shared" si="25"/>
        <v xml:space="preserve">603-PA     8' x 5' Precast Concrete Box Culvert </v>
      </c>
      <c r="B1612" s="13" t="s">
        <v>1974</v>
      </c>
      <c r="C1612" s="13" t="s">
        <v>1988</v>
      </c>
      <c r="D1612" s="13" t="s">
        <v>230</v>
      </c>
      <c r="E1612" s="13" t="s">
        <v>1569</v>
      </c>
      <c r="F1612" s="13" t="s">
        <v>188</v>
      </c>
      <c r="G1612" s="13" t="s">
        <v>189</v>
      </c>
      <c r="H1612" s="13" t="s">
        <v>190</v>
      </c>
      <c r="I1612" s="13">
        <v>1611</v>
      </c>
    </row>
    <row r="1613" spans="1:9" x14ac:dyDescent="0.25">
      <c r="A1613" s="13" t="str">
        <f t="shared" si="25"/>
        <v xml:space="preserve">603-PA     8' x 6' Precast Concrete Box Culvert </v>
      </c>
      <c r="B1613" s="13" t="s">
        <v>1974</v>
      </c>
      <c r="C1613" s="13" t="s">
        <v>1989</v>
      </c>
      <c r="D1613" s="13" t="s">
        <v>230</v>
      </c>
      <c r="E1613" s="13" t="s">
        <v>1569</v>
      </c>
      <c r="F1613" s="13" t="s">
        <v>188</v>
      </c>
      <c r="G1613" s="13" t="s">
        <v>189</v>
      </c>
      <c r="H1613" s="13" t="s">
        <v>190</v>
      </c>
      <c r="I1613" s="13">
        <v>1612</v>
      </c>
    </row>
    <row r="1614" spans="1:9" x14ac:dyDescent="0.25">
      <c r="A1614" s="13" t="str">
        <f t="shared" si="25"/>
        <v xml:space="preserve">603-PA     8' x 8' Precast Concrete Box Culvert </v>
      </c>
      <c r="B1614" s="13" t="s">
        <v>1974</v>
      </c>
      <c r="C1614" s="13" t="s">
        <v>1990</v>
      </c>
      <c r="D1614" s="13" t="s">
        <v>230</v>
      </c>
      <c r="E1614" s="13" t="s">
        <v>1569</v>
      </c>
      <c r="F1614" s="13" t="s">
        <v>188</v>
      </c>
      <c r="G1614" s="13" t="s">
        <v>189</v>
      </c>
      <c r="H1614" s="13" t="s">
        <v>190</v>
      </c>
      <c r="I1614" s="13">
        <v>1613</v>
      </c>
    </row>
    <row r="1615" spans="1:9" x14ac:dyDescent="0.25">
      <c r="A1615" s="13" t="str">
        <f t="shared" si="25"/>
        <v xml:space="preserve">603-PA     10' x 10' Precast Concrete Box Culvert </v>
      </c>
      <c r="B1615" s="13" t="s">
        <v>1974</v>
      </c>
      <c r="C1615" s="13" t="s">
        <v>1991</v>
      </c>
      <c r="D1615" s="13" t="s">
        <v>230</v>
      </c>
      <c r="E1615" s="13" t="s">
        <v>1569</v>
      </c>
      <c r="F1615" s="13" t="s">
        <v>188</v>
      </c>
      <c r="G1615" s="13" t="s">
        <v>189</v>
      </c>
      <c r="H1615" s="13" t="s">
        <v>190</v>
      </c>
      <c r="I1615" s="13">
        <v>1614</v>
      </c>
    </row>
    <row r="1616" spans="1:9" x14ac:dyDescent="0.25">
      <c r="A1616" s="13" t="str">
        <f t="shared" si="25"/>
        <v xml:space="preserve">603-PA     3' x 3' Precast Concrete Box Culvert </v>
      </c>
      <c r="B1616" s="13" t="s">
        <v>1974</v>
      </c>
      <c r="C1616" s="13" t="s">
        <v>1992</v>
      </c>
      <c r="D1616" s="13" t="s">
        <v>230</v>
      </c>
      <c r="E1616" s="13" t="s">
        <v>1569</v>
      </c>
      <c r="F1616" s="13" t="s">
        <v>188</v>
      </c>
      <c r="G1616" s="13" t="s">
        <v>189</v>
      </c>
      <c r="H1616" s="13" t="s">
        <v>190</v>
      </c>
      <c r="I1616" s="13">
        <v>1615</v>
      </c>
    </row>
    <row r="1617" spans="1:9" x14ac:dyDescent="0.25">
      <c r="A1617" s="13" t="str">
        <f t="shared" si="25"/>
        <v xml:space="preserve">603-PA     8' x 3' Precast Concrete Box Culvert </v>
      </c>
      <c r="B1617" s="13" t="s">
        <v>1974</v>
      </c>
      <c r="C1617" s="13" t="s">
        <v>1993</v>
      </c>
      <c r="D1617" s="13" t="s">
        <v>230</v>
      </c>
      <c r="E1617" s="13" t="s">
        <v>1569</v>
      </c>
      <c r="F1617" s="13" t="s">
        <v>188</v>
      </c>
      <c r="G1617" s="13" t="s">
        <v>189</v>
      </c>
      <c r="H1617" s="13" t="s">
        <v>190</v>
      </c>
      <c r="I1617" s="13">
        <v>1616</v>
      </c>
    </row>
    <row r="1618" spans="1:9" x14ac:dyDescent="0.25">
      <c r="A1618" s="13" t="str">
        <f t="shared" si="25"/>
        <v xml:space="preserve">603-PB     10' x 4' Precast Concrete Box Culvert End Section </v>
      </c>
      <c r="B1618" s="13" t="s">
        <v>1994</v>
      </c>
      <c r="C1618" s="13" t="s">
        <v>1995</v>
      </c>
      <c r="D1618" s="13" t="s">
        <v>207</v>
      </c>
      <c r="E1618" s="13" t="s">
        <v>1569</v>
      </c>
      <c r="F1618" s="13" t="s">
        <v>188</v>
      </c>
      <c r="G1618" s="13" t="s">
        <v>189</v>
      </c>
      <c r="H1618" s="13" t="s">
        <v>190</v>
      </c>
      <c r="I1618" s="13">
        <v>1617</v>
      </c>
    </row>
    <row r="1619" spans="1:9" x14ac:dyDescent="0.25">
      <c r="A1619" s="13" t="str">
        <f t="shared" si="25"/>
        <v xml:space="preserve">603-PB     10' x 5' Precast Concrete Box Culvert End Section </v>
      </c>
      <c r="B1619" s="13" t="s">
        <v>1994</v>
      </c>
      <c r="C1619" s="13" t="s">
        <v>1996</v>
      </c>
      <c r="D1619" s="13" t="s">
        <v>207</v>
      </c>
      <c r="E1619" s="13" t="s">
        <v>1569</v>
      </c>
      <c r="F1619" s="13" t="s">
        <v>188</v>
      </c>
      <c r="G1619" s="13" t="s">
        <v>189</v>
      </c>
      <c r="H1619" s="13" t="s">
        <v>190</v>
      </c>
      <c r="I1619" s="13">
        <v>1618</v>
      </c>
    </row>
    <row r="1620" spans="1:9" x14ac:dyDescent="0.25">
      <c r="A1620" s="13" t="str">
        <f t="shared" si="25"/>
        <v xml:space="preserve">603-PB     10' x 6' Precast Concrete Box Culvert End Section </v>
      </c>
      <c r="B1620" s="13" t="s">
        <v>1994</v>
      </c>
      <c r="C1620" s="13" t="s">
        <v>1997</v>
      </c>
      <c r="D1620" s="13" t="s">
        <v>207</v>
      </c>
      <c r="E1620" s="13" t="s">
        <v>1569</v>
      </c>
      <c r="F1620" s="13" t="s">
        <v>188</v>
      </c>
      <c r="G1620" s="13" t="s">
        <v>189</v>
      </c>
      <c r="H1620" s="13" t="s">
        <v>190</v>
      </c>
      <c r="I1620" s="13">
        <v>1619</v>
      </c>
    </row>
    <row r="1621" spans="1:9" x14ac:dyDescent="0.25">
      <c r="A1621" s="13" t="str">
        <f t="shared" si="25"/>
        <v xml:space="preserve">603-PB     10' x 8' Precast Concrete Box Culvert End Section </v>
      </c>
      <c r="B1621" s="13" t="s">
        <v>1994</v>
      </c>
      <c r="C1621" s="13" t="s">
        <v>1998</v>
      </c>
      <c r="D1621" s="13" t="s">
        <v>207</v>
      </c>
      <c r="E1621" s="13" t="s">
        <v>1569</v>
      </c>
      <c r="F1621" s="13" t="s">
        <v>188</v>
      </c>
      <c r="G1621" s="13" t="s">
        <v>189</v>
      </c>
      <c r="H1621" s="13" t="s">
        <v>190</v>
      </c>
      <c r="I1621" s="13">
        <v>1620</v>
      </c>
    </row>
    <row r="1622" spans="1:9" x14ac:dyDescent="0.25">
      <c r="A1622" s="13" t="str">
        <f t="shared" si="25"/>
        <v xml:space="preserve">603-PB     12' x 4' Precast Concrete Box Culvert End Section </v>
      </c>
      <c r="B1622" s="13" t="s">
        <v>1994</v>
      </c>
      <c r="C1622" s="13" t="s">
        <v>1999</v>
      </c>
      <c r="D1622" s="13" t="s">
        <v>207</v>
      </c>
      <c r="E1622" s="13" t="s">
        <v>1569</v>
      </c>
      <c r="F1622" s="13" t="s">
        <v>188</v>
      </c>
      <c r="G1622" s="13" t="s">
        <v>189</v>
      </c>
      <c r="H1622" s="13" t="s">
        <v>190</v>
      </c>
      <c r="I1622" s="13">
        <v>1621</v>
      </c>
    </row>
    <row r="1623" spans="1:9" x14ac:dyDescent="0.25">
      <c r="A1623" s="13" t="str">
        <f t="shared" si="25"/>
        <v xml:space="preserve">603-PB     12' x 6' Precast Concrete Box Culvert End Section </v>
      </c>
      <c r="B1623" s="13" t="s">
        <v>1994</v>
      </c>
      <c r="C1623" s="13" t="s">
        <v>2000</v>
      </c>
      <c r="D1623" s="13" t="s">
        <v>207</v>
      </c>
      <c r="E1623" s="13" t="s">
        <v>1569</v>
      </c>
      <c r="F1623" s="13" t="s">
        <v>188</v>
      </c>
      <c r="G1623" s="13" t="s">
        <v>189</v>
      </c>
      <c r="H1623" s="13" t="s">
        <v>190</v>
      </c>
      <c r="I1623" s="13">
        <v>1622</v>
      </c>
    </row>
    <row r="1624" spans="1:9" x14ac:dyDescent="0.25">
      <c r="A1624" s="13" t="str">
        <f t="shared" si="25"/>
        <v xml:space="preserve">603-PB     6' x 3' Precast Concrete Box Culvert End Section </v>
      </c>
      <c r="B1624" s="13" t="s">
        <v>1994</v>
      </c>
      <c r="C1624" s="13" t="s">
        <v>2001</v>
      </c>
      <c r="D1624" s="13" t="s">
        <v>207</v>
      </c>
      <c r="E1624" s="13" t="s">
        <v>1569</v>
      </c>
      <c r="F1624" s="13" t="s">
        <v>188</v>
      </c>
      <c r="G1624" s="13" t="s">
        <v>189</v>
      </c>
      <c r="H1624" s="13" t="s">
        <v>190</v>
      </c>
      <c r="I1624" s="13">
        <v>1623</v>
      </c>
    </row>
    <row r="1625" spans="1:9" x14ac:dyDescent="0.25">
      <c r="A1625" s="13" t="str">
        <f t="shared" si="25"/>
        <v xml:space="preserve">603-PB     6' x 4' Precast Concrete Box Culvert End Section </v>
      </c>
      <c r="B1625" s="13" t="s">
        <v>1994</v>
      </c>
      <c r="C1625" s="13" t="s">
        <v>2002</v>
      </c>
      <c r="D1625" s="13" t="s">
        <v>207</v>
      </c>
      <c r="E1625" s="13" t="s">
        <v>1569</v>
      </c>
      <c r="F1625" s="13" t="s">
        <v>188</v>
      </c>
      <c r="G1625" s="13" t="s">
        <v>189</v>
      </c>
      <c r="H1625" s="13" t="s">
        <v>190</v>
      </c>
      <c r="I1625" s="13">
        <v>1624</v>
      </c>
    </row>
    <row r="1626" spans="1:9" x14ac:dyDescent="0.25">
      <c r="A1626" s="13" t="str">
        <f t="shared" si="25"/>
        <v xml:space="preserve">603-PB     6' x 5' Precast Concrete Box Culvert End Section </v>
      </c>
      <c r="B1626" s="13" t="s">
        <v>1994</v>
      </c>
      <c r="C1626" s="13" t="s">
        <v>2003</v>
      </c>
      <c r="D1626" s="13" t="s">
        <v>207</v>
      </c>
      <c r="E1626" s="13" t="s">
        <v>1569</v>
      </c>
      <c r="F1626" s="13" t="s">
        <v>188</v>
      </c>
      <c r="G1626" s="13" t="s">
        <v>189</v>
      </c>
      <c r="H1626" s="13" t="s">
        <v>190</v>
      </c>
      <c r="I1626" s="13">
        <v>1625</v>
      </c>
    </row>
    <row r="1627" spans="1:9" x14ac:dyDescent="0.25">
      <c r="A1627" s="13" t="str">
        <f t="shared" si="25"/>
        <v xml:space="preserve">603-PB     6' x 6' Precast Concrete Box Culvert End Section </v>
      </c>
      <c r="B1627" s="13" t="s">
        <v>1994</v>
      </c>
      <c r="C1627" s="13" t="s">
        <v>2004</v>
      </c>
      <c r="D1627" s="13" t="s">
        <v>207</v>
      </c>
      <c r="E1627" s="13" t="s">
        <v>1569</v>
      </c>
      <c r="F1627" s="13" t="s">
        <v>188</v>
      </c>
      <c r="G1627" s="13" t="s">
        <v>189</v>
      </c>
      <c r="H1627" s="13" t="s">
        <v>190</v>
      </c>
      <c r="I1627" s="13">
        <v>1626</v>
      </c>
    </row>
    <row r="1628" spans="1:9" x14ac:dyDescent="0.25">
      <c r="A1628" s="13" t="str">
        <f t="shared" si="25"/>
        <v xml:space="preserve">603-PB     8' x 4' Precast Concrete Box Culvert End Section </v>
      </c>
      <c r="B1628" s="13" t="s">
        <v>1994</v>
      </c>
      <c r="C1628" s="13" t="s">
        <v>2005</v>
      </c>
      <c r="D1628" s="13" t="s">
        <v>207</v>
      </c>
      <c r="E1628" s="13" t="s">
        <v>1569</v>
      </c>
      <c r="F1628" s="13" t="s">
        <v>188</v>
      </c>
      <c r="G1628" s="13" t="s">
        <v>189</v>
      </c>
      <c r="H1628" s="13" t="s">
        <v>190</v>
      </c>
      <c r="I1628" s="13">
        <v>1627</v>
      </c>
    </row>
    <row r="1629" spans="1:9" x14ac:dyDescent="0.25">
      <c r="A1629" s="13" t="str">
        <f t="shared" si="25"/>
        <v xml:space="preserve">603-PB     8' x 5' Precast Concrete Box Culvert End Section </v>
      </c>
      <c r="B1629" s="13" t="s">
        <v>1994</v>
      </c>
      <c r="C1629" s="13" t="s">
        <v>2006</v>
      </c>
      <c r="D1629" s="13" t="s">
        <v>207</v>
      </c>
      <c r="E1629" s="13" t="s">
        <v>1569</v>
      </c>
      <c r="F1629" s="13" t="s">
        <v>188</v>
      </c>
      <c r="G1629" s="13" t="s">
        <v>189</v>
      </c>
      <c r="H1629" s="13" t="s">
        <v>190</v>
      </c>
      <c r="I1629" s="13">
        <v>1628</v>
      </c>
    </row>
    <row r="1630" spans="1:9" x14ac:dyDescent="0.25">
      <c r="A1630" s="13" t="str">
        <f t="shared" si="25"/>
        <v xml:space="preserve">603-PB     8' x 6' Precast Concrete Box Culvert End Section </v>
      </c>
      <c r="B1630" s="13" t="s">
        <v>1994</v>
      </c>
      <c r="C1630" s="13" t="s">
        <v>2007</v>
      </c>
      <c r="D1630" s="13" t="s">
        <v>207</v>
      </c>
      <c r="E1630" s="13" t="s">
        <v>1569</v>
      </c>
      <c r="F1630" s="13" t="s">
        <v>188</v>
      </c>
      <c r="G1630" s="13" t="s">
        <v>189</v>
      </c>
      <c r="H1630" s="13" t="s">
        <v>190</v>
      </c>
      <c r="I1630" s="13">
        <v>1629</v>
      </c>
    </row>
    <row r="1631" spans="1:9" x14ac:dyDescent="0.25">
      <c r="A1631" s="13" t="str">
        <f t="shared" si="25"/>
        <v xml:space="preserve">603-PB     8' x 8' Precast Concrete Box Culvert End Section </v>
      </c>
      <c r="B1631" s="13" t="s">
        <v>1994</v>
      </c>
      <c r="C1631" s="13" t="s">
        <v>2008</v>
      </c>
      <c r="D1631" s="13" t="s">
        <v>207</v>
      </c>
      <c r="E1631" s="13" t="s">
        <v>1569</v>
      </c>
      <c r="F1631" s="13" t="s">
        <v>188</v>
      </c>
      <c r="G1631" s="13" t="s">
        <v>189</v>
      </c>
      <c r="H1631" s="13" t="s">
        <v>190</v>
      </c>
      <c r="I1631" s="13">
        <v>1630</v>
      </c>
    </row>
    <row r="1632" spans="1:9" x14ac:dyDescent="0.25">
      <c r="A1632" s="13" t="str">
        <f t="shared" si="25"/>
        <v xml:space="preserve">603-PB     10' x 10' Precast Concrete Box Culvert End Section </v>
      </c>
      <c r="B1632" s="13" t="s">
        <v>1994</v>
      </c>
      <c r="C1632" s="13" t="s">
        <v>2009</v>
      </c>
      <c r="D1632" s="13" t="s">
        <v>207</v>
      </c>
      <c r="E1632" s="13" t="s">
        <v>1569</v>
      </c>
      <c r="F1632" s="13" t="s">
        <v>188</v>
      </c>
      <c r="G1632" s="13" t="s">
        <v>189</v>
      </c>
      <c r="H1632" s="13" t="s">
        <v>190</v>
      </c>
      <c r="I1632" s="13">
        <v>1631</v>
      </c>
    </row>
    <row r="1633" spans="1:9" x14ac:dyDescent="0.25">
      <c r="A1633" s="13" t="str">
        <f t="shared" si="25"/>
        <v xml:space="preserve">603-PE     12" Corrugated Polyethylene Pipe </v>
      </c>
      <c r="B1633" s="13" t="s">
        <v>2010</v>
      </c>
      <c r="C1633" s="13" t="s">
        <v>2011</v>
      </c>
      <c r="D1633" s="13" t="s">
        <v>230</v>
      </c>
      <c r="E1633" s="13" t="s">
        <v>1569</v>
      </c>
      <c r="F1633" s="13" t="s">
        <v>188</v>
      </c>
      <c r="G1633" s="13" t="s">
        <v>189</v>
      </c>
      <c r="H1633" s="13" t="s">
        <v>190</v>
      </c>
      <c r="I1633" s="13">
        <v>1632</v>
      </c>
    </row>
    <row r="1634" spans="1:9" x14ac:dyDescent="0.25">
      <c r="A1634" s="13" t="str">
        <f t="shared" si="25"/>
        <v xml:space="preserve">603-PE     15" Corrugated Polyethylene Pipe </v>
      </c>
      <c r="B1634" s="13" t="s">
        <v>2010</v>
      </c>
      <c r="C1634" s="13" t="s">
        <v>2012</v>
      </c>
      <c r="D1634" s="13" t="s">
        <v>230</v>
      </c>
      <c r="E1634" s="13" t="s">
        <v>1569</v>
      </c>
      <c r="F1634" s="13" t="s">
        <v>188</v>
      </c>
      <c r="G1634" s="13" t="s">
        <v>189</v>
      </c>
      <c r="H1634" s="13" t="s">
        <v>190</v>
      </c>
      <c r="I1634" s="13">
        <v>1633</v>
      </c>
    </row>
    <row r="1635" spans="1:9" x14ac:dyDescent="0.25">
      <c r="A1635" s="13" t="str">
        <f t="shared" si="25"/>
        <v xml:space="preserve">603-PE     18" Corrugated Polyethylene Pipe </v>
      </c>
      <c r="B1635" s="13" t="s">
        <v>2010</v>
      </c>
      <c r="C1635" s="13" t="s">
        <v>2013</v>
      </c>
      <c r="D1635" s="13" t="s">
        <v>230</v>
      </c>
      <c r="E1635" s="13" t="s">
        <v>1569</v>
      </c>
      <c r="F1635" s="13" t="s">
        <v>188</v>
      </c>
      <c r="G1635" s="13" t="s">
        <v>189</v>
      </c>
      <c r="H1635" s="13" t="s">
        <v>190</v>
      </c>
      <c r="I1635" s="13">
        <v>1634</v>
      </c>
    </row>
    <row r="1636" spans="1:9" x14ac:dyDescent="0.25">
      <c r="A1636" s="13" t="str">
        <f t="shared" si="25"/>
        <v xml:space="preserve">603-PE     24" Corrugated Polyethylene Pipe </v>
      </c>
      <c r="B1636" s="13" t="s">
        <v>2010</v>
      </c>
      <c r="C1636" s="13" t="s">
        <v>2014</v>
      </c>
      <c r="D1636" s="13" t="s">
        <v>230</v>
      </c>
      <c r="E1636" s="13" t="s">
        <v>1569</v>
      </c>
      <c r="F1636" s="13" t="s">
        <v>188</v>
      </c>
      <c r="G1636" s="13" t="s">
        <v>189</v>
      </c>
      <c r="H1636" s="13" t="s">
        <v>190</v>
      </c>
      <c r="I1636" s="13">
        <v>1635</v>
      </c>
    </row>
    <row r="1637" spans="1:9" x14ac:dyDescent="0.25">
      <c r="A1637" s="13" t="str">
        <f t="shared" si="25"/>
        <v xml:space="preserve">603-PE     30" Corrugated Polyethylene Pipe </v>
      </c>
      <c r="B1637" s="13" t="s">
        <v>2010</v>
      </c>
      <c r="C1637" s="13" t="s">
        <v>2015</v>
      </c>
      <c r="D1637" s="13" t="s">
        <v>230</v>
      </c>
      <c r="E1637" s="13" t="s">
        <v>1569</v>
      </c>
      <c r="F1637" s="13" t="s">
        <v>188</v>
      </c>
      <c r="G1637" s="13" t="s">
        <v>189</v>
      </c>
      <c r="H1637" s="13" t="s">
        <v>190</v>
      </c>
      <c r="I1637" s="13">
        <v>1636</v>
      </c>
    </row>
    <row r="1638" spans="1:9" x14ac:dyDescent="0.25">
      <c r="A1638" s="13" t="str">
        <f t="shared" si="25"/>
        <v xml:space="preserve">603-PE     36" Corrugated Polyethylene Pipe </v>
      </c>
      <c r="B1638" s="13" t="s">
        <v>2010</v>
      </c>
      <c r="C1638" s="13" t="s">
        <v>2016</v>
      </c>
      <c r="D1638" s="13" t="s">
        <v>230</v>
      </c>
      <c r="E1638" s="13" t="s">
        <v>1569</v>
      </c>
      <c r="F1638" s="13" t="s">
        <v>188</v>
      </c>
      <c r="G1638" s="13" t="s">
        <v>189</v>
      </c>
      <c r="H1638" s="13" t="s">
        <v>190</v>
      </c>
      <c r="I1638" s="13">
        <v>1637</v>
      </c>
    </row>
    <row r="1639" spans="1:9" x14ac:dyDescent="0.25">
      <c r="A1639" s="13" t="str">
        <f t="shared" si="25"/>
        <v xml:space="preserve">603-PE     4" Corrugated Polyethylene Pipe </v>
      </c>
      <c r="B1639" s="13" t="s">
        <v>2010</v>
      </c>
      <c r="C1639" s="13" t="s">
        <v>2017</v>
      </c>
      <c r="D1639" s="13" t="s">
        <v>230</v>
      </c>
      <c r="E1639" s="13" t="s">
        <v>1569</v>
      </c>
      <c r="F1639" s="13" t="s">
        <v>188</v>
      </c>
      <c r="G1639" s="13" t="s">
        <v>189</v>
      </c>
      <c r="H1639" s="13" t="s">
        <v>190</v>
      </c>
      <c r="I1639" s="13">
        <v>1638</v>
      </c>
    </row>
    <row r="1640" spans="1:9" x14ac:dyDescent="0.25">
      <c r="A1640" s="13" t="str">
        <f t="shared" si="25"/>
        <v xml:space="preserve">603-PE     6" Corrugated Polyethylene Pipe </v>
      </c>
      <c r="B1640" s="13" t="s">
        <v>2010</v>
      </c>
      <c r="C1640" s="13" t="s">
        <v>2018</v>
      </c>
      <c r="D1640" s="13" t="s">
        <v>230</v>
      </c>
      <c r="E1640" s="13" t="s">
        <v>1569</v>
      </c>
      <c r="F1640" s="13" t="s">
        <v>188</v>
      </c>
      <c r="G1640" s="13" t="s">
        <v>189</v>
      </c>
      <c r="H1640" s="13" t="s">
        <v>190</v>
      </c>
      <c r="I1640" s="13">
        <v>1639</v>
      </c>
    </row>
    <row r="1641" spans="1:9" x14ac:dyDescent="0.25">
      <c r="A1641" s="13" t="str">
        <f t="shared" si="25"/>
        <v xml:space="preserve">603-PE     8" Corrugated Polyethylene Pipe </v>
      </c>
      <c r="B1641" s="13" t="s">
        <v>2010</v>
      </c>
      <c r="C1641" s="13" t="s">
        <v>2019</v>
      </c>
      <c r="D1641" s="13" t="s">
        <v>230</v>
      </c>
      <c r="E1641" s="13" t="s">
        <v>1569</v>
      </c>
      <c r="F1641" s="13" t="s">
        <v>188</v>
      </c>
      <c r="G1641" s="13" t="s">
        <v>189</v>
      </c>
      <c r="H1641" s="13" t="s">
        <v>190</v>
      </c>
      <c r="I1641" s="13">
        <v>1640</v>
      </c>
    </row>
    <row r="1642" spans="1:9" x14ac:dyDescent="0.25">
      <c r="A1642" s="13" t="str">
        <f t="shared" si="25"/>
        <v xml:space="preserve">603-PE     60" Corrugated Polyethylene Pipe </v>
      </c>
      <c r="B1642" s="13" t="s">
        <v>2010</v>
      </c>
      <c r="C1642" s="13" t="s">
        <v>2020</v>
      </c>
      <c r="D1642" s="13" t="s">
        <v>230</v>
      </c>
      <c r="E1642" s="13" t="s">
        <v>1569</v>
      </c>
      <c r="F1642" s="13" t="s">
        <v>188</v>
      </c>
      <c r="G1642" s="13" t="s">
        <v>189</v>
      </c>
      <c r="H1642" s="13" t="s">
        <v>190</v>
      </c>
      <c r="I1642" s="13">
        <v>1641</v>
      </c>
    </row>
    <row r="1643" spans="1:9" x14ac:dyDescent="0.25">
      <c r="A1643" s="13" t="str">
        <f t="shared" si="25"/>
        <v xml:space="preserve">603-PE     42" Corrugated Polyethylene Pipe </v>
      </c>
      <c r="B1643" s="13" t="s">
        <v>2010</v>
      </c>
      <c r="C1643" s="13" t="s">
        <v>2021</v>
      </c>
      <c r="D1643" s="13" t="s">
        <v>230</v>
      </c>
      <c r="E1643" s="13" t="s">
        <v>1569</v>
      </c>
      <c r="F1643" s="13" t="s">
        <v>188</v>
      </c>
      <c r="G1643" s="13" t="s">
        <v>189</v>
      </c>
      <c r="H1643" s="13" t="s">
        <v>190</v>
      </c>
      <c r="I1643" s="13">
        <v>1642</v>
      </c>
    </row>
    <row r="1644" spans="1:9" x14ac:dyDescent="0.25">
      <c r="A1644" s="13" t="str">
        <f t="shared" si="25"/>
        <v xml:space="preserve">603-PE     48" Corrugated Polyethylene Pipe </v>
      </c>
      <c r="B1644" s="13" t="s">
        <v>2010</v>
      </c>
      <c r="C1644" s="13" t="s">
        <v>2022</v>
      </c>
      <c r="D1644" s="13" t="s">
        <v>230</v>
      </c>
      <c r="E1644" s="13" t="s">
        <v>1569</v>
      </c>
      <c r="F1644" s="13" t="s">
        <v>188</v>
      </c>
      <c r="G1644" s="13" t="s">
        <v>189</v>
      </c>
      <c r="H1644" s="13" t="s">
        <v>190</v>
      </c>
      <c r="I1644" s="13">
        <v>1643</v>
      </c>
    </row>
    <row r="1645" spans="1:9" x14ac:dyDescent="0.25">
      <c r="A1645" s="13" t="str">
        <f t="shared" si="25"/>
        <v xml:space="preserve">603-PVC    12" Corrugated Poly Vinyl Chloride Pipe </v>
      </c>
      <c r="B1645" s="13" t="s">
        <v>2023</v>
      </c>
      <c r="C1645" s="13" t="s">
        <v>2024</v>
      </c>
      <c r="D1645" s="13" t="s">
        <v>230</v>
      </c>
      <c r="E1645" s="13" t="s">
        <v>1569</v>
      </c>
      <c r="F1645" s="13" t="s">
        <v>188</v>
      </c>
      <c r="G1645" s="13" t="s">
        <v>189</v>
      </c>
      <c r="H1645" s="13" t="s">
        <v>190</v>
      </c>
      <c r="I1645" s="13">
        <v>1644</v>
      </c>
    </row>
    <row r="1646" spans="1:9" x14ac:dyDescent="0.25">
      <c r="A1646" s="13" t="str">
        <f t="shared" si="25"/>
        <v xml:space="preserve">603-PVC    15" Corrugated Poly Vinyl Chloride Pipe </v>
      </c>
      <c r="B1646" s="13" t="s">
        <v>2023</v>
      </c>
      <c r="C1646" s="13" t="s">
        <v>2025</v>
      </c>
      <c r="D1646" s="13" t="s">
        <v>230</v>
      </c>
      <c r="E1646" s="13" t="s">
        <v>1569</v>
      </c>
      <c r="F1646" s="13" t="s">
        <v>188</v>
      </c>
      <c r="G1646" s="13" t="s">
        <v>189</v>
      </c>
      <c r="H1646" s="13" t="s">
        <v>190</v>
      </c>
      <c r="I1646" s="13">
        <v>1645</v>
      </c>
    </row>
    <row r="1647" spans="1:9" x14ac:dyDescent="0.25">
      <c r="A1647" s="13" t="str">
        <f t="shared" si="25"/>
        <v xml:space="preserve">603-PVC    18" Corrugated Poly Vinyl Chloride Pipe </v>
      </c>
      <c r="B1647" s="13" t="s">
        <v>2023</v>
      </c>
      <c r="C1647" s="13" t="s">
        <v>2026</v>
      </c>
      <c r="D1647" s="13" t="s">
        <v>230</v>
      </c>
      <c r="E1647" s="13" t="s">
        <v>1569</v>
      </c>
      <c r="F1647" s="13" t="s">
        <v>188</v>
      </c>
      <c r="G1647" s="13" t="s">
        <v>189</v>
      </c>
      <c r="H1647" s="13" t="s">
        <v>190</v>
      </c>
      <c r="I1647" s="13">
        <v>1646</v>
      </c>
    </row>
    <row r="1648" spans="1:9" x14ac:dyDescent="0.25">
      <c r="A1648" s="13" t="str">
        <f t="shared" si="25"/>
        <v xml:space="preserve">603-PVC    24" Corrugated Poly Vinyl Chloride Pipe </v>
      </c>
      <c r="B1648" s="13" t="s">
        <v>2023</v>
      </c>
      <c r="C1648" s="13" t="s">
        <v>2027</v>
      </c>
      <c r="D1648" s="13" t="s">
        <v>230</v>
      </c>
      <c r="E1648" s="13" t="s">
        <v>1569</v>
      </c>
      <c r="F1648" s="13" t="s">
        <v>188</v>
      </c>
      <c r="G1648" s="13" t="s">
        <v>189</v>
      </c>
      <c r="H1648" s="13" t="s">
        <v>190</v>
      </c>
      <c r="I1648" s="13">
        <v>1647</v>
      </c>
    </row>
    <row r="1649" spans="1:9" x14ac:dyDescent="0.25">
      <c r="A1649" s="13" t="str">
        <f t="shared" si="25"/>
        <v xml:space="preserve">603-PVC    30" Corrugated Poly Vinyl Chloride Pipe </v>
      </c>
      <c r="B1649" s="13" t="s">
        <v>2023</v>
      </c>
      <c r="C1649" s="13" t="s">
        <v>2028</v>
      </c>
      <c r="D1649" s="13" t="s">
        <v>230</v>
      </c>
      <c r="E1649" s="13" t="s">
        <v>1569</v>
      </c>
      <c r="F1649" s="13" t="s">
        <v>188</v>
      </c>
      <c r="G1649" s="13" t="s">
        <v>189</v>
      </c>
      <c r="H1649" s="13" t="s">
        <v>190</v>
      </c>
      <c r="I1649" s="13">
        <v>1648</v>
      </c>
    </row>
    <row r="1650" spans="1:9" x14ac:dyDescent="0.25">
      <c r="A1650" s="13" t="str">
        <f t="shared" si="25"/>
        <v xml:space="preserve">603-PVC    36" Corrugated Poly Vinyl Chloride Pipe </v>
      </c>
      <c r="B1650" s="13" t="s">
        <v>2023</v>
      </c>
      <c r="C1650" s="13" t="s">
        <v>2029</v>
      </c>
      <c r="D1650" s="13" t="s">
        <v>230</v>
      </c>
      <c r="E1650" s="13" t="s">
        <v>1569</v>
      </c>
      <c r="F1650" s="13" t="s">
        <v>188</v>
      </c>
      <c r="G1650" s="13" t="s">
        <v>189</v>
      </c>
      <c r="H1650" s="13" t="s">
        <v>190</v>
      </c>
      <c r="I1650" s="13">
        <v>1649</v>
      </c>
    </row>
    <row r="1651" spans="1:9" x14ac:dyDescent="0.25">
      <c r="A1651" s="13" t="str">
        <f t="shared" si="25"/>
        <v xml:space="preserve">603-PVC    6" Corrugated Poly Vinyl Chloride Pipe </v>
      </c>
      <c r="B1651" s="13" t="s">
        <v>2023</v>
      </c>
      <c r="C1651" s="13" t="s">
        <v>2030</v>
      </c>
      <c r="D1651" s="13" t="s">
        <v>230</v>
      </c>
      <c r="E1651" s="13" t="s">
        <v>1569</v>
      </c>
      <c r="F1651" s="13" t="s">
        <v>188</v>
      </c>
      <c r="G1651" s="13" t="s">
        <v>189</v>
      </c>
      <c r="H1651" s="13" t="s">
        <v>190</v>
      </c>
      <c r="I1651" s="13">
        <v>1650</v>
      </c>
    </row>
    <row r="1652" spans="1:9" x14ac:dyDescent="0.25">
      <c r="A1652" s="13" t="str">
        <f t="shared" si="25"/>
        <v xml:space="preserve">603-PVC    4" Corrugated Poly Vinyl Chloride Pipe </v>
      </c>
      <c r="B1652" s="13" t="s">
        <v>2023</v>
      </c>
      <c r="C1652" s="13" t="s">
        <v>2031</v>
      </c>
      <c r="D1652" s="13" t="s">
        <v>230</v>
      </c>
      <c r="E1652" s="13" t="s">
        <v>1569</v>
      </c>
      <c r="F1652" s="13" t="s">
        <v>188</v>
      </c>
      <c r="G1652" s="13" t="s">
        <v>189</v>
      </c>
      <c r="H1652" s="13" t="s">
        <v>190</v>
      </c>
      <c r="I1652" s="13">
        <v>1651</v>
      </c>
    </row>
    <row r="1653" spans="1:9" x14ac:dyDescent="0.25">
      <c r="A1653" s="13" t="str">
        <f t="shared" si="25"/>
        <v xml:space="preserve">603-RA     15" Pipe Removed and Relaid </v>
      </c>
      <c r="B1653" s="13" t="s">
        <v>2032</v>
      </c>
      <c r="C1653" s="13" t="s">
        <v>2033</v>
      </c>
      <c r="D1653" s="13" t="s">
        <v>230</v>
      </c>
      <c r="E1653" s="13" t="s">
        <v>1569</v>
      </c>
      <c r="F1653" s="13" t="s">
        <v>188</v>
      </c>
      <c r="G1653" s="13" t="s">
        <v>189</v>
      </c>
      <c r="H1653" s="13" t="s">
        <v>190</v>
      </c>
      <c r="I1653" s="13">
        <v>1652</v>
      </c>
    </row>
    <row r="1654" spans="1:9" x14ac:dyDescent="0.25">
      <c r="A1654" s="13" t="str">
        <f t="shared" si="25"/>
        <v xml:space="preserve">603-RA     18" Pipe Removed and Relaid </v>
      </c>
      <c r="B1654" s="13" t="s">
        <v>2032</v>
      </c>
      <c r="C1654" s="13" t="s">
        <v>2034</v>
      </c>
      <c r="D1654" s="13" t="s">
        <v>230</v>
      </c>
      <c r="E1654" s="13" t="s">
        <v>1569</v>
      </c>
      <c r="F1654" s="13" t="s">
        <v>188</v>
      </c>
      <c r="G1654" s="13" t="s">
        <v>189</v>
      </c>
      <c r="H1654" s="13" t="s">
        <v>190</v>
      </c>
      <c r="I1654" s="13">
        <v>1653</v>
      </c>
    </row>
    <row r="1655" spans="1:9" x14ac:dyDescent="0.25">
      <c r="A1655" s="13" t="str">
        <f t="shared" si="25"/>
        <v xml:space="preserve">603-RA     24" Pipe Removed and Relaid </v>
      </c>
      <c r="B1655" s="13" t="s">
        <v>2032</v>
      </c>
      <c r="C1655" s="13" t="s">
        <v>2035</v>
      </c>
      <c r="D1655" s="13" t="s">
        <v>230</v>
      </c>
      <c r="E1655" s="13" t="s">
        <v>1569</v>
      </c>
      <c r="F1655" s="13" t="s">
        <v>188</v>
      </c>
      <c r="G1655" s="13" t="s">
        <v>189</v>
      </c>
      <c r="H1655" s="13" t="s">
        <v>190</v>
      </c>
      <c r="I1655" s="13">
        <v>1654</v>
      </c>
    </row>
    <row r="1656" spans="1:9" x14ac:dyDescent="0.25">
      <c r="A1656" s="13" t="str">
        <f t="shared" si="25"/>
        <v xml:space="preserve">603-RA     30" Pipe Removed and Relaid </v>
      </c>
      <c r="B1656" s="13" t="s">
        <v>2032</v>
      </c>
      <c r="C1656" s="13" t="s">
        <v>2036</v>
      </c>
      <c r="D1656" s="13" t="s">
        <v>230</v>
      </c>
      <c r="E1656" s="13" t="s">
        <v>1569</v>
      </c>
      <c r="F1656" s="13" t="s">
        <v>188</v>
      </c>
      <c r="G1656" s="13" t="s">
        <v>189</v>
      </c>
      <c r="H1656" s="13" t="s">
        <v>190</v>
      </c>
      <c r="I1656" s="13">
        <v>1655</v>
      </c>
    </row>
    <row r="1657" spans="1:9" x14ac:dyDescent="0.25">
      <c r="A1657" s="13" t="str">
        <f t="shared" si="25"/>
        <v xml:space="preserve">603-RA     36" Pipe Removed and Relaid </v>
      </c>
      <c r="B1657" s="13" t="s">
        <v>2032</v>
      </c>
      <c r="C1657" s="13" t="s">
        <v>2037</v>
      </c>
      <c r="D1657" s="13" t="s">
        <v>230</v>
      </c>
      <c r="E1657" s="13" t="s">
        <v>1569</v>
      </c>
      <c r="F1657" s="13" t="s">
        <v>188</v>
      </c>
      <c r="G1657" s="13" t="s">
        <v>189</v>
      </c>
      <c r="H1657" s="13" t="s">
        <v>190</v>
      </c>
      <c r="I1657" s="13">
        <v>1656</v>
      </c>
    </row>
    <row r="1658" spans="1:9" x14ac:dyDescent="0.25">
      <c r="A1658" s="13" t="str">
        <f t="shared" si="25"/>
        <v xml:space="preserve">603-RA     36" x 23" Pipe Removed and Relaid </v>
      </c>
      <c r="B1658" s="13" t="s">
        <v>2032</v>
      </c>
      <c r="C1658" s="13" t="s">
        <v>2038</v>
      </c>
      <c r="D1658" s="13" t="s">
        <v>230</v>
      </c>
      <c r="E1658" s="13" t="s">
        <v>1569</v>
      </c>
      <c r="F1658" s="13" t="s">
        <v>188</v>
      </c>
      <c r="G1658" s="13" t="s">
        <v>189</v>
      </c>
      <c r="H1658" s="13" t="s">
        <v>190</v>
      </c>
      <c r="I1658" s="13">
        <v>1657</v>
      </c>
    </row>
    <row r="1659" spans="1:9" x14ac:dyDescent="0.25">
      <c r="A1659" s="13" t="str">
        <f t="shared" si="25"/>
        <v xml:space="preserve">603-RA     42" Pipe Removed and Relaid </v>
      </c>
      <c r="B1659" s="13" t="s">
        <v>2032</v>
      </c>
      <c r="C1659" s="13" t="s">
        <v>2039</v>
      </c>
      <c r="D1659" s="13" t="s">
        <v>230</v>
      </c>
      <c r="E1659" s="13" t="s">
        <v>1569</v>
      </c>
      <c r="F1659" s="13" t="s">
        <v>188</v>
      </c>
      <c r="G1659" s="13" t="s">
        <v>189</v>
      </c>
      <c r="H1659" s="13" t="s">
        <v>190</v>
      </c>
      <c r="I1659" s="13">
        <v>1658</v>
      </c>
    </row>
    <row r="1660" spans="1:9" x14ac:dyDescent="0.25">
      <c r="A1660" s="13" t="str">
        <f t="shared" si="25"/>
        <v xml:space="preserve">603-RA     48" Pipe Removed and Relaid </v>
      </c>
      <c r="B1660" s="13" t="s">
        <v>2032</v>
      </c>
      <c r="C1660" s="13" t="s">
        <v>2040</v>
      </c>
      <c r="D1660" s="13" t="s">
        <v>230</v>
      </c>
      <c r="E1660" s="13" t="s">
        <v>1569</v>
      </c>
      <c r="F1660" s="13" t="s">
        <v>188</v>
      </c>
      <c r="G1660" s="13" t="s">
        <v>189</v>
      </c>
      <c r="H1660" s="13" t="s">
        <v>190</v>
      </c>
      <c r="I1660" s="13">
        <v>1659</v>
      </c>
    </row>
    <row r="1661" spans="1:9" x14ac:dyDescent="0.25">
      <c r="A1661" s="13" t="str">
        <f t="shared" si="25"/>
        <v xml:space="preserve">603-RA     54" Pipe Removed and Relaid </v>
      </c>
      <c r="B1661" s="13" t="s">
        <v>2032</v>
      </c>
      <c r="C1661" s="13" t="s">
        <v>2041</v>
      </c>
      <c r="D1661" s="13" t="s">
        <v>230</v>
      </c>
      <c r="E1661" s="13" t="s">
        <v>1569</v>
      </c>
      <c r="F1661" s="13" t="s">
        <v>188</v>
      </c>
      <c r="G1661" s="13" t="s">
        <v>189</v>
      </c>
      <c r="H1661" s="13" t="s">
        <v>190</v>
      </c>
      <c r="I1661" s="13">
        <v>1660</v>
      </c>
    </row>
    <row r="1662" spans="1:9" x14ac:dyDescent="0.25">
      <c r="A1662" s="13" t="str">
        <f t="shared" si="25"/>
        <v xml:space="preserve">603-RA     60" Pipe Removed and Relaid </v>
      </c>
      <c r="B1662" s="13" t="s">
        <v>2032</v>
      </c>
      <c r="C1662" s="13" t="s">
        <v>2042</v>
      </c>
      <c r="D1662" s="13" t="s">
        <v>230</v>
      </c>
      <c r="E1662" s="13" t="s">
        <v>1569</v>
      </c>
      <c r="F1662" s="13" t="s">
        <v>188</v>
      </c>
      <c r="G1662" s="13" t="s">
        <v>189</v>
      </c>
      <c r="H1662" s="13" t="s">
        <v>190</v>
      </c>
      <c r="I1662" s="13">
        <v>1661</v>
      </c>
    </row>
    <row r="1663" spans="1:9" x14ac:dyDescent="0.25">
      <c r="A1663" s="13" t="str">
        <f t="shared" si="25"/>
        <v xml:space="preserve">603-RA     66" Pipe Removed and Relaid </v>
      </c>
      <c r="B1663" s="13" t="s">
        <v>2032</v>
      </c>
      <c r="C1663" s="13" t="s">
        <v>2043</v>
      </c>
      <c r="D1663" s="13" t="s">
        <v>230</v>
      </c>
      <c r="E1663" s="13" t="s">
        <v>1569</v>
      </c>
      <c r="F1663" s="13" t="s">
        <v>188</v>
      </c>
      <c r="G1663" s="13" t="s">
        <v>189</v>
      </c>
      <c r="H1663" s="13" t="s">
        <v>190</v>
      </c>
      <c r="I1663" s="13">
        <v>1662</v>
      </c>
    </row>
    <row r="1664" spans="1:9" x14ac:dyDescent="0.25">
      <c r="A1664" s="13" t="str">
        <f t="shared" si="25"/>
        <v xml:space="preserve">603-RA     72" Pipe Removed and Relaid </v>
      </c>
      <c r="B1664" s="13" t="s">
        <v>2032</v>
      </c>
      <c r="C1664" s="13" t="s">
        <v>2044</v>
      </c>
      <c r="D1664" s="13" t="s">
        <v>230</v>
      </c>
      <c r="E1664" s="13" t="s">
        <v>1569</v>
      </c>
      <c r="F1664" s="13" t="s">
        <v>188</v>
      </c>
      <c r="G1664" s="13" t="s">
        <v>189</v>
      </c>
      <c r="H1664" s="13" t="s">
        <v>190</v>
      </c>
      <c r="I1664" s="13">
        <v>1663</v>
      </c>
    </row>
    <row r="1665" spans="1:9" x14ac:dyDescent="0.25">
      <c r="A1665" s="13" t="str">
        <f t="shared" si="25"/>
        <v xml:space="preserve">603-RA     51" x 31" Pipe Removed and Relaid </v>
      </c>
      <c r="B1665" s="13" t="s">
        <v>2032</v>
      </c>
      <c r="C1665" s="13" t="s">
        <v>2045</v>
      </c>
      <c r="D1665" s="13" t="s">
        <v>230</v>
      </c>
      <c r="E1665" s="13" t="s">
        <v>1569</v>
      </c>
      <c r="F1665" s="13" t="s">
        <v>188</v>
      </c>
      <c r="G1665" s="13" t="s">
        <v>189</v>
      </c>
      <c r="H1665" s="13" t="s">
        <v>190</v>
      </c>
      <c r="I1665" s="13">
        <v>1664</v>
      </c>
    </row>
    <row r="1666" spans="1:9" x14ac:dyDescent="0.25">
      <c r="A1666" s="13" t="str">
        <f t="shared" si="25"/>
        <v xml:space="preserve">603-RA     22" x 13" Pipe Removed and Relaid </v>
      </c>
      <c r="B1666" s="13" t="s">
        <v>2032</v>
      </c>
      <c r="C1666" s="13" t="s">
        <v>2046</v>
      </c>
      <c r="D1666" s="13" t="s">
        <v>230</v>
      </c>
      <c r="E1666" s="13" t="s">
        <v>1569</v>
      </c>
      <c r="F1666" s="13" t="s">
        <v>188</v>
      </c>
      <c r="G1666" s="13" t="s">
        <v>189</v>
      </c>
      <c r="H1666" s="13" t="s">
        <v>190</v>
      </c>
      <c r="I1666" s="13">
        <v>1665</v>
      </c>
    </row>
    <row r="1667" spans="1:9" x14ac:dyDescent="0.25">
      <c r="A1667" s="13" t="str">
        <f t="shared" si="25"/>
        <v xml:space="preserve">603-RA     88" x 54" Pipe Removed and Relaid </v>
      </c>
      <c r="B1667" s="13" t="s">
        <v>2032</v>
      </c>
      <c r="C1667" s="13" t="s">
        <v>2047</v>
      </c>
      <c r="D1667" s="13" t="s">
        <v>230</v>
      </c>
      <c r="E1667" s="13" t="s">
        <v>1569</v>
      </c>
      <c r="F1667" s="13" t="s">
        <v>188</v>
      </c>
      <c r="G1667" s="13" t="s">
        <v>189</v>
      </c>
      <c r="H1667" s="13" t="s">
        <v>190</v>
      </c>
      <c r="I1667" s="13">
        <v>1666</v>
      </c>
    </row>
    <row r="1668" spans="1:9" x14ac:dyDescent="0.25">
      <c r="A1668" s="13" t="str">
        <f t="shared" ref="A1668:A1731" si="26">_xlfn.CONCAT(B1668," ", C1668)</f>
        <v xml:space="preserve">603-RA     29" x 18" Pipe Removed and Relaid </v>
      </c>
      <c r="B1668" s="13" t="s">
        <v>2032</v>
      </c>
      <c r="C1668" s="13" t="s">
        <v>2048</v>
      </c>
      <c r="D1668" s="13" t="s">
        <v>230</v>
      </c>
      <c r="E1668" s="13" t="s">
        <v>1569</v>
      </c>
      <c r="F1668" s="13" t="s">
        <v>188</v>
      </c>
      <c r="G1668" s="13" t="s">
        <v>189</v>
      </c>
      <c r="H1668" s="13" t="s">
        <v>190</v>
      </c>
      <c r="I1668" s="13">
        <v>1667</v>
      </c>
    </row>
    <row r="1669" spans="1:9" x14ac:dyDescent="0.25">
      <c r="A1669" s="13" t="str">
        <f t="shared" si="26"/>
        <v xml:space="preserve">603-RB     15" End Section Removed and Relaid </v>
      </c>
      <c r="B1669" s="13" t="s">
        <v>2049</v>
      </c>
      <c r="C1669" s="13" t="s">
        <v>2050</v>
      </c>
      <c r="D1669" s="13" t="s">
        <v>207</v>
      </c>
      <c r="E1669" s="13" t="s">
        <v>1569</v>
      </c>
      <c r="F1669" s="13" t="s">
        <v>188</v>
      </c>
      <c r="G1669" s="13" t="s">
        <v>189</v>
      </c>
      <c r="H1669" s="13" t="s">
        <v>190</v>
      </c>
      <c r="I1669" s="13">
        <v>1668</v>
      </c>
    </row>
    <row r="1670" spans="1:9" x14ac:dyDescent="0.25">
      <c r="A1670" s="13" t="str">
        <f t="shared" si="26"/>
        <v xml:space="preserve">603-RB     18" End Section Removed and Relaid </v>
      </c>
      <c r="B1670" s="13" t="s">
        <v>2049</v>
      </c>
      <c r="C1670" s="13" t="s">
        <v>2051</v>
      </c>
      <c r="D1670" s="13" t="s">
        <v>207</v>
      </c>
      <c r="E1670" s="13" t="s">
        <v>1569</v>
      </c>
      <c r="F1670" s="13" t="s">
        <v>188</v>
      </c>
      <c r="G1670" s="13" t="s">
        <v>189</v>
      </c>
      <c r="H1670" s="13" t="s">
        <v>190</v>
      </c>
      <c r="I1670" s="13">
        <v>1669</v>
      </c>
    </row>
    <row r="1671" spans="1:9" x14ac:dyDescent="0.25">
      <c r="A1671" s="13" t="str">
        <f t="shared" si="26"/>
        <v xml:space="preserve">603-RB     22" x 13" End Section Removed and Relaid </v>
      </c>
      <c r="B1671" s="13" t="s">
        <v>2049</v>
      </c>
      <c r="C1671" s="13" t="s">
        <v>2052</v>
      </c>
      <c r="D1671" s="13" t="s">
        <v>207</v>
      </c>
      <c r="E1671" s="13" t="s">
        <v>1569</v>
      </c>
      <c r="F1671" s="13" t="s">
        <v>188</v>
      </c>
      <c r="G1671" s="13" t="s">
        <v>189</v>
      </c>
      <c r="H1671" s="13" t="s">
        <v>190</v>
      </c>
      <c r="I1671" s="13">
        <v>1670</v>
      </c>
    </row>
    <row r="1672" spans="1:9" x14ac:dyDescent="0.25">
      <c r="A1672" s="13" t="str">
        <f t="shared" si="26"/>
        <v xml:space="preserve">603-RB     24" End Section Removed and Relaid </v>
      </c>
      <c r="B1672" s="13" t="s">
        <v>2049</v>
      </c>
      <c r="C1672" s="13" t="s">
        <v>2053</v>
      </c>
      <c r="D1672" s="13" t="s">
        <v>207</v>
      </c>
      <c r="E1672" s="13" t="s">
        <v>1569</v>
      </c>
      <c r="F1672" s="13" t="s">
        <v>188</v>
      </c>
      <c r="G1672" s="13" t="s">
        <v>189</v>
      </c>
      <c r="H1672" s="13" t="s">
        <v>190</v>
      </c>
      <c r="I1672" s="13">
        <v>1671</v>
      </c>
    </row>
    <row r="1673" spans="1:9" x14ac:dyDescent="0.25">
      <c r="A1673" s="13" t="str">
        <f t="shared" si="26"/>
        <v xml:space="preserve">603-RB     30" End Section Removed and Relaid </v>
      </c>
      <c r="B1673" s="13" t="s">
        <v>2049</v>
      </c>
      <c r="C1673" s="13" t="s">
        <v>2054</v>
      </c>
      <c r="D1673" s="13" t="s">
        <v>207</v>
      </c>
      <c r="E1673" s="13" t="s">
        <v>1569</v>
      </c>
      <c r="F1673" s="13" t="s">
        <v>188</v>
      </c>
      <c r="G1673" s="13" t="s">
        <v>189</v>
      </c>
      <c r="H1673" s="13" t="s">
        <v>190</v>
      </c>
      <c r="I1673" s="13">
        <v>1672</v>
      </c>
    </row>
    <row r="1674" spans="1:9" x14ac:dyDescent="0.25">
      <c r="A1674" s="13" t="str">
        <f t="shared" si="26"/>
        <v xml:space="preserve">603-RB     36" End Section Removed and Relaid </v>
      </c>
      <c r="B1674" s="13" t="s">
        <v>2049</v>
      </c>
      <c r="C1674" s="13" t="s">
        <v>2055</v>
      </c>
      <c r="D1674" s="13" t="s">
        <v>207</v>
      </c>
      <c r="E1674" s="13" t="s">
        <v>1569</v>
      </c>
      <c r="F1674" s="13" t="s">
        <v>188</v>
      </c>
      <c r="G1674" s="13" t="s">
        <v>189</v>
      </c>
      <c r="H1674" s="13" t="s">
        <v>190</v>
      </c>
      <c r="I1674" s="13">
        <v>1673</v>
      </c>
    </row>
    <row r="1675" spans="1:9" x14ac:dyDescent="0.25">
      <c r="A1675" s="13" t="str">
        <f t="shared" si="26"/>
        <v xml:space="preserve">603-RB     36" x 23" End Section Removed and Relaid </v>
      </c>
      <c r="B1675" s="13" t="s">
        <v>2049</v>
      </c>
      <c r="C1675" s="13" t="s">
        <v>2056</v>
      </c>
      <c r="D1675" s="13" t="s">
        <v>207</v>
      </c>
      <c r="E1675" s="13" t="s">
        <v>1569</v>
      </c>
      <c r="F1675" s="13" t="s">
        <v>188</v>
      </c>
      <c r="G1675" s="13" t="s">
        <v>189</v>
      </c>
      <c r="H1675" s="13" t="s">
        <v>190</v>
      </c>
      <c r="I1675" s="13">
        <v>1674</v>
      </c>
    </row>
    <row r="1676" spans="1:9" x14ac:dyDescent="0.25">
      <c r="A1676" s="13" t="str">
        <f t="shared" si="26"/>
        <v xml:space="preserve">603-RB     42" End Section Removed and Relaid </v>
      </c>
      <c r="B1676" s="13" t="s">
        <v>2049</v>
      </c>
      <c r="C1676" s="13" t="s">
        <v>2057</v>
      </c>
      <c r="D1676" s="13" t="s">
        <v>207</v>
      </c>
      <c r="E1676" s="13" t="s">
        <v>1569</v>
      </c>
      <c r="F1676" s="13" t="s">
        <v>188</v>
      </c>
      <c r="G1676" s="13" t="s">
        <v>189</v>
      </c>
      <c r="H1676" s="13" t="s">
        <v>190</v>
      </c>
      <c r="I1676" s="13">
        <v>1675</v>
      </c>
    </row>
    <row r="1677" spans="1:9" x14ac:dyDescent="0.25">
      <c r="A1677" s="13" t="str">
        <f t="shared" si="26"/>
        <v xml:space="preserve">603-RB     48" End Section Removed and Relaid </v>
      </c>
      <c r="B1677" s="13" t="s">
        <v>2049</v>
      </c>
      <c r="C1677" s="13" t="s">
        <v>2058</v>
      </c>
      <c r="D1677" s="13" t="s">
        <v>207</v>
      </c>
      <c r="E1677" s="13" t="s">
        <v>1569</v>
      </c>
      <c r="F1677" s="13" t="s">
        <v>188</v>
      </c>
      <c r="G1677" s="13" t="s">
        <v>189</v>
      </c>
      <c r="H1677" s="13" t="s">
        <v>190</v>
      </c>
      <c r="I1677" s="13">
        <v>1676</v>
      </c>
    </row>
    <row r="1678" spans="1:9" x14ac:dyDescent="0.25">
      <c r="A1678" s="13" t="str">
        <f t="shared" si="26"/>
        <v xml:space="preserve">603-RB     51" x 31" End Section Removed and Relaid </v>
      </c>
      <c r="B1678" s="13" t="s">
        <v>2049</v>
      </c>
      <c r="C1678" s="13" t="s">
        <v>2059</v>
      </c>
      <c r="D1678" s="13" t="s">
        <v>207</v>
      </c>
      <c r="E1678" s="13" t="s">
        <v>1569</v>
      </c>
      <c r="F1678" s="13" t="s">
        <v>188</v>
      </c>
      <c r="G1678" s="13" t="s">
        <v>189</v>
      </c>
      <c r="H1678" s="13" t="s">
        <v>190</v>
      </c>
      <c r="I1678" s="13">
        <v>1677</v>
      </c>
    </row>
    <row r="1679" spans="1:9" x14ac:dyDescent="0.25">
      <c r="A1679" s="13" t="str">
        <f t="shared" si="26"/>
        <v xml:space="preserve">603-RB     54" End Section Removed and Relaid </v>
      </c>
      <c r="B1679" s="13" t="s">
        <v>2049</v>
      </c>
      <c r="C1679" s="13" t="s">
        <v>2060</v>
      </c>
      <c r="D1679" s="13" t="s">
        <v>207</v>
      </c>
      <c r="E1679" s="13" t="s">
        <v>1569</v>
      </c>
      <c r="F1679" s="13" t="s">
        <v>188</v>
      </c>
      <c r="G1679" s="13" t="s">
        <v>189</v>
      </c>
      <c r="H1679" s="13" t="s">
        <v>190</v>
      </c>
      <c r="I1679" s="13">
        <v>1678</v>
      </c>
    </row>
    <row r="1680" spans="1:9" x14ac:dyDescent="0.25">
      <c r="A1680" s="13" t="str">
        <f t="shared" si="26"/>
        <v xml:space="preserve">603-RB     58" x 36" End Section Removed and Relaid </v>
      </c>
      <c r="B1680" s="13" t="s">
        <v>2049</v>
      </c>
      <c r="C1680" s="13" t="s">
        <v>2061</v>
      </c>
      <c r="D1680" s="13" t="s">
        <v>207</v>
      </c>
      <c r="E1680" s="13" t="s">
        <v>1569</v>
      </c>
      <c r="F1680" s="13" t="s">
        <v>188</v>
      </c>
      <c r="G1680" s="13" t="s">
        <v>189</v>
      </c>
      <c r="H1680" s="13" t="s">
        <v>190</v>
      </c>
      <c r="I1680" s="13">
        <v>1679</v>
      </c>
    </row>
    <row r="1681" spans="1:9" x14ac:dyDescent="0.25">
      <c r="A1681" s="13" t="str">
        <f t="shared" si="26"/>
        <v xml:space="preserve">603-RB     60" End Section Removed and Relaid </v>
      </c>
      <c r="B1681" s="13" t="s">
        <v>2049</v>
      </c>
      <c r="C1681" s="13" t="s">
        <v>2062</v>
      </c>
      <c r="D1681" s="13" t="s">
        <v>207</v>
      </c>
      <c r="E1681" s="13" t="s">
        <v>1569</v>
      </c>
      <c r="F1681" s="13" t="s">
        <v>188</v>
      </c>
      <c r="G1681" s="13" t="s">
        <v>189</v>
      </c>
      <c r="H1681" s="13" t="s">
        <v>190</v>
      </c>
      <c r="I1681" s="13">
        <v>1680</v>
      </c>
    </row>
    <row r="1682" spans="1:9" x14ac:dyDescent="0.25">
      <c r="A1682" s="13" t="str">
        <f t="shared" si="26"/>
        <v xml:space="preserve">603-RB     66" End Section Removed and Relaid </v>
      </c>
      <c r="B1682" s="13" t="s">
        <v>2049</v>
      </c>
      <c r="C1682" s="13" t="s">
        <v>2063</v>
      </c>
      <c r="D1682" s="13" t="s">
        <v>207</v>
      </c>
      <c r="E1682" s="13" t="s">
        <v>1569</v>
      </c>
      <c r="F1682" s="13" t="s">
        <v>188</v>
      </c>
      <c r="G1682" s="13" t="s">
        <v>189</v>
      </c>
      <c r="H1682" s="13" t="s">
        <v>190</v>
      </c>
      <c r="I1682" s="13">
        <v>1681</v>
      </c>
    </row>
    <row r="1683" spans="1:9" x14ac:dyDescent="0.25">
      <c r="A1683" s="13" t="str">
        <f t="shared" si="26"/>
        <v xml:space="preserve">603-RB     72" End Section Removed and Relaid </v>
      </c>
      <c r="B1683" s="13" t="s">
        <v>2049</v>
      </c>
      <c r="C1683" s="13" t="s">
        <v>2064</v>
      </c>
      <c r="D1683" s="13" t="s">
        <v>207</v>
      </c>
      <c r="E1683" s="13" t="s">
        <v>1569</v>
      </c>
      <c r="F1683" s="13" t="s">
        <v>188</v>
      </c>
      <c r="G1683" s="13" t="s">
        <v>189</v>
      </c>
      <c r="H1683" s="13" t="s">
        <v>190</v>
      </c>
      <c r="I1683" s="13">
        <v>1682</v>
      </c>
    </row>
    <row r="1684" spans="1:9" x14ac:dyDescent="0.25">
      <c r="A1684" s="13" t="str">
        <f t="shared" si="26"/>
        <v xml:space="preserve">603-RB     73" x 45" End Section Removed and Relaid </v>
      </c>
      <c r="B1684" s="13" t="s">
        <v>2049</v>
      </c>
      <c r="C1684" s="13" t="s">
        <v>2065</v>
      </c>
      <c r="D1684" s="13" t="s">
        <v>207</v>
      </c>
      <c r="E1684" s="13" t="s">
        <v>1569</v>
      </c>
      <c r="F1684" s="13" t="s">
        <v>188</v>
      </c>
      <c r="G1684" s="13" t="s">
        <v>189</v>
      </c>
      <c r="H1684" s="13" t="s">
        <v>190</v>
      </c>
      <c r="I1684" s="13">
        <v>1683</v>
      </c>
    </row>
    <row r="1685" spans="1:9" x14ac:dyDescent="0.25">
      <c r="A1685" s="13" t="str">
        <f t="shared" si="26"/>
        <v xml:space="preserve">603-RB     29" x 18" End Section Removed and Relaid </v>
      </c>
      <c r="B1685" s="13" t="s">
        <v>2049</v>
      </c>
      <c r="C1685" s="13" t="s">
        <v>2066</v>
      </c>
      <c r="D1685" s="13" t="s">
        <v>207</v>
      </c>
      <c r="E1685" s="13" t="s">
        <v>1569</v>
      </c>
      <c r="F1685" s="13" t="s">
        <v>188</v>
      </c>
      <c r="G1685" s="13" t="s">
        <v>189</v>
      </c>
      <c r="H1685" s="13" t="s">
        <v>190</v>
      </c>
      <c r="I1685" s="13">
        <v>1684</v>
      </c>
    </row>
    <row r="1686" spans="1:9" x14ac:dyDescent="0.25">
      <c r="A1686" s="13" t="str">
        <f t="shared" si="26"/>
        <v xml:space="preserve">603-SA     Special Section, 30" Concrete 45 Degree Elbow </v>
      </c>
      <c r="B1686" s="13" t="s">
        <v>2067</v>
      </c>
      <c r="C1686" s="13" t="s">
        <v>2068</v>
      </c>
      <c r="D1686" s="13" t="s">
        <v>207</v>
      </c>
      <c r="E1686" s="13" t="s">
        <v>1569</v>
      </c>
      <c r="F1686" s="13" t="s">
        <v>188</v>
      </c>
      <c r="G1686" s="13" t="s">
        <v>189</v>
      </c>
      <c r="H1686" s="13" t="s">
        <v>190</v>
      </c>
      <c r="I1686" s="13">
        <v>1685</v>
      </c>
    </row>
    <row r="1687" spans="1:9" x14ac:dyDescent="0.25">
      <c r="A1687" s="13" t="str">
        <f t="shared" si="26"/>
        <v xml:space="preserve">603-SB     12" Branch Connection, Stub Into Existing Inlet </v>
      </c>
      <c r="B1687" s="13" t="s">
        <v>2069</v>
      </c>
      <c r="C1687" s="13" t="s">
        <v>2070</v>
      </c>
      <c r="D1687" s="13" t="s">
        <v>207</v>
      </c>
      <c r="E1687" s="13" t="s">
        <v>1569</v>
      </c>
      <c r="F1687" s="13" t="s">
        <v>188</v>
      </c>
      <c r="G1687" s="13" t="s">
        <v>189</v>
      </c>
      <c r="H1687" s="13" t="s">
        <v>190</v>
      </c>
      <c r="I1687" s="13">
        <v>1686</v>
      </c>
    </row>
    <row r="1688" spans="1:9" x14ac:dyDescent="0.25">
      <c r="A1688" s="13" t="str">
        <f t="shared" si="26"/>
        <v xml:space="preserve">603-SB     15" Branch Connection, Stub Into Existing Inlet </v>
      </c>
      <c r="B1688" s="13" t="s">
        <v>2069</v>
      </c>
      <c r="C1688" s="13" t="s">
        <v>2071</v>
      </c>
      <c r="D1688" s="13" t="s">
        <v>207</v>
      </c>
      <c r="E1688" s="13" t="s">
        <v>1569</v>
      </c>
      <c r="F1688" s="13" t="s">
        <v>188</v>
      </c>
      <c r="G1688" s="13" t="s">
        <v>189</v>
      </c>
      <c r="H1688" s="13" t="s">
        <v>190</v>
      </c>
      <c r="I1688" s="13">
        <v>1687</v>
      </c>
    </row>
    <row r="1689" spans="1:9" x14ac:dyDescent="0.25">
      <c r="A1689" s="13" t="str">
        <f t="shared" si="26"/>
        <v xml:space="preserve">603-SB     15" Branch Connections, Stub into Box Culvert </v>
      </c>
      <c r="B1689" s="13" t="s">
        <v>2069</v>
      </c>
      <c r="C1689" s="13" t="s">
        <v>2072</v>
      </c>
      <c r="D1689" s="13" t="s">
        <v>207</v>
      </c>
      <c r="E1689" s="13" t="s">
        <v>1569</v>
      </c>
      <c r="F1689" s="13" t="s">
        <v>188</v>
      </c>
      <c r="G1689" s="13" t="s">
        <v>189</v>
      </c>
      <c r="H1689" s="13" t="s">
        <v>190</v>
      </c>
      <c r="I1689" s="13">
        <v>1688</v>
      </c>
    </row>
    <row r="1690" spans="1:9" x14ac:dyDescent="0.25">
      <c r="A1690" s="13" t="str">
        <f t="shared" si="26"/>
        <v xml:space="preserve">603-SB     18" Branch Connections, Stub into 54" Concrete Pipe </v>
      </c>
      <c r="B1690" s="13" t="s">
        <v>2069</v>
      </c>
      <c r="C1690" s="13" t="s">
        <v>2073</v>
      </c>
      <c r="D1690" s="13" t="s">
        <v>207</v>
      </c>
      <c r="E1690" s="13" t="s">
        <v>1569</v>
      </c>
      <c r="F1690" s="13" t="s">
        <v>188</v>
      </c>
      <c r="G1690" s="13" t="s">
        <v>189</v>
      </c>
      <c r="H1690" s="13" t="s">
        <v>190</v>
      </c>
      <c r="I1690" s="13">
        <v>1689</v>
      </c>
    </row>
    <row r="1691" spans="1:9" x14ac:dyDescent="0.25">
      <c r="A1691" s="13" t="str">
        <f t="shared" si="26"/>
        <v xml:space="preserve">603-SB     18" Branch Connections, Stub into 58" x 36" Concrete Pipe </v>
      </c>
      <c r="B1691" s="13" t="s">
        <v>2069</v>
      </c>
      <c r="C1691" s="13" t="s">
        <v>2074</v>
      </c>
      <c r="D1691" s="13" t="s">
        <v>207</v>
      </c>
      <c r="E1691" s="13" t="s">
        <v>1569</v>
      </c>
      <c r="F1691" s="13" t="s">
        <v>188</v>
      </c>
      <c r="G1691" s="13" t="s">
        <v>189</v>
      </c>
      <c r="H1691" s="13" t="s">
        <v>190</v>
      </c>
      <c r="I1691" s="13">
        <v>1690</v>
      </c>
    </row>
    <row r="1692" spans="1:9" x14ac:dyDescent="0.25">
      <c r="A1692" s="13" t="str">
        <f t="shared" si="26"/>
        <v xml:space="preserve">603-SB     18" Branch Connections, Stub into 60" Concrete Pipe </v>
      </c>
      <c r="B1692" s="13" t="s">
        <v>2069</v>
      </c>
      <c r="C1692" s="13" t="s">
        <v>2075</v>
      </c>
      <c r="D1692" s="13" t="s">
        <v>207</v>
      </c>
      <c r="E1692" s="13" t="s">
        <v>1569</v>
      </c>
      <c r="F1692" s="13" t="s">
        <v>188</v>
      </c>
      <c r="G1692" s="13" t="s">
        <v>189</v>
      </c>
      <c r="H1692" s="13" t="s">
        <v>190</v>
      </c>
      <c r="I1692" s="13">
        <v>1691</v>
      </c>
    </row>
    <row r="1693" spans="1:9" x14ac:dyDescent="0.25">
      <c r="A1693" s="13" t="str">
        <f t="shared" si="26"/>
        <v xml:space="preserve">603-SB     18" Branch Connections, Stub into 72" Concrete Pipe </v>
      </c>
      <c r="B1693" s="13" t="s">
        <v>2069</v>
      </c>
      <c r="C1693" s="13" t="s">
        <v>2076</v>
      </c>
      <c r="D1693" s="13" t="s">
        <v>207</v>
      </c>
      <c r="E1693" s="13" t="s">
        <v>1569</v>
      </c>
      <c r="F1693" s="13" t="s">
        <v>188</v>
      </c>
      <c r="G1693" s="13" t="s">
        <v>189</v>
      </c>
      <c r="H1693" s="13" t="s">
        <v>190</v>
      </c>
      <c r="I1693" s="13">
        <v>1692</v>
      </c>
    </row>
    <row r="1694" spans="1:9" x14ac:dyDescent="0.25">
      <c r="A1694" s="13" t="str">
        <f t="shared" si="26"/>
        <v xml:space="preserve">603-SB     18" Branch Connections, Stub into 73" x 45" Concrete Pipe </v>
      </c>
      <c r="B1694" s="13" t="s">
        <v>2069</v>
      </c>
      <c r="C1694" s="13" t="s">
        <v>2077</v>
      </c>
      <c r="D1694" s="13" t="s">
        <v>207</v>
      </c>
      <c r="E1694" s="13" t="s">
        <v>1569</v>
      </c>
      <c r="F1694" s="13" t="s">
        <v>188</v>
      </c>
      <c r="G1694" s="13" t="s">
        <v>189</v>
      </c>
      <c r="H1694" s="13" t="s">
        <v>190</v>
      </c>
      <c r="I1694" s="13">
        <v>1693</v>
      </c>
    </row>
    <row r="1695" spans="1:9" x14ac:dyDescent="0.25">
      <c r="A1695" s="13" t="str">
        <f t="shared" si="26"/>
        <v xml:space="preserve">603-SB     18" Branch Connections, Stub into 8' x 6' Concrete Box Culvert </v>
      </c>
      <c r="B1695" s="13" t="s">
        <v>2069</v>
      </c>
      <c r="C1695" s="13" t="s">
        <v>2078</v>
      </c>
      <c r="D1695" s="13" t="s">
        <v>207</v>
      </c>
      <c r="E1695" s="13" t="s">
        <v>1569</v>
      </c>
      <c r="F1695" s="13" t="s">
        <v>188</v>
      </c>
      <c r="G1695" s="13" t="s">
        <v>189</v>
      </c>
      <c r="H1695" s="13" t="s">
        <v>190</v>
      </c>
      <c r="I1695" s="13">
        <v>1694</v>
      </c>
    </row>
    <row r="1696" spans="1:9" x14ac:dyDescent="0.25">
      <c r="A1696" s="13" t="str">
        <f t="shared" si="26"/>
        <v xml:space="preserve">603-SB     18" Branch Connections, Stub into 88" x 54" Concrete Pipe </v>
      </c>
      <c r="B1696" s="13" t="s">
        <v>2069</v>
      </c>
      <c r="C1696" s="13" t="s">
        <v>2079</v>
      </c>
      <c r="D1696" s="13" t="s">
        <v>207</v>
      </c>
      <c r="E1696" s="13" t="s">
        <v>1569</v>
      </c>
      <c r="F1696" s="13" t="s">
        <v>188</v>
      </c>
      <c r="G1696" s="13" t="s">
        <v>189</v>
      </c>
      <c r="H1696" s="13" t="s">
        <v>190</v>
      </c>
      <c r="I1696" s="13">
        <v>1695</v>
      </c>
    </row>
    <row r="1697" spans="1:9" x14ac:dyDescent="0.25">
      <c r="A1697" s="13" t="str">
        <f t="shared" si="26"/>
        <v xml:space="preserve">603-SB     18" Branch Connections, Stub into Box Bridge </v>
      </c>
      <c r="B1697" s="13" t="s">
        <v>2069</v>
      </c>
      <c r="C1697" s="13" t="s">
        <v>2080</v>
      </c>
      <c r="D1697" s="13" t="s">
        <v>207</v>
      </c>
      <c r="E1697" s="13" t="s">
        <v>1569</v>
      </c>
      <c r="F1697" s="13" t="s">
        <v>188</v>
      </c>
      <c r="G1697" s="13" t="s">
        <v>189</v>
      </c>
      <c r="H1697" s="13" t="s">
        <v>190</v>
      </c>
      <c r="I1697" s="13">
        <v>1696</v>
      </c>
    </row>
    <row r="1698" spans="1:9" x14ac:dyDescent="0.25">
      <c r="A1698" s="13" t="str">
        <f t="shared" si="26"/>
        <v xml:space="preserve">603-SB     18" Branch Connections, Stub into Box Culvert </v>
      </c>
      <c r="B1698" s="13" t="s">
        <v>2069</v>
      </c>
      <c r="C1698" s="13" t="s">
        <v>2081</v>
      </c>
      <c r="D1698" s="13" t="s">
        <v>207</v>
      </c>
      <c r="E1698" s="13" t="s">
        <v>1569</v>
      </c>
      <c r="F1698" s="13" t="s">
        <v>188</v>
      </c>
      <c r="G1698" s="13" t="s">
        <v>189</v>
      </c>
      <c r="H1698" s="13" t="s">
        <v>190</v>
      </c>
      <c r="I1698" s="13">
        <v>1697</v>
      </c>
    </row>
    <row r="1699" spans="1:9" x14ac:dyDescent="0.25">
      <c r="A1699" s="13" t="str">
        <f t="shared" si="26"/>
        <v xml:space="preserve">603-SB     18" Branch Connections, Stub into Concrete Box Bridge Wingwall </v>
      </c>
      <c r="B1699" s="13" t="s">
        <v>2069</v>
      </c>
      <c r="C1699" s="13" t="s">
        <v>2082</v>
      </c>
      <c r="D1699" s="13" t="s">
        <v>207</v>
      </c>
      <c r="E1699" s="13" t="s">
        <v>1569</v>
      </c>
      <c r="F1699" s="13" t="s">
        <v>188</v>
      </c>
      <c r="G1699" s="13" t="s">
        <v>189</v>
      </c>
      <c r="H1699" s="13" t="s">
        <v>190</v>
      </c>
      <c r="I1699" s="13">
        <v>1698</v>
      </c>
    </row>
    <row r="1700" spans="1:9" x14ac:dyDescent="0.25">
      <c r="A1700" s="13" t="str">
        <f t="shared" si="26"/>
        <v xml:space="preserve">603-SB     18" Branch Connections, Stub into Concrete Box Culvert </v>
      </c>
      <c r="B1700" s="13" t="s">
        <v>2069</v>
      </c>
      <c r="C1700" s="13" t="s">
        <v>2083</v>
      </c>
      <c r="D1700" s="13" t="s">
        <v>207</v>
      </c>
      <c r="E1700" s="13" t="s">
        <v>1569</v>
      </c>
      <c r="F1700" s="13" t="s">
        <v>188</v>
      </c>
      <c r="G1700" s="13" t="s">
        <v>189</v>
      </c>
      <c r="H1700" s="13" t="s">
        <v>190</v>
      </c>
      <c r="I1700" s="13">
        <v>1699</v>
      </c>
    </row>
    <row r="1701" spans="1:9" x14ac:dyDescent="0.25">
      <c r="A1701" s="13" t="str">
        <f t="shared" si="26"/>
        <v xml:space="preserve">603-SB     18" Branch Connections, Stub into Concrete Box Culvert Wingwall </v>
      </c>
      <c r="B1701" s="13" t="s">
        <v>2069</v>
      </c>
      <c r="C1701" s="13" t="s">
        <v>2084</v>
      </c>
      <c r="D1701" s="13" t="s">
        <v>207</v>
      </c>
      <c r="E1701" s="13" t="s">
        <v>1569</v>
      </c>
      <c r="F1701" s="13" t="s">
        <v>188</v>
      </c>
      <c r="G1701" s="13" t="s">
        <v>189</v>
      </c>
      <c r="H1701" s="13" t="s">
        <v>190</v>
      </c>
      <c r="I1701" s="13">
        <v>1700</v>
      </c>
    </row>
    <row r="1702" spans="1:9" x14ac:dyDescent="0.25">
      <c r="A1702" s="13" t="str">
        <f t="shared" si="26"/>
        <v xml:space="preserve">603-SB     18" Branch Connections, Stub into Concrete Pipe </v>
      </c>
      <c r="B1702" s="13" t="s">
        <v>2069</v>
      </c>
      <c r="C1702" s="13" t="s">
        <v>2085</v>
      </c>
      <c r="D1702" s="13" t="s">
        <v>207</v>
      </c>
      <c r="E1702" s="13" t="s">
        <v>1569</v>
      </c>
      <c r="F1702" s="13" t="s">
        <v>188</v>
      </c>
      <c r="G1702" s="13" t="s">
        <v>189</v>
      </c>
      <c r="H1702" s="13" t="s">
        <v>190</v>
      </c>
      <c r="I1702" s="13">
        <v>1701</v>
      </c>
    </row>
    <row r="1703" spans="1:9" x14ac:dyDescent="0.25">
      <c r="A1703" s="13" t="str">
        <f t="shared" si="26"/>
        <v xml:space="preserve">603-SB     18" Branch Connections, Stub into Double 16' x 6' Concrete Box Bridge </v>
      </c>
      <c r="B1703" s="13" t="s">
        <v>2069</v>
      </c>
      <c r="C1703" s="13" t="s">
        <v>2086</v>
      </c>
      <c r="D1703" s="13" t="s">
        <v>207</v>
      </c>
      <c r="E1703" s="13" t="s">
        <v>1569</v>
      </c>
      <c r="F1703" s="13" t="s">
        <v>188</v>
      </c>
      <c r="G1703" s="13" t="s">
        <v>189</v>
      </c>
      <c r="H1703" s="13" t="s">
        <v>190</v>
      </c>
      <c r="I1703" s="13">
        <v>1702</v>
      </c>
    </row>
    <row r="1704" spans="1:9" x14ac:dyDescent="0.25">
      <c r="A1704" s="13" t="str">
        <f t="shared" si="26"/>
        <v xml:space="preserve">603-SB     18" Branch Connections, Stub into Existing Box Culvert </v>
      </c>
      <c r="B1704" s="13" t="s">
        <v>2069</v>
      </c>
      <c r="C1704" s="13" t="s">
        <v>2087</v>
      </c>
      <c r="D1704" s="13" t="s">
        <v>207</v>
      </c>
      <c r="E1704" s="13" t="s">
        <v>1569</v>
      </c>
      <c r="F1704" s="13" t="s">
        <v>188</v>
      </c>
      <c r="G1704" s="13" t="s">
        <v>189</v>
      </c>
      <c r="H1704" s="13" t="s">
        <v>190</v>
      </c>
      <c r="I1704" s="13">
        <v>1703</v>
      </c>
    </row>
    <row r="1705" spans="1:9" x14ac:dyDescent="0.25">
      <c r="A1705" s="13" t="str">
        <f t="shared" si="26"/>
        <v xml:space="preserve">603-SB     18" Branch Connections, Stub into Existing Inlet </v>
      </c>
      <c r="B1705" s="13" t="s">
        <v>2069</v>
      </c>
      <c r="C1705" s="13" t="s">
        <v>2088</v>
      </c>
      <c r="D1705" s="13" t="s">
        <v>207</v>
      </c>
      <c r="E1705" s="13" t="s">
        <v>1569</v>
      </c>
      <c r="F1705" s="13" t="s">
        <v>188</v>
      </c>
      <c r="G1705" s="13" t="s">
        <v>189</v>
      </c>
      <c r="H1705" s="13" t="s">
        <v>190</v>
      </c>
      <c r="I1705" s="13">
        <v>1704</v>
      </c>
    </row>
    <row r="1706" spans="1:9" x14ac:dyDescent="0.25">
      <c r="A1706" s="13" t="str">
        <f t="shared" si="26"/>
        <v xml:space="preserve">603-SB     18" Branch Connections, Stub into Existing Median Inlet </v>
      </c>
      <c r="B1706" s="13" t="s">
        <v>2069</v>
      </c>
      <c r="C1706" s="13" t="s">
        <v>2089</v>
      </c>
      <c r="D1706" s="13" t="s">
        <v>207</v>
      </c>
      <c r="E1706" s="13" t="s">
        <v>1569</v>
      </c>
      <c r="F1706" s="13" t="s">
        <v>188</v>
      </c>
      <c r="G1706" s="13" t="s">
        <v>189</v>
      </c>
      <c r="H1706" s="13" t="s">
        <v>190</v>
      </c>
      <c r="I1706" s="13">
        <v>1705</v>
      </c>
    </row>
    <row r="1707" spans="1:9" x14ac:dyDescent="0.25">
      <c r="A1707" s="13" t="str">
        <f t="shared" si="26"/>
        <v xml:space="preserve">603-SB     18" Branch Connections, Stub into Inlet </v>
      </c>
      <c r="B1707" s="13" t="s">
        <v>2069</v>
      </c>
      <c r="C1707" s="13" t="s">
        <v>2090</v>
      </c>
      <c r="D1707" s="13" t="s">
        <v>207</v>
      </c>
      <c r="E1707" s="13" t="s">
        <v>1569</v>
      </c>
      <c r="F1707" s="13" t="s">
        <v>188</v>
      </c>
      <c r="G1707" s="13" t="s">
        <v>189</v>
      </c>
      <c r="H1707" s="13" t="s">
        <v>190</v>
      </c>
      <c r="I1707" s="13">
        <v>1706</v>
      </c>
    </row>
    <row r="1708" spans="1:9" x14ac:dyDescent="0.25">
      <c r="A1708" s="13" t="str">
        <f t="shared" si="26"/>
        <v xml:space="preserve">603-SB     22" x 13" Branch Connection, Stub into a Junction Box or Inlet </v>
      </c>
      <c r="B1708" s="13" t="s">
        <v>2069</v>
      </c>
      <c r="C1708" s="13" t="s">
        <v>2091</v>
      </c>
      <c r="D1708" s="13" t="s">
        <v>207</v>
      </c>
      <c r="E1708" s="13" t="s">
        <v>1569</v>
      </c>
      <c r="F1708" s="13" t="s">
        <v>188</v>
      </c>
      <c r="G1708" s="13" t="s">
        <v>189</v>
      </c>
      <c r="H1708" s="13" t="s">
        <v>190</v>
      </c>
      <c r="I1708" s="13">
        <v>1707</v>
      </c>
    </row>
    <row r="1709" spans="1:9" x14ac:dyDescent="0.25">
      <c r="A1709" s="13" t="str">
        <f t="shared" si="26"/>
        <v xml:space="preserve">603-SB     22" x 13" Branch Connections, Stub into Box Culvert </v>
      </c>
      <c r="B1709" s="13" t="s">
        <v>2069</v>
      </c>
      <c r="C1709" s="13" t="s">
        <v>2092</v>
      </c>
      <c r="D1709" s="13" t="s">
        <v>207</v>
      </c>
      <c r="E1709" s="13" t="s">
        <v>1569</v>
      </c>
      <c r="F1709" s="13" t="s">
        <v>188</v>
      </c>
      <c r="G1709" s="13" t="s">
        <v>189</v>
      </c>
      <c r="H1709" s="13" t="s">
        <v>190</v>
      </c>
      <c r="I1709" s="13">
        <v>1708</v>
      </c>
    </row>
    <row r="1710" spans="1:9" x14ac:dyDescent="0.25">
      <c r="A1710" s="13" t="str">
        <f t="shared" si="26"/>
        <v xml:space="preserve">603-SB     22" x 13" Branch Connections, Stub into Concrete Pipe </v>
      </c>
      <c r="B1710" s="13" t="s">
        <v>2069</v>
      </c>
      <c r="C1710" s="13" t="s">
        <v>2093</v>
      </c>
      <c r="D1710" s="13" t="s">
        <v>207</v>
      </c>
      <c r="E1710" s="13" t="s">
        <v>1569</v>
      </c>
      <c r="F1710" s="13" t="s">
        <v>188</v>
      </c>
      <c r="G1710" s="13" t="s">
        <v>189</v>
      </c>
      <c r="H1710" s="13" t="s">
        <v>190</v>
      </c>
      <c r="I1710" s="13">
        <v>1709</v>
      </c>
    </row>
    <row r="1711" spans="1:9" x14ac:dyDescent="0.25">
      <c r="A1711" s="13" t="str">
        <f t="shared" si="26"/>
        <v xml:space="preserve">603-SB     24" Branch Connections, Stub into 54" Concrete Pipe </v>
      </c>
      <c r="B1711" s="13" t="s">
        <v>2069</v>
      </c>
      <c r="C1711" s="13" t="s">
        <v>2094</v>
      </c>
      <c r="D1711" s="13" t="s">
        <v>207</v>
      </c>
      <c r="E1711" s="13" t="s">
        <v>1569</v>
      </c>
      <c r="F1711" s="13" t="s">
        <v>188</v>
      </c>
      <c r="G1711" s="13" t="s">
        <v>189</v>
      </c>
      <c r="H1711" s="13" t="s">
        <v>190</v>
      </c>
      <c r="I1711" s="13">
        <v>1710</v>
      </c>
    </row>
    <row r="1712" spans="1:9" x14ac:dyDescent="0.25">
      <c r="A1712" s="13" t="str">
        <f t="shared" si="26"/>
        <v xml:space="preserve">603-SB     24" Branch Connections, Stub into 88" x 54" Concrete Pipe </v>
      </c>
      <c r="B1712" s="13" t="s">
        <v>2069</v>
      </c>
      <c r="C1712" s="13" t="s">
        <v>2095</v>
      </c>
      <c r="D1712" s="13" t="s">
        <v>207</v>
      </c>
      <c r="E1712" s="13" t="s">
        <v>1569</v>
      </c>
      <c r="F1712" s="13" t="s">
        <v>188</v>
      </c>
      <c r="G1712" s="13" t="s">
        <v>189</v>
      </c>
      <c r="H1712" s="13" t="s">
        <v>190</v>
      </c>
      <c r="I1712" s="13">
        <v>1711</v>
      </c>
    </row>
    <row r="1713" spans="1:9" x14ac:dyDescent="0.25">
      <c r="A1713" s="13" t="str">
        <f t="shared" si="26"/>
        <v xml:space="preserve">603-SB     24" Branch Connections, Stub into Box Bridge </v>
      </c>
      <c r="B1713" s="13" t="s">
        <v>2069</v>
      </c>
      <c r="C1713" s="13" t="s">
        <v>2096</v>
      </c>
      <c r="D1713" s="13" t="s">
        <v>207</v>
      </c>
      <c r="E1713" s="13" t="s">
        <v>1569</v>
      </c>
      <c r="F1713" s="13" t="s">
        <v>188</v>
      </c>
      <c r="G1713" s="13" t="s">
        <v>189</v>
      </c>
      <c r="H1713" s="13" t="s">
        <v>190</v>
      </c>
      <c r="I1713" s="13">
        <v>1712</v>
      </c>
    </row>
    <row r="1714" spans="1:9" x14ac:dyDescent="0.25">
      <c r="A1714" s="13" t="str">
        <f t="shared" si="26"/>
        <v xml:space="preserve">603-SB     24" Branch Connections, Stub into Box Culvert </v>
      </c>
      <c r="B1714" s="13" t="s">
        <v>2069</v>
      </c>
      <c r="C1714" s="13" t="s">
        <v>2097</v>
      </c>
      <c r="D1714" s="13" t="s">
        <v>207</v>
      </c>
      <c r="E1714" s="13" t="s">
        <v>1569</v>
      </c>
      <c r="F1714" s="13" t="s">
        <v>188</v>
      </c>
      <c r="G1714" s="13" t="s">
        <v>189</v>
      </c>
      <c r="H1714" s="13" t="s">
        <v>190</v>
      </c>
      <c r="I1714" s="13">
        <v>1713</v>
      </c>
    </row>
    <row r="1715" spans="1:9" x14ac:dyDescent="0.25">
      <c r="A1715" s="13" t="str">
        <f t="shared" si="26"/>
        <v xml:space="preserve">603-SB     24" Branch Connections, Stub into Concrete Box Culvert Wingwall </v>
      </c>
      <c r="B1715" s="13" t="s">
        <v>2069</v>
      </c>
      <c r="C1715" s="13" t="s">
        <v>2098</v>
      </c>
      <c r="D1715" s="13" t="s">
        <v>207</v>
      </c>
      <c r="E1715" s="13" t="s">
        <v>1569</v>
      </c>
      <c r="F1715" s="13" t="s">
        <v>188</v>
      </c>
      <c r="G1715" s="13" t="s">
        <v>189</v>
      </c>
      <c r="H1715" s="13" t="s">
        <v>190</v>
      </c>
      <c r="I1715" s="13">
        <v>1714</v>
      </c>
    </row>
    <row r="1716" spans="1:9" x14ac:dyDescent="0.25">
      <c r="A1716" s="13" t="str">
        <f t="shared" si="26"/>
        <v xml:space="preserve">603-SB     24" Branch Connections, Stub into Concrete Pipe </v>
      </c>
      <c r="B1716" s="13" t="s">
        <v>2069</v>
      </c>
      <c r="C1716" s="13" t="s">
        <v>2099</v>
      </c>
      <c r="D1716" s="13" t="s">
        <v>207</v>
      </c>
      <c r="E1716" s="13" t="s">
        <v>1569</v>
      </c>
      <c r="F1716" s="13" t="s">
        <v>188</v>
      </c>
      <c r="G1716" s="13" t="s">
        <v>189</v>
      </c>
      <c r="H1716" s="13" t="s">
        <v>190</v>
      </c>
      <c r="I1716" s="13">
        <v>1715</v>
      </c>
    </row>
    <row r="1717" spans="1:9" x14ac:dyDescent="0.25">
      <c r="A1717" s="13" t="str">
        <f t="shared" si="26"/>
        <v xml:space="preserve">603-SB     24" Branch Connections, Stub into Inlet </v>
      </c>
      <c r="B1717" s="13" t="s">
        <v>2069</v>
      </c>
      <c r="C1717" s="13" t="s">
        <v>2100</v>
      </c>
      <c r="D1717" s="13" t="s">
        <v>207</v>
      </c>
      <c r="E1717" s="13" t="s">
        <v>1569</v>
      </c>
      <c r="F1717" s="13" t="s">
        <v>188</v>
      </c>
      <c r="G1717" s="13" t="s">
        <v>189</v>
      </c>
      <c r="H1717" s="13" t="s">
        <v>190</v>
      </c>
      <c r="I1717" s="13">
        <v>1716</v>
      </c>
    </row>
    <row r="1718" spans="1:9" x14ac:dyDescent="0.25">
      <c r="A1718" s="13" t="str">
        <f t="shared" si="26"/>
        <v xml:space="preserve">603-SB     29" x 18" Branch Connections, Stub into Box Culvert </v>
      </c>
      <c r="B1718" s="13" t="s">
        <v>2069</v>
      </c>
      <c r="C1718" s="13" t="s">
        <v>2101</v>
      </c>
      <c r="D1718" s="13" t="s">
        <v>207</v>
      </c>
      <c r="E1718" s="13" t="s">
        <v>1569</v>
      </c>
      <c r="F1718" s="13" t="s">
        <v>188</v>
      </c>
      <c r="G1718" s="13" t="s">
        <v>189</v>
      </c>
      <c r="H1718" s="13" t="s">
        <v>190</v>
      </c>
      <c r="I1718" s="13">
        <v>1717</v>
      </c>
    </row>
    <row r="1719" spans="1:9" x14ac:dyDescent="0.25">
      <c r="A1719" s="13" t="str">
        <f t="shared" si="26"/>
        <v xml:space="preserve">603-SB     3" Branch Connections, Stub into Inlet / Junction Box </v>
      </c>
      <c r="B1719" s="13" t="s">
        <v>2069</v>
      </c>
      <c r="C1719" s="13" t="s">
        <v>2102</v>
      </c>
      <c r="D1719" s="13" t="s">
        <v>207</v>
      </c>
      <c r="E1719" s="13" t="s">
        <v>1569</v>
      </c>
      <c r="F1719" s="13" t="s">
        <v>188</v>
      </c>
      <c r="G1719" s="13" t="s">
        <v>189</v>
      </c>
      <c r="H1719" s="13" t="s">
        <v>190</v>
      </c>
      <c r="I1719" s="13">
        <v>1718</v>
      </c>
    </row>
    <row r="1720" spans="1:9" x14ac:dyDescent="0.25">
      <c r="A1720" s="13" t="str">
        <f t="shared" si="26"/>
        <v xml:space="preserve">603-SB     30" Branch Connection, Stub Into Existing Inlet </v>
      </c>
      <c r="B1720" s="13" t="s">
        <v>2069</v>
      </c>
      <c r="C1720" s="13" t="s">
        <v>2103</v>
      </c>
      <c r="D1720" s="13" t="s">
        <v>207</v>
      </c>
      <c r="E1720" s="13" t="s">
        <v>1569</v>
      </c>
      <c r="F1720" s="13" t="s">
        <v>188</v>
      </c>
      <c r="G1720" s="13" t="s">
        <v>189</v>
      </c>
      <c r="H1720" s="13" t="s">
        <v>190</v>
      </c>
      <c r="I1720" s="13">
        <v>1719</v>
      </c>
    </row>
    <row r="1721" spans="1:9" x14ac:dyDescent="0.25">
      <c r="A1721" s="13" t="str">
        <f t="shared" si="26"/>
        <v xml:space="preserve">603-SB     30" Branch Connections, Stub into Box Bridge </v>
      </c>
      <c r="B1721" s="13" t="s">
        <v>2069</v>
      </c>
      <c r="C1721" s="13" t="s">
        <v>2104</v>
      </c>
      <c r="D1721" s="13" t="s">
        <v>207</v>
      </c>
      <c r="E1721" s="13" t="s">
        <v>1569</v>
      </c>
      <c r="F1721" s="13" t="s">
        <v>188</v>
      </c>
      <c r="G1721" s="13" t="s">
        <v>189</v>
      </c>
      <c r="H1721" s="13" t="s">
        <v>190</v>
      </c>
      <c r="I1721" s="13">
        <v>1720</v>
      </c>
    </row>
    <row r="1722" spans="1:9" x14ac:dyDescent="0.25">
      <c r="A1722" s="13" t="str">
        <f t="shared" si="26"/>
        <v xml:space="preserve">603-SB     30" Branch Connections, Stub into Box Culvert </v>
      </c>
      <c r="B1722" s="13" t="s">
        <v>2069</v>
      </c>
      <c r="C1722" s="13" t="s">
        <v>2105</v>
      </c>
      <c r="D1722" s="13" t="s">
        <v>207</v>
      </c>
      <c r="E1722" s="13" t="s">
        <v>1569</v>
      </c>
      <c r="F1722" s="13" t="s">
        <v>188</v>
      </c>
      <c r="G1722" s="13" t="s">
        <v>189</v>
      </c>
      <c r="H1722" s="13" t="s">
        <v>190</v>
      </c>
      <c r="I1722" s="13">
        <v>1721</v>
      </c>
    </row>
    <row r="1723" spans="1:9" x14ac:dyDescent="0.25">
      <c r="A1723" s="13" t="str">
        <f t="shared" si="26"/>
        <v xml:space="preserve">603-SB     30" Branch Connections, Stub into Concrete Box Culvert Wingwall </v>
      </c>
      <c r="B1723" s="13" t="s">
        <v>2069</v>
      </c>
      <c r="C1723" s="13" t="s">
        <v>2106</v>
      </c>
      <c r="D1723" s="13" t="s">
        <v>207</v>
      </c>
      <c r="E1723" s="13" t="s">
        <v>1569</v>
      </c>
      <c r="F1723" s="13" t="s">
        <v>188</v>
      </c>
      <c r="G1723" s="13" t="s">
        <v>189</v>
      </c>
      <c r="H1723" s="13" t="s">
        <v>190</v>
      </c>
      <c r="I1723" s="13">
        <v>1722</v>
      </c>
    </row>
    <row r="1724" spans="1:9" x14ac:dyDescent="0.25">
      <c r="A1724" s="13" t="str">
        <f t="shared" si="26"/>
        <v xml:space="preserve">603-SB     30" Branch Connections, Stub into Concrete Pipe </v>
      </c>
      <c r="B1724" s="13" t="s">
        <v>2069</v>
      </c>
      <c r="C1724" s="13" t="s">
        <v>2107</v>
      </c>
      <c r="D1724" s="13" t="s">
        <v>207</v>
      </c>
      <c r="E1724" s="13" t="s">
        <v>1569</v>
      </c>
      <c r="F1724" s="13" t="s">
        <v>188</v>
      </c>
      <c r="G1724" s="13" t="s">
        <v>189</v>
      </c>
      <c r="H1724" s="13" t="s">
        <v>190</v>
      </c>
      <c r="I1724" s="13">
        <v>1723</v>
      </c>
    </row>
    <row r="1725" spans="1:9" x14ac:dyDescent="0.25">
      <c r="A1725" s="13" t="str">
        <f t="shared" si="26"/>
        <v xml:space="preserve">603-SB     32" x 24" Branch Connections, Stub into Box Culvert </v>
      </c>
      <c r="B1725" s="13" t="s">
        <v>2069</v>
      </c>
      <c r="C1725" s="13" t="s">
        <v>2108</v>
      </c>
      <c r="D1725" s="13" t="s">
        <v>207</v>
      </c>
      <c r="E1725" s="13" t="s">
        <v>1569</v>
      </c>
      <c r="F1725" s="13" t="s">
        <v>188</v>
      </c>
      <c r="G1725" s="13" t="s">
        <v>189</v>
      </c>
      <c r="H1725" s="13" t="s">
        <v>190</v>
      </c>
      <c r="I1725" s="13">
        <v>1724</v>
      </c>
    </row>
    <row r="1726" spans="1:9" x14ac:dyDescent="0.25">
      <c r="A1726" s="13" t="str">
        <f t="shared" si="26"/>
        <v xml:space="preserve">603-SB     36" Branch Connections, Stub into Box Bridge </v>
      </c>
      <c r="B1726" s="13" t="s">
        <v>2069</v>
      </c>
      <c r="C1726" s="13" t="s">
        <v>2109</v>
      </c>
      <c r="D1726" s="13" t="s">
        <v>207</v>
      </c>
      <c r="E1726" s="13" t="s">
        <v>1569</v>
      </c>
      <c r="F1726" s="13" t="s">
        <v>188</v>
      </c>
      <c r="G1726" s="13" t="s">
        <v>189</v>
      </c>
      <c r="H1726" s="13" t="s">
        <v>190</v>
      </c>
      <c r="I1726" s="13">
        <v>1725</v>
      </c>
    </row>
    <row r="1727" spans="1:9" x14ac:dyDescent="0.25">
      <c r="A1727" s="13" t="str">
        <f t="shared" si="26"/>
        <v xml:space="preserve">603-SB     36" Branch Connections, Stub into Box Culvert </v>
      </c>
      <c r="B1727" s="13" t="s">
        <v>2069</v>
      </c>
      <c r="C1727" s="13" t="s">
        <v>2110</v>
      </c>
      <c r="D1727" s="13" t="s">
        <v>207</v>
      </c>
      <c r="E1727" s="13" t="s">
        <v>1569</v>
      </c>
      <c r="F1727" s="13" t="s">
        <v>188</v>
      </c>
      <c r="G1727" s="13" t="s">
        <v>189</v>
      </c>
      <c r="H1727" s="13" t="s">
        <v>190</v>
      </c>
      <c r="I1727" s="13">
        <v>1726</v>
      </c>
    </row>
    <row r="1728" spans="1:9" x14ac:dyDescent="0.25">
      <c r="A1728" s="13" t="str">
        <f t="shared" si="26"/>
        <v xml:space="preserve">603-SB     36" Branch Connections, Stub into Concrete Box Culvert Wingwall </v>
      </c>
      <c r="B1728" s="13" t="s">
        <v>2069</v>
      </c>
      <c r="C1728" s="13" t="s">
        <v>2111</v>
      </c>
      <c r="D1728" s="13" t="s">
        <v>207</v>
      </c>
      <c r="E1728" s="13" t="s">
        <v>1569</v>
      </c>
      <c r="F1728" s="13" t="s">
        <v>188</v>
      </c>
      <c r="G1728" s="13" t="s">
        <v>189</v>
      </c>
      <c r="H1728" s="13" t="s">
        <v>190</v>
      </c>
      <c r="I1728" s="13">
        <v>1727</v>
      </c>
    </row>
    <row r="1729" spans="1:9" x14ac:dyDescent="0.25">
      <c r="A1729" s="13" t="str">
        <f t="shared" si="26"/>
        <v xml:space="preserve">603-SB     36" Branch Connections, Stub into Inlet </v>
      </c>
      <c r="B1729" s="13" t="s">
        <v>2069</v>
      </c>
      <c r="C1729" s="13" t="s">
        <v>2112</v>
      </c>
      <c r="D1729" s="13" t="s">
        <v>207</v>
      </c>
      <c r="E1729" s="13" t="s">
        <v>1569</v>
      </c>
      <c r="F1729" s="13" t="s">
        <v>188</v>
      </c>
      <c r="G1729" s="13" t="s">
        <v>189</v>
      </c>
      <c r="H1729" s="13" t="s">
        <v>190</v>
      </c>
      <c r="I1729" s="13">
        <v>1728</v>
      </c>
    </row>
    <row r="1730" spans="1:9" x14ac:dyDescent="0.25">
      <c r="A1730" s="13" t="str">
        <f t="shared" si="26"/>
        <v xml:space="preserve">603-SB     36" x 23" Branch Connections, Stub into Box Culvert </v>
      </c>
      <c r="B1730" s="13" t="s">
        <v>2069</v>
      </c>
      <c r="C1730" s="13" t="s">
        <v>2113</v>
      </c>
      <c r="D1730" s="13" t="s">
        <v>207</v>
      </c>
      <c r="E1730" s="13" t="s">
        <v>1569</v>
      </c>
      <c r="F1730" s="13" t="s">
        <v>188</v>
      </c>
      <c r="G1730" s="13" t="s">
        <v>189</v>
      </c>
      <c r="H1730" s="13" t="s">
        <v>190</v>
      </c>
      <c r="I1730" s="13">
        <v>1729</v>
      </c>
    </row>
    <row r="1731" spans="1:9" x14ac:dyDescent="0.25">
      <c r="A1731" s="13" t="str">
        <f t="shared" si="26"/>
        <v xml:space="preserve">603-SB     42" Branch Connection, Stub Into Existing Inlet </v>
      </c>
      <c r="B1731" s="13" t="s">
        <v>2069</v>
      </c>
      <c r="C1731" s="13" t="s">
        <v>2114</v>
      </c>
      <c r="D1731" s="13" t="s">
        <v>207</v>
      </c>
      <c r="E1731" s="13" t="s">
        <v>1569</v>
      </c>
      <c r="F1731" s="13" t="s">
        <v>188</v>
      </c>
      <c r="G1731" s="13" t="s">
        <v>189</v>
      </c>
      <c r="H1731" s="13" t="s">
        <v>190</v>
      </c>
      <c r="I1731" s="13">
        <v>1730</v>
      </c>
    </row>
    <row r="1732" spans="1:9" x14ac:dyDescent="0.25">
      <c r="A1732" s="13" t="str">
        <f t="shared" ref="A1732:A1795" si="27">_xlfn.CONCAT(B1732," ", C1732)</f>
        <v xml:space="preserve">603-SB     42" Branch Connections, Stub into Box Culvert </v>
      </c>
      <c r="B1732" s="13" t="s">
        <v>2069</v>
      </c>
      <c r="C1732" s="13" t="s">
        <v>2115</v>
      </c>
      <c r="D1732" s="13" t="s">
        <v>207</v>
      </c>
      <c r="E1732" s="13" t="s">
        <v>1569</v>
      </c>
      <c r="F1732" s="13" t="s">
        <v>188</v>
      </c>
      <c r="G1732" s="13" t="s">
        <v>189</v>
      </c>
      <c r="H1732" s="13" t="s">
        <v>190</v>
      </c>
      <c r="I1732" s="13">
        <v>1731</v>
      </c>
    </row>
    <row r="1733" spans="1:9" x14ac:dyDescent="0.25">
      <c r="A1733" s="13" t="str">
        <f t="shared" si="27"/>
        <v xml:space="preserve">603-SB     44" x 27" Branch Connection, Stub into Existing Inlet </v>
      </c>
      <c r="B1733" s="13" t="s">
        <v>2069</v>
      </c>
      <c r="C1733" s="13" t="s">
        <v>2116</v>
      </c>
      <c r="D1733" s="13" t="s">
        <v>207</v>
      </c>
      <c r="E1733" s="13" t="s">
        <v>1569</v>
      </c>
      <c r="F1733" s="13" t="s">
        <v>188</v>
      </c>
      <c r="G1733" s="13" t="s">
        <v>189</v>
      </c>
      <c r="H1733" s="13" t="s">
        <v>190</v>
      </c>
      <c r="I1733" s="13">
        <v>1732</v>
      </c>
    </row>
    <row r="1734" spans="1:9" x14ac:dyDescent="0.25">
      <c r="A1734" s="13" t="str">
        <f t="shared" si="27"/>
        <v xml:space="preserve">603-SB     44" x 27" Branch Connections, Stub into Box Culvert </v>
      </c>
      <c r="B1734" s="13" t="s">
        <v>2069</v>
      </c>
      <c r="C1734" s="13" t="s">
        <v>2117</v>
      </c>
      <c r="D1734" s="13" t="s">
        <v>207</v>
      </c>
      <c r="E1734" s="13" t="s">
        <v>1569</v>
      </c>
      <c r="F1734" s="13" t="s">
        <v>188</v>
      </c>
      <c r="G1734" s="13" t="s">
        <v>189</v>
      </c>
      <c r="H1734" s="13" t="s">
        <v>190</v>
      </c>
      <c r="I1734" s="13">
        <v>1733</v>
      </c>
    </row>
    <row r="1735" spans="1:9" x14ac:dyDescent="0.25">
      <c r="A1735" s="13" t="str">
        <f t="shared" si="27"/>
        <v xml:space="preserve">603-SB     48" Branch Connection, Stub Into Manhole </v>
      </c>
      <c r="B1735" s="13" t="s">
        <v>2069</v>
      </c>
      <c r="C1735" s="13" t="s">
        <v>2118</v>
      </c>
      <c r="D1735" s="13" t="s">
        <v>207</v>
      </c>
      <c r="E1735" s="13" t="s">
        <v>1569</v>
      </c>
      <c r="F1735" s="13" t="s">
        <v>188</v>
      </c>
      <c r="G1735" s="13" t="s">
        <v>189</v>
      </c>
      <c r="H1735" s="13" t="s">
        <v>190</v>
      </c>
      <c r="I1735" s="13">
        <v>1734</v>
      </c>
    </row>
    <row r="1736" spans="1:9" x14ac:dyDescent="0.25">
      <c r="A1736" s="13" t="str">
        <f t="shared" si="27"/>
        <v xml:space="preserve">603-SB     48" Branch Connections, Stub into Box Culvert </v>
      </c>
      <c r="B1736" s="13" t="s">
        <v>2069</v>
      </c>
      <c r="C1736" s="13" t="s">
        <v>2119</v>
      </c>
      <c r="D1736" s="13" t="s">
        <v>207</v>
      </c>
      <c r="E1736" s="13" t="s">
        <v>1569</v>
      </c>
      <c r="F1736" s="13" t="s">
        <v>188</v>
      </c>
      <c r="G1736" s="13" t="s">
        <v>189</v>
      </c>
      <c r="H1736" s="13" t="s">
        <v>190</v>
      </c>
      <c r="I1736" s="13">
        <v>1735</v>
      </c>
    </row>
    <row r="1737" spans="1:9" x14ac:dyDescent="0.25">
      <c r="A1737" s="13" t="str">
        <f t="shared" si="27"/>
        <v xml:space="preserve">603-SB     51" x 31" Branch Connection, Stub into Box Culvert </v>
      </c>
      <c r="B1737" s="13" t="s">
        <v>2069</v>
      </c>
      <c r="C1737" s="13" t="s">
        <v>2120</v>
      </c>
      <c r="D1737" s="13" t="s">
        <v>207</v>
      </c>
      <c r="E1737" s="13" t="s">
        <v>1569</v>
      </c>
      <c r="F1737" s="13" t="s">
        <v>188</v>
      </c>
      <c r="G1737" s="13" t="s">
        <v>189</v>
      </c>
      <c r="H1737" s="13" t="s">
        <v>190</v>
      </c>
      <c r="I1737" s="13">
        <v>1736</v>
      </c>
    </row>
    <row r="1738" spans="1:9" x14ac:dyDescent="0.25">
      <c r="A1738" s="13" t="str">
        <f t="shared" si="27"/>
        <v xml:space="preserve">603-SB     51" x 31" Branch Connections, Stub into Existing Box Culvert </v>
      </c>
      <c r="B1738" s="13" t="s">
        <v>2069</v>
      </c>
      <c r="C1738" s="13" t="s">
        <v>2121</v>
      </c>
      <c r="D1738" s="13" t="s">
        <v>207</v>
      </c>
      <c r="E1738" s="13" t="s">
        <v>1569</v>
      </c>
      <c r="F1738" s="13" t="s">
        <v>188</v>
      </c>
      <c r="G1738" s="13" t="s">
        <v>189</v>
      </c>
      <c r="H1738" s="13" t="s">
        <v>190</v>
      </c>
      <c r="I1738" s="13">
        <v>1737</v>
      </c>
    </row>
    <row r="1739" spans="1:9" x14ac:dyDescent="0.25">
      <c r="A1739" s="13" t="str">
        <f t="shared" si="27"/>
        <v xml:space="preserve">603-SB     54" Branch Connections, Stub into Box Culvert </v>
      </c>
      <c r="B1739" s="13" t="s">
        <v>2069</v>
      </c>
      <c r="C1739" s="13" t="s">
        <v>2122</v>
      </c>
      <c r="D1739" s="13" t="s">
        <v>207</v>
      </c>
      <c r="E1739" s="13" t="s">
        <v>1569</v>
      </c>
      <c r="F1739" s="13" t="s">
        <v>188</v>
      </c>
      <c r="G1739" s="13" t="s">
        <v>189</v>
      </c>
      <c r="H1739" s="13" t="s">
        <v>190</v>
      </c>
      <c r="I1739" s="13">
        <v>1738</v>
      </c>
    </row>
    <row r="1740" spans="1:9" x14ac:dyDescent="0.25">
      <c r="A1740" s="13" t="str">
        <f t="shared" si="27"/>
        <v xml:space="preserve">603-SB     58" x 36" Branch Connections, Stub into Box Culvert </v>
      </c>
      <c r="B1740" s="13" t="s">
        <v>2069</v>
      </c>
      <c r="C1740" s="13" t="s">
        <v>2123</v>
      </c>
      <c r="D1740" s="13" t="s">
        <v>207</v>
      </c>
      <c r="E1740" s="13" t="s">
        <v>1569</v>
      </c>
      <c r="F1740" s="13" t="s">
        <v>188</v>
      </c>
      <c r="G1740" s="13" t="s">
        <v>189</v>
      </c>
      <c r="H1740" s="13" t="s">
        <v>190</v>
      </c>
      <c r="I1740" s="13">
        <v>1739</v>
      </c>
    </row>
    <row r="1741" spans="1:9" x14ac:dyDescent="0.25">
      <c r="A1741" s="13" t="str">
        <f t="shared" si="27"/>
        <v xml:space="preserve">603-SB     59" x 36" Branch Connections, Stub into Box Culvert </v>
      </c>
      <c r="B1741" s="13" t="s">
        <v>2069</v>
      </c>
      <c r="C1741" s="13" t="s">
        <v>2124</v>
      </c>
      <c r="D1741" s="13" t="s">
        <v>207</v>
      </c>
      <c r="E1741" s="13" t="s">
        <v>1569</v>
      </c>
      <c r="F1741" s="13" t="s">
        <v>188</v>
      </c>
      <c r="G1741" s="13" t="s">
        <v>189</v>
      </c>
      <c r="H1741" s="13" t="s">
        <v>190</v>
      </c>
      <c r="I1741" s="13">
        <v>1740</v>
      </c>
    </row>
    <row r="1742" spans="1:9" x14ac:dyDescent="0.25">
      <c r="A1742" s="13" t="str">
        <f t="shared" si="27"/>
        <v xml:space="preserve">603-SB     6" Branch Connections, Stub into Box Culvert </v>
      </c>
      <c r="B1742" s="13" t="s">
        <v>2069</v>
      </c>
      <c r="C1742" s="13" t="s">
        <v>2125</v>
      </c>
      <c r="D1742" s="13" t="s">
        <v>207</v>
      </c>
      <c r="E1742" s="13" t="s">
        <v>1569</v>
      </c>
      <c r="F1742" s="13" t="s">
        <v>188</v>
      </c>
      <c r="G1742" s="13" t="s">
        <v>189</v>
      </c>
      <c r="H1742" s="13" t="s">
        <v>190</v>
      </c>
      <c r="I1742" s="13">
        <v>1741</v>
      </c>
    </row>
    <row r="1743" spans="1:9" x14ac:dyDescent="0.25">
      <c r="A1743" s="13" t="str">
        <f t="shared" si="27"/>
        <v xml:space="preserve">603-SB     60" Branch Connections, Stub into Box Culvert </v>
      </c>
      <c r="B1743" s="13" t="s">
        <v>2069</v>
      </c>
      <c r="C1743" s="13" t="s">
        <v>2126</v>
      </c>
      <c r="D1743" s="13" t="s">
        <v>207</v>
      </c>
      <c r="E1743" s="13" t="s">
        <v>1569</v>
      </c>
      <c r="F1743" s="13" t="s">
        <v>188</v>
      </c>
      <c r="G1743" s="13" t="s">
        <v>189</v>
      </c>
      <c r="H1743" s="13" t="s">
        <v>190</v>
      </c>
      <c r="I1743" s="13">
        <v>1742</v>
      </c>
    </row>
    <row r="1744" spans="1:9" x14ac:dyDescent="0.25">
      <c r="A1744" s="13" t="str">
        <f t="shared" si="27"/>
        <v xml:space="preserve">603-SB     65" x 40" Branch Connections, Stub into Box Culvert </v>
      </c>
      <c r="B1744" s="13" t="s">
        <v>2069</v>
      </c>
      <c r="C1744" s="13" t="s">
        <v>2127</v>
      </c>
      <c r="D1744" s="13" t="s">
        <v>207</v>
      </c>
      <c r="E1744" s="13" t="s">
        <v>1569</v>
      </c>
      <c r="F1744" s="13" t="s">
        <v>188</v>
      </c>
      <c r="G1744" s="13" t="s">
        <v>189</v>
      </c>
      <c r="H1744" s="13" t="s">
        <v>190</v>
      </c>
      <c r="I1744" s="13">
        <v>1743</v>
      </c>
    </row>
    <row r="1745" spans="1:9" x14ac:dyDescent="0.25">
      <c r="A1745" s="13" t="str">
        <f t="shared" si="27"/>
        <v xml:space="preserve">603-SB     66" Branch Connections, Stub into Box Culvert </v>
      </c>
      <c r="B1745" s="13" t="s">
        <v>2069</v>
      </c>
      <c r="C1745" s="13" t="s">
        <v>2128</v>
      </c>
      <c r="D1745" s="13" t="s">
        <v>207</v>
      </c>
      <c r="E1745" s="13" t="s">
        <v>1569</v>
      </c>
      <c r="F1745" s="13" t="s">
        <v>188</v>
      </c>
      <c r="G1745" s="13" t="s">
        <v>189</v>
      </c>
      <c r="H1745" s="13" t="s">
        <v>190</v>
      </c>
      <c r="I1745" s="13">
        <v>1744</v>
      </c>
    </row>
    <row r="1746" spans="1:9" x14ac:dyDescent="0.25">
      <c r="A1746" s="13" t="str">
        <f t="shared" si="27"/>
        <v xml:space="preserve">603-SB     72" Branch Connections, Stub into Box Culvert </v>
      </c>
      <c r="B1746" s="13" t="s">
        <v>2069</v>
      </c>
      <c r="C1746" s="13" t="s">
        <v>2129</v>
      </c>
      <c r="D1746" s="13" t="s">
        <v>207</v>
      </c>
      <c r="E1746" s="13" t="s">
        <v>1569</v>
      </c>
      <c r="F1746" s="13" t="s">
        <v>188</v>
      </c>
      <c r="G1746" s="13" t="s">
        <v>189</v>
      </c>
      <c r="H1746" s="13" t="s">
        <v>190</v>
      </c>
      <c r="I1746" s="13">
        <v>1745</v>
      </c>
    </row>
    <row r="1747" spans="1:9" x14ac:dyDescent="0.25">
      <c r="A1747" s="13" t="str">
        <f t="shared" si="27"/>
        <v xml:space="preserve">603-SB     73" x 45" Branch Connections, Stub into Box Culvert </v>
      </c>
      <c r="B1747" s="13" t="s">
        <v>2069</v>
      </c>
      <c r="C1747" s="13" t="s">
        <v>2130</v>
      </c>
      <c r="D1747" s="13" t="s">
        <v>207</v>
      </c>
      <c r="E1747" s="13" t="s">
        <v>1569</v>
      </c>
      <c r="F1747" s="13" t="s">
        <v>188</v>
      </c>
      <c r="G1747" s="13" t="s">
        <v>189</v>
      </c>
      <c r="H1747" s="13" t="s">
        <v>190</v>
      </c>
      <c r="I1747" s="13">
        <v>1746</v>
      </c>
    </row>
    <row r="1748" spans="1:9" x14ac:dyDescent="0.25">
      <c r="A1748" s="13" t="str">
        <f t="shared" si="27"/>
        <v xml:space="preserve">603-SB     8" Branch Connection, Stub Into Existing Inlet </v>
      </c>
      <c r="B1748" s="13" t="s">
        <v>2069</v>
      </c>
      <c r="C1748" s="13" t="s">
        <v>2131</v>
      </c>
      <c r="D1748" s="13" t="s">
        <v>207</v>
      </c>
      <c r="E1748" s="13" t="s">
        <v>1569</v>
      </c>
      <c r="F1748" s="13" t="s">
        <v>188</v>
      </c>
      <c r="G1748" s="13" t="s">
        <v>189</v>
      </c>
      <c r="H1748" s="13" t="s">
        <v>190</v>
      </c>
      <c r="I1748" s="13">
        <v>1747</v>
      </c>
    </row>
    <row r="1749" spans="1:9" x14ac:dyDescent="0.25">
      <c r="A1749" s="13" t="str">
        <f t="shared" si="27"/>
        <v xml:space="preserve">603-SB     88" x 54" Branch Connections, Stub into Box Culvert </v>
      </c>
      <c r="B1749" s="13" t="s">
        <v>2069</v>
      </c>
      <c r="C1749" s="13" t="s">
        <v>2132</v>
      </c>
      <c r="D1749" s="13" t="s">
        <v>207</v>
      </c>
      <c r="E1749" s="13" t="s">
        <v>1569</v>
      </c>
      <c r="F1749" s="13" t="s">
        <v>188</v>
      </c>
      <c r="G1749" s="13" t="s">
        <v>189</v>
      </c>
      <c r="H1749" s="13" t="s">
        <v>190</v>
      </c>
      <c r="I1749" s="13">
        <v>1748</v>
      </c>
    </row>
    <row r="1750" spans="1:9" x14ac:dyDescent="0.25">
      <c r="A1750" s="13" t="str">
        <f t="shared" si="27"/>
        <v xml:space="preserve">603-SB     15" Branch Connections, Stub into 60" Concrete Pipe </v>
      </c>
      <c r="B1750" s="13" t="s">
        <v>2069</v>
      </c>
      <c r="C1750" s="13" t="s">
        <v>2133</v>
      </c>
      <c r="D1750" s="13" t="s">
        <v>207</v>
      </c>
      <c r="E1750" s="13" t="s">
        <v>1569</v>
      </c>
      <c r="F1750" s="13" t="s">
        <v>188</v>
      </c>
      <c r="G1750" s="13" t="s">
        <v>189</v>
      </c>
      <c r="H1750" s="13" t="s">
        <v>190</v>
      </c>
      <c r="I1750" s="13">
        <v>1749</v>
      </c>
    </row>
    <row r="1751" spans="1:9" x14ac:dyDescent="0.25">
      <c r="A1751" s="13" t="str">
        <f t="shared" si="27"/>
        <v xml:space="preserve">603-SB     6" Branch Connection, Stub Into Existing Inlet </v>
      </c>
      <c r="B1751" s="13" t="s">
        <v>2069</v>
      </c>
      <c r="C1751" s="13" t="s">
        <v>2134</v>
      </c>
      <c r="D1751" s="13" t="s">
        <v>207</v>
      </c>
      <c r="E1751" s="13" t="s">
        <v>1569</v>
      </c>
      <c r="F1751" s="13" t="s">
        <v>188</v>
      </c>
      <c r="G1751" s="13" t="s">
        <v>189</v>
      </c>
      <c r="H1751" s="13" t="s">
        <v>190</v>
      </c>
      <c r="I1751" s="13">
        <v>1750</v>
      </c>
    </row>
    <row r="1752" spans="1:9" x14ac:dyDescent="0.25">
      <c r="A1752" s="13" t="str">
        <f t="shared" si="27"/>
        <v xml:space="preserve">603-SB     18" Branch Connections, Stub into Existing Manhole </v>
      </c>
      <c r="B1752" s="13" t="s">
        <v>2069</v>
      </c>
      <c r="C1752" s="13" t="s">
        <v>2135</v>
      </c>
      <c r="D1752" s="13" t="s">
        <v>207</v>
      </c>
      <c r="E1752" s="13" t="s">
        <v>1569</v>
      </c>
      <c r="F1752" s="13" t="s">
        <v>188</v>
      </c>
      <c r="G1752" s="13" t="s">
        <v>189</v>
      </c>
      <c r="H1752" s="13" t="s">
        <v>190</v>
      </c>
      <c r="I1752" s="13">
        <v>1751</v>
      </c>
    </row>
    <row r="1753" spans="1:9" x14ac:dyDescent="0.25">
      <c r="A1753" s="13" t="str">
        <f t="shared" si="27"/>
        <v xml:space="preserve">603-SB     24" Branch Connections, Stub into 73" x 45" Concrete Pipe </v>
      </c>
      <c r="B1753" s="13" t="s">
        <v>2069</v>
      </c>
      <c r="C1753" s="13" t="s">
        <v>2136</v>
      </c>
      <c r="D1753" s="13" t="s">
        <v>207</v>
      </c>
      <c r="E1753" s="13" t="s">
        <v>1569</v>
      </c>
      <c r="F1753" s="13" t="s">
        <v>188</v>
      </c>
      <c r="G1753" s="13" t="s">
        <v>189</v>
      </c>
      <c r="H1753" s="13" t="s">
        <v>190</v>
      </c>
      <c r="I1753" s="13">
        <v>1752</v>
      </c>
    </row>
    <row r="1754" spans="1:9" x14ac:dyDescent="0.25">
      <c r="A1754" s="13" t="str">
        <f t="shared" si="27"/>
        <v xml:space="preserve">603-SB     30" Branch Connections, Stub into 88" x 54" Concrete Pipe </v>
      </c>
      <c r="B1754" s="13" t="s">
        <v>2069</v>
      </c>
      <c r="C1754" s="13" t="s">
        <v>2137</v>
      </c>
      <c r="D1754" s="13" t="s">
        <v>207</v>
      </c>
      <c r="E1754" s="13" t="s">
        <v>1569</v>
      </c>
      <c r="F1754" s="13" t="s">
        <v>188</v>
      </c>
      <c r="G1754" s="13" t="s">
        <v>189</v>
      </c>
      <c r="H1754" s="13" t="s">
        <v>190</v>
      </c>
      <c r="I1754" s="13">
        <v>1753</v>
      </c>
    </row>
    <row r="1755" spans="1:9" x14ac:dyDescent="0.25">
      <c r="A1755" s="13" t="str">
        <f t="shared" si="27"/>
        <v xml:space="preserve">603-SB     51" x 31" Branch Connections, Stub into Existing Manhole </v>
      </c>
      <c r="B1755" s="13" t="s">
        <v>2069</v>
      </c>
      <c r="C1755" s="13" t="s">
        <v>2138</v>
      </c>
      <c r="D1755" s="13" t="s">
        <v>207</v>
      </c>
      <c r="E1755" s="13" t="s">
        <v>1569</v>
      </c>
      <c r="F1755" s="13" t="s">
        <v>188</v>
      </c>
      <c r="G1755" s="13" t="s">
        <v>189</v>
      </c>
      <c r="H1755" s="13" t="s">
        <v>190</v>
      </c>
      <c r="I1755" s="13">
        <v>1754</v>
      </c>
    </row>
    <row r="1756" spans="1:9" x14ac:dyDescent="0.25">
      <c r="A1756" s="13" t="str">
        <f t="shared" si="27"/>
        <v xml:space="preserve">603-SB     44" x 27" Branch Connections, Stub into Junction Box </v>
      </c>
      <c r="B1756" s="13" t="s">
        <v>2069</v>
      </c>
      <c r="C1756" s="13" t="s">
        <v>2139</v>
      </c>
      <c r="D1756" s="13" t="s">
        <v>207</v>
      </c>
      <c r="E1756" s="13" t="s">
        <v>1569</v>
      </c>
      <c r="F1756" s="13" t="s">
        <v>188</v>
      </c>
      <c r="G1756" s="13" t="s">
        <v>189</v>
      </c>
      <c r="H1756" s="13" t="s">
        <v>190</v>
      </c>
      <c r="I1756" s="13">
        <v>1755</v>
      </c>
    </row>
    <row r="1757" spans="1:9" x14ac:dyDescent="0.25">
      <c r="A1757" s="13" t="str">
        <f t="shared" si="27"/>
        <v xml:space="preserve">603-SB     58" x 36" Branch Connections, Stub into Existing Manhole </v>
      </c>
      <c r="B1757" s="13" t="s">
        <v>2069</v>
      </c>
      <c r="C1757" s="13" t="s">
        <v>2140</v>
      </c>
      <c r="D1757" s="13" t="s">
        <v>207</v>
      </c>
      <c r="E1757" s="13" t="s">
        <v>1569</v>
      </c>
      <c r="F1757" s="13" t="s">
        <v>188</v>
      </c>
      <c r="G1757" s="13" t="s">
        <v>189</v>
      </c>
      <c r="H1757" s="13" t="s">
        <v>190</v>
      </c>
      <c r="I1757" s="13">
        <v>1756</v>
      </c>
    </row>
    <row r="1758" spans="1:9" x14ac:dyDescent="0.25">
      <c r="A1758" s="13" t="str">
        <f t="shared" si="27"/>
        <v xml:space="preserve">603-SB     73" x 45" Branch Connections, Stub into Existing Junction Box </v>
      </c>
      <c r="B1758" s="13" t="s">
        <v>2069</v>
      </c>
      <c r="C1758" s="13" t="s">
        <v>2141</v>
      </c>
      <c r="D1758" s="13" t="s">
        <v>207</v>
      </c>
      <c r="E1758" s="13" t="s">
        <v>1569</v>
      </c>
      <c r="F1758" s="13" t="s">
        <v>188</v>
      </c>
      <c r="G1758" s="13" t="s">
        <v>189</v>
      </c>
      <c r="H1758" s="13" t="s">
        <v>190</v>
      </c>
      <c r="I1758" s="13">
        <v>1757</v>
      </c>
    </row>
    <row r="1759" spans="1:9" x14ac:dyDescent="0.25">
      <c r="A1759" s="13" t="str">
        <f t="shared" si="27"/>
        <v xml:space="preserve">907-603-V  Video Pipe Inspection, All Sizes </v>
      </c>
      <c r="B1759" s="13" t="s">
        <v>2142</v>
      </c>
      <c r="C1759" s="13" t="s">
        <v>2143</v>
      </c>
      <c r="D1759" s="13" t="s">
        <v>230</v>
      </c>
      <c r="E1759" s="13" t="s">
        <v>187</v>
      </c>
      <c r="F1759" s="13" t="s">
        <v>188</v>
      </c>
      <c r="G1759" s="13" t="s">
        <v>189</v>
      </c>
      <c r="H1759" s="13" t="s">
        <v>190</v>
      </c>
      <c r="I1759" s="13">
        <v>1758</v>
      </c>
    </row>
    <row r="1760" spans="1:9" x14ac:dyDescent="0.25">
      <c r="A1760" s="13" t="str">
        <f t="shared" si="27"/>
        <v xml:space="preserve">604-A      Castings </v>
      </c>
      <c r="B1760" s="13" t="s">
        <v>2144</v>
      </c>
      <c r="C1760" s="13" t="s">
        <v>2145</v>
      </c>
      <c r="D1760" s="13" t="s">
        <v>1008</v>
      </c>
      <c r="E1760" s="13" t="s">
        <v>187</v>
      </c>
      <c r="F1760" s="13" t="s">
        <v>188</v>
      </c>
      <c r="G1760" s="13" t="s">
        <v>189</v>
      </c>
      <c r="H1760" s="13" t="s">
        <v>190</v>
      </c>
      <c r="I1760" s="13">
        <v>1759</v>
      </c>
    </row>
    <row r="1761" spans="1:9" x14ac:dyDescent="0.25">
      <c r="A1761" s="13" t="str">
        <f t="shared" si="27"/>
        <v xml:space="preserve">604-B      Gratings </v>
      </c>
      <c r="B1761" s="13" t="s">
        <v>2146</v>
      </c>
      <c r="C1761" s="13" t="s">
        <v>2147</v>
      </c>
      <c r="D1761" s="13" t="s">
        <v>1008</v>
      </c>
      <c r="E1761" s="13" t="s">
        <v>187</v>
      </c>
      <c r="F1761" s="13" t="s">
        <v>188</v>
      </c>
      <c r="G1761" s="13" t="s">
        <v>189</v>
      </c>
      <c r="H1761" s="13" t="s">
        <v>190</v>
      </c>
      <c r="I1761" s="13">
        <v>1760</v>
      </c>
    </row>
    <row r="1762" spans="1:9" x14ac:dyDescent="0.25">
      <c r="A1762" s="13" t="str">
        <f t="shared" si="27"/>
        <v xml:space="preserve">604-C      Precast Manhole, 48" Diameter </v>
      </c>
      <c r="B1762" s="13" t="s">
        <v>2148</v>
      </c>
      <c r="C1762" s="13" t="s">
        <v>2149</v>
      </c>
      <c r="D1762" s="13" t="s">
        <v>230</v>
      </c>
      <c r="E1762" s="13" t="s">
        <v>187</v>
      </c>
      <c r="F1762" s="13" t="s">
        <v>188</v>
      </c>
      <c r="G1762" s="13" t="s">
        <v>189</v>
      </c>
      <c r="H1762" s="13" t="s">
        <v>190</v>
      </c>
      <c r="I1762" s="13">
        <v>1761</v>
      </c>
    </row>
    <row r="1763" spans="1:9" x14ac:dyDescent="0.25">
      <c r="A1763" s="13" t="str">
        <f t="shared" si="27"/>
        <v xml:space="preserve">604-C      Precast Manhole, 72" Diameter </v>
      </c>
      <c r="B1763" s="13" t="s">
        <v>2148</v>
      </c>
      <c r="C1763" s="13" t="s">
        <v>2150</v>
      </c>
      <c r="D1763" s="13" t="s">
        <v>230</v>
      </c>
      <c r="E1763" s="13" t="s">
        <v>187</v>
      </c>
      <c r="F1763" s="13" t="s">
        <v>188</v>
      </c>
      <c r="G1763" s="13" t="s">
        <v>189</v>
      </c>
      <c r="H1763" s="13" t="s">
        <v>190</v>
      </c>
      <c r="I1763" s="13">
        <v>1762</v>
      </c>
    </row>
    <row r="1764" spans="1:9" x14ac:dyDescent="0.25">
      <c r="A1764" s="13" t="str">
        <f t="shared" si="27"/>
        <v xml:space="preserve">604-C      Precast Manhole, 60" Diameter </v>
      </c>
      <c r="B1764" s="13" t="s">
        <v>2148</v>
      </c>
      <c r="C1764" s="13" t="s">
        <v>2151</v>
      </c>
      <c r="D1764" s="13" t="s">
        <v>230</v>
      </c>
      <c r="E1764" s="13" t="s">
        <v>187</v>
      </c>
      <c r="F1764" s="13" t="s">
        <v>188</v>
      </c>
      <c r="G1764" s="13" t="s">
        <v>189</v>
      </c>
      <c r="H1764" s="13" t="s">
        <v>190</v>
      </c>
      <c r="I1764" s="13">
        <v>1763</v>
      </c>
    </row>
    <row r="1765" spans="1:9" x14ac:dyDescent="0.25">
      <c r="A1765" s="13" t="str">
        <f t="shared" si="27"/>
        <v xml:space="preserve">907-604-PP Modify Existing Inlet, Per Plans </v>
      </c>
      <c r="B1765" s="13" t="s">
        <v>2152</v>
      </c>
      <c r="C1765" s="13" t="s">
        <v>2153</v>
      </c>
      <c r="D1765" s="13" t="s">
        <v>207</v>
      </c>
      <c r="E1765" s="13" t="s">
        <v>187</v>
      </c>
      <c r="F1765" s="13" t="s">
        <v>188</v>
      </c>
      <c r="G1765" s="13" t="s">
        <v>189</v>
      </c>
      <c r="H1765" s="13" t="s">
        <v>190</v>
      </c>
      <c r="I1765" s="13">
        <v>1764</v>
      </c>
    </row>
    <row r="1766" spans="1:9" x14ac:dyDescent="0.25">
      <c r="A1766" s="13" t="str">
        <f t="shared" si="27"/>
        <v xml:space="preserve">907-604-PP 8" Trench Drain, Per Plans </v>
      </c>
      <c r="B1766" s="13" t="s">
        <v>2152</v>
      </c>
      <c r="C1766" s="13" t="s">
        <v>2154</v>
      </c>
      <c r="D1766" s="13" t="s">
        <v>230</v>
      </c>
      <c r="E1766" s="13" t="s">
        <v>187</v>
      </c>
      <c r="F1766" s="13" t="s">
        <v>188</v>
      </c>
      <c r="G1766" s="13" t="s">
        <v>189</v>
      </c>
      <c r="H1766" s="13" t="s">
        <v>190</v>
      </c>
      <c r="I1766" s="13">
        <v>1765</v>
      </c>
    </row>
    <row r="1767" spans="1:9" x14ac:dyDescent="0.25">
      <c r="A1767" s="13" t="str">
        <f t="shared" si="27"/>
        <v xml:space="preserve">907-604-T  12" Trench Drain </v>
      </c>
      <c r="B1767" s="13" t="s">
        <v>2155</v>
      </c>
      <c r="C1767" s="13" t="s">
        <v>2156</v>
      </c>
      <c r="D1767" s="13" t="s">
        <v>230</v>
      </c>
      <c r="E1767" s="13" t="s">
        <v>187</v>
      </c>
      <c r="F1767" s="13" t="s">
        <v>188</v>
      </c>
      <c r="G1767" s="13" t="s">
        <v>189</v>
      </c>
      <c r="H1767" s="13" t="s">
        <v>190</v>
      </c>
      <c r="I1767" s="13">
        <v>1766</v>
      </c>
    </row>
    <row r="1768" spans="1:9" x14ac:dyDescent="0.25">
      <c r="A1768" s="13" t="str">
        <f t="shared" si="27"/>
        <v xml:space="preserve">907-604-T  15" Trench Drain </v>
      </c>
      <c r="B1768" s="13" t="s">
        <v>2155</v>
      </c>
      <c r="C1768" s="13" t="s">
        <v>2157</v>
      </c>
      <c r="D1768" s="13" t="s">
        <v>230</v>
      </c>
      <c r="E1768" s="13" t="s">
        <v>187</v>
      </c>
      <c r="F1768" s="13" t="s">
        <v>188</v>
      </c>
      <c r="G1768" s="13" t="s">
        <v>189</v>
      </c>
      <c r="H1768" s="13" t="s">
        <v>190</v>
      </c>
      <c r="I1768" s="13">
        <v>1767</v>
      </c>
    </row>
    <row r="1769" spans="1:9" x14ac:dyDescent="0.25">
      <c r="A1769" s="13" t="str">
        <f t="shared" si="27"/>
        <v xml:space="preserve">907-604-T  18" Trench Drain </v>
      </c>
      <c r="B1769" s="13" t="s">
        <v>2155</v>
      </c>
      <c r="C1769" s="13" t="s">
        <v>2158</v>
      </c>
      <c r="D1769" s="13" t="s">
        <v>230</v>
      </c>
      <c r="E1769" s="13" t="s">
        <v>187</v>
      </c>
      <c r="F1769" s="13" t="s">
        <v>188</v>
      </c>
      <c r="G1769" s="13" t="s">
        <v>189</v>
      </c>
      <c r="H1769" s="13" t="s">
        <v>190</v>
      </c>
      <c r="I1769" s="13">
        <v>1768</v>
      </c>
    </row>
    <row r="1770" spans="1:9" x14ac:dyDescent="0.25">
      <c r="A1770" s="13" t="str">
        <f t="shared" si="27"/>
        <v xml:space="preserve">907-604-T  8" Trench Drain </v>
      </c>
      <c r="B1770" s="13" t="s">
        <v>2155</v>
      </c>
      <c r="C1770" s="13" t="s">
        <v>2159</v>
      </c>
      <c r="D1770" s="13" t="s">
        <v>230</v>
      </c>
      <c r="E1770" s="13" t="s">
        <v>187</v>
      </c>
      <c r="F1770" s="13" t="s">
        <v>188</v>
      </c>
      <c r="G1770" s="13" t="s">
        <v>189</v>
      </c>
      <c r="H1770" s="13" t="s">
        <v>190</v>
      </c>
      <c r="I1770" s="13">
        <v>1769</v>
      </c>
    </row>
    <row r="1771" spans="1:9" x14ac:dyDescent="0.25">
      <c r="A1771" s="13" t="str">
        <f t="shared" si="27"/>
        <v xml:space="preserve">605-A      12" Concrete Drain Tile for Underdrains, Class Extra Quality </v>
      </c>
      <c r="B1771" s="13" t="s">
        <v>2160</v>
      </c>
      <c r="C1771" s="13" t="s">
        <v>2161</v>
      </c>
      <c r="D1771" s="13" t="s">
        <v>230</v>
      </c>
      <c r="E1771" s="13" t="s">
        <v>1569</v>
      </c>
      <c r="F1771" s="13" t="s">
        <v>188</v>
      </c>
      <c r="G1771" s="13" t="s">
        <v>189</v>
      </c>
      <c r="H1771" s="13" t="s">
        <v>190</v>
      </c>
      <c r="I1771" s="13">
        <v>1770</v>
      </c>
    </row>
    <row r="1772" spans="1:9" x14ac:dyDescent="0.25">
      <c r="A1772" s="13" t="str">
        <f t="shared" si="27"/>
        <v xml:space="preserve">605-A      12" Concrete Drain Tile for Underdrains, Class Standard Quality </v>
      </c>
      <c r="B1772" s="13" t="s">
        <v>2160</v>
      </c>
      <c r="C1772" s="13" t="s">
        <v>2162</v>
      </c>
      <c r="D1772" s="13" t="s">
        <v>230</v>
      </c>
      <c r="E1772" s="13" t="s">
        <v>1569</v>
      </c>
      <c r="F1772" s="13" t="s">
        <v>188</v>
      </c>
      <c r="G1772" s="13" t="s">
        <v>189</v>
      </c>
      <c r="H1772" s="13" t="s">
        <v>190</v>
      </c>
      <c r="I1772" s="13">
        <v>1771</v>
      </c>
    </row>
    <row r="1773" spans="1:9" x14ac:dyDescent="0.25">
      <c r="A1773" s="13" t="str">
        <f t="shared" si="27"/>
        <v xml:space="preserve">605-A      18" Concrete Drain Tile for Underdrains, Class Extra Quality </v>
      </c>
      <c r="B1773" s="13" t="s">
        <v>2160</v>
      </c>
      <c r="C1773" s="13" t="s">
        <v>2163</v>
      </c>
      <c r="D1773" s="13" t="s">
        <v>230</v>
      </c>
      <c r="E1773" s="13" t="s">
        <v>1569</v>
      </c>
      <c r="F1773" s="13" t="s">
        <v>188</v>
      </c>
      <c r="G1773" s="13" t="s">
        <v>189</v>
      </c>
      <c r="H1773" s="13" t="s">
        <v>190</v>
      </c>
      <c r="I1773" s="13">
        <v>1772</v>
      </c>
    </row>
    <row r="1774" spans="1:9" x14ac:dyDescent="0.25">
      <c r="A1774" s="13" t="str">
        <f t="shared" si="27"/>
        <v xml:space="preserve">605-A      18" Concrete Drain Tile for Underdrains, Class Standard Quality </v>
      </c>
      <c r="B1774" s="13" t="s">
        <v>2160</v>
      </c>
      <c r="C1774" s="13" t="s">
        <v>2164</v>
      </c>
      <c r="D1774" s="13" t="s">
        <v>230</v>
      </c>
      <c r="E1774" s="13" t="s">
        <v>1569</v>
      </c>
      <c r="F1774" s="13" t="s">
        <v>188</v>
      </c>
      <c r="G1774" s="13" t="s">
        <v>189</v>
      </c>
      <c r="H1774" s="13" t="s">
        <v>190</v>
      </c>
      <c r="I1774" s="13">
        <v>1773</v>
      </c>
    </row>
    <row r="1775" spans="1:9" x14ac:dyDescent="0.25">
      <c r="A1775" s="13" t="str">
        <f t="shared" si="27"/>
        <v xml:space="preserve">605-A      4" Concrete Drain Tile for Underdrains, Class Extra Quality </v>
      </c>
      <c r="B1775" s="13" t="s">
        <v>2160</v>
      </c>
      <c r="C1775" s="13" t="s">
        <v>2165</v>
      </c>
      <c r="D1775" s="13" t="s">
        <v>230</v>
      </c>
      <c r="E1775" s="13" t="s">
        <v>1569</v>
      </c>
      <c r="F1775" s="13" t="s">
        <v>188</v>
      </c>
      <c r="G1775" s="13" t="s">
        <v>189</v>
      </c>
      <c r="H1775" s="13" t="s">
        <v>190</v>
      </c>
      <c r="I1775" s="13">
        <v>1774</v>
      </c>
    </row>
    <row r="1776" spans="1:9" x14ac:dyDescent="0.25">
      <c r="A1776" s="13" t="str">
        <f t="shared" si="27"/>
        <v xml:space="preserve">605-A      4" Concrete Drain Tile for Underdrains, Class Standard Quality </v>
      </c>
      <c r="B1776" s="13" t="s">
        <v>2160</v>
      </c>
      <c r="C1776" s="13" t="s">
        <v>2166</v>
      </c>
      <c r="D1776" s="13" t="s">
        <v>230</v>
      </c>
      <c r="E1776" s="13" t="s">
        <v>1569</v>
      </c>
      <c r="F1776" s="13" t="s">
        <v>188</v>
      </c>
      <c r="G1776" s="13" t="s">
        <v>189</v>
      </c>
      <c r="H1776" s="13" t="s">
        <v>190</v>
      </c>
      <c r="I1776" s="13">
        <v>1775</v>
      </c>
    </row>
    <row r="1777" spans="1:9" x14ac:dyDescent="0.25">
      <c r="A1777" s="13" t="str">
        <f t="shared" si="27"/>
        <v xml:space="preserve">605-A      6" Concrete Drain Tile for Underdrains, Class Extra Quality </v>
      </c>
      <c r="B1777" s="13" t="s">
        <v>2160</v>
      </c>
      <c r="C1777" s="13" t="s">
        <v>2167</v>
      </c>
      <c r="D1777" s="13" t="s">
        <v>230</v>
      </c>
      <c r="E1777" s="13" t="s">
        <v>1569</v>
      </c>
      <c r="F1777" s="13" t="s">
        <v>188</v>
      </c>
      <c r="G1777" s="13" t="s">
        <v>189</v>
      </c>
      <c r="H1777" s="13" t="s">
        <v>190</v>
      </c>
      <c r="I1777" s="13">
        <v>1776</v>
      </c>
    </row>
    <row r="1778" spans="1:9" x14ac:dyDescent="0.25">
      <c r="A1778" s="13" t="str">
        <f t="shared" si="27"/>
        <v xml:space="preserve">605-A      6" Concrete Drain Tile for Underdrains, Class Standard Quality </v>
      </c>
      <c r="B1778" s="13" t="s">
        <v>2160</v>
      </c>
      <c r="C1778" s="13" t="s">
        <v>2168</v>
      </c>
      <c r="D1778" s="13" t="s">
        <v>230</v>
      </c>
      <c r="E1778" s="13" t="s">
        <v>1569</v>
      </c>
      <c r="F1778" s="13" t="s">
        <v>188</v>
      </c>
      <c r="G1778" s="13" t="s">
        <v>189</v>
      </c>
      <c r="H1778" s="13" t="s">
        <v>190</v>
      </c>
      <c r="I1778" s="13">
        <v>1777</v>
      </c>
    </row>
    <row r="1779" spans="1:9" x14ac:dyDescent="0.25">
      <c r="A1779" s="13" t="str">
        <f t="shared" si="27"/>
        <v xml:space="preserve">605-A      8" Concrete Drain Tile for Underdrains, Class Extra Quality </v>
      </c>
      <c r="B1779" s="13" t="s">
        <v>2160</v>
      </c>
      <c r="C1779" s="13" t="s">
        <v>2169</v>
      </c>
      <c r="D1779" s="13" t="s">
        <v>230</v>
      </c>
      <c r="E1779" s="13" t="s">
        <v>1569</v>
      </c>
      <c r="F1779" s="13" t="s">
        <v>188</v>
      </c>
      <c r="G1779" s="13" t="s">
        <v>189</v>
      </c>
      <c r="H1779" s="13" t="s">
        <v>190</v>
      </c>
      <c r="I1779" s="13">
        <v>1778</v>
      </c>
    </row>
    <row r="1780" spans="1:9" x14ac:dyDescent="0.25">
      <c r="A1780" s="13" t="str">
        <f t="shared" si="27"/>
        <v xml:space="preserve">605-A      8" Concrete Drain Tile for Underdrains, Class Standard Quality </v>
      </c>
      <c r="B1780" s="13" t="s">
        <v>2160</v>
      </c>
      <c r="C1780" s="13" t="s">
        <v>2170</v>
      </c>
      <c r="D1780" s="13" t="s">
        <v>230</v>
      </c>
      <c r="E1780" s="13" t="s">
        <v>1569</v>
      </c>
      <c r="F1780" s="13" t="s">
        <v>188</v>
      </c>
      <c r="G1780" s="13" t="s">
        <v>189</v>
      </c>
      <c r="H1780" s="13" t="s">
        <v>190</v>
      </c>
      <c r="I1780" s="13">
        <v>1779</v>
      </c>
    </row>
    <row r="1781" spans="1:9" x14ac:dyDescent="0.25">
      <c r="A1781" s="13" t="str">
        <f t="shared" si="27"/>
        <v xml:space="preserve">605-AA     Geotextile for Subsurface Drainage, Type III </v>
      </c>
      <c r="B1781" s="13" t="s">
        <v>2171</v>
      </c>
      <c r="C1781" s="13" t="s">
        <v>2172</v>
      </c>
      <c r="D1781" s="13" t="s">
        <v>228</v>
      </c>
      <c r="E1781" s="13" t="s">
        <v>1569</v>
      </c>
      <c r="F1781" s="13" t="s">
        <v>188</v>
      </c>
      <c r="G1781" s="13" t="s">
        <v>189</v>
      </c>
      <c r="H1781" s="13" t="s">
        <v>190</v>
      </c>
      <c r="I1781" s="13">
        <v>1780</v>
      </c>
    </row>
    <row r="1782" spans="1:9" x14ac:dyDescent="0.25">
      <c r="A1782" s="13" t="str">
        <f t="shared" si="27"/>
        <v xml:space="preserve">605-AA     Geotextile for Subsurface Drainage, Type V </v>
      </c>
      <c r="B1782" s="13" t="s">
        <v>2171</v>
      </c>
      <c r="C1782" s="13" t="s">
        <v>2173</v>
      </c>
      <c r="D1782" s="13" t="s">
        <v>228</v>
      </c>
      <c r="E1782" s="13" t="s">
        <v>1569</v>
      </c>
      <c r="F1782" s="13" t="s">
        <v>188</v>
      </c>
      <c r="G1782" s="13" t="s">
        <v>189</v>
      </c>
      <c r="H1782" s="13" t="s">
        <v>190</v>
      </c>
      <c r="I1782" s="13">
        <v>1781</v>
      </c>
    </row>
    <row r="1783" spans="1:9" x14ac:dyDescent="0.25">
      <c r="A1783" s="13" t="str">
        <f t="shared" si="27"/>
        <v xml:space="preserve">605-AA     Geotextile for Subsurface Drainage, Type V, Non-Woven </v>
      </c>
      <c r="B1783" s="13" t="s">
        <v>2171</v>
      </c>
      <c r="C1783" s="13" t="s">
        <v>2174</v>
      </c>
      <c r="D1783" s="13" t="s">
        <v>228</v>
      </c>
      <c r="E1783" s="13" t="s">
        <v>1569</v>
      </c>
      <c r="F1783" s="13" t="s">
        <v>188</v>
      </c>
      <c r="G1783" s="13" t="s">
        <v>189</v>
      </c>
      <c r="H1783" s="13" t="s">
        <v>190</v>
      </c>
      <c r="I1783" s="13">
        <v>1782</v>
      </c>
    </row>
    <row r="1784" spans="1:9" x14ac:dyDescent="0.25">
      <c r="A1784" s="13" t="str">
        <f t="shared" si="27"/>
        <v xml:space="preserve">605-B      4" Perforated Concrete Pipe for Underdrains, Class Type 1 </v>
      </c>
      <c r="B1784" s="13" t="s">
        <v>2175</v>
      </c>
      <c r="C1784" s="13" t="s">
        <v>2176</v>
      </c>
      <c r="D1784" s="13" t="s">
        <v>230</v>
      </c>
      <c r="E1784" s="13" t="s">
        <v>1569</v>
      </c>
      <c r="F1784" s="13" t="s">
        <v>188</v>
      </c>
      <c r="G1784" s="13" t="s">
        <v>189</v>
      </c>
      <c r="H1784" s="13" t="s">
        <v>190</v>
      </c>
      <c r="I1784" s="13">
        <v>1783</v>
      </c>
    </row>
    <row r="1785" spans="1:9" x14ac:dyDescent="0.25">
      <c r="A1785" s="13" t="str">
        <f t="shared" si="27"/>
        <v xml:space="preserve">605-B      4" Perforated Concrete Pipe for Underdrains, Class Type 2 </v>
      </c>
      <c r="B1785" s="13" t="s">
        <v>2175</v>
      </c>
      <c r="C1785" s="13" t="s">
        <v>2177</v>
      </c>
      <c r="D1785" s="13" t="s">
        <v>230</v>
      </c>
      <c r="E1785" s="13" t="s">
        <v>1569</v>
      </c>
      <c r="F1785" s="13" t="s">
        <v>188</v>
      </c>
      <c r="G1785" s="13" t="s">
        <v>189</v>
      </c>
      <c r="H1785" s="13" t="s">
        <v>190</v>
      </c>
      <c r="I1785" s="13">
        <v>1784</v>
      </c>
    </row>
    <row r="1786" spans="1:9" x14ac:dyDescent="0.25">
      <c r="A1786" s="13" t="str">
        <f t="shared" si="27"/>
        <v xml:space="preserve">605-B      6" Perforated Concrete Pipe for Underdrains, Class Type 1 </v>
      </c>
      <c r="B1786" s="13" t="s">
        <v>2175</v>
      </c>
      <c r="C1786" s="13" t="s">
        <v>2178</v>
      </c>
      <c r="D1786" s="13" t="s">
        <v>230</v>
      </c>
      <c r="E1786" s="13" t="s">
        <v>1569</v>
      </c>
      <c r="F1786" s="13" t="s">
        <v>188</v>
      </c>
      <c r="G1786" s="13" t="s">
        <v>189</v>
      </c>
      <c r="H1786" s="13" t="s">
        <v>190</v>
      </c>
      <c r="I1786" s="13">
        <v>1785</v>
      </c>
    </row>
    <row r="1787" spans="1:9" x14ac:dyDescent="0.25">
      <c r="A1787" s="13" t="str">
        <f t="shared" si="27"/>
        <v xml:space="preserve">605-B      6" Perforated Concrete Pipe for Underdrains, Class Type 2 </v>
      </c>
      <c r="B1787" s="13" t="s">
        <v>2175</v>
      </c>
      <c r="C1787" s="13" t="s">
        <v>2179</v>
      </c>
      <c r="D1787" s="13" t="s">
        <v>230</v>
      </c>
      <c r="E1787" s="13" t="s">
        <v>1569</v>
      </c>
      <c r="F1787" s="13" t="s">
        <v>188</v>
      </c>
      <c r="G1787" s="13" t="s">
        <v>189</v>
      </c>
      <c r="H1787" s="13" t="s">
        <v>190</v>
      </c>
      <c r="I1787" s="13">
        <v>1786</v>
      </c>
    </row>
    <row r="1788" spans="1:9" x14ac:dyDescent="0.25">
      <c r="A1788" s="13" t="str">
        <f t="shared" si="27"/>
        <v xml:space="preserve">605-BB     Prefabricated Sheet Drain </v>
      </c>
      <c r="B1788" s="13" t="s">
        <v>2180</v>
      </c>
      <c r="C1788" s="13" t="s">
        <v>2181</v>
      </c>
      <c r="D1788" s="13" t="s">
        <v>228</v>
      </c>
      <c r="E1788" s="13" t="s">
        <v>1569</v>
      </c>
      <c r="F1788" s="13" t="s">
        <v>188</v>
      </c>
      <c r="G1788" s="13" t="s">
        <v>189</v>
      </c>
      <c r="H1788" s="13" t="s">
        <v>190</v>
      </c>
      <c r="I1788" s="13">
        <v>1787</v>
      </c>
    </row>
    <row r="1789" spans="1:9" x14ac:dyDescent="0.25">
      <c r="A1789" s="13" t="str">
        <f t="shared" si="27"/>
        <v xml:space="preserve">605-C      6" Porous Concrete Pipe for Underdrains </v>
      </c>
      <c r="B1789" s="13" t="s">
        <v>2182</v>
      </c>
      <c r="C1789" s="13" t="s">
        <v>2183</v>
      </c>
      <c r="D1789" s="13" t="s">
        <v>230</v>
      </c>
      <c r="E1789" s="13" t="s">
        <v>1569</v>
      </c>
      <c r="F1789" s="13" t="s">
        <v>188</v>
      </c>
      <c r="G1789" s="13" t="s">
        <v>189</v>
      </c>
      <c r="H1789" s="13" t="s">
        <v>190</v>
      </c>
      <c r="I1789" s="13">
        <v>1788</v>
      </c>
    </row>
    <row r="1790" spans="1:9" x14ac:dyDescent="0.25">
      <c r="A1790" s="13" t="str">
        <f t="shared" si="27"/>
        <v xml:space="preserve">605-H      Edge Drain </v>
      </c>
      <c r="B1790" s="13" t="s">
        <v>2184</v>
      </c>
      <c r="C1790" s="13" t="s">
        <v>2185</v>
      </c>
      <c r="D1790" s="13" t="s">
        <v>230</v>
      </c>
      <c r="E1790" s="13" t="s">
        <v>1569</v>
      </c>
      <c r="F1790" s="13" t="s">
        <v>188</v>
      </c>
      <c r="G1790" s="13" t="s">
        <v>189</v>
      </c>
      <c r="H1790" s="13" t="s">
        <v>190</v>
      </c>
      <c r="I1790" s="13">
        <v>1789</v>
      </c>
    </row>
    <row r="1791" spans="1:9" x14ac:dyDescent="0.25">
      <c r="A1791" s="13" t="str">
        <f t="shared" si="27"/>
        <v xml:space="preserve">907-605-H  Prefabricated Edge Drain </v>
      </c>
      <c r="B1791" s="13" t="s">
        <v>2186</v>
      </c>
      <c r="C1791" s="13" t="s">
        <v>2187</v>
      </c>
      <c r="D1791" s="13" t="s">
        <v>230</v>
      </c>
      <c r="E1791" s="13" t="s">
        <v>1569</v>
      </c>
      <c r="F1791" s="13" t="s">
        <v>188</v>
      </c>
      <c r="G1791" s="13" t="s">
        <v>189</v>
      </c>
      <c r="H1791" s="13" t="s">
        <v>190</v>
      </c>
      <c r="I1791" s="13">
        <v>1790</v>
      </c>
    </row>
    <row r="1792" spans="1:9" x14ac:dyDescent="0.25">
      <c r="A1792" s="13" t="str">
        <f t="shared" si="27"/>
        <v xml:space="preserve">605-I      Edge Drain Outlets/Vents </v>
      </c>
      <c r="B1792" s="13" t="s">
        <v>2188</v>
      </c>
      <c r="C1792" s="13" t="s">
        <v>2189</v>
      </c>
      <c r="D1792" s="13" t="s">
        <v>230</v>
      </c>
      <c r="E1792" s="13" t="s">
        <v>1569</v>
      </c>
      <c r="F1792" s="13" t="s">
        <v>188</v>
      </c>
      <c r="G1792" s="13" t="s">
        <v>189</v>
      </c>
      <c r="H1792" s="13" t="s">
        <v>190</v>
      </c>
      <c r="I1792" s="13">
        <v>1791</v>
      </c>
    </row>
    <row r="1793" spans="1:9" x14ac:dyDescent="0.25">
      <c r="A1793" s="13" t="str">
        <f t="shared" si="27"/>
        <v xml:space="preserve">907-605-I  Edge Drain Outlets/Vents </v>
      </c>
      <c r="B1793" s="13" t="s">
        <v>2190</v>
      </c>
      <c r="C1793" s="13" t="s">
        <v>2189</v>
      </c>
      <c r="D1793" s="13" t="s">
        <v>230</v>
      </c>
      <c r="E1793" s="13" t="s">
        <v>1569</v>
      </c>
      <c r="F1793" s="13" t="s">
        <v>188</v>
      </c>
      <c r="G1793" s="13" t="s">
        <v>189</v>
      </c>
      <c r="H1793" s="13" t="s">
        <v>190</v>
      </c>
      <c r="I1793" s="13">
        <v>1792</v>
      </c>
    </row>
    <row r="1794" spans="1:9" x14ac:dyDescent="0.25">
      <c r="A1794" s="13" t="str">
        <f t="shared" si="27"/>
        <v xml:space="preserve">605-J      Edge Drain &amp; Edge Drain Outlet/Vent Inspection </v>
      </c>
      <c r="B1794" s="13" t="s">
        <v>2191</v>
      </c>
      <c r="C1794" s="13" t="s">
        <v>2192</v>
      </c>
      <c r="D1794" s="13" t="s">
        <v>230</v>
      </c>
      <c r="E1794" s="13" t="s">
        <v>1569</v>
      </c>
      <c r="F1794" s="13" t="s">
        <v>188</v>
      </c>
      <c r="G1794" s="13" t="s">
        <v>189</v>
      </c>
      <c r="H1794" s="13" t="s">
        <v>190</v>
      </c>
      <c r="I1794" s="13">
        <v>1793</v>
      </c>
    </row>
    <row r="1795" spans="1:9" x14ac:dyDescent="0.25">
      <c r="A1795" s="13" t="str">
        <f t="shared" si="27"/>
        <v xml:space="preserve">605-O      12" Perforated Sewer Pipe for Underdrains, SDR 35 </v>
      </c>
      <c r="B1795" s="13" t="s">
        <v>2193</v>
      </c>
      <c r="C1795" s="13" t="s">
        <v>2194</v>
      </c>
      <c r="D1795" s="13" t="s">
        <v>230</v>
      </c>
      <c r="E1795" s="13" t="s">
        <v>1569</v>
      </c>
      <c r="F1795" s="13" t="s">
        <v>188</v>
      </c>
      <c r="G1795" s="13" t="s">
        <v>189</v>
      </c>
      <c r="H1795" s="13" t="s">
        <v>190</v>
      </c>
      <c r="I1795" s="13">
        <v>1794</v>
      </c>
    </row>
    <row r="1796" spans="1:9" x14ac:dyDescent="0.25">
      <c r="A1796" s="13" t="str">
        <f t="shared" ref="A1796:A1859" si="28">_xlfn.CONCAT(B1796," ", C1796)</f>
        <v xml:space="preserve">605-O      4" Perforated Sewer Pipe for Underdrains, SDR 23.5 </v>
      </c>
      <c r="B1796" s="13" t="s">
        <v>2193</v>
      </c>
      <c r="C1796" s="13" t="s">
        <v>2195</v>
      </c>
      <c r="D1796" s="13" t="s">
        <v>230</v>
      </c>
      <c r="E1796" s="13" t="s">
        <v>1569</v>
      </c>
      <c r="F1796" s="13" t="s">
        <v>188</v>
      </c>
      <c r="G1796" s="13" t="s">
        <v>189</v>
      </c>
      <c r="H1796" s="13" t="s">
        <v>190</v>
      </c>
      <c r="I1796" s="13">
        <v>1795</v>
      </c>
    </row>
    <row r="1797" spans="1:9" x14ac:dyDescent="0.25">
      <c r="A1797" s="13" t="str">
        <f t="shared" si="28"/>
        <v xml:space="preserve">605-O      4" Perforated Sewer Pipe for Underdrains, SDR 35 </v>
      </c>
      <c r="B1797" s="13" t="s">
        <v>2193</v>
      </c>
      <c r="C1797" s="13" t="s">
        <v>2196</v>
      </c>
      <c r="D1797" s="13" t="s">
        <v>230</v>
      </c>
      <c r="E1797" s="13" t="s">
        <v>1569</v>
      </c>
      <c r="F1797" s="13" t="s">
        <v>188</v>
      </c>
      <c r="G1797" s="13" t="s">
        <v>189</v>
      </c>
      <c r="H1797" s="13" t="s">
        <v>190</v>
      </c>
      <c r="I1797" s="13">
        <v>1796</v>
      </c>
    </row>
    <row r="1798" spans="1:9" x14ac:dyDescent="0.25">
      <c r="A1798" s="13" t="str">
        <f t="shared" si="28"/>
        <v xml:space="preserve">605-O      6" Perforated Sewer Pipe for Underdrains, SDR 23.5 </v>
      </c>
      <c r="B1798" s="13" t="s">
        <v>2193</v>
      </c>
      <c r="C1798" s="13" t="s">
        <v>2197</v>
      </c>
      <c r="D1798" s="13" t="s">
        <v>230</v>
      </c>
      <c r="E1798" s="13" t="s">
        <v>1569</v>
      </c>
      <c r="F1798" s="13" t="s">
        <v>188</v>
      </c>
      <c r="G1798" s="13" t="s">
        <v>189</v>
      </c>
      <c r="H1798" s="13" t="s">
        <v>190</v>
      </c>
      <c r="I1798" s="13">
        <v>1797</v>
      </c>
    </row>
    <row r="1799" spans="1:9" x14ac:dyDescent="0.25">
      <c r="A1799" s="13" t="str">
        <f t="shared" si="28"/>
        <v xml:space="preserve">605-O      6" Perforated Sewer Pipe for Underdrains, SDR 35 </v>
      </c>
      <c r="B1799" s="13" t="s">
        <v>2193</v>
      </c>
      <c r="C1799" s="13" t="s">
        <v>2198</v>
      </c>
      <c r="D1799" s="13" t="s">
        <v>230</v>
      </c>
      <c r="E1799" s="13" t="s">
        <v>1569</v>
      </c>
      <c r="F1799" s="13" t="s">
        <v>188</v>
      </c>
      <c r="G1799" s="13" t="s">
        <v>189</v>
      </c>
      <c r="H1799" s="13" t="s">
        <v>190</v>
      </c>
      <c r="I1799" s="13">
        <v>1798</v>
      </c>
    </row>
    <row r="1800" spans="1:9" x14ac:dyDescent="0.25">
      <c r="A1800" s="13" t="str">
        <f t="shared" si="28"/>
        <v xml:space="preserve">605-O      8" Perforated Sewer Pipe for Underdrains, SDR 35 </v>
      </c>
      <c r="B1800" s="13" t="s">
        <v>2193</v>
      </c>
      <c r="C1800" s="13" t="s">
        <v>2199</v>
      </c>
      <c r="D1800" s="13" t="s">
        <v>230</v>
      </c>
      <c r="E1800" s="13" t="s">
        <v>1569</v>
      </c>
      <c r="F1800" s="13" t="s">
        <v>188</v>
      </c>
      <c r="G1800" s="13" t="s">
        <v>189</v>
      </c>
      <c r="H1800" s="13" t="s">
        <v>190</v>
      </c>
      <c r="I1800" s="13">
        <v>1799</v>
      </c>
    </row>
    <row r="1801" spans="1:9" x14ac:dyDescent="0.25">
      <c r="A1801" s="13" t="str">
        <f t="shared" si="28"/>
        <v xml:space="preserve">605-O      8" Perforated Sewer Pipe for Underdrains, SDR 26 </v>
      </c>
      <c r="B1801" s="13" t="s">
        <v>2193</v>
      </c>
      <c r="C1801" s="13" t="s">
        <v>2200</v>
      </c>
      <c r="D1801" s="13" t="s">
        <v>230</v>
      </c>
      <c r="E1801" s="13" t="s">
        <v>1569</v>
      </c>
      <c r="F1801" s="13" t="s">
        <v>188</v>
      </c>
      <c r="G1801" s="13" t="s">
        <v>189</v>
      </c>
      <c r="H1801" s="13" t="s">
        <v>190</v>
      </c>
      <c r="I1801" s="13">
        <v>1800</v>
      </c>
    </row>
    <row r="1802" spans="1:9" x14ac:dyDescent="0.25">
      <c r="A1802" s="13" t="str">
        <f t="shared" si="28"/>
        <v xml:space="preserve">605-P      12" Non-Perforated Sewer Pipe for Underdrains, SDR 35 </v>
      </c>
      <c r="B1802" s="13" t="s">
        <v>2201</v>
      </c>
      <c r="C1802" s="13" t="s">
        <v>2202</v>
      </c>
      <c r="D1802" s="13" t="s">
        <v>230</v>
      </c>
      <c r="E1802" s="13" t="s">
        <v>1569</v>
      </c>
      <c r="F1802" s="13" t="s">
        <v>188</v>
      </c>
      <c r="G1802" s="13" t="s">
        <v>189</v>
      </c>
      <c r="H1802" s="13" t="s">
        <v>190</v>
      </c>
      <c r="I1802" s="13">
        <v>1801</v>
      </c>
    </row>
    <row r="1803" spans="1:9" x14ac:dyDescent="0.25">
      <c r="A1803" s="13" t="str">
        <f t="shared" si="28"/>
        <v xml:space="preserve">605-P      4" Non-perforated Sewer Pipe for Underdrains, SDR 23.5 </v>
      </c>
      <c r="B1803" s="13" t="s">
        <v>2201</v>
      </c>
      <c r="C1803" s="13" t="s">
        <v>2203</v>
      </c>
      <c r="D1803" s="13" t="s">
        <v>230</v>
      </c>
      <c r="E1803" s="13" t="s">
        <v>1569</v>
      </c>
      <c r="F1803" s="13" t="s">
        <v>188</v>
      </c>
      <c r="G1803" s="13" t="s">
        <v>189</v>
      </c>
      <c r="H1803" s="13" t="s">
        <v>190</v>
      </c>
      <c r="I1803" s="13">
        <v>1802</v>
      </c>
    </row>
    <row r="1804" spans="1:9" x14ac:dyDescent="0.25">
      <c r="A1804" s="13" t="str">
        <f t="shared" si="28"/>
        <v xml:space="preserve">605-P      4" Non-perforated Sewer Pipe for Underdrains, SDR 35 </v>
      </c>
      <c r="B1804" s="13" t="s">
        <v>2201</v>
      </c>
      <c r="C1804" s="13" t="s">
        <v>2204</v>
      </c>
      <c r="D1804" s="13" t="s">
        <v>230</v>
      </c>
      <c r="E1804" s="13" t="s">
        <v>1569</v>
      </c>
      <c r="F1804" s="13" t="s">
        <v>188</v>
      </c>
      <c r="G1804" s="13" t="s">
        <v>189</v>
      </c>
      <c r="H1804" s="13" t="s">
        <v>190</v>
      </c>
      <c r="I1804" s="13">
        <v>1803</v>
      </c>
    </row>
    <row r="1805" spans="1:9" x14ac:dyDescent="0.25">
      <c r="A1805" s="13" t="str">
        <f t="shared" si="28"/>
        <v xml:space="preserve">605-P      6" Non-perforated Sewer Pipe for Underdrains, SDR 23.5 </v>
      </c>
      <c r="B1805" s="13" t="s">
        <v>2201</v>
      </c>
      <c r="C1805" s="13" t="s">
        <v>2205</v>
      </c>
      <c r="D1805" s="13" t="s">
        <v>230</v>
      </c>
      <c r="E1805" s="13" t="s">
        <v>1569</v>
      </c>
      <c r="F1805" s="13" t="s">
        <v>188</v>
      </c>
      <c r="G1805" s="13" t="s">
        <v>189</v>
      </c>
      <c r="H1805" s="13" t="s">
        <v>190</v>
      </c>
      <c r="I1805" s="13">
        <v>1804</v>
      </c>
    </row>
    <row r="1806" spans="1:9" x14ac:dyDescent="0.25">
      <c r="A1806" s="13" t="str">
        <f t="shared" si="28"/>
        <v xml:space="preserve">605-P      6" Non-perforated Sewer Pipe for Underdrains, SDR 35 </v>
      </c>
      <c r="B1806" s="13" t="s">
        <v>2201</v>
      </c>
      <c r="C1806" s="13" t="s">
        <v>2206</v>
      </c>
      <c r="D1806" s="13" t="s">
        <v>230</v>
      </c>
      <c r="E1806" s="13" t="s">
        <v>1569</v>
      </c>
      <c r="F1806" s="13" t="s">
        <v>188</v>
      </c>
      <c r="G1806" s="13" t="s">
        <v>189</v>
      </c>
      <c r="H1806" s="13" t="s">
        <v>190</v>
      </c>
      <c r="I1806" s="13">
        <v>1805</v>
      </c>
    </row>
    <row r="1807" spans="1:9" x14ac:dyDescent="0.25">
      <c r="A1807" s="13" t="str">
        <f t="shared" si="28"/>
        <v xml:space="preserve">605-P      8" Non-Perforated Sewer Pipe for Underdrains, SDR 23.5 </v>
      </c>
      <c r="B1807" s="13" t="s">
        <v>2201</v>
      </c>
      <c r="C1807" s="13" t="s">
        <v>2207</v>
      </c>
      <c r="D1807" s="13" t="s">
        <v>230</v>
      </c>
      <c r="E1807" s="13" t="s">
        <v>1569</v>
      </c>
      <c r="F1807" s="13" t="s">
        <v>188</v>
      </c>
      <c r="G1807" s="13" t="s">
        <v>189</v>
      </c>
      <c r="H1807" s="13" t="s">
        <v>190</v>
      </c>
      <c r="I1807" s="13">
        <v>1806</v>
      </c>
    </row>
    <row r="1808" spans="1:9" x14ac:dyDescent="0.25">
      <c r="A1808" s="13" t="str">
        <f t="shared" si="28"/>
        <v xml:space="preserve">605-P      8" Non-Perforated Sewer Pipe for Underdrains, SDR 26 </v>
      </c>
      <c r="B1808" s="13" t="s">
        <v>2201</v>
      </c>
      <c r="C1808" s="13" t="s">
        <v>2208</v>
      </c>
      <c r="D1808" s="13" t="s">
        <v>230</v>
      </c>
      <c r="E1808" s="13" t="s">
        <v>1569</v>
      </c>
      <c r="F1808" s="13" t="s">
        <v>188</v>
      </c>
      <c r="G1808" s="13" t="s">
        <v>189</v>
      </c>
      <c r="H1808" s="13" t="s">
        <v>190</v>
      </c>
      <c r="I1808" s="13">
        <v>1807</v>
      </c>
    </row>
    <row r="1809" spans="1:9" x14ac:dyDescent="0.25">
      <c r="A1809" s="13" t="str">
        <f t="shared" si="28"/>
        <v xml:space="preserve">605-P      8" Non-perforated Sewer Pipe for Underdrains, SDR 35 </v>
      </c>
      <c r="B1809" s="13" t="s">
        <v>2201</v>
      </c>
      <c r="C1809" s="13" t="s">
        <v>2209</v>
      </c>
      <c r="D1809" s="13" t="s">
        <v>230</v>
      </c>
      <c r="E1809" s="13" t="s">
        <v>1569</v>
      </c>
      <c r="F1809" s="13" t="s">
        <v>188</v>
      </c>
      <c r="G1809" s="13" t="s">
        <v>189</v>
      </c>
      <c r="H1809" s="13" t="s">
        <v>190</v>
      </c>
      <c r="I1809" s="13">
        <v>1808</v>
      </c>
    </row>
    <row r="1810" spans="1:9" x14ac:dyDescent="0.25">
      <c r="A1810" s="13" t="str">
        <f t="shared" si="28"/>
        <v xml:space="preserve">605-P      3" Non-perforated Sewer Pipe for Underdrains, SDR 23.5 </v>
      </c>
      <c r="B1810" s="13" t="s">
        <v>2201</v>
      </c>
      <c r="C1810" s="13" t="s">
        <v>2210</v>
      </c>
      <c r="D1810" s="13" t="s">
        <v>230</v>
      </c>
      <c r="E1810" s="13" t="s">
        <v>1569</v>
      </c>
      <c r="F1810" s="13" t="s">
        <v>188</v>
      </c>
      <c r="G1810" s="13" t="s">
        <v>189</v>
      </c>
      <c r="H1810" s="13" t="s">
        <v>190</v>
      </c>
      <c r="I1810" s="13">
        <v>1809</v>
      </c>
    </row>
    <row r="1811" spans="1:9" x14ac:dyDescent="0.25">
      <c r="A1811" s="13" t="str">
        <f t="shared" si="28"/>
        <v xml:space="preserve">605-Q      4" Perforated Corrugated Polyethylene Drainage Tubing for Underdrains </v>
      </c>
      <c r="B1811" s="13" t="s">
        <v>2211</v>
      </c>
      <c r="C1811" s="13" t="s">
        <v>2212</v>
      </c>
      <c r="D1811" s="13" t="s">
        <v>230</v>
      </c>
      <c r="E1811" s="13" t="s">
        <v>1569</v>
      </c>
      <c r="F1811" s="13" t="s">
        <v>188</v>
      </c>
      <c r="G1811" s="13" t="s">
        <v>189</v>
      </c>
      <c r="H1811" s="13" t="s">
        <v>190</v>
      </c>
      <c r="I1811" s="13">
        <v>1810</v>
      </c>
    </row>
    <row r="1812" spans="1:9" x14ac:dyDescent="0.25">
      <c r="A1812" s="13" t="str">
        <f t="shared" si="28"/>
        <v xml:space="preserve">605-Q      6" Perforated Corrugated Polyethylene Drainage Tubing for Underdrains </v>
      </c>
      <c r="B1812" s="13" t="s">
        <v>2211</v>
      </c>
      <c r="C1812" s="13" t="s">
        <v>2213</v>
      </c>
      <c r="D1812" s="13" t="s">
        <v>230</v>
      </c>
      <c r="E1812" s="13" t="s">
        <v>1569</v>
      </c>
      <c r="F1812" s="13" t="s">
        <v>188</v>
      </c>
      <c r="G1812" s="13" t="s">
        <v>189</v>
      </c>
      <c r="H1812" s="13" t="s">
        <v>190</v>
      </c>
      <c r="I1812" s="13">
        <v>1811</v>
      </c>
    </row>
    <row r="1813" spans="1:9" x14ac:dyDescent="0.25">
      <c r="A1813" s="13" t="str">
        <f t="shared" si="28"/>
        <v xml:space="preserve">605-R      4" Non-perforated Corrugated Polyethylene Drainage Tubing for Underdrains </v>
      </c>
      <c r="B1813" s="13" t="s">
        <v>2214</v>
      </c>
      <c r="C1813" s="13" t="s">
        <v>2215</v>
      </c>
      <c r="D1813" s="13" t="s">
        <v>230</v>
      </c>
      <c r="E1813" s="13" t="s">
        <v>1569</v>
      </c>
      <c r="F1813" s="13" t="s">
        <v>188</v>
      </c>
      <c r="G1813" s="13" t="s">
        <v>189</v>
      </c>
      <c r="H1813" s="13" t="s">
        <v>190</v>
      </c>
      <c r="I1813" s="13">
        <v>1812</v>
      </c>
    </row>
    <row r="1814" spans="1:9" x14ac:dyDescent="0.25">
      <c r="A1814" s="13" t="str">
        <f t="shared" si="28"/>
        <v xml:space="preserve">605-R      6" Non-perforated Corrugated Polyethylene Drainage Tubing for Underdrains </v>
      </c>
      <c r="B1814" s="13" t="s">
        <v>2214</v>
      </c>
      <c r="C1814" s="13" t="s">
        <v>2216</v>
      </c>
      <c r="D1814" s="13" t="s">
        <v>230</v>
      </c>
      <c r="E1814" s="13" t="s">
        <v>1569</v>
      </c>
      <c r="F1814" s="13" t="s">
        <v>188</v>
      </c>
      <c r="G1814" s="13" t="s">
        <v>189</v>
      </c>
      <c r="H1814" s="13" t="s">
        <v>190</v>
      </c>
      <c r="I1814" s="13">
        <v>1813</v>
      </c>
    </row>
    <row r="1815" spans="1:9" x14ac:dyDescent="0.25">
      <c r="A1815" s="13" t="str">
        <f t="shared" si="28"/>
        <v xml:space="preserve">605-S      4" Semi-circular Perforated Plastic Pipe for Underdrains </v>
      </c>
      <c r="B1815" s="13" t="s">
        <v>2217</v>
      </c>
      <c r="C1815" s="13" t="s">
        <v>2218</v>
      </c>
      <c r="D1815" s="13" t="s">
        <v>230</v>
      </c>
      <c r="E1815" s="13" t="s">
        <v>1569</v>
      </c>
      <c r="F1815" s="13" t="s">
        <v>188</v>
      </c>
      <c r="G1815" s="13" t="s">
        <v>189</v>
      </c>
      <c r="H1815" s="13" t="s">
        <v>190</v>
      </c>
      <c r="I1815" s="13">
        <v>1814</v>
      </c>
    </row>
    <row r="1816" spans="1:9" x14ac:dyDescent="0.25">
      <c r="A1816" s="13" t="str">
        <f t="shared" si="28"/>
        <v xml:space="preserve">605-S      6" Semi-circular Perforated Plastic Pipe for Underdrains </v>
      </c>
      <c r="B1816" s="13" t="s">
        <v>2217</v>
      </c>
      <c r="C1816" s="13" t="s">
        <v>2219</v>
      </c>
      <c r="D1816" s="13" t="s">
        <v>230</v>
      </c>
      <c r="E1816" s="13" t="s">
        <v>1569</v>
      </c>
      <c r="F1816" s="13" t="s">
        <v>188</v>
      </c>
      <c r="G1816" s="13" t="s">
        <v>189</v>
      </c>
      <c r="H1816" s="13" t="s">
        <v>190</v>
      </c>
      <c r="I1816" s="13">
        <v>1815</v>
      </c>
    </row>
    <row r="1817" spans="1:9" x14ac:dyDescent="0.25">
      <c r="A1817" s="13" t="str">
        <f t="shared" si="28"/>
        <v xml:space="preserve">605-T      4" Perforated Pipe for Underdrains </v>
      </c>
      <c r="B1817" s="13" t="s">
        <v>2220</v>
      </c>
      <c r="C1817" s="13" t="s">
        <v>2221</v>
      </c>
      <c r="D1817" s="13" t="s">
        <v>230</v>
      </c>
      <c r="E1817" s="13" t="s">
        <v>1569</v>
      </c>
      <c r="F1817" s="13" t="s">
        <v>188</v>
      </c>
      <c r="G1817" s="13" t="s">
        <v>189</v>
      </c>
      <c r="H1817" s="13" t="s">
        <v>190</v>
      </c>
      <c r="I1817" s="13">
        <v>1816</v>
      </c>
    </row>
    <row r="1818" spans="1:9" x14ac:dyDescent="0.25">
      <c r="A1818" s="13" t="str">
        <f t="shared" si="28"/>
        <v xml:space="preserve">605-T      6" Perforated Pipe for Underdrains </v>
      </c>
      <c r="B1818" s="13" t="s">
        <v>2220</v>
      </c>
      <c r="C1818" s="13" t="s">
        <v>2222</v>
      </c>
      <c r="D1818" s="13" t="s">
        <v>230</v>
      </c>
      <c r="E1818" s="13" t="s">
        <v>1569</v>
      </c>
      <c r="F1818" s="13" t="s">
        <v>188</v>
      </c>
      <c r="G1818" s="13" t="s">
        <v>189</v>
      </c>
      <c r="H1818" s="13" t="s">
        <v>190</v>
      </c>
      <c r="I1818" s="13">
        <v>1817</v>
      </c>
    </row>
    <row r="1819" spans="1:9" x14ac:dyDescent="0.25">
      <c r="A1819" s="13" t="str">
        <f t="shared" si="28"/>
        <v xml:space="preserve">605-U      4" Non-perforated Pipe for Underdrains </v>
      </c>
      <c r="B1819" s="13" t="s">
        <v>2223</v>
      </c>
      <c r="C1819" s="13" t="s">
        <v>2224</v>
      </c>
      <c r="D1819" s="13" t="s">
        <v>230</v>
      </c>
      <c r="E1819" s="13" t="s">
        <v>1569</v>
      </c>
      <c r="F1819" s="13" t="s">
        <v>188</v>
      </c>
      <c r="G1819" s="13" t="s">
        <v>189</v>
      </c>
      <c r="H1819" s="13" t="s">
        <v>190</v>
      </c>
      <c r="I1819" s="13">
        <v>1818</v>
      </c>
    </row>
    <row r="1820" spans="1:9" x14ac:dyDescent="0.25">
      <c r="A1820" s="13" t="str">
        <f t="shared" si="28"/>
        <v xml:space="preserve">605-U      6" Non-perforated Pipe for Underdrains </v>
      </c>
      <c r="B1820" s="13" t="s">
        <v>2223</v>
      </c>
      <c r="C1820" s="13" t="s">
        <v>2225</v>
      </c>
      <c r="D1820" s="13" t="s">
        <v>230</v>
      </c>
      <c r="E1820" s="13" t="s">
        <v>1569</v>
      </c>
      <c r="F1820" s="13" t="s">
        <v>188</v>
      </c>
      <c r="G1820" s="13" t="s">
        <v>189</v>
      </c>
      <c r="H1820" s="13" t="s">
        <v>190</v>
      </c>
      <c r="I1820" s="13">
        <v>1819</v>
      </c>
    </row>
    <row r="1821" spans="1:9" x14ac:dyDescent="0.25">
      <c r="A1821" s="13" t="str">
        <f t="shared" si="28"/>
        <v xml:space="preserve">605-U      8" Non-perforated Pipe for Underdrains, PVC </v>
      </c>
      <c r="B1821" s="13" t="s">
        <v>2223</v>
      </c>
      <c r="C1821" s="13" t="s">
        <v>2226</v>
      </c>
      <c r="D1821" s="13" t="s">
        <v>230</v>
      </c>
      <c r="E1821" s="13" t="s">
        <v>1569</v>
      </c>
      <c r="F1821" s="13" t="s">
        <v>188</v>
      </c>
      <c r="G1821" s="13" t="s">
        <v>189</v>
      </c>
      <c r="H1821" s="13" t="s">
        <v>190</v>
      </c>
      <c r="I1821" s="13">
        <v>1820</v>
      </c>
    </row>
    <row r="1822" spans="1:9" x14ac:dyDescent="0.25">
      <c r="A1822" s="13" t="str">
        <f t="shared" si="28"/>
        <v xml:space="preserve">605-V      4" Blind Drains </v>
      </c>
      <c r="B1822" s="13" t="s">
        <v>2227</v>
      </c>
      <c r="C1822" s="13" t="s">
        <v>2228</v>
      </c>
      <c r="D1822" s="13" t="s">
        <v>230</v>
      </c>
      <c r="E1822" s="13" t="s">
        <v>1569</v>
      </c>
      <c r="F1822" s="13" t="s">
        <v>188</v>
      </c>
      <c r="G1822" s="13" t="s">
        <v>189</v>
      </c>
      <c r="H1822" s="13" t="s">
        <v>190</v>
      </c>
      <c r="I1822" s="13">
        <v>1821</v>
      </c>
    </row>
    <row r="1823" spans="1:9" x14ac:dyDescent="0.25">
      <c r="A1823" s="13" t="str">
        <f t="shared" si="28"/>
        <v xml:space="preserve">605-V      6" Blind Drains </v>
      </c>
      <c r="B1823" s="13" t="s">
        <v>2227</v>
      </c>
      <c r="C1823" s="13" t="s">
        <v>2229</v>
      </c>
      <c r="D1823" s="13" t="s">
        <v>230</v>
      </c>
      <c r="E1823" s="13" t="s">
        <v>1569</v>
      </c>
      <c r="F1823" s="13" t="s">
        <v>188</v>
      </c>
      <c r="G1823" s="13" t="s">
        <v>189</v>
      </c>
      <c r="H1823" s="13" t="s">
        <v>190</v>
      </c>
      <c r="I1823" s="13">
        <v>1822</v>
      </c>
    </row>
    <row r="1824" spans="1:9" x14ac:dyDescent="0.25">
      <c r="A1824" s="13" t="str">
        <f t="shared" si="28"/>
        <v xml:space="preserve">605-W      Filter Material for Combination Storm Drain and/or Underdrains,Type A, FM </v>
      </c>
      <c r="B1824" s="13" t="s">
        <v>2230</v>
      </c>
      <c r="C1824" s="13" t="s">
        <v>2231</v>
      </c>
      <c r="D1824" s="13" t="s">
        <v>241</v>
      </c>
      <c r="E1824" s="13" t="s">
        <v>1221</v>
      </c>
      <c r="F1824" s="13" t="s">
        <v>188</v>
      </c>
      <c r="G1824" s="13" t="s">
        <v>189</v>
      </c>
      <c r="H1824" s="13" t="s">
        <v>190</v>
      </c>
      <c r="I1824" s="13">
        <v>1823</v>
      </c>
    </row>
    <row r="1825" spans="1:9" x14ac:dyDescent="0.25">
      <c r="A1825" s="13" t="str">
        <f t="shared" si="28"/>
        <v xml:space="preserve">605-W      Filter Material for Combination Storm Drain and/or Underdrains,Type B, FM </v>
      </c>
      <c r="B1825" s="13" t="s">
        <v>2230</v>
      </c>
      <c r="C1825" s="13" t="s">
        <v>2232</v>
      </c>
      <c r="D1825" s="13" t="s">
        <v>241</v>
      </c>
      <c r="E1825" s="13" t="s">
        <v>1221</v>
      </c>
      <c r="F1825" s="13" t="s">
        <v>188</v>
      </c>
      <c r="G1825" s="13" t="s">
        <v>189</v>
      </c>
      <c r="H1825" s="13" t="s">
        <v>190</v>
      </c>
      <c r="I1825" s="13">
        <v>1824</v>
      </c>
    </row>
    <row r="1826" spans="1:9" x14ac:dyDescent="0.25">
      <c r="A1826" s="13" t="str">
        <f t="shared" si="28"/>
        <v xml:space="preserve">605-W      Filter Material for Combination Storm Drain and/or Underdrains,Type C, FM </v>
      </c>
      <c r="B1826" s="13" t="s">
        <v>2230</v>
      </c>
      <c r="C1826" s="13" t="s">
        <v>2233</v>
      </c>
      <c r="D1826" s="13" t="s">
        <v>241</v>
      </c>
      <c r="E1826" s="13" t="s">
        <v>1221</v>
      </c>
      <c r="F1826" s="13" t="s">
        <v>188</v>
      </c>
      <c r="G1826" s="13" t="s">
        <v>189</v>
      </c>
      <c r="H1826" s="13" t="s">
        <v>190</v>
      </c>
      <c r="I1826" s="13">
        <v>1825</v>
      </c>
    </row>
    <row r="1827" spans="1:9" x14ac:dyDescent="0.25">
      <c r="A1827" s="13" t="str">
        <f t="shared" si="28"/>
        <v xml:space="preserve">605-W      Filter Material for Combination Storm Drain and/or Underdrains,Type E, FM </v>
      </c>
      <c r="B1827" s="13" t="s">
        <v>2230</v>
      </c>
      <c r="C1827" s="13" t="s">
        <v>2234</v>
      </c>
      <c r="D1827" s="13" t="s">
        <v>241</v>
      </c>
      <c r="E1827" s="13" t="s">
        <v>1221</v>
      </c>
      <c r="F1827" s="13" t="s">
        <v>188</v>
      </c>
      <c r="G1827" s="13" t="s">
        <v>189</v>
      </c>
      <c r="H1827" s="13" t="s">
        <v>190</v>
      </c>
      <c r="I1827" s="13">
        <v>1826</v>
      </c>
    </row>
    <row r="1828" spans="1:9" x14ac:dyDescent="0.25">
      <c r="A1828" s="13" t="str">
        <f t="shared" si="28"/>
        <v xml:space="preserve">605-X      Filter Material for Filter Beds, Type A </v>
      </c>
      <c r="B1828" s="13" t="s">
        <v>2235</v>
      </c>
      <c r="C1828" s="13" t="s">
        <v>2236</v>
      </c>
      <c r="D1828" s="13" t="s">
        <v>425</v>
      </c>
      <c r="E1828" s="13" t="s">
        <v>1236</v>
      </c>
      <c r="F1828" s="13" t="s">
        <v>188</v>
      </c>
      <c r="G1828" s="13" t="s">
        <v>189</v>
      </c>
      <c r="H1828" s="13" t="s">
        <v>190</v>
      </c>
      <c r="I1828" s="13">
        <v>1827</v>
      </c>
    </row>
    <row r="1829" spans="1:9" x14ac:dyDescent="0.25">
      <c r="A1829" s="13" t="str">
        <f t="shared" si="28"/>
        <v xml:space="preserve">605-X      Filter Material for Filter Beds, Type A </v>
      </c>
      <c r="B1829" s="13" t="s">
        <v>2235</v>
      </c>
      <c r="C1829" s="13" t="s">
        <v>2236</v>
      </c>
      <c r="D1829" s="13" t="s">
        <v>241</v>
      </c>
      <c r="E1829" s="13" t="s">
        <v>1221</v>
      </c>
      <c r="F1829" s="13" t="s">
        <v>188</v>
      </c>
      <c r="G1829" s="13" t="s">
        <v>189</v>
      </c>
      <c r="H1829" s="13" t="s">
        <v>190</v>
      </c>
      <c r="I1829" s="13">
        <v>1828</v>
      </c>
    </row>
    <row r="1830" spans="1:9" x14ac:dyDescent="0.25">
      <c r="A1830" s="13" t="str">
        <f t="shared" si="28"/>
        <v xml:space="preserve">605-X      Filter Material for Filter Beds, Type B </v>
      </c>
      <c r="B1830" s="13" t="s">
        <v>2235</v>
      </c>
      <c r="C1830" s="13" t="s">
        <v>2237</v>
      </c>
      <c r="D1830" s="13" t="s">
        <v>241</v>
      </c>
      <c r="E1830" s="13" t="s">
        <v>1221</v>
      </c>
      <c r="F1830" s="13" t="s">
        <v>188</v>
      </c>
      <c r="G1830" s="13" t="s">
        <v>189</v>
      </c>
      <c r="H1830" s="13" t="s">
        <v>190</v>
      </c>
      <c r="I1830" s="13">
        <v>1829</v>
      </c>
    </row>
    <row r="1831" spans="1:9" x14ac:dyDescent="0.25">
      <c r="A1831" s="13" t="str">
        <f t="shared" si="28"/>
        <v xml:space="preserve">605-X      Filter Material for Filter Beds, Type B </v>
      </c>
      <c r="B1831" s="13" t="s">
        <v>2235</v>
      </c>
      <c r="C1831" s="13" t="s">
        <v>2237</v>
      </c>
      <c r="D1831" s="13" t="s">
        <v>425</v>
      </c>
      <c r="E1831" s="13" t="s">
        <v>1236</v>
      </c>
      <c r="F1831" s="13" t="s">
        <v>188</v>
      </c>
      <c r="G1831" s="13" t="s">
        <v>189</v>
      </c>
      <c r="H1831" s="13" t="s">
        <v>190</v>
      </c>
      <c r="I1831" s="13">
        <v>1830</v>
      </c>
    </row>
    <row r="1832" spans="1:9" x14ac:dyDescent="0.25">
      <c r="A1832" s="13" t="str">
        <f t="shared" si="28"/>
        <v xml:space="preserve">605-X      Filter Material for Filter Beds, Type C </v>
      </c>
      <c r="B1832" s="13" t="s">
        <v>2235</v>
      </c>
      <c r="C1832" s="13" t="s">
        <v>2238</v>
      </c>
      <c r="D1832" s="13" t="s">
        <v>241</v>
      </c>
      <c r="E1832" s="13" t="s">
        <v>1221</v>
      </c>
      <c r="F1832" s="13" t="s">
        <v>188</v>
      </c>
      <c r="G1832" s="13" t="s">
        <v>189</v>
      </c>
      <c r="H1832" s="13" t="s">
        <v>190</v>
      </c>
      <c r="I1832" s="13">
        <v>1831</v>
      </c>
    </row>
    <row r="1833" spans="1:9" x14ac:dyDescent="0.25">
      <c r="A1833" s="13" t="str">
        <f t="shared" si="28"/>
        <v xml:space="preserve">605-X      Filter Material for Filter Beds, Type C </v>
      </c>
      <c r="B1833" s="13" t="s">
        <v>2235</v>
      </c>
      <c r="C1833" s="13" t="s">
        <v>2238</v>
      </c>
      <c r="D1833" s="13" t="s">
        <v>425</v>
      </c>
      <c r="E1833" s="13" t="s">
        <v>1236</v>
      </c>
      <c r="F1833" s="13" t="s">
        <v>188</v>
      </c>
      <c r="G1833" s="13" t="s">
        <v>189</v>
      </c>
      <c r="H1833" s="13" t="s">
        <v>190</v>
      </c>
      <c r="I1833" s="13">
        <v>1832</v>
      </c>
    </row>
    <row r="1834" spans="1:9" x14ac:dyDescent="0.25">
      <c r="A1834" s="13" t="str">
        <f t="shared" si="28"/>
        <v xml:space="preserve">605-Y      Impervious Material, Type D </v>
      </c>
      <c r="B1834" s="13" t="s">
        <v>2239</v>
      </c>
      <c r="C1834" s="13" t="s">
        <v>2240</v>
      </c>
      <c r="D1834" s="13" t="s">
        <v>425</v>
      </c>
      <c r="E1834" s="13" t="s">
        <v>1236</v>
      </c>
      <c r="F1834" s="13" t="s">
        <v>188</v>
      </c>
      <c r="G1834" s="13" t="s">
        <v>189</v>
      </c>
      <c r="H1834" s="13" t="s">
        <v>190</v>
      </c>
      <c r="I1834" s="13">
        <v>1833</v>
      </c>
    </row>
    <row r="1835" spans="1:9" x14ac:dyDescent="0.25">
      <c r="A1835" s="13" t="str">
        <f t="shared" si="28"/>
        <v xml:space="preserve">605-Y      Impervious Material, Type D </v>
      </c>
      <c r="B1835" s="13" t="s">
        <v>2239</v>
      </c>
      <c r="C1835" s="13" t="s">
        <v>2240</v>
      </c>
      <c r="D1835" s="13" t="s">
        <v>241</v>
      </c>
      <c r="E1835" s="13" t="s">
        <v>1221</v>
      </c>
      <c r="F1835" s="13" t="s">
        <v>188</v>
      </c>
      <c r="G1835" s="13" t="s">
        <v>189</v>
      </c>
      <c r="H1835" s="13" t="s">
        <v>190</v>
      </c>
      <c r="I1835" s="13">
        <v>1834</v>
      </c>
    </row>
    <row r="1836" spans="1:9" x14ac:dyDescent="0.25">
      <c r="A1836" s="13" t="str">
        <f t="shared" si="28"/>
        <v xml:space="preserve">605-Z      Underdrain Appurtenances, Concrete Apron, Precast or Cast-In-Place </v>
      </c>
      <c r="B1836" s="13" t="s">
        <v>2241</v>
      </c>
      <c r="C1836" s="13" t="s">
        <v>2242</v>
      </c>
      <c r="D1836" s="13" t="s">
        <v>207</v>
      </c>
      <c r="E1836" s="13" t="s">
        <v>187</v>
      </c>
      <c r="F1836" s="13" t="s">
        <v>188</v>
      </c>
      <c r="G1836" s="13" t="s">
        <v>189</v>
      </c>
      <c r="H1836" s="13" t="s">
        <v>190</v>
      </c>
      <c r="I1836" s="13">
        <v>1835</v>
      </c>
    </row>
    <row r="1837" spans="1:9" x14ac:dyDescent="0.25">
      <c r="A1837" s="13" t="str">
        <f t="shared" si="28"/>
        <v xml:space="preserve">605-Z      Underdrain Appurtenances, Elbows, Couplings, etc. </v>
      </c>
      <c r="B1837" s="13" t="s">
        <v>2241</v>
      </c>
      <c r="C1837" s="13" t="s">
        <v>2243</v>
      </c>
      <c r="D1837" s="13" t="s">
        <v>186</v>
      </c>
      <c r="E1837" s="13" t="s">
        <v>187</v>
      </c>
      <c r="F1837" s="13" t="s">
        <v>188</v>
      </c>
      <c r="G1837" s="13" t="s">
        <v>189</v>
      </c>
      <c r="H1837" s="13" t="s">
        <v>190</v>
      </c>
      <c r="I1837" s="13">
        <v>1836</v>
      </c>
    </row>
    <row r="1838" spans="1:9" x14ac:dyDescent="0.25">
      <c r="A1838" s="13" t="str">
        <f t="shared" si="28"/>
        <v xml:space="preserve">605-Z      Underdrain Appurtenances, Sign </v>
      </c>
      <c r="B1838" s="13" t="s">
        <v>2241</v>
      </c>
      <c r="C1838" s="13" t="s">
        <v>2244</v>
      </c>
      <c r="D1838" s="13" t="s">
        <v>207</v>
      </c>
      <c r="E1838" s="13" t="s">
        <v>187</v>
      </c>
      <c r="F1838" s="13" t="s">
        <v>188</v>
      </c>
      <c r="G1838" s="13" t="s">
        <v>189</v>
      </c>
      <c r="H1838" s="13" t="s">
        <v>190</v>
      </c>
      <c r="I1838" s="13">
        <v>1837</v>
      </c>
    </row>
    <row r="1839" spans="1:9" x14ac:dyDescent="0.25">
      <c r="A1839" s="13" t="str">
        <f t="shared" si="28"/>
        <v xml:space="preserve">605-Z      Underdrain Appurtenances, Sign </v>
      </c>
      <c r="B1839" s="13" t="s">
        <v>2241</v>
      </c>
      <c r="C1839" s="13" t="s">
        <v>2244</v>
      </c>
      <c r="D1839" s="13" t="s">
        <v>186</v>
      </c>
      <c r="E1839" s="13" t="s">
        <v>187</v>
      </c>
      <c r="F1839" s="13" t="s">
        <v>188</v>
      </c>
      <c r="G1839" s="13" t="s">
        <v>189</v>
      </c>
      <c r="H1839" s="13" t="s">
        <v>190</v>
      </c>
      <c r="I1839" s="13">
        <v>1838</v>
      </c>
    </row>
    <row r="1840" spans="1:9" x14ac:dyDescent="0.25">
      <c r="A1840" s="13" t="str">
        <f t="shared" si="28"/>
        <v xml:space="preserve">605-Z      Underdrain Appurtenances, Small Animal Guard </v>
      </c>
      <c r="B1840" s="13" t="s">
        <v>2241</v>
      </c>
      <c r="C1840" s="13" t="s">
        <v>2245</v>
      </c>
      <c r="D1840" s="13" t="s">
        <v>186</v>
      </c>
      <c r="E1840" s="13" t="s">
        <v>187</v>
      </c>
      <c r="F1840" s="13" t="s">
        <v>188</v>
      </c>
      <c r="G1840" s="13" t="s">
        <v>189</v>
      </c>
      <c r="H1840" s="13" t="s">
        <v>190</v>
      </c>
      <c r="I1840" s="13">
        <v>1839</v>
      </c>
    </row>
    <row r="1841" spans="1:9" x14ac:dyDescent="0.25">
      <c r="A1841" s="13" t="str">
        <f t="shared" si="28"/>
        <v xml:space="preserve">605-Z      Underdrain Appurtenances, Small Animal Guard </v>
      </c>
      <c r="B1841" s="13" t="s">
        <v>2241</v>
      </c>
      <c r="C1841" s="13" t="s">
        <v>2245</v>
      </c>
      <c r="D1841" s="13" t="s">
        <v>207</v>
      </c>
      <c r="E1841" s="13" t="s">
        <v>187</v>
      </c>
      <c r="F1841" s="13" t="s">
        <v>188</v>
      </c>
      <c r="G1841" s="13" t="s">
        <v>189</v>
      </c>
      <c r="H1841" s="13" t="s">
        <v>190</v>
      </c>
      <c r="I1841" s="13">
        <v>1840</v>
      </c>
    </row>
    <row r="1842" spans="1:9" x14ac:dyDescent="0.25">
      <c r="A1842" s="13" t="str">
        <f t="shared" si="28"/>
        <v xml:space="preserve">606-A      Guard Post, Type II </v>
      </c>
      <c r="B1842" s="13" t="s">
        <v>2246</v>
      </c>
      <c r="C1842" s="13" t="s">
        <v>2247</v>
      </c>
      <c r="D1842" s="13" t="s">
        <v>207</v>
      </c>
      <c r="E1842" s="13" t="s">
        <v>187</v>
      </c>
      <c r="F1842" s="13" t="s">
        <v>188</v>
      </c>
      <c r="G1842" s="13" t="s">
        <v>189</v>
      </c>
      <c r="H1842" s="13" t="s">
        <v>190</v>
      </c>
      <c r="I1842" s="13">
        <v>1841</v>
      </c>
    </row>
    <row r="1843" spans="1:9" x14ac:dyDescent="0.25">
      <c r="A1843" s="13" t="str">
        <f t="shared" si="28"/>
        <v xml:space="preserve">606-A      Guard Post, Type II Modified </v>
      </c>
      <c r="B1843" s="13" t="s">
        <v>2246</v>
      </c>
      <c r="C1843" s="13" t="s">
        <v>2248</v>
      </c>
      <c r="D1843" s="13" t="s">
        <v>207</v>
      </c>
      <c r="E1843" s="13" t="s">
        <v>187</v>
      </c>
      <c r="F1843" s="13" t="s">
        <v>188</v>
      </c>
      <c r="G1843" s="13" t="s">
        <v>189</v>
      </c>
      <c r="H1843" s="13" t="s">
        <v>190</v>
      </c>
      <c r="I1843" s="13">
        <v>1842</v>
      </c>
    </row>
    <row r="1844" spans="1:9" x14ac:dyDescent="0.25">
      <c r="A1844" s="13" t="str">
        <f t="shared" si="28"/>
        <v xml:space="preserve">606-A      Guard Posts </v>
      </c>
      <c r="B1844" s="13" t="s">
        <v>2246</v>
      </c>
      <c r="C1844" s="13" t="s">
        <v>2249</v>
      </c>
      <c r="D1844" s="13" t="s">
        <v>207</v>
      </c>
      <c r="E1844" s="13" t="s">
        <v>187</v>
      </c>
      <c r="F1844" s="13" t="s">
        <v>188</v>
      </c>
      <c r="G1844" s="13" t="s">
        <v>189</v>
      </c>
      <c r="H1844" s="13" t="s">
        <v>190</v>
      </c>
      <c r="I1844" s="13">
        <v>1843</v>
      </c>
    </row>
    <row r="1845" spans="1:9" x14ac:dyDescent="0.25">
      <c r="A1845" s="13" t="str">
        <f t="shared" si="28"/>
        <v xml:space="preserve">606-B      Guard Rail, Class A, Type 1 </v>
      </c>
      <c r="B1845" s="13" t="s">
        <v>2250</v>
      </c>
      <c r="C1845" s="13" t="s">
        <v>2251</v>
      </c>
      <c r="D1845" s="13" t="s">
        <v>230</v>
      </c>
      <c r="E1845" s="13" t="s">
        <v>187</v>
      </c>
      <c r="F1845" s="13" t="s">
        <v>188</v>
      </c>
      <c r="G1845" s="13" t="s">
        <v>189</v>
      </c>
      <c r="H1845" s="13" t="s">
        <v>190</v>
      </c>
      <c r="I1845" s="13">
        <v>1844</v>
      </c>
    </row>
    <row r="1846" spans="1:9" x14ac:dyDescent="0.25">
      <c r="A1846" s="13" t="str">
        <f t="shared" si="28"/>
        <v xml:space="preserve">606-B      Guard Rail, Class A, Type 1, 'W' Beam </v>
      </c>
      <c r="B1846" s="13" t="s">
        <v>2250</v>
      </c>
      <c r="C1846" s="13" t="s">
        <v>2252</v>
      </c>
      <c r="D1846" s="13" t="s">
        <v>230</v>
      </c>
      <c r="E1846" s="13" t="s">
        <v>187</v>
      </c>
      <c r="F1846" s="13" t="s">
        <v>188</v>
      </c>
      <c r="G1846" s="13" t="s">
        <v>189</v>
      </c>
      <c r="H1846" s="13" t="s">
        <v>190</v>
      </c>
      <c r="I1846" s="13">
        <v>1845</v>
      </c>
    </row>
    <row r="1847" spans="1:9" x14ac:dyDescent="0.25">
      <c r="A1847" s="13" t="str">
        <f t="shared" si="28"/>
        <v xml:space="preserve">606-B      Guard Rail, Class A, Type 1, 'W' Beam, Metal Post </v>
      </c>
      <c r="B1847" s="13" t="s">
        <v>2250</v>
      </c>
      <c r="C1847" s="13" t="s">
        <v>2253</v>
      </c>
      <c r="D1847" s="13" t="s">
        <v>230</v>
      </c>
      <c r="E1847" s="13" t="s">
        <v>187</v>
      </c>
      <c r="F1847" s="13" t="s">
        <v>188</v>
      </c>
      <c r="G1847" s="13" t="s">
        <v>189</v>
      </c>
      <c r="H1847" s="13" t="s">
        <v>190</v>
      </c>
      <c r="I1847" s="13">
        <v>1846</v>
      </c>
    </row>
    <row r="1848" spans="1:9" x14ac:dyDescent="0.25">
      <c r="A1848" s="13" t="str">
        <f t="shared" si="28"/>
        <v xml:space="preserve">606-B      Guard Rail, Class A, Type 1, 'W' Beam, Wood Post </v>
      </c>
      <c r="B1848" s="13" t="s">
        <v>2250</v>
      </c>
      <c r="C1848" s="13" t="s">
        <v>2254</v>
      </c>
      <c r="D1848" s="13" t="s">
        <v>230</v>
      </c>
      <c r="E1848" s="13" t="s">
        <v>187</v>
      </c>
      <c r="F1848" s="13" t="s">
        <v>188</v>
      </c>
      <c r="G1848" s="13" t="s">
        <v>189</v>
      </c>
      <c r="H1848" s="13" t="s">
        <v>190</v>
      </c>
      <c r="I1848" s="13">
        <v>1847</v>
      </c>
    </row>
    <row r="1849" spans="1:9" x14ac:dyDescent="0.25">
      <c r="A1849" s="13" t="str">
        <f t="shared" si="28"/>
        <v xml:space="preserve">606-B      Guard Rail, Class A, Type 1, Curved Rail </v>
      </c>
      <c r="B1849" s="13" t="s">
        <v>2250</v>
      </c>
      <c r="C1849" s="13" t="s">
        <v>2255</v>
      </c>
      <c r="D1849" s="13" t="s">
        <v>230</v>
      </c>
      <c r="E1849" s="13" t="s">
        <v>187</v>
      </c>
      <c r="F1849" s="13" t="s">
        <v>188</v>
      </c>
      <c r="G1849" s="13" t="s">
        <v>189</v>
      </c>
      <c r="H1849" s="13" t="s">
        <v>190</v>
      </c>
      <c r="I1849" s="13">
        <v>1848</v>
      </c>
    </row>
    <row r="1850" spans="1:9" x14ac:dyDescent="0.25">
      <c r="A1850" s="13" t="str">
        <f t="shared" si="28"/>
        <v xml:space="preserve">606-B      Guard Rail, Class A, Type 1, Double Faced </v>
      </c>
      <c r="B1850" s="13" t="s">
        <v>2250</v>
      </c>
      <c r="C1850" s="13" t="s">
        <v>2256</v>
      </c>
      <c r="D1850" s="13" t="s">
        <v>230</v>
      </c>
      <c r="E1850" s="13" t="s">
        <v>187</v>
      </c>
      <c r="F1850" s="13" t="s">
        <v>188</v>
      </c>
      <c r="G1850" s="13" t="s">
        <v>189</v>
      </c>
      <c r="H1850" s="13" t="s">
        <v>190</v>
      </c>
      <c r="I1850" s="13">
        <v>1849</v>
      </c>
    </row>
    <row r="1851" spans="1:9" x14ac:dyDescent="0.25">
      <c r="A1851" s="13" t="str">
        <f t="shared" si="28"/>
        <v xml:space="preserve">606-B      Guard Rail, Class A, Type 1, Double Faced, Metal Post </v>
      </c>
      <c r="B1851" s="13" t="s">
        <v>2250</v>
      </c>
      <c r="C1851" s="13" t="s">
        <v>2257</v>
      </c>
      <c r="D1851" s="13" t="s">
        <v>230</v>
      </c>
      <c r="E1851" s="13" t="s">
        <v>187</v>
      </c>
      <c r="F1851" s="13" t="s">
        <v>188</v>
      </c>
      <c r="G1851" s="13" t="s">
        <v>189</v>
      </c>
      <c r="H1851" s="13" t="s">
        <v>190</v>
      </c>
      <c r="I1851" s="13">
        <v>1850</v>
      </c>
    </row>
    <row r="1852" spans="1:9" x14ac:dyDescent="0.25">
      <c r="A1852" s="13" t="str">
        <f t="shared" si="28"/>
        <v xml:space="preserve">606-B      Guard Rail, Class A, Type 1, Double Faced, Wood Post </v>
      </c>
      <c r="B1852" s="13" t="s">
        <v>2250</v>
      </c>
      <c r="C1852" s="13" t="s">
        <v>2258</v>
      </c>
      <c r="D1852" s="13" t="s">
        <v>230</v>
      </c>
      <c r="E1852" s="13" t="s">
        <v>187</v>
      </c>
      <c r="F1852" s="13" t="s">
        <v>188</v>
      </c>
      <c r="G1852" s="13" t="s">
        <v>189</v>
      </c>
      <c r="H1852" s="13" t="s">
        <v>190</v>
      </c>
      <c r="I1852" s="13">
        <v>1851</v>
      </c>
    </row>
    <row r="1853" spans="1:9" x14ac:dyDescent="0.25">
      <c r="A1853" s="13" t="str">
        <f t="shared" si="28"/>
        <v xml:space="preserve">606-B      Guard Rail, Class A, Type 1, Metal Post </v>
      </c>
      <c r="B1853" s="13" t="s">
        <v>2250</v>
      </c>
      <c r="C1853" s="13" t="s">
        <v>2259</v>
      </c>
      <c r="D1853" s="13" t="s">
        <v>230</v>
      </c>
      <c r="E1853" s="13" t="s">
        <v>187</v>
      </c>
      <c r="F1853" s="13" t="s">
        <v>188</v>
      </c>
      <c r="G1853" s="13" t="s">
        <v>189</v>
      </c>
      <c r="H1853" s="13" t="s">
        <v>190</v>
      </c>
      <c r="I1853" s="13">
        <v>1852</v>
      </c>
    </row>
    <row r="1854" spans="1:9" x14ac:dyDescent="0.25">
      <c r="A1854" s="13" t="str">
        <f t="shared" si="28"/>
        <v xml:space="preserve">606-B      Guard Rail, Class A, Type 1, Thrie Beam </v>
      </c>
      <c r="B1854" s="13" t="s">
        <v>2250</v>
      </c>
      <c r="C1854" s="13" t="s">
        <v>2260</v>
      </c>
      <c r="D1854" s="13" t="s">
        <v>230</v>
      </c>
      <c r="E1854" s="13" t="s">
        <v>187</v>
      </c>
      <c r="F1854" s="13" t="s">
        <v>188</v>
      </c>
      <c r="G1854" s="13" t="s">
        <v>189</v>
      </c>
      <c r="H1854" s="13" t="s">
        <v>190</v>
      </c>
      <c r="I1854" s="13">
        <v>1853</v>
      </c>
    </row>
    <row r="1855" spans="1:9" x14ac:dyDescent="0.25">
      <c r="A1855" s="13" t="str">
        <f t="shared" si="28"/>
        <v xml:space="preserve">606-B      Guard Rail, Class A, Type 1, Thrie Beam, Metal Post </v>
      </c>
      <c r="B1855" s="13" t="s">
        <v>2250</v>
      </c>
      <c r="C1855" s="13" t="s">
        <v>2261</v>
      </c>
      <c r="D1855" s="13" t="s">
        <v>230</v>
      </c>
      <c r="E1855" s="13" t="s">
        <v>187</v>
      </c>
      <c r="F1855" s="13" t="s">
        <v>188</v>
      </c>
      <c r="G1855" s="13" t="s">
        <v>189</v>
      </c>
      <c r="H1855" s="13" t="s">
        <v>190</v>
      </c>
      <c r="I1855" s="13">
        <v>1854</v>
      </c>
    </row>
    <row r="1856" spans="1:9" x14ac:dyDescent="0.25">
      <c r="A1856" s="13" t="str">
        <f t="shared" si="28"/>
        <v xml:space="preserve">606-B      Guard Rail, Class A, Type 1, Thrie Beam, Metal Post, Wood Blockouts </v>
      </c>
      <c r="B1856" s="13" t="s">
        <v>2250</v>
      </c>
      <c r="C1856" s="13" t="s">
        <v>2262</v>
      </c>
      <c r="D1856" s="13" t="s">
        <v>230</v>
      </c>
      <c r="E1856" s="13" t="s">
        <v>187</v>
      </c>
      <c r="F1856" s="13" t="s">
        <v>188</v>
      </c>
      <c r="G1856" s="13" t="s">
        <v>189</v>
      </c>
      <c r="H1856" s="13" t="s">
        <v>190</v>
      </c>
      <c r="I1856" s="13">
        <v>1855</v>
      </c>
    </row>
    <row r="1857" spans="1:9" x14ac:dyDescent="0.25">
      <c r="A1857" s="13" t="str">
        <f t="shared" si="28"/>
        <v xml:space="preserve">606-B      Guard Rail, Class A, Type 1, Thrie Beam, Transition Section </v>
      </c>
      <c r="B1857" s="13" t="s">
        <v>2250</v>
      </c>
      <c r="C1857" s="13" t="s">
        <v>2263</v>
      </c>
      <c r="D1857" s="13" t="s">
        <v>230</v>
      </c>
      <c r="E1857" s="13" t="s">
        <v>187</v>
      </c>
      <c r="F1857" s="13" t="s">
        <v>188</v>
      </c>
      <c r="G1857" s="13" t="s">
        <v>189</v>
      </c>
      <c r="H1857" s="13" t="s">
        <v>190</v>
      </c>
      <c r="I1857" s="13">
        <v>1856</v>
      </c>
    </row>
    <row r="1858" spans="1:9" x14ac:dyDescent="0.25">
      <c r="A1858" s="13" t="str">
        <f t="shared" si="28"/>
        <v xml:space="preserve">606-B      Guard Rail, Class A, Type 1, Thrie Beam, Transition Section, Steel Posts, Wood Blockouts </v>
      </c>
      <c r="B1858" s="13" t="s">
        <v>2250</v>
      </c>
      <c r="C1858" s="13" t="s">
        <v>2264</v>
      </c>
      <c r="D1858" s="13" t="s">
        <v>230</v>
      </c>
      <c r="E1858" s="13" t="s">
        <v>187</v>
      </c>
      <c r="F1858" s="13" t="s">
        <v>188</v>
      </c>
      <c r="G1858" s="13" t="s">
        <v>189</v>
      </c>
      <c r="H1858" s="13" t="s">
        <v>190</v>
      </c>
      <c r="I1858" s="13">
        <v>1857</v>
      </c>
    </row>
    <row r="1859" spans="1:9" x14ac:dyDescent="0.25">
      <c r="A1859" s="13" t="str">
        <f t="shared" si="28"/>
        <v xml:space="preserve">606-B      Guard Rail, Class A, Type 1, Thrie Beam, Wood Post </v>
      </c>
      <c r="B1859" s="13" t="s">
        <v>2250</v>
      </c>
      <c r="C1859" s="13" t="s">
        <v>2265</v>
      </c>
      <c r="D1859" s="13" t="s">
        <v>230</v>
      </c>
      <c r="E1859" s="13" t="s">
        <v>187</v>
      </c>
      <c r="F1859" s="13" t="s">
        <v>188</v>
      </c>
      <c r="G1859" s="13" t="s">
        <v>189</v>
      </c>
      <c r="H1859" s="13" t="s">
        <v>190</v>
      </c>
      <c r="I1859" s="13">
        <v>1858</v>
      </c>
    </row>
    <row r="1860" spans="1:9" x14ac:dyDescent="0.25">
      <c r="A1860" s="13" t="str">
        <f t="shared" ref="A1860:A1923" si="29">_xlfn.CONCAT(B1860," ", C1860)</f>
        <v xml:space="preserve">606-B      Guard Rail, Class A, Type 1, Wood Post </v>
      </c>
      <c r="B1860" s="13" t="s">
        <v>2250</v>
      </c>
      <c r="C1860" s="13" t="s">
        <v>2266</v>
      </c>
      <c r="D1860" s="13" t="s">
        <v>230</v>
      </c>
      <c r="E1860" s="13" t="s">
        <v>187</v>
      </c>
      <c r="F1860" s="13" t="s">
        <v>188</v>
      </c>
      <c r="G1860" s="13" t="s">
        <v>189</v>
      </c>
      <c r="H1860" s="13" t="s">
        <v>190</v>
      </c>
      <c r="I1860" s="13">
        <v>1859</v>
      </c>
    </row>
    <row r="1861" spans="1:9" x14ac:dyDescent="0.25">
      <c r="A1861" s="13" t="str">
        <f t="shared" si="29"/>
        <v xml:space="preserve">606-C      Guard Rail, Cable Anchor Type 1, Metal Post </v>
      </c>
      <c r="B1861" s="13" t="s">
        <v>2267</v>
      </c>
      <c r="C1861" s="13" t="s">
        <v>2268</v>
      </c>
      <c r="D1861" s="13" t="s">
        <v>207</v>
      </c>
      <c r="E1861" s="13" t="s">
        <v>187</v>
      </c>
      <c r="F1861" s="13" t="s">
        <v>188</v>
      </c>
      <c r="G1861" s="13" t="s">
        <v>189</v>
      </c>
      <c r="H1861" s="13" t="s">
        <v>190</v>
      </c>
      <c r="I1861" s="13">
        <v>1860</v>
      </c>
    </row>
    <row r="1862" spans="1:9" x14ac:dyDescent="0.25">
      <c r="A1862" s="13" t="str">
        <f t="shared" si="29"/>
        <v xml:space="preserve">606-C      Guard Rail, Cable Anchor Type 1, Wood Post </v>
      </c>
      <c r="B1862" s="13" t="s">
        <v>2267</v>
      </c>
      <c r="C1862" s="13" t="s">
        <v>2269</v>
      </c>
      <c r="D1862" s="13" t="s">
        <v>207</v>
      </c>
      <c r="E1862" s="13" t="s">
        <v>187</v>
      </c>
      <c r="F1862" s="13" t="s">
        <v>188</v>
      </c>
      <c r="G1862" s="13" t="s">
        <v>189</v>
      </c>
      <c r="H1862" s="13" t="s">
        <v>190</v>
      </c>
      <c r="I1862" s="13">
        <v>1861</v>
      </c>
    </row>
    <row r="1863" spans="1:9" x14ac:dyDescent="0.25">
      <c r="A1863" s="13" t="str">
        <f t="shared" si="29"/>
        <v xml:space="preserve">606-C      Guard Rail, Cable Anchor, Type 1 </v>
      </c>
      <c r="B1863" s="13" t="s">
        <v>2267</v>
      </c>
      <c r="C1863" s="13" t="s">
        <v>2270</v>
      </c>
      <c r="D1863" s="13" t="s">
        <v>207</v>
      </c>
      <c r="E1863" s="13" t="s">
        <v>187</v>
      </c>
      <c r="F1863" s="13" t="s">
        <v>188</v>
      </c>
      <c r="G1863" s="13" t="s">
        <v>189</v>
      </c>
      <c r="H1863" s="13" t="s">
        <v>190</v>
      </c>
      <c r="I1863" s="13">
        <v>1862</v>
      </c>
    </row>
    <row r="1864" spans="1:9" x14ac:dyDescent="0.25">
      <c r="A1864" s="13" t="str">
        <f t="shared" si="29"/>
        <v xml:space="preserve">606-C      Guard Rail, Cable Anchor, Type 1 Modified </v>
      </c>
      <c r="B1864" s="13" t="s">
        <v>2267</v>
      </c>
      <c r="C1864" s="13" t="s">
        <v>2271</v>
      </c>
      <c r="D1864" s="13" t="s">
        <v>207</v>
      </c>
      <c r="E1864" s="13" t="s">
        <v>187</v>
      </c>
      <c r="F1864" s="13" t="s">
        <v>188</v>
      </c>
      <c r="G1864" s="13" t="s">
        <v>189</v>
      </c>
      <c r="H1864" s="13" t="s">
        <v>190</v>
      </c>
      <c r="I1864" s="13">
        <v>1863</v>
      </c>
    </row>
    <row r="1865" spans="1:9" x14ac:dyDescent="0.25">
      <c r="A1865" s="13" t="str">
        <f t="shared" si="29"/>
        <v xml:space="preserve">606-D      Guard Rail, Bridge End Section </v>
      </c>
      <c r="B1865" s="13" t="s">
        <v>2272</v>
      </c>
      <c r="C1865" s="13" t="s">
        <v>2273</v>
      </c>
      <c r="D1865" s="13" t="s">
        <v>207</v>
      </c>
      <c r="E1865" s="13" t="s">
        <v>187</v>
      </c>
      <c r="F1865" s="13" t="s">
        <v>188</v>
      </c>
      <c r="G1865" s="13" t="s">
        <v>189</v>
      </c>
      <c r="H1865" s="13" t="s">
        <v>190</v>
      </c>
      <c r="I1865" s="13">
        <v>1864</v>
      </c>
    </row>
    <row r="1866" spans="1:9" x14ac:dyDescent="0.25">
      <c r="A1866" s="13" t="str">
        <f t="shared" si="29"/>
        <v xml:space="preserve">606-D      Guard Rail, Bridge End Section, Replace Type A or C Bridge End Section </v>
      </c>
      <c r="B1866" s="13" t="s">
        <v>2272</v>
      </c>
      <c r="C1866" s="13" t="s">
        <v>2274</v>
      </c>
      <c r="D1866" s="13" t="s">
        <v>207</v>
      </c>
      <c r="E1866" s="13" t="s">
        <v>187</v>
      </c>
      <c r="F1866" s="13" t="s">
        <v>188</v>
      </c>
      <c r="G1866" s="13" t="s">
        <v>189</v>
      </c>
      <c r="H1866" s="13" t="s">
        <v>190</v>
      </c>
      <c r="I1866" s="13">
        <v>1865</v>
      </c>
    </row>
    <row r="1867" spans="1:9" x14ac:dyDescent="0.25">
      <c r="A1867" s="13" t="str">
        <f t="shared" si="29"/>
        <v xml:space="preserve">606-D      Guard Rail, Bridge End Section, Special Design </v>
      </c>
      <c r="B1867" s="13" t="s">
        <v>2272</v>
      </c>
      <c r="C1867" s="13" t="s">
        <v>2275</v>
      </c>
      <c r="D1867" s="13" t="s">
        <v>207</v>
      </c>
      <c r="E1867" s="13" t="s">
        <v>187</v>
      </c>
      <c r="F1867" s="13" t="s">
        <v>188</v>
      </c>
      <c r="G1867" s="13" t="s">
        <v>189</v>
      </c>
      <c r="H1867" s="13" t="s">
        <v>190</v>
      </c>
      <c r="I1867" s="13">
        <v>1866</v>
      </c>
    </row>
    <row r="1868" spans="1:9" x14ac:dyDescent="0.25">
      <c r="A1868" s="13" t="str">
        <f t="shared" si="29"/>
        <v xml:space="preserve">606-D      Guard Rail, Bridge End Section, Special Design test </v>
      </c>
      <c r="B1868" s="13" t="s">
        <v>2272</v>
      </c>
      <c r="C1868" s="13" t="s">
        <v>2276</v>
      </c>
      <c r="D1868" s="13" t="s">
        <v>207</v>
      </c>
      <c r="E1868" s="13" t="s">
        <v>187</v>
      </c>
      <c r="F1868" s="13" t="s">
        <v>188</v>
      </c>
      <c r="G1868" s="13" t="s">
        <v>189</v>
      </c>
      <c r="H1868" s="13" t="s">
        <v>190</v>
      </c>
      <c r="I1868" s="13">
        <v>1867</v>
      </c>
    </row>
    <row r="1869" spans="1:9" x14ac:dyDescent="0.25">
      <c r="A1869" s="13" t="str">
        <f t="shared" si="29"/>
        <v xml:space="preserve">606-D      Guard Rail, Bridge End Section, Type A </v>
      </c>
      <c r="B1869" s="13" t="s">
        <v>2272</v>
      </c>
      <c r="C1869" s="13" t="s">
        <v>2277</v>
      </c>
      <c r="D1869" s="13" t="s">
        <v>207</v>
      </c>
      <c r="E1869" s="13" t="s">
        <v>187</v>
      </c>
      <c r="F1869" s="13" t="s">
        <v>188</v>
      </c>
      <c r="G1869" s="13" t="s">
        <v>189</v>
      </c>
      <c r="H1869" s="13" t="s">
        <v>190</v>
      </c>
      <c r="I1869" s="13">
        <v>1868</v>
      </c>
    </row>
    <row r="1870" spans="1:9" x14ac:dyDescent="0.25">
      <c r="A1870" s="13" t="str">
        <f t="shared" si="29"/>
        <v xml:space="preserve">606-D      Guard Rail, Bridge End Section, Type A  Modified </v>
      </c>
      <c r="B1870" s="13" t="s">
        <v>2272</v>
      </c>
      <c r="C1870" s="13" t="s">
        <v>2278</v>
      </c>
      <c r="D1870" s="13" t="s">
        <v>207</v>
      </c>
      <c r="E1870" s="13" t="s">
        <v>187</v>
      </c>
      <c r="F1870" s="13" t="s">
        <v>188</v>
      </c>
      <c r="G1870" s="13" t="s">
        <v>189</v>
      </c>
      <c r="H1870" s="13" t="s">
        <v>190</v>
      </c>
      <c r="I1870" s="13">
        <v>1869</v>
      </c>
    </row>
    <row r="1871" spans="1:9" x14ac:dyDescent="0.25">
      <c r="A1871" s="13" t="str">
        <f t="shared" si="29"/>
        <v xml:space="preserve">606-D      Guard Rail, Bridge End Section, Type A  Modified  For 24" Curb </v>
      </c>
      <c r="B1871" s="13" t="s">
        <v>2272</v>
      </c>
      <c r="C1871" s="13" t="s">
        <v>2279</v>
      </c>
      <c r="D1871" s="13" t="s">
        <v>207</v>
      </c>
      <c r="E1871" s="13" t="s">
        <v>187</v>
      </c>
      <c r="F1871" s="13" t="s">
        <v>188</v>
      </c>
      <c r="G1871" s="13" t="s">
        <v>189</v>
      </c>
      <c r="H1871" s="13" t="s">
        <v>190</v>
      </c>
      <c r="I1871" s="13">
        <v>1870</v>
      </c>
    </row>
    <row r="1872" spans="1:9" x14ac:dyDescent="0.25">
      <c r="A1872" s="13" t="str">
        <f t="shared" si="29"/>
        <v xml:space="preserve">606-D      Guard Rail, Bridge End Section, Type A Modified 2 </v>
      </c>
      <c r="B1872" s="13" t="s">
        <v>2272</v>
      </c>
      <c r="C1872" s="13" t="s">
        <v>2280</v>
      </c>
      <c r="D1872" s="13" t="s">
        <v>207</v>
      </c>
      <c r="E1872" s="13" t="s">
        <v>187</v>
      </c>
      <c r="F1872" s="13" t="s">
        <v>188</v>
      </c>
      <c r="G1872" s="13" t="s">
        <v>189</v>
      </c>
      <c r="H1872" s="13" t="s">
        <v>190</v>
      </c>
      <c r="I1872" s="13">
        <v>1871</v>
      </c>
    </row>
    <row r="1873" spans="1:9" x14ac:dyDescent="0.25">
      <c r="A1873" s="13" t="str">
        <f t="shared" si="29"/>
        <v xml:space="preserve">606-D      Guard Rail, Bridge End Section, Type C </v>
      </c>
      <c r="B1873" s="13" t="s">
        <v>2272</v>
      </c>
      <c r="C1873" s="13" t="s">
        <v>2281</v>
      </c>
      <c r="D1873" s="13" t="s">
        <v>207</v>
      </c>
      <c r="E1873" s="13" t="s">
        <v>187</v>
      </c>
      <c r="F1873" s="13" t="s">
        <v>188</v>
      </c>
      <c r="G1873" s="13" t="s">
        <v>189</v>
      </c>
      <c r="H1873" s="13" t="s">
        <v>190</v>
      </c>
      <c r="I1873" s="13">
        <v>1872</v>
      </c>
    </row>
    <row r="1874" spans="1:9" x14ac:dyDescent="0.25">
      <c r="A1874" s="13" t="str">
        <f t="shared" si="29"/>
        <v xml:space="preserve">606-D      Guard Rail, Bridge End Section, Type C Modified </v>
      </c>
      <c r="B1874" s="13" t="s">
        <v>2272</v>
      </c>
      <c r="C1874" s="13" t="s">
        <v>2282</v>
      </c>
      <c r="D1874" s="13" t="s">
        <v>207</v>
      </c>
      <c r="E1874" s="13" t="s">
        <v>187</v>
      </c>
      <c r="F1874" s="13" t="s">
        <v>188</v>
      </c>
      <c r="G1874" s="13" t="s">
        <v>189</v>
      </c>
      <c r="H1874" s="13" t="s">
        <v>190</v>
      </c>
      <c r="I1874" s="13">
        <v>1873</v>
      </c>
    </row>
    <row r="1875" spans="1:9" x14ac:dyDescent="0.25">
      <c r="A1875" s="13" t="str">
        <f t="shared" si="29"/>
        <v xml:space="preserve">606-D      Guard Rail, Bridge End Section, Type D </v>
      </c>
      <c r="B1875" s="13" t="s">
        <v>2272</v>
      </c>
      <c r="C1875" s="13" t="s">
        <v>2283</v>
      </c>
      <c r="D1875" s="13" t="s">
        <v>207</v>
      </c>
      <c r="E1875" s="13" t="s">
        <v>187</v>
      </c>
      <c r="F1875" s="13" t="s">
        <v>188</v>
      </c>
      <c r="G1875" s="13" t="s">
        <v>189</v>
      </c>
      <c r="H1875" s="13" t="s">
        <v>190</v>
      </c>
      <c r="I1875" s="13">
        <v>1874</v>
      </c>
    </row>
    <row r="1876" spans="1:9" x14ac:dyDescent="0.25">
      <c r="A1876" s="13" t="str">
        <f t="shared" si="29"/>
        <v xml:space="preserve">606-D      Guard Rail, Bridge End Section, Type D Modified </v>
      </c>
      <c r="B1876" s="13" t="s">
        <v>2272</v>
      </c>
      <c r="C1876" s="13" t="s">
        <v>2284</v>
      </c>
      <c r="D1876" s="13" t="s">
        <v>207</v>
      </c>
      <c r="E1876" s="13" t="s">
        <v>187</v>
      </c>
      <c r="F1876" s="13" t="s">
        <v>188</v>
      </c>
      <c r="G1876" s="13" t="s">
        <v>189</v>
      </c>
      <c r="H1876" s="13" t="s">
        <v>190</v>
      </c>
      <c r="I1876" s="13">
        <v>1875</v>
      </c>
    </row>
    <row r="1877" spans="1:9" x14ac:dyDescent="0.25">
      <c r="A1877" s="13" t="str">
        <f t="shared" si="29"/>
        <v xml:space="preserve">606-D      Guard Rail, Bridge End Section, Type E </v>
      </c>
      <c r="B1877" s="13" t="s">
        <v>2272</v>
      </c>
      <c r="C1877" s="13" t="s">
        <v>2285</v>
      </c>
      <c r="D1877" s="13" t="s">
        <v>207</v>
      </c>
      <c r="E1877" s="13" t="s">
        <v>187</v>
      </c>
      <c r="F1877" s="13" t="s">
        <v>188</v>
      </c>
      <c r="G1877" s="13" t="s">
        <v>189</v>
      </c>
      <c r="H1877" s="13" t="s">
        <v>190</v>
      </c>
      <c r="I1877" s="13">
        <v>1876</v>
      </c>
    </row>
    <row r="1878" spans="1:9" x14ac:dyDescent="0.25">
      <c r="A1878" s="13" t="str">
        <f t="shared" si="29"/>
        <v xml:space="preserve">606-D      Guard Rail, Bridge End Section, Type E Modified </v>
      </c>
      <c r="B1878" s="13" t="s">
        <v>2272</v>
      </c>
      <c r="C1878" s="13" t="s">
        <v>2286</v>
      </c>
      <c r="D1878" s="13" t="s">
        <v>207</v>
      </c>
      <c r="E1878" s="13" t="s">
        <v>187</v>
      </c>
      <c r="F1878" s="13" t="s">
        <v>188</v>
      </c>
      <c r="G1878" s="13" t="s">
        <v>189</v>
      </c>
      <c r="H1878" s="13" t="s">
        <v>190</v>
      </c>
      <c r="I1878" s="13">
        <v>1877</v>
      </c>
    </row>
    <row r="1879" spans="1:9" x14ac:dyDescent="0.25">
      <c r="A1879" s="13" t="str">
        <f t="shared" si="29"/>
        <v xml:space="preserve">606-D      Guard Rail, Bridge End Section, Type F </v>
      </c>
      <c r="B1879" s="13" t="s">
        <v>2272</v>
      </c>
      <c r="C1879" s="13" t="s">
        <v>2287</v>
      </c>
      <c r="D1879" s="13" t="s">
        <v>207</v>
      </c>
      <c r="E1879" s="13" t="s">
        <v>187</v>
      </c>
      <c r="F1879" s="13" t="s">
        <v>188</v>
      </c>
      <c r="G1879" s="13" t="s">
        <v>189</v>
      </c>
      <c r="H1879" s="13" t="s">
        <v>190</v>
      </c>
      <c r="I1879" s="13">
        <v>1878</v>
      </c>
    </row>
    <row r="1880" spans="1:9" x14ac:dyDescent="0.25">
      <c r="A1880" s="13" t="str">
        <f t="shared" si="29"/>
        <v xml:space="preserve">606-D      Guard Rail, Bridge End Section, Type F Modified </v>
      </c>
      <c r="B1880" s="13" t="s">
        <v>2272</v>
      </c>
      <c r="C1880" s="13" t="s">
        <v>2288</v>
      </c>
      <c r="D1880" s="13" t="s">
        <v>207</v>
      </c>
      <c r="E1880" s="13" t="s">
        <v>187</v>
      </c>
      <c r="F1880" s="13" t="s">
        <v>188</v>
      </c>
      <c r="G1880" s="13" t="s">
        <v>189</v>
      </c>
      <c r="H1880" s="13" t="s">
        <v>190</v>
      </c>
      <c r="I1880" s="13">
        <v>1879</v>
      </c>
    </row>
    <row r="1881" spans="1:9" x14ac:dyDescent="0.25">
      <c r="A1881" s="13" t="str">
        <f t="shared" si="29"/>
        <v xml:space="preserve">606-D      Guard Rail, Bridge End Section, Type G </v>
      </c>
      <c r="B1881" s="13" t="s">
        <v>2272</v>
      </c>
      <c r="C1881" s="13" t="s">
        <v>2289</v>
      </c>
      <c r="D1881" s="13" t="s">
        <v>207</v>
      </c>
      <c r="E1881" s="13" t="s">
        <v>187</v>
      </c>
      <c r="F1881" s="13" t="s">
        <v>188</v>
      </c>
      <c r="G1881" s="13" t="s">
        <v>189</v>
      </c>
      <c r="H1881" s="13" t="s">
        <v>190</v>
      </c>
      <c r="I1881" s="13">
        <v>1880</v>
      </c>
    </row>
    <row r="1882" spans="1:9" x14ac:dyDescent="0.25">
      <c r="A1882" s="13" t="str">
        <f t="shared" si="29"/>
        <v xml:space="preserve">606-D      Guard Rail, Bridge End Section, Type G, Modified </v>
      </c>
      <c r="B1882" s="13" t="s">
        <v>2272</v>
      </c>
      <c r="C1882" s="13" t="s">
        <v>2290</v>
      </c>
      <c r="D1882" s="13" t="s">
        <v>207</v>
      </c>
      <c r="E1882" s="13" t="s">
        <v>187</v>
      </c>
      <c r="F1882" s="13" t="s">
        <v>188</v>
      </c>
      <c r="G1882" s="13" t="s">
        <v>189</v>
      </c>
      <c r="H1882" s="13" t="s">
        <v>190</v>
      </c>
      <c r="I1882" s="13">
        <v>1881</v>
      </c>
    </row>
    <row r="1883" spans="1:9" x14ac:dyDescent="0.25">
      <c r="A1883" s="13" t="str">
        <f t="shared" si="29"/>
        <v xml:space="preserve">606-D      Guard Rail, Bridge End Section, Type H </v>
      </c>
      <c r="B1883" s="13" t="s">
        <v>2272</v>
      </c>
      <c r="C1883" s="13" t="s">
        <v>2291</v>
      </c>
      <c r="D1883" s="13" t="s">
        <v>207</v>
      </c>
      <c r="E1883" s="13" t="s">
        <v>187</v>
      </c>
      <c r="F1883" s="13" t="s">
        <v>188</v>
      </c>
      <c r="G1883" s="13" t="s">
        <v>189</v>
      </c>
      <c r="H1883" s="13" t="s">
        <v>190</v>
      </c>
      <c r="I1883" s="13">
        <v>1882</v>
      </c>
    </row>
    <row r="1884" spans="1:9" x14ac:dyDescent="0.25">
      <c r="A1884" s="13" t="str">
        <f t="shared" si="29"/>
        <v xml:space="preserve">606-D      Guard Rail, Bridge End Section, Type H, Metal Post </v>
      </c>
      <c r="B1884" s="13" t="s">
        <v>2272</v>
      </c>
      <c r="C1884" s="13" t="s">
        <v>2292</v>
      </c>
      <c r="D1884" s="13" t="s">
        <v>207</v>
      </c>
      <c r="E1884" s="13" t="s">
        <v>187</v>
      </c>
      <c r="F1884" s="13" t="s">
        <v>188</v>
      </c>
      <c r="G1884" s="13" t="s">
        <v>189</v>
      </c>
      <c r="H1884" s="13" t="s">
        <v>190</v>
      </c>
      <c r="I1884" s="13">
        <v>1883</v>
      </c>
    </row>
    <row r="1885" spans="1:9" x14ac:dyDescent="0.25">
      <c r="A1885" s="13" t="str">
        <f t="shared" si="29"/>
        <v xml:space="preserve">606-D      Guard Rail, Bridge End Section, Type H, Wood Post </v>
      </c>
      <c r="B1885" s="13" t="s">
        <v>2272</v>
      </c>
      <c r="C1885" s="13" t="s">
        <v>2293</v>
      </c>
      <c r="D1885" s="13" t="s">
        <v>207</v>
      </c>
      <c r="E1885" s="13" t="s">
        <v>187</v>
      </c>
      <c r="F1885" s="13" t="s">
        <v>188</v>
      </c>
      <c r="G1885" s="13" t="s">
        <v>189</v>
      </c>
      <c r="H1885" s="13" t="s">
        <v>190</v>
      </c>
      <c r="I1885" s="13">
        <v>1884</v>
      </c>
    </row>
    <row r="1886" spans="1:9" x14ac:dyDescent="0.25">
      <c r="A1886" s="13" t="str">
        <f t="shared" si="29"/>
        <v xml:space="preserve">606-D      Guard Rail, Bridge End Section, Type I </v>
      </c>
      <c r="B1886" s="13" t="s">
        <v>2272</v>
      </c>
      <c r="C1886" s="13" t="s">
        <v>2294</v>
      </c>
      <c r="D1886" s="13" t="s">
        <v>207</v>
      </c>
      <c r="E1886" s="13" t="s">
        <v>187</v>
      </c>
      <c r="F1886" s="13" t="s">
        <v>188</v>
      </c>
      <c r="G1886" s="13" t="s">
        <v>189</v>
      </c>
      <c r="H1886" s="13" t="s">
        <v>190</v>
      </c>
      <c r="I1886" s="13">
        <v>1885</v>
      </c>
    </row>
    <row r="1887" spans="1:9" x14ac:dyDescent="0.25">
      <c r="A1887" s="13" t="str">
        <f t="shared" si="29"/>
        <v xml:space="preserve">606-D      Guard Rail, Bridge End Section, Type I, Metal Post </v>
      </c>
      <c r="B1887" s="13" t="s">
        <v>2272</v>
      </c>
      <c r="C1887" s="13" t="s">
        <v>2295</v>
      </c>
      <c r="D1887" s="13" t="s">
        <v>207</v>
      </c>
      <c r="E1887" s="13" t="s">
        <v>187</v>
      </c>
      <c r="F1887" s="13" t="s">
        <v>188</v>
      </c>
      <c r="G1887" s="13" t="s">
        <v>189</v>
      </c>
      <c r="H1887" s="13" t="s">
        <v>190</v>
      </c>
      <c r="I1887" s="13">
        <v>1886</v>
      </c>
    </row>
    <row r="1888" spans="1:9" x14ac:dyDescent="0.25">
      <c r="A1888" s="13" t="str">
        <f t="shared" si="29"/>
        <v xml:space="preserve">606-D      Guard Rail, Bridge End Section, Type I, Wood Post </v>
      </c>
      <c r="B1888" s="13" t="s">
        <v>2272</v>
      </c>
      <c r="C1888" s="13" t="s">
        <v>2296</v>
      </c>
      <c r="D1888" s="13" t="s">
        <v>207</v>
      </c>
      <c r="E1888" s="13" t="s">
        <v>187</v>
      </c>
      <c r="F1888" s="13" t="s">
        <v>188</v>
      </c>
      <c r="G1888" s="13" t="s">
        <v>189</v>
      </c>
      <c r="H1888" s="13" t="s">
        <v>190</v>
      </c>
      <c r="I1888" s="13">
        <v>1887</v>
      </c>
    </row>
    <row r="1889" spans="1:9" x14ac:dyDescent="0.25">
      <c r="A1889" s="13" t="str">
        <f t="shared" si="29"/>
        <v xml:space="preserve">606-D      Guard Rail, Bridge End Section, Type Modified </v>
      </c>
      <c r="B1889" s="13" t="s">
        <v>2272</v>
      </c>
      <c r="C1889" s="13" t="s">
        <v>2297</v>
      </c>
      <c r="D1889" s="13" t="s">
        <v>207</v>
      </c>
      <c r="E1889" s="13" t="s">
        <v>187</v>
      </c>
      <c r="F1889" s="13" t="s">
        <v>188</v>
      </c>
      <c r="G1889" s="13" t="s">
        <v>189</v>
      </c>
      <c r="H1889" s="13" t="s">
        <v>190</v>
      </c>
      <c r="I1889" s="13">
        <v>1888</v>
      </c>
    </row>
    <row r="1890" spans="1:9" x14ac:dyDescent="0.25">
      <c r="A1890" s="13" t="str">
        <f t="shared" si="29"/>
        <v xml:space="preserve">606-E      Guard Rail, Terminal End Section </v>
      </c>
      <c r="B1890" s="13" t="s">
        <v>2298</v>
      </c>
      <c r="C1890" s="13" t="s">
        <v>2299</v>
      </c>
      <c r="D1890" s="13" t="s">
        <v>207</v>
      </c>
      <c r="E1890" s="13" t="s">
        <v>187</v>
      </c>
      <c r="F1890" s="13" t="s">
        <v>188</v>
      </c>
      <c r="G1890" s="13" t="s">
        <v>189</v>
      </c>
      <c r="H1890" s="13" t="s">
        <v>190</v>
      </c>
      <c r="I1890" s="13">
        <v>1889</v>
      </c>
    </row>
    <row r="1891" spans="1:9" x14ac:dyDescent="0.25">
      <c r="A1891" s="13" t="str">
        <f t="shared" si="29"/>
        <v xml:space="preserve">606-E      Guard Rail, Terminal End Section, Bi-Directional </v>
      </c>
      <c r="B1891" s="13" t="s">
        <v>2298</v>
      </c>
      <c r="C1891" s="13" t="s">
        <v>2300</v>
      </c>
      <c r="D1891" s="13" t="s">
        <v>207</v>
      </c>
      <c r="E1891" s="13" t="s">
        <v>187</v>
      </c>
      <c r="F1891" s="13" t="s">
        <v>188</v>
      </c>
      <c r="G1891" s="13" t="s">
        <v>189</v>
      </c>
      <c r="H1891" s="13" t="s">
        <v>190</v>
      </c>
      <c r="I1891" s="13">
        <v>1890</v>
      </c>
    </row>
    <row r="1892" spans="1:9" x14ac:dyDescent="0.25">
      <c r="A1892" s="13" t="str">
        <f t="shared" si="29"/>
        <v xml:space="preserve">606-E      Guard Rail, Terminal End Section, Double Faced </v>
      </c>
      <c r="B1892" s="13" t="s">
        <v>2298</v>
      </c>
      <c r="C1892" s="13" t="s">
        <v>2301</v>
      </c>
      <c r="D1892" s="13" t="s">
        <v>207</v>
      </c>
      <c r="E1892" s="13" t="s">
        <v>187</v>
      </c>
      <c r="F1892" s="13" t="s">
        <v>188</v>
      </c>
      <c r="G1892" s="13" t="s">
        <v>189</v>
      </c>
      <c r="H1892" s="13" t="s">
        <v>190</v>
      </c>
      <c r="I1892" s="13">
        <v>1891</v>
      </c>
    </row>
    <row r="1893" spans="1:9" x14ac:dyDescent="0.25">
      <c r="A1893" s="13" t="str">
        <f t="shared" si="29"/>
        <v xml:space="preserve">606-E      Guard Rail, Terminal End Section, Flared </v>
      </c>
      <c r="B1893" s="13" t="s">
        <v>2298</v>
      </c>
      <c r="C1893" s="13" t="s">
        <v>2302</v>
      </c>
      <c r="D1893" s="13" t="s">
        <v>207</v>
      </c>
      <c r="E1893" s="13" t="s">
        <v>187</v>
      </c>
      <c r="F1893" s="13" t="s">
        <v>188</v>
      </c>
      <c r="G1893" s="13" t="s">
        <v>189</v>
      </c>
      <c r="H1893" s="13" t="s">
        <v>190</v>
      </c>
      <c r="I1893" s="13">
        <v>1892</v>
      </c>
    </row>
    <row r="1894" spans="1:9" x14ac:dyDescent="0.25">
      <c r="A1894" s="13" t="str">
        <f t="shared" si="29"/>
        <v xml:space="preserve">606-E      Guard Rail, Terminal End Section, Non-Flared </v>
      </c>
      <c r="B1894" s="13" t="s">
        <v>2298</v>
      </c>
      <c r="C1894" s="13" t="s">
        <v>2303</v>
      </c>
      <c r="D1894" s="13" t="s">
        <v>207</v>
      </c>
      <c r="E1894" s="13" t="s">
        <v>187</v>
      </c>
      <c r="F1894" s="13" t="s">
        <v>188</v>
      </c>
      <c r="G1894" s="13" t="s">
        <v>189</v>
      </c>
      <c r="H1894" s="13" t="s">
        <v>190</v>
      </c>
      <c r="I1894" s="13">
        <v>1893</v>
      </c>
    </row>
    <row r="1895" spans="1:9" x14ac:dyDescent="0.25">
      <c r="A1895" s="13" t="str">
        <f t="shared" si="29"/>
        <v xml:space="preserve">606-F      Guard Rail, Remove and Replace Guard Rail &amp; Posts </v>
      </c>
      <c r="B1895" s="13" t="s">
        <v>2304</v>
      </c>
      <c r="C1895" s="13" t="s">
        <v>2305</v>
      </c>
      <c r="D1895" s="13" t="s">
        <v>230</v>
      </c>
      <c r="E1895" s="13" t="s">
        <v>187</v>
      </c>
      <c r="F1895" s="13" t="s">
        <v>188</v>
      </c>
      <c r="G1895" s="13" t="s">
        <v>189</v>
      </c>
      <c r="H1895" s="13" t="s">
        <v>190</v>
      </c>
      <c r="I1895" s="13">
        <v>1894</v>
      </c>
    </row>
    <row r="1896" spans="1:9" x14ac:dyDescent="0.25">
      <c r="A1896" s="13" t="str">
        <f t="shared" si="29"/>
        <v xml:space="preserve">606-F      Guard Rail, Remove and Replace Guard Rail, Blockouts &amp; Posts </v>
      </c>
      <c r="B1896" s="13" t="s">
        <v>2304</v>
      </c>
      <c r="C1896" s="13" t="s">
        <v>2306</v>
      </c>
      <c r="D1896" s="13" t="s">
        <v>230</v>
      </c>
      <c r="E1896" s="13" t="s">
        <v>187</v>
      </c>
      <c r="F1896" s="13" t="s">
        <v>188</v>
      </c>
      <c r="G1896" s="13" t="s">
        <v>189</v>
      </c>
      <c r="H1896" s="13" t="s">
        <v>190</v>
      </c>
      <c r="I1896" s="13">
        <v>1895</v>
      </c>
    </row>
    <row r="1897" spans="1:9" x14ac:dyDescent="0.25">
      <c r="A1897" s="13" t="str">
        <f t="shared" si="29"/>
        <v xml:space="preserve">606-F      Guard Rail, Replace Metal Blockout </v>
      </c>
      <c r="B1897" s="13" t="s">
        <v>2304</v>
      </c>
      <c r="C1897" s="13" t="s">
        <v>2307</v>
      </c>
      <c r="D1897" s="13" t="s">
        <v>207</v>
      </c>
      <c r="E1897" s="13" t="s">
        <v>187</v>
      </c>
      <c r="F1897" s="13" t="s">
        <v>188</v>
      </c>
      <c r="G1897" s="13" t="s">
        <v>189</v>
      </c>
      <c r="H1897" s="13" t="s">
        <v>190</v>
      </c>
      <c r="I1897" s="13">
        <v>1896</v>
      </c>
    </row>
    <row r="1898" spans="1:9" x14ac:dyDescent="0.25">
      <c r="A1898" s="13" t="str">
        <f t="shared" si="29"/>
        <v xml:space="preserve">606-F      Guard Rail, Replace Steel Post </v>
      </c>
      <c r="B1898" s="13" t="s">
        <v>2304</v>
      </c>
      <c r="C1898" s="13" t="s">
        <v>2308</v>
      </c>
      <c r="D1898" s="13" t="s">
        <v>207</v>
      </c>
      <c r="E1898" s="13" t="s">
        <v>187</v>
      </c>
      <c r="F1898" s="13" t="s">
        <v>188</v>
      </c>
      <c r="G1898" s="13" t="s">
        <v>189</v>
      </c>
      <c r="H1898" s="13" t="s">
        <v>190</v>
      </c>
      <c r="I1898" s="13">
        <v>1897</v>
      </c>
    </row>
    <row r="1899" spans="1:9" x14ac:dyDescent="0.25">
      <c r="A1899" s="13" t="str">
        <f t="shared" si="29"/>
        <v xml:space="preserve">606-F      Guard Rail, Replace Steel Post and Wood Blockout </v>
      </c>
      <c r="B1899" s="13" t="s">
        <v>2304</v>
      </c>
      <c r="C1899" s="13" t="s">
        <v>2309</v>
      </c>
      <c r="D1899" s="13" t="s">
        <v>207</v>
      </c>
      <c r="E1899" s="13" t="s">
        <v>187</v>
      </c>
      <c r="F1899" s="13" t="s">
        <v>188</v>
      </c>
      <c r="G1899" s="13" t="s">
        <v>189</v>
      </c>
      <c r="H1899" s="13" t="s">
        <v>190</v>
      </c>
      <c r="I1899" s="13">
        <v>1898</v>
      </c>
    </row>
    <row r="1900" spans="1:9" x14ac:dyDescent="0.25">
      <c r="A1900" s="13" t="str">
        <f t="shared" si="29"/>
        <v xml:space="preserve">606-F      Guard Rail, Replace Wood Blockout </v>
      </c>
      <c r="B1900" s="13" t="s">
        <v>2304</v>
      </c>
      <c r="C1900" s="13" t="s">
        <v>2310</v>
      </c>
      <c r="D1900" s="13" t="s">
        <v>207</v>
      </c>
      <c r="E1900" s="13" t="s">
        <v>187</v>
      </c>
      <c r="F1900" s="13" t="s">
        <v>188</v>
      </c>
      <c r="G1900" s="13" t="s">
        <v>189</v>
      </c>
      <c r="H1900" s="13" t="s">
        <v>190</v>
      </c>
      <c r="I1900" s="13">
        <v>1899</v>
      </c>
    </row>
    <row r="1901" spans="1:9" x14ac:dyDescent="0.25">
      <c r="A1901" s="13" t="str">
        <f t="shared" si="29"/>
        <v xml:space="preserve">606-F      Guard Rail, Replace Wood Post and Wood Blockout </v>
      </c>
      <c r="B1901" s="13" t="s">
        <v>2304</v>
      </c>
      <c r="C1901" s="13" t="s">
        <v>2311</v>
      </c>
      <c r="D1901" s="13" t="s">
        <v>207</v>
      </c>
      <c r="E1901" s="13" t="s">
        <v>187</v>
      </c>
      <c r="F1901" s="13" t="s">
        <v>188</v>
      </c>
      <c r="G1901" s="13" t="s">
        <v>189</v>
      </c>
      <c r="H1901" s="13" t="s">
        <v>190</v>
      </c>
      <c r="I1901" s="13">
        <v>1900</v>
      </c>
    </row>
    <row r="1902" spans="1:9" x14ac:dyDescent="0.25">
      <c r="A1902" s="13" t="str">
        <f t="shared" si="29"/>
        <v xml:space="preserve">606-G      Special Sections, Bridge Connector </v>
      </c>
      <c r="B1902" s="13" t="s">
        <v>2312</v>
      </c>
      <c r="C1902" s="13" t="s">
        <v>2313</v>
      </c>
      <c r="D1902" s="13" t="s">
        <v>207</v>
      </c>
      <c r="E1902" s="13" t="s">
        <v>187</v>
      </c>
      <c r="F1902" s="13" t="s">
        <v>188</v>
      </c>
      <c r="G1902" s="13" t="s">
        <v>189</v>
      </c>
      <c r="H1902" s="13" t="s">
        <v>190</v>
      </c>
      <c r="I1902" s="13">
        <v>1901</v>
      </c>
    </row>
    <row r="1903" spans="1:9" x14ac:dyDescent="0.25">
      <c r="A1903" s="13" t="str">
        <f t="shared" si="29"/>
        <v xml:space="preserve">606-G      Special Sections, Guard Rail Bridge End Connector </v>
      </c>
      <c r="B1903" s="13" t="s">
        <v>2312</v>
      </c>
      <c r="C1903" s="13" t="s">
        <v>2314</v>
      </c>
      <c r="D1903" s="13" t="s">
        <v>207</v>
      </c>
      <c r="E1903" s="13" t="s">
        <v>187</v>
      </c>
      <c r="F1903" s="13" t="s">
        <v>188</v>
      </c>
      <c r="G1903" s="13" t="s">
        <v>189</v>
      </c>
      <c r="H1903" s="13" t="s">
        <v>190</v>
      </c>
      <c r="I1903" s="13">
        <v>1902</v>
      </c>
    </row>
    <row r="1904" spans="1:9" x14ac:dyDescent="0.25">
      <c r="A1904" s="13" t="str">
        <f t="shared" si="29"/>
        <v xml:space="preserve">606-G      Special Sections, Special Design Bridge Connector </v>
      </c>
      <c r="B1904" s="13" t="s">
        <v>2312</v>
      </c>
      <c r="C1904" s="13" t="s">
        <v>2315</v>
      </c>
      <c r="D1904" s="13" t="s">
        <v>207</v>
      </c>
      <c r="E1904" s="13" t="s">
        <v>187</v>
      </c>
      <c r="F1904" s="13" t="s">
        <v>188</v>
      </c>
      <c r="G1904" s="13" t="s">
        <v>189</v>
      </c>
      <c r="H1904" s="13" t="s">
        <v>190</v>
      </c>
      <c r="I1904" s="13">
        <v>1903</v>
      </c>
    </row>
    <row r="1905" spans="1:9" x14ac:dyDescent="0.25">
      <c r="A1905" s="13" t="str">
        <f t="shared" si="29"/>
        <v xml:space="preserve">606-G      Special Sections, Thrie Beam, Transition Section </v>
      </c>
      <c r="B1905" s="13" t="s">
        <v>2312</v>
      </c>
      <c r="C1905" s="13" t="s">
        <v>2316</v>
      </c>
      <c r="D1905" s="13" t="s">
        <v>207</v>
      </c>
      <c r="E1905" s="13" t="s">
        <v>187</v>
      </c>
      <c r="F1905" s="13" t="s">
        <v>188</v>
      </c>
      <c r="G1905" s="13" t="s">
        <v>189</v>
      </c>
      <c r="H1905" s="13" t="s">
        <v>190</v>
      </c>
      <c r="I1905" s="13">
        <v>1904</v>
      </c>
    </row>
    <row r="1906" spans="1:9" x14ac:dyDescent="0.25">
      <c r="A1906" s="13" t="str">
        <f t="shared" si="29"/>
        <v xml:space="preserve">606-G      Special Sections, Short Radius Guardrail </v>
      </c>
      <c r="B1906" s="13" t="s">
        <v>2312</v>
      </c>
      <c r="C1906" s="13" t="s">
        <v>2317</v>
      </c>
      <c r="D1906" s="13" t="s">
        <v>207</v>
      </c>
      <c r="E1906" s="13" t="s">
        <v>187</v>
      </c>
      <c r="F1906" s="13" t="s">
        <v>188</v>
      </c>
      <c r="G1906" s="13" t="s">
        <v>189</v>
      </c>
      <c r="H1906" s="13" t="s">
        <v>190</v>
      </c>
      <c r="I1906" s="13">
        <v>1905</v>
      </c>
    </row>
    <row r="1907" spans="1:9" x14ac:dyDescent="0.25">
      <c r="A1907" s="13" t="str">
        <f t="shared" si="29"/>
        <v xml:space="preserve">907-606-PP Guard Rail Repair, 'W' Beam, Per Plans </v>
      </c>
      <c r="B1907" s="13" t="s">
        <v>2318</v>
      </c>
      <c r="C1907" s="13" t="s">
        <v>2319</v>
      </c>
      <c r="D1907" s="13" t="s">
        <v>207</v>
      </c>
      <c r="E1907" s="13" t="s">
        <v>187</v>
      </c>
      <c r="F1907" s="13" t="s">
        <v>188</v>
      </c>
      <c r="G1907" s="13" t="s">
        <v>189</v>
      </c>
      <c r="H1907" s="13" t="s">
        <v>190</v>
      </c>
      <c r="I1907" s="13">
        <v>1906</v>
      </c>
    </row>
    <row r="1908" spans="1:9" x14ac:dyDescent="0.25">
      <c r="A1908" s="13" t="str">
        <f t="shared" si="29"/>
        <v xml:space="preserve">907-606-PP Guard Rail Repair, 'W' Beam, Per Plans </v>
      </c>
      <c r="B1908" s="13" t="s">
        <v>2318</v>
      </c>
      <c r="C1908" s="13" t="s">
        <v>2319</v>
      </c>
      <c r="D1908" s="13" t="s">
        <v>230</v>
      </c>
      <c r="E1908" s="13" t="s">
        <v>187</v>
      </c>
      <c r="F1908" s="13" t="s">
        <v>188</v>
      </c>
      <c r="G1908" s="13" t="s">
        <v>189</v>
      </c>
      <c r="H1908" s="13" t="s">
        <v>190</v>
      </c>
      <c r="I1908" s="13">
        <v>1907</v>
      </c>
    </row>
    <row r="1909" spans="1:9" x14ac:dyDescent="0.25">
      <c r="A1909" s="13" t="str">
        <f t="shared" si="29"/>
        <v xml:space="preserve">907-606-PP Guard Rail Repair, Thrie Beam, Per Plans </v>
      </c>
      <c r="B1909" s="13" t="s">
        <v>2318</v>
      </c>
      <c r="C1909" s="13" t="s">
        <v>2320</v>
      </c>
      <c r="D1909" s="13" t="s">
        <v>230</v>
      </c>
      <c r="E1909" s="13" t="s">
        <v>187</v>
      </c>
      <c r="F1909" s="13" t="s">
        <v>188</v>
      </c>
      <c r="G1909" s="13" t="s">
        <v>189</v>
      </c>
      <c r="H1909" s="13" t="s">
        <v>190</v>
      </c>
      <c r="I1909" s="13">
        <v>1908</v>
      </c>
    </row>
    <row r="1910" spans="1:9" x14ac:dyDescent="0.25">
      <c r="A1910" s="13" t="str">
        <f t="shared" si="29"/>
        <v xml:space="preserve">907-606-PP Guard Rail Repair, Thrie Beam, Per Plans </v>
      </c>
      <c r="B1910" s="13" t="s">
        <v>2318</v>
      </c>
      <c r="C1910" s="13" t="s">
        <v>2320</v>
      </c>
      <c r="D1910" s="13" t="s">
        <v>207</v>
      </c>
      <c r="E1910" s="13" t="s">
        <v>187</v>
      </c>
      <c r="F1910" s="13" t="s">
        <v>188</v>
      </c>
      <c r="G1910" s="13" t="s">
        <v>189</v>
      </c>
      <c r="H1910" s="13" t="s">
        <v>190</v>
      </c>
      <c r="I1910" s="13">
        <v>1909</v>
      </c>
    </row>
    <row r="1911" spans="1:9" x14ac:dyDescent="0.25">
      <c r="A1911" s="13" t="str">
        <f t="shared" si="29"/>
        <v xml:space="preserve">907-606-PP Guard Rail, Bridge Connector, Per Plans </v>
      </c>
      <c r="B1911" s="13" t="s">
        <v>2318</v>
      </c>
      <c r="C1911" s="13" t="s">
        <v>2321</v>
      </c>
      <c r="D1911" s="13" t="s">
        <v>207</v>
      </c>
      <c r="E1911" s="13" t="s">
        <v>187</v>
      </c>
      <c r="F1911" s="13" t="s">
        <v>188</v>
      </c>
      <c r="G1911" s="13" t="s">
        <v>189</v>
      </c>
      <c r="H1911" s="13" t="s">
        <v>190</v>
      </c>
      <c r="I1911" s="13">
        <v>1910</v>
      </c>
    </row>
    <row r="1912" spans="1:9" x14ac:dyDescent="0.25">
      <c r="A1912" s="13" t="str">
        <f t="shared" si="29"/>
        <v xml:space="preserve">907-606-PP Remove and Replace Blockouts &amp; Add Rub-Rail </v>
      </c>
      <c r="B1912" s="13" t="s">
        <v>2318</v>
      </c>
      <c r="C1912" s="13" t="s">
        <v>2322</v>
      </c>
      <c r="D1912" s="13" t="s">
        <v>230</v>
      </c>
      <c r="E1912" s="13" t="s">
        <v>187</v>
      </c>
      <c r="F1912" s="13" t="s">
        <v>188</v>
      </c>
      <c r="G1912" s="13" t="s">
        <v>189</v>
      </c>
      <c r="H1912" s="13" t="s">
        <v>190</v>
      </c>
      <c r="I1912" s="13">
        <v>1911</v>
      </c>
    </row>
    <row r="1913" spans="1:9" x14ac:dyDescent="0.25">
      <c r="A1913" s="13" t="str">
        <f t="shared" si="29"/>
        <v xml:space="preserve">907-606-PP Remove and Replace Guard Rail Blockouts </v>
      </c>
      <c r="B1913" s="13" t="s">
        <v>2318</v>
      </c>
      <c r="C1913" s="13" t="s">
        <v>2323</v>
      </c>
      <c r="D1913" s="13" t="s">
        <v>207</v>
      </c>
      <c r="E1913" s="13" t="s">
        <v>187</v>
      </c>
      <c r="F1913" s="13" t="s">
        <v>188</v>
      </c>
      <c r="G1913" s="13" t="s">
        <v>189</v>
      </c>
      <c r="H1913" s="13" t="s">
        <v>190</v>
      </c>
      <c r="I1913" s="13">
        <v>1912</v>
      </c>
    </row>
    <row r="1914" spans="1:9" x14ac:dyDescent="0.25">
      <c r="A1914" s="13" t="str">
        <f t="shared" si="29"/>
        <v xml:space="preserve">907-606-PP Remove and Replace Guard Rail, Blockouts, &amp; Posts </v>
      </c>
      <c r="B1914" s="13" t="s">
        <v>2318</v>
      </c>
      <c r="C1914" s="13" t="s">
        <v>2324</v>
      </c>
      <c r="D1914" s="13" t="s">
        <v>230</v>
      </c>
      <c r="E1914" s="13" t="s">
        <v>187</v>
      </c>
      <c r="F1914" s="13" t="s">
        <v>188</v>
      </c>
      <c r="G1914" s="13" t="s">
        <v>189</v>
      </c>
      <c r="H1914" s="13" t="s">
        <v>190</v>
      </c>
      <c r="I1914" s="13">
        <v>1913</v>
      </c>
    </row>
    <row r="1915" spans="1:9" x14ac:dyDescent="0.25">
      <c r="A1915" s="13" t="str">
        <f t="shared" si="29"/>
        <v xml:space="preserve">907-606-PP Remove and Replace Wheel Guard &amp; Retainer </v>
      </c>
      <c r="B1915" s="13" t="s">
        <v>2318</v>
      </c>
      <c r="C1915" s="13" t="s">
        <v>2325</v>
      </c>
      <c r="D1915" s="13" t="s">
        <v>230</v>
      </c>
      <c r="E1915" s="13" t="s">
        <v>187</v>
      </c>
      <c r="F1915" s="13" t="s">
        <v>188</v>
      </c>
      <c r="G1915" s="13" t="s">
        <v>189</v>
      </c>
      <c r="H1915" s="13" t="s">
        <v>190</v>
      </c>
      <c r="I1915" s="13">
        <v>1914</v>
      </c>
    </row>
    <row r="1916" spans="1:9" x14ac:dyDescent="0.25">
      <c r="A1916" s="13" t="str">
        <f t="shared" si="29"/>
        <v xml:space="preserve">907-606-PP Guard Rail,  Add Rub-Rail </v>
      </c>
      <c r="B1916" s="13" t="s">
        <v>2318</v>
      </c>
      <c r="C1916" s="13" t="s">
        <v>2326</v>
      </c>
      <c r="D1916" s="13" t="s">
        <v>230</v>
      </c>
      <c r="E1916" s="13" t="s">
        <v>187</v>
      </c>
      <c r="F1916" s="13" t="s">
        <v>188</v>
      </c>
      <c r="G1916" s="13" t="s">
        <v>189</v>
      </c>
      <c r="H1916" s="13" t="s">
        <v>190</v>
      </c>
      <c r="I1916" s="13">
        <v>1915</v>
      </c>
    </row>
    <row r="1917" spans="1:9" x14ac:dyDescent="0.25">
      <c r="A1917" s="13" t="str">
        <f t="shared" si="29"/>
        <v xml:space="preserve">607-A      31.5" Type"A" Woven Wire Fence, w/ Barbed Wire as Shown </v>
      </c>
      <c r="B1917" s="13" t="s">
        <v>2327</v>
      </c>
      <c r="C1917" s="13" t="s">
        <v>2328</v>
      </c>
      <c r="D1917" s="13" t="s">
        <v>230</v>
      </c>
      <c r="E1917" s="13" t="s">
        <v>187</v>
      </c>
      <c r="F1917" s="13" t="s">
        <v>188</v>
      </c>
      <c r="G1917" s="13" t="s">
        <v>189</v>
      </c>
      <c r="H1917" s="13" t="s">
        <v>190</v>
      </c>
      <c r="I1917" s="13">
        <v>1916</v>
      </c>
    </row>
    <row r="1918" spans="1:9" x14ac:dyDescent="0.25">
      <c r="A1918" s="13" t="str">
        <f t="shared" si="29"/>
        <v xml:space="preserve">607-A      60" Type "A" Woven Wire Fence, w/ Barbed Wire as Shown </v>
      </c>
      <c r="B1918" s="13" t="s">
        <v>2327</v>
      </c>
      <c r="C1918" s="13" t="s">
        <v>2329</v>
      </c>
      <c r="D1918" s="13" t="s">
        <v>230</v>
      </c>
      <c r="E1918" s="13" t="s">
        <v>187</v>
      </c>
      <c r="F1918" s="13" t="s">
        <v>188</v>
      </c>
      <c r="G1918" s="13" t="s">
        <v>189</v>
      </c>
      <c r="H1918" s="13" t="s">
        <v>190</v>
      </c>
      <c r="I1918" s="13">
        <v>1917</v>
      </c>
    </row>
    <row r="1919" spans="1:9" x14ac:dyDescent="0.25">
      <c r="A1919" s="13" t="str">
        <f t="shared" si="29"/>
        <v xml:space="preserve">607-B      120" Type I Chain Link Fence, Class I </v>
      </c>
      <c r="B1919" s="13" t="s">
        <v>2330</v>
      </c>
      <c r="C1919" s="13" t="s">
        <v>2331</v>
      </c>
      <c r="D1919" s="13" t="s">
        <v>230</v>
      </c>
      <c r="E1919" s="13" t="s">
        <v>187</v>
      </c>
      <c r="F1919" s="13" t="s">
        <v>188</v>
      </c>
      <c r="G1919" s="13" t="s">
        <v>189</v>
      </c>
      <c r="H1919" s="13" t="s">
        <v>190</v>
      </c>
      <c r="I1919" s="13">
        <v>1918</v>
      </c>
    </row>
    <row r="1920" spans="1:9" x14ac:dyDescent="0.25">
      <c r="A1920" s="13" t="str">
        <f t="shared" si="29"/>
        <v xml:space="preserve">607-B      120" Type I Chain Link Fence, Class II </v>
      </c>
      <c r="B1920" s="13" t="s">
        <v>2330</v>
      </c>
      <c r="C1920" s="13" t="s">
        <v>2332</v>
      </c>
      <c r="D1920" s="13" t="s">
        <v>230</v>
      </c>
      <c r="E1920" s="13" t="s">
        <v>187</v>
      </c>
      <c r="F1920" s="13" t="s">
        <v>188</v>
      </c>
      <c r="G1920" s="13" t="s">
        <v>189</v>
      </c>
      <c r="H1920" s="13" t="s">
        <v>190</v>
      </c>
      <c r="I1920" s="13">
        <v>1919</v>
      </c>
    </row>
    <row r="1921" spans="1:9" x14ac:dyDescent="0.25">
      <c r="A1921" s="13" t="str">
        <f t="shared" si="29"/>
        <v xml:space="preserve">607-B      120" Type II Chain Link Fence, Class I </v>
      </c>
      <c r="B1921" s="13" t="s">
        <v>2330</v>
      </c>
      <c r="C1921" s="13" t="s">
        <v>2333</v>
      </c>
      <c r="D1921" s="13" t="s">
        <v>230</v>
      </c>
      <c r="E1921" s="13" t="s">
        <v>187</v>
      </c>
      <c r="F1921" s="13" t="s">
        <v>188</v>
      </c>
      <c r="G1921" s="13" t="s">
        <v>189</v>
      </c>
      <c r="H1921" s="13" t="s">
        <v>190</v>
      </c>
      <c r="I1921" s="13">
        <v>1920</v>
      </c>
    </row>
    <row r="1922" spans="1:9" x14ac:dyDescent="0.25">
      <c r="A1922" s="13" t="str">
        <f t="shared" si="29"/>
        <v xml:space="preserve">607-B      120" Type II Chain Link Fence, Class II </v>
      </c>
      <c r="B1922" s="13" t="s">
        <v>2330</v>
      </c>
      <c r="C1922" s="13" t="s">
        <v>2334</v>
      </c>
      <c r="D1922" s="13" t="s">
        <v>230</v>
      </c>
      <c r="E1922" s="13" t="s">
        <v>187</v>
      </c>
      <c r="F1922" s="13" t="s">
        <v>188</v>
      </c>
      <c r="G1922" s="13" t="s">
        <v>189</v>
      </c>
      <c r="H1922" s="13" t="s">
        <v>190</v>
      </c>
      <c r="I1922" s="13">
        <v>1921</v>
      </c>
    </row>
    <row r="1923" spans="1:9" x14ac:dyDescent="0.25">
      <c r="A1923" s="13" t="str">
        <f t="shared" si="29"/>
        <v xml:space="preserve">607-B      120" Type III Chain Link Fence, Class I </v>
      </c>
      <c r="B1923" s="13" t="s">
        <v>2330</v>
      </c>
      <c r="C1923" s="13" t="s">
        <v>2335</v>
      </c>
      <c r="D1923" s="13" t="s">
        <v>230</v>
      </c>
      <c r="E1923" s="13" t="s">
        <v>187</v>
      </c>
      <c r="F1923" s="13" t="s">
        <v>188</v>
      </c>
      <c r="G1923" s="13" t="s">
        <v>189</v>
      </c>
      <c r="H1923" s="13" t="s">
        <v>190</v>
      </c>
      <c r="I1923" s="13">
        <v>1922</v>
      </c>
    </row>
    <row r="1924" spans="1:9" x14ac:dyDescent="0.25">
      <c r="A1924" s="13" t="str">
        <f t="shared" ref="A1924:A1987" si="30">_xlfn.CONCAT(B1924," ", C1924)</f>
        <v xml:space="preserve">607-B      120" Type III Chain Link Fence, Class II </v>
      </c>
      <c r="B1924" s="13" t="s">
        <v>2330</v>
      </c>
      <c r="C1924" s="13" t="s">
        <v>2336</v>
      </c>
      <c r="D1924" s="13" t="s">
        <v>230</v>
      </c>
      <c r="E1924" s="13" t="s">
        <v>187</v>
      </c>
      <c r="F1924" s="13" t="s">
        <v>188</v>
      </c>
      <c r="G1924" s="13" t="s">
        <v>189</v>
      </c>
      <c r="H1924" s="13" t="s">
        <v>190</v>
      </c>
      <c r="I1924" s="13">
        <v>1923</v>
      </c>
    </row>
    <row r="1925" spans="1:9" x14ac:dyDescent="0.25">
      <c r="A1925" s="13" t="str">
        <f t="shared" si="30"/>
        <v xml:space="preserve">607-B      120" Type IV Chain Link Fence, Class I </v>
      </c>
      <c r="B1925" s="13" t="s">
        <v>2330</v>
      </c>
      <c r="C1925" s="13" t="s">
        <v>2337</v>
      </c>
      <c r="D1925" s="13" t="s">
        <v>230</v>
      </c>
      <c r="E1925" s="13" t="s">
        <v>187</v>
      </c>
      <c r="F1925" s="13" t="s">
        <v>188</v>
      </c>
      <c r="G1925" s="13" t="s">
        <v>189</v>
      </c>
      <c r="H1925" s="13" t="s">
        <v>190</v>
      </c>
      <c r="I1925" s="13">
        <v>1924</v>
      </c>
    </row>
    <row r="1926" spans="1:9" x14ac:dyDescent="0.25">
      <c r="A1926" s="13" t="str">
        <f t="shared" si="30"/>
        <v xml:space="preserve">607-B      120" Type IV Chain Link Fence, Class II </v>
      </c>
      <c r="B1926" s="13" t="s">
        <v>2330</v>
      </c>
      <c r="C1926" s="13" t="s">
        <v>2338</v>
      </c>
      <c r="D1926" s="13" t="s">
        <v>230</v>
      </c>
      <c r="E1926" s="13" t="s">
        <v>187</v>
      </c>
      <c r="F1926" s="13" t="s">
        <v>188</v>
      </c>
      <c r="G1926" s="13" t="s">
        <v>189</v>
      </c>
      <c r="H1926" s="13" t="s">
        <v>190</v>
      </c>
      <c r="I1926" s="13">
        <v>1925</v>
      </c>
    </row>
    <row r="1927" spans="1:9" x14ac:dyDescent="0.25">
      <c r="A1927" s="13" t="str">
        <f t="shared" si="30"/>
        <v xml:space="preserve">607-B      144" Type I Chain Link Fence, Class I </v>
      </c>
      <c r="B1927" s="13" t="s">
        <v>2330</v>
      </c>
      <c r="C1927" s="13" t="s">
        <v>2339</v>
      </c>
      <c r="D1927" s="13" t="s">
        <v>230</v>
      </c>
      <c r="E1927" s="13" t="s">
        <v>187</v>
      </c>
      <c r="F1927" s="13" t="s">
        <v>188</v>
      </c>
      <c r="G1927" s="13" t="s">
        <v>189</v>
      </c>
      <c r="H1927" s="13" t="s">
        <v>190</v>
      </c>
      <c r="I1927" s="13">
        <v>1926</v>
      </c>
    </row>
    <row r="1928" spans="1:9" x14ac:dyDescent="0.25">
      <c r="A1928" s="13" t="str">
        <f t="shared" si="30"/>
        <v xml:space="preserve">607-B      144" Type I Chain Link Fence, Class II </v>
      </c>
      <c r="B1928" s="13" t="s">
        <v>2330</v>
      </c>
      <c r="C1928" s="13" t="s">
        <v>2340</v>
      </c>
      <c r="D1928" s="13" t="s">
        <v>230</v>
      </c>
      <c r="E1928" s="13" t="s">
        <v>187</v>
      </c>
      <c r="F1928" s="13" t="s">
        <v>188</v>
      </c>
      <c r="G1928" s="13" t="s">
        <v>189</v>
      </c>
      <c r="H1928" s="13" t="s">
        <v>190</v>
      </c>
      <c r="I1928" s="13">
        <v>1927</v>
      </c>
    </row>
    <row r="1929" spans="1:9" x14ac:dyDescent="0.25">
      <c r="A1929" s="13" t="str">
        <f t="shared" si="30"/>
        <v xml:space="preserve">607-B      144" Type II Chain Link Fence, Class I </v>
      </c>
      <c r="B1929" s="13" t="s">
        <v>2330</v>
      </c>
      <c r="C1929" s="13" t="s">
        <v>2341</v>
      </c>
      <c r="D1929" s="13" t="s">
        <v>230</v>
      </c>
      <c r="E1929" s="13" t="s">
        <v>187</v>
      </c>
      <c r="F1929" s="13" t="s">
        <v>188</v>
      </c>
      <c r="G1929" s="13" t="s">
        <v>189</v>
      </c>
      <c r="H1929" s="13" t="s">
        <v>190</v>
      </c>
      <c r="I1929" s="13">
        <v>1928</v>
      </c>
    </row>
    <row r="1930" spans="1:9" x14ac:dyDescent="0.25">
      <c r="A1930" s="13" t="str">
        <f t="shared" si="30"/>
        <v xml:space="preserve">607-B      144" Type II Chain Link Fence, Class II </v>
      </c>
      <c r="B1930" s="13" t="s">
        <v>2330</v>
      </c>
      <c r="C1930" s="13" t="s">
        <v>2342</v>
      </c>
      <c r="D1930" s="13" t="s">
        <v>230</v>
      </c>
      <c r="E1930" s="13" t="s">
        <v>187</v>
      </c>
      <c r="F1930" s="13" t="s">
        <v>188</v>
      </c>
      <c r="G1930" s="13" t="s">
        <v>189</v>
      </c>
      <c r="H1930" s="13" t="s">
        <v>190</v>
      </c>
      <c r="I1930" s="13">
        <v>1929</v>
      </c>
    </row>
    <row r="1931" spans="1:9" x14ac:dyDescent="0.25">
      <c r="A1931" s="13" t="str">
        <f t="shared" si="30"/>
        <v xml:space="preserve">607-B      144" Type III Chain Link Fence, Class I </v>
      </c>
      <c r="B1931" s="13" t="s">
        <v>2330</v>
      </c>
      <c r="C1931" s="13" t="s">
        <v>2343</v>
      </c>
      <c r="D1931" s="13" t="s">
        <v>230</v>
      </c>
      <c r="E1931" s="13" t="s">
        <v>187</v>
      </c>
      <c r="F1931" s="13" t="s">
        <v>188</v>
      </c>
      <c r="G1931" s="13" t="s">
        <v>189</v>
      </c>
      <c r="H1931" s="13" t="s">
        <v>190</v>
      </c>
      <c r="I1931" s="13">
        <v>1930</v>
      </c>
    </row>
    <row r="1932" spans="1:9" x14ac:dyDescent="0.25">
      <c r="A1932" s="13" t="str">
        <f t="shared" si="30"/>
        <v xml:space="preserve">607-B      144" Type III Chain Link Fence, Class II </v>
      </c>
      <c r="B1932" s="13" t="s">
        <v>2330</v>
      </c>
      <c r="C1932" s="13" t="s">
        <v>2344</v>
      </c>
      <c r="D1932" s="13" t="s">
        <v>230</v>
      </c>
      <c r="E1932" s="13" t="s">
        <v>187</v>
      </c>
      <c r="F1932" s="13" t="s">
        <v>188</v>
      </c>
      <c r="G1932" s="13" t="s">
        <v>189</v>
      </c>
      <c r="H1932" s="13" t="s">
        <v>190</v>
      </c>
      <c r="I1932" s="13">
        <v>1931</v>
      </c>
    </row>
    <row r="1933" spans="1:9" x14ac:dyDescent="0.25">
      <c r="A1933" s="13" t="str">
        <f t="shared" si="30"/>
        <v xml:space="preserve">607-B      144" Type IV Chain Link Fence, Class I </v>
      </c>
      <c r="B1933" s="13" t="s">
        <v>2330</v>
      </c>
      <c r="C1933" s="13" t="s">
        <v>2345</v>
      </c>
      <c r="D1933" s="13" t="s">
        <v>230</v>
      </c>
      <c r="E1933" s="13" t="s">
        <v>187</v>
      </c>
      <c r="F1933" s="13" t="s">
        <v>188</v>
      </c>
      <c r="G1933" s="13" t="s">
        <v>189</v>
      </c>
      <c r="H1933" s="13" t="s">
        <v>190</v>
      </c>
      <c r="I1933" s="13">
        <v>1932</v>
      </c>
    </row>
    <row r="1934" spans="1:9" x14ac:dyDescent="0.25">
      <c r="A1934" s="13" t="str">
        <f t="shared" si="30"/>
        <v xml:space="preserve">607-B      144" Type IV Chain Link Fence, Class II </v>
      </c>
      <c r="B1934" s="13" t="s">
        <v>2330</v>
      </c>
      <c r="C1934" s="13" t="s">
        <v>2346</v>
      </c>
      <c r="D1934" s="13" t="s">
        <v>230</v>
      </c>
      <c r="E1934" s="13" t="s">
        <v>187</v>
      </c>
      <c r="F1934" s="13" t="s">
        <v>188</v>
      </c>
      <c r="G1934" s="13" t="s">
        <v>189</v>
      </c>
      <c r="H1934" s="13" t="s">
        <v>190</v>
      </c>
      <c r="I1934" s="13">
        <v>1933</v>
      </c>
    </row>
    <row r="1935" spans="1:9" x14ac:dyDescent="0.25">
      <c r="A1935" s="13" t="str">
        <f t="shared" si="30"/>
        <v xml:space="preserve">607-B      60" Type I Chain Link Fence, Class I </v>
      </c>
      <c r="B1935" s="13" t="s">
        <v>2330</v>
      </c>
      <c r="C1935" s="13" t="s">
        <v>2347</v>
      </c>
      <c r="D1935" s="13" t="s">
        <v>230</v>
      </c>
      <c r="E1935" s="13" t="s">
        <v>187</v>
      </c>
      <c r="F1935" s="13" t="s">
        <v>188</v>
      </c>
      <c r="G1935" s="13" t="s">
        <v>189</v>
      </c>
      <c r="H1935" s="13" t="s">
        <v>190</v>
      </c>
      <c r="I1935" s="13">
        <v>1934</v>
      </c>
    </row>
    <row r="1936" spans="1:9" x14ac:dyDescent="0.25">
      <c r="A1936" s="13" t="str">
        <f t="shared" si="30"/>
        <v xml:space="preserve">607-B      60" Type I Chain Link Fence, Class II </v>
      </c>
      <c r="B1936" s="13" t="s">
        <v>2330</v>
      </c>
      <c r="C1936" s="13" t="s">
        <v>2348</v>
      </c>
      <c r="D1936" s="13" t="s">
        <v>230</v>
      </c>
      <c r="E1936" s="13" t="s">
        <v>187</v>
      </c>
      <c r="F1936" s="13" t="s">
        <v>188</v>
      </c>
      <c r="G1936" s="13" t="s">
        <v>189</v>
      </c>
      <c r="H1936" s="13" t="s">
        <v>190</v>
      </c>
      <c r="I1936" s="13">
        <v>1935</v>
      </c>
    </row>
    <row r="1937" spans="1:9" x14ac:dyDescent="0.25">
      <c r="A1937" s="13" t="str">
        <f t="shared" si="30"/>
        <v xml:space="preserve">607-B      60" Type II Chain Link Fence, Class I </v>
      </c>
      <c r="B1937" s="13" t="s">
        <v>2330</v>
      </c>
      <c r="C1937" s="13" t="s">
        <v>2349</v>
      </c>
      <c r="D1937" s="13" t="s">
        <v>230</v>
      </c>
      <c r="E1937" s="13" t="s">
        <v>187</v>
      </c>
      <c r="F1937" s="13" t="s">
        <v>188</v>
      </c>
      <c r="G1937" s="13" t="s">
        <v>189</v>
      </c>
      <c r="H1937" s="13" t="s">
        <v>190</v>
      </c>
      <c r="I1937" s="13">
        <v>1936</v>
      </c>
    </row>
    <row r="1938" spans="1:9" x14ac:dyDescent="0.25">
      <c r="A1938" s="13" t="str">
        <f t="shared" si="30"/>
        <v xml:space="preserve">607-B      60" Type II Chain Link Fence, Class II </v>
      </c>
      <c r="B1938" s="13" t="s">
        <v>2330</v>
      </c>
      <c r="C1938" s="13" t="s">
        <v>2350</v>
      </c>
      <c r="D1938" s="13" t="s">
        <v>230</v>
      </c>
      <c r="E1938" s="13" t="s">
        <v>187</v>
      </c>
      <c r="F1938" s="13" t="s">
        <v>188</v>
      </c>
      <c r="G1938" s="13" t="s">
        <v>189</v>
      </c>
      <c r="H1938" s="13" t="s">
        <v>190</v>
      </c>
      <c r="I1938" s="13">
        <v>1937</v>
      </c>
    </row>
    <row r="1939" spans="1:9" x14ac:dyDescent="0.25">
      <c r="A1939" s="13" t="str">
        <f t="shared" si="30"/>
        <v xml:space="preserve">607-B      60" Type III Chain Link Fence, Class I </v>
      </c>
      <c r="B1939" s="13" t="s">
        <v>2330</v>
      </c>
      <c r="C1939" s="13" t="s">
        <v>2351</v>
      </c>
      <c r="D1939" s="13" t="s">
        <v>230</v>
      </c>
      <c r="E1939" s="13" t="s">
        <v>187</v>
      </c>
      <c r="F1939" s="13" t="s">
        <v>188</v>
      </c>
      <c r="G1939" s="13" t="s">
        <v>189</v>
      </c>
      <c r="H1939" s="13" t="s">
        <v>190</v>
      </c>
      <c r="I1939" s="13">
        <v>1938</v>
      </c>
    </row>
    <row r="1940" spans="1:9" x14ac:dyDescent="0.25">
      <c r="A1940" s="13" t="str">
        <f t="shared" si="30"/>
        <v xml:space="preserve">607-B      60" Type III Chain Link Fence, Class II </v>
      </c>
      <c r="B1940" s="13" t="s">
        <v>2330</v>
      </c>
      <c r="C1940" s="13" t="s">
        <v>2352</v>
      </c>
      <c r="D1940" s="13" t="s">
        <v>230</v>
      </c>
      <c r="E1940" s="13" t="s">
        <v>187</v>
      </c>
      <c r="F1940" s="13" t="s">
        <v>188</v>
      </c>
      <c r="G1940" s="13" t="s">
        <v>189</v>
      </c>
      <c r="H1940" s="13" t="s">
        <v>190</v>
      </c>
      <c r="I1940" s="13">
        <v>1939</v>
      </c>
    </row>
    <row r="1941" spans="1:9" x14ac:dyDescent="0.25">
      <c r="A1941" s="13" t="str">
        <f t="shared" si="30"/>
        <v xml:space="preserve">607-B      60" Type IV Chain Link Fence, Class I </v>
      </c>
      <c r="B1941" s="13" t="s">
        <v>2330</v>
      </c>
      <c r="C1941" s="13" t="s">
        <v>2353</v>
      </c>
      <c r="D1941" s="13" t="s">
        <v>230</v>
      </c>
      <c r="E1941" s="13" t="s">
        <v>187</v>
      </c>
      <c r="F1941" s="13" t="s">
        <v>188</v>
      </c>
      <c r="G1941" s="13" t="s">
        <v>189</v>
      </c>
      <c r="H1941" s="13" t="s">
        <v>190</v>
      </c>
      <c r="I1941" s="13">
        <v>1940</v>
      </c>
    </row>
    <row r="1942" spans="1:9" x14ac:dyDescent="0.25">
      <c r="A1942" s="13" t="str">
        <f t="shared" si="30"/>
        <v xml:space="preserve">607-B      60" Type IV Chain Link Fence, Class II </v>
      </c>
      <c r="B1942" s="13" t="s">
        <v>2330</v>
      </c>
      <c r="C1942" s="13" t="s">
        <v>2354</v>
      </c>
      <c r="D1942" s="13" t="s">
        <v>230</v>
      </c>
      <c r="E1942" s="13" t="s">
        <v>187</v>
      </c>
      <c r="F1942" s="13" t="s">
        <v>188</v>
      </c>
      <c r="G1942" s="13" t="s">
        <v>189</v>
      </c>
      <c r="H1942" s="13" t="s">
        <v>190</v>
      </c>
      <c r="I1942" s="13">
        <v>1941</v>
      </c>
    </row>
    <row r="1943" spans="1:9" x14ac:dyDescent="0.25">
      <c r="A1943" s="13" t="str">
        <f t="shared" si="30"/>
        <v xml:space="preserve">607-B      72" Type I Chain Link Fence, Class I </v>
      </c>
      <c r="B1943" s="13" t="s">
        <v>2330</v>
      </c>
      <c r="C1943" s="13" t="s">
        <v>2355</v>
      </c>
      <c r="D1943" s="13" t="s">
        <v>230</v>
      </c>
      <c r="E1943" s="13" t="s">
        <v>187</v>
      </c>
      <c r="F1943" s="13" t="s">
        <v>188</v>
      </c>
      <c r="G1943" s="13" t="s">
        <v>189</v>
      </c>
      <c r="H1943" s="13" t="s">
        <v>190</v>
      </c>
      <c r="I1943" s="13">
        <v>1942</v>
      </c>
    </row>
    <row r="1944" spans="1:9" x14ac:dyDescent="0.25">
      <c r="A1944" s="13" t="str">
        <f t="shared" si="30"/>
        <v xml:space="preserve">607-B      72" Type I Chain Link Fence, Class I , With Top Guard </v>
      </c>
      <c r="B1944" s="13" t="s">
        <v>2330</v>
      </c>
      <c r="C1944" s="13" t="s">
        <v>2356</v>
      </c>
      <c r="D1944" s="13" t="s">
        <v>230</v>
      </c>
      <c r="E1944" s="13" t="s">
        <v>187</v>
      </c>
      <c r="F1944" s="13" t="s">
        <v>188</v>
      </c>
      <c r="G1944" s="13" t="s">
        <v>189</v>
      </c>
      <c r="H1944" s="13" t="s">
        <v>190</v>
      </c>
      <c r="I1944" s="13">
        <v>1943</v>
      </c>
    </row>
    <row r="1945" spans="1:9" x14ac:dyDescent="0.25">
      <c r="A1945" s="13" t="str">
        <f t="shared" si="30"/>
        <v xml:space="preserve">607-B      72" Type I Chain Link Fence, Class II </v>
      </c>
      <c r="B1945" s="13" t="s">
        <v>2330</v>
      </c>
      <c r="C1945" s="13" t="s">
        <v>2357</v>
      </c>
      <c r="D1945" s="13" t="s">
        <v>230</v>
      </c>
      <c r="E1945" s="13" t="s">
        <v>187</v>
      </c>
      <c r="F1945" s="13" t="s">
        <v>188</v>
      </c>
      <c r="G1945" s="13" t="s">
        <v>189</v>
      </c>
      <c r="H1945" s="13" t="s">
        <v>190</v>
      </c>
      <c r="I1945" s="13">
        <v>1944</v>
      </c>
    </row>
    <row r="1946" spans="1:9" x14ac:dyDescent="0.25">
      <c r="A1946" s="13" t="str">
        <f t="shared" si="30"/>
        <v xml:space="preserve">607-B      72" Type II Chain Link Fence, Class I </v>
      </c>
      <c r="B1946" s="13" t="s">
        <v>2330</v>
      </c>
      <c r="C1946" s="13" t="s">
        <v>2358</v>
      </c>
      <c r="D1946" s="13" t="s">
        <v>230</v>
      </c>
      <c r="E1946" s="13" t="s">
        <v>187</v>
      </c>
      <c r="F1946" s="13" t="s">
        <v>188</v>
      </c>
      <c r="G1946" s="13" t="s">
        <v>189</v>
      </c>
      <c r="H1946" s="13" t="s">
        <v>190</v>
      </c>
      <c r="I1946" s="13">
        <v>1945</v>
      </c>
    </row>
    <row r="1947" spans="1:9" x14ac:dyDescent="0.25">
      <c r="A1947" s="13" t="str">
        <f t="shared" si="30"/>
        <v xml:space="preserve">607-B      72" Type II Chain Link Fence, Class II </v>
      </c>
      <c r="B1947" s="13" t="s">
        <v>2330</v>
      </c>
      <c r="C1947" s="13" t="s">
        <v>2359</v>
      </c>
      <c r="D1947" s="13" t="s">
        <v>230</v>
      </c>
      <c r="E1947" s="13" t="s">
        <v>187</v>
      </c>
      <c r="F1947" s="13" t="s">
        <v>188</v>
      </c>
      <c r="G1947" s="13" t="s">
        <v>189</v>
      </c>
      <c r="H1947" s="13" t="s">
        <v>190</v>
      </c>
      <c r="I1947" s="13">
        <v>1946</v>
      </c>
    </row>
    <row r="1948" spans="1:9" x14ac:dyDescent="0.25">
      <c r="A1948" s="13" t="str">
        <f t="shared" si="30"/>
        <v xml:space="preserve">607-B      72" Type III Chain Link Fence, Class I </v>
      </c>
      <c r="B1948" s="13" t="s">
        <v>2330</v>
      </c>
      <c r="C1948" s="13" t="s">
        <v>2360</v>
      </c>
      <c r="D1948" s="13" t="s">
        <v>230</v>
      </c>
      <c r="E1948" s="13" t="s">
        <v>187</v>
      </c>
      <c r="F1948" s="13" t="s">
        <v>188</v>
      </c>
      <c r="G1948" s="13" t="s">
        <v>189</v>
      </c>
      <c r="H1948" s="13" t="s">
        <v>190</v>
      </c>
      <c r="I1948" s="13">
        <v>1947</v>
      </c>
    </row>
    <row r="1949" spans="1:9" x14ac:dyDescent="0.25">
      <c r="A1949" s="13" t="str">
        <f t="shared" si="30"/>
        <v xml:space="preserve">607-B      72" Type III Chain Link Fence, Class II </v>
      </c>
      <c r="B1949" s="13" t="s">
        <v>2330</v>
      </c>
      <c r="C1949" s="13" t="s">
        <v>2361</v>
      </c>
      <c r="D1949" s="13" t="s">
        <v>230</v>
      </c>
      <c r="E1949" s="13" t="s">
        <v>187</v>
      </c>
      <c r="F1949" s="13" t="s">
        <v>188</v>
      </c>
      <c r="G1949" s="13" t="s">
        <v>189</v>
      </c>
      <c r="H1949" s="13" t="s">
        <v>190</v>
      </c>
      <c r="I1949" s="13">
        <v>1948</v>
      </c>
    </row>
    <row r="1950" spans="1:9" x14ac:dyDescent="0.25">
      <c r="A1950" s="13" t="str">
        <f t="shared" si="30"/>
        <v xml:space="preserve">607-B      72" Type IV Chain Link Fence, Class I </v>
      </c>
      <c r="B1950" s="13" t="s">
        <v>2330</v>
      </c>
      <c r="C1950" s="13" t="s">
        <v>2362</v>
      </c>
      <c r="D1950" s="13" t="s">
        <v>230</v>
      </c>
      <c r="E1950" s="13" t="s">
        <v>187</v>
      </c>
      <c r="F1950" s="13" t="s">
        <v>188</v>
      </c>
      <c r="G1950" s="13" t="s">
        <v>189</v>
      </c>
      <c r="H1950" s="13" t="s">
        <v>190</v>
      </c>
      <c r="I1950" s="13">
        <v>1949</v>
      </c>
    </row>
    <row r="1951" spans="1:9" x14ac:dyDescent="0.25">
      <c r="A1951" s="13" t="str">
        <f t="shared" si="30"/>
        <v xml:space="preserve">607-B      72" Type IV Chain Link Fence, Class II </v>
      </c>
      <c r="B1951" s="13" t="s">
        <v>2330</v>
      </c>
      <c r="C1951" s="13" t="s">
        <v>2363</v>
      </c>
      <c r="D1951" s="13" t="s">
        <v>230</v>
      </c>
      <c r="E1951" s="13" t="s">
        <v>187</v>
      </c>
      <c r="F1951" s="13" t="s">
        <v>188</v>
      </c>
      <c r="G1951" s="13" t="s">
        <v>189</v>
      </c>
      <c r="H1951" s="13" t="s">
        <v>190</v>
      </c>
      <c r="I1951" s="13">
        <v>1950</v>
      </c>
    </row>
    <row r="1952" spans="1:9" x14ac:dyDescent="0.25">
      <c r="A1952" s="13" t="str">
        <f t="shared" si="30"/>
        <v xml:space="preserve">607-B      84" Type II Chain Link Fence, Class I </v>
      </c>
      <c r="B1952" s="13" t="s">
        <v>2330</v>
      </c>
      <c r="C1952" s="13" t="s">
        <v>2364</v>
      </c>
      <c r="D1952" s="13" t="s">
        <v>230</v>
      </c>
      <c r="E1952" s="13" t="s">
        <v>187</v>
      </c>
      <c r="F1952" s="13" t="s">
        <v>188</v>
      </c>
      <c r="G1952" s="13" t="s">
        <v>189</v>
      </c>
      <c r="H1952" s="13" t="s">
        <v>190</v>
      </c>
      <c r="I1952" s="13">
        <v>1951</v>
      </c>
    </row>
    <row r="1953" spans="1:9" x14ac:dyDescent="0.25">
      <c r="A1953" s="13" t="str">
        <f t="shared" si="30"/>
        <v xml:space="preserve">607-B      96" Type I Chain Link Fence, Class I </v>
      </c>
      <c r="B1953" s="13" t="s">
        <v>2330</v>
      </c>
      <c r="C1953" s="13" t="s">
        <v>2365</v>
      </c>
      <c r="D1953" s="13" t="s">
        <v>230</v>
      </c>
      <c r="E1953" s="13" t="s">
        <v>187</v>
      </c>
      <c r="F1953" s="13" t="s">
        <v>188</v>
      </c>
      <c r="G1953" s="13" t="s">
        <v>189</v>
      </c>
      <c r="H1953" s="13" t="s">
        <v>190</v>
      </c>
      <c r="I1953" s="13">
        <v>1952</v>
      </c>
    </row>
    <row r="1954" spans="1:9" x14ac:dyDescent="0.25">
      <c r="A1954" s="13" t="str">
        <f t="shared" si="30"/>
        <v xml:space="preserve">607-B      96" Type I Chain Link Fence, Class I, With Top Guard </v>
      </c>
      <c r="B1954" s="13" t="s">
        <v>2330</v>
      </c>
      <c r="C1954" s="13" t="s">
        <v>2366</v>
      </c>
      <c r="D1954" s="13" t="s">
        <v>230</v>
      </c>
      <c r="E1954" s="13" t="s">
        <v>187</v>
      </c>
      <c r="F1954" s="13" t="s">
        <v>188</v>
      </c>
      <c r="G1954" s="13" t="s">
        <v>189</v>
      </c>
      <c r="H1954" s="13" t="s">
        <v>190</v>
      </c>
      <c r="I1954" s="13">
        <v>1953</v>
      </c>
    </row>
    <row r="1955" spans="1:9" x14ac:dyDescent="0.25">
      <c r="A1955" s="13" t="str">
        <f t="shared" si="30"/>
        <v xml:space="preserve">607-B      96" Type I Chain Link Fence, Class II </v>
      </c>
      <c r="B1955" s="13" t="s">
        <v>2330</v>
      </c>
      <c r="C1955" s="13" t="s">
        <v>2367</v>
      </c>
      <c r="D1955" s="13" t="s">
        <v>230</v>
      </c>
      <c r="E1955" s="13" t="s">
        <v>187</v>
      </c>
      <c r="F1955" s="13" t="s">
        <v>188</v>
      </c>
      <c r="G1955" s="13" t="s">
        <v>189</v>
      </c>
      <c r="H1955" s="13" t="s">
        <v>190</v>
      </c>
      <c r="I1955" s="13">
        <v>1954</v>
      </c>
    </row>
    <row r="1956" spans="1:9" x14ac:dyDescent="0.25">
      <c r="A1956" s="13" t="str">
        <f t="shared" si="30"/>
        <v xml:space="preserve">607-B      96" Type II Chain Link Fence, Class I </v>
      </c>
      <c r="B1956" s="13" t="s">
        <v>2330</v>
      </c>
      <c r="C1956" s="13" t="s">
        <v>2368</v>
      </c>
      <c r="D1956" s="13" t="s">
        <v>230</v>
      </c>
      <c r="E1956" s="13" t="s">
        <v>187</v>
      </c>
      <c r="F1956" s="13" t="s">
        <v>188</v>
      </c>
      <c r="G1956" s="13" t="s">
        <v>189</v>
      </c>
      <c r="H1956" s="13" t="s">
        <v>190</v>
      </c>
      <c r="I1956" s="13">
        <v>1955</v>
      </c>
    </row>
    <row r="1957" spans="1:9" x14ac:dyDescent="0.25">
      <c r="A1957" s="13" t="str">
        <f t="shared" si="30"/>
        <v xml:space="preserve">607-B      96" Type II Chain Link Fence, Class II </v>
      </c>
      <c r="B1957" s="13" t="s">
        <v>2330</v>
      </c>
      <c r="C1957" s="13" t="s">
        <v>2369</v>
      </c>
      <c r="D1957" s="13" t="s">
        <v>230</v>
      </c>
      <c r="E1957" s="13" t="s">
        <v>187</v>
      </c>
      <c r="F1957" s="13" t="s">
        <v>188</v>
      </c>
      <c r="G1957" s="13" t="s">
        <v>189</v>
      </c>
      <c r="H1957" s="13" t="s">
        <v>190</v>
      </c>
      <c r="I1957" s="13">
        <v>1956</v>
      </c>
    </row>
    <row r="1958" spans="1:9" x14ac:dyDescent="0.25">
      <c r="A1958" s="13" t="str">
        <f t="shared" si="30"/>
        <v xml:space="preserve">607-B      96" Type III Chain Link Fence, Class I </v>
      </c>
      <c r="B1958" s="13" t="s">
        <v>2330</v>
      </c>
      <c r="C1958" s="13" t="s">
        <v>2370</v>
      </c>
      <c r="D1958" s="13" t="s">
        <v>230</v>
      </c>
      <c r="E1958" s="13" t="s">
        <v>187</v>
      </c>
      <c r="F1958" s="13" t="s">
        <v>188</v>
      </c>
      <c r="G1958" s="13" t="s">
        <v>189</v>
      </c>
      <c r="H1958" s="13" t="s">
        <v>190</v>
      </c>
      <c r="I1958" s="13">
        <v>1957</v>
      </c>
    </row>
    <row r="1959" spans="1:9" x14ac:dyDescent="0.25">
      <c r="A1959" s="13" t="str">
        <f t="shared" si="30"/>
        <v xml:space="preserve">607-B      96" Type III Chain Link Fence, Class II </v>
      </c>
      <c r="B1959" s="13" t="s">
        <v>2330</v>
      </c>
      <c r="C1959" s="13" t="s">
        <v>2371</v>
      </c>
      <c r="D1959" s="13" t="s">
        <v>230</v>
      </c>
      <c r="E1959" s="13" t="s">
        <v>187</v>
      </c>
      <c r="F1959" s="13" t="s">
        <v>188</v>
      </c>
      <c r="G1959" s="13" t="s">
        <v>189</v>
      </c>
      <c r="H1959" s="13" t="s">
        <v>190</v>
      </c>
      <c r="I1959" s="13">
        <v>1958</v>
      </c>
    </row>
    <row r="1960" spans="1:9" x14ac:dyDescent="0.25">
      <c r="A1960" s="13" t="str">
        <f t="shared" si="30"/>
        <v xml:space="preserve">607-B      96" Type IV Chain Link Fence, Class I </v>
      </c>
      <c r="B1960" s="13" t="s">
        <v>2330</v>
      </c>
      <c r="C1960" s="13" t="s">
        <v>2372</v>
      </c>
      <c r="D1960" s="13" t="s">
        <v>230</v>
      </c>
      <c r="E1960" s="13" t="s">
        <v>187</v>
      </c>
      <c r="F1960" s="13" t="s">
        <v>188</v>
      </c>
      <c r="G1960" s="13" t="s">
        <v>189</v>
      </c>
      <c r="H1960" s="13" t="s">
        <v>190</v>
      </c>
      <c r="I1960" s="13">
        <v>1959</v>
      </c>
    </row>
    <row r="1961" spans="1:9" x14ac:dyDescent="0.25">
      <c r="A1961" s="13" t="str">
        <f t="shared" si="30"/>
        <v xml:space="preserve">607-B      96" Type IV Chain Link Fence, Class II </v>
      </c>
      <c r="B1961" s="13" t="s">
        <v>2330</v>
      </c>
      <c r="C1961" s="13" t="s">
        <v>2373</v>
      </c>
      <c r="D1961" s="13" t="s">
        <v>230</v>
      </c>
      <c r="E1961" s="13" t="s">
        <v>187</v>
      </c>
      <c r="F1961" s="13" t="s">
        <v>188</v>
      </c>
      <c r="G1961" s="13" t="s">
        <v>189</v>
      </c>
      <c r="H1961" s="13" t="s">
        <v>190</v>
      </c>
      <c r="I1961" s="13">
        <v>1960</v>
      </c>
    </row>
    <row r="1962" spans="1:9" x14ac:dyDescent="0.25">
      <c r="A1962" s="13" t="str">
        <f t="shared" si="30"/>
        <v xml:space="preserve">607-B      48" Type I Chain Link Fence, Class I </v>
      </c>
      <c r="B1962" s="13" t="s">
        <v>2330</v>
      </c>
      <c r="C1962" s="13" t="s">
        <v>2374</v>
      </c>
      <c r="D1962" s="13" t="s">
        <v>230</v>
      </c>
      <c r="E1962" s="13" t="s">
        <v>187</v>
      </c>
      <c r="F1962" s="13" t="s">
        <v>188</v>
      </c>
      <c r="G1962" s="13" t="s">
        <v>189</v>
      </c>
      <c r="H1962" s="13" t="s">
        <v>190</v>
      </c>
      <c r="I1962" s="13">
        <v>1961</v>
      </c>
    </row>
    <row r="1963" spans="1:9" x14ac:dyDescent="0.25">
      <c r="A1963" s="13" t="str">
        <f t="shared" si="30"/>
        <v xml:space="preserve">607-B      48" Type I Chain Link Fence, Class II </v>
      </c>
      <c r="B1963" s="13" t="s">
        <v>2330</v>
      </c>
      <c r="C1963" s="13" t="s">
        <v>2375</v>
      </c>
      <c r="D1963" s="13" t="s">
        <v>230</v>
      </c>
      <c r="E1963" s="13" t="s">
        <v>187</v>
      </c>
      <c r="F1963" s="13" t="s">
        <v>188</v>
      </c>
      <c r="G1963" s="13" t="s">
        <v>189</v>
      </c>
      <c r="H1963" s="13" t="s">
        <v>190</v>
      </c>
      <c r="I1963" s="13">
        <v>1962</v>
      </c>
    </row>
    <row r="1964" spans="1:9" x14ac:dyDescent="0.25">
      <c r="A1964" s="13" t="str">
        <f t="shared" si="30"/>
        <v xml:space="preserve">607-B      48" Type I Chain Link Fence, Class III </v>
      </c>
      <c r="B1964" s="13" t="s">
        <v>2330</v>
      </c>
      <c r="C1964" s="13" t="s">
        <v>2376</v>
      </c>
      <c r="D1964" s="13" t="s">
        <v>230</v>
      </c>
      <c r="E1964" s="13" t="s">
        <v>187</v>
      </c>
      <c r="F1964" s="13" t="s">
        <v>188</v>
      </c>
      <c r="G1964" s="13" t="s">
        <v>189</v>
      </c>
      <c r="H1964" s="13" t="s">
        <v>190</v>
      </c>
      <c r="I1964" s="13">
        <v>1963</v>
      </c>
    </row>
    <row r="1965" spans="1:9" x14ac:dyDescent="0.25">
      <c r="A1965" s="13" t="str">
        <f t="shared" si="30"/>
        <v xml:space="preserve">607-B      48" Type II Chain Link Fence, Class I </v>
      </c>
      <c r="B1965" s="13" t="s">
        <v>2330</v>
      </c>
      <c r="C1965" s="13" t="s">
        <v>2377</v>
      </c>
      <c r="D1965" s="13" t="s">
        <v>230</v>
      </c>
      <c r="E1965" s="13" t="s">
        <v>187</v>
      </c>
      <c r="F1965" s="13" t="s">
        <v>188</v>
      </c>
      <c r="G1965" s="13" t="s">
        <v>189</v>
      </c>
      <c r="H1965" s="13" t="s">
        <v>190</v>
      </c>
      <c r="I1965" s="13">
        <v>1964</v>
      </c>
    </row>
    <row r="1966" spans="1:9" x14ac:dyDescent="0.25">
      <c r="A1966" s="13" t="str">
        <f t="shared" si="30"/>
        <v xml:space="preserve">607-B      48" Type II Chain Link Fence, Class II </v>
      </c>
      <c r="B1966" s="13" t="s">
        <v>2330</v>
      </c>
      <c r="C1966" s="13" t="s">
        <v>2378</v>
      </c>
      <c r="D1966" s="13" t="s">
        <v>230</v>
      </c>
      <c r="E1966" s="13" t="s">
        <v>187</v>
      </c>
      <c r="F1966" s="13" t="s">
        <v>188</v>
      </c>
      <c r="G1966" s="13" t="s">
        <v>189</v>
      </c>
      <c r="H1966" s="13" t="s">
        <v>190</v>
      </c>
      <c r="I1966" s="13">
        <v>1965</v>
      </c>
    </row>
    <row r="1967" spans="1:9" x14ac:dyDescent="0.25">
      <c r="A1967" s="13" t="str">
        <f t="shared" si="30"/>
        <v xml:space="preserve">607-B      48" Type II Chain Link Fence, Class III </v>
      </c>
      <c r="B1967" s="13" t="s">
        <v>2330</v>
      </c>
      <c r="C1967" s="13" t="s">
        <v>2379</v>
      </c>
      <c r="D1967" s="13" t="s">
        <v>230</v>
      </c>
      <c r="E1967" s="13" t="s">
        <v>187</v>
      </c>
      <c r="F1967" s="13" t="s">
        <v>188</v>
      </c>
      <c r="G1967" s="13" t="s">
        <v>189</v>
      </c>
      <c r="H1967" s="13" t="s">
        <v>190</v>
      </c>
      <c r="I1967" s="13">
        <v>1966</v>
      </c>
    </row>
    <row r="1968" spans="1:9" x14ac:dyDescent="0.25">
      <c r="A1968" s="13" t="str">
        <f t="shared" si="30"/>
        <v xml:space="preserve">607-B      48" Type III Chain Link Fence, Class I </v>
      </c>
      <c r="B1968" s="13" t="s">
        <v>2330</v>
      </c>
      <c r="C1968" s="13" t="s">
        <v>2380</v>
      </c>
      <c r="D1968" s="13" t="s">
        <v>230</v>
      </c>
      <c r="E1968" s="13" t="s">
        <v>187</v>
      </c>
      <c r="F1968" s="13" t="s">
        <v>188</v>
      </c>
      <c r="G1968" s="13" t="s">
        <v>189</v>
      </c>
      <c r="H1968" s="13" t="s">
        <v>190</v>
      </c>
      <c r="I1968" s="13">
        <v>1967</v>
      </c>
    </row>
    <row r="1969" spans="1:9" x14ac:dyDescent="0.25">
      <c r="A1969" s="13" t="str">
        <f t="shared" si="30"/>
        <v xml:space="preserve">607-B      48" Type III Chain Link Fence, Class II </v>
      </c>
      <c r="B1969" s="13" t="s">
        <v>2330</v>
      </c>
      <c r="C1969" s="13" t="s">
        <v>2381</v>
      </c>
      <c r="D1969" s="13" t="s">
        <v>230</v>
      </c>
      <c r="E1969" s="13" t="s">
        <v>187</v>
      </c>
      <c r="F1969" s="13" t="s">
        <v>188</v>
      </c>
      <c r="G1969" s="13" t="s">
        <v>189</v>
      </c>
      <c r="H1969" s="13" t="s">
        <v>190</v>
      </c>
      <c r="I1969" s="13">
        <v>1968</v>
      </c>
    </row>
    <row r="1970" spans="1:9" x14ac:dyDescent="0.25">
      <c r="A1970" s="13" t="str">
        <f t="shared" si="30"/>
        <v xml:space="preserve">607-B      48" Type III Chain Link Fence, Class III </v>
      </c>
      <c r="B1970" s="13" t="s">
        <v>2330</v>
      </c>
      <c r="C1970" s="13" t="s">
        <v>2382</v>
      </c>
      <c r="D1970" s="13" t="s">
        <v>230</v>
      </c>
      <c r="E1970" s="13" t="s">
        <v>187</v>
      </c>
      <c r="F1970" s="13" t="s">
        <v>188</v>
      </c>
      <c r="G1970" s="13" t="s">
        <v>189</v>
      </c>
      <c r="H1970" s="13" t="s">
        <v>190</v>
      </c>
      <c r="I1970" s="13">
        <v>1969</v>
      </c>
    </row>
    <row r="1971" spans="1:9" x14ac:dyDescent="0.25">
      <c r="A1971" s="13" t="str">
        <f t="shared" si="30"/>
        <v xml:space="preserve">607-C      60" Type I Chain Link Fence, Class I, Glare Barrier </v>
      </c>
      <c r="B1971" s="13" t="s">
        <v>2383</v>
      </c>
      <c r="C1971" s="13" t="s">
        <v>2384</v>
      </c>
      <c r="D1971" s="13" t="s">
        <v>230</v>
      </c>
      <c r="E1971" s="13" t="s">
        <v>187</v>
      </c>
      <c r="F1971" s="13" t="s">
        <v>188</v>
      </c>
      <c r="G1971" s="13" t="s">
        <v>189</v>
      </c>
      <c r="H1971" s="13" t="s">
        <v>190</v>
      </c>
      <c r="I1971" s="13">
        <v>1970</v>
      </c>
    </row>
    <row r="1972" spans="1:9" x14ac:dyDescent="0.25">
      <c r="A1972" s="13" t="str">
        <f t="shared" si="30"/>
        <v xml:space="preserve">607-C      60" Type I Chain Link Fence, Class II, Glare Barrier </v>
      </c>
      <c r="B1972" s="13" t="s">
        <v>2383</v>
      </c>
      <c r="C1972" s="13" t="s">
        <v>2385</v>
      </c>
      <c r="D1972" s="13" t="s">
        <v>230</v>
      </c>
      <c r="E1972" s="13" t="s">
        <v>187</v>
      </c>
      <c r="F1972" s="13" t="s">
        <v>188</v>
      </c>
      <c r="G1972" s="13" t="s">
        <v>189</v>
      </c>
      <c r="H1972" s="13" t="s">
        <v>190</v>
      </c>
      <c r="I1972" s="13">
        <v>1971</v>
      </c>
    </row>
    <row r="1973" spans="1:9" x14ac:dyDescent="0.25">
      <c r="A1973" s="13" t="str">
        <f t="shared" si="30"/>
        <v xml:space="preserve">607-C      60" Type II Chain Link Fence, Class I, Glare Barrier </v>
      </c>
      <c r="B1973" s="13" t="s">
        <v>2383</v>
      </c>
      <c r="C1973" s="13" t="s">
        <v>2386</v>
      </c>
      <c r="D1973" s="13" t="s">
        <v>230</v>
      </c>
      <c r="E1973" s="13" t="s">
        <v>187</v>
      </c>
      <c r="F1973" s="13" t="s">
        <v>188</v>
      </c>
      <c r="G1973" s="13" t="s">
        <v>189</v>
      </c>
      <c r="H1973" s="13" t="s">
        <v>190</v>
      </c>
      <c r="I1973" s="13">
        <v>1972</v>
      </c>
    </row>
    <row r="1974" spans="1:9" x14ac:dyDescent="0.25">
      <c r="A1974" s="13" t="str">
        <f t="shared" si="30"/>
        <v xml:space="preserve">607-C      60" Type II Chain Link Fence, Class II, Glare Barrier </v>
      </c>
      <c r="B1974" s="13" t="s">
        <v>2383</v>
      </c>
      <c r="C1974" s="13" t="s">
        <v>2387</v>
      </c>
      <c r="D1974" s="13" t="s">
        <v>230</v>
      </c>
      <c r="E1974" s="13" t="s">
        <v>187</v>
      </c>
      <c r="F1974" s="13" t="s">
        <v>188</v>
      </c>
      <c r="G1974" s="13" t="s">
        <v>189</v>
      </c>
      <c r="H1974" s="13" t="s">
        <v>190</v>
      </c>
      <c r="I1974" s="13">
        <v>1973</v>
      </c>
    </row>
    <row r="1975" spans="1:9" x14ac:dyDescent="0.25">
      <c r="A1975" s="13" t="str">
        <f t="shared" si="30"/>
        <v xml:space="preserve">607-C      60" Type III Chain Link Fence, Class I, Glare Barrier </v>
      </c>
      <c r="B1975" s="13" t="s">
        <v>2383</v>
      </c>
      <c r="C1975" s="13" t="s">
        <v>2388</v>
      </c>
      <c r="D1975" s="13" t="s">
        <v>230</v>
      </c>
      <c r="E1975" s="13" t="s">
        <v>187</v>
      </c>
      <c r="F1975" s="13" t="s">
        <v>188</v>
      </c>
      <c r="G1975" s="13" t="s">
        <v>189</v>
      </c>
      <c r="H1975" s="13" t="s">
        <v>190</v>
      </c>
      <c r="I1975" s="13">
        <v>1974</v>
      </c>
    </row>
    <row r="1976" spans="1:9" x14ac:dyDescent="0.25">
      <c r="A1976" s="13" t="str">
        <f t="shared" si="30"/>
        <v xml:space="preserve">607-C      60" Type III Chain Link Fence, Class II, Glare Barrier </v>
      </c>
      <c r="B1976" s="13" t="s">
        <v>2383</v>
      </c>
      <c r="C1976" s="13" t="s">
        <v>2389</v>
      </c>
      <c r="D1976" s="13" t="s">
        <v>230</v>
      </c>
      <c r="E1976" s="13" t="s">
        <v>187</v>
      </c>
      <c r="F1976" s="13" t="s">
        <v>188</v>
      </c>
      <c r="G1976" s="13" t="s">
        <v>189</v>
      </c>
      <c r="H1976" s="13" t="s">
        <v>190</v>
      </c>
      <c r="I1976" s="13">
        <v>1975</v>
      </c>
    </row>
    <row r="1977" spans="1:9" x14ac:dyDescent="0.25">
      <c r="A1977" s="13" t="str">
        <f t="shared" si="30"/>
        <v xml:space="preserve">607-C      60" Type IV Chain Link Fence, Class I, Glare Barrier </v>
      </c>
      <c r="B1977" s="13" t="s">
        <v>2383</v>
      </c>
      <c r="C1977" s="13" t="s">
        <v>2390</v>
      </c>
      <c r="D1977" s="13" t="s">
        <v>230</v>
      </c>
      <c r="E1977" s="13" t="s">
        <v>187</v>
      </c>
      <c r="F1977" s="13" t="s">
        <v>188</v>
      </c>
      <c r="G1977" s="13" t="s">
        <v>189</v>
      </c>
      <c r="H1977" s="13" t="s">
        <v>190</v>
      </c>
      <c r="I1977" s="13">
        <v>1976</v>
      </c>
    </row>
    <row r="1978" spans="1:9" x14ac:dyDescent="0.25">
      <c r="A1978" s="13" t="str">
        <f t="shared" si="30"/>
        <v xml:space="preserve">607-C      60" Type IV Chain Link Fence, Class II, Glare Barrier </v>
      </c>
      <c r="B1978" s="13" t="s">
        <v>2383</v>
      </c>
      <c r="C1978" s="13" t="s">
        <v>2391</v>
      </c>
      <c r="D1978" s="13" t="s">
        <v>230</v>
      </c>
      <c r="E1978" s="13" t="s">
        <v>187</v>
      </c>
      <c r="F1978" s="13" t="s">
        <v>188</v>
      </c>
      <c r="G1978" s="13" t="s">
        <v>189</v>
      </c>
      <c r="H1978" s="13" t="s">
        <v>190</v>
      </c>
      <c r="I1978" s="13">
        <v>1977</v>
      </c>
    </row>
    <row r="1979" spans="1:9" x14ac:dyDescent="0.25">
      <c r="A1979" s="13" t="str">
        <f t="shared" si="30"/>
        <v xml:space="preserve">607-C      72" Type I Chain Link Fence, Class I, Glare Barrier </v>
      </c>
      <c r="B1979" s="13" t="s">
        <v>2383</v>
      </c>
      <c r="C1979" s="13" t="s">
        <v>2392</v>
      </c>
      <c r="D1979" s="13" t="s">
        <v>230</v>
      </c>
      <c r="E1979" s="13" t="s">
        <v>187</v>
      </c>
      <c r="F1979" s="13" t="s">
        <v>188</v>
      </c>
      <c r="G1979" s="13" t="s">
        <v>189</v>
      </c>
      <c r="H1979" s="13" t="s">
        <v>190</v>
      </c>
      <c r="I1979" s="13">
        <v>1978</v>
      </c>
    </row>
    <row r="1980" spans="1:9" x14ac:dyDescent="0.25">
      <c r="A1980" s="13" t="str">
        <f t="shared" si="30"/>
        <v xml:space="preserve">607-C      72" Type I Chain Link Fence, Class II, Glare Barrier </v>
      </c>
      <c r="B1980" s="13" t="s">
        <v>2383</v>
      </c>
      <c r="C1980" s="13" t="s">
        <v>2393</v>
      </c>
      <c r="D1980" s="13" t="s">
        <v>230</v>
      </c>
      <c r="E1980" s="13" t="s">
        <v>187</v>
      </c>
      <c r="F1980" s="13" t="s">
        <v>188</v>
      </c>
      <c r="G1980" s="13" t="s">
        <v>189</v>
      </c>
      <c r="H1980" s="13" t="s">
        <v>190</v>
      </c>
      <c r="I1980" s="13">
        <v>1979</v>
      </c>
    </row>
    <row r="1981" spans="1:9" x14ac:dyDescent="0.25">
      <c r="A1981" s="13" t="str">
        <f t="shared" si="30"/>
        <v xml:space="preserve">607-C      72" Type II Chain Link Fence, Class I, Glare Barrier </v>
      </c>
      <c r="B1981" s="13" t="s">
        <v>2383</v>
      </c>
      <c r="C1981" s="13" t="s">
        <v>2394</v>
      </c>
      <c r="D1981" s="13" t="s">
        <v>230</v>
      </c>
      <c r="E1981" s="13" t="s">
        <v>187</v>
      </c>
      <c r="F1981" s="13" t="s">
        <v>188</v>
      </c>
      <c r="G1981" s="13" t="s">
        <v>189</v>
      </c>
      <c r="H1981" s="13" t="s">
        <v>190</v>
      </c>
      <c r="I1981" s="13">
        <v>1980</v>
      </c>
    </row>
    <row r="1982" spans="1:9" x14ac:dyDescent="0.25">
      <c r="A1982" s="13" t="str">
        <f t="shared" si="30"/>
        <v xml:space="preserve">607-C      72" Type II Chain Link Fence, Class II, Glare Barrier </v>
      </c>
      <c r="B1982" s="13" t="s">
        <v>2383</v>
      </c>
      <c r="C1982" s="13" t="s">
        <v>2395</v>
      </c>
      <c r="D1982" s="13" t="s">
        <v>230</v>
      </c>
      <c r="E1982" s="13" t="s">
        <v>187</v>
      </c>
      <c r="F1982" s="13" t="s">
        <v>188</v>
      </c>
      <c r="G1982" s="13" t="s">
        <v>189</v>
      </c>
      <c r="H1982" s="13" t="s">
        <v>190</v>
      </c>
      <c r="I1982" s="13">
        <v>1981</v>
      </c>
    </row>
    <row r="1983" spans="1:9" x14ac:dyDescent="0.25">
      <c r="A1983" s="13" t="str">
        <f t="shared" si="30"/>
        <v xml:space="preserve">607-C      72" Type III Chain Link Fence, Class I, Glare Barrier </v>
      </c>
      <c r="B1983" s="13" t="s">
        <v>2383</v>
      </c>
      <c r="C1983" s="13" t="s">
        <v>2396</v>
      </c>
      <c r="D1983" s="13" t="s">
        <v>230</v>
      </c>
      <c r="E1983" s="13" t="s">
        <v>187</v>
      </c>
      <c r="F1983" s="13" t="s">
        <v>188</v>
      </c>
      <c r="G1983" s="13" t="s">
        <v>189</v>
      </c>
      <c r="H1983" s="13" t="s">
        <v>190</v>
      </c>
      <c r="I1983" s="13">
        <v>1982</v>
      </c>
    </row>
    <row r="1984" spans="1:9" x14ac:dyDescent="0.25">
      <c r="A1984" s="13" t="str">
        <f t="shared" si="30"/>
        <v xml:space="preserve">607-C      72" Type III Chain Link Fence, Class II, Glare Barrier </v>
      </c>
      <c r="B1984" s="13" t="s">
        <v>2383</v>
      </c>
      <c r="C1984" s="13" t="s">
        <v>2397</v>
      </c>
      <c r="D1984" s="13" t="s">
        <v>230</v>
      </c>
      <c r="E1984" s="13" t="s">
        <v>187</v>
      </c>
      <c r="F1984" s="13" t="s">
        <v>188</v>
      </c>
      <c r="G1984" s="13" t="s">
        <v>189</v>
      </c>
      <c r="H1984" s="13" t="s">
        <v>190</v>
      </c>
      <c r="I1984" s="13">
        <v>1983</v>
      </c>
    </row>
    <row r="1985" spans="1:9" x14ac:dyDescent="0.25">
      <c r="A1985" s="13" t="str">
        <f t="shared" si="30"/>
        <v xml:space="preserve">607-C      72" Type IV Chain Link Fence, Class I, Glare Barrier </v>
      </c>
      <c r="B1985" s="13" t="s">
        <v>2383</v>
      </c>
      <c r="C1985" s="13" t="s">
        <v>2398</v>
      </c>
      <c r="D1985" s="13" t="s">
        <v>230</v>
      </c>
      <c r="E1985" s="13" t="s">
        <v>187</v>
      </c>
      <c r="F1985" s="13" t="s">
        <v>188</v>
      </c>
      <c r="G1985" s="13" t="s">
        <v>189</v>
      </c>
      <c r="H1985" s="13" t="s">
        <v>190</v>
      </c>
      <c r="I1985" s="13">
        <v>1984</v>
      </c>
    </row>
    <row r="1986" spans="1:9" x14ac:dyDescent="0.25">
      <c r="A1986" s="13" t="str">
        <f t="shared" si="30"/>
        <v xml:space="preserve">607-C      72" Type IV Chain Link Fence, Class II, Glare Barrier </v>
      </c>
      <c r="B1986" s="13" t="s">
        <v>2383</v>
      </c>
      <c r="C1986" s="13" t="s">
        <v>2399</v>
      </c>
      <c r="D1986" s="13" t="s">
        <v>230</v>
      </c>
      <c r="E1986" s="13" t="s">
        <v>187</v>
      </c>
      <c r="F1986" s="13" t="s">
        <v>188</v>
      </c>
      <c r="G1986" s="13" t="s">
        <v>189</v>
      </c>
      <c r="H1986" s="13" t="s">
        <v>190</v>
      </c>
      <c r="I1986" s="13">
        <v>1985</v>
      </c>
    </row>
    <row r="1987" spans="1:9" x14ac:dyDescent="0.25">
      <c r="A1987" s="13" t="str">
        <f t="shared" si="30"/>
        <v xml:space="preserve">607-D      Barbed Wire Fence, 2 Strands, Galvanized Steel </v>
      </c>
      <c r="B1987" s="13" t="s">
        <v>2400</v>
      </c>
      <c r="C1987" s="13" t="s">
        <v>2401</v>
      </c>
      <c r="D1987" s="13" t="s">
        <v>230</v>
      </c>
      <c r="E1987" s="13" t="s">
        <v>187</v>
      </c>
      <c r="F1987" s="13" t="s">
        <v>188</v>
      </c>
      <c r="G1987" s="13" t="s">
        <v>189</v>
      </c>
      <c r="H1987" s="13" t="s">
        <v>190</v>
      </c>
      <c r="I1987" s="13">
        <v>1986</v>
      </c>
    </row>
    <row r="1988" spans="1:9" x14ac:dyDescent="0.25">
      <c r="A1988" s="13" t="str">
        <f t="shared" ref="A1988:A2051" si="31">_xlfn.CONCAT(B1988," ", C1988)</f>
        <v xml:space="preserve">607-D      Barbed Wire Fence, 3 Strands, Galvanized Steel </v>
      </c>
      <c r="B1988" s="13" t="s">
        <v>2400</v>
      </c>
      <c r="C1988" s="13" t="s">
        <v>2402</v>
      </c>
      <c r="D1988" s="13" t="s">
        <v>230</v>
      </c>
      <c r="E1988" s="13" t="s">
        <v>187</v>
      </c>
      <c r="F1988" s="13" t="s">
        <v>188</v>
      </c>
      <c r="G1988" s="13" t="s">
        <v>189</v>
      </c>
      <c r="H1988" s="13" t="s">
        <v>190</v>
      </c>
      <c r="I1988" s="13">
        <v>1987</v>
      </c>
    </row>
    <row r="1989" spans="1:9" x14ac:dyDescent="0.25">
      <c r="A1989" s="13" t="str">
        <f t="shared" si="31"/>
        <v xml:space="preserve">607-D      Barbed Wire Fence, 4 Strands, Galvanized Steel </v>
      </c>
      <c r="B1989" s="13" t="s">
        <v>2400</v>
      </c>
      <c r="C1989" s="13" t="s">
        <v>2403</v>
      </c>
      <c r="D1989" s="13" t="s">
        <v>230</v>
      </c>
      <c r="E1989" s="13" t="s">
        <v>187</v>
      </c>
      <c r="F1989" s="13" t="s">
        <v>188</v>
      </c>
      <c r="G1989" s="13" t="s">
        <v>189</v>
      </c>
      <c r="H1989" s="13" t="s">
        <v>190</v>
      </c>
      <c r="I1989" s="13">
        <v>1988</v>
      </c>
    </row>
    <row r="1990" spans="1:9" x14ac:dyDescent="0.25">
      <c r="A1990" s="13" t="str">
        <f t="shared" si="31"/>
        <v xml:space="preserve">607-D      Barbed Wire Fence, 5 Strands, Galvanized Steel </v>
      </c>
      <c r="B1990" s="13" t="s">
        <v>2400</v>
      </c>
      <c r="C1990" s="13" t="s">
        <v>2404</v>
      </c>
      <c r="D1990" s="13" t="s">
        <v>230</v>
      </c>
      <c r="E1990" s="13" t="s">
        <v>187</v>
      </c>
      <c r="F1990" s="13" t="s">
        <v>188</v>
      </c>
      <c r="G1990" s="13" t="s">
        <v>189</v>
      </c>
      <c r="H1990" s="13" t="s">
        <v>190</v>
      </c>
      <c r="I1990" s="13">
        <v>1989</v>
      </c>
    </row>
    <row r="1991" spans="1:9" x14ac:dyDescent="0.25">
      <c r="A1991" s="13" t="str">
        <f t="shared" si="31"/>
        <v xml:space="preserve">607-D      Barbed Wire Fence, 6 Strands, Galvanized Steel </v>
      </c>
      <c r="B1991" s="13" t="s">
        <v>2400</v>
      </c>
      <c r="C1991" s="13" t="s">
        <v>2405</v>
      </c>
      <c r="D1991" s="13" t="s">
        <v>230</v>
      </c>
      <c r="E1991" s="13" t="s">
        <v>187</v>
      </c>
      <c r="F1991" s="13" t="s">
        <v>188</v>
      </c>
      <c r="G1991" s="13" t="s">
        <v>189</v>
      </c>
      <c r="H1991" s="13" t="s">
        <v>190</v>
      </c>
      <c r="I1991" s="13">
        <v>1990</v>
      </c>
    </row>
    <row r="1992" spans="1:9" x14ac:dyDescent="0.25">
      <c r="A1992" s="13" t="str">
        <f t="shared" si="31"/>
        <v xml:space="preserve">607-E      Barbed Wire Fence, Single Strand </v>
      </c>
      <c r="B1992" s="13" t="s">
        <v>2406</v>
      </c>
      <c r="C1992" s="13" t="s">
        <v>2407</v>
      </c>
      <c r="D1992" s="13" t="s">
        <v>230</v>
      </c>
      <c r="E1992" s="13" t="s">
        <v>187</v>
      </c>
      <c r="F1992" s="13" t="s">
        <v>188</v>
      </c>
      <c r="G1992" s="13" t="s">
        <v>189</v>
      </c>
      <c r="H1992" s="13" t="s">
        <v>190</v>
      </c>
      <c r="I1992" s="13">
        <v>1991</v>
      </c>
    </row>
    <row r="1993" spans="1:9" x14ac:dyDescent="0.25">
      <c r="A1993" s="13" t="str">
        <f t="shared" si="31"/>
        <v xml:space="preserve">607-G      Gate,  12' x  5'  Galvanized Metal </v>
      </c>
      <c r="B1993" s="13" t="s">
        <v>2408</v>
      </c>
      <c r="C1993" s="13" t="s">
        <v>2409</v>
      </c>
      <c r="D1993" s="13" t="s">
        <v>207</v>
      </c>
      <c r="E1993" s="13" t="s">
        <v>187</v>
      </c>
      <c r="F1993" s="13" t="s">
        <v>188</v>
      </c>
      <c r="G1993" s="13" t="s">
        <v>189</v>
      </c>
      <c r="H1993" s="13" t="s">
        <v>190</v>
      </c>
      <c r="I1993" s="13">
        <v>1992</v>
      </c>
    </row>
    <row r="1994" spans="1:9" x14ac:dyDescent="0.25">
      <c r="A1994" s="13" t="str">
        <f t="shared" si="31"/>
        <v xml:space="preserve">607-G      Gate,  3' x  12'  Aluminum </v>
      </c>
      <c r="B1994" s="13" t="s">
        <v>2408</v>
      </c>
      <c r="C1994" s="13" t="s">
        <v>2410</v>
      </c>
      <c r="D1994" s="13" t="s">
        <v>207</v>
      </c>
      <c r="E1994" s="13" t="s">
        <v>187</v>
      </c>
      <c r="F1994" s="13" t="s">
        <v>188</v>
      </c>
      <c r="G1994" s="13" t="s">
        <v>189</v>
      </c>
      <c r="H1994" s="13" t="s">
        <v>190</v>
      </c>
      <c r="I1994" s="13">
        <v>1993</v>
      </c>
    </row>
    <row r="1995" spans="1:9" x14ac:dyDescent="0.25">
      <c r="A1995" s="13" t="str">
        <f t="shared" si="31"/>
        <v xml:space="preserve">607-G      Gate,  4' x  6'  Chain Link with Top Guard </v>
      </c>
      <c r="B1995" s="13" t="s">
        <v>2408</v>
      </c>
      <c r="C1995" s="13" t="s">
        <v>2411</v>
      </c>
      <c r="D1995" s="13" t="s">
        <v>207</v>
      </c>
      <c r="E1995" s="13" t="s">
        <v>187</v>
      </c>
      <c r="F1995" s="13" t="s">
        <v>188</v>
      </c>
      <c r="G1995" s="13" t="s">
        <v>189</v>
      </c>
      <c r="H1995" s="13" t="s">
        <v>190</v>
      </c>
      <c r="I1995" s="13">
        <v>1994</v>
      </c>
    </row>
    <row r="1996" spans="1:9" x14ac:dyDescent="0.25">
      <c r="A1996" s="13" t="str">
        <f t="shared" si="31"/>
        <v xml:space="preserve">607-G      Gate,  4' x  7'  Chain Link </v>
      </c>
      <c r="B1996" s="13" t="s">
        <v>2408</v>
      </c>
      <c r="C1996" s="13" t="s">
        <v>2412</v>
      </c>
      <c r="D1996" s="13" t="s">
        <v>207</v>
      </c>
      <c r="E1996" s="13" t="s">
        <v>187</v>
      </c>
      <c r="F1996" s="13" t="s">
        <v>188</v>
      </c>
      <c r="G1996" s="13" t="s">
        <v>189</v>
      </c>
      <c r="H1996" s="13" t="s">
        <v>190</v>
      </c>
      <c r="I1996" s="13">
        <v>1995</v>
      </c>
    </row>
    <row r="1997" spans="1:9" x14ac:dyDescent="0.25">
      <c r="A1997" s="13" t="str">
        <f t="shared" si="31"/>
        <v xml:space="preserve">607-G      Gate,  4' x  9'  Chain Link </v>
      </c>
      <c r="B1997" s="13" t="s">
        <v>2408</v>
      </c>
      <c r="C1997" s="13" t="s">
        <v>2413</v>
      </c>
      <c r="D1997" s="13" t="s">
        <v>207</v>
      </c>
      <c r="E1997" s="13" t="s">
        <v>187</v>
      </c>
      <c r="F1997" s="13" t="s">
        <v>188</v>
      </c>
      <c r="G1997" s="13" t="s">
        <v>189</v>
      </c>
      <c r="H1997" s="13" t="s">
        <v>190</v>
      </c>
      <c r="I1997" s="13">
        <v>1996</v>
      </c>
    </row>
    <row r="1998" spans="1:9" x14ac:dyDescent="0.25">
      <c r="A1998" s="13" t="str">
        <f t="shared" si="31"/>
        <v xml:space="preserve">607-G      Gate,  5' x  7'  Chain Link </v>
      </c>
      <c r="B1998" s="13" t="s">
        <v>2408</v>
      </c>
      <c r="C1998" s="13" t="s">
        <v>2414</v>
      </c>
      <c r="D1998" s="13" t="s">
        <v>207</v>
      </c>
      <c r="E1998" s="13" t="s">
        <v>187</v>
      </c>
      <c r="F1998" s="13" t="s">
        <v>188</v>
      </c>
      <c r="G1998" s="13" t="s">
        <v>189</v>
      </c>
      <c r="H1998" s="13" t="s">
        <v>190</v>
      </c>
      <c r="I1998" s="13">
        <v>1997</v>
      </c>
    </row>
    <row r="1999" spans="1:9" x14ac:dyDescent="0.25">
      <c r="A1999" s="13" t="str">
        <f t="shared" si="31"/>
        <v xml:space="preserve">607-G      Gate,  6' x  6'  Aluminum </v>
      </c>
      <c r="B1999" s="13" t="s">
        <v>2408</v>
      </c>
      <c r="C1999" s="13" t="s">
        <v>2415</v>
      </c>
      <c r="D1999" s="13" t="s">
        <v>207</v>
      </c>
      <c r="E1999" s="13" t="s">
        <v>187</v>
      </c>
      <c r="F1999" s="13" t="s">
        <v>188</v>
      </c>
      <c r="G1999" s="13" t="s">
        <v>189</v>
      </c>
      <c r="H1999" s="13" t="s">
        <v>190</v>
      </c>
      <c r="I1999" s="13">
        <v>1998</v>
      </c>
    </row>
    <row r="2000" spans="1:9" x14ac:dyDescent="0.25">
      <c r="A2000" s="13" t="str">
        <f t="shared" si="31"/>
        <v xml:space="preserve">607-G      Gate,  6' x  6'  Chain Link </v>
      </c>
      <c r="B2000" s="13" t="s">
        <v>2408</v>
      </c>
      <c r="C2000" s="13" t="s">
        <v>2416</v>
      </c>
      <c r="D2000" s="13" t="s">
        <v>207</v>
      </c>
      <c r="E2000" s="13" t="s">
        <v>187</v>
      </c>
      <c r="F2000" s="13" t="s">
        <v>188</v>
      </c>
      <c r="G2000" s="13" t="s">
        <v>189</v>
      </c>
      <c r="H2000" s="13" t="s">
        <v>190</v>
      </c>
      <c r="I2000" s="13">
        <v>1999</v>
      </c>
    </row>
    <row r="2001" spans="1:9" x14ac:dyDescent="0.25">
      <c r="A2001" s="13" t="str">
        <f t="shared" si="31"/>
        <v xml:space="preserve">607-G      Gate,  6' x  6'  Chain Link with Top Guard </v>
      </c>
      <c r="B2001" s="13" t="s">
        <v>2408</v>
      </c>
      <c r="C2001" s="13" t="s">
        <v>2417</v>
      </c>
      <c r="D2001" s="13" t="s">
        <v>207</v>
      </c>
      <c r="E2001" s="13" t="s">
        <v>187</v>
      </c>
      <c r="F2001" s="13" t="s">
        <v>188</v>
      </c>
      <c r="G2001" s="13" t="s">
        <v>189</v>
      </c>
      <c r="H2001" s="13" t="s">
        <v>190</v>
      </c>
      <c r="I2001" s="13">
        <v>2000</v>
      </c>
    </row>
    <row r="2002" spans="1:9" x14ac:dyDescent="0.25">
      <c r="A2002" s="13" t="str">
        <f t="shared" si="31"/>
        <v xml:space="preserve">607-G      Gate,  6' x  6'  Double Aluminum </v>
      </c>
      <c r="B2002" s="13" t="s">
        <v>2408</v>
      </c>
      <c r="C2002" s="13" t="s">
        <v>2418</v>
      </c>
      <c r="D2002" s="13" t="s">
        <v>207</v>
      </c>
      <c r="E2002" s="13" t="s">
        <v>187</v>
      </c>
      <c r="F2002" s="13" t="s">
        <v>188</v>
      </c>
      <c r="G2002" s="13" t="s">
        <v>189</v>
      </c>
      <c r="H2002" s="13" t="s">
        <v>190</v>
      </c>
      <c r="I2002" s="13">
        <v>2001</v>
      </c>
    </row>
    <row r="2003" spans="1:9" x14ac:dyDescent="0.25">
      <c r="A2003" s="13" t="str">
        <f t="shared" si="31"/>
        <v xml:space="preserve">607-G      Gate,  6' x  6'  Double Chain Link </v>
      </c>
      <c r="B2003" s="13" t="s">
        <v>2408</v>
      </c>
      <c r="C2003" s="13" t="s">
        <v>2419</v>
      </c>
      <c r="D2003" s="13" t="s">
        <v>207</v>
      </c>
      <c r="E2003" s="13" t="s">
        <v>187</v>
      </c>
      <c r="F2003" s="13" t="s">
        <v>188</v>
      </c>
      <c r="G2003" s="13" t="s">
        <v>189</v>
      </c>
      <c r="H2003" s="13" t="s">
        <v>190</v>
      </c>
      <c r="I2003" s="13">
        <v>2002</v>
      </c>
    </row>
    <row r="2004" spans="1:9" x14ac:dyDescent="0.25">
      <c r="A2004" s="13" t="str">
        <f t="shared" si="31"/>
        <v xml:space="preserve">607-G      Gate,  6' x  6'  Double Galvanized Metal </v>
      </c>
      <c r="B2004" s="13" t="s">
        <v>2408</v>
      </c>
      <c r="C2004" s="13" t="s">
        <v>2420</v>
      </c>
      <c r="D2004" s="13" t="s">
        <v>207</v>
      </c>
      <c r="E2004" s="13" t="s">
        <v>187</v>
      </c>
      <c r="F2004" s="13" t="s">
        <v>188</v>
      </c>
      <c r="G2004" s="13" t="s">
        <v>189</v>
      </c>
      <c r="H2004" s="13" t="s">
        <v>190</v>
      </c>
      <c r="I2004" s="13">
        <v>2003</v>
      </c>
    </row>
    <row r="2005" spans="1:9" x14ac:dyDescent="0.25">
      <c r="A2005" s="13" t="str">
        <f t="shared" si="31"/>
        <v xml:space="preserve">607-G      Gate,  6' x  6'  Galvanized Metal </v>
      </c>
      <c r="B2005" s="13" t="s">
        <v>2408</v>
      </c>
      <c r="C2005" s="13" t="s">
        <v>2421</v>
      </c>
      <c r="D2005" s="13" t="s">
        <v>207</v>
      </c>
      <c r="E2005" s="13" t="s">
        <v>187</v>
      </c>
      <c r="F2005" s="13" t="s">
        <v>188</v>
      </c>
      <c r="G2005" s="13" t="s">
        <v>189</v>
      </c>
      <c r="H2005" s="13" t="s">
        <v>190</v>
      </c>
      <c r="I2005" s="13">
        <v>2004</v>
      </c>
    </row>
    <row r="2006" spans="1:9" x14ac:dyDescent="0.25">
      <c r="A2006" s="13" t="str">
        <f t="shared" si="31"/>
        <v xml:space="preserve">607-G      Gate,  6' x  7'  Chain Link </v>
      </c>
      <c r="B2006" s="13" t="s">
        <v>2408</v>
      </c>
      <c r="C2006" s="13" t="s">
        <v>2422</v>
      </c>
      <c r="D2006" s="13" t="s">
        <v>207</v>
      </c>
      <c r="E2006" s="13" t="s">
        <v>187</v>
      </c>
      <c r="F2006" s="13" t="s">
        <v>188</v>
      </c>
      <c r="G2006" s="13" t="s">
        <v>189</v>
      </c>
      <c r="H2006" s="13" t="s">
        <v>190</v>
      </c>
      <c r="I2006" s="13">
        <v>2005</v>
      </c>
    </row>
    <row r="2007" spans="1:9" x14ac:dyDescent="0.25">
      <c r="A2007" s="13" t="str">
        <f t="shared" si="31"/>
        <v xml:space="preserve">607-G      Gate,  6' x  8'  Aluminum </v>
      </c>
      <c r="B2007" s="13" t="s">
        <v>2408</v>
      </c>
      <c r="C2007" s="13" t="s">
        <v>2423</v>
      </c>
      <c r="D2007" s="13" t="s">
        <v>207</v>
      </c>
      <c r="E2007" s="13" t="s">
        <v>187</v>
      </c>
      <c r="F2007" s="13" t="s">
        <v>188</v>
      </c>
      <c r="G2007" s="13" t="s">
        <v>189</v>
      </c>
      <c r="H2007" s="13" t="s">
        <v>190</v>
      </c>
      <c r="I2007" s="13">
        <v>2006</v>
      </c>
    </row>
    <row r="2008" spans="1:9" x14ac:dyDescent="0.25">
      <c r="A2008" s="13" t="str">
        <f t="shared" si="31"/>
        <v xml:space="preserve">607-G      Gate,  6' x  8'  Chain Link </v>
      </c>
      <c r="B2008" s="13" t="s">
        <v>2408</v>
      </c>
      <c r="C2008" s="13" t="s">
        <v>2424</v>
      </c>
      <c r="D2008" s="13" t="s">
        <v>207</v>
      </c>
      <c r="E2008" s="13" t="s">
        <v>187</v>
      </c>
      <c r="F2008" s="13" t="s">
        <v>188</v>
      </c>
      <c r="G2008" s="13" t="s">
        <v>189</v>
      </c>
      <c r="H2008" s="13" t="s">
        <v>190</v>
      </c>
      <c r="I2008" s="13">
        <v>2007</v>
      </c>
    </row>
    <row r="2009" spans="1:9" x14ac:dyDescent="0.25">
      <c r="A2009" s="13" t="str">
        <f t="shared" si="31"/>
        <v xml:space="preserve">607-G      Gate,  6' x  8'  Double Aluminum </v>
      </c>
      <c r="B2009" s="13" t="s">
        <v>2408</v>
      </c>
      <c r="C2009" s="13" t="s">
        <v>2425</v>
      </c>
      <c r="D2009" s="13" t="s">
        <v>207</v>
      </c>
      <c r="E2009" s="13" t="s">
        <v>187</v>
      </c>
      <c r="F2009" s="13" t="s">
        <v>188</v>
      </c>
      <c r="G2009" s="13" t="s">
        <v>189</v>
      </c>
      <c r="H2009" s="13" t="s">
        <v>190</v>
      </c>
      <c r="I2009" s="13">
        <v>2008</v>
      </c>
    </row>
    <row r="2010" spans="1:9" x14ac:dyDescent="0.25">
      <c r="A2010" s="13" t="str">
        <f t="shared" si="31"/>
        <v xml:space="preserve">607-G      Gate,  6' x  8'  Double Chain Link </v>
      </c>
      <c r="B2010" s="13" t="s">
        <v>2408</v>
      </c>
      <c r="C2010" s="13" t="s">
        <v>2426</v>
      </c>
      <c r="D2010" s="13" t="s">
        <v>207</v>
      </c>
      <c r="E2010" s="13" t="s">
        <v>187</v>
      </c>
      <c r="F2010" s="13" t="s">
        <v>188</v>
      </c>
      <c r="G2010" s="13" t="s">
        <v>189</v>
      </c>
      <c r="H2010" s="13" t="s">
        <v>190</v>
      </c>
      <c r="I2010" s="13">
        <v>2009</v>
      </c>
    </row>
    <row r="2011" spans="1:9" x14ac:dyDescent="0.25">
      <c r="A2011" s="13" t="str">
        <f t="shared" si="31"/>
        <v xml:space="preserve">607-G      Gate,  6' x  8'  Double Galvanized Metal </v>
      </c>
      <c r="B2011" s="13" t="s">
        <v>2408</v>
      </c>
      <c r="C2011" s="13" t="s">
        <v>2427</v>
      </c>
      <c r="D2011" s="13" t="s">
        <v>207</v>
      </c>
      <c r="E2011" s="13" t="s">
        <v>187</v>
      </c>
      <c r="F2011" s="13" t="s">
        <v>188</v>
      </c>
      <c r="G2011" s="13" t="s">
        <v>189</v>
      </c>
      <c r="H2011" s="13" t="s">
        <v>190</v>
      </c>
      <c r="I2011" s="13">
        <v>2010</v>
      </c>
    </row>
    <row r="2012" spans="1:9" x14ac:dyDescent="0.25">
      <c r="A2012" s="13" t="str">
        <f t="shared" si="31"/>
        <v xml:space="preserve">607-G      Gate,  6' x  8'  Galvanized Metal </v>
      </c>
      <c r="B2012" s="13" t="s">
        <v>2408</v>
      </c>
      <c r="C2012" s="13" t="s">
        <v>2428</v>
      </c>
      <c r="D2012" s="13" t="s">
        <v>207</v>
      </c>
      <c r="E2012" s="13" t="s">
        <v>187</v>
      </c>
      <c r="F2012" s="13" t="s">
        <v>188</v>
      </c>
      <c r="G2012" s="13" t="s">
        <v>189</v>
      </c>
      <c r="H2012" s="13" t="s">
        <v>190</v>
      </c>
      <c r="I2012" s="13">
        <v>2011</v>
      </c>
    </row>
    <row r="2013" spans="1:9" x14ac:dyDescent="0.25">
      <c r="A2013" s="13" t="str">
        <f t="shared" si="31"/>
        <v xml:space="preserve">607-G      Gate,  6' x 10'  Aluminum </v>
      </c>
      <c r="B2013" s="13" t="s">
        <v>2408</v>
      </c>
      <c r="C2013" s="13" t="s">
        <v>2429</v>
      </c>
      <c r="D2013" s="13" t="s">
        <v>207</v>
      </c>
      <c r="E2013" s="13" t="s">
        <v>187</v>
      </c>
      <c r="F2013" s="13" t="s">
        <v>188</v>
      </c>
      <c r="G2013" s="13" t="s">
        <v>189</v>
      </c>
      <c r="H2013" s="13" t="s">
        <v>190</v>
      </c>
      <c r="I2013" s="13">
        <v>2012</v>
      </c>
    </row>
    <row r="2014" spans="1:9" x14ac:dyDescent="0.25">
      <c r="A2014" s="13" t="str">
        <f t="shared" si="31"/>
        <v xml:space="preserve">607-G      Gate,  6' x 10'  Chain Link </v>
      </c>
      <c r="B2014" s="13" t="s">
        <v>2408</v>
      </c>
      <c r="C2014" s="13" t="s">
        <v>2430</v>
      </c>
      <c r="D2014" s="13" t="s">
        <v>207</v>
      </c>
      <c r="E2014" s="13" t="s">
        <v>187</v>
      </c>
      <c r="F2014" s="13" t="s">
        <v>188</v>
      </c>
      <c r="G2014" s="13" t="s">
        <v>189</v>
      </c>
      <c r="H2014" s="13" t="s">
        <v>190</v>
      </c>
      <c r="I2014" s="13">
        <v>2013</v>
      </c>
    </row>
    <row r="2015" spans="1:9" x14ac:dyDescent="0.25">
      <c r="A2015" s="13" t="str">
        <f t="shared" si="31"/>
        <v xml:space="preserve">607-G      Gate,  6' x 10'  Double Aluminum </v>
      </c>
      <c r="B2015" s="13" t="s">
        <v>2408</v>
      </c>
      <c r="C2015" s="13" t="s">
        <v>2431</v>
      </c>
      <c r="D2015" s="13" t="s">
        <v>207</v>
      </c>
      <c r="E2015" s="13" t="s">
        <v>187</v>
      </c>
      <c r="F2015" s="13" t="s">
        <v>188</v>
      </c>
      <c r="G2015" s="13" t="s">
        <v>189</v>
      </c>
      <c r="H2015" s="13" t="s">
        <v>190</v>
      </c>
      <c r="I2015" s="13">
        <v>2014</v>
      </c>
    </row>
    <row r="2016" spans="1:9" x14ac:dyDescent="0.25">
      <c r="A2016" s="13" t="str">
        <f t="shared" si="31"/>
        <v xml:space="preserve">607-G      Gate,  6' x 10'  Double Chain Link </v>
      </c>
      <c r="B2016" s="13" t="s">
        <v>2408</v>
      </c>
      <c r="C2016" s="13" t="s">
        <v>2432</v>
      </c>
      <c r="D2016" s="13" t="s">
        <v>207</v>
      </c>
      <c r="E2016" s="13" t="s">
        <v>187</v>
      </c>
      <c r="F2016" s="13" t="s">
        <v>188</v>
      </c>
      <c r="G2016" s="13" t="s">
        <v>189</v>
      </c>
      <c r="H2016" s="13" t="s">
        <v>190</v>
      </c>
      <c r="I2016" s="13">
        <v>2015</v>
      </c>
    </row>
    <row r="2017" spans="1:9" x14ac:dyDescent="0.25">
      <c r="A2017" s="13" t="str">
        <f t="shared" si="31"/>
        <v xml:space="preserve">607-G      Gate,  6' x 10'  Double Galvanized Metal </v>
      </c>
      <c r="B2017" s="13" t="s">
        <v>2408</v>
      </c>
      <c r="C2017" s="13" t="s">
        <v>2433</v>
      </c>
      <c r="D2017" s="13" t="s">
        <v>207</v>
      </c>
      <c r="E2017" s="13" t="s">
        <v>187</v>
      </c>
      <c r="F2017" s="13" t="s">
        <v>188</v>
      </c>
      <c r="G2017" s="13" t="s">
        <v>189</v>
      </c>
      <c r="H2017" s="13" t="s">
        <v>190</v>
      </c>
      <c r="I2017" s="13">
        <v>2016</v>
      </c>
    </row>
    <row r="2018" spans="1:9" x14ac:dyDescent="0.25">
      <c r="A2018" s="13" t="str">
        <f t="shared" si="31"/>
        <v xml:space="preserve">607-G      Gate,  6' x 10'  Galvanized Metal </v>
      </c>
      <c r="B2018" s="13" t="s">
        <v>2408</v>
      </c>
      <c r="C2018" s="13" t="s">
        <v>2434</v>
      </c>
      <c r="D2018" s="13" t="s">
        <v>207</v>
      </c>
      <c r="E2018" s="13" t="s">
        <v>187</v>
      </c>
      <c r="F2018" s="13" t="s">
        <v>188</v>
      </c>
      <c r="G2018" s="13" t="s">
        <v>189</v>
      </c>
      <c r="H2018" s="13" t="s">
        <v>190</v>
      </c>
      <c r="I2018" s="13">
        <v>2017</v>
      </c>
    </row>
    <row r="2019" spans="1:9" x14ac:dyDescent="0.25">
      <c r="A2019" s="13" t="str">
        <f t="shared" si="31"/>
        <v xml:space="preserve">607-G      Gate,  6' x 12'  Aluminum </v>
      </c>
      <c r="B2019" s="13" t="s">
        <v>2408</v>
      </c>
      <c r="C2019" s="13" t="s">
        <v>2435</v>
      </c>
      <c r="D2019" s="13" t="s">
        <v>207</v>
      </c>
      <c r="E2019" s="13" t="s">
        <v>187</v>
      </c>
      <c r="F2019" s="13" t="s">
        <v>188</v>
      </c>
      <c r="G2019" s="13" t="s">
        <v>189</v>
      </c>
      <c r="H2019" s="13" t="s">
        <v>190</v>
      </c>
      <c r="I2019" s="13">
        <v>2018</v>
      </c>
    </row>
    <row r="2020" spans="1:9" x14ac:dyDescent="0.25">
      <c r="A2020" s="13" t="str">
        <f t="shared" si="31"/>
        <v xml:space="preserve">607-G      Gate,  6' x 12'  Chain Link </v>
      </c>
      <c r="B2020" s="13" t="s">
        <v>2408</v>
      </c>
      <c r="C2020" s="13" t="s">
        <v>2436</v>
      </c>
      <c r="D2020" s="13" t="s">
        <v>207</v>
      </c>
      <c r="E2020" s="13" t="s">
        <v>187</v>
      </c>
      <c r="F2020" s="13" t="s">
        <v>188</v>
      </c>
      <c r="G2020" s="13" t="s">
        <v>189</v>
      </c>
      <c r="H2020" s="13" t="s">
        <v>190</v>
      </c>
      <c r="I2020" s="13">
        <v>2019</v>
      </c>
    </row>
    <row r="2021" spans="1:9" x14ac:dyDescent="0.25">
      <c r="A2021" s="13" t="str">
        <f t="shared" si="31"/>
        <v xml:space="preserve">607-G      Gate,  6' x 12'  Double Aluminum </v>
      </c>
      <c r="B2021" s="13" t="s">
        <v>2408</v>
      </c>
      <c r="C2021" s="13" t="s">
        <v>2437</v>
      </c>
      <c r="D2021" s="13" t="s">
        <v>207</v>
      </c>
      <c r="E2021" s="13" t="s">
        <v>187</v>
      </c>
      <c r="F2021" s="13" t="s">
        <v>188</v>
      </c>
      <c r="G2021" s="13" t="s">
        <v>189</v>
      </c>
      <c r="H2021" s="13" t="s">
        <v>190</v>
      </c>
      <c r="I2021" s="13">
        <v>2020</v>
      </c>
    </row>
    <row r="2022" spans="1:9" x14ac:dyDescent="0.25">
      <c r="A2022" s="13" t="str">
        <f t="shared" si="31"/>
        <v xml:space="preserve">607-G      Gate,  6' x 12'  Double Chain Link </v>
      </c>
      <c r="B2022" s="13" t="s">
        <v>2408</v>
      </c>
      <c r="C2022" s="13" t="s">
        <v>2438</v>
      </c>
      <c r="D2022" s="13" t="s">
        <v>207</v>
      </c>
      <c r="E2022" s="13" t="s">
        <v>187</v>
      </c>
      <c r="F2022" s="13" t="s">
        <v>188</v>
      </c>
      <c r="G2022" s="13" t="s">
        <v>189</v>
      </c>
      <c r="H2022" s="13" t="s">
        <v>190</v>
      </c>
      <c r="I2022" s="13">
        <v>2021</v>
      </c>
    </row>
    <row r="2023" spans="1:9" x14ac:dyDescent="0.25">
      <c r="A2023" s="13" t="str">
        <f t="shared" si="31"/>
        <v xml:space="preserve">607-G      Gate,  6' x 12'  Double Galvanized Metal </v>
      </c>
      <c r="B2023" s="13" t="s">
        <v>2408</v>
      </c>
      <c r="C2023" s="13" t="s">
        <v>2439</v>
      </c>
      <c r="D2023" s="13" t="s">
        <v>207</v>
      </c>
      <c r="E2023" s="13" t="s">
        <v>187</v>
      </c>
      <c r="F2023" s="13" t="s">
        <v>188</v>
      </c>
      <c r="G2023" s="13" t="s">
        <v>189</v>
      </c>
      <c r="H2023" s="13" t="s">
        <v>190</v>
      </c>
      <c r="I2023" s="13">
        <v>2022</v>
      </c>
    </row>
    <row r="2024" spans="1:9" x14ac:dyDescent="0.25">
      <c r="A2024" s="13" t="str">
        <f t="shared" si="31"/>
        <v xml:space="preserve">607-G      Gate,  6' x 12'  Galvanized Metal </v>
      </c>
      <c r="B2024" s="13" t="s">
        <v>2408</v>
      </c>
      <c r="C2024" s="13" t="s">
        <v>2440</v>
      </c>
      <c r="D2024" s="13" t="s">
        <v>207</v>
      </c>
      <c r="E2024" s="13" t="s">
        <v>187</v>
      </c>
      <c r="F2024" s="13" t="s">
        <v>188</v>
      </c>
      <c r="G2024" s="13" t="s">
        <v>189</v>
      </c>
      <c r="H2024" s="13" t="s">
        <v>190</v>
      </c>
      <c r="I2024" s="13">
        <v>2023</v>
      </c>
    </row>
    <row r="2025" spans="1:9" x14ac:dyDescent="0.25">
      <c r="A2025" s="13" t="str">
        <f t="shared" si="31"/>
        <v xml:space="preserve">607-G      Gate, 10' x  6'  Aluminum </v>
      </c>
      <c r="B2025" s="13" t="s">
        <v>2408</v>
      </c>
      <c r="C2025" s="13" t="s">
        <v>2441</v>
      </c>
      <c r="D2025" s="13" t="s">
        <v>207</v>
      </c>
      <c r="E2025" s="13" t="s">
        <v>187</v>
      </c>
      <c r="F2025" s="13" t="s">
        <v>188</v>
      </c>
      <c r="G2025" s="13" t="s">
        <v>189</v>
      </c>
      <c r="H2025" s="13" t="s">
        <v>190</v>
      </c>
      <c r="I2025" s="13">
        <v>2024</v>
      </c>
    </row>
    <row r="2026" spans="1:9" x14ac:dyDescent="0.25">
      <c r="A2026" s="13" t="str">
        <f t="shared" si="31"/>
        <v xml:space="preserve">607-G      Gate, 10' x  6'  Chain Link </v>
      </c>
      <c r="B2026" s="13" t="s">
        <v>2408</v>
      </c>
      <c r="C2026" s="13" t="s">
        <v>2442</v>
      </c>
      <c r="D2026" s="13" t="s">
        <v>207</v>
      </c>
      <c r="E2026" s="13" t="s">
        <v>187</v>
      </c>
      <c r="F2026" s="13" t="s">
        <v>188</v>
      </c>
      <c r="G2026" s="13" t="s">
        <v>189</v>
      </c>
      <c r="H2026" s="13" t="s">
        <v>190</v>
      </c>
      <c r="I2026" s="13">
        <v>2025</v>
      </c>
    </row>
    <row r="2027" spans="1:9" x14ac:dyDescent="0.25">
      <c r="A2027" s="13" t="str">
        <f t="shared" si="31"/>
        <v xml:space="preserve">607-G      Gate, 10' x  6'  Double Aluminum </v>
      </c>
      <c r="B2027" s="13" t="s">
        <v>2408</v>
      </c>
      <c r="C2027" s="13" t="s">
        <v>2443</v>
      </c>
      <c r="D2027" s="13" t="s">
        <v>207</v>
      </c>
      <c r="E2027" s="13" t="s">
        <v>187</v>
      </c>
      <c r="F2027" s="13" t="s">
        <v>188</v>
      </c>
      <c r="G2027" s="13" t="s">
        <v>189</v>
      </c>
      <c r="H2027" s="13" t="s">
        <v>190</v>
      </c>
      <c r="I2027" s="13">
        <v>2026</v>
      </c>
    </row>
    <row r="2028" spans="1:9" x14ac:dyDescent="0.25">
      <c r="A2028" s="13" t="str">
        <f t="shared" si="31"/>
        <v xml:space="preserve">607-G      Gate, 10' x  6'  Double Chain Link </v>
      </c>
      <c r="B2028" s="13" t="s">
        <v>2408</v>
      </c>
      <c r="C2028" s="13" t="s">
        <v>2444</v>
      </c>
      <c r="D2028" s="13" t="s">
        <v>207</v>
      </c>
      <c r="E2028" s="13" t="s">
        <v>187</v>
      </c>
      <c r="F2028" s="13" t="s">
        <v>188</v>
      </c>
      <c r="G2028" s="13" t="s">
        <v>189</v>
      </c>
      <c r="H2028" s="13" t="s">
        <v>190</v>
      </c>
      <c r="I2028" s="13">
        <v>2027</v>
      </c>
    </row>
    <row r="2029" spans="1:9" x14ac:dyDescent="0.25">
      <c r="A2029" s="13" t="str">
        <f t="shared" si="31"/>
        <v xml:space="preserve">607-G      Gate, 10' x  6'  Double Galvanized Metal </v>
      </c>
      <c r="B2029" s="13" t="s">
        <v>2408</v>
      </c>
      <c r="C2029" s="13" t="s">
        <v>2445</v>
      </c>
      <c r="D2029" s="13" t="s">
        <v>207</v>
      </c>
      <c r="E2029" s="13" t="s">
        <v>187</v>
      </c>
      <c r="F2029" s="13" t="s">
        <v>188</v>
      </c>
      <c r="G2029" s="13" t="s">
        <v>189</v>
      </c>
      <c r="H2029" s="13" t="s">
        <v>190</v>
      </c>
      <c r="I2029" s="13">
        <v>2028</v>
      </c>
    </row>
    <row r="2030" spans="1:9" x14ac:dyDescent="0.25">
      <c r="A2030" s="13" t="str">
        <f t="shared" si="31"/>
        <v xml:space="preserve">607-G      Gate, 10' x  6'  Galvanized Metal </v>
      </c>
      <c r="B2030" s="13" t="s">
        <v>2408</v>
      </c>
      <c r="C2030" s="13" t="s">
        <v>2446</v>
      </c>
      <c r="D2030" s="13" t="s">
        <v>207</v>
      </c>
      <c r="E2030" s="13" t="s">
        <v>187</v>
      </c>
      <c r="F2030" s="13" t="s">
        <v>188</v>
      </c>
      <c r="G2030" s="13" t="s">
        <v>189</v>
      </c>
      <c r="H2030" s="13" t="s">
        <v>190</v>
      </c>
      <c r="I2030" s="13">
        <v>2029</v>
      </c>
    </row>
    <row r="2031" spans="1:9" x14ac:dyDescent="0.25">
      <c r="A2031" s="13" t="str">
        <f t="shared" si="31"/>
        <v xml:space="preserve">607-G      Gate, 10' x  8'  Aluminum </v>
      </c>
      <c r="B2031" s="13" t="s">
        <v>2408</v>
      </c>
      <c r="C2031" s="13" t="s">
        <v>2447</v>
      </c>
      <c r="D2031" s="13" t="s">
        <v>207</v>
      </c>
      <c r="E2031" s="13" t="s">
        <v>187</v>
      </c>
      <c r="F2031" s="13" t="s">
        <v>188</v>
      </c>
      <c r="G2031" s="13" t="s">
        <v>189</v>
      </c>
      <c r="H2031" s="13" t="s">
        <v>190</v>
      </c>
      <c r="I2031" s="13">
        <v>2030</v>
      </c>
    </row>
    <row r="2032" spans="1:9" x14ac:dyDescent="0.25">
      <c r="A2032" s="13" t="str">
        <f t="shared" si="31"/>
        <v xml:space="preserve">607-G      Gate, 10' x  8'  Chain Link </v>
      </c>
      <c r="B2032" s="13" t="s">
        <v>2408</v>
      </c>
      <c r="C2032" s="13" t="s">
        <v>2448</v>
      </c>
      <c r="D2032" s="13" t="s">
        <v>207</v>
      </c>
      <c r="E2032" s="13" t="s">
        <v>187</v>
      </c>
      <c r="F2032" s="13" t="s">
        <v>188</v>
      </c>
      <c r="G2032" s="13" t="s">
        <v>189</v>
      </c>
      <c r="H2032" s="13" t="s">
        <v>190</v>
      </c>
      <c r="I2032" s="13">
        <v>2031</v>
      </c>
    </row>
    <row r="2033" spans="1:9" x14ac:dyDescent="0.25">
      <c r="A2033" s="13" t="str">
        <f t="shared" si="31"/>
        <v xml:space="preserve">607-G      Gate, 10' x  8'  Double Aluminum </v>
      </c>
      <c r="B2033" s="13" t="s">
        <v>2408</v>
      </c>
      <c r="C2033" s="13" t="s">
        <v>2449</v>
      </c>
      <c r="D2033" s="13" t="s">
        <v>207</v>
      </c>
      <c r="E2033" s="13" t="s">
        <v>187</v>
      </c>
      <c r="F2033" s="13" t="s">
        <v>188</v>
      </c>
      <c r="G2033" s="13" t="s">
        <v>189</v>
      </c>
      <c r="H2033" s="13" t="s">
        <v>190</v>
      </c>
      <c r="I2033" s="13">
        <v>2032</v>
      </c>
    </row>
    <row r="2034" spans="1:9" x14ac:dyDescent="0.25">
      <c r="A2034" s="13" t="str">
        <f t="shared" si="31"/>
        <v xml:space="preserve">607-G      Gate, 10' x  8'  Double Chain Link </v>
      </c>
      <c r="B2034" s="13" t="s">
        <v>2408</v>
      </c>
      <c r="C2034" s="13" t="s">
        <v>2450</v>
      </c>
      <c r="D2034" s="13" t="s">
        <v>207</v>
      </c>
      <c r="E2034" s="13" t="s">
        <v>187</v>
      </c>
      <c r="F2034" s="13" t="s">
        <v>188</v>
      </c>
      <c r="G2034" s="13" t="s">
        <v>189</v>
      </c>
      <c r="H2034" s="13" t="s">
        <v>190</v>
      </c>
      <c r="I2034" s="13">
        <v>2033</v>
      </c>
    </row>
    <row r="2035" spans="1:9" x14ac:dyDescent="0.25">
      <c r="A2035" s="13" t="str">
        <f t="shared" si="31"/>
        <v xml:space="preserve">607-G      Gate, 10' x  8'  Double Galvanized Metal </v>
      </c>
      <c r="B2035" s="13" t="s">
        <v>2408</v>
      </c>
      <c r="C2035" s="13" t="s">
        <v>2451</v>
      </c>
      <c r="D2035" s="13" t="s">
        <v>207</v>
      </c>
      <c r="E2035" s="13" t="s">
        <v>187</v>
      </c>
      <c r="F2035" s="13" t="s">
        <v>188</v>
      </c>
      <c r="G2035" s="13" t="s">
        <v>189</v>
      </c>
      <c r="H2035" s="13" t="s">
        <v>190</v>
      </c>
      <c r="I2035" s="13">
        <v>2034</v>
      </c>
    </row>
    <row r="2036" spans="1:9" x14ac:dyDescent="0.25">
      <c r="A2036" s="13" t="str">
        <f t="shared" si="31"/>
        <v xml:space="preserve">607-G      Gate, 10' x  8'  Galvanized Metal </v>
      </c>
      <c r="B2036" s="13" t="s">
        <v>2408</v>
      </c>
      <c r="C2036" s="13" t="s">
        <v>2452</v>
      </c>
      <c r="D2036" s="13" t="s">
        <v>207</v>
      </c>
      <c r="E2036" s="13" t="s">
        <v>187</v>
      </c>
      <c r="F2036" s="13" t="s">
        <v>188</v>
      </c>
      <c r="G2036" s="13" t="s">
        <v>189</v>
      </c>
      <c r="H2036" s="13" t="s">
        <v>190</v>
      </c>
      <c r="I2036" s="13">
        <v>2035</v>
      </c>
    </row>
    <row r="2037" spans="1:9" x14ac:dyDescent="0.25">
      <c r="A2037" s="13" t="str">
        <f t="shared" si="31"/>
        <v xml:space="preserve">607-G      Gate, 10' x 10'  Aluminum </v>
      </c>
      <c r="B2037" s="13" t="s">
        <v>2408</v>
      </c>
      <c r="C2037" s="13" t="s">
        <v>2453</v>
      </c>
      <c r="D2037" s="13" t="s">
        <v>207</v>
      </c>
      <c r="E2037" s="13" t="s">
        <v>187</v>
      </c>
      <c r="F2037" s="13" t="s">
        <v>188</v>
      </c>
      <c r="G2037" s="13" t="s">
        <v>189</v>
      </c>
      <c r="H2037" s="13" t="s">
        <v>190</v>
      </c>
      <c r="I2037" s="13">
        <v>2036</v>
      </c>
    </row>
    <row r="2038" spans="1:9" x14ac:dyDescent="0.25">
      <c r="A2038" s="13" t="str">
        <f t="shared" si="31"/>
        <v xml:space="preserve">607-G      Gate, 10' x 10'  Chain Link </v>
      </c>
      <c r="B2038" s="13" t="s">
        <v>2408</v>
      </c>
      <c r="C2038" s="13" t="s">
        <v>2454</v>
      </c>
      <c r="D2038" s="13" t="s">
        <v>207</v>
      </c>
      <c r="E2038" s="13" t="s">
        <v>187</v>
      </c>
      <c r="F2038" s="13" t="s">
        <v>188</v>
      </c>
      <c r="G2038" s="13" t="s">
        <v>189</v>
      </c>
      <c r="H2038" s="13" t="s">
        <v>190</v>
      </c>
      <c r="I2038" s="13">
        <v>2037</v>
      </c>
    </row>
    <row r="2039" spans="1:9" x14ac:dyDescent="0.25">
      <c r="A2039" s="13" t="str">
        <f t="shared" si="31"/>
        <v xml:space="preserve">607-G      Gate, 10' x 10'  Double Aluminum </v>
      </c>
      <c r="B2039" s="13" t="s">
        <v>2408</v>
      </c>
      <c r="C2039" s="13" t="s">
        <v>2455</v>
      </c>
      <c r="D2039" s="13" t="s">
        <v>207</v>
      </c>
      <c r="E2039" s="13" t="s">
        <v>187</v>
      </c>
      <c r="F2039" s="13" t="s">
        <v>188</v>
      </c>
      <c r="G2039" s="13" t="s">
        <v>189</v>
      </c>
      <c r="H2039" s="13" t="s">
        <v>190</v>
      </c>
      <c r="I2039" s="13">
        <v>2038</v>
      </c>
    </row>
    <row r="2040" spans="1:9" x14ac:dyDescent="0.25">
      <c r="A2040" s="13" t="str">
        <f t="shared" si="31"/>
        <v xml:space="preserve">607-G      Gate, 10' x 10'  Double Chain Link </v>
      </c>
      <c r="B2040" s="13" t="s">
        <v>2408</v>
      </c>
      <c r="C2040" s="13" t="s">
        <v>2456</v>
      </c>
      <c r="D2040" s="13" t="s">
        <v>207</v>
      </c>
      <c r="E2040" s="13" t="s">
        <v>187</v>
      </c>
      <c r="F2040" s="13" t="s">
        <v>188</v>
      </c>
      <c r="G2040" s="13" t="s">
        <v>189</v>
      </c>
      <c r="H2040" s="13" t="s">
        <v>190</v>
      </c>
      <c r="I2040" s="13">
        <v>2039</v>
      </c>
    </row>
    <row r="2041" spans="1:9" x14ac:dyDescent="0.25">
      <c r="A2041" s="13" t="str">
        <f t="shared" si="31"/>
        <v xml:space="preserve">607-G      Gate, 10' x 10'  Double Galvanized Metal </v>
      </c>
      <c r="B2041" s="13" t="s">
        <v>2408</v>
      </c>
      <c r="C2041" s="13" t="s">
        <v>2457</v>
      </c>
      <c r="D2041" s="13" t="s">
        <v>207</v>
      </c>
      <c r="E2041" s="13" t="s">
        <v>187</v>
      </c>
      <c r="F2041" s="13" t="s">
        <v>188</v>
      </c>
      <c r="G2041" s="13" t="s">
        <v>189</v>
      </c>
      <c r="H2041" s="13" t="s">
        <v>190</v>
      </c>
      <c r="I2041" s="13">
        <v>2040</v>
      </c>
    </row>
    <row r="2042" spans="1:9" x14ac:dyDescent="0.25">
      <c r="A2042" s="13" t="str">
        <f t="shared" si="31"/>
        <v xml:space="preserve">607-G      Gate, 10' x 10'  Galvanized Metal </v>
      </c>
      <c r="B2042" s="13" t="s">
        <v>2408</v>
      </c>
      <c r="C2042" s="13" t="s">
        <v>2458</v>
      </c>
      <c r="D2042" s="13" t="s">
        <v>207</v>
      </c>
      <c r="E2042" s="13" t="s">
        <v>187</v>
      </c>
      <c r="F2042" s="13" t="s">
        <v>188</v>
      </c>
      <c r="G2042" s="13" t="s">
        <v>189</v>
      </c>
      <c r="H2042" s="13" t="s">
        <v>190</v>
      </c>
      <c r="I2042" s="13">
        <v>2041</v>
      </c>
    </row>
    <row r="2043" spans="1:9" x14ac:dyDescent="0.25">
      <c r="A2043" s="13" t="str">
        <f t="shared" si="31"/>
        <v xml:space="preserve">607-G      Gate, 10' x 12'  Aluminum </v>
      </c>
      <c r="B2043" s="13" t="s">
        <v>2408</v>
      </c>
      <c r="C2043" s="13" t="s">
        <v>2459</v>
      </c>
      <c r="D2043" s="13" t="s">
        <v>207</v>
      </c>
      <c r="E2043" s="13" t="s">
        <v>187</v>
      </c>
      <c r="F2043" s="13" t="s">
        <v>188</v>
      </c>
      <c r="G2043" s="13" t="s">
        <v>189</v>
      </c>
      <c r="H2043" s="13" t="s">
        <v>190</v>
      </c>
      <c r="I2043" s="13">
        <v>2042</v>
      </c>
    </row>
    <row r="2044" spans="1:9" x14ac:dyDescent="0.25">
      <c r="A2044" s="13" t="str">
        <f t="shared" si="31"/>
        <v xml:space="preserve">607-G      Gate, 10' x 12'  Chain Link </v>
      </c>
      <c r="B2044" s="13" t="s">
        <v>2408</v>
      </c>
      <c r="C2044" s="13" t="s">
        <v>2460</v>
      </c>
      <c r="D2044" s="13" t="s">
        <v>207</v>
      </c>
      <c r="E2044" s="13" t="s">
        <v>187</v>
      </c>
      <c r="F2044" s="13" t="s">
        <v>188</v>
      </c>
      <c r="G2044" s="13" t="s">
        <v>189</v>
      </c>
      <c r="H2044" s="13" t="s">
        <v>190</v>
      </c>
      <c r="I2044" s="13">
        <v>2043</v>
      </c>
    </row>
    <row r="2045" spans="1:9" x14ac:dyDescent="0.25">
      <c r="A2045" s="13" t="str">
        <f t="shared" si="31"/>
        <v xml:space="preserve">607-G      Gate, 10' x 12'  Double Aluminum </v>
      </c>
      <c r="B2045" s="13" t="s">
        <v>2408</v>
      </c>
      <c r="C2045" s="13" t="s">
        <v>2461</v>
      </c>
      <c r="D2045" s="13" t="s">
        <v>207</v>
      </c>
      <c r="E2045" s="13" t="s">
        <v>187</v>
      </c>
      <c r="F2045" s="13" t="s">
        <v>188</v>
      </c>
      <c r="G2045" s="13" t="s">
        <v>189</v>
      </c>
      <c r="H2045" s="13" t="s">
        <v>190</v>
      </c>
      <c r="I2045" s="13">
        <v>2044</v>
      </c>
    </row>
    <row r="2046" spans="1:9" x14ac:dyDescent="0.25">
      <c r="A2046" s="13" t="str">
        <f t="shared" si="31"/>
        <v xml:space="preserve">607-G      Gate, 10' x 12'  Double Chain Link </v>
      </c>
      <c r="B2046" s="13" t="s">
        <v>2408</v>
      </c>
      <c r="C2046" s="13" t="s">
        <v>2462</v>
      </c>
      <c r="D2046" s="13" t="s">
        <v>207</v>
      </c>
      <c r="E2046" s="13" t="s">
        <v>187</v>
      </c>
      <c r="F2046" s="13" t="s">
        <v>188</v>
      </c>
      <c r="G2046" s="13" t="s">
        <v>189</v>
      </c>
      <c r="H2046" s="13" t="s">
        <v>190</v>
      </c>
      <c r="I2046" s="13">
        <v>2045</v>
      </c>
    </row>
    <row r="2047" spans="1:9" x14ac:dyDescent="0.25">
      <c r="A2047" s="13" t="str">
        <f t="shared" si="31"/>
        <v xml:space="preserve">607-G      Gate, 10' x 12'  Double Galvanized Metal </v>
      </c>
      <c r="B2047" s="13" t="s">
        <v>2408</v>
      </c>
      <c r="C2047" s="13" t="s">
        <v>2463</v>
      </c>
      <c r="D2047" s="13" t="s">
        <v>207</v>
      </c>
      <c r="E2047" s="13" t="s">
        <v>187</v>
      </c>
      <c r="F2047" s="13" t="s">
        <v>188</v>
      </c>
      <c r="G2047" s="13" t="s">
        <v>189</v>
      </c>
      <c r="H2047" s="13" t="s">
        <v>190</v>
      </c>
      <c r="I2047" s="13">
        <v>2046</v>
      </c>
    </row>
    <row r="2048" spans="1:9" x14ac:dyDescent="0.25">
      <c r="A2048" s="13" t="str">
        <f t="shared" si="31"/>
        <v xml:space="preserve">607-G      Gate, 10' x 12'  Galvanized Metal </v>
      </c>
      <c r="B2048" s="13" t="s">
        <v>2408</v>
      </c>
      <c r="C2048" s="13" t="s">
        <v>2464</v>
      </c>
      <c r="D2048" s="13" t="s">
        <v>207</v>
      </c>
      <c r="E2048" s="13" t="s">
        <v>187</v>
      </c>
      <c r="F2048" s="13" t="s">
        <v>188</v>
      </c>
      <c r="G2048" s="13" t="s">
        <v>189</v>
      </c>
      <c r="H2048" s="13" t="s">
        <v>190</v>
      </c>
      <c r="I2048" s="13">
        <v>2047</v>
      </c>
    </row>
    <row r="2049" spans="1:9" x14ac:dyDescent="0.25">
      <c r="A2049" s="13" t="str">
        <f t="shared" si="31"/>
        <v xml:space="preserve">607-G      Gate, 12' x  6'  Aluminum </v>
      </c>
      <c r="B2049" s="13" t="s">
        <v>2408</v>
      </c>
      <c r="C2049" s="13" t="s">
        <v>2465</v>
      </c>
      <c r="D2049" s="13" t="s">
        <v>207</v>
      </c>
      <c r="E2049" s="13" t="s">
        <v>187</v>
      </c>
      <c r="F2049" s="13" t="s">
        <v>188</v>
      </c>
      <c r="G2049" s="13" t="s">
        <v>189</v>
      </c>
      <c r="H2049" s="13" t="s">
        <v>190</v>
      </c>
      <c r="I2049" s="13">
        <v>2048</v>
      </c>
    </row>
    <row r="2050" spans="1:9" x14ac:dyDescent="0.25">
      <c r="A2050" s="13" t="str">
        <f t="shared" si="31"/>
        <v xml:space="preserve">607-G      Gate, 12' x  6'  Chain Link </v>
      </c>
      <c r="B2050" s="13" t="s">
        <v>2408</v>
      </c>
      <c r="C2050" s="13" t="s">
        <v>2466</v>
      </c>
      <c r="D2050" s="13" t="s">
        <v>207</v>
      </c>
      <c r="E2050" s="13" t="s">
        <v>187</v>
      </c>
      <c r="F2050" s="13" t="s">
        <v>188</v>
      </c>
      <c r="G2050" s="13" t="s">
        <v>189</v>
      </c>
      <c r="H2050" s="13" t="s">
        <v>190</v>
      </c>
      <c r="I2050" s="13">
        <v>2049</v>
      </c>
    </row>
    <row r="2051" spans="1:9" x14ac:dyDescent="0.25">
      <c r="A2051" s="13" t="str">
        <f t="shared" si="31"/>
        <v xml:space="preserve">607-G      Gate, 12' x  6'  Chain Link With Top Guard </v>
      </c>
      <c r="B2051" s="13" t="s">
        <v>2408</v>
      </c>
      <c r="C2051" s="13" t="s">
        <v>2467</v>
      </c>
      <c r="D2051" s="13" t="s">
        <v>207</v>
      </c>
      <c r="E2051" s="13" t="s">
        <v>187</v>
      </c>
      <c r="F2051" s="13" t="s">
        <v>188</v>
      </c>
      <c r="G2051" s="13" t="s">
        <v>189</v>
      </c>
      <c r="H2051" s="13" t="s">
        <v>190</v>
      </c>
      <c r="I2051" s="13">
        <v>2050</v>
      </c>
    </row>
    <row r="2052" spans="1:9" x14ac:dyDescent="0.25">
      <c r="A2052" s="13" t="str">
        <f t="shared" ref="A2052:A2115" si="32">_xlfn.CONCAT(B2052," ", C2052)</f>
        <v xml:space="preserve">607-G      Gate, 12' x  6'  Double Aluminum </v>
      </c>
      <c r="B2052" s="13" t="s">
        <v>2408</v>
      </c>
      <c r="C2052" s="13" t="s">
        <v>2468</v>
      </c>
      <c r="D2052" s="13" t="s">
        <v>207</v>
      </c>
      <c r="E2052" s="13" t="s">
        <v>187</v>
      </c>
      <c r="F2052" s="13" t="s">
        <v>188</v>
      </c>
      <c r="G2052" s="13" t="s">
        <v>189</v>
      </c>
      <c r="H2052" s="13" t="s">
        <v>190</v>
      </c>
      <c r="I2052" s="13">
        <v>2051</v>
      </c>
    </row>
    <row r="2053" spans="1:9" x14ac:dyDescent="0.25">
      <c r="A2053" s="13" t="str">
        <f t="shared" si="32"/>
        <v xml:space="preserve">607-G      Gate, 12' x  6'  Double Chain Link </v>
      </c>
      <c r="B2053" s="13" t="s">
        <v>2408</v>
      </c>
      <c r="C2053" s="13" t="s">
        <v>2469</v>
      </c>
      <c r="D2053" s="13" t="s">
        <v>207</v>
      </c>
      <c r="E2053" s="13" t="s">
        <v>187</v>
      </c>
      <c r="F2053" s="13" t="s">
        <v>188</v>
      </c>
      <c r="G2053" s="13" t="s">
        <v>189</v>
      </c>
      <c r="H2053" s="13" t="s">
        <v>190</v>
      </c>
      <c r="I2053" s="13">
        <v>2052</v>
      </c>
    </row>
    <row r="2054" spans="1:9" x14ac:dyDescent="0.25">
      <c r="A2054" s="13" t="str">
        <f t="shared" si="32"/>
        <v xml:space="preserve">607-G      Gate, 12' x  6'  Double Chain Link with Top Guard </v>
      </c>
      <c r="B2054" s="13" t="s">
        <v>2408</v>
      </c>
      <c r="C2054" s="13" t="s">
        <v>2470</v>
      </c>
      <c r="D2054" s="13" t="s">
        <v>207</v>
      </c>
      <c r="E2054" s="13" t="s">
        <v>187</v>
      </c>
      <c r="F2054" s="13" t="s">
        <v>188</v>
      </c>
      <c r="G2054" s="13" t="s">
        <v>189</v>
      </c>
      <c r="H2054" s="13" t="s">
        <v>190</v>
      </c>
      <c r="I2054" s="13">
        <v>2053</v>
      </c>
    </row>
    <row r="2055" spans="1:9" x14ac:dyDescent="0.25">
      <c r="A2055" s="13" t="str">
        <f t="shared" si="32"/>
        <v xml:space="preserve">607-G      Gate, 12' x  6'  Double Galvanized Metal </v>
      </c>
      <c r="B2055" s="13" t="s">
        <v>2408</v>
      </c>
      <c r="C2055" s="13" t="s">
        <v>2471</v>
      </c>
      <c r="D2055" s="13" t="s">
        <v>207</v>
      </c>
      <c r="E2055" s="13" t="s">
        <v>187</v>
      </c>
      <c r="F2055" s="13" t="s">
        <v>188</v>
      </c>
      <c r="G2055" s="13" t="s">
        <v>189</v>
      </c>
      <c r="H2055" s="13" t="s">
        <v>190</v>
      </c>
      <c r="I2055" s="13">
        <v>2054</v>
      </c>
    </row>
    <row r="2056" spans="1:9" x14ac:dyDescent="0.25">
      <c r="A2056" s="13" t="str">
        <f t="shared" si="32"/>
        <v xml:space="preserve">607-G      Gate, 12' x  6'  Galvanized Metal </v>
      </c>
      <c r="B2056" s="13" t="s">
        <v>2408</v>
      </c>
      <c r="C2056" s="13" t="s">
        <v>2472</v>
      </c>
      <c r="D2056" s="13" t="s">
        <v>207</v>
      </c>
      <c r="E2056" s="13" t="s">
        <v>187</v>
      </c>
      <c r="F2056" s="13" t="s">
        <v>188</v>
      </c>
      <c r="G2056" s="13" t="s">
        <v>189</v>
      </c>
      <c r="H2056" s="13" t="s">
        <v>190</v>
      </c>
      <c r="I2056" s="13">
        <v>2055</v>
      </c>
    </row>
    <row r="2057" spans="1:9" x14ac:dyDescent="0.25">
      <c r="A2057" s="13" t="str">
        <f t="shared" si="32"/>
        <v xml:space="preserve">607-G      Gate, 12' x  8'  Aluminum </v>
      </c>
      <c r="B2057" s="13" t="s">
        <v>2408</v>
      </c>
      <c r="C2057" s="13" t="s">
        <v>2473</v>
      </c>
      <c r="D2057" s="13" t="s">
        <v>207</v>
      </c>
      <c r="E2057" s="13" t="s">
        <v>187</v>
      </c>
      <c r="F2057" s="13" t="s">
        <v>188</v>
      </c>
      <c r="G2057" s="13" t="s">
        <v>189</v>
      </c>
      <c r="H2057" s="13" t="s">
        <v>190</v>
      </c>
      <c r="I2057" s="13">
        <v>2056</v>
      </c>
    </row>
    <row r="2058" spans="1:9" x14ac:dyDescent="0.25">
      <c r="A2058" s="13" t="str">
        <f t="shared" si="32"/>
        <v xml:space="preserve">607-G      Gate, 12' x  8'  Chain Link </v>
      </c>
      <c r="B2058" s="13" t="s">
        <v>2408</v>
      </c>
      <c r="C2058" s="13" t="s">
        <v>2474</v>
      </c>
      <c r="D2058" s="13" t="s">
        <v>207</v>
      </c>
      <c r="E2058" s="13" t="s">
        <v>187</v>
      </c>
      <c r="F2058" s="13" t="s">
        <v>188</v>
      </c>
      <c r="G2058" s="13" t="s">
        <v>189</v>
      </c>
      <c r="H2058" s="13" t="s">
        <v>190</v>
      </c>
      <c r="I2058" s="13">
        <v>2057</v>
      </c>
    </row>
    <row r="2059" spans="1:9" x14ac:dyDescent="0.25">
      <c r="A2059" s="13" t="str">
        <f t="shared" si="32"/>
        <v xml:space="preserve">607-G      Gate, 12' x  8'  Double Aluminum </v>
      </c>
      <c r="B2059" s="13" t="s">
        <v>2408</v>
      </c>
      <c r="C2059" s="13" t="s">
        <v>2475</v>
      </c>
      <c r="D2059" s="13" t="s">
        <v>207</v>
      </c>
      <c r="E2059" s="13" t="s">
        <v>187</v>
      </c>
      <c r="F2059" s="13" t="s">
        <v>188</v>
      </c>
      <c r="G2059" s="13" t="s">
        <v>189</v>
      </c>
      <c r="H2059" s="13" t="s">
        <v>190</v>
      </c>
      <c r="I2059" s="13">
        <v>2058</v>
      </c>
    </row>
    <row r="2060" spans="1:9" x14ac:dyDescent="0.25">
      <c r="A2060" s="13" t="str">
        <f t="shared" si="32"/>
        <v xml:space="preserve">607-G      Gate, 12' x  8'  Double Chain Link </v>
      </c>
      <c r="B2060" s="13" t="s">
        <v>2408</v>
      </c>
      <c r="C2060" s="13" t="s">
        <v>2476</v>
      </c>
      <c r="D2060" s="13" t="s">
        <v>207</v>
      </c>
      <c r="E2060" s="13" t="s">
        <v>187</v>
      </c>
      <c r="F2060" s="13" t="s">
        <v>188</v>
      </c>
      <c r="G2060" s="13" t="s">
        <v>189</v>
      </c>
      <c r="H2060" s="13" t="s">
        <v>190</v>
      </c>
      <c r="I2060" s="13">
        <v>2059</v>
      </c>
    </row>
    <row r="2061" spans="1:9" x14ac:dyDescent="0.25">
      <c r="A2061" s="13" t="str">
        <f t="shared" si="32"/>
        <v xml:space="preserve">607-G      Gate, 12' x  8'  Double Chain Link with Top Guard </v>
      </c>
      <c r="B2061" s="13" t="s">
        <v>2408</v>
      </c>
      <c r="C2061" s="13" t="s">
        <v>2477</v>
      </c>
      <c r="D2061" s="13" t="s">
        <v>207</v>
      </c>
      <c r="E2061" s="13" t="s">
        <v>187</v>
      </c>
      <c r="F2061" s="13" t="s">
        <v>188</v>
      </c>
      <c r="G2061" s="13" t="s">
        <v>189</v>
      </c>
      <c r="H2061" s="13" t="s">
        <v>190</v>
      </c>
      <c r="I2061" s="13">
        <v>2060</v>
      </c>
    </row>
    <row r="2062" spans="1:9" x14ac:dyDescent="0.25">
      <c r="A2062" s="13" t="str">
        <f t="shared" si="32"/>
        <v xml:space="preserve">607-G      Gate, 12' x  8'  Double Galvanized Metal </v>
      </c>
      <c r="B2062" s="13" t="s">
        <v>2408</v>
      </c>
      <c r="C2062" s="13" t="s">
        <v>2478</v>
      </c>
      <c r="D2062" s="13" t="s">
        <v>207</v>
      </c>
      <c r="E2062" s="13" t="s">
        <v>187</v>
      </c>
      <c r="F2062" s="13" t="s">
        <v>188</v>
      </c>
      <c r="G2062" s="13" t="s">
        <v>189</v>
      </c>
      <c r="H2062" s="13" t="s">
        <v>190</v>
      </c>
      <c r="I2062" s="13">
        <v>2061</v>
      </c>
    </row>
    <row r="2063" spans="1:9" x14ac:dyDescent="0.25">
      <c r="A2063" s="13" t="str">
        <f t="shared" si="32"/>
        <v xml:space="preserve">607-G      Gate, 12' x  8'  Galvanized Metal </v>
      </c>
      <c r="B2063" s="13" t="s">
        <v>2408</v>
      </c>
      <c r="C2063" s="13" t="s">
        <v>2479</v>
      </c>
      <c r="D2063" s="13" t="s">
        <v>207</v>
      </c>
      <c r="E2063" s="13" t="s">
        <v>187</v>
      </c>
      <c r="F2063" s="13" t="s">
        <v>188</v>
      </c>
      <c r="G2063" s="13" t="s">
        <v>189</v>
      </c>
      <c r="H2063" s="13" t="s">
        <v>190</v>
      </c>
      <c r="I2063" s="13">
        <v>2062</v>
      </c>
    </row>
    <row r="2064" spans="1:9" x14ac:dyDescent="0.25">
      <c r="A2064" s="13" t="str">
        <f t="shared" si="32"/>
        <v xml:space="preserve">607-G      Gate, 12' x 10'  Aluminum </v>
      </c>
      <c r="B2064" s="13" t="s">
        <v>2408</v>
      </c>
      <c r="C2064" s="13" t="s">
        <v>2480</v>
      </c>
      <c r="D2064" s="13" t="s">
        <v>207</v>
      </c>
      <c r="E2064" s="13" t="s">
        <v>187</v>
      </c>
      <c r="F2064" s="13" t="s">
        <v>188</v>
      </c>
      <c r="G2064" s="13" t="s">
        <v>189</v>
      </c>
      <c r="H2064" s="13" t="s">
        <v>190</v>
      </c>
      <c r="I2064" s="13">
        <v>2063</v>
      </c>
    </row>
    <row r="2065" spans="1:9" x14ac:dyDescent="0.25">
      <c r="A2065" s="13" t="str">
        <f t="shared" si="32"/>
        <v xml:space="preserve">607-G      Gate, 12' x 10'  Chain Link </v>
      </c>
      <c r="B2065" s="13" t="s">
        <v>2408</v>
      </c>
      <c r="C2065" s="13" t="s">
        <v>2481</v>
      </c>
      <c r="D2065" s="13" t="s">
        <v>207</v>
      </c>
      <c r="E2065" s="13" t="s">
        <v>187</v>
      </c>
      <c r="F2065" s="13" t="s">
        <v>188</v>
      </c>
      <c r="G2065" s="13" t="s">
        <v>189</v>
      </c>
      <c r="H2065" s="13" t="s">
        <v>190</v>
      </c>
      <c r="I2065" s="13">
        <v>2064</v>
      </c>
    </row>
    <row r="2066" spans="1:9" x14ac:dyDescent="0.25">
      <c r="A2066" s="13" t="str">
        <f t="shared" si="32"/>
        <v xml:space="preserve">607-G      Gate, 12' x 10'  Double Aluminum </v>
      </c>
      <c r="B2066" s="13" t="s">
        <v>2408</v>
      </c>
      <c r="C2066" s="13" t="s">
        <v>2482</v>
      </c>
      <c r="D2066" s="13" t="s">
        <v>207</v>
      </c>
      <c r="E2066" s="13" t="s">
        <v>187</v>
      </c>
      <c r="F2066" s="13" t="s">
        <v>188</v>
      </c>
      <c r="G2066" s="13" t="s">
        <v>189</v>
      </c>
      <c r="H2066" s="13" t="s">
        <v>190</v>
      </c>
      <c r="I2066" s="13">
        <v>2065</v>
      </c>
    </row>
    <row r="2067" spans="1:9" x14ac:dyDescent="0.25">
      <c r="A2067" s="13" t="str">
        <f t="shared" si="32"/>
        <v xml:space="preserve">607-G      Gate, 12' x 10'  Double Chain Link </v>
      </c>
      <c r="B2067" s="13" t="s">
        <v>2408</v>
      </c>
      <c r="C2067" s="13" t="s">
        <v>2483</v>
      </c>
      <c r="D2067" s="13" t="s">
        <v>207</v>
      </c>
      <c r="E2067" s="13" t="s">
        <v>187</v>
      </c>
      <c r="F2067" s="13" t="s">
        <v>188</v>
      </c>
      <c r="G2067" s="13" t="s">
        <v>189</v>
      </c>
      <c r="H2067" s="13" t="s">
        <v>190</v>
      </c>
      <c r="I2067" s="13">
        <v>2066</v>
      </c>
    </row>
    <row r="2068" spans="1:9" x14ac:dyDescent="0.25">
      <c r="A2068" s="13" t="str">
        <f t="shared" si="32"/>
        <v xml:space="preserve">607-G      Gate, 12' x 10'  Double Galvanized Metal </v>
      </c>
      <c r="B2068" s="13" t="s">
        <v>2408</v>
      </c>
      <c r="C2068" s="13" t="s">
        <v>2484</v>
      </c>
      <c r="D2068" s="13" t="s">
        <v>207</v>
      </c>
      <c r="E2068" s="13" t="s">
        <v>187</v>
      </c>
      <c r="F2068" s="13" t="s">
        <v>188</v>
      </c>
      <c r="G2068" s="13" t="s">
        <v>189</v>
      </c>
      <c r="H2068" s="13" t="s">
        <v>190</v>
      </c>
      <c r="I2068" s="13">
        <v>2067</v>
      </c>
    </row>
    <row r="2069" spans="1:9" x14ac:dyDescent="0.25">
      <c r="A2069" s="13" t="str">
        <f t="shared" si="32"/>
        <v xml:space="preserve">607-G      Gate, 12' x 10'  Galvanized Metal </v>
      </c>
      <c r="B2069" s="13" t="s">
        <v>2408</v>
      </c>
      <c r="C2069" s="13" t="s">
        <v>2485</v>
      </c>
      <c r="D2069" s="13" t="s">
        <v>207</v>
      </c>
      <c r="E2069" s="13" t="s">
        <v>187</v>
      </c>
      <c r="F2069" s="13" t="s">
        <v>188</v>
      </c>
      <c r="G2069" s="13" t="s">
        <v>189</v>
      </c>
      <c r="H2069" s="13" t="s">
        <v>190</v>
      </c>
      <c r="I2069" s="13">
        <v>2068</v>
      </c>
    </row>
    <row r="2070" spans="1:9" x14ac:dyDescent="0.25">
      <c r="A2070" s="13" t="str">
        <f t="shared" si="32"/>
        <v xml:space="preserve">607-G      Gate, 12' x 12'  Aluminum </v>
      </c>
      <c r="B2070" s="13" t="s">
        <v>2408</v>
      </c>
      <c r="C2070" s="13" t="s">
        <v>2486</v>
      </c>
      <c r="D2070" s="13" t="s">
        <v>207</v>
      </c>
      <c r="E2070" s="13" t="s">
        <v>187</v>
      </c>
      <c r="F2070" s="13" t="s">
        <v>188</v>
      </c>
      <c r="G2070" s="13" t="s">
        <v>189</v>
      </c>
      <c r="H2070" s="13" t="s">
        <v>190</v>
      </c>
      <c r="I2070" s="13">
        <v>2069</v>
      </c>
    </row>
    <row r="2071" spans="1:9" x14ac:dyDescent="0.25">
      <c r="A2071" s="13" t="str">
        <f t="shared" si="32"/>
        <v xml:space="preserve">607-G      Gate, 12' x 12'  Chain Link </v>
      </c>
      <c r="B2071" s="13" t="s">
        <v>2408</v>
      </c>
      <c r="C2071" s="13" t="s">
        <v>2487</v>
      </c>
      <c r="D2071" s="13" t="s">
        <v>207</v>
      </c>
      <c r="E2071" s="13" t="s">
        <v>187</v>
      </c>
      <c r="F2071" s="13" t="s">
        <v>188</v>
      </c>
      <c r="G2071" s="13" t="s">
        <v>189</v>
      </c>
      <c r="H2071" s="13" t="s">
        <v>190</v>
      </c>
      <c r="I2071" s="13">
        <v>2070</v>
      </c>
    </row>
    <row r="2072" spans="1:9" x14ac:dyDescent="0.25">
      <c r="A2072" s="13" t="str">
        <f t="shared" si="32"/>
        <v xml:space="preserve">607-G      Gate, 12' x 12'  Double Aluminum </v>
      </c>
      <c r="B2072" s="13" t="s">
        <v>2408</v>
      </c>
      <c r="C2072" s="13" t="s">
        <v>2488</v>
      </c>
      <c r="D2072" s="13" t="s">
        <v>207</v>
      </c>
      <c r="E2072" s="13" t="s">
        <v>187</v>
      </c>
      <c r="F2072" s="13" t="s">
        <v>188</v>
      </c>
      <c r="G2072" s="13" t="s">
        <v>189</v>
      </c>
      <c r="H2072" s="13" t="s">
        <v>190</v>
      </c>
      <c r="I2072" s="13">
        <v>2071</v>
      </c>
    </row>
    <row r="2073" spans="1:9" x14ac:dyDescent="0.25">
      <c r="A2073" s="13" t="str">
        <f t="shared" si="32"/>
        <v xml:space="preserve">607-G      Gate, 12' x 12'  Double Chain Link </v>
      </c>
      <c r="B2073" s="13" t="s">
        <v>2408</v>
      </c>
      <c r="C2073" s="13" t="s">
        <v>2489</v>
      </c>
      <c r="D2073" s="13" t="s">
        <v>207</v>
      </c>
      <c r="E2073" s="13" t="s">
        <v>187</v>
      </c>
      <c r="F2073" s="13" t="s">
        <v>188</v>
      </c>
      <c r="G2073" s="13" t="s">
        <v>189</v>
      </c>
      <c r="H2073" s="13" t="s">
        <v>190</v>
      </c>
      <c r="I2073" s="13">
        <v>2072</v>
      </c>
    </row>
    <row r="2074" spans="1:9" x14ac:dyDescent="0.25">
      <c r="A2074" s="13" t="str">
        <f t="shared" si="32"/>
        <v xml:space="preserve">607-G      Gate, 12' x 12'  Double Galvanized Metal </v>
      </c>
      <c r="B2074" s="13" t="s">
        <v>2408</v>
      </c>
      <c r="C2074" s="13" t="s">
        <v>2490</v>
      </c>
      <c r="D2074" s="13" t="s">
        <v>207</v>
      </c>
      <c r="E2074" s="13" t="s">
        <v>187</v>
      </c>
      <c r="F2074" s="13" t="s">
        <v>188</v>
      </c>
      <c r="G2074" s="13" t="s">
        <v>189</v>
      </c>
      <c r="H2074" s="13" t="s">
        <v>190</v>
      </c>
      <c r="I2074" s="13">
        <v>2073</v>
      </c>
    </row>
    <row r="2075" spans="1:9" x14ac:dyDescent="0.25">
      <c r="A2075" s="13" t="str">
        <f t="shared" si="32"/>
        <v xml:space="preserve">607-G      Gate, 12' x 12'  Galvanized Metal </v>
      </c>
      <c r="B2075" s="13" t="s">
        <v>2408</v>
      </c>
      <c r="C2075" s="13" t="s">
        <v>2491</v>
      </c>
      <c r="D2075" s="13" t="s">
        <v>207</v>
      </c>
      <c r="E2075" s="13" t="s">
        <v>187</v>
      </c>
      <c r="F2075" s="13" t="s">
        <v>188</v>
      </c>
      <c r="G2075" s="13" t="s">
        <v>189</v>
      </c>
      <c r="H2075" s="13" t="s">
        <v>190</v>
      </c>
      <c r="I2075" s="13">
        <v>2074</v>
      </c>
    </row>
    <row r="2076" spans="1:9" x14ac:dyDescent="0.25">
      <c r="A2076" s="13" t="str">
        <f t="shared" si="32"/>
        <v xml:space="preserve">607-G      Gate, 12' x 5'  Aluminum </v>
      </c>
      <c r="B2076" s="13" t="s">
        <v>2408</v>
      </c>
      <c r="C2076" s="13" t="s">
        <v>2492</v>
      </c>
      <c r="D2076" s="13" t="s">
        <v>207</v>
      </c>
      <c r="E2076" s="13" t="s">
        <v>187</v>
      </c>
      <c r="F2076" s="13" t="s">
        <v>188</v>
      </c>
      <c r="G2076" s="13" t="s">
        <v>189</v>
      </c>
      <c r="H2076" s="13" t="s">
        <v>190</v>
      </c>
      <c r="I2076" s="13">
        <v>2075</v>
      </c>
    </row>
    <row r="2077" spans="1:9" x14ac:dyDescent="0.25">
      <c r="A2077" s="13" t="str">
        <f t="shared" si="32"/>
        <v xml:space="preserve">607-G      Gate, 12' x 5'  Chain Link </v>
      </c>
      <c r="B2077" s="13" t="s">
        <v>2408</v>
      </c>
      <c r="C2077" s="13" t="s">
        <v>2493</v>
      </c>
      <c r="D2077" s="13" t="s">
        <v>207</v>
      </c>
      <c r="E2077" s="13" t="s">
        <v>187</v>
      </c>
      <c r="F2077" s="13" t="s">
        <v>188</v>
      </c>
      <c r="G2077" s="13" t="s">
        <v>189</v>
      </c>
      <c r="H2077" s="13" t="s">
        <v>190</v>
      </c>
      <c r="I2077" s="13">
        <v>2076</v>
      </c>
    </row>
    <row r="2078" spans="1:9" x14ac:dyDescent="0.25">
      <c r="A2078" s="13" t="str">
        <f t="shared" si="32"/>
        <v xml:space="preserve">607-G      Gate, 12' x 50", 6-bar, Galvanized Steel Tube </v>
      </c>
      <c r="B2078" s="13" t="s">
        <v>2408</v>
      </c>
      <c r="C2078" s="13" t="s">
        <v>2494</v>
      </c>
      <c r="D2078" s="13" t="s">
        <v>207</v>
      </c>
      <c r="E2078" s="13" t="s">
        <v>187</v>
      </c>
      <c r="F2078" s="13" t="s">
        <v>188</v>
      </c>
      <c r="G2078" s="13" t="s">
        <v>189</v>
      </c>
      <c r="H2078" s="13" t="s">
        <v>190</v>
      </c>
      <c r="I2078" s="13">
        <v>2077</v>
      </c>
    </row>
    <row r="2079" spans="1:9" x14ac:dyDescent="0.25">
      <c r="A2079" s="13" t="str">
        <f t="shared" si="32"/>
        <v xml:space="preserve">607-G      Gate, 12' x 52"  Aluminum </v>
      </c>
      <c r="B2079" s="13" t="s">
        <v>2408</v>
      </c>
      <c r="C2079" s="13" t="s">
        <v>2495</v>
      </c>
      <c r="D2079" s="13" t="s">
        <v>207</v>
      </c>
      <c r="E2079" s="13" t="s">
        <v>187</v>
      </c>
      <c r="F2079" s="13" t="s">
        <v>188</v>
      </c>
      <c r="G2079" s="13" t="s">
        <v>189</v>
      </c>
      <c r="H2079" s="13" t="s">
        <v>190</v>
      </c>
      <c r="I2079" s="13">
        <v>2078</v>
      </c>
    </row>
    <row r="2080" spans="1:9" x14ac:dyDescent="0.25">
      <c r="A2080" s="13" t="str">
        <f t="shared" si="32"/>
        <v xml:space="preserve">607-G      Gate, 12' x 52"  Chain Link </v>
      </c>
      <c r="B2080" s="13" t="s">
        <v>2408</v>
      </c>
      <c r="C2080" s="13" t="s">
        <v>2496</v>
      </c>
      <c r="D2080" s="13" t="s">
        <v>207</v>
      </c>
      <c r="E2080" s="13" t="s">
        <v>187</v>
      </c>
      <c r="F2080" s="13" t="s">
        <v>188</v>
      </c>
      <c r="G2080" s="13" t="s">
        <v>189</v>
      </c>
      <c r="H2080" s="13" t="s">
        <v>190</v>
      </c>
      <c r="I2080" s="13">
        <v>2079</v>
      </c>
    </row>
    <row r="2081" spans="1:9" x14ac:dyDescent="0.25">
      <c r="A2081" s="13" t="str">
        <f t="shared" si="32"/>
        <v xml:space="preserve">607-G      Gate, 12' x 52"  Galvanized Metal </v>
      </c>
      <c r="B2081" s="13" t="s">
        <v>2408</v>
      </c>
      <c r="C2081" s="13" t="s">
        <v>2497</v>
      </c>
      <c r="D2081" s="13" t="s">
        <v>207</v>
      </c>
      <c r="E2081" s="13" t="s">
        <v>187</v>
      </c>
      <c r="F2081" s="13" t="s">
        <v>188</v>
      </c>
      <c r="G2081" s="13" t="s">
        <v>189</v>
      </c>
      <c r="H2081" s="13" t="s">
        <v>190</v>
      </c>
      <c r="I2081" s="13">
        <v>2080</v>
      </c>
    </row>
    <row r="2082" spans="1:9" x14ac:dyDescent="0.25">
      <c r="A2082" s="13" t="str">
        <f t="shared" si="32"/>
        <v xml:space="preserve">607-G      Gate, 12' x 60"  Aluminum </v>
      </c>
      <c r="B2082" s="13" t="s">
        <v>2408</v>
      </c>
      <c r="C2082" s="13" t="s">
        <v>2498</v>
      </c>
      <c r="D2082" s="13" t="s">
        <v>207</v>
      </c>
      <c r="E2082" s="13" t="s">
        <v>187</v>
      </c>
      <c r="F2082" s="13" t="s">
        <v>188</v>
      </c>
      <c r="G2082" s="13" t="s">
        <v>189</v>
      </c>
      <c r="H2082" s="13" t="s">
        <v>190</v>
      </c>
      <c r="I2082" s="13">
        <v>2081</v>
      </c>
    </row>
    <row r="2083" spans="1:9" x14ac:dyDescent="0.25">
      <c r="A2083" s="13" t="str">
        <f t="shared" si="32"/>
        <v xml:space="preserve">607-G      Gate, 12' x 60"  Chain Link </v>
      </c>
      <c r="B2083" s="13" t="s">
        <v>2408</v>
      </c>
      <c r="C2083" s="13" t="s">
        <v>2499</v>
      </c>
      <c r="D2083" s="13" t="s">
        <v>207</v>
      </c>
      <c r="E2083" s="13" t="s">
        <v>187</v>
      </c>
      <c r="F2083" s="13" t="s">
        <v>188</v>
      </c>
      <c r="G2083" s="13" t="s">
        <v>189</v>
      </c>
      <c r="H2083" s="13" t="s">
        <v>190</v>
      </c>
      <c r="I2083" s="13">
        <v>2082</v>
      </c>
    </row>
    <row r="2084" spans="1:9" x14ac:dyDescent="0.25">
      <c r="A2084" s="13" t="str">
        <f t="shared" si="32"/>
        <v xml:space="preserve">607-G      Gate, 12' x 60"  Galvanized Metal </v>
      </c>
      <c r="B2084" s="13" t="s">
        <v>2408</v>
      </c>
      <c r="C2084" s="13" t="s">
        <v>2500</v>
      </c>
      <c r="D2084" s="13" t="s">
        <v>207</v>
      </c>
      <c r="E2084" s="13" t="s">
        <v>187</v>
      </c>
      <c r="F2084" s="13" t="s">
        <v>188</v>
      </c>
      <c r="G2084" s="13" t="s">
        <v>189</v>
      </c>
      <c r="H2084" s="13" t="s">
        <v>190</v>
      </c>
      <c r="I2084" s="13">
        <v>2083</v>
      </c>
    </row>
    <row r="2085" spans="1:9" x14ac:dyDescent="0.25">
      <c r="A2085" s="13" t="str">
        <f t="shared" si="32"/>
        <v xml:space="preserve">607-G      Gate, 12.5' x 36"  Aluminum </v>
      </c>
      <c r="B2085" s="13" t="s">
        <v>2408</v>
      </c>
      <c r="C2085" s="13" t="s">
        <v>2501</v>
      </c>
      <c r="D2085" s="13" t="s">
        <v>207</v>
      </c>
      <c r="E2085" s="13" t="s">
        <v>187</v>
      </c>
      <c r="F2085" s="13" t="s">
        <v>188</v>
      </c>
      <c r="G2085" s="13" t="s">
        <v>189</v>
      </c>
      <c r="H2085" s="13" t="s">
        <v>190</v>
      </c>
      <c r="I2085" s="13">
        <v>2084</v>
      </c>
    </row>
    <row r="2086" spans="1:9" x14ac:dyDescent="0.25">
      <c r="A2086" s="13" t="str">
        <f t="shared" si="32"/>
        <v xml:space="preserve">607-G      Gate, 13' x  6'  Chain Link </v>
      </c>
      <c r="B2086" s="13" t="s">
        <v>2408</v>
      </c>
      <c r="C2086" s="13" t="s">
        <v>2502</v>
      </c>
      <c r="D2086" s="13" t="s">
        <v>207</v>
      </c>
      <c r="E2086" s="13" t="s">
        <v>187</v>
      </c>
      <c r="F2086" s="13" t="s">
        <v>188</v>
      </c>
      <c r="G2086" s="13" t="s">
        <v>189</v>
      </c>
      <c r="H2086" s="13" t="s">
        <v>190</v>
      </c>
      <c r="I2086" s="13">
        <v>2085</v>
      </c>
    </row>
    <row r="2087" spans="1:9" x14ac:dyDescent="0.25">
      <c r="A2087" s="13" t="str">
        <f t="shared" si="32"/>
        <v xml:space="preserve">607-G      Gate, 13' x  6'  Double Chain Link with Top Guard </v>
      </c>
      <c r="B2087" s="13" t="s">
        <v>2408</v>
      </c>
      <c r="C2087" s="13" t="s">
        <v>2503</v>
      </c>
      <c r="D2087" s="13" t="s">
        <v>207</v>
      </c>
      <c r="E2087" s="13" t="s">
        <v>187</v>
      </c>
      <c r="F2087" s="13" t="s">
        <v>188</v>
      </c>
      <c r="G2087" s="13" t="s">
        <v>189</v>
      </c>
      <c r="H2087" s="13" t="s">
        <v>190</v>
      </c>
      <c r="I2087" s="13">
        <v>2086</v>
      </c>
    </row>
    <row r="2088" spans="1:9" x14ac:dyDescent="0.25">
      <c r="A2088" s="13" t="str">
        <f t="shared" si="32"/>
        <v xml:space="preserve">607-G      Gate, 13' x 5'  Chain Link </v>
      </c>
      <c r="B2088" s="13" t="s">
        <v>2408</v>
      </c>
      <c r="C2088" s="13" t="s">
        <v>2504</v>
      </c>
      <c r="D2088" s="13" t="s">
        <v>207</v>
      </c>
      <c r="E2088" s="13" t="s">
        <v>187</v>
      </c>
      <c r="F2088" s="13" t="s">
        <v>188</v>
      </c>
      <c r="G2088" s="13" t="s">
        <v>189</v>
      </c>
      <c r="H2088" s="13" t="s">
        <v>190</v>
      </c>
      <c r="I2088" s="13">
        <v>2087</v>
      </c>
    </row>
    <row r="2089" spans="1:9" x14ac:dyDescent="0.25">
      <c r="A2089" s="13" t="str">
        <f t="shared" si="32"/>
        <v xml:space="preserve">607-G      Gate, 13' x 6' Chain Link, With Top Guard </v>
      </c>
      <c r="B2089" s="13" t="s">
        <v>2408</v>
      </c>
      <c r="C2089" s="13" t="s">
        <v>2505</v>
      </c>
      <c r="D2089" s="13" t="s">
        <v>207</v>
      </c>
      <c r="E2089" s="13" t="s">
        <v>187</v>
      </c>
      <c r="F2089" s="13" t="s">
        <v>188</v>
      </c>
      <c r="G2089" s="13" t="s">
        <v>189</v>
      </c>
      <c r="H2089" s="13" t="s">
        <v>190</v>
      </c>
      <c r="I2089" s="13">
        <v>2088</v>
      </c>
    </row>
    <row r="2090" spans="1:9" x14ac:dyDescent="0.25">
      <c r="A2090" s="13" t="str">
        <f t="shared" si="32"/>
        <v xml:space="preserve">607-G      Gate, 16' x  6'  Double Chain Link with Top Guard </v>
      </c>
      <c r="B2090" s="13" t="s">
        <v>2408</v>
      </c>
      <c r="C2090" s="13" t="s">
        <v>2506</v>
      </c>
      <c r="D2090" s="13" t="s">
        <v>207</v>
      </c>
      <c r="E2090" s="13" t="s">
        <v>187</v>
      </c>
      <c r="F2090" s="13" t="s">
        <v>188</v>
      </c>
      <c r="G2090" s="13" t="s">
        <v>189</v>
      </c>
      <c r="H2090" s="13" t="s">
        <v>190</v>
      </c>
      <c r="I2090" s="13">
        <v>2089</v>
      </c>
    </row>
    <row r="2091" spans="1:9" x14ac:dyDescent="0.25">
      <c r="A2091" s="13" t="str">
        <f t="shared" si="32"/>
        <v xml:space="preserve">607-G      Gate, 18' x  6'  Aluminum </v>
      </c>
      <c r="B2091" s="13" t="s">
        <v>2408</v>
      </c>
      <c r="C2091" s="13" t="s">
        <v>2507</v>
      </c>
      <c r="D2091" s="13" t="s">
        <v>207</v>
      </c>
      <c r="E2091" s="13" t="s">
        <v>187</v>
      </c>
      <c r="F2091" s="13" t="s">
        <v>188</v>
      </c>
      <c r="G2091" s="13" t="s">
        <v>189</v>
      </c>
      <c r="H2091" s="13" t="s">
        <v>190</v>
      </c>
      <c r="I2091" s="13">
        <v>2090</v>
      </c>
    </row>
    <row r="2092" spans="1:9" x14ac:dyDescent="0.25">
      <c r="A2092" s="13" t="str">
        <f t="shared" si="32"/>
        <v xml:space="preserve">607-G      Gate, 18' x  6'  Chain Link </v>
      </c>
      <c r="B2092" s="13" t="s">
        <v>2408</v>
      </c>
      <c r="C2092" s="13" t="s">
        <v>2508</v>
      </c>
      <c r="D2092" s="13" t="s">
        <v>207</v>
      </c>
      <c r="E2092" s="13" t="s">
        <v>187</v>
      </c>
      <c r="F2092" s="13" t="s">
        <v>188</v>
      </c>
      <c r="G2092" s="13" t="s">
        <v>189</v>
      </c>
      <c r="H2092" s="13" t="s">
        <v>190</v>
      </c>
      <c r="I2092" s="13">
        <v>2091</v>
      </c>
    </row>
    <row r="2093" spans="1:9" x14ac:dyDescent="0.25">
      <c r="A2093" s="13" t="str">
        <f t="shared" si="32"/>
        <v xml:space="preserve">607-G      Gate, 18' x  6'  Double Aluminum </v>
      </c>
      <c r="B2093" s="13" t="s">
        <v>2408</v>
      </c>
      <c r="C2093" s="13" t="s">
        <v>2509</v>
      </c>
      <c r="D2093" s="13" t="s">
        <v>207</v>
      </c>
      <c r="E2093" s="13" t="s">
        <v>187</v>
      </c>
      <c r="F2093" s="13" t="s">
        <v>188</v>
      </c>
      <c r="G2093" s="13" t="s">
        <v>189</v>
      </c>
      <c r="H2093" s="13" t="s">
        <v>190</v>
      </c>
      <c r="I2093" s="13">
        <v>2092</v>
      </c>
    </row>
    <row r="2094" spans="1:9" x14ac:dyDescent="0.25">
      <c r="A2094" s="13" t="str">
        <f t="shared" si="32"/>
        <v xml:space="preserve">607-G      Gate, 18' x  6'  Double Chain Link </v>
      </c>
      <c r="B2094" s="13" t="s">
        <v>2408</v>
      </c>
      <c r="C2094" s="13" t="s">
        <v>2510</v>
      </c>
      <c r="D2094" s="13" t="s">
        <v>207</v>
      </c>
      <c r="E2094" s="13" t="s">
        <v>187</v>
      </c>
      <c r="F2094" s="13" t="s">
        <v>188</v>
      </c>
      <c r="G2094" s="13" t="s">
        <v>189</v>
      </c>
      <c r="H2094" s="13" t="s">
        <v>190</v>
      </c>
      <c r="I2094" s="13">
        <v>2093</v>
      </c>
    </row>
    <row r="2095" spans="1:9" x14ac:dyDescent="0.25">
      <c r="A2095" s="13" t="str">
        <f t="shared" si="32"/>
        <v xml:space="preserve">607-G      Gate, 18' x  6'  Double Galvanized Metal </v>
      </c>
      <c r="B2095" s="13" t="s">
        <v>2408</v>
      </c>
      <c r="C2095" s="13" t="s">
        <v>2511</v>
      </c>
      <c r="D2095" s="13" t="s">
        <v>207</v>
      </c>
      <c r="E2095" s="13" t="s">
        <v>187</v>
      </c>
      <c r="F2095" s="13" t="s">
        <v>188</v>
      </c>
      <c r="G2095" s="13" t="s">
        <v>189</v>
      </c>
      <c r="H2095" s="13" t="s">
        <v>190</v>
      </c>
      <c r="I2095" s="13">
        <v>2094</v>
      </c>
    </row>
    <row r="2096" spans="1:9" x14ac:dyDescent="0.25">
      <c r="A2096" s="13" t="str">
        <f t="shared" si="32"/>
        <v xml:space="preserve">607-G      Gate, 18' x  6'  Galvanized Metal </v>
      </c>
      <c r="B2096" s="13" t="s">
        <v>2408</v>
      </c>
      <c r="C2096" s="13" t="s">
        <v>2512</v>
      </c>
      <c r="D2096" s="13" t="s">
        <v>207</v>
      </c>
      <c r="E2096" s="13" t="s">
        <v>187</v>
      </c>
      <c r="F2096" s="13" t="s">
        <v>188</v>
      </c>
      <c r="G2096" s="13" t="s">
        <v>189</v>
      </c>
      <c r="H2096" s="13" t="s">
        <v>190</v>
      </c>
      <c r="I2096" s="13">
        <v>2095</v>
      </c>
    </row>
    <row r="2097" spans="1:9" x14ac:dyDescent="0.25">
      <c r="A2097" s="13" t="str">
        <f t="shared" si="32"/>
        <v xml:space="preserve">607-G      Gate, 18' x  8'  Aluminum </v>
      </c>
      <c r="B2097" s="13" t="s">
        <v>2408</v>
      </c>
      <c r="C2097" s="13" t="s">
        <v>2513</v>
      </c>
      <c r="D2097" s="13" t="s">
        <v>207</v>
      </c>
      <c r="E2097" s="13" t="s">
        <v>187</v>
      </c>
      <c r="F2097" s="13" t="s">
        <v>188</v>
      </c>
      <c r="G2097" s="13" t="s">
        <v>189</v>
      </c>
      <c r="H2097" s="13" t="s">
        <v>190</v>
      </c>
      <c r="I2097" s="13">
        <v>2096</v>
      </c>
    </row>
    <row r="2098" spans="1:9" x14ac:dyDescent="0.25">
      <c r="A2098" s="13" t="str">
        <f t="shared" si="32"/>
        <v xml:space="preserve">607-G      Gate, 18' x  8'  Chain Link </v>
      </c>
      <c r="B2098" s="13" t="s">
        <v>2408</v>
      </c>
      <c r="C2098" s="13" t="s">
        <v>2514</v>
      </c>
      <c r="D2098" s="13" t="s">
        <v>207</v>
      </c>
      <c r="E2098" s="13" t="s">
        <v>187</v>
      </c>
      <c r="F2098" s="13" t="s">
        <v>188</v>
      </c>
      <c r="G2098" s="13" t="s">
        <v>189</v>
      </c>
      <c r="H2098" s="13" t="s">
        <v>190</v>
      </c>
      <c r="I2098" s="13">
        <v>2097</v>
      </c>
    </row>
    <row r="2099" spans="1:9" x14ac:dyDescent="0.25">
      <c r="A2099" s="13" t="str">
        <f t="shared" si="32"/>
        <v xml:space="preserve">607-G      Gate, 18' x  8'  Double Aluminum </v>
      </c>
      <c r="B2099" s="13" t="s">
        <v>2408</v>
      </c>
      <c r="C2099" s="13" t="s">
        <v>2515</v>
      </c>
      <c r="D2099" s="13" t="s">
        <v>207</v>
      </c>
      <c r="E2099" s="13" t="s">
        <v>187</v>
      </c>
      <c r="F2099" s="13" t="s">
        <v>188</v>
      </c>
      <c r="G2099" s="13" t="s">
        <v>189</v>
      </c>
      <c r="H2099" s="13" t="s">
        <v>190</v>
      </c>
      <c r="I2099" s="13">
        <v>2098</v>
      </c>
    </row>
    <row r="2100" spans="1:9" x14ac:dyDescent="0.25">
      <c r="A2100" s="13" t="str">
        <f t="shared" si="32"/>
        <v xml:space="preserve">607-G      Gate, 18' x  8'  Double Chain Link </v>
      </c>
      <c r="B2100" s="13" t="s">
        <v>2408</v>
      </c>
      <c r="C2100" s="13" t="s">
        <v>2516</v>
      </c>
      <c r="D2100" s="13" t="s">
        <v>207</v>
      </c>
      <c r="E2100" s="13" t="s">
        <v>187</v>
      </c>
      <c r="F2100" s="13" t="s">
        <v>188</v>
      </c>
      <c r="G2100" s="13" t="s">
        <v>189</v>
      </c>
      <c r="H2100" s="13" t="s">
        <v>190</v>
      </c>
      <c r="I2100" s="13">
        <v>2099</v>
      </c>
    </row>
    <row r="2101" spans="1:9" x14ac:dyDescent="0.25">
      <c r="A2101" s="13" t="str">
        <f t="shared" si="32"/>
        <v xml:space="preserve">607-G      Gate, 18' x  8'  Double Galvanized Metal </v>
      </c>
      <c r="B2101" s="13" t="s">
        <v>2408</v>
      </c>
      <c r="C2101" s="13" t="s">
        <v>2517</v>
      </c>
      <c r="D2101" s="13" t="s">
        <v>207</v>
      </c>
      <c r="E2101" s="13" t="s">
        <v>187</v>
      </c>
      <c r="F2101" s="13" t="s">
        <v>188</v>
      </c>
      <c r="G2101" s="13" t="s">
        <v>189</v>
      </c>
      <c r="H2101" s="13" t="s">
        <v>190</v>
      </c>
      <c r="I2101" s="13">
        <v>2100</v>
      </c>
    </row>
    <row r="2102" spans="1:9" x14ac:dyDescent="0.25">
      <c r="A2102" s="13" t="str">
        <f t="shared" si="32"/>
        <v xml:space="preserve">607-G      Gate, 18' x  8'  Galvanized Metal </v>
      </c>
      <c r="B2102" s="13" t="s">
        <v>2408</v>
      </c>
      <c r="C2102" s="13" t="s">
        <v>2518</v>
      </c>
      <c r="D2102" s="13" t="s">
        <v>207</v>
      </c>
      <c r="E2102" s="13" t="s">
        <v>187</v>
      </c>
      <c r="F2102" s="13" t="s">
        <v>188</v>
      </c>
      <c r="G2102" s="13" t="s">
        <v>189</v>
      </c>
      <c r="H2102" s="13" t="s">
        <v>190</v>
      </c>
      <c r="I2102" s="13">
        <v>2101</v>
      </c>
    </row>
    <row r="2103" spans="1:9" x14ac:dyDescent="0.25">
      <c r="A2103" s="13" t="str">
        <f t="shared" si="32"/>
        <v xml:space="preserve">607-G      Gate, 18' x 10'  Aluminum </v>
      </c>
      <c r="B2103" s="13" t="s">
        <v>2408</v>
      </c>
      <c r="C2103" s="13" t="s">
        <v>2519</v>
      </c>
      <c r="D2103" s="13" t="s">
        <v>207</v>
      </c>
      <c r="E2103" s="13" t="s">
        <v>187</v>
      </c>
      <c r="F2103" s="13" t="s">
        <v>188</v>
      </c>
      <c r="G2103" s="13" t="s">
        <v>189</v>
      </c>
      <c r="H2103" s="13" t="s">
        <v>190</v>
      </c>
      <c r="I2103" s="13">
        <v>2102</v>
      </c>
    </row>
    <row r="2104" spans="1:9" x14ac:dyDescent="0.25">
      <c r="A2104" s="13" t="str">
        <f t="shared" si="32"/>
        <v xml:space="preserve">607-G      Gate, 18' x 10'  Chain Link </v>
      </c>
      <c r="B2104" s="13" t="s">
        <v>2408</v>
      </c>
      <c r="C2104" s="13" t="s">
        <v>2520</v>
      </c>
      <c r="D2104" s="13" t="s">
        <v>207</v>
      </c>
      <c r="E2104" s="13" t="s">
        <v>187</v>
      </c>
      <c r="F2104" s="13" t="s">
        <v>188</v>
      </c>
      <c r="G2104" s="13" t="s">
        <v>189</v>
      </c>
      <c r="H2104" s="13" t="s">
        <v>190</v>
      </c>
      <c r="I2104" s="13">
        <v>2103</v>
      </c>
    </row>
    <row r="2105" spans="1:9" x14ac:dyDescent="0.25">
      <c r="A2105" s="13" t="str">
        <f t="shared" si="32"/>
        <v xml:space="preserve">607-G      Gate, 18' x 10'  Double Aluminum </v>
      </c>
      <c r="B2105" s="13" t="s">
        <v>2408</v>
      </c>
      <c r="C2105" s="13" t="s">
        <v>2521</v>
      </c>
      <c r="D2105" s="13" t="s">
        <v>207</v>
      </c>
      <c r="E2105" s="13" t="s">
        <v>187</v>
      </c>
      <c r="F2105" s="13" t="s">
        <v>188</v>
      </c>
      <c r="G2105" s="13" t="s">
        <v>189</v>
      </c>
      <c r="H2105" s="13" t="s">
        <v>190</v>
      </c>
      <c r="I2105" s="13">
        <v>2104</v>
      </c>
    </row>
    <row r="2106" spans="1:9" x14ac:dyDescent="0.25">
      <c r="A2106" s="13" t="str">
        <f t="shared" si="32"/>
        <v xml:space="preserve">607-G      Gate, 18' x 10'  Double Chain Link </v>
      </c>
      <c r="B2106" s="13" t="s">
        <v>2408</v>
      </c>
      <c r="C2106" s="13" t="s">
        <v>2522</v>
      </c>
      <c r="D2106" s="13" t="s">
        <v>207</v>
      </c>
      <c r="E2106" s="13" t="s">
        <v>187</v>
      </c>
      <c r="F2106" s="13" t="s">
        <v>188</v>
      </c>
      <c r="G2106" s="13" t="s">
        <v>189</v>
      </c>
      <c r="H2106" s="13" t="s">
        <v>190</v>
      </c>
      <c r="I2106" s="13">
        <v>2105</v>
      </c>
    </row>
    <row r="2107" spans="1:9" x14ac:dyDescent="0.25">
      <c r="A2107" s="13" t="str">
        <f t="shared" si="32"/>
        <v xml:space="preserve">607-G      Gate, 18' x 10'  Double Galvanized Metal </v>
      </c>
      <c r="B2107" s="13" t="s">
        <v>2408</v>
      </c>
      <c r="C2107" s="13" t="s">
        <v>2523</v>
      </c>
      <c r="D2107" s="13" t="s">
        <v>207</v>
      </c>
      <c r="E2107" s="13" t="s">
        <v>187</v>
      </c>
      <c r="F2107" s="13" t="s">
        <v>188</v>
      </c>
      <c r="G2107" s="13" t="s">
        <v>189</v>
      </c>
      <c r="H2107" s="13" t="s">
        <v>190</v>
      </c>
      <c r="I2107" s="13">
        <v>2106</v>
      </c>
    </row>
    <row r="2108" spans="1:9" x14ac:dyDescent="0.25">
      <c r="A2108" s="13" t="str">
        <f t="shared" si="32"/>
        <v xml:space="preserve">607-G      Gate, 18' x 10'  Galvanized Metal </v>
      </c>
      <c r="B2108" s="13" t="s">
        <v>2408</v>
      </c>
      <c r="C2108" s="13" t="s">
        <v>2524</v>
      </c>
      <c r="D2108" s="13" t="s">
        <v>207</v>
      </c>
      <c r="E2108" s="13" t="s">
        <v>187</v>
      </c>
      <c r="F2108" s="13" t="s">
        <v>188</v>
      </c>
      <c r="G2108" s="13" t="s">
        <v>189</v>
      </c>
      <c r="H2108" s="13" t="s">
        <v>190</v>
      </c>
      <c r="I2108" s="13">
        <v>2107</v>
      </c>
    </row>
    <row r="2109" spans="1:9" x14ac:dyDescent="0.25">
      <c r="A2109" s="13" t="str">
        <f t="shared" si="32"/>
        <v xml:space="preserve">607-G      Gate, 18' x 12'  Aluminum </v>
      </c>
      <c r="B2109" s="13" t="s">
        <v>2408</v>
      </c>
      <c r="C2109" s="13" t="s">
        <v>2525</v>
      </c>
      <c r="D2109" s="13" t="s">
        <v>207</v>
      </c>
      <c r="E2109" s="13" t="s">
        <v>187</v>
      </c>
      <c r="F2109" s="13" t="s">
        <v>188</v>
      </c>
      <c r="G2109" s="13" t="s">
        <v>189</v>
      </c>
      <c r="H2109" s="13" t="s">
        <v>190</v>
      </c>
      <c r="I2109" s="13">
        <v>2108</v>
      </c>
    </row>
    <row r="2110" spans="1:9" x14ac:dyDescent="0.25">
      <c r="A2110" s="13" t="str">
        <f t="shared" si="32"/>
        <v xml:space="preserve">607-G      Gate, 18' x 12'  Chain Link </v>
      </c>
      <c r="B2110" s="13" t="s">
        <v>2408</v>
      </c>
      <c r="C2110" s="13" t="s">
        <v>2526</v>
      </c>
      <c r="D2110" s="13" t="s">
        <v>207</v>
      </c>
      <c r="E2110" s="13" t="s">
        <v>187</v>
      </c>
      <c r="F2110" s="13" t="s">
        <v>188</v>
      </c>
      <c r="G2110" s="13" t="s">
        <v>189</v>
      </c>
      <c r="H2110" s="13" t="s">
        <v>190</v>
      </c>
      <c r="I2110" s="13">
        <v>2109</v>
      </c>
    </row>
    <row r="2111" spans="1:9" x14ac:dyDescent="0.25">
      <c r="A2111" s="13" t="str">
        <f t="shared" si="32"/>
        <v xml:space="preserve">607-G      Gate, 18' x 12'  Double Aluminum </v>
      </c>
      <c r="B2111" s="13" t="s">
        <v>2408</v>
      </c>
      <c r="C2111" s="13" t="s">
        <v>2527</v>
      </c>
      <c r="D2111" s="13" t="s">
        <v>207</v>
      </c>
      <c r="E2111" s="13" t="s">
        <v>187</v>
      </c>
      <c r="F2111" s="13" t="s">
        <v>188</v>
      </c>
      <c r="G2111" s="13" t="s">
        <v>189</v>
      </c>
      <c r="H2111" s="13" t="s">
        <v>190</v>
      </c>
      <c r="I2111" s="13">
        <v>2110</v>
      </c>
    </row>
    <row r="2112" spans="1:9" x14ac:dyDescent="0.25">
      <c r="A2112" s="13" t="str">
        <f t="shared" si="32"/>
        <v xml:space="preserve">607-G      Gate, 18' x 12'  Double Chain Link </v>
      </c>
      <c r="B2112" s="13" t="s">
        <v>2408</v>
      </c>
      <c r="C2112" s="13" t="s">
        <v>2528</v>
      </c>
      <c r="D2112" s="13" t="s">
        <v>207</v>
      </c>
      <c r="E2112" s="13" t="s">
        <v>187</v>
      </c>
      <c r="F2112" s="13" t="s">
        <v>188</v>
      </c>
      <c r="G2112" s="13" t="s">
        <v>189</v>
      </c>
      <c r="H2112" s="13" t="s">
        <v>190</v>
      </c>
      <c r="I2112" s="13">
        <v>2111</v>
      </c>
    </row>
    <row r="2113" spans="1:9" x14ac:dyDescent="0.25">
      <c r="A2113" s="13" t="str">
        <f t="shared" si="32"/>
        <v xml:space="preserve">607-G      Gate, 18' x 12'  Double Galvanized Metal </v>
      </c>
      <c r="B2113" s="13" t="s">
        <v>2408</v>
      </c>
      <c r="C2113" s="13" t="s">
        <v>2529</v>
      </c>
      <c r="D2113" s="13" t="s">
        <v>207</v>
      </c>
      <c r="E2113" s="13" t="s">
        <v>187</v>
      </c>
      <c r="F2113" s="13" t="s">
        <v>188</v>
      </c>
      <c r="G2113" s="13" t="s">
        <v>189</v>
      </c>
      <c r="H2113" s="13" t="s">
        <v>190</v>
      </c>
      <c r="I2113" s="13">
        <v>2112</v>
      </c>
    </row>
    <row r="2114" spans="1:9" x14ac:dyDescent="0.25">
      <c r="A2114" s="13" t="str">
        <f t="shared" si="32"/>
        <v xml:space="preserve">607-G      Gate, 18' x 12'  Galvanized Metal </v>
      </c>
      <c r="B2114" s="13" t="s">
        <v>2408</v>
      </c>
      <c r="C2114" s="13" t="s">
        <v>2530</v>
      </c>
      <c r="D2114" s="13" t="s">
        <v>207</v>
      </c>
      <c r="E2114" s="13" t="s">
        <v>187</v>
      </c>
      <c r="F2114" s="13" t="s">
        <v>188</v>
      </c>
      <c r="G2114" s="13" t="s">
        <v>189</v>
      </c>
      <c r="H2114" s="13" t="s">
        <v>190</v>
      </c>
      <c r="I2114" s="13">
        <v>2113</v>
      </c>
    </row>
    <row r="2115" spans="1:9" x14ac:dyDescent="0.25">
      <c r="A2115" s="13" t="str">
        <f t="shared" si="32"/>
        <v xml:space="preserve">607-G      Gate, 20' x 6' Double Chain Link w/ Top Guard </v>
      </c>
      <c r="B2115" s="13" t="s">
        <v>2408</v>
      </c>
      <c r="C2115" s="13" t="s">
        <v>2531</v>
      </c>
      <c r="D2115" s="13" t="s">
        <v>207</v>
      </c>
      <c r="E2115" s="13" t="s">
        <v>187</v>
      </c>
      <c r="F2115" s="13" t="s">
        <v>188</v>
      </c>
      <c r="G2115" s="13" t="s">
        <v>189</v>
      </c>
      <c r="H2115" s="13" t="s">
        <v>190</v>
      </c>
      <c r="I2115" s="13">
        <v>2114</v>
      </c>
    </row>
    <row r="2116" spans="1:9" x14ac:dyDescent="0.25">
      <c r="A2116" s="13" t="str">
        <f t="shared" ref="A2116:A2179" si="33">_xlfn.CONCAT(B2116," ", C2116)</f>
        <v xml:space="preserve">607-G      Gate, 24' x  7'  Double Chain Link </v>
      </c>
      <c r="B2116" s="13" t="s">
        <v>2408</v>
      </c>
      <c r="C2116" s="13" t="s">
        <v>2532</v>
      </c>
      <c r="D2116" s="13" t="s">
        <v>207</v>
      </c>
      <c r="E2116" s="13" t="s">
        <v>187</v>
      </c>
      <c r="F2116" s="13" t="s">
        <v>188</v>
      </c>
      <c r="G2116" s="13" t="s">
        <v>189</v>
      </c>
      <c r="H2116" s="13" t="s">
        <v>190</v>
      </c>
      <c r="I2116" s="13">
        <v>2115</v>
      </c>
    </row>
    <row r="2117" spans="1:9" x14ac:dyDescent="0.25">
      <c r="A2117" s="13" t="str">
        <f t="shared" si="33"/>
        <v xml:space="preserve">607-G      Gate, 24' x 6' Double Chain Link w/ Top Guard </v>
      </c>
      <c r="B2117" s="13" t="s">
        <v>2408</v>
      </c>
      <c r="C2117" s="13" t="s">
        <v>2533</v>
      </c>
      <c r="D2117" s="13" t="s">
        <v>207</v>
      </c>
      <c r="E2117" s="13" t="s">
        <v>187</v>
      </c>
      <c r="F2117" s="13" t="s">
        <v>188</v>
      </c>
      <c r="G2117" s="13" t="s">
        <v>189</v>
      </c>
      <c r="H2117" s="13" t="s">
        <v>190</v>
      </c>
      <c r="I2117" s="13">
        <v>2116</v>
      </c>
    </row>
    <row r="2118" spans="1:9" x14ac:dyDescent="0.25">
      <c r="A2118" s="13" t="str">
        <f t="shared" si="33"/>
        <v xml:space="preserve">607-G      Gate, 3' x 52" Chain Link </v>
      </c>
      <c r="B2118" s="13" t="s">
        <v>2408</v>
      </c>
      <c r="C2118" s="13" t="s">
        <v>2534</v>
      </c>
      <c r="D2118" s="13" t="s">
        <v>207</v>
      </c>
      <c r="E2118" s="13" t="s">
        <v>187</v>
      </c>
      <c r="F2118" s="13" t="s">
        <v>188</v>
      </c>
      <c r="G2118" s="13" t="s">
        <v>189</v>
      </c>
      <c r="H2118" s="13" t="s">
        <v>190</v>
      </c>
      <c r="I2118" s="13">
        <v>2117</v>
      </c>
    </row>
    <row r="2119" spans="1:9" x14ac:dyDescent="0.25">
      <c r="A2119" s="13" t="str">
        <f t="shared" si="33"/>
        <v xml:space="preserve">607-G      Gate, 3' x 60"  Chain Link </v>
      </c>
      <c r="B2119" s="13" t="s">
        <v>2408</v>
      </c>
      <c r="C2119" s="13" t="s">
        <v>2535</v>
      </c>
      <c r="D2119" s="13" t="s">
        <v>207</v>
      </c>
      <c r="E2119" s="13" t="s">
        <v>187</v>
      </c>
      <c r="F2119" s="13" t="s">
        <v>188</v>
      </c>
      <c r="G2119" s="13" t="s">
        <v>189</v>
      </c>
      <c r="H2119" s="13" t="s">
        <v>190</v>
      </c>
      <c r="I2119" s="13">
        <v>2118</v>
      </c>
    </row>
    <row r="2120" spans="1:9" x14ac:dyDescent="0.25">
      <c r="A2120" s="13" t="str">
        <f t="shared" si="33"/>
        <v xml:space="preserve">607-G      Gate, 6' x 13'  Chain Link </v>
      </c>
      <c r="B2120" s="13" t="s">
        <v>2408</v>
      </c>
      <c r="C2120" s="13" t="s">
        <v>2536</v>
      </c>
      <c r="D2120" s="13" t="s">
        <v>207</v>
      </c>
      <c r="E2120" s="13" t="s">
        <v>187</v>
      </c>
      <c r="F2120" s="13" t="s">
        <v>188</v>
      </c>
      <c r="G2120" s="13" t="s">
        <v>189</v>
      </c>
      <c r="H2120" s="13" t="s">
        <v>190</v>
      </c>
      <c r="I2120" s="13">
        <v>2119</v>
      </c>
    </row>
    <row r="2121" spans="1:9" x14ac:dyDescent="0.25">
      <c r="A2121" s="13" t="str">
        <f t="shared" si="33"/>
        <v xml:space="preserve">607-G      Gate, 6' x 13'  Double Chain Link with Top Guard </v>
      </c>
      <c r="B2121" s="13" t="s">
        <v>2408</v>
      </c>
      <c r="C2121" s="13" t="s">
        <v>2537</v>
      </c>
      <c r="D2121" s="13" t="s">
        <v>207</v>
      </c>
      <c r="E2121" s="13" t="s">
        <v>187</v>
      </c>
      <c r="F2121" s="13" t="s">
        <v>188</v>
      </c>
      <c r="G2121" s="13" t="s">
        <v>189</v>
      </c>
      <c r="H2121" s="13" t="s">
        <v>190</v>
      </c>
      <c r="I2121" s="13">
        <v>2120</v>
      </c>
    </row>
    <row r="2122" spans="1:9" x14ac:dyDescent="0.25">
      <c r="A2122" s="13" t="str">
        <f t="shared" si="33"/>
        <v xml:space="preserve">607-G      Gate, 6' x 13' Chain Link, With Top Guard </v>
      </c>
      <c r="B2122" s="13" t="s">
        <v>2408</v>
      </c>
      <c r="C2122" s="13" t="s">
        <v>2538</v>
      </c>
      <c r="D2122" s="13" t="s">
        <v>207</v>
      </c>
      <c r="E2122" s="13" t="s">
        <v>187</v>
      </c>
      <c r="F2122" s="13" t="s">
        <v>188</v>
      </c>
      <c r="G2122" s="13" t="s">
        <v>189</v>
      </c>
      <c r="H2122" s="13" t="s">
        <v>190</v>
      </c>
      <c r="I2122" s="13">
        <v>2121</v>
      </c>
    </row>
    <row r="2123" spans="1:9" x14ac:dyDescent="0.25">
      <c r="A2123" s="13" t="str">
        <f t="shared" si="33"/>
        <v xml:space="preserve">607-H      Pickets, 10' x 3/8" x 2 1/2" Cedar, Cypress or Fir, </v>
      </c>
      <c r="B2123" s="13" t="s">
        <v>2539</v>
      </c>
      <c r="C2123" s="13" t="s">
        <v>2540</v>
      </c>
      <c r="D2123" s="13" t="s">
        <v>230</v>
      </c>
      <c r="E2123" s="13" t="s">
        <v>187</v>
      </c>
      <c r="F2123" s="13" t="s">
        <v>188</v>
      </c>
      <c r="G2123" s="13" t="s">
        <v>189</v>
      </c>
      <c r="H2123" s="13" t="s">
        <v>190</v>
      </c>
      <c r="I2123" s="13">
        <v>2122</v>
      </c>
    </row>
    <row r="2124" spans="1:9" x14ac:dyDescent="0.25">
      <c r="A2124" s="13" t="str">
        <f t="shared" si="33"/>
        <v xml:space="preserve">607-H      Pickets, 12' x 0.021" x 2 1/2" Metal </v>
      </c>
      <c r="B2124" s="13" t="s">
        <v>2539</v>
      </c>
      <c r="C2124" s="13" t="s">
        <v>2541</v>
      </c>
      <c r="D2124" s="13" t="s">
        <v>230</v>
      </c>
      <c r="E2124" s="13" t="s">
        <v>187</v>
      </c>
      <c r="F2124" s="13" t="s">
        <v>188</v>
      </c>
      <c r="G2124" s="13" t="s">
        <v>189</v>
      </c>
      <c r="H2124" s="13" t="s">
        <v>190</v>
      </c>
      <c r="I2124" s="13">
        <v>2123</v>
      </c>
    </row>
    <row r="2125" spans="1:9" x14ac:dyDescent="0.25">
      <c r="A2125" s="13" t="str">
        <f t="shared" si="33"/>
        <v xml:space="preserve">607-H      Pickets, 6' x 3/8" x 2 1/2" Cedar </v>
      </c>
      <c r="B2125" s="13" t="s">
        <v>2539</v>
      </c>
      <c r="C2125" s="13" t="s">
        <v>2542</v>
      </c>
      <c r="D2125" s="13" t="s">
        <v>230</v>
      </c>
      <c r="E2125" s="13" t="s">
        <v>187</v>
      </c>
      <c r="F2125" s="13" t="s">
        <v>188</v>
      </c>
      <c r="G2125" s="13" t="s">
        <v>189</v>
      </c>
      <c r="H2125" s="13" t="s">
        <v>190</v>
      </c>
      <c r="I2125" s="13">
        <v>2124</v>
      </c>
    </row>
    <row r="2126" spans="1:9" x14ac:dyDescent="0.25">
      <c r="A2126" s="13" t="str">
        <f t="shared" si="33"/>
        <v xml:space="preserve">607-H      Pickets, 6' x 3/8" x 2 1/2" Redwood </v>
      </c>
      <c r="B2126" s="13" t="s">
        <v>2539</v>
      </c>
      <c r="C2126" s="13" t="s">
        <v>2543</v>
      </c>
      <c r="D2126" s="13" t="s">
        <v>230</v>
      </c>
      <c r="E2126" s="13" t="s">
        <v>187</v>
      </c>
      <c r="F2126" s="13" t="s">
        <v>188</v>
      </c>
      <c r="G2126" s="13" t="s">
        <v>189</v>
      </c>
      <c r="H2126" s="13" t="s">
        <v>190</v>
      </c>
      <c r="I2126" s="13">
        <v>2125</v>
      </c>
    </row>
    <row r="2127" spans="1:9" x14ac:dyDescent="0.25">
      <c r="A2127" s="13" t="str">
        <f t="shared" si="33"/>
        <v xml:space="preserve">607-L      Lattice, 12' x 2 1/2" Cedar </v>
      </c>
      <c r="B2127" s="13" t="s">
        <v>2544</v>
      </c>
      <c r="C2127" s="13" t="s">
        <v>2545</v>
      </c>
      <c r="D2127" s="13" t="s">
        <v>230</v>
      </c>
      <c r="E2127" s="13" t="s">
        <v>187</v>
      </c>
      <c r="F2127" s="13" t="s">
        <v>188</v>
      </c>
      <c r="G2127" s="13" t="s">
        <v>189</v>
      </c>
      <c r="H2127" s="13" t="s">
        <v>190</v>
      </c>
      <c r="I2127" s="13">
        <v>2126</v>
      </c>
    </row>
    <row r="2128" spans="1:9" x14ac:dyDescent="0.25">
      <c r="A2128" s="13" t="str">
        <f t="shared" si="33"/>
        <v xml:space="preserve">607-P0 Line Post,  11' x 2 1/2"  Galvanized Steel </v>
      </c>
      <c r="B2128" s="13" t="s">
        <v>2546</v>
      </c>
      <c r="C2128" s="13" t="s">
        <v>2547</v>
      </c>
      <c r="D2128" s="13" t="s">
        <v>207</v>
      </c>
      <c r="E2128" s="13" t="s">
        <v>187</v>
      </c>
      <c r="F2128" s="13" t="s">
        <v>188</v>
      </c>
      <c r="G2128" s="13" t="s">
        <v>189</v>
      </c>
      <c r="H2128" s="13" t="s">
        <v>190</v>
      </c>
      <c r="I2128" s="13">
        <v>2127</v>
      </c>
    </row>
    <row r="2129" spans="1:9" x14ac:dyDescent="0.25">
      <c r="A2129" s="13" t="str">
        <f t="shared" si="33"/>
        <v xml:space="preserve">607-P1     Line Post,  12' x 2 1/2"  Galvanized Steel </v>
      </c>
      <c r="B2129" s="13" t="s">
        <v>2548</v>
      </c>
      <c r="C2129" s="13" t="s">
        <v>2549</v>
      </c>
      <c r="D2129" s="13" t="s">
        <v>207</v>
      </c>
      <c r="E2129" s="13" t="s">
        <v>187</v>
      </c>
      <c r="F2129" s="13" t="s">
        <v>188</v>
      </c>
      <c r="G2129" s="13" t="s">
        <v>189</v>
      </c>
      <c r="H2129" s="13" t="s">
        <v>190</v>
      </c>
      <c r="I2129" s="13">
        <v>2128</v>
      </c>
    </row>
    <row r="2130" spans="1:9" x14ac:dyDescent="0.25">
      <c r="A2130" s="13" t="str">
        <f t="shared" si="33"/>
        <v xml:space="preserve">607-P1     Line Post,  14' x 2 1/2"  Galvanized Steel </v>
      </c>
      <c r="B2130" s="13" t="s">
        <v>2548</v>
      </c>
      <c r="C2130" s="13" t="s">
        <v>2550</v>
      </c>
      <c r="D2130" s="13" t="s">
        <v>207</v>
      </c>
      <c r="E2130" s="13" t="s">
        <v>187</v>
      </c>
      <c r="F2130" s="13" t="s">
        <v>188</v>
      </c>
      <c r="G2130" s="13" t="s">
        <v>189</v>
      </c>
      <c r="H2130" s="13" t="s">
        <v>190</v>
      </c>
      <c r="I2130" s="13">
        <v>2129</v>
      </c>
    </row>
    <row r="2131" spans="1:9" x14ac:dyDescent="0.25">
      <c r="A2131" s="13" t="str">
        <f t="shared" si="33"/>
        <v xml:space="preserve">607-P1     Line Post,  16' x 2 1/2"  Galvanized Steel </v>
      </c>
      <c r="B2131" s="13" t="s">
        <v>2548</v>
      </c>
      <c r="C2131" s="13" t="s">
        <v>2551</v>
      </c>
      <c r="D2131" s="13" t="s">
        <v>207</v>
      </c>
      <c r="E2131" s="13" t="s">
        <v>187</v>
      </c>
      <c r="F2131" s="13" t="s">
        <v>188</v>
      </c>
      <c r="G2131" s="13" t="s">
        <v>189</v>
      </c>
      <c r="H2131" s="13" t="s">
        <v>190</v>
      </c>
      <c r="I2131" s="13">
        <v>2130</v>
      </c>
    </row>
    <row r="2132" spans="1:9" x14ac:dyDescent="0.25">
      <c r="A2132" s="13" t="str">
        <f t="shared" si="33"/>
        <v xml:space="preserve">607-P1     Line Post,  5' x 2"  Galvanized Steel </v>
      </c>
      <c r="B2132" s="13" t="s">
        <v>2548</v>
      </c>
      <c r="C2132" s="13" t="s">
        <v>2552</v>
      </c>
      <c r="D2132" s="13" t="s">
        <v>207</v>
      </c>
      <c r="E2132" s="13" t="s">
        <v>187</v>
      </c>
      <c r="F2132" s="13" t="s">
        <v>188</v>
      </c>
      <c r="G2132" s="13" t="s">
        <v>189</v>
      </c>
      <c r="H2132" s="13" t="s">
        <v>190</v>
      </c>
      <c r="I2132" s="13">
        <v>2131</v>
      </c>
    </row>
    <row r="2133" spans="1:9" x14ac:dyDescent="0.25">
      <c r="A2133" s="13" t="str">
        <f t="shared" si="33"/>
        <v xml:space="preserve">607-P1     Line Post,  5.5' Tee Post Steel </v>
      </c>
      <c r="B2133" s="13" t="s">
        <v>2548</v>
      </c>
      <c r="C2133" s="13" t="s">
        <v>2553</v>
      </c>
      <c r="D2133" s="13" t="s">
        <v>207</v>
      </c>
      <c r="E2133" s="13" t="s">
        <v>187</v>
      </c>
      <c r="F2133" s="13" t="s">
        <v>188</v>
      </c>
      <c r="G2133" s="13" t="s">
        <v>189</v>
      </c>
      <c r="H2133" s="13" t="s">
        <v>190</v>
      </c>
      <c r="I2133" s="13">
        <v>2132</v>
      </c>
    </row>
    <row r="2134" spans="1:9" x14ac:dyDescent="0.25">
      <c r="A2134" s="13" t="str">
        <f t="shared" si="33"/>
        <v xml:space="preserve">607-P1     Line Post,  7' Tee Post Steel </v>
      </c>
      <c r="B2134" s="13" t="s">
        <v>2548</v>
      </c>
      <c r="C2134" s="13" t="s">
        <v>2554</v>
      </c>
      <c r="D2134" s="13" t="s">
        <v>207</v>
      </c>
      <c r="E2134" s="13" t="s">
        <v>187</v>
      </c>
      <c r="F2134" s="13" t="s">
        <v>188</v>
      </c>
      <c r="G2134" s="13" t="s">
        <v>189</v>
      </c>
      <c r="H2134" s="13" t="s">
        <v>190</v>
      </c>
      <c r="I2134" s="13">
        <v>2133</v>
      </c>
    </row>
    <row r="2135" spans="1:9" x14ac:dyDescent="0.25">
      <c r="A2135" s="13" t="str">
        <f t="shared" si="33"/>
        <v xml:space="preserve">607-P1     Line Post,  7' x 1 1/2"  Galvanized Steel </v>
      </c>
      <c r="B2135" s="13" t="s">
        <v>2548</v>
      </c>
      <c r="C2135" s="13" t="s">
        <v>2555</v>
      </c>
      <c r="D2135" s="13" t="s">
        <v>207</v>
      </c>
      <c r="E2135" s="13" t="s">
        <v>187</v>
      </c>
      <c r="F2135" s="13" t="s">
        <v>188</v>
      </c>
      <c r="G2135" s="13" t="s">
        <v>189</v>
      </c>
      <c r="H2135" s="13" t="s">
        <v>190</v>
      </c>
      <c r="I2135" s="13">
        <v>2134</v>
      </c>
    </row>
    <row r="2136" spans="1:9" x14ac:dyDescent="0.25">
      <c r="A2136" s="13" t="str">
        <f t="shared" si="33"/>
        <v xml:space="preserve">607-P1     Line Post,  7' x 2 1/2"  Galvanized Steel </v>
      </c>
      <c r="B2136" s="13" t="s">
        <v>2548</v>
      </c>
      <c r="C2136" s="13" t="s">
        <v>2556</v>
      </c>
      <c r="D2136" s="13" t="s">
        <v>207</v>
      </c>
      <c r="E2136" s="13" t="s">
        <v>187</v>
      </c>
      <c r="F2136" s="13" t="s">
        <v>188</v>
      </c>
      <c r="G2136" s="13" t="s">
        <v>189</v>
      </c>
      <c r="H2136" s="13" t="s">
        <v>190</v>
      </c>
      <c r="I2136" s="13">
        <v>2135</v>
      </c>
    </row>
    <row r="2137" spans="1:9" x14ac:dyDescent="0.25">
      <c r="A2137" s="13" t="str">
        <f t="shared" si="33"/>
        <v xml:space="preserve">607-P1     Line Post,  7' x 2"  Galvanized Steel </v>
      </c>
      <c r="B2137" s="13" t="s">
        <v>2548</v>
      </c>
      <c r="C2137" s="13" t="s">
        <v>2557</v>
      </c>
      <c r="D2137" s="13" t="s">
        <v>207</v>
      </c>
      <c r="E2137" s="13" t="s">
        <v>187</v>
      </c>
      <c r="F2137" s="13" t="s">
        <v>188</v>
      </c>
      <c r="G2137" s="13" t="s">
        <v>189</v>
      </c>
      <c r="H2137" s="13" t="s">
        <v>190</v>
      </c>
      <c r="I2137" s="13">
        <v>2136</v>
      </c>
    </row>
    <row r="2138" spans="1:9" x14ac:dyDescent="0.25">
      <c r="A2138" s="13" t="str">
        <f t="shared" si="33"/>
        <v xml:space="preserve">607-P1     Line Post,  7' x 4"  Timber </v>
      </c>
      <c r="B2138" s="13" t="s">
        <v>2548</v>
      </c>
      <c r="C2138" s="13" t="s">
        <v>2558</v>
      </c>
      <c r="D2138" s="13" t="s">
        <v>207</v>
      </c>
      <c r="E2138" s="13" t="s">
        <v>187</v>
      </c>
      <c r="F2138" s="13" t="s">
        <v>188</v>
      </c>
      <c r="G2138" s="13" t="s">
        <v>189</v>
      </c>
      <c r="H2138" s="13" t="s">
        <v>190</v>
      </c>
      <c r="I2138" s="13">
        <v>2137</v>
      </c>
    </row>
    <row r="2139" spans="1:9" x14ac:dyDescent="0.25">
      <c r="A2139" s="13" t="str">
        <f t="shared" si="33"/>
        <v xml:space="preserve">607-P1     Line Post,  7' x 4" x 4" Concrete </v>
      </c>
      <c r="B2139" s="13" t="s">
        <v>2548</v>
      </c>
      <c r="C2139" s="13" t="s">
        <v>2559</v>
      </c>
      <c r="D2139" s="13" t="s">
        <v>207</v>
      </c>
      <c r="E2139" s="13" t="s">
        <v>187</v>
      </c>
      <c r="F2139" s="13" t="s">
        <v>188</v>
      </c>
      <c r="G2139" s="13" t="s">
        <v>189</v>
      </c>
      <c r="H2139" s="13" t="s">
        <v>190</v>
      </c>
      <c r="I2139" s="13">
        <v>2138</v>
      </c>
    </row>
    <row r="2140" spans="1:9" x14ac:dyDescent="0.25">
      <c r="A2140" s="13" t="str">
        <f t="shared" si="33"/>
        <v xml:space="preserve">607-P1     Line Post,  8' x 1 1/2"  Galvanized Steel </v>
      </c>
      <c r="B2140" s="13" t="s">
        <v>2548</v>
      </c>
      <c r="C2140" s="13" t="s">
        <v>2560</v>
      </c>
      <c r="D2140" s="13" t="s">
        <v>207</v>
      </c>
      <c r="E2140" s="13" t="s">
        <v>187</v>
      </c>
      <c r="F2140" s="13" t="s">
        <v>188</v>
      </c>
      <c r="G2140" s="13" t="s">
        <v>189</v>
      </c>
      <c r="H2140" s="13" t="s">
        <v>190</v>
      </c>
      <c r="I2140" s="13">
        <v>2139</v>
      </c>
    </row>
    <row r="2141" spans="1:9" x14ac:dyDescent="0.25">
      <c r="A2141" s="13" t="str">
        <f t="shared" si="33"/>
        <v xml:space="preserve">607-P1     Line Post,  8' x 2"  Galvanized Steel </v>
      </c>
      <c r="B2141" s="13" t="s">
        <v>2548</v>
      </c>
      <c r="C2141" s="13" t="s">
        <v>2561</v>
      </c>
      <c r="D2141" s="13" t="s">
        <v>207</v>
      </c>
      <c r="E2141" s="13" t="s">
        <v>187</v>
      </c>
      <c r="F2141" s="13" t="s">
        <v>188</v>
      </c>
      <c r="G2141" s="13" t="s">
        <v>189</v>
      </c>
      <c r="H2141" s="13" t="s">
        <v>190</v>
      </c>
      <c r="I2141" s="13">
        <v>2140</v>
      </c>
    </row>
    <row r="2142" spans="1:9" x14ac:dyDescent="0.25">
      <c r="A2142" s="13" t="str">
        <f t="shared" si="33"/>
        <v xml:space="preserve">607-P1     Line Post,  8' x 4"  Timber </v>
      </c>
      <c r="B2142" s="13" t="s">
        <v>2548</v>
      </c>
      <c r="C2142" s="13" t="s">
        <v>2562</v>
      </c>
      <c r="D2142" s="13" t="s">
        <v>207</v>
      </c>
      <c r="E2142" s="13" t="s">
        <v>187</v>
      </c>
      <c r="F2142" s="13" t="s">
        <v>188</v>
      </c>
      <c r="G2142" s="13" t="s">
        <v>189</v>
      </c>
      <c r="H2142" s="13" t="s">
        <v>190</v>
      </c>
      <c r="I2142" s="13">
        <v>2141</v>
      </c>
    </row>
    <row r="2143" spans="1:9" x14ac:dyDescent="0.25">
      <c r="A2143" s="13" t="str">
        <f t="shared" si="33"/>
        <v xml:space="preserve">607-P1     Line Post,  8' x 4" x 4" Concrete </v>
      </c>
      <c r="B2143" s="13" t="s">
        <v>2548</v>
      </c>
      <c r="C2143" s="13" t="s">
        <v>2563</v>
      </c>
      <c r="D2143" s="13" t="s">
        <v>207</v>
      </c>
      <c r="E2143" s="13" t="s">
        <v>187</v>
      </c>
      <c r="F2143" s="13" t="s">
        <v>188</v>
      </c>
      <c r="G2143" s="13" t="s">
        <v>189</v>
      </c>
      <c r="H2143" s="13" t="s">
        <v>190</v>
      </c>
      <c r="I2143" s="13">
        <v>2142</v>
      </c>
    </row>
    <row r="2144" spans="1:9" x14ac:dyDescent="0.25">
      <c r="A2144" s="13" t="str">
        <f t="shared" si="33"/>
        <v xml:space="preserve">607-P1     Line Post,  9' Tee Post Steel </v>
      </c>
      <c r="B2144" s="13" t="s">
        <v>2548</v>
      </c>
      <c r="C2144" s="13" t="s">
        <v>2564</v>
      </c>
      <c r="D2144" s="13" t="s">
        <v>207</v>
      </c>
      <c r="E2144" s="13" t="s">
        <v>187</v>
      </c>
      <c r="F2144" s="13" t="s">
        <v>188</v>
      </c>
      <c r="G2144" s="13" t="s">
        <v>189</v>
      </c>
      <c r="H2144" s="13" t="s">
        <v>190</v>
      </c>
      <c r="I2144" s="13">
        <v>2143</v>
      </c>
    </row>
    <row r="2145" spans="1:9" x14ac:dyDescent="0.25">
      <c r="A2145" s="13" t="str">
        <f t="shared" si="33"/>
        <v xml:space="preserve">607-P1     Line Post,  9' x 2"  Galvanized Steel </v>
      </c>
      <c r="B2145" s="13" t="s">
        <v>2548</v>
      </c>
      <c r="C2145" s="13" t="s">
        <v>2565</v>
      </c>
      <c r="D2145" s="13" t="s">
        <v>207</v>
      </c>
      <c r="E2145" s="13" t="s">
        <v>187</v>
      </c>
      <c r="F2145" s="13" t="s">
        <v>188</v>
      </c>
      <c r="G2145" s="13" t="s">
        <v>189</v>
      </c>
      <c r="H2145" s="13" t="s">
        <v>190</v>
      </c>
      <c r="I2145" s="13">
        <v>2144</v>
      </c>
    </row>
    <row r="2146" spans="1:9" x14ac:dyDescent="0.25">
      <c r="A2146" s="13" t="str">
        <f t="shared" si="33"/>
        <v xml:space="preserve">607-P1     Line Post,  9' x 4"  Timber </v>
      </c>
      <c r="B2146" s="13" t="s">
        <v>2548</v>
      </c>
      <c r="C2146" s="13" t="s">
        <v>2566</v>
      </c>
      <c r="D2146" s="13" t="s">
        <v>207</v>
      </c>
      <c r="E2146" s="13" t="s">
        <v>187</v>
      </c>
      <c r="F2146" s="13" t="s">
        <v>188</v>
      </c>
      <c r="G2146" s="13" t="s">
        <v>189</v>
      </c>
      <c r="H2146" s="13" t="s">
        <v>190</v>
      </c>
      <c r="I2146" s="13">
        <v>2145</v>
      </c>
    </row>
    <row r="2147" spans="1:9" x14ac:dyDescent="0.25">
      <c r="A2147" s="13" t="str">
        <f t="shared" si="33"/>
        <v xml:space="preserve">607-P1     Line Post,  9' x 4" x 4" Concrete </v>
      </c>
      <c r="B2147" s="13" t="s">
        <v>2548</v>
      </c>
      <c r="C2147" s="13" t="s">
        <v>2567</v>
      </c>
      <c r="D2147" s="13" t="s">
        <v>207</v>
      </c>
      <c r="E2147" s="13" t="s">
        <v>187</v>
      </c>
      <c r="F2147" s="13" t="s">
        <v>188</v>
      </c>
      <c r="G2147" s="13" t="s">
        <v>189</v>
      </c>
      <c r="H2147" s="13" t="s">
        <v>190</v>
      </c>
      <c r="I2147" s="13">
        <v>2146</v>
      </c>
    </row>
    <row r="2148" spans="1:9" x14ac:dyDescent="0.25">
      <c r="A2148" s="13" t="str">
        <f t="shared" si="33"/>
        <v xml:space="preserve">607-P1     Line Post, 10' Tee Post Steel </v>
      </c>
      <c r="B2148" s="13" t="s">
        <v>2548</v>
      </c>
      <c r="C2148" s="13" t="s">
        <v>2568</v>
      </c>
      <c r="D2148" s="13" t="s">
        <v>207</v>
      </c>
      <c r="E2148" s="13" t="s">
        <v>187</v>
      </c>
      <c r="F2148" s="13" t="s">
        <v>188</v>
      </c>
      <c r="G2148" s="13" t="s">
        <v>189</v>
      </c>
      <c r="H2148" s="13" t="s">
        <v>190</v>
      </c>
      <c r="I2148" s="13">
        <v>2147</v>
      </c>
    </row>
    <row r="2149" spans="1:9" x14ac:dyDescent="0.25">
      <c r="A2149" s="13" t="str">
        <f t="shared" si="33"/>
        <v xml:space="preserve">607-P1     Line Post, 10' x 1 1/2"  Galvanized Steel </v>
      </c>
      <c r="B2149" s="13" t="s">
        <v>2548</v>
      </c>
      <c r="C2149" s="13" t="s">
        <v>2569</v>
      </c>
      <c r="D2149" s="13" t="s">
        <v>207</v>
      </c>
      <c r="E2149" s="13" t="s">
        <v>187</v>
      </c>
      <c r="F2149" s="13" t="s">
        <v>188</v>
      </c>
      <c r="G2149" s="13" t="s">
        <v>189</v>
      </c>
      <c r="H2149" s="13" t="s">
        <v>190</v>
      </c>
      <c r="I2149" s="13">
        <v>2148</v>
      </c>
    </row>
    <row r="2150" spans="1:9" x14ac:dyDescent="0.25">
      <c r="A2150" s="13" t="str">
        <f t="shared" si="33"/>
        <v xml:space="preserve">607-P1     Line Post, 10' x 2 1/2"  Galvanized Steel </v>
      </c>
      <c r="B2150" s="13" t="s">
        <v>2548</v>
      </c>
      <c r="C2150" s="13" t="s">
        <v>2570</v>
      </c>
      <c r="D2150" s="13" t="s">
        <v>207</v>
      </c>
      <c r="E2150" s="13" t="s">
        <v>187</v>
      </c>
      <c r="F2150" s="13" t="s">
        <v>188</v>
      </c>
      <c r="G2150" s="13" t="s">
        <v>189</v>
      </c>
      <c r="H2150" s="13" t="s">
        <v>190</v>
      </c>
      <c r="I2150" s="13">
        <v>2149</v>
      </c>
    </row>
    <row r="2151" spans="1:9" x14ac:dyDescent="0.25">
      <c r="A2151" s="13" t="str">
        <f t="shared" si="33"/>
        <v xml:space="preserve">607-P1     Line Post, 10' x 2"  Galvanized Steel </v>
      </c>
      <c r="B2151" s="13" t="s">
        <v>2548</v>
      </c>
      <c r="C2151" s="13" t="s">
        <v>2571</v>
      </c>
      <c r="D2151" s="13" t="s">
        <v>207</v>
      </c>
      <c r="E2151" s="13" t="s">
        <v>187</v>
      </c>
      <c r="F2151" s="13" t="s">
        <v>188</v>
      </c>
      <c r="G2151" s="13" t="s">
        <v>189</v>
      </c>
      <c r="H2151" s="13" t="s">
        <v>190</v>
      </c>
      <c r="I2151" s="13">
        <v>2150</v>
      </c>
    </row>
    <row r="2152" spans="1:9" x14ac:dyDescent="0.25">
      <c r="A2152" s="13" t="str">
        <f t="shared" si="33"/>
        <v xml:space="preserve">607-P1     Line Post, 10' x 4"  Timber </v>
      </c>
      <c r="B2152" s="13" t="s">
        <v>2548</v>
      </c>
      <c r="C2152" s="13" t="s">
        <v>2572</v>
      </c>
      <c r="D2152" s="13" t="s">
        <v>207</v>
      </c>
      <c r="E2152" s="13" t="s">
        <v>187</v>
      </c>
      <c r="F2152" s="13" t="s">
        <v>188</v>
      </c>
      <c r="G2152" s="13" t="s">
        <v>189</v>
      </c>
      <c r="H2152" s="13" t="s">
        <v>190</v>
      </c>
      <c r="I2152" s="13">
        <v>2151</v>
      </c>
    </row>
    <row r="2153" spans="1:9" x14ac:dyDescent="0.25">
      <c r="A2153" s="13" t="str">
        <f t="shared" si="33"/>
        <v xml:space="preserve">607-P1     Line Post, 10' x 4" x 4" Concrete </v>
      </c>
      <c r="B2153" s="13" t="s">
        <v>2548</v>
      </c>
      <c r="C2153" s="13" t="s">
        <v>2573</v>
      </c>
      <c r="D2153" s="13" t="s">
        <v>207</v>
      </c>
      <c r="E2153" s="13" t="s">
        <v>187</v>
      </c>
      <c r="F2153" s="13" t="s">
        <v>188</v>
      </c>
      <c r="G2153" s="13" t="s">
        <v>189</v>
      </c>
      <c r="H2153" s="13" t="s">
        <v>190</v>
      </c>
      <c r="I2153" s="13">
        <v>2152</v>
      </c>
    </row>
    <row r="2154" spans="1:9" x14ac:dyDescent="0.25">
      <c r="A2154" s="13" t="str">
        <f t="shared" si="33"/>
        <v xml:space="preserve">607-P2 Line Post, 12' x 2"  Galvanized Steel </v>
      </c>
      <c r="B2154" s="13" t="s">
        <v>2574</v>
      </c>
      <c r="C2154" s="13" t="s">
        <v>2575</v>
      </c>
      <c r="D2154" s="13" t="s">
        <v>207</v>
      </c>
      <c r="E2154" s="13" t="s">
        <v>187</v>
      </c>
      <c r="F2154" s="13" t="s">
        <v>188</v>
      </c>
      <c r="G2154" s="13" t="s">
        <v>189</v>
      </c>
      <c r="H2154" s="13" t="s">
        <v>190</v>
      </c>
      <c r="I2154" s="13">
        <v>2153</v>
      </c>
    </row>
    <row r="2155" spans="1:9" x14ac:dyDescent="0.25">
      <c r="A2155" s="13" t="str">
        <f t="shared" si="33"/>
        <v xml:space="preserve">607-P3 Line Post, 12' x 4"  Timber </v>
      </c>
      <c r="B2155" s="13" t="s">
        <v>2576</v>
      </c>
      <c r="C2155" s="13" t="s">
        <v>2577</v>
      </c>
      <c r="D2155" s="13" t="s">
        <v>207</v>
      </c>
      <c r="E2155" s="13" t="s">
        <v>187</v>
      </c>
      <c r="F2155" s="13" t="s">
        <v>188</v>
      </c>
      <c r="G2155" s="13" t="s">
        <v>189</v>
      </c>
      <c r="H2155" s="13" t="s">
        <v>190</v>
      </c>
      <c r="I2155" s="13">
        <v>2154</v>
      </c>
    </row>
    <row r="2156" spans="1:9" x14ac:dyDescent="0.25">
      <c r="A2156" s="13" t="str">
        <f t="shared" si="33"/>
        <v xml:space="preserve">607-P4 Line Post, 12' x 4" x 4" Concrete </v>
      </c>
      <c r="B2156" s="13" t="s">
        <v>2578</v>
      </c>
      <c r="C2156" s="13" t="s">
        <v>2579</v>
      </c>
      <c r="D2156" s="13" t="s">
        <v>207</v>
      </c>
      <c r="E2156" s="13" t="s">
        <v>187</v>
      </c>
      <c r="F2156" s="13" t="s">
        <v>188</v>
      </c>
      <c r="G2156" s="13" t="s">
        <v>189</v>
      </c>
      <c r="H2156" s="13" t="s">
        <v>190</v>
      </c>
      <c r="I2156" s="13">
        <v>2155</v>
      </c>
    </row>
    <row r="2157" spans="1:9" x14ac:dyDescent="0.25">
      <c r="A2157" s="13" t="str">
        <f t="shared" si="33"/>
        <v xml:space="preserve">607-P5 Line Post, 14' x 2"  Galvanized Steel </v>
      </c>
      <c r="B2157" s="13" t="s">
        <v>2580</v>
      </c>
      <c r="C2157" s="13" t="s">
        <v>2581</v>
      </c>
      <c r="D2157" s="13" t="s">
        <v>207</v>
      </c>
      <c r="E2157" s="13" t="s">
        <v>187</v>
      </c>
      <c r="F2157" s="13" t="s">
        <v>188</v>
      </c>
      <c r="G2157" s="13" t="s">
        <v>189</v>
      </c>
      <c r="H2157" s="13" t="s">
        <v>190</v>
      </c>
      <c r="I2157" s="13">
        <v>2156</v>
      </c>
    </row>
    <row r="2158" spans="1:9" x14ac:dyDescent="0.25">
      <c r="A2158" s="13" t="str">
        <f t="shared" si="33"/>
        <v xml:space="preserve">607-P6 Line Post, 9' x 1 1/2"  Galvanized Steel </v>
      </c>
      <c r="B2158" s="13" t="s">
        <v>2582</v>
      </c>
      <c r="C2158" s="13" t="s">
        <v>2583</v>
      </c>
      <c r="D2158" s="13" t="s">
        <v>207</v>
      </c>
      <c r="E2158" s="13" t="s">
        <v>187</v>
      </c>
      <c r="F2158" s="13" t="s">
        <v>188</v>
      </c>
      <c r="G2158" s="13" t="s">
        <v>189</v>
      </c>
      <c r="H2158" s="13" t="s">
        <v>190</v>
      </c>
      <c r="I2158" s="13">
        <v>2157</v>
      </c>
    </row>
    <row r="2159" spans="1:9" x14ac:dyDescent="0.25">
      <c r="A2159" s="13" t="str">
        <f t="shared" si="33"/>
        <v xml:space="preserve">607-P7 Line Post,  11' x 2"  Galvanized Steel </v>
      </c>
      <c r="B2159" s="13" t="s">
        <v>2584</v>
      </c>
      <c r="C2159" s="13" t="s">
        <v>2585</v>
      </c>
      <c r="D2159" s="13" t="s">
        <v>207</v>
      </c>
      <c r="E2159" s="13" t="s">
        <v>187</v>
      </c>
      <c r="F2159" s="13" t="s">
        <v>188</v>
      </c>
      <c r="G2159" s="13" t="s">
        <v>189</v>
      </c>
      <c r="H2159" s="13" t="s">
        <v>190</v>
      </c>
      <c r="I2159" s="13">
        <v>2158</v>
      </c>
    </row>
    <row r="2160" spans="1:9" x14ac:dyDescent="0.25">
      <c r="A2160" s="13" t="str">
        <f t="shared" si="33"/>
        <v xml:space="preserve">607-P2     Brace Post,  11' 6" x 2 1/2"  Galvanized Steel </v>
      </c>
      <c r="B2160" s="13" t="s">
        <v>2586</v>
      </c>
      <c r="C2160" s="13" t="s">
        <v>2587</v>
      </c>
      <c r="D2160" s="13" t="s">
        <v>207</v>
      </c>
      <c r="E2160" s="13" t="s">
        <v>187</v>
      </c>
      <c r="F2160" s="13" t="s">
        <v>188</v>
      </c>
      <c r="G2160" s="13" t="s">
        <v>189</v>
      </c>
      <c r="H2160" s="13" t="s">
        <v>190</v>
      </c>
      <c r="I2160" s="13">
        <v>2159</v>
      </c>
    </row>
    <row r="2161" spans="1:9" x14ac:dyDescent="0.25">
      <c r="A2161" s="13" t="str">
        <f t="shared" si="33"/>
        <v xml:space="preserve">607-P2     Brace Post,  5' x 2"  Galvanized Steel </v>
      </c>
      <c r="B2161" s="13" t="s">
        <v>2586</v>
      </c>
      <c r="C2161" s="13" t="s">
        <v>2588</v>
      </c>
      <c r="D2161" s="13" t="s">
        <v>207</v>
      </c>
      <c r="E2161" s="13" t="s">
        <v>187</v>
      </c>
      <c r="F2161" s="13" t="s">
        <v>188</v>
      </c>
      <c r="G2161" s="13" t="s">
        <v>189</v>
      </c>
      <c r="H2161" s="13" t="s">
        <v>190</v>
      </c>
      <c r="I2161" s="13">
        <v>2160</v>
      </c>
    </row>
    <row r="2162" spans="1:9" x14ac:dyDescent="0.25">
      <c r="A2162" s="13" t="str">
        <f t="shared" si="33"/>
        <v xml:space="preserve">607-P2     Brace Post,  6' x 2"  Galvanized Steel </v>
      </c>
      <c r="B2162" s="13" t="s">
        <v>2586</v>
      </c>
      <c r="C2162" s="13" t="s">
        <v>2589</v>
      </c>
      <c r="D2162" s="13" t="s">
        <v>207</v>
      </c>
      <c r="E2162" s="13" t="s">
        <v>187</v>
      </c>
      <c r="F2162" s="13" t="s">
        <v>188</v>
      </c>
      <c r="G2162" s="13" t="s">
        <v>189</v>
      </c>
      <c r="H2162" s="13" t="s">
        <v>190</v>
      </c>
      <c r="I2162" s="13">
        <v>2161</v>
      </c>
    </row>
    <row r="2163" spans="1:9" x14ac:dyDescent="0.25">
      <c r="A2163" s="13" t="str">
        <f t="shared" si="33"/>
        <v xml:space="preserve">607-P2     Brace Post,  7 1/2' x 2"  Galvanized Steel </v>
      </c>
      <c r="B2163" s="13" t="s">
        <v>2586</v>
      </c>
      <c r="C2163" s="13" t="s">
        <v>2590</v>
      </c>
      <c r="D2163" s="13" t="s">
        <v>207</v>
      </c>
      <c r="E2163" s="13" t="s">
        <v>187</v>
      </c>
      <c r="F2163" s="13" t="s">
        <v>188</v>
      </c>
      <c r="G2163" s="13" t="s">
        <v>189</v>
      </c>
      <c r="H2163" s="13" t="s">
        <v>190</v>
      </c>
      <c r="I2163" s="13">
        <v>2162</v>
      </c>
    </row>
    <row r="2164" spans="1:9" x14ac:dyDescent="0.25">
      <c r="A2164" s="13" t="str">
        <f t="shared" si="33"/>
        <v xml:space="preserve">607-P2     Brace Post,  7' x 2 1/2"  Galvanized Steel </v>
      </c>
      <c r="B2164" s="13" t="s">
        <v>2586</v>
      </c>
      <c r="C2164" s="13" t="s">
        <v>2591</v>
      </c>
      <c r="D2164" s="13" t="s">
        <v>207</v>
      </c>
      <c r="E2164" s="13" t="s">
        <v>187</v>
      </c>
      <c r="F2164" s="13" t="s">
        <v>188</v>
      </c>
      <c r="G2164" s="13" t="s">
        <v>189</v>
      </c>
      <c r="H2164" s="13" t="s">
        <v>190</v>
      </c>
      <c r="I2164" s="13">
        <v>2163</v>
      </c>
    </row>
    <row r="2165" spans="1:9" x14ac:dyDescent="0.25">
      <c r="A2165" s="13" t="str">
        <f t="shared" si="33"/>
        <v xml:space="preserve">607-P2     Brace Post,  8' x 2 1/2"  Galvanized Steel </v>
      </c>
      <c r="B2165" s="13" t="s">
        <v>2586</v>
      </c>
      <c r="C2165" s="13" t="s">
        <v>2592</v>
      </c>
      <c r="D2165" s="13" t="s">
        <v>207</v>
      </c>
      <c r="E2165" s="13" t="s">
        <v>187</v>
      </c>
      <c r="F2165" s="13" t="s">
        <v>188</v>
      </c>
      <c r="G2165" s="13" t="s">
        <v>189</v>
      </c>
      <c r="H2165" s="13" t="s">
        <v>190</v>
      </c>
      <c r="I2165" s="13">
        <v>2164</v>
      </c>
    </row>
    <row r="2166" spans="1:9" x14ac:dyDescent="0.25">
      <c r="A2166" s="13" t="str">
        <f t="shared" si="33"/>
        <v xml:space="preserve">607-P2     Brace Post,  8' x 2"  Galvanized Steel </v>
      </c>
      <c r="B2166" s="13" t="s">
        <v>2586</v>
      </c>
      <c r="C2166" s="13" t="s">
        <v>2593</v>
      </c>
      <c r="D2166" s="13" t="s">
        <v>207</v>
      </c>
      <c r="E2166" s="13" t="s">
        <v>187</v>
      </c>
      <c r="F2166" s="13" t="s">
        <v>188</v>
      </c>
      <c r="G2166" s="13" t="s">
        <v>189</v>
      </c>
      <c r="H2166" s="13" t="s">
        <v>190</v>
      </c>
      <c r="I2166" s="13">
        <v>2165</v>
      </c>
    </row>
    <row r="2167" spans="1:9" x14ac:dyDescent="0.25">
      <c r="A2167" s="13" t="str">
        <f t="shared" si="33"/>
        <v xml:space="preserve">607-P2     Brace Post,  8' x 3 1/2"  Galvanized Steel </v>
      </c>
      <c r="B2167" s="13" t="s">
        <v>2586</v>
      </c>
      <c r="C2167" s="13" t="s">
        <v>2594</v>
      </c>
      <c r="D2167" s="13" t="s">
        <v>207</v>
      </c>
      <c r="E2167" s="13" t="s">
        <v>187</v>
      </c>
      <c r="F2167" s="13" t="s">
        <v>188</v>
      </c>
      <c r="G2167" s="13" t="s">
        <v>189</v>
      </c>
      <c r="H2167" s="13" t="s">
        <v>190</v>
      </c>
      <c r="I2167" s="13">
        <v>2166</v>
      </c>
    </row>
    <row r="2168" spans="1:9" x14ac:dyDescent="0.25">
      <c r="A2168" s="13" t="str">
        <f t="shared" si="33"/>
        <v xml:space="preserve">607-P2     Brace Post,  8' x 6"  Timber </v>
      </c>
      <c r="B2168" s="13" t="s">
        <v>2586</v>
      </c>
      <c r="C2168" s="13" t="s">
        <v>2595</v>
      </c>
      <c r="D2168" s="13" t="s">
        <v>207</v>
      </c>
      <c r="E2168" s="13" t="s">
        <v>187</v>
      </c>
      <c r="F2168" s="13" t="s">
        <v>188</v>
      </c>
      <c r="G2168" s="13" t="s">
        <v>189</v>
      </c>
      <c r="H2168" s="13" t="s">
        <v>190</v>
      </c>
      <c r="I2168" s="13">
        <v>2167</v>
      </c>
    </row>
    <row r="2169" spans="1:9" x14ac:dyDescent="0.25">
      <c r="A2169" s="13" t="str">
        <f t="shared" si="33"/>
        <v xml:space="preserve">607-P2     Brace Post,  8' x 6" x 6" Concrete </v>
      </c>
      <c r="B2169" s="13" t="s">
        <v>2586</v>
      </c>
      <c r="C2169" s="13" t="s">
        <v>2596</v>
      </c>
      <c r="D2169" s="13" t="s">
        <v>207</v>
      </c>
      <c r="E2169" s="13" t="s">
        <v>187</v>
      </c>
      <c r="F2169" s="13" t="s">
        <v>188</v>
      </c>
      <c r="G2169" s="13" t="s">
        <v>189</v>
      </c>
      <c r="H2169" s="13" t="s">
        <v>190</v>
      </c>
      <c r="I2169" s="13">
        <v>2168</v>
      </c>
    </row>
    <row r="2170" spans="1:9" x14ac:dyDescent="0.25">
      <c r="A2170" s="13" t="str">
        <f t="shared" si="33"/>
        <v xml:space="preserve">607-P2     Brace Post,  9' 6" x 2 1/2"  Galvanized Steel </v>
      </c>
      <c r="B2170" s="13" t="s">
        <v>2586</v>
      </c>
      <c r="C2170" s="13" t="s">
        <v>2597</v>
      </c>
      <c r="D2170" s="13" t="s">
        <v>207</v>
      </c>
      <c r="E2170" s="13" t="s">
        <v>187</v>
      </c>
      <c r="F2170" s="13" t="s">
        <v>188</v>
      </c>
      <c r="G2170" s="13" t="s">
        <v>189</v>
      </c>
      <c r="H2170" s="13" t="s">
        <v>190</v>
      </c>
      <c r="I2170" s="13">
        <v>2169</v>
      </c>
    </row>
    <row r="2171" spans="1:9" x14ac:dyDescent="0.25">
      <c r="A2171" s="13" t="str">
        <f t="shared" si="33"/>
        <v xml:space="preserve">607-P2     Brace Post,  9' x 2 1/2"  Galvanized Steel </v>
      </c>
      <c r="B2171" s="13" t="s">
        <v>2586</v>
      </c>
      <c r="C2171" s="13" t="s">
        <v>2598</v>
      </c>
      <c r="D2171" s="13" t="s">
        <v>207</v>
      </c>
      <c r="E2171" s="13" t="s">
        <v>187</v>
      </c>
      <c r="F2171" s="13" t="s">
        <v>188</v>
      </c>
      <c r="G2171" s="13" t="s">
        <v>189</v>
      </c>
      <c r="H2171" s="13" t="s">
        <v>190</v>
      </c>
      <c r="I2171" s="13">
        <v>2170</v>
      </c>
    </row>
    <row r="2172" spans="1:9" x14ac:dyDescent="0.25">
      <c r="A2172" s="13" t="str">
        <f t="shared" si="33"/>
        <v xml:space="preserve">607-P2     Brace Post, 10' x 2 1/2"  Galvanized Steel </v>
      </c>
      <c r="B2172" s="13" t="s">
        <v>2586</v>
      </c>
      <c r="C2172" s="13" t="s">
        <v>2599</v>
      </c>
      <c r="D2172" s="13" t="s">
        <v>207</v>
      </c>
      <c r="E2172" s="13" t="s">
        <v>187</v>
      </c>
      <c r="F2172" s="13" t="s">
        <v>188</v>
      </c>
      <c r="G2172" s="13" t="s">
        <v>189</v>
      </c>
      <c r="H2172" s="13" t="s">
        <v>190</v>
      </c>
      <c r="I2172" s="13">
        <v>2171</v>
      </c>
    </row>
    <row r="2173" spans="1:9" x14ac:dyDescent="0.25">
      <c r="A2173" s="13" t="str">
        <f t="shared" si="33"/>
        <v xml:space="preserve">607-P2     Brace Post, 10' x 2"  Galvanized Steel </v>
      </c>
      <c r="B2173" s="13" t="s">
        <v>2586</v>
      </c>
      <c r="C2173" s="13" t="s">
        <v>2600</v>
      </c>
      <c r="D2173" s="13" t="s">
        <v>207</v>
      </c>
      <c r="E2173" s="13" t="s">
        <v>187</v>
      </c>
      <c r="F2173" s="13" t="s">
        <v>188</v>
      </c>
      <c r="G2173" s="13" t="s">
        <v>189</v>
      </c>
      <c r="H2173" s="13" t="s">
        <v>190</v>
      </c>
      <c r="I2173" s="13">
        <v>2172</v>
      </c>
    </row>
    <row r="2174" spans="1:9" x14ac:dyDescent="0.25">
      <c r="A2174" s="13" t="str">
        <f t="shared" si="33"/>
        <v xml:space="preserve">607-P2     Brace Post, 10' x 6"  Timber </v>
      </c>
      <c r="B2174" s="13" t="s">
        <v>2586</v>
      </c>
      <c r="C2174" s="13" t="s">
        <v>2601</v>
      </c>
      <c r="D2174" s="13" t="s">
        <v>207</v>
      </c>
      <c r="E2174" s="13" t="s">
        <v>187</v>
      </c>
      <c r="F2174" s="13" t="s">
        <v>188</v>
      </c>
      <c r="G2174" s="13" t="s">
        <v>189</v>
      </c>
      <c r="H2174" s="13" t="s">
        <v>190</v>
      </c>
      <c r="I2174" s="13">
        <v>2173</v>
      </c>
    </row>
    <row r="2175" spans="1:9" x14ac:dyDescent="0.25">
      <c r="A2175" s="13" t="str">
        <f t="shared" si="33"/>
        <v xml:space="preserve">607-P2     Brace Post, 10' x 6" x 6" Concrete </v>
      </c>
      <c r="B2175" s="13" t="s">
        <v>2586</v>
      </c>
      <c r="C2175" s="13" t="s">
        <v>2602</v>
      </c>
      <c r="D2175" s="13" t="s">
        <v>207</v>
      </c>
      <c r="E2175" s="13" t="s">
        <v>187</v>
      </c>
      <c r="F2175" s="13" t="s">
        <v>188</v>
      </c>
      <c r="G2175" s="13" t="s">
        <v>189</v>
      </c>
      <c r="H2175" s="13" t="s">
        <v>190</v>
      </c>
      <c r="I2175" s="13">
        <v>2174</v>
      </c>
    </row>
    <row r="2176" spans="1:9" x14ac:dyDescent="0.25">
      <c r="A2176" s="13" t="str">
        <f t="shared" si="33"/>
        <v xml:space="preserve">607-P2     Brace Post, 12' x 2 1/2"  Galvanized Steel </v>
      </c>
      <c r="B2176" s="13" t="s">
        <v>2586</v>
      </c>
      <c r="C2176" s="13" t="s">
        <v>2603</v>
      </c>
      <c r="D2176" s="13" t="s">
        <v>207</v>
      </c>
      <c r="E2176" s="13" t="s">
        <v>187</v>
      </c>
      <c r="F2176" s="13" t="s">
        <v>188</v>
      </c>
      <c r="G2176" s="13" t="s">
        <v>189</v>
      </c>
      <c r="H2176" s="13" t="s">
        <v>190</v>
      </c>
      <c r="I2176" s="13">
        <v>2175</v>
      </c>
    </row>
    <row r="2177" spans="1:9" x14ac:dyDescent="0.25">
      <c r="A2177" s="13" t="str">
        <f t="shared" si="33"/>
        <v xml:space="preserve">607-P2     Brace Post, 12' x 2"  Galvanized Steel </v>
      </c>
      <c r="B2177" s="13" t="s">
        <v>2586</v>
      </c>
      <c r="C2177" s="13" t="s">
        <v>2604</v>
      </c>
      <c r="D2177" s="13" t="s">
        <v>207</v>
      </c>
      <c r="E2177" s="13" t="s">
        <v>187</v>
      </c>
      <c r="F2177" s="13" t="s">
        <v>188</v>
      </c>
      <c r="G2177" s="13" t="s">
        <v>189</v>
      </c>
      <c r="H2177" s="13" t="s">
        <v>190</v>
      </c>
      <c r="I2177" s="13">
        <v>2176</v>
      </c>
    </row>
    <row r="2178" spans="1:9" x14ac:dyDescent="0.25">
      <c r="A2178" s="13" t="str">
        <f t="shared" si="33"/>
        <v xml:space="preserve">607-P2     Brace Post, 12' x 6"  Timber </v>
      </c>
      <c r="B2178" s="13" t="s">
        <v>2586</v>
      </c>
      <c r="C2178" s="13" t="s">
        <v>2605</v>
      </c>
      <c r="D2178" s="13" t="s">
        <v>207</v>
      </c>
      <c r="E2178" s="13" t="s">
        <v>187</v>
      </c>
      <c r="F2178" s="13" t="s">
        <v>188</v>
      </c>
      <c r="G2178" s="13" t="s">
        <v>189</v>
      </c>
      <c r="H2178" s="13" t="s">
        <v>190</v>
      </c>
      <c r="I2178" s="13">
        <v>2177</v>
      </c>
    </row>
    <row r="2179" spans="1:9" x14ac:dyDescent="0.25">
      <c r="A2179" s="13" t="str">
        <f t="shared" si="33"/>
        <v xml:space="preserve">607-P2     Brace Post, 12' x 6" x 6" Concrete </v>
      </c>
      <c r="B2179" s="13" t="s">
        <v>2586</v>
      </c>
      <c r="C2179" s="13" t="s">
        <v>2606</v>
      </c>
      <c r="D2179" s="13" t="s">
        <v>207</v>
      </c>
      <c r="E2179" s="13" t="s">
        <v>187</v>
      </c>
      <c r="F2179" s="13" t="s">
        <v>188</v>
      </c>
      <c r="G2179" s="13" t="s">
        <v>189</v>
      </c>
      <c r="H2179" s="13" t="s">
        <v>190</v>
      </c>
      <c r="I2179" s="13">
        <v>2178</v>
      </c>
    </row>
    <row r="2180" spans="1:9" x14ac:dyDescent="0.25">
      <c r="A2180" s="13" t="str">
        <f t="shared" ref="A2180:A2243" si="34">_xlfn.CONCAT(B2180," ", C2180)</f>
        <v xml:space="preserve">607-P2     Brace Post, 14' x 2 1/2"  Galvanized Steel </v>
      </c>
      <c r="B2180" s="13" t="s">
        <v>2586</v>
      </c>
      <c r="C2180" s="13" t="s">
        <v>2607</v>
      </c>
      <c r="D2180" s="13" t="s">
        <v>207</v>
      </c>
      <c r="E2180" s="13" t="s">
        <v>187</v>
      </c>
      <c r="F2180" s="13" t="s">
        <v>188</v>
      </c>
      <c r="G2180" s="13" t="s">
        <v>189</v>
      </c>
      <c r="H2180" s="13" t="s">
        <v>190</v>
      </c>
      <c r="I2180" s="13">
        <v>2179</v>
      </c>
    </row>
    <row r="2181" spans="1:9" x14ac:dyDescent="0.25">
      <c r="A2181" s="13" t="str">
        <f t="shared" si="34"/>
        <v xml:space="preserve">607-P2     Brace Post, 5' x 2 1/2"  Galvanized Steel </v>
      </c>
      <c r="B2181" s="13" t="s">
        <v>2586</v>
      </c>
      <c r="C2181" s="13" t="s">
        <v>2608</v>
      </c>
      <c r="D2181" s="13" t="s">
        <v>207</v>
      </c>
      <c r="E2181" s="13" t="s">
        <v>187</v>
      </c>
      <c r="F2181" s="13" t="s">
        <v>188</v>
      </c>
      <c r="G2181" s="13" t="s">
        <v>189</v>
      </c>
      <c r="H2181" s="13" t="s">
        <v>190</v>
      </c>
      <c r="I2181" s="13">
        <v>2180</v>
      </c>
    </row>
    <row r="2182" spans="1:9" x14ac:dyDescent="0.25">
      <c r="A2182" s="13" t="str">
        <f t="shared" si="34"/>
        <v xml:space="preserve">607-P2     Brace Post, 9' x 2"  Galvanized Steel </v>
      </c>
      <c r="B2182" s="13" t="s">
        <v>2586</v>
      </c>
      <c r="C2182" s="13" t="s">
        <v>2609</v>
      </c>
      <c r="D2182" s="13" t="s">
        <v>207</v>
      </c>
      <c r="E2182" s="13" t="s">
        <v>187</v>
      </c>
      <c r="F2182" s="13" t="s">
        <v>188</v>
      </c>
      <c r="G2182" s="13" t="s">
        <v>189</v>
      </c>
      <c r="H2182" s="13" t="s">
        <v>190</v>
      </c>
      <c r="I2182" s="13">
        <v>2181</v>
      </c>
    </row>
    <row r="2183" spans="1:9" x14ac:dyDescent="0.25">
      <c r="A2183" s="13" t="str">
        <f t="shared" si="34"/>
        <v xml:space="preserve">607-P3     Gate Post,  6' x 2" Galvanized Steel </v>
      </c>
      <c r="B2183" s="13" t="s">
        <v>2610</v>
      </c>
      <c r="C2183" s="13" t="s">
        <v>2611</v>
      </c>
      <c r="D2183" s="13" t="s">
        <v>207</v>
      </c>
      <c r="E2183" s="13" t="s">
        <v>187</v>
      </c>
      <c r="F2183" s="13" t="s">
        <v>188</v>
      </c>
      <c r="G2183" s="13" t="s">
        <v>189</v>
      </c>
      <c r="H2183" s="13" t="s">
        <v>190</v>
      </c>
      <c r="I2183" s="13">
        <v>2182</v>
      </c>
    </row>
    <row r="2184" spans="1:9" x14ac:dyDescent="0.25">
      <c r="A2184" s="13" t="str">
        <f t="shared" si="34"/>
        <v xml:space="preserve">607-P3     Gate Post,  7' x 2 1/2" Galvanized Steel </v>
      </c>
      <c r="B2184" s="13" t="s">
        <v>2610</v>
      </c>
      <c r="C2184" s="13" t="s">
        <v>2612</v>
      </c>
      <c r="D2184" s="13" t="s">
        <v>207</v>
      </c>
      <c r="E2184" s="13" t="s">
        <v>187</v>
      </c>
      <c r="F2184" s="13" t="s">
        <v>188</v>
      </c>
      <c r="G2184" s="13" t="s">
        <v>189</v>
      </c>
      <c r="H2184" s="13" t="s">
        <v>190</v>
      </c>
      <c r="I2184" s="13">
        <v>2183</v>
      </c>
    </row>
    <row r="2185" spans="1:9" x14ac:dyDescent="0.25">
      <c r="A2185" s="13" t="str">
        <f t="shared" si="34"/>
        <v xml:space="preserve">607-P3     Gate Post,  7' x 3 1/2" Galvanized Steel </v>
      </c>
      <c r="B2185" s="13" t="s">
        <v>2610</v>
      </c>
      <c r="C2185" s="13" t="s">
        <v>2613</v>
      </c>
      <c r="D2185" s="13" t="s">
        <v>207</v>
      </c>
      <c r="E2185" s="13" t="s">
        <v>187</v>
      </c>
      <c r="F2185" s="13" t="s">
        <v>188</v>
      </c>
      <c r="G2185" s="13" t="s">
        <v>189</v>
      </c>
      <c r="H2185" s="13" t="s">
        <v>190</v>
      </c>
      <c r="I2185" s="13">
        <v>2184</v>
      </c>
    </row>
    <row r="2186" spans="1:9" x14ac:dyDescent="0.25">
      <c r="A2186" s="13" t="str">
        <f t="shared" si="34"/>
        <v xml:space="preserve">607-P3     Gate Post,  8' x 2 1/2" Galvanized Steel </v>
      </c>
      <c r="B2186" s="13" t="s">
        <v>2610</v>
      </c>
      <c r="C2186" s="13" t="s">
        <v>2614</v>
      </c>
      <c r="D2186" s="13" t="s">
        <v>207</v>
      </c>
      <c r="E2186" s="13" t="s">
        <v>187</v>
      </c>
      <c r="F2186" s="13" t="s">
        <v>188</v>
      </c>
      <c r="G2186" s="13" t="s">
        <v>189</v>
      </c>
      <c r="H2186" s="13" t="s">
        <v>190</v>
      </c>
      <c r="I2186" s="13">
        <v>2185</v>
      </c>
    </row>
    <row r="2187" spans="1:9" x14ac:dyDescent="0.25">
      <c r="A2187" s="13" t="str">
        <f t="shared" si="34"/>
        <v xml:space="preserve">607-P3     Gate Post,  8' x 3 1/2" Galvanized Steel </v>
      </c>
      <c r="B2187" s="13" t="s">
        <v>2610</v>
      </c>
      <c r="C2187" s="13" t="s">
        <v>2615</v>
      </c>
      <c r="D2187" s="13" t="s">
        <v>207</v>
      </c>
      <c r="E2187" s="13" t="s">
        <v>187</v>
      </c>
      <c r="F2187" s="13" t="s">
        <v>188</v>
      </c>
      <c r="G2187" s="13" t="s">
        <v>189</v>
      </c>
      <c r="H2187" s="13" t="s">
        <v>190</v>
      </c>
      <c r="I2187" s="13">
        <v>2186</v>
      </c>
    </row>
    <row r="2188" spans="1:9" x14ac:dyDescent="0.25">
      <c r="A2188" s="13" t="str">
        <f t="shared" si="34"/>
        <v xml:space="preserve">607-P3     Gate Post,  8' x 6" Timber </v>
      </c>
      <c r="B2188" s="13" t="s">
        <v>2610</v>
      </c>
      <c r="C2188" s="13" t="s">
        <v>2616</v>
      </c>
      <c r="D2188" s="13" t="s">
        <v>207</v>
      </c>
      <c r="E2188" s="13" t="s">
        <v>187</v>
      </c>
      <c r="F2188" s="13" t="s">
        <v>188</v>
      </c>
      <c r="G2188" s="13" t="s">
        <v>189</v>
      </c>
      <c r="H2188" s="13" t="s">
        <v>190</v>
      </c>
      <c r="I2188" s="13">
        <v>2187</v>
      </c>
    </row>
    <row r="2189" spans="1:9" x14ac:dyDescent="0.25">
      <c r="A2189" s="13" t="str">
        <f t="shared" si="34"/>
        <v xml:space="preserve">607-P3     Gate Post,  8' x 6" x 6" Concrete </v>
      </c>
      <c r="B2189" s="13" t="s">
        <v>2610</v>
      </c>
      <c r="C2189" s="13" t="s">
        <v>2617</v>
      </c>
      <c r="D2189" s="13" t="s">
        <v>207</v>
      </c>
      <c r="E2189" s="13" t="s">
        <v>187</v>
      </c>
      <c r="F2189" s="13" t="s">
        <v>188</v>
      </c>
      <c r="G2189" s="13" t="s">
        <v>189</v>
      </c>
      <c r="H2189" s="13" t="s">
        <v>190</v>
      </c>
      <c r="I2189" s="13">
        <v>2188</v>
      </c>
    </row>
    <row r="2190" spans="1:9" x14ac:dyDescent="0.25">
      <c r="A2190" s="13" t="str">
        <f t="shared" si="34"/>
        <v xml:space="preserve">607-P3     Gate Post,  9' x 2 1/2" Galvanized Steel </v>
      </c>
      <c r="B2190" s="13" t="s">
        <v>2610</v>
      </c>
      <c r="C2190" s="13" t="s">
        <v>2618</v>
      </c>
      <c r="D2190" s="13" t="s">
        <v>207</v>
      </c>
      <c r="E2190" s="13" t="s">
        <v>187</v>
      </c>
      <c r="F2190" s="13" t="s">
        <v>188</v>
      </c>
      <c r="G2190" s="13" t="s">
        <v>189</v>
      </c>
      <c r="H2190" s="13" t="s">
        <v>190</v>
      </c>
      <c r="I2190" s="13">
        <v>2189</v>
      </c>
    </row>
    <row r="2191" spans="1:9" x14ac:dyDescent="0.25">
      <c r="A2191" s="13" t="str">
        <f t="shared" si="34"/>
        <v xml:space="preserve">607-P3     Gate Post,  9' x 3 1/2" Galvanized Steel </v>
      </c>
      <c r="B2191" s="13" t="s">
        <v>2610</v>
      </c>
      <c r="C2191" s="13" t="s">
        <v>2619</v>
      </c>
      <c r="D2191" s="13" t="s">
        <v>207</v>
      </c>
      <c r="E2191" s="13" t="s">
        <v>187</v>
      </c>
      <c r="F2191" s="13" t="s">
        <v>188</v>
      </c>
      <c r="G2191" s="13" t="s">
        <v>189</v>
      </c>
      <c r="H2191" s="13" t="s">
        <v>190</v>
      </c>
      <c r="I2191" s="13">
        <v>2190</v>
      </c>
    </row>
    <row r="2192" spans="1:9" x14ac:dyDescent="0.25">
      <c r="A2192" s="13" t="str">
        <f t="shared" si="34"/>
        <v xml:space="preserve">607-P3     Gate Post,  9' x 6" Galvanized Steel </v>
      </c>
      <c r="B2192" s="13" t="s">
        <v>2610</v>
      </c>
      <c r="C2192" s="13" t="s">
        <v>2620</v>
      </c>
      <c r="D2192" s="13" t="s">
        <v>207</v>
      </c>
      <c r="E2192" s="13" t="s">
        <v>187</v>
      </c>
      <c r="F2192" s="13" t="s">
        <v>188</v>
      </c>
      <c r="G2192" s="13" t="s">
        <v>189</v>
      </c>
      <c r="H2192" s="13" t="s">
        <v>190</v>
      </c>
      <c r="I2192" s="13">
        <v>2191</v>
      </c>
    </row>
    <row r="2193" spans="1:9" x14ac:dyDescent="0.25">
      <c r="A2193" s="13" t="str">
        <f t="shared" si="34"/>
        <v xml:space="preserve">607-P3     Gate Post, 10' x 2 1/2" Galvanized Steel </v>
      </c>
      <c r="B2193" s="13" t="s">
        <v>2610</v>
      </c>
      <c r="C2193" s="13" t="s">
        <v>2621</v>
      </c>
      <c r="D2193" s="13" t="s">
        <v>207</v>
      </c>
      <c r="E2193" s="13" t="s">
        <v>187</v>
      </c>
      <c r="F2193" s="13" t="s">
        <v>188</v>
      </c>
      <c r="G2193" s="13" t="s">
        <v>189</v>
      </c>
      <c r="H2193" s="13" t="s">
        <v>190</v>
      </c>
      <c r="I2193" s="13">
        <v>2192</v>
      </c>
    </row>
    <row r="2194" spans="1:9" x14ac:dyDescent="0.25">
      <c r="A2194" s="13" t="str">
        <f t="shared" si="34"/>
        <v xml:space="preserve">607-P3     Gate Post, 10' x 3 1/2" Galvanized Steel </v>
      </c>
      <c r="B2194" s="13" t="s">
        <v>2610</v>
      </c>
      <c r="C2194" s="13" t="s">
        <v>2622</v>
      </c>
      <c r="D2194" s="13" t="s">
        <v>207</v>
      </c>
      <c r="E2194" s="13" t="s">
        <v>187</v>
      </c>
      <c r="F2194" s="13" t="s">
        <v>188</v>
      </c>
      <c r="G2194" s="13" t="s">
        <v>189</v>
      </c>
      <c r="H2194" s="13" t="s">
        <v>190</v>
      </c>
      <c r="I2194" s="13">
        <v>2193</v>
      </c>
    </row>
    <row r="2195" spans="1:9" x14ac:dyDescent="0.25">
      <c r="A2195" s="13" t="str">
        <f t="shared" si="34"/>
        <v xml:space="preserve">607-P3     Gate Post, 10' x 6" Galvanized Steel </v>
      </c>
      <c r="B2195" s="13" t="s">
        <v>2610</v>
      </c>
      <c r="C2195" s="13" t="s">
        <v>2623</v>
      </c>
      <c r="D2195" s="13" t="s">
        <v>207</v>
      </c>
      <c r="E2195" s="13" t="s">
        <v>187</v>
      </c>
      <c r="F2195" s="13" t="s">
        <v>188</v>
      </c>
      <c r="G2195" s="13" t="s">
        <v>189</v>
      </c>
      <c r="H2195" s="13" t="s">
        <v>190</v>
      </c>
      <c r="I2195" s="13">
        <v>2194</v>
      </c>
    </row>
    <row r="2196" spans="1:9" x14ac:dyDescent="0.25">
      <c r="A2196" s="13" t="str">
        <f t="shared" si="34"/>
        <v xml:space="preserve">607-P3     Gate Post, 11' x 3 1/2" Galvanized Steel </v>
      </c>
      <c r="B2196" s="13" t="s">
        <v>2610</v>
      </c>
      <c r="C2196" s="13" t="s">
        <v>2624</v>
      </c>
      <c r="D2196" s="13" t="s">
        <v>207</v>
      </c>
      <c r="E2196" s="13" t="s">
        <v>187</v>
      </c>
      <c r="F2196" s="13" t="s">
        <v>188</v>
      </c>
      <c r="G2196" s="13" t="s">
        <v>189</v>
      </c>
      <c r="H2196" s="13" t="s">
        <v>190</v>
      </c>
      <c r="I2196" s="13">
        <v>2195</v>
      </c>
    </row>
    <row r="2197" spans="1:9" x14ac:dyDescent="0.25">
      <c r="A2197" s="13" t="str">
        <f t="shared" si="34"/>
        <v xml:space="preserve">607-P3     Gate Post, 12' x 2 1/2" Galvanized Steel </v>
      </c>
      <c r="B2197" s="13" t="s">
        <v>2610</v>
      </c>
      <c r="C2197" s="13" t="s">
        <v>2625</v>
      </c>
      <c r="D2197" s="13" t="s">
        <v>207</v>
      </c>
      <c r="E2197" s="13" t="s">
        <v>187</v>
      </c>
      <c r="F2197" s="13" t="s">
        <v>188</v>
      </c>
      <c r="G2197" s="13" t="s">
        <v>189</v>
      </c>
      <c r="H2197" s="13" t="s">
        <v>190</v>
      </c>
      <c r="I2197" s="13">
        <v>2196</v>
      </c>
    </row>
    <row r="2198" spans="1:9" x14ac:dyDescent="0.25">
      <c r="A2198" s="13" t="str">
        <f t="shared" si="34"/>
        <v xml:space="preserve">607-P3     Gate Post, 12' x 3 1/2" Galvanized Steel </v>
      </c>
      <c r="B2198" s="13" t="s">
        <v>2610</v>
      </c>
      <c r="C2198" s="13" t="s">
        <v>2626</v>
      </c>
      <c r="D2198" s="13" t="s">
        <v>207</v>
      </c>
      <c r="E2198" s="13" t="s">
        <v>187</v>
      </c>
      <c r="F2198" s="13" t="s">
        <v>188</v>
      </c>
      <c r="G2198" s="13" t="s">
        <v>189</v>
      </c>
      <c r="H2198" s="13" t="s">
        <v>190</v>
      </c>
      <c r="I2198" s="13">
        <v>2197</v>
      </c>
    </row>
    <row r="2199" spans="1:9" x14ac:dyDescent="0.25">
      <c r="A2199" s="13" t="str">
        <f t="shared" si="34"/>
        <v xml:space="preserve">607-P3     Gate Post, 12' x 6" Galvanized Steel </v>
      </c>
      <c r="B2199" s="13" t="s">
        <v>2610</v>
      </c>
      <c r="C2199" s="13" t="s">
        <v>2627</v>
      </c>
      <c r="D2199" s="13" t="s">
        <v>207</v>
      </c>
      <c r="E2199" s="13" t="s">
        <v>187</v>
      </c>
      <c r="F2199" s="13" t="s">
        <v>188</v>
      </c>
      <c r="G2199" s="13" t="s">
        <v>189</v>
      </c>
      <c r="H2199" s="13" t="s">
        <v>190</v>
      </c>
      <c r="I2199" s="13">
        <v>2198</v>
      </c>
    </row>
    <row r="2200" spans="1:9" x14ac:dyDescent="0.25">
      <c r="A2200" s="13" t="str">
        <f t="shared" si="34"/>
        <v xml:space="preserve">607-P3     Gate Post, 14' x 2 1/2" Galvanized Steel </v>
      </c>
      <c r="B2200" s="13" t="s">
        <v>2610</v>
      </c>
      <c r="C2200" s="13" t="s">
        <v>2628</v>
      </c>
      <c r="D2200" s="13" t="s">
        <v>207</v>
      </c>
      <c r="E2200" s="13" t="s">
        <v>187</v>
      </c>
      <c r="F2200" s="13" t="s">
        <v>188</v>
      </c>
      <c r="G2200" s="13" t="s">
        <v>189</v>
      </c>
      <c r="H2200" s="13" t="s">
        <v>190</v>
      </c>
      <c r="I2200" s="13">
        <v>2199</v>
      </c>
    </row>
    <row r="2201" spans="1:9" x14ac:dyDescent="0.25">
      <c r="A2201" s="13" t="str">
        <f t="shared" si="34"/>
        <v xml:space="preserve">607-P3     Gate Post, 14' x 3 1/2" Galvanized Steel </v>
      </c>
      <c r="B2201" s="13" t="s">
        <v>2610</v>
      </c>
      <c r="C2201" s="13" t="s">
        <v>2629</v>
      </c>
      <c r="D2201" s="13" t="s">
        <v>207</v>
      </c>
      <c r="E2201" s="13" t="s">
        <v>187</v>
      </c>
      <c r="F2201" s="13" t="s">
        <v>188</v>
      </c>
      <c r="G2201" s="13" t="s">
        <v>189</v>
      </c>
      <c r="H2201" s="13" t="s">
        <v>190</v>
      </c>
      <c r="I2201" s="13">
        <v>2200</v>
      </c>
    </row>
    <row r="2202" spans="1:9" x14ac:dyDescent="0.25">
      <c r="A2202" s="13" t="str">
        <f t="shared" si="34"/>
        <v xml:space="preserve">607-P3     Gate Post, 14' x 6" Galvanized Steel </v>
      </c>
      <c r="B2202" s="13" t="s">
        <v>2610</v>
      </c>
      <c r="C2202" s="13" t="s">
        <v>2630</v>
      </c>
      <c r="D2202" s="13" t="s">
        <v>207</v>
      </c>
      <c r="E2202" s="13" t="s">
        <v>187</v>
      </c>
      <c r="F2202" s="13" t="s">
        <v>188</v>
      </c>
      <c r="G2202" s="13" t="s">
        <v>189</v>
      </c>
      <c r="H2202" s="13" t="s">
        <v>190</v>
      </c>
      <c r="I2202" s="13">
        <v>2201</v>
      </c>
    </row>
    <row r="2203" spans="1:9" x14ac:dyDescent="0.25">
      <c r="A2203" s="13" t="str">
        <f t="shared" si="34"/>
        <v xml:space="preserve">607-P3     Gate Post, 16' x 3 1/2" Galvanized Steel </v>
      </c>
      <c r="B2203" s="13" t="s">
        <v>2610</v>
      </c>
      <c r="C2203" s="13" t="s">
        <v>2631</v>
      </c>
      <c r="D2203" s="13" t="s">
        <v>207</v>
      </c>
      <c r="E2203" s="13" t="s">
        <v>187</v>
      </c>
      <c r="F2203" s="13" t="s">
        <v>188</v>
      </c>
      <c r="G2203" s="13" t="s">
        <v>189</v>
      </c>
      <c r="H2203" s="13" t="s">
        <v>190</v>
      </c>
      <c r="I2203" s="13">
        <v>2202</v>
      </c>
    </row>
    <row r="2204" spans="1:9" x14ac:dyDescent="0.25">
      <c r="A2204" s="13" t="str">
        <f t="shared" si="34"/>
        <v xml:space="preserve">607-P3     Gate Post, 16' x 6" Galvanized Steel </v>
      </c>
      <c r="B2204" s="13" t="s">
        <v>2610</v>
      </c>
      <c r="C2204" s="13" t="s">
        <v>2632</v>
      </c>
      <c r="D2204" s="13" t="s">
        <v>207</v>
      </c>
      <c r="E2204" s="13" t="s">
        <v>187</v>
      </c>
      <c r="F2204" s="13" t="s">
        <v>188</v>
      </c>
      <c r="G2204" s="13" t="s">
        <v>189</v>
      </c>
      <c r="H2204" s="13" t="s">
        <v>190</v>
      </c>
      <c r="I2204" s="13">
        <v>2203</v>
      </c>
    </row>
    <row r="2205" spans="1:9" x14ac:dyDescent="0.25">
      <c r="A2205" s="13" t="str">
        <f t="shared" si="34"/>
        <v xml:space="preserve">907-607-PP Safety Fence </v>
      </c>
      <c r="B2205" s="13" t="s">
        <v>2633</v>
      </c>
      <c r="C2205" s="13" t="s">
        <v>2634</v>
      </c>
      <c r="D2205" s="13" t="s">
        <v>230</v>
      </c>
      <c r="E2205" s="13" t="s">
        <v>187</v>
      </c>
      <c r="F2205" s="13" t="s">
        <v>188</v>
      </c>
      <c r="G2205" s="13" t="s">
        <v>189</v>
      </c>
      <c r="H2205" s="13" t="s">
        <v>190</v>
      </c>
      <c r="I2205" s="13">
        <v>2204</v>
      </c>
    </row>
    <row r="2206" spans="1:9" x14ac:dyDescent="0.25">
      <c r="A2206" s="13" t="str">
        <f t="shared" si="34"/>
        <v xml:space="preserve">907-607-PP Fence Slats, Vinyl </v>
      </c>
      <c r="B2206" s="13" t="s">
        <v>2633</v>
      </c>
      <c r="C2206" s="13" t="s">
        <v>2635</v>
      </c>
      <c r="D2206" s="13" t="s">
        <v>186</v>
      </c>
      <c r="E2206" s="13" t="s">
        <v>187</v>
      </c>
      <c r="F2206" s="13" t="s">
        <v>188</v>
      </c>
      <c r="G2206" s="13" t="s">
        <v>189</v>
      </c>
      <c r="H2206" s="13" t="s">
        <v>190</v>
      </c>
      <c r="I2206" s="13">
        <v>2205</v>
      </c>
    </row>
    <row r="2207" spans="1:9" x14ac:dyDescent="0.25">
      <c r="A2207" s="13" t="str">
        <f t="shared" si="34"/>
        <v xml:space="preserve">907-607-PP Fencing, Per Plans </v>
      </c>
      <c r="B2207" s="13" t="s">
        <v>2633</v>
      </c>
      <c r="C2207" s="13" t="s">
        <v>2636</v>
      </c>
      <c r="D2207" s="13" t="s">
        <v>230</v>
      </c>
      <c r="E2207" s="13" t="s">
        <v>187</v>
      </c>
      <c r="F2207" s="13" t="s">
        <v>188</v>
      </c>
      <c r="G2207" s="13" t="s">
        <v>189</v>
      </c>
      <c r="H2207" s="13" t="s">
        <v>190</v>
      </c>
      <c r="I2207" s="13">
        <v>2206</v>
      </c>
    </row>
    <row r="2208" spans="1:9" x14ac:dyDescent="0.25">
      <c r="A2208" s="13" t="str">
        <f t="shared" si="34"/>
        <v xml:space="preserve">907-607-PP Fence Repair, Horizontal Brace, Chain Link Fence, 1 1/4â€ Galvanized Metal </v>
      </c>
      <c r="B2208" s="13" t="s">
        <v>2633</v>
      </c>
      <c r="C2208" s="13" t="s">
        <v>2637</v>
      </c>
      <c r="D2208" s="13" t="s">
        <v>230</v>
      </c>
      <c r="E2208" s="13" t="s">
        <v>187</v>
      </c>
      <c r="F2208" s="13" t="s">
        <v>188</v>
      </c>
      <c r="G2208" s="13" t="s">
        <v>189</v>
      </c>
      <c r="H2208" s="13" t="s">
        <v>190</v>
      </c>
      <c r="I2208" s="13">
        <v>2207</v>
      </c>
    </row>
    <row r="2209" spans="1:9" x14ac:dyDescent="0.25">
      <c r="A2209" s="13" t="str">
        <f t="shared" si="34"/>
        <v xml:space="preserve">907-607-PP Cantilever Gate, Per Plans </v>
      </c>
      <c r="B2209" s="13" t="s">
        <v>2633</v>
      </c>
      <c r="C2209" s="13" t="s">
        <v>2638</v>
      </c>
      <c r="D2209" s="13" t="s">
        <v>207</v>
      </c>
      <c r="E2209" s="13" t="s">
        <v>187</v>
      </c>
      <c r="F2209" s="13" t="s">
        <v>188</v>
      </c>
      <c r="G2209" s="13" t="s">
        <v>189</v>
      </c>
      <c r="H2209" s="13" t="s">
        <v>190</v>
      </c>
      <c r="I2209" s="13">
        <v>2208</v>
      </c>
    </row>
    <row r="2210" spans="1:9" x14ac:dyDescent="0.25">
      <c r="A2210" s="13" t="str">
        <f t="shared" si="34"/>
        <v xml:space="preserve">907-607-PP Safety Screen </v>
      </c>
      <c r="B2210" s="13" t="s">
        <v>2633</v>
      </c>
      <c r="C2210" s="13" t="s">
        <v>2639</v>
      </c>
      <c r="D2210" s="13" t="s">
        <v>230</v>
      </c>
      <c r="E2210" s="13" t="s">
        <v>187</v>
      </c>
      <c r="F2210" s="13" t="s">
        <v>188</v>
      </c>
      <c r="G2210" s="13" t="s">
        <v>189</v>
      </c>
      <c r="H2210" s="13" t="s">
        <v>190</v>
      </c>
      <c r="I2210" s="13">
        <v>2209</v>
      </c>
    </row>
    <row r="2211" spans="1:9" x14ac:dyDescent="0.25">
      <c r="A2211" s="13" t="str">
        <f t="shared" si="34"/>
        <v xml:space="preserve">607-W      Cattle Guards </v>
      </c>
      <c r="B2211" s="13" t="s">
        <v>2640</v>
      </c>
      <c r="C2211" s="13" t="s">
        <v>2641</v>
      </c>
      <c r="D2211" s="13" t="s">
        <v>207</v>
      </c>
      <c r="E2211" s="13" t="s">
        <v>187</v>
      </c>
      <c r="F2211" s="13" t="s">
        <v>188</v>
      </c>
      <c r="G2211" s="13" t="s">
        <v>189</v>
      </c>
      <c r="H2211" s="13" t="s">
        <v>190</v>
      </c>
      <c r="I2211" s="13">
        <v>2210</v>
      </c>
    </row>
    <row r="2212" spans="1:9" x14ac:dyDescent="0.25">
      <c r="A2212" s="13" t="str">
        <f t="shared" si="34"/>
        <v xml:space="preserve">607-Z      Concrete Anchors </v>
      </c>
      <c r="B2212" s="13" t="s">
        <v>2642</v>
      </c>
      <c r="C2212" s="13" t="s">
        <v>2643</v>
      </c>
      <c r="D2212" s="13" t="s">
        <v>207</v>
      </c>
      <c r="E2212" s="13" t="s">
        <v>187</v>
      </c>
      <c r="F2212" s="13" t="s">
        <v>188</v>
      </c>
      <c r="G2212" s="13" t="s">
        <v>189</v>
      </c>
      <c r="H2212" s="13" t="s">
        <v>190</v>
      </c>
      <c r="I2212" s="13">
        <v>2211</v>
      </c>
    </row>
    <row r="2213" spans="1:9" x14ac:dyDescent="0.25">
      <c r="A2213" s="13" t="str">
        <f t="shared" si="34"/>
        <v xml:space="preserve">608-A      Concrete Sidewalk, Without Reinforcement </v>
      </c>
      <c r="B2213" s="13" t="s">
        <v>2644</v>
      </c>
      <c r="C2213" s="13" t="s">
        <v>2645</v>
      </c>
      <c r="D2213" s="13" t="s">
        <v>228</v>
      </c>
      <c r="E2213" s="13" t="s">
        <v>1569</v>
      </c>
      <c r="F2213" s="13" t="s">
        <v>188</v>
      </c>
      <c r="G2213" s="13" t="s">
        <v>189</v>
      </c>
      <c r="H2213" s="13" t="s">
        <v>190</v>
      </c>
      <c r="I2213" s="13">
        <v>2212</v>
      </c>
    </row>
    <row r="2214" spans="1:9" x14ac:dyDescent="0.25">
      <c r="A2214" s="13" t="str">
        <f t="shared" si="34"/>
        <v xml:space="preserve">608-B      Concrete Sidewalk, With Reinforcement </v>
      </c>
      <c r="B2214" s="13" t="s">
        <v>2646</v>
      </c>
      <c r="C2214" s="13" t="s">
        <v>2647</v>
      </c>
      <c r="D2214" s="13" t="s">
        <v>228</v>
      </c>
      <c r="E2214" s="13" t="s">
        <v>1569</v>
      </c>
      <c r="F2214" s="13" t="s">
        <v>188</v>
      </c>
      <c r="G2214" s="13" t="s">
        <v>189</v>
      </c>
      <c r="H2214" s="13" t="s">
        <v>190</v>
      </c>
      <c r="I2214" s="13">
        <v>2213</v>
      </c>
    </row>
    <row r="2215" spans="1:9" x14ac:dyDescent="0.25">
      <c r="A2215" s="13" t="str">
        <f t="shared" si="34"/>
        <v xml:space="preserve">907-608-C  Detectable Warning Panels </v>
      </c>
      <c r="B2215" s="13" t="s">
        <v>2648</v>
      </c>
      <c r="C2215" s="13" t="s">
        <v>2649</v>
      </c>
      <c r="D2215" s="13" t="s">
        <v>308</v>
      </c>
      <c r="E2215" s="13" t="s">
        <v>187</v>
      </c>
      <c r="F2215" s="13" t="s">
        <v>188</v>
      </c>
      <c r="G2215" s="13" t="s">
        <v>189</v>
      </c>
      <c r="H2215" s="13" t="s">
        <v>190</v>
      </c>
      <c r="I2215" s="13">
        <v>2214</v>
      </c>
    </row>
    <row r="2216" spans="1:9" x14ac:dyDescent="0.25">
      <c r="A2216" s="13" t="str">
        <f t="shared" si="34"/>
        <v xml:space="preserve">907-608-D  Colored Concrete Sidewalk </v>
      </c>
      <c r="B2216" s="13" t="s">
        <v>2650</v>
      </c>
      <c r="C2216" s="13" t="s">
        <v>2651</v>
      </c>
      <c r="D2216" s="13" t="s">
        <v>228</v>
      </c>
      <c r="E2216" s="13" t="s">
        <v>1569</v>
      </c>
      <c r="F2216" s="13" t="s">
        <v>188</v>
      </c>
      <c r="G2216" s="13" t="s">
        <v>189</v>
      </c>
      <c r="H2216" s="13" t="s">
        <v>190</v>
      </c>
      <c r="I2216" s="13">
        <v>2215</v>
      </c>
    </row>
    <row r="2217" spans="1:9" x14ac:dyDescent="0.25">
      <c r="A2217" s="13" t="str">
        <f t="shared" si="34"/>
        <v xml:space="preserve">907-608-D  Stamped and Colored Concrete Sidewalk </v>
      </c>
      <c r="B2217" s="13" t="s">
        <v>2650</v>
      </c>
      <c r="C2217" s="13" t="s">
        <v>2652</v>
      </c>
      <c r="D2217" s="13" t="s">
        <v>308</v>
      </c>
      <c r="E2217" s="13" t="s">
        <v>1569</v>
      </c>
      <c r="F2217" s="13" t="s">
        <v>188</v>
      </c>
      <c r="G2217" s="13" t="s">
        <v>189</v>
      </c>
      <c r="H2217" s="13" t="s">
        <v>190</v>
      </c>
      <c r="I2217" s="13">
        <v>2216</v>
      </c>
    </row>
    <row r="2218" spans="1:9" x14ac:dyDescent="0.25">
      <c r="A2218" s="13" t="str">
        <f t="shared" si="34"/>
        <v xml:space="preserve">907-608-D  Stamped and Colored Concrete Sidewalk </v>
      </c>
      <c r="B2218" s="13" t="s">
        <v>2650</v>
      </c>
      <c r="C2218" s="13" t="s">
        <v>2652</v>
      </c>
      <c r="D2218" s="13" t="s">
        <v>228</v>
      </c>
      <c r="E2218" s="13" t="s">
        <v>1569</v>
      </c>
      <c r="F2218" s="13" t="s">
        <v>188</v>
      </c>
      <c r="G2218" s="13" t="s">
        <v>189</v>
      </c>
      <c r="H2218" s="13" t="s">
        <v>190</v>
      </c>
      <c r="I2218" s="13">
        <v>2217</v>
      </c>
    </row>
    <row r="2219" spans="1:9" x14ac:dyDescent="0.25">
      <c r="A2219" s="13" t="str">
        <f t="shared" si="34"/>
        <v xml:space="preserve">907-608-PP Concrete Sidewalk, Without Reinforcement </v>
      </c>
      <c r="B2219" s="13" t="s">
        <v>2653</v>
      </c>
      <c r="C2219" s="13" t="s">
        <v>2645</v>
      </c>
      <c r="D2219" s="13" t="s">
        <v>228</v>
      </c>
      <c r="E2219" s="13" t="s">
        <v>1569</v>
      </c>
      <c r="F2219" s="13" t="s">
        <v>188</v>
      </c>
      <c r="G2219" s="13" t="s">
        <v>189</v>
      </c>
      <c r="H2219" s="13" t="s">
        <v>190</v>
      </c>
      <c r="I2219" s="13">
        <v>2218</v>
      </c>
    </row>
    <row r="2220" spans="1:9" x14ac:dyDescent="0.25">
      <c r="A2220" s="13" t="str">
        <f t="shared" si="34"/>
        <v xml:space="preserve">907-608-PP Stamped and Colored Concrete Sidewalk </v>
      </c>
      <c r="B2220" s="13" t="s">
        <v>2653</v>
      </c>
      <c r="C2220" s="13" t="s">
        <v>2652</v>
      </c>
      <c r="D2220" s="13" t="s">
        <v>228</v>
      </c>
      <c r="E2220" s="13" t="s">
        <v>1569</v>
      </c>
      <c r="F2220" s="13" t="s">
        <v>188</v>
      </c>
      <c r="G2220" s="13" t="s">
        <v>189</v>
      </c>
      <c r="H2220" s="13" t="s">
        <v>190</v>
      </c>
      <c r="I2220" s="13">
        <v>2219</v>
      </c>
    </row>
    <row r="2221" spans="1:9" x14ac:dyDescent="0.25">
      <c r="A2221" s="13" t="str">
        <f t="shared" si="34"/>
        <v xml:space="preserve">609-A      Concrete Gutter, Special Design </v>
      </c>
      <c r="B2221" s="13" t="s">
        <v>2654</v>
      </c>
      <c r="C2221" s="13" t="s">
        <v>2655</v>
      </c>
      <c r="D2221" s="13" t="s">
        <v>230</v>
      </c>
      <c r="E2221" s="13" t="s">
        <v>1569</v>
      </c>
      <c r="F2221" s="13" t="s">
        <v>188</v>
      </c>
      <c r="G2221" s="13" t="s">
        <v>189</v>
      </c>
      <c r="H2221" s="13" t="s">
        <v>190</v>
      </c>
      <c r="I2221" s="13">
        <v>2220</v>
      </c>
    </row>
    <row r="2222" spans="1:9" x14ac:dyDescent="0.25">
      <c r="A2222" s="13" t="str">
        <f t="shared" si="34"/>
        <v xml:space="preserve">609-B      Concrete Curb, Doweled </v>
      </c>
      <c r="B2222" s="13" t="s">
        <v>2656</v>
      </c>
      <c r="C2222" s="13" t="s">
        <v>2657</v>
      </c>
      <c r="D2222" s="13" t="s">
        <v>230</v>
      </c>
      <c r="E2222" s="13" t="s">
        <v>1569</v>
      </c>
      <c r="F2222" s="13" t="s">
        <v>188</v>
      </c>
      <c r="G2222" s="13" t="s">
        <v>189</v>
      </c>
      <c r="H2222" s="13" t="s">
        <v>190</v>
      </c>
      <c r="I2222" s="13">
        <v>2221</v>
      </c>
    </row>
    <row r="2223" spans="1:9" x14ac:dyDescent="0.25">
      <c r="A2223" s="13" t="str">
        <f t="shared" si="34"/>
        <v xml:space="preserve">609-B      Concrete Curb, Header </v>
      </c>
      <c r="B2223" s="13" t="s">
        <v>2656</v>
      </c>
      <c r="C2223" s="13" t="s">
        <v>2658</v>
      </c>
      <c r="D2223" s="13" t="s">
        <v>230</v>
      </c>
      <c r="E2223" s="13" t="s">
        <v>1569</v>
      </c>
      <c r="F2223" s="13" t="s">
        <v>188</v>
      </c>
      <c r="G2223" s="13" t="s">
        <v>189</v>
      </c>
      <c r="H2223" s="13" t="s">
        <v>190</v>
      </c>
      <c r="I2223" s="13">
        <v>2222</v>
      </c>
    </row>
    <row r="2224" spans="1:9" x14ac:dyDescent="0.25">
      <c r="A2224" s="13" t="str">
        <f t="shared" si="34"/>
        <v xml:space="preserve">609-B      Concrete Curb, Special Design </v>
      </c>
      <c r="B2224" s="13" t="s">
        <v>2656</v>
      </c>
      <c r="C2224" s="13" t="s">
        <v>2659</v>
      </c>
      <c r="D2224" s="13" t="s">
        <v>230</v>
      </c>
      <c r="E2224" s="13" t="s">
        <v>1569</v>
      </c>
      <c r="F2224" s="13" t="s">
        <v>188</v>
      </c>
      <c r="G2224" s="13" t="s">
        <v>189</v>
      </c>
      <c r="H2224" s="13" t="s">
        <v>190</v>
      </c>
      <c r="I2224" s="13">
        <v>2223</v>
      </c>
    </row>
    <row r="2225" spans="1:9" x14ac:dyDescent="0.25">
      <c r="A2225" s="13" t="str">
        <f t="shared" si="34"/>
        <v xml:space="preserve">609-B      Concrete Curb, Special Design Doweled </v>
      </c>
      <c r="B2225" s="13" t="s">
        <v>2656</v>
      </c>
      <c r="C2225" s="13" t="s">
        <v>2660</v>
      </c>
      <c r="D2225" s="13" t="s">
        <v>230</v>
      </c>
      <c r="E2225" s="13" t="s">
        <v>1569</v>
      </c>
      <c r="F2225" s="13" t="s">
        <v>188</v>
      </c>
      <c r="G2225" s="13" t="s">
        <v>189</v>
      </c>
      <c r="H2225" s="13" t="s">
        <v>190</v>
      </c>
      <c r="I2225" s="13">
        <v>2224</v>
      </c>
    </row>
    <row r="2226" spans="1:9" x14ac:dyDescent="0.25">
      <c r="A2226" s="13" t="str">
        <f t="shared" si="34"/>
        <v xml:space="preserve">609-B      Concrete Curb, Special Design Header </v>
      </c>
      <c r="B2226" s="13" t="s">
        <v>2656</v>
      </c>
      <c r="C2226" s="13" t="s">
        <v>2661</v>
      </c>
      <c r="D2226" s="13" t="s">
        <v>230</v>
      </c>
      <c r="E2226" s="13" t="s">
        <v>1569</v>
      </c>
      <c r="F2226" s="13" t="s">
        <v>188</v>
      </c>
      <c r="G2226" s="13" t="s">
        <v>189</v>
      </c>
      <c r="H2226" s="13" t="s">
        <v>190</v>
      </c>
      <c r="I2226" s="13">
        <v>2225</v>
      </c>
    </row>
    <row r="2227" spans="1:9" x14ac:dyDescent="0.25">
      <c r="A2227" s="13" t="str">
        <f t="shared" si="34"/>
        <v xml:space="preserve">609-B      Concrete Curb, Special Design Header, Type 1 </v>
      </c>
      <c r="B2227" s="13" t="s">
        <v>2656</v>
      </c>
      <c r="C2227" s="13" t="s">
        <v>2662</v>
      </c>
      <c r="D2227" s="13" t="s">
        <v>230</v>
      </c>
      <c r="E2227" s="13" t="s">
        <v>1569</v>
      </c>
      <c r="F2227" s="13" t="s">
        <v>188</v>
      </c>
      <c r="G2227" s="13" t="s">
        <v>189</v>
      </c>
      <c r="H2227" s="13" t="s">
        <v>190</v>
      </c>
      <c r="I2227" s="13">
        <v>2226</v>
      </c>
    </row>
    <row r="2228" spans="1:9" x14ac:dyDescent="0.25">
      <c r="A2228" s="13" t="str">
        <f t="shared" si="34"/>
        <v xml:space="preserve">609-B      Concrete Curb, Special Design Header, Type 2 </v>
      </c>
      <c r="B2228" s="13" t="s">
        <v>2656</v>
      </c>
      <c r="C2228" s="13" t="s">
        <v>2663</v>
      </c>
      <c r="D2228" s="13" t="s">
        <v>230</v>
      </c>
      <c r="E2228" s="13" t="s">
        <v>1569</v>
      </c>
      <c r="F2228" s="13" t="s">
        <v>188</v>
      </c>
      <c r="G2228" s="13" t="s">
        <v>189</v>
      </c>
      <c r="H2228" s="13" t="s">
        <v>190</v>
      </c>
      <c r="I2228" s="13">
        <v>2227</v>
      </c>
    </row>
    <row r="2229" spans="1:9" x14ac:dyDescent="0.25">
      <c r="A2229" s="13" t="str">
        <f t="shared" si="34"/>
        <v xml:space="preserve">609-B      Concrete Curb, Type Special Design Doweled, 12" &amp; Variable </v>
      </c>
      <c r="B2229" s="13" t="s">
        <v>2656</v>
      </c>
      <c r="C2229" s="13" t="s">
        <v>2664</v>
      </c>
      <c r="D2229" s="13" t="s">
        <v>230</v>
      </c>
      <c r="E2229" s="13" t="s">
        <v>1569</v>
      </c>
      <c r="F2229" s="13" t="s">
        <v>188</v>
      </c>
      <c r="G2229" s="13" t="s">
        <v>189</v>
      </c>
      <c r="H2229" s="13" t="s">
        <v>190</v>
      </c>
      <c r="I2229" s="13">
        <v>2228</v>
      </c>
    </row>
    <row r="2230" spans="1:9" x14ac:dyDescent="0.25">
      <c r="A2230" s="13" t="str">
        <f t="shared" si="34"/>
        <v xml:space="preserve">609-B      Concrete Curb, Type Special Design Doweled, 6" &amp; Variable </v>
      </c>
      <c r="B2230" s="13" t="s">
        <v>2656</v>
      </c>
      <c r="C2230" s="13" t="s">
        <v>2665</v>
      </c>
      <c r="D2230" s="13" t="s">
        <v>230</v>
      </c>
      <c r="E2230" s="13" t="s">
        <v>1569</v>
      </c>
      <c r="F2230" s="13" t="s">
        <v>188</v>
      </c>
      <c r="G2230" s="13" t="s">
        <v>189</v>
      </c>
      <c r="H2230" s="13" t="s">
        <v>190</v>
      </c>
      <c r="I2230" s="13">
        <v>2229</v>
      </c>
    </row>
    <row r="2231" spans="1:9" x14ac:dyDescent="0.25">
      <c r="A2231" s="13" t="str">
        <f t="shared" si="34"/>
        <v xml:space="preserve">609-C      Concrete Integral Curb, Type 1 </v>
      </c>
      <c r="B2231" s="13" t="s">
        <v>2666</v>
      </c>
      <c r="C2231" s="13" t="s">
        <v>2667</v>
      </c>
      <c r="D2231" s="13" t="s">
        <v>230</v>
      </c>
      <c r="E2231" s="13" t="s">
        <v>1569</v>
      </c>
      <c r="F2231" s="13" t="s">
        <v>188</v>
      </c>
      <c r="G2231" s="13" t="s">
        <v>189</v>
      </c>
      <c r="H2231" s="13" t="s">
        <v>190</v>
      </c>
      <c r="I2231" s="13">
        <v>2230</v>
      </c>
    </row>
    <row r="2232" spans="1:9" x14ac:dyDescent="0.25">
      <c r="A2232" s="13" t="str">
        <f t="shared" si="34"/>
        <v xml:space="preserve">609-C      Concrete Integral Curb, Type 2 </v>
      </c>
      <c r="B2232" s="13" t="s">
        <v>2666</v>
      </c>
      <c r="C2232" s="13" t="s">
        <v>2668</v>
      </c>
      <c r="D2232" s="13" t="s">
        <v>230</v>
      </c>
      <c r="E2232" s="13" t="s">
        <v>1569</v>
      </c>
      <c r="F2232" s="13" t="s">
        <v>188</v>
      </c>
      <c r="G2232" s="13" t="s">
        <v>189</v>
      </c>
      <c r="H2232" s="13" t="s">
        <v>190</v>
      </c>
      <c r="I2232" s="13">
        <v>2231</v>
      </c>
    </row>
    <row r="2233" spans="1:9" x14ac:dyDescent="0.25">
      <c r="A2233" s="13" t="str">
        <f t="shared" si="34"/>
        <v xml:space="preserve">609-C      Concrete Integral Curb, Type 3 </v>
      </c>
      <c r="B2233" s="13" t="s">
        <v>2666</v>
      </c>
      <c r="C2233" s="13" t="s">
        <v>2669</v>
      </c>
      <c r="D2233" s="13" t="s">
        <v>230</v>
      </c>
      <c r="E2233" s="13" t="s">
        <v>1569</v>
      </c>
      <c r="F2233" s="13" t="s">
        <v>188</v>
      </c>
      <c r="G2233" s="13" t="s">
        <v>189</v>
      </c>
      <c r="H2233" s="13" t="s">
        <v>190</v>
      </c>
      <c r="I2233" s="13">
        <v>2232</v>
      </c>
    </row>
    <row r="2234" spans="1:9" x14ac:dyDescent="0.25">
      <c r="A2234" s="13" t="str">
        <f t="shared" si="34"/>
        <v xml:space="preserve">609-D      Combination Concrete Curb and Gutter Type 1 </v>
      </c>
      <c r="B2234" s="13" t="s">
        <v>2670</v>
      </c>
      <c r="C2234" s="13" t="s">
        <v>2671</v>
      </c>
      <c r="D2234" s="13" t="s">
        <v>230</v>
      </c>
      <c r="E2234" s="13" t="s">
        <v>1569</v>
      </c>
      <c r="F2234" s="13" t="s">
        <v>188</v>
      </c>
      <c r="G2234" s="13" t="s">
        <v>189</v>
      </c>
      <c r="H2234" s="13" t="s">
        <v>190</v>
      </c>
      <c r="I2234" s="13">
        <v>2233</v>
      </c>
    </row>
    <row r="2235" spans="1:9" x14ac:dyDescent="0.25">
      <c r="A2235" s="13" t="str">
        <f t="shared" si="34"/>
        <v xml:space="preserve">609-D      Combination Concrete Curb and Gutter Type 1 Modified </v>
      </c>
      <c r="B2235" s="13" t="s">
        <v>2670</v>
      </c>
      <c r="C2235" s="13" t="s">
        <v>2672</v>
      </c>
      <c r="D2235" s="13" t="s">
        <v>230</v>
      </c>
      <c r="E2235" s="13" t="s">
        <v>1569</v>
      </c>
      <c r="F2235" s="13" t="s">
        <v>188</v>
      </c>
      <c r="G2235" s="13" t="s">
        <v>189</v>
      </c>
      <c r="H2235" s="13" t="s">
        <v>190</v>
      </c>
      <c r="I2235" s="13">
        <v>2234</v>
      </c>
    </row>
    <row r="2236" spans="1:9" x14ac:dyDescent="0.25">
      <c r="A2236" s="13" t="str">
        <f t="shared" si="34"/>
        <v xml:space="preserve">609-D      Combination Concrete Curb and Gutter Type 2 </v>
      </c>
      <c r="B2236" s="13" t="s">
        <v>2670</v>
      </c>
      <c r="C2236" s="13" t="s">
        <v>2673</v>
      </c>
      <c r="D2236" s="13" t="s">
        <v>230</v>
      </c>
      <c r="E2236" s="13" t="s">
        <v>1569</v>
      </c>
      <c r="F2236" s="13" t="s">
        <v>188</v>
      </c>
      <c r="G2236" s="13" t="s">
        <v>189</v>
      </c>
      <c r="H2236" s="13" t="s">
        <v>190</v>
      </c>
      <c r="I2236" s="13">
        <v>2235</v>
      </c>
    </row>
    <row r="2237" spans="1:9" x14ac:dyDescent="0.25">
      <c r="A2237" s="13" t="str">
        <f t="shared" si="34"/>
        <v xml:space="preserve">609-D      Combination Concrete Curb and Gutter Type 2 Modified </v>
      </c>
      <c r="B2237" s="13" t="s">
        <v>2670</v>
      </c>
      <c r="C2237" s="13" t="s">
        <v>2674</v>
      </c>
      <c r="D2237" s="13" t="s">
        <v>230</v>
      </c>
      <c r="E2237" s="13" t="s">
        <v>1569</v>
      </c>
      <c r="F2237" s="13" t="s">
        <v>188</v>
      </c>
      <c r="G2237" s="13" t="s">
        <v>189</v>
      </c>
      <c r="H2237" s="13" t="s">
        <v>190</v>
      </c>
      <c r="I2237" s="13">
        <v>2236</v>
      </c>
    </row>
    <row r="2238" spans="1:9" x14ac:dyDescent="0.25">
      <c r="A2238" s="13" t="str">
        <f t="shared" si="34"/>
        <v xml:space="preserve">609-D      Combination Concrete Curb and Gutter Type 2A Modified </v>
      </c>
      <c r="B2238" s="13" t="s">
        <v>2670</v>
      </c>
      <c r="C2238" s="13" t="s">
        <v>2675</v>
      </c>
      <c r="D2238" s="13" t="s">
        <v>230</v>
      </c>
      <c r="E2238" s="13" t="s">
        <v>1569</v>
      </c>
      <c r="F2238" s="13" t="s">
        <v>188</v>
      </c>
      <c r="G2238" s="13" t="s">
        <v>189</v>
      </c>
      <c r="H2238" s="13" t="s">
        <v>190</v>
      </c>
      <c r="I2238" s="13">
        <v>2237</v>
      </c>
    </row>
    <row r="2239" spans="1:9" x14ac:dyDescent="0.25">
      <c r="A2239" s="13" t="str">
        <f t="shared" si="34"/>
        <v xml:space="preserve">609-D      Combination Concrete Curb and Gutter Type 3 </v>
      </c>
      <c r="B2239" s="13" t="s">
        <v>2670</v>
      </c>
      <c r="C2239" s="13" t="s">
        <v>2676</v>
      </c>
      <c r="D2239" s="13" t="s">
        <v>230</v>
      </c>
      <c r="E2239" s="13" t="s">
        <v>1569</v>
      </c>
      <c r="F2239" s="13" t="s">
        <v>188</v>
      </c>
      <c r="G2239" s="13" t="s">
        <v>189</v>
      </c>
      <c r="H2239" s="13" t="s">
        <v>190</v>
      </c>
      <c r="I2239" s="13">
        <v>2238</v>
      </c>
    </row>
    <row r="2240" spans="1:9" x14ac:dyDescent="0.25">
      <c r="A2240" s="13" t="str">
        <f t="shared" si="34"/>
        <v xml:space="preserve">609-D      Combination Concrete Curb and Gutter Type 3 Modified </v>
      </c>
      <c r="B2240" s="13" t="s">
        <v>2670</v>
      </c>
      <c r="C2240" s="13" t="s">
        <v>2677</v>
      </c>
      <c r="D2240" s="13" t="s">
        <v>230</v>
      </c>
      <c r="E2240" s="13" t="s">
        <v>1569</v>
      </c>
      <c r="F2240" s="13" t="s">
        <v>188</v>
      </c>
      <c r="G2240" s="13" t="s">
        <v>189</v>
      </c>
      <c r="H2240" s="13" t="s">
        <v>190</v>
      </c>
      <c r="I2240" s="13">
        <v>2239</v>
      </c>
    </row>
    <row r="2241" spans="1:9" x14ac:dyDescent="0.25">
      <c r="A2241" s="13" t="str">
        <f t="shared" si="34"/>
        <v xml:space="preserve">609-D      Combination Concrete Curb and Gutter Type 3A </v>
      </c>
      <c r="B2241" s="13" t="s">
        <v>2670</v>
      </c>
      <c r="C2241" s="13" t="s">
        <v>2678</v>
      </c>
      <c r="D2241" s="13" t="s">
        <v>230</v>
      </c>
      <c r="E2241" s="13" t="s">
        <v>1569</v>
      </c>
      <c r="F2241" s="13" t="s">
        <v>188</v>
      </c>
      <c r="G2241" s="13" t="s">
        <v>189</v>
      </c>
      <c r="H2241" s="13" t="s">
        <v>190</v>
      </c>
      <c r="I2241" s="13">
        <v>2240</v>
      </c>
    </row>
    <row r="2242" spans="1:9" x14ac:dyDescent="0.25">
      <c r="A2242" s="13" t="str">
        <f t="shared" si="34"/>
        <v xml:space="preserve">609-D      Combination Concrete Curb and Gutter Type 3A Mod1 </v>
      </c>
      <c r="B2242" s="13" t="s">
        <v>2670</v>
      </c>
      <c r="C2242" s="13" t="s">
        <v>2679</v>
      </c>
      <c r="D2242" s="13" t="s">
        <v>230</v>
      </c>
      <c r="E2242" s="13" t="s">
        <v>1569</v>
      </c>
      <c r="F2242" s="13" t="s">
        <v>188</v>
      </c>
      <c r="G2242" s="13" t="s">
        <v>189</v>
      </c>
      <c r="H2242" s="13" t="s">
        <v>190</v>
      </c>
      <c r="I2242" s="13">
        <v>2241</v>
      </c>
    </row>
    <row r="2243" spans="1:9" x14ac:dyDescent="0.25">
      <c r="A2243" s="13" t="str">
        <f t="shared" si="34"/>
        <v xml:space="preserve">609-D      Combination Concrete Curb and Gutter Type 3A Mod2 </v>
      </c>
      <c r="B2243" s="13" t="s">
        <v>2670</v>
      </c>
      <c r="C2243" s="13" t="s">
        <v>2680</v>
      </c>
      <c r="D2243" s="13" t="s">
        <v>230</v>
      </c>
      <c r="E2243" s="13" t="s">
        <v>1569</v>
      </c>
      <c r="F2243" s="13" t="s">
        <v>188</v>
      </c>
      <c r="G2243" s="13" t="s">
        <v>189</v>
      </c>
      <c r="H2243" s="13" t="s">
        <v>190</v>
      </c>
      <c r="I2243" s="13">
        <v>2242</v>
      </c>
    </row>
    <row r="2244" spans="1:9" x14ac:dyDescent="0.25">
      <c r="A2244" s="13" t="str">
        <f t="shared" ref="A2244:A2307" si="35">_xlfn.CONCAT(B2244," ", C2244)</f>
        <v xml:space="preserve">609-D      Combination Concrete Curb and Gutter Type 3A Mod3 </v>
      </c>
      <c r="B2244" s="13" t="s">
        <v>2670</v>
      </c>
      <c r="C2244" s="13" t="s">
        <v>2681</v>
      </c>
      <c r="D2244" s="13" t="s">
        <v>230</v>
      </c>
      <c r="E2244" s="13" t="s">
        <v>1569</v>
      </c>
      <c r="F2244" s="13" t="s">
        <v>188</v>
      </c>
      <c r="G2244" s="13" t="s">
        <v>189</v>
      </c>
      <c r="H2244" s="13" t="s">
        <v>190</v>
      </c>
      <c r="I2244" s="13">
        <v>2243</v>
      </c>
    </row>
    <row r="2245" spans="1:9" x14ac:dyDescent="0.25">
      <c r="A2245" s="13" t="str">
        <f t="shared" si="35"/>
        <v xml:space="preserve">609-D      Combination Concrete Curb and Gutter Type 3A Modified </v>
      </c>
      <c r="B2245" s="13" t="s">
        <v>2670</v>
      </c>
      <c r="C2245" s="13" t="s">
        <v>2682</v>
      </c>
      <c r="D2245" s="13" t="s">
        <v>230</v>
      </c>
      <c r="E2245" s="13" t="s">
        <v>1569</v>
      </c>
      <c r="F2245" s="13" t="s">
        <v>188</v>
      </c>
      <c r="G2245" s="13" t="s">
        <v>189</v>
      </c>
      <c r="H2245" s="13" t="s">
        <v>190</v>
      </c>
      <c r="I2245" s="13">
        <v>2244</v>
      </c>
    </row>
    <row r="2246" spans="1:9" x14ac:dyDescent="0.25">
      <c r="A2246" s="13" t="str">
        <f t="shared" si="35"/>
        <v xml:space="preserve">609-D      Combination Concrete Curb and Gutter Type 3B </v>
      </c>
      <c r="B2246" s="13" t="s">
        <v>2670</v>
      </c>
      <c r="C2246" s="13" t="s">
        <v>2683</v>
      </c>
      <c r="D2246" s="13" t="s">
        <v>230</v>
      </c>
      <c r="E2246" s="13" t="s">
        <v>1569</v>
      </c>
      <c r="F2246" s="13" t="s">
        <v>188</v>
      </c>
      <c r="G2246" s="13" t="s">
        <v>189</v>
      </c>
      <c r="H2246" s="13" t="s">
        <v>190</v>
      </c>
      <c r="I2246" s="13">
        <v>2245</v>
      </c>
    </row>
    <row r="2247" spans="1:9" x14ac:dyDescent="0.25">
      <c r="A2247" s="13" t="str">
        <f t="shared" si="35"/>
        <v xml:space="preserve">609-D      Combination Concrete Curb and Gutter Type 3B Modified </v>
      </c>
      <c r="B2247" s="13" t="s">
        <v>2670</v>
      </c>
      <c r="C2247" s="13" t="s">
        <v>2684</v>
      </c>
      <c r="D2247" s="13" t="s">
        <v>230</v>
      </c>
      <c r="E2247" s="13" t="s">
        <v>1569</v>
      </c>
      <c r="F2247" s="13" t="s">
        <v>188</v>
      </c>
      <c r="G2247" s="13" t="s">
        <v>189</v>
      </c>
      <c r="H2247" s="13" t="s">
        <v>190</v>
      </c>
      <c r="I2247" s="13">
        <v>2246</v>
      </c>
    </row>
    <row r="2248" spans="1:9" x14ac:dyDescent="0.25">
      <c r="A2248" s="13" t="str">
        <f t="shared" si="35"/>
        <v xml:space="preserve">609-E      Bituminous Curb </v>
      </c>
      <c r="B2248" s="13" t="s">
        <v>2685</v>
      </c>
      <c r="C2248" s="13" t="s">
        <v>2686</v>
      </c>
      <c r="D2248" s="13" t="s">
        <v>230</v>
      </c>
      <c r="E2248" s="13" t="s">
        <v>187</v>
      </c>
      <c r="F2248" s="13" t="s">
        <v>188</v>
      </c>
      <c r="G2248" s="13" t="s">
        <v>189</v>
      </c>
      <c r="H2248" s="13" t="s">
        <v>190</v>
      </c>
      <c r="I2248" s="13">
        <v>2247</v>
      </c>
    </row>
    <row r="2249" spans="1:9" x14ac:dyDescent="0.25">
      <c r="A2249" s="13" t="str">
        <f t="shared" si="35"/>
        <v xml:space="preserve">907-609-F  Prefabricated Curb </v>
      </c>
      <c r="B2249" s="13" t="s">
        <v>2687</v>
      </c>
      <c r="C2249" s="13" t="s">
        <v>2688</v>
      </c>
      <c r="D2249" s="13" t="s">
        <v>230</v>
      </c>
      <c r="E2249" s="13" t="s">
        <v>187</v>
      </c>
      <c r="F2249" s="13" t="s">
        <v>188</v>
      </c>
      <c r="G2249" s="13" t="s">
        <v>189</v>
      </c>
      <c r="H2249" s="13" t="s">
        <v>190</v>
      </c>
      <c r="I2249" s="13">
        <v>2248</v>
      </c>
    </row>
    <row r="2250" spans="1:9" x14ac:dyDescent="0.25">
      <c r="A2250" s="13" t="str">
        <f t="shared" si="35"/>
        <v xml:space="preserve">907-609-PP Movable Curb Unit </v>
      </c>
      <c r="B2250" s="13" t="s">
        <v>2689</v>
      </c>
      <c r="C2250" s="13" t="s">
        <v>2690</v>
      </c>
      <c r="D2250" s="13" t="s">
        <v>207</v>
      </c>
      <c r="E2250" s="13" t="s">
        <v>187</v>
      </c>
      <c r="F2250" s="13" t="s">
        <v>188</v>
      </c>
      <c r="G2250" s="13" t="s">
        <v>189</v>
      </c>
      <c r="H2250" s="13" t="s">
        <v>190</v>
      </c>
      <c r="I2250" s="13">
        <v>2249</v>
      </c>
    </row>
    <row r="2251" spans="1:9" x14ac:dyDescent="0.25">
      <c r="A2251" s="13" t="str">
        <f t="shared" si="35"/>
        <v xml:space="preserve">610-A      Cable Barrier </v>
      </c>
      <c r="B2251" s="13" t="s">
        <v>2691</v>
      </c>
      <c r="C2251" s="13" t="s">
        <v>2692</v>
      </c>
      <c r="D2251" s="13" t="s">
        <v>230</v>
      </c>
      <c r="E2251" s="13" t="s">
        <v>187</v>
      </c>
      <c r="F2251" s="13" t="s">
        <v>188</v>
      </c>
      <c r="G2251" s="13" t="s">
        <v>189</v>
      </c>
      <c r="H2251" s="13" t="s">
        <v>190</v>
      </c>
      <c r="I2251" s="13">
        <v>2250</v>
      </c>
    </row>
    <row r="2252" spans="1:9" x14ac:dyDescent="0.25">
      <c r="A2252" s="13" t="str">
        <f t="shared" si="35"/>
        <v xml:space="preserve">907-610-A1 Repair of Cable Barrier System,  </v>
      </c>
      <c r="B2252" s="13" t="s">
        <v>2693</v>
      </c>
      <c r="C2252" s="13" t="s">
        <v>2694</v>
      </c>
      <c r="D2252" s="13" t="s">
        <v>230</v>
      </c>
      <c r="E2252" s="13" t="s">
        <v>187</v>
      </c>
      <c r="F2252" s="13" t="s">
        <v>188</v>
      </c>
      <c r="G2252" s="13" t="s">
        <v>189</v>
      </c>
      <c r="H2252" s="13" t="s">
        <v>190</v>
      </c>
      <c r="I2252" s="13">
        <v>2251</v>
      </c>
    </row>
    <row r="2253" spans="1:9" x14ac:dyDescent="0.25">
      <c r="A2253" s="13" t="str">
        <f t="shared" si="35"/>
        <v xml:space="preserve">907-610-A1 Repair of Cable Barrier System,  </v>
      </c>
      <c r="B2253" s="13" t="s">
        <v>2693</v>
      </c>
      <c r="C2253" s="13" t="s">
        <v>2694</v>
      </c>
      <c r="D2253" s="13" t="s">
        <v>207</v>
      </c>
      <c r="E2253" s="13" t="s">
        <v>187</v>
      </c>
      <c r="F2253" s="13" t="s">
        <v>188</v>
      </c>
      <c r="G2253" s="13" t="s">
        <v>189</v>
      </c>
      <c r="H2253" s="13" t="s">
        <v>190</v>
      </c>
      <c r="I2253" s="13">
        <v>2252</v>
      </c>
    </row>
    <row r="2254" spans="1:9" x14ac:dyDescent="0.25">
      <c r="A2254" s="13" t="str">
        <f t="shared" si="35"/>
        <v xml:space="preserve">610-B      Cable Barrier Terminal Section </v>
      </c>
      <c r="B2254" s="13" t="s">
        <v>2695</v>
      </c>
      <c r="C2254" s="13" t="s">
        <v>2696</v>
      </c>
      <c r="D2254" s="13" t="s">
        <v>207</v>
      </c>
      <c r="E2254" s="13" t="s">
        <v>187</v>
      </c>
      <c r="F2254" s="13" t="s">
        <v>188</v>
      </c>
      <c r="G2254" s="13" t="s">
        <v>189</v>
      </c>
      <c r="H2254" s="13" t="s">
        <v>190</v>
      </c>
      <c r="I2254" s="13">
        <v>2253</v>
      </c>
    </row>
    <row r="2255" spans="1:9" x14ac:dyDescent="0.25">
      <c r="A2255" s="13" t="str">
        <f t="shared" si="35"/>
        <v xml:space="preserve">907-610-B1 Repair of Cable Barrier Terminal End,  </v>
      </c>
      <c r="B2255" s="13" t="s">
        <v>2697</v>
      </c>
      <c r="C2255" s="13" t="s">
        <v>2698</v>
      </c>
      <c r="D2255" s="13" t="s">
        <v>207</v>
      </c>
      <c r="E2255" s="13" t="s">
        <v>187</v>
      </c>
      <c r="F2255" s="13" t="s">
        <v>188</v>
      </c>
      <c r="G2255" s="13" t="s">
        <v>189</v>
      </c>
      <c r="H2255" s="13" t="s">
        <v>190</v>
      </c>
      <c r="I2255" s="13">
        <v>2254</v>
      </c>
    </row>
    <row r="2256" spans="1:9" x14ac:dyDescent="0.25">
      <c r="A2256" s="13" t="str">
        <f t="shared" si="35"/>
        <v xml:space="preserve">610-C      Cable Barrier Post Repair </v>
      </c>
      <c r="B2256" s="13" t="s">
        <v>2699</v>
      </c>
      <c r="C2256" s="13" t="s">
        <v>2700</v>
      </c>
      <c r="D2256" s="13" t="s">
        <v>207</v>
      </c>
      <c r="E2256" s="13" t="s">
        <v>187</v>
      </c>
      <c r="F2256" s="13" t="s">
        <v>188</v>
      </c>
      <c r="G2256" s="13" t="s">
        <v>189</v>
      </c>
      <c r="H2256" s="13" t="s">
        <v>190</v>
      </c>
      <c r="I2256" s="13">
        <v>2255</v>
      </c>
    </row>
    <row r="2257" spans="1:9" x14ac:dyDescent="0.25">
      <c r="A2257" s="13" t="str">
        <f t="shared" si="35"/>
        <v xml:space="preserve">907-610-C1 Cable Rope </v>
      </c>
      <c r="B2257" s="13" t="s">
        <v>2701</v>
      </c>
      <c r="C2257" s="13" t="s">
        <v>2702</v>
      </c>
      <c r="D2257" s="13" t="s">
        <v>230</v>
      </c>
      <c r="E2257" s="13" t="s">
        <v>187</v>
      </c>
      <c r="F2257" s="13" t="s">
        <v>188</v>
      </c>
      <c r="G2257" s="13" t="s">
        <v>189</v>
      </c>
      <c r="H2257" s="13" t="s">
        <v>190</v>
      </c>
      <c r="I2257" s="13">
        <v>2256</v>
      </c>
    </row>
    <row r="2258" spans="1:9" x14ac:dyDescent="0.25">
      <c r="A2258" s="13" t="str">
        <f t="shared" si="35"/>
        <v xml:space="preserve">907-610-D1 Turnbuckle </v>
      </c>
      <c r="B2258" s="13" t="s">
        <v>2703</v>
      </c>
      <c r="C2258" s="13" t="s">
        <v>2704</v>
      </c>
      <c r="D2258" s="13" t="s">
        <v>207</v>
      </c>
      <c r="E2258" s="13" t="s">
        <v>187</v>
      </c>
      <c r="F2258" s="13" t="s">
        <v>188</v>
      </c>
      <c r="G2258" s="13" t="s">
        <v>189</v>
      </c>
      <c r="H2258" s="13" t="s">
        <v>190</v>
      </c>
      <c r="I2258" s="13">
        <v>2257</v>
      </c>
    </row>
    <row r="2259" spans="1:9" x14ac:dyDescent="0.25">
      <c r="A2259" s="13" t="str">
        <f t="shared" si="35"/>
        <v xml:space="preserve">907-610-E1 Splice </v>
      </c>
      <c r="B2259" s="13" t="s">
        <v>2705</v>
      </c>
      <c r="C2259" s="13" t="s">
        <v>2706</v>
      </c>
      <c r="D2259" s="13" t="s">
        <v>207</v>
      </c>
      <c r="E2259" s="13" t="s">
        <v>187</v>
      </c>
      <c r="F2259" s="13" t="s">
        <v>188</v>
      </c>
      <c r="G2259" s="13" t="s">
        <v>189</v>
      </c>
      <c r="H2259" s="13" t="s">
        <v>190</v>
      </c>
      <c r="I2259" s="13">
        <v>2258</v>
      </c>
    </row>
    <row r="2260" spans="1:9" x14ac:dyDescent="0.25">
      <c r="A2260" s="13" t="str">
        <f t="shared" si="35"/>
        <v xml:space="preserve">907-610-F1 Brifen Peg Replacement </v>
      </c>
      <c r="B2260" s="13" t="s">
        <v>2707</v>
      </c>
      <c r="C2260" s="13" t="s">
        <v>2708</v>
      </c>
      <c r="D2260" s="13" t="s">
        <v>207</v>
      </c>
      <c r="E2260" s="13" t="s">
        <v>187</v>
      </c>
      <c r="F2260" s="13" t="s">
        <v>188</v>
      </c>
      <c r="G2260" s="13" t="s">
        <v>189</v>
      </c>
      <c r="H2260" s="13" t="s">
        <v>190</v>
      </c>
      <c r="I2260" s="13">
        <v>2259</v>
      </c>
    </row>
    <row r="2261" spans="1:9" x14ac:dyDescent="0.25">
      <c r="A2261" s="13" t="str">
        <f t="shared" si="35"/>
        <v xml:space="preserve">907-610-G1 Annual Inspection </v>
      </c>
      <c r="B2261" s="13" t="s">
        <v>2709</v>
      </c>
      <c r="C2261" s="13" t="s">
        <v>2710</v>
      </c>
      <c r="D2261" s="13" t="s">
        <v>186</v>
      </c>
      <c r="E2261" s="13" t="s">
        <v>187</v>
      </c>
      <c r="F2261" s="13" t="s">
        <v>188</v>
      </c>
      <c r="G2261" s="13" t="s">
        <v>189</v>
      </c>
      <c r="H2261" s="13" t="s">
        <v>190</v>
      </c>
      <c r="I2261" s="13">
        <v>2260</v>
      </c>
    </row>
    <row r="2262" spans="1:9" x14ac:dyDescent="0.25">
      <c r="A2262" s="13" t="str">
        <f t="shared" si="35"/>
        <v xml:space="preserve">907-610-H1 Re-tensioning </v>
      </c>
      <c r="B2262" s="13" t="s">
        <v>2711</v>
      </c>
      <c r="C2262" s="13" t="s">
        <v>2712</v>
      </c>
      <c r="D2262" s="13" t="s">
        <v>207</v>
      </c>
      <c r="E2262" s="13" t="s">
        <v>187</v>
      </c>
      <c r="F2262" s="13" t="s">
        <v>188</v>
      </c>
      <c r="G2262" s="13" t="s">
        <v>189</v>
      </c>
      <c r="H2262" s="13" t="s">
        <v>190</v>
      </c>
      <c r="I2262" s="13">
        <v>2261</v>
      </c>
    </row>
    <row r="2263" spans="1:9" x14ac:dyDescent="0.25">
      <c r="A2263" s="13" t="str">
        <f t="shared" si="35"/>
        <v xml:space="preserve">907-610-I1 Lane Closure </v>
      </c>
      <c r="B2263" s="13" t="s">
        <v>2713</v>
      </c>
      <c r="C2263" s="13" t="s">
        <v>2714</v>
      </c>
      <c r="D2263" s="13" t="s">
        <v>207</v>
      </c>
      <c r="E2263" s="13" t="s">
        <v>187</v>
      </c>
      <c r="F2263" s="13" t="s">
        <v>188</v>
      </c>
      <c r="G2263" s="13" t="s">
        <v>189</v>
      </c>
      <c r="H2263" s="13" t="s">
        <v>190</v>
      </c>
      <c r="I2263" s="13">
        <v>2262</v>
      </c>
    </row>
    <row r="2264" spans="1:9" x14ac:dyDescent="0.25">
      <c r="A2264" s="13" t="str">
        <f t="shared" si="35"/>
        <v xml:space="preserve">907-610-J1 Vegetative Pad </v>
      </c>
      <c r="B2264" s="13" t="s">
        <v>2715</v>
      </c>
      <c r="C2264" s="13" t="s">
        <v>2716</v>
      </c>
      <c r="D2264" s="13" t="s">
        <v>241</v>
      </c>
      <c r="E2264" s="13" t="s">
        <v>187</v>
      </c>
      <c r="F2264" s="13" t="s">
        <v>188</v>
      </c>
      <c r="G2264" s="13" t="s">
        <v>189</v>
      </c>
      <c r="H2264" s="13" t="s">
        <v>190</v>
      </c>
      <c r="I2264" s="13">
        <v>2263</v>
      </c>
    </row>
    <row r="2265" spans="1:9" x14ac:dyDescent="0.25">
      <c r="A2265" s="13" t="str">
        <f t="shared" si="35"/>
        <v xml:space="preserve">611-A      Brick Masonry </v>
      </c>
      <c r="B2265" s="13" t="s">
        <v>2717</v>
      </c>
      <c r="C2265" s="13" t="s">
        <v>2718</v>
      </c>
      <c r="D2265" s="13" t="s">
        <v>241</v>
      </c>
      <c r="E2265" s="13" t="s">
        <v>187</v>
      </c>
      <c r="F2265" s="13" t="s">
        <v>188</v>
      </c>
      <c r="G2265" s="13" t="s">
        <v>189</v>
      </c>
      <c r="H2265" s="13" t="s">
        <v>190</v>
      </c>
      <c r="I2265" s="13">
        <v>2264</v>
      </c>
    </row>
    <row r="2266" spans="1:9" x14ac:dyDescent="0.25">
      <c r="A2266" s="13" t="str">
        <f t="shared" si="35"/>
        <v xml:space="preserve">611-A      Brick Masonry </v>
      </c>
      <c r="B2266" s="13" t="s">
        <v>2717</v>
      </c>
      <c r="C2266" s="13" t="s">
        <v>2718</v>
      </c>
      <c r="D2266" s="13" t="s">
        <v>923</v>
      </c>
      <c r="E2266" s="13" t="s">
        <v>1569</v>
      </c>
      <c r="F2266" s="13" t="s">
        <v>188</v>
      </c>
      <c r="G2266" s="13" t="s">
        <v>189</v>
      </c>
      <c r="H2266" s="13" t="s">
        <v>190</v>
      </c>
      <c r="I2266" s="13">
        <v>2265</v>
      </c>
    </row>
    <row r="2267" spans="1:9" x14ac:dyDescent="0.25">
      <c r="A2267" s="13" t="str">
        <f t="shared" si="35"/>
        <v xml:space="preserve">907-611-B  Brick Pavers </v>
      </c>
      <c r="B2267" s="13" t="s">
        <v>2719</v>
      </c>
      <c r="C2267" s="13" t="s">
        <v>2720</v>
      </c>
      <c r="D2267" s="13" t="s">
        <v>308</v>
      </c>
      <c r="E2267" s="13" t="s">
        <v>1569</v>
      </c>
      <c r="F2267" s="13" t="s">
        <v>188</v>
      </c>
      <c r="G2267" s="13" t="s">
        <v>189</v>
      </c>
      <c r="H2267" s="13" t="s">
        <v>190</v>
      </c>
      <c r="I2267" s="13">
        <v>2266</v>
      </c>
    </row>
    <row r="2268" spans="1:9" x14ac:dyDescent="0.25">
      <c r="A2268" s="13" t="str">
        <f t="shared" si="35"/>
        <v xml:space="preserve">907-611-D  Unit Pavers </v>
      </c>
      <c r="B2268" s="13" t="s">
        <v>2721</v>
      </c>
      <c r="C2268" s="13" t="s">
        <v>2722</v>
      </c>
      <c r="D2268" s="13" t="s">
        <v>308</v>
      </c>
      <c r="E2268" s="13" t="s">
        <v>1569</v>
      </c>
      <c r="F2268" s="13" t="s">
        <v>188</v>
      </c>
      <c r="G2268" s="13" t="s">
        <v>189</v>
      </c>
      <c r="H2268" s="13" t="s">
        <v>190</v>
      </c>
      <c r="I2268" s="13">
        <v>2267</v>
      </c>
    </row>
    <row r="2269" spans="1:9" x14ac:dyDescent="0.25">
      <c r="A2269" s="13" t="str">
        <f t="shared" si="35"/>
        <v xml:space="preserve">907-611-E  Concrete Band </v>
      </c>
      <c r="B2269" s="13" t="s">
        <v>2723</v>
      </c>
      <c r="C2269" s="13" t="s">
        <v>2724</v>
      </c>
      <c r="D2269" s="13" t="s">
        <v>230</v>
      </c>
      <c r="E2269" s="13" t="s">
        <v>1569</v>
      </c>
      <c r="F2269" s="13" t="s">
        <v>188</v>
      </c>
      <c r="G2269" s="13" t="s">
        <v>189</v>
      </c>
      <c r="H2269" s="13" t="s">
        <v>190</v>
      </c>
      <c r="I2269" s="13">
        <v>2268</v>
      </c>
    </row>
    <row r="2270" spans="1:9" x14ac:dyDescent="0.25">
      <c r="A2270" s="13" t="str">
        <f t="shared" si="35"/>
        <v xml:space="preserve">612-A      Flowable Fill, Excavatable </v>
      </c>
      <c r="B2270" s="13" t="s">
        <v>2725</v>
      </c>
      <c r="C2270" s="13" t="s">
        <v>2726</v>
      </c>
      <c r="D2270" s="13" t="s">
        <v>241</v>
      </c>
      <c r="E2270" s="13" t="s">
        <v>1569</v>
      </c>
      <c r="F2270" s="13" t="s">
        <v>188</v>
      </c>
      <c r="G2270" s="13" t="s">
        <v>189</v>
      </c>
      <c r="H2270" s="13" t="s">
        <v>190</v>
      </c>
      <c r="I2270" s="13">
        <v>2269</v>
      </c>
    </row>
    <row r="2271" spans="1:9" x14ac:dyDescent="0.25">
      <c r="A2271" s="13" t="str">
        <f t="shared" si="35"/>
        <v xml:space="preserve">612-B      Flowable Fill, Non-Excavatable </v>
      </c>
      <c r="B2271" s="13" t="s">
        <v>2727</v>
      </c>
      <c r="C2271" s="13" t="s">
        <v>2728</v>
      </c>
      <c r="D2271" s="13" t="s">
        <v>241</v>
      </c>
      <c r="E2271" s="13" t="s">
        <v>1569</v>
      </c>
      <c r="F2271" s="13" t="s">
        <v>188</v>
      </c>
      <c r="G2271" s="13" t="s">
        <v>189</v>
      </c>
      <c r="H2271" s="13" t="s">
        <v>190</v>
      </c>
      <c r="I2271" s="13">
        <v>2270</v>
      </c>
    </row>
    <row r="2272" spans="1:9" x14ac:dyDescent="0.25">
      <c r="A2272" s="13" t="str">
        <f t="shared" si="35"/>
        <v xml:space="preserve">613-A      Adjustment of Castings, Gratings &amp; Utility Appurtenances </v>
      </c>
      <c r="B2272" s="13" t="s">
        <v>2729</v>
      </c>
      <c r="C2272" s="13" t="s">
        <v>2730</v>
      </c>
      <c r="D2272" s="13" t="s">
        <v>186</v>
      </c>
      <c r="E2272" s="13" t="s">
        <v>187</v>
      </c>
      <c r="F2272" s="13" t="s">
        <v>188</v>
      </c>
      <c r="G2272" s="13" t="s">
        <v>189</v>
      </c>
      <c r="H2272" s="13" t="s">
        <v>190</v>
      </c>
      <c r="I2272" s="13">
        <v>2271</v>
      </c>
    </row>
    <row r="2273" spans="1:9" x14ac:dyDescent="0.25">
      <c r="A2273" s="13" t="str">
        <f t="shared" si="35"/>
        <v xml:space="preserve">613-B      Adjustment of Casting </v>
      </c>
      <c r="B2273" s="13" t="s">
        <v>2731</v>
      </c>
      <c r="C2273" s="13" t="s">
        <v>2732</v>
      </c>
      <c r="D2273" s="13" t="s">
        <v>207</v>
      </c>
      <c r="E2273" s="13" t="s">
        <v>187</v>
      </c>
      <c r="F2273" s="13" t="s">
        <v>188</v>
      </c>
      <c r="G2273" s="13" t="s">
        <v>189</v>
      </c>
      <c r="H2273" s="13" t="s">
        <v>190</v>
      </c>
      <c r="I2273" s="13">
        <v>2272</v>
      </c>
    </row>
    <row r="2274" spans="1:9" x14ac:dyDescent="0.25">
      <c r="A2274" s="13" t="str">
        <f t="shared" si="35"/>
        <v xml:space="preserve">613-B      Adjustment of Casting or Gratings </v>
      </c>
      <c r="B2274" s="13" t="s">
        <v>2731</v>
      </c>
      <c r="C2274" s="13" t="s">
        <v>2733</v>
      </c>
      <c r="D2274" s="13" t="s">
        <v>207</v>
      </c>
      <c r="E2274" s="13" t="s">
        <v>187</v>
      </c>
      <c r="F2274" s="13" t="s">
        <v>188</v>
      </c>
      <c r="G2274" s="13" t="s">
        <v>189</v>
      </c>
      <c r="H2274" s="13" t="s">
        <v>190</v>
      </c>
      <c r="I2274" s="13">
        <v>2273</v>
      </c>
    </row>
    <row r="2275" spans="1:9" x14ac:dyDescent="0.25">
      <c r="A2275" s="13" t="str">
        <f t="shared" si="35"/>
        <v xml:space="preserve">613-C      Adjustment of Grating </v>
      </c>
      <c r="B2275" s="13" t="s">
        <v>2734</v>
      </c>
      <c r="C2275" s="13" t="s">
        <v>2735</v>
      </c>
      <c r="D2275" s="13" t="s">
        <v>207</v>
      </c>
      <c r="E2275" s="13" t="s">
        <v>187</v>
      </c>
      <c r="F2275" s="13" t="s">
        <v>188</v>
      </c>
      <c r="G2275" s="13" t="s">
        <v>189</v>
      </c>
      <c r="H2275" s="13" t="s">
        <v>190</v>
      </c>
      <c r="I2275" s="13">
        <v>2274</v>
      </c>
    </row>
    <row r="2276" spans="1:9" x14ac:dyDescent="0.25">
      <c r="A2276" s="13" t="str">
        <f t="shared" si="35"/>
        <v xml:space="preserve">613-D      Adjustment of Existing Curb Inlet </v>
      </c>
      <c r="B2276" s="13" t="s">
        <v>2736</v>
      </c>
      <c r="C2276" s="13" t="s">
        <v>2737</v>
      </c>
      <c r="D2276" s="13" t="s">
        <v>207</v>
      </c>
      <c r="E2276" s="13" t="s">
        <v>187</v>
      </c>
      <c r="F2276" s="13" t="s">
        <v>188</v>
      </c>
      <c r="G2276" s="13" t="s">
        <v>189</v>
      </c>
      <c r="H2276" s="13" t="s">
        <v>190</v>
      </c>
      <c r="I2276" s="13">
        <v>2275</v>
      </c>
    </row>
    <row r="2277" spans="1:9" x14ac:dyDescent="0.25">
      <c r="A2277" s="13" t="str">
        <f t="shared" si="35"/>
        <v xml:space="preserve">613-D      Adjustment of Existing Overhead Mounted Interstate Directional Sign </v>
      </c>
      <c r="B2277" s="13" t="s">
        <v>2736</v>
      </c>
      <c r="C2277" s="13" t="s">
        <v>2738</v>
      </c>
      <c r="D2277" s="13" t="s">
        <v>207</v>
      </c>
      <c r="E2277" s="13" t="s">
        <v>187</v>
      </c>
      <c r="F2277" s="13" t="s">
        <v>188</v>
      </c>
      <c r="G2277" s="13" t="s">
        <v>189</v>
      </c>
      <c r="H2277" s="13" t="s">
        <v>190</v>
      </c>
      <c r="I2277" s="13">
        <v>2276</v>
      </c>
    </row>
    <row r="2278" spans="1:9" x14ac:dyDescent="0.25">
      <c r="A2278" s="13" t="str">
        <f t="shared" si="35"/>
        <v xml:space="preserve">613-D      Adjustment of Inlet </v>
      </c>
      <c r="B2278" s="13" t="s">
        <v>2736</v>
      </c>
      <c r="C2278" s="13" t="s">
        <v>2739</v>
      </c>
      <c r="D2278" s="13" t="s">
        <v>207</v>
      </c>
      <c r="E2278" s="13" t="s">
        <v>187</v>
      </c>
      <c r="F2278" s="13" t="s">
        <v>188</v>
      </c>
      <c r="G2278" s="13" t="s">
        <v>189</v>
      </c>
      <c r="H2278" s="13" t="s">
        <v>190</v>
      </c>
      <c r="I2278" s="13">
        <v>2277</v>
      </c>
    </row>
    <row r="2279" spans="1:9" x14ac:dyDescent="0.25">
      <c r="A2279" s="13" t="str">
        <f t="shared" si="35"/>
        <v xml:space="preserve">613-D      Adjustment of Inlets </v>
      </c>
      <c r="B2279" s="13" t="s">
        <v>2736</v>
      </c>
      <c r="C2279" s="13" t="s">
        <v>2740</v>
      </c>
      <c r="D2279" s="13" t="s">
        <v>186</v>
      </c>
      <c r="E2279" s="13" t="s">
        <v>187</v>
      </c>
      <c r="F2279" s="13" t="s">
        <v>188</v>
      </c>
      <c r="G2279" s="13" t="s">
        <v>189</v>
      </c>
      <c r="H2279" s="13" t="s">
        <v>190</v>
      </c>
      <c r="I2279" s="13">
        <v>2278</v>
      </c>
    </row>
    <row r="2280" spans="1:9" x14ac:dyDescent="0.25">
      <c r="A2280" s="13" t="str">
        <f t="shared" si="35"/>
        <v xml:space="preserve">613-D      Adjustment of Manhole </v>
      </c>
      <c r="B2280" s="13" t="s">
        <v>2736</v>
      </c>
      <c r="C2280" s="13" t="s">
        <v>2741</v>
      </c>
      <c r="D2280" s="13" t="s">
        <v>207</v>
      </c>
      <c r="E2280" s="13" t="s">
        <v>187</v>
      </c>
      <c r="F2280" s="13" t="s">
        <v>188</v>
      </c>
      <c r="G2280" s="13" t="s">
        <v>189</v>
      </c>
      <c r="H2280" s="13" t="s">
        <v>190</v>
      </c>
      <c r="I2280" s="13">
        <v>2279</v>
      </c>
    </row>
    <row r="2281" spans="1:9" x14ac:dyDescent="0.25">
      <c r="A2281" s="13" t="str">
        <f t="shared" si="35"/>
        <v xml:space="preserve">613-D      Adjustment of Manhole Cover and Water Valve </v>
      </c>
      <c r="B2281" s="13" t="s">
        <v>2736</v>
      </c>
      <c r="C2281" s="13" t="s">
        <v>2742</v>
      </c>
      <c r="D2281" s="13" t="s">
        <v>207</v>
      </c>
      <c r="E2281" s="13" t="s">
        <v>187</v>
      </c>
      <c r="F2281" s="13" t="s">
        <v>188</v>
      </c>
      <c r="G2281" s="13" t="s">
        <v>189</v>
      </c>
      <c r="H2281" s="13" t="s">
        <v>190</v>
      </c>
      <c r="I2281" s="13">
        <v>2280</v>
      </c>
    </row>
    <row r="2282" spans="1:9" x14ac:dyDescent="0.25">
      <c r="A2282" s="13" t="str">
        <f t="shared" si="35"/>
        <v xml:space="preserve">613-D      Adjustment of Manholes </v>
      </c>
      <c r="B2282" s="13" t="s">
        <v>2736</v>
      </c>
      <c r="C2282" s="13" t="s">
        <v>2743</v>
      </c>
      <c r="D2282" s="13" t="s">
        <v>186</v>
      </c>
      <c r="E2282" s="13" t="s">
        <v>187</v>
      </c>
      <c r="F2282" s="13" t="s">
        <v>188</v>
      </c>
      <c r="G2282" s="13" t="s">
        <v>189</v>
      </c>
      <c r="H2282" s="13" t="s">
        <v>190</v>
      </c>
      <c r="I2282" s="13">
        <v>2281</v>
      </c>
    </row>
    <row r="2283" spans="1:9" x14ac:dyDescent="0.25">
      <c r="A2283" s="13" t="str">
        <f t="shared" si="35"/>
        <v xml:space="preserve">613-D      Adjustment of SS-3 Inlet </v>
      </c>
      <c r="B2283" s="13" t="s">
        <v>2736</v>
      </c>
      <c r="C2283" s="13" t="s">
        <v>2744</v>
      </c>
      <c r="D2283" s="13" t="s">
        <v>207</v>
      </c>
      <c r="E2283" s="13" t="s">
        <v>187</v>
      </c>
      <c r="F2283" s="13" t="s">
        <v>188</v>
      </c>
      <c r="G2283" s="13" t="s">
        <v>189</v>
      </c>
      <c r="H2283" s="13" t="s">
        <v>190</v>
      </c>
      <c r="I2283" s="13">
        <v>2282</v>
      </c>
    </row>
    <row r="2284" spans="1:9" x14ac:dyDescent="0.25">
      <c r="A2284" s="13" t="str">
        <f t="shared" si="35"/>
        <v xml:space="preserve">613-D      Adjustment of Utility Appurtenance </v>
      </c>
      <c r="B2284" s="13" t="s">
        <v>2736</v>
      </c>
      <c r="C2284" s="13" t="s">
        <v>2745</v>
      </c>
      <c r="D2284" s="13" t="s">
        <v>207</v>
      </c>
      <c r="E2284" s="13" t="s">
        <v>187</v>
      </c>
      <c r="F2284" s="13" t="s">
        <v>188</v>
      </c>
      <c r="G2284" s="13" t="s">
        <v>189</v>
      </c>
      <c r="H2284" s="13" t="s">
        <v>190</v>
      </c>
      <c r="I2284" s="13">
        <v>2283</v>
      </c>
    </row>
    <row r="2285" spans="1:9" x14ac:dyDescent="0.25">
      <c r="A2285" s="13" t="str">
        <f t="shared" si="35"/>
        <v xml:space="preserve">613-D      Adjustment of Water Meter </v>
      </c>
      <c r="B2285" s="13" t="s">
        <v>2736</v>
      </c>
      <c r="C2285" s="13" t="s">
        <v>2746</v>
      </c>
      <c r="D2285" s="13" t="s">
        <v>207</v>
      </c>
      <c r="E2285" s="13" t="s">
        <v>187</v>
      </c>
      <c r="F2285" s="13" t="s">
        <v>188</v>
      </c>
      <c r="G2285" s="13" t="s">
        <v>189</v>
      </c>
      <c r="H2285" s="13" t="s">
        <v>190</v>
      </c>
      <c r="I2285" s="13">
        <v>2284</v>
      </c>
    </row>
    <row r="2286" spans="1:9" x14ac:dyDescent="0.25">
      <c r="A2286" s="13" t="str">
        <f t="shared" si="35"/>
        <v xml:space="preserve">613-D      Adjustment of Water Valve </v>
      </c>
      <c r="B2286" s="13" t="s">
        <v>2736</v>
      </c>
      <c r="C2286" s="13" t="s">
        <v>2747</v>
      </c>
      <c r="D2286" s="13" t="s">
        <v>207</v>
      </c>
      <c r="E2286" s="13" t="s">
        <v>187</v>
      </c>
      <c r="F2286" s="13" t="s">
        <v>188</v>
      </c>
      <c r="G2286" s="13" t="s">
        <v>189</v>
      </c>
      <c r="H2286" s="13" t="s">
        <v>190</v>
      </c>
      <c r="I2286" s="13">
        <v>2285</v>
      </c>
    </row>
    <row r="2287" spans="1:9" x14ac:dyDescent="0.25">
      <c r="A2287" s="13" t="str">
        <f t="shared" si="35"/>
        <v xml:space="preserve">613-D      Adjustment of Gas Valve </v>
      </c>
      <c r="B2287" s="13" t="s">
        <v>2736</v>
      </c>
      <c r="C2287" s="13" t="s">
        <v>2748</v>
      </c>
      <c r="D2287" s="13" t="s">
        <v>207</v>
      </c>
      <c r="E2287" s="13" t="s">
        <v>187</v>
      </c>
      <c r="F2287" s="13" t="s">
        <v>188</v>
      </c>
      <c r="G2287" s="13" t="s">
        <v>189</v>
      </c>
      <c r="H2287" s="13" t="s">
        <v>190</v>
      </c>
      <c r="I2287" s="13">
        <v>2286</v>
      </c>
    </row>
    <row r="2288" spans="1:9" x14ac:dyDescent="0.25">
      <c r="A2288" s="13" t="str">
        <f t="shared" si="35"/>
        <v xml:space="preserve">614-A      Concrete Driveway, Without Reinforcement </v>
      </c>
      <c r="B2288" s="13" t="s">
        <v>2749</v>
      </c>
      <c r="C2288" s="13" t="s">
        <v>2750</v>
      </c>
      <c r="D2288" s="13" t="s">
        <v>228</v>
      </c>
      <c r="E2288" s="13" t="s">
        <v>1569</v>
      </c>
      <c r="F2288" s="13" t="s">
        <v>188</v>
      </c>
      <c r="G2288" s="13" t="s">
        <v>189</v>
      </c>
      <c r="H2288" s="13" t="s">
        <v>190</v>
      </c>
      <c r="I2288" s="13">
        <v>2287</v>
      </c>
    </row>
    <row r="2289" spans="1:9" x14ac:dyDescent="0.25">
      <c r="A2289" s="13" t="str">
        <f t="shared" si="35"/>
        <v xml:space="preserve">614-A      Concrete Driveway, Without Reinforcement, 11-inch Thickness </v>
      </c>
      <c r="B2289" s="13" t="s">
        <v>2749</v>
      </c>
      <c r="C2289" s="13" t="s">
        <v>2751</v>
      </c>
      <c r="D2289" s="13" t="s">
        <v>228</v>
      </c>
      <c r="E2289" s="13" t="s">
        <v>1569</v>
      </c>
      <c r="F2289" s="13" t="s">
        <v>188</v>
      </c>
      <c r="G2289" s="13" t="s">
        <v>189</v>
      </c>
      <c r="H2289" s="13" t="s">
        <v>190</v>
      </c>
      <c r="I2289" s="13">
        <v>2288</v>
      </c>
    </row>
    <row r="2290" spans="1:9" x14ac:dyDescent="0.25">
      <c r="A2290" s="13" t="str">
        <f t="shared" si="35"/>
        <v xml:space="preserve">614-A      Concrete Driveway, Without Reinforcement, 6-inch Thickness </v>
      </c>
      <c r="B2290" s="13" t="s">
        <v>2749</v>
      </c>
      <c r="C2290" s="13" t="s">
        <v>2752</v>
      </c>
      <c r="D2290" s="13" t="s">
        <v>228</v>
      </c>
      <c r="E2290" s="13" t="s">
        <v>1569</v>
      </c>
      <c r="F2290" s="13" t="s">
        <v>188</v>
      </c>
      <c r="G2290" s="13" t="s">
        <v>189</v>
      </c>
      <c r="H2290" s="13" t="s">
        <v>190</v>
      </c>
      <c r="I2290" s="13">
        <v>2289</v>
      </c>
    </row>
    <row r="2291" spans="1:9" x14ac:dyDescent="0.25">
      <c r="A2291" s="13" t="str">
        <f t="shared" si="35"/>
        <v xml:space="preserve">614-A      Concrete Driveway, Without Reinforcement, 8-inch Thickness </v>
      </c>
      <c r="B2291" s="13" t="s">
        <v>2749</v>
      </c>
      <c r="C2291" s="13" t="s">
        <v>2753</v>
      </c>
      <c r="D2291" s="13" t="s">
        <v>228</v>
      </c>
      <c r="E2291" s="13" t="s">
        <v>1569</v>
      </c>
      <c r="F2291" s="13" t="s">
        <v>188</v>
      </c>
      <c r="G2291" s="13" t="s">
        <v>189</v>
      </c>
      <c r="H2291" s="13" t="s">
        <v>190</v>
      </c>
      <c r="I2291" s="13">
        <v>2290</v>
      </c>
    </row>
    <row r="2292" spans="1:9" x14ac:dyDescent="0.25">
      <c r="A2292" s="13" t="str">
        <f t="shared" si="35"/>
        <v xml:space="preserve">614-A      Concrete Driveway, Without Reinforcement, 9-inch Thickness </v>
      </c>
      <c r="B2292" s="13" t="s">
        <v>2749</v>
      </c>
      <c r="C2292" s="13" t="s">
        <v>2754</v>
      </c>
      <c r="D2292" s="13" t="s">
        <v>228</v>
      </c>
      <c r="E2292" s="13" t="s">
        <v>1569</v>
      </c>
      <c r="F2292" s="13" t="s">
        <v>188</v>
      </c>
      <c r="G2292" s="13" t="s">
        <v>189</v>
      </c>
      <c r="H2292" s="13" t="s">
        <v>190</v>
      </c>
      <c r="I2292" s="13">
        <v>2291</v>
      </c>
    </row>
    <row r="2293" spans="1:9" x14ac:dyDescent="0.25">
      <c r="A2293" s="13" t="str">
        <f t="shared" si="35"/>
        <v xml:space="preserve">614-A      Concrete Driveway, Without Reinforcement, 10-inch Thickness </v>
      </c>
      <c r="B2293" s="13" t="s">
        <v>2749</v>
      </c>
      <c r="C2293" s="13" t="s">
        <v>2755</v>
      </c>
      <c r="D2293" s="13" t="s">
        <v>228</v>
      </c>
      <c r="E2293" s="13" t="s">
        <v>1569</v>
      </c>
      <c r="F2293" s="13" t="s">
        <v>188</v>
      </c>
      <c r="G2293" s="13" t="s">
        <v>189</v>
      </c>
      <c r="H2293" s="13" t="s">
        <v>190</v>
      </c>
      <c r="I2293" s="13">
        <v>2292</v>
      </c>
    </row>
    <row r="2294" spans="1:9" x14ac:dyDescent="0.25">
      <c r="A2294" s="13" t="str">
        <f t="shared" si="35"/>
        <v xml:space="preserve">614-B      Concrete Driveway, With Reinforcement </v>
      </c>
      <c r="B2294" s="13" t="s">
        <v>2756</v>
      </c>
      <c r="C2294" s="13" t="s">
        <v>2757</v>
      </c>
      <c r="D2294" s="13" t="s">
        <v>228</v>
      </c>
      <c r="E2294" s="13" t="s">
        <v>1569</v>
      </c>
      <c r="F2294" s="13" t="s">
        <v>188</v>
      </c>
      <c r="G2294" s="13" t="s">
        <v>189</v>
      </c>
      <c r="H2294" s="13" t="s">
        <v>190</v>
      </c>
      <c r="I2294" s="13">
        <v>2293</v>
      </c>
    </row>
    <row r="2295" spans="1:9" x14ac:dyDescent="0.25">
      <c r="A2295" s="13" t="str">
        <f t="shared" si="35"/>
        <v xml:space="preserve">614-B      Concrete Driveway, With Reinforcement, 10-inch Thickness </v>
      </c>
      <c r="B2295" s="13" t="s">
        <v>2756</v>
      </c>
      <c r="C2295" s="13" t="s">
        <v>2758</v>
      </c>
      <c r="D2295" s="13" t="s">
        <v>228</v>
      </c>
      <c r="E2295" s="13" t="s">
        <v>1569</v>
      </c>
      <c r="F2295" s="13" t="s">
        <v>188</v>
      </c>
      <c r="G2295" s="13" t="s">
        <v>189</v>
      </c>
      <c r="H2295" s="13" t="s">
        <v>190</v>
      </c>
      <c r="I2295" s="13">
        <v>2294</v>
      </c>
    </row>
    <row r="2296" spans="1:9" x14ac:dyDescent="0.25">
      <c r="A2296" s="13" t="str">
        <f t="shared" si="35"/>
        <v xml:space="preserve">614-B      Concrete Driveway, With Reinforcement, 6-inch Thickness </v>
      </c>
      <c r="B2296" s="13" t="s">
        <v>2756</v>
      </c>
      <c r="C2296" s="13" t="s">
        <v>2759</v>
      </c>
      <c r="D2296" s="13" t="s">
        <v>228</v>
      </c>
      <c r="E2296" s="13" t="s">
        <v>1569</v>
      </c>
      <c r="F2296" s="13" t="s">
        <v>188</v>
      </c>
      <c r="G2296" s="13" t="s">
        <v>189</v>
      </c>
      <c r="H2296" s="13" t="s">
        <v>190</v>
      </c>
      <c r="I2296" s="13">
        <v>2295</v>
      </c>
    </row>
    <row r="2297" spans="1:9" x14ac:dyDescent="0.25">
      <c r="A2297" s="13" t="str">
        <f t="shared" si="35"/>
        <v xml:space="preserve">614-B      Concrete Driveway, With Reinforcement, 8-inch Thickness </v>
      </c>
      <c r="B2297" s="13" t="s">
        <v>2756</v>
      </c>
      <c r="C2297" s="13" t="s">
        <v>2760</v>
      </c>
      <c r="D2297" s="13" t="s">
        <v>228</v>
      </c>
      <c r="E2297" s="13" t="s">
        <v>1569</v>
      </c>
      <c r="F2297" s="13" t="s">
        <v>188</v>
      </c>
      <c r="G2297" s="13" t="s">
        <v>189</v>
      </c>
      <c r="H2297" s="13" t="s">
        <v>190</v>
      </c>
      <c r="I2297" s="13">
        <v>2296</v>
      </c>
    </row>
    <row r="2298" spans="1:9" x14ac:dyDescent="0.25">
      <c r="A2298" s="13" t="str">
        <f t="shared" si="35"/>
        <v xml:space="preserve">614-B      Concrete Driveway, With Reinforcement, 9-inch Thickness </v>
      </c>
      <c r="B2298" s="13" t="s">
        <v>2756</v>
      </c>
      <c r="C2298" s="13" t="s">
        <v>2761</v>
      </c>
      <c r="D2298" s="13" t="s">
        <v>228</v>
      </c>
      <c r="E2298" s="13" t="s">
        <v>1569</v>
      </c>
      <c r="F2298" s="13" t="s">
        <v>188</v>
      </c>
      <c r="G2298" s="13" t="s">
        <v>189</v>
      </c>
      <c r="H2298" s="13" t="s">
        <v>190</v>
      </c>
      <c r="I2298" s="13">
        <v>2297</v>
      </c>
    </row>
    <row r="2299" spans="1:9" x14ac:dyDescent="0.25">
      <c r="A2299" s="13" t="str">
        <f t="shared" si="35"/>
        <v xml:space="preserve">615-A      Concrete Bridge End Barrier, 32" </v>
      </c>
      <c r="B2299" s="13" t="s">
        <v>2762</v>
      </c>
      <c r="C2299" s="13" t="s">
        <v>2763</v>
      </c>
      <c r="D2299" s="13" t="s">
        <v>230</v>
      </c>
      <c r="E2299" s="13" t="s">
        <v>1569</v>
      </c>
      <c r="F2299" s="13" t="s">
        <v>188</v>
      </c>
      <c r="G2299" s="13" t="s">
        <v>189</v>
      </c>
      <c r="H2299" s="13" t="s">
        <v>190</v>
      </c>
      <c r="I2299" s="13">
        <v>2298</v>
      </c>
    </row>
    <row r="2300" spans="1:9" x14ac:dyDescent="0.25">
      <c r="A2300" s="13" t="str">
        <f t="shared" si="35"/>
        <v xml:space="preserve">615-A      Concrete Bridge End Barrier, 33.5" </v>
      </c>
      <c r="B2300" s="13" t="s">
        <v>2762</v>
      </c>
      <c r="C2300" s="13" t="s">
        <v>2764</v>
      </c>
      <c r="D2300" s="13" t="s">
        <v>230</v>
      </c>
      <c r="E2300" s="13" t="s">
        <v>1569</v>
      </c>
      <c r="F2300" s="13" t="s">
        <v>188</v>
      </c>
      <c r="G2300" s="13" t="s">
        <v>189</v>
      </c>
      <c r="H2300" s="13" t="s">
        <v>190</v>
      </c>
      <c r="I2300" s="13">
        <v>2299</v>
      </c>
    </row>
    <row r="2301" spans="1:9" x14ac:dyDescent="0.25">
      <c r="A2301" s="13" t="str">
        <f t="shared" si="35"/>
        <v xml:space="preserve">615-A      Concrete Bridge End Barrier, 42" </v>
      </c>
      <c r="B2301" s="13" t="s">
        <v>2762</v>
      </c>
      <c r="C2301" s="13" t="s">
        <v>2765</v>
      </c>
      <c r="D2301" s="13" t="s">
        <v>230</v>
      </c>
      <c r="E2301" s="13" t="s">
        <v>1569</v>
      </c>
      <c r="F2301" s="13" t="s">
        <v>188</v>
      </c>
      <c r="G2301" s="13" t="s">
        <v>189</v>
      </c>
      <c r="H2301" s="13" t="s">
        <v>190</v>
      </c>
      <c r="I2301" s="13">
        <v>2300</v>
      </c>
    </row>
    <row r="2302" spans="1:9" x14ac:dyDescent="0.25">
      <c r="A2302" s="13" t="str">
        <f t="shared" si="35"/>
        <v xml:space="preserve">615-A      Concrete Bridge End Barrier, 43.5" </v>
      </c>
      <c r="B2302" s="13" t="s">
        <v>2762</v>
      </c>
      <c r="C2302" s="13" t="s">
        <v>2766</v>
      </c>
      <c r="D2302" s="13" t="s">
        <v>230</v>
      </c>
      <c r="E2302" s="13" t="s">
        <v>1569</v>
      </c>
      <c r="F2302" s="13" t="s">
        <v>188</v>
      </c>
      <c r="G2302" s="13" t="s">
        <v>189</v>
      </c>
      <c r="H2302" s="13" t="s">
        <v>190</v>
      </c>
      <c r="I2302" s="13">
        <v>2301</v>
      </c>
    </row>
    <row r="2303" spans="1:9" x14ac:dyDescent="0.25">
      <c r="A2303" s="13" t="str">
        <f t="shared" si="35"/>
        <v xml:space="preserve">615-A      Concrete Pier Protection Barrier, 32" </v>
      </c>
      <c r="B2303" s="13" t="s">
        <v>2762</v>
      </c>
      <c r="C2303" s="13" t="s">
        <v>2767</v>
      </c>
      <c r="D2303" s="13" t="s">
        <v>230</v>
      </c>
      <c r="E2303" s="13" t="s">
        <v>1569</v>
      </c>
      <c r="F2303" s="13" t="s">
        <v>188</v>
      </c>
      <c r="G2303" s="13" t="s">
        <v>189</v>
      </c>
      <c r="H2303" s="13" t="s">
        <v>190</v>
      </c>
      <c r="I2303" s="13">
        <v>2302</v>
      </c>
    </row>
    <row r="2304" spans="1:9" x14ac:dyDescent="0.25">
      <c r="A2304" s="13" t="str">
        <f t="shared" si="35"/>
        <v xml:space="preserve">615-A      Concrete Pier Protection Barrier, 42" </v>
      </c>
      <c r="B2304" s="13" t="s">
        <v>2762</v>
      </c>
      <c r="C2304" s="13" t="s">
        <v>2768</v>
      </c>
      <c r="D2304" s="13" t="s">
        <v>230</v>
      </c>
      <c r="E2304" s="13" t="s">
        <v>1569</v>
      </c>
      <c r="F2304" s="13" t="s">
        <v>188</v>
      </c>
      <c r="G2304" s="13" t="s">
        <v>189</v>
      </c>
      <c r="H2304" s="13" t="s">
        <v>190</v>
      </c>
      <c r="I2304" s="13">
        <v>2303</v>
      </c>
    </row>
    <row r="2305" spans="1:9" x14ac:dyDescent="0.25">
      <c r="A2305" s="13" t="str">
        <f t="shared" si="35"/>
        <v xml:space="preserve">615-A      Concrete Pier Protection Barrier, 54" </v>
      </c>
      <c r="B2305" s="13" t="s">
        <v>2762</v>
      </c>
      <c r="C2305" s="13" t="s">
        <v>2769</v>
      </c>
      <c r="D2305" s="13" t="s">
        <v>230</v>
      </c>
      <c r="E2305" s="13" t="s">
        <v>1569</v>
      </c>
      <c r="F2305" s="13" t="s">
        <v>188</v>
      </c>
      <c r="G2305" s="13" t="s">
        <v>189</v>
      </c>
      <c r="H2305" s="13" t="s">
        <v>190</v>
      </c>
      <c r="I2305" s="13">
        <v>2304</v>
      </c>
    </row>
    <row r="2306" spans="1:9" x14ac:dyDescent="0.25">
      <c r="A2306" s="13" t="str">
        <f t="shared" si="35"/>
        <v xml:space="preserve">615-A      Concrete Special Design Median Barrier </v>
      </c>
      <c r="B2306" s="13" t="s">
        <v>2762</v>
      </c>
      <c r="C2306" s="13" t="s">
        <v>2770</v>
      </c>
      <c r="D2306" s="13" t="s">
        <v>230</v>
      </c>
      <c r="E2306" s="13" t="s">
        <v>1569</v>
      </c>
      <c r="F2306" s="13" t="s">
        <v>188</v>
      </c>
      <c r="G2306" s="13" t="s">
        <v>189</v>
      </c>
      <c r="H2306" s="13" t="s">
        <v>190</v>
      </c>
      <c r="I2306" s="13">
        <v>2305</v>
      </c>
    </row>
    <row r="2307" spans="1:9" x14ac:dyDescent="0.25">
      <c r="A2307" s="13" t="str">
        <f t="shared" si="35"/>
        <v xml:space="preserve">615-A      Concrete Type I Cast-in-Place Median Barrier </v>
      </c>
      <c r="B2307" s="13" t="s">
        <v>2762</v>
      </c>
      <c r="C2307" s="13" t="s">
        <v>2771</v>
      </c>
      <c r="D2307" s="13" t="s">
        <v>230</v>
      </c>
      <c r="E2307" s="13" t="s">
        <v>1569</v>
      </c>
      <c r="F2307" s="13" t="s">
        <v>188</v>
      </c>
      <c r="G2307" s="13" t="s">
        <v>189</v>
      </c>
      <c r="H2307" s="13" t="s">
        <v>190</v>
      </c>
      <c r="I2307" s="13">
        <v>2306</v>
      </c>
    </row>
    <row r="2308" spans="1:9" x14ac:dyDescent="0.25">
      <c r="A2308" s="13" t="str">
        <f t="shared" ref="A2308:A2371" si="36">_xlfn.CONCAT(B2308," ", C2308)</f>
        <v xml:space="preserve">615-A      Concrete Type I Cast-in-Place Median Barrier, 32" High </v>
      </c>
      <c r="B2308" s="13" t="s">
        <v>2762</v>
      </c>
      <c r="C2308" s="13" t="s">
        <v>2772</v>
      </c>
      <c r="D2308" s="13" t="s">
        <v>230</v>
      </c>
      <c r="E2308" s="13" t="s">
        <v>1569</v>
      </c>
      <c r="F2308" s="13" t="s">
        <v>188</v>
      </c>
      <c r="G2308" s="13" t="s">
        <v>189</v>
      </c>
      <c r="H2308" s="13" t="s">
        <v>190</v>
      </c>
      <c r="I2308" s="13">
        <v>2307</v>
      </c>
    </row>
    <row r="2309" spans="1:9" x14ac:dyDescent="0.25">
      <c r="A2309" s="13" t="str">
        <f t="shared" si="36"/>
        <v xml:space="preserve">615-A      Concrete Type I Cast-in-Place Median Barrier, 42" High </v>
      </c>
      <c r="B2309" s="13" t="s">
        <v>2762</v>
      </c>
      <c r="C2309" s="13" t="s">
        <v>2773</v>
      </c>
      <c r="D2309" s="13" t="s">
        <v>230</v>
      </c>
      <c r="E2309" s="13" t="s">
        <v>1569</v>
      </c>
      <c r="F2309" s="13" t="s">
        <v>188</v>
      </c>
      <c r="G2309" s="13" t="s">
        <v>189</v>
      </c>
      <c r="H2309" s="13" t="s">
        <v>190</v>
      </c>
      <c r="I2309" s="13">
        <v>2308</v>
      </c>
    </row>
    <row r="2310" spans="1:9" x14ac:dyDescent="0.25">
      <c r="A2310" s="13" t="str">
        <f t="shared" si="36"/>
        <v xml:space="preserve">615-A      Concrete Type I Modified Cast-in-Place Median Barrier </v>
      </c>
      <c r="B2310" s="13" t="s">
        <v>2762</v>
      </c>
      <c r="C2310" s="13" t="s">
        <v>2774</v>
      </c>
      <c r="D2310" s="13" t="s">
        <v>230</v>
      </c>
      <c r="E2310" s="13" t="s">
        <v>1569</v>
      </c>
      <c r="F2310" s="13" t="s">
        <v>188</v>
      </c>
      <c r="G2310" s="13" t="s">
        <v>189</v>
      </c>
      <c r="H2310" s="13" t="s">
        <v>190</v>
      </c>
      <c r="I2310" s="13">
        <v>2309</v>
      </c>
    </row>
    <row r="2311" spans="1:9" x14ac:dyDescent="0.25">
      <c r="A2311" s="13" t="str">
        <f t="shared" si="36"/>
        <v xml:space="preserve">615-A      Concrete Type I Modified Cast-in-Place Median Barrier, 32" High </v>
      </c>
      <c r="B2311" s="13" t="s">
        <v>2762</v>
      </c>
      <c r="C2311" s="13" t="s">
        <v>2775</v>
      </c>
      <c r="D2311" s="13" t="s">
        <v>230</v>
      </c>
      <c r="E2311" s="13" t="s">
        <v>1569</v>
      </c>
      <c r="F2311" s="13" t="s">
        <v>188</v>
      </c>
      <c r="G2311" s="13" t="s">
        <v>189</v>
      </c>
      <c r="H2311" s="13" t="s">
        <v>190</v>
      </c>
      <c r="I2311" s="13">
        <v>2310</v>
      </c>
    </row>
    <row r="2312" spans="1:9" x14ac:dyDescent="0.25">
      <c r="A2312" s="13" t="str">
        <f t="shared" si="36"/>
        <v xml:space="preserve">615-A      Concrete Type II Cast-in-Place Median Barrier </v>
      </c>
      <c r="B2312" s="13" t="s">
        <v>2762</v>
      </c>
      <c r="C2312" s="13" t="s">
        <v>2776</v>
      </c>
      <c r="D2312" s="13" t="s">
        <v>230</v>
      </c>
      <c r="E2312" s="13" t="s">
        <v>1569</v>
      </c>
      <c r="F2312" s="13" t="s">
        <v>188</v>
      </c>
      <c r="G2312" s="13" t="s">
        <v>189</v>
      </c>
      <c r="H2312" s="13" t="s">
        <v>190</v>
      </c>
      <c r="I2312" s="13">
        <v>2311</v>
      </c>
    </row>
    <row r="2313" spans="1:9" x14ac:dyDescent="0.25">
      <c r="A2313" s="13" t="str">
        <f t="shared" si="36"/>
        <v xml:space="preserve">615-A      Concrete Type II Modified Cast-in-Place Median Barrier </v>
      </c>
      <c r="B2313" s="13" t="s">
        <v>2762</v>
      </c>
      <c r="C2313" s="13" t="s">
        <v>2777</v>
      </c>
      <c r="D2313" s="13" t="s">
        <v>230</v>
      </c>
      <c r="E2313" s="13" t="s">
        <v>1569</v>
      </c>
      <c r="F2313" s="13" t="s">
        <v>188</v>
      </c>
      <c r="G2313" s="13" t="s">
        <v>189</v>
      </c>
      <c r="H2313" s="13" t="s">
        <v>190</v>
      </c>
      <c r="I2313" s="13">
        <v>2312</v>
      </c>
    </row>
    <row r="2314" spans="1:9" x14ac:dyDescent="0.25">
      <c r="A2314" s="13" t="str">
        <f t="shared" si="36"/>
        <v xml:space="preserve">615-A      Concrete Type III Cast-in-Place Median Barrier </v>
      </c>
      <c r="B2314" s="13" t="s">
        <v>2762</v>
      </c>
      <c r="C2314" s="13" t="s">
        <v>2778</v>
      </c>
      <c r="D2314" s="13" t="s">
        <v>230</v>
      </c>
      <c r="E2314" s="13" t="s">
        <v>1569</v>
      </c>
      <c r="F2314" s="13" t="s">
        <v>188</v>
      </c>
      <c r="G2314" s="13" t="s">
        <v>189</v>
      </c>
      <c r="H2314" s="13" t="s">
        <v>190</v>
      </c>
      <c r="I2314" s="13">
        <v>2313</v>
      </c>
    </row>
    <row r="2315" spans="1:9" x14ac:dyDescent="0.25">
      <c r="A2315" s="13" t="str">
        <f t="shared" si="36"/>
        <v xml:space="preserve">615-A      Concrete Type III Cast-in-Place Median Barrier, 42" High </v>
      </c>
      <c r="B2315" s="13" t="s">
        <v>2762</v>
      </c>
      <c r="C2315" s="13" t="s">
        <v>2779</v>
      </c>
      <c r="D2315" s="13" t="s">
        <v>230</v>
      </c>
      <c r="E2315" s="13" t="s">
        <v>1569</v>
      </c>
      <c r="F2315" s="13" t="s">
        <v>188</v>
      </c>
      <c r="G2315" s="13" t="s">
        <v>189</v>
      </c>
      <c r="H2315" s="13" t="s">
        <v>190</v>
      </c>
      <c r="I2315" s="13">
        <v>2314</v>
      </c>
    </row>
    <row r="2316" spans="1:9" x14ac:dyDescent="0.25">
      <c r="A2316" s="13" t="str">
        <f t="shared" si="36"/>
        <v xml:space="preserve">615-A      Concrete Type III Modified Cast-in-Place Median Barrier </v>
      </c>
      <c r="B2316" s="13" t="s">
        <v>2762</v>
      </c>
      <c r="C2316" s="13" t="s">
        <v>2780</v>
      </c>
      <c r="D2316" s="13" t="s">
        <v>230</v>
      </c>
      <c r="E2316" s="13" t="s">
        <v>1569</v>
      </c>
      <c r="F2316" s="13" t="s">
        <v>188</v>
      </c>
      <c r="G2316" s="13" t="s">
        <v>189</v>
      </c>
      <c r="H2316" s="13" t="s">
        <v>190</v>
      </c>
      <c r="I2316" s="13">
        <v>2315</v>
      </c>
    </row>
    <row r="2317" spans="1:9" x14ac:dyDescent="0.25">
      <c r="A2317" s="13" t="str">
        <f t="shared" si="36"/>
        <v xml:space="preserve">615-A      Concrete Type III Modified Cast-in-Place Median Barrier, 42" High </v>
      </c>
      <c r="B2317" s="13" t="s">
        <v>2762</v>
      </c>
      <c r="C2317" s="13" t="s">
        <v>2781</v>
      </c>
      <c r="D2317" s="13" t="s">
        <v>230</v>
      </c>
      <c r="E2317" s="13" t="s">
        <v>1569</v>
      </c>
      <c r="F2317" s="13" t="s">
        <v>188</v>
      </c>
      <c r="G2317" s="13" t="s">
        <v>189</v>
      </c>
      <c r="H2317" s="13" t="s">
        <v>190</v>
      </c>
      <c r="I2317" s="13">
        <v>2316</v>
      </c>
    </row>
    <row r="2318" spans="1:9" x14ac:dyDescent="0.25">
      <c r="A2318" s="13" t="str">
        <f t="shared" si="36"/>
        <v xml:space="preserve">615-A      Concrete Type IV Cast-in-Place Median Barrier </v>
      </c>
      <c r="B2318" s="13" t="s">
        <v>2762</v>
      </c>
      <c r="C2318" s="13" t="s">
        <v>2782</v>
      </c>
      <c r="D2318" s="13" t="s">
        <v>230</v>
      </c>
      <c r="E2318" s="13" t="s">
        <v>1569</v>
      </c>
      <c r="F2318" s="13" t="s">
        <v>188</v>
      </c>
      <c r="G2318" s="13" t="s">
        <v>189</v>
      </c>
      <c r="H2318" s="13" t="s">
        <v>190</v>
      </c>
      <c r="I2318" s="13">
        <v>2317</v>
      </c>
    </row>
    <row r="2319" spans="1:9" x14ac:dyDescent="0.25">
      <c r="A2319" s="13" t="str">
        <f t="shared" si="36"/>
        <v xml:space="preserve">615-A      Concrete Type IV Cast-in-Place Median Barrier, 42" High </v>
      </c>
      <c r="B2319" s="13" t="s">
        <v>2762</v>
      </c>
      <c r="C2319" s="13" t="s">
        <v>2783</v>
      </c>
      <c r="D2319" s="13" t="s">
        <v>230</v>
      </c>
      <c r="E2319" s="13" t="s">
        <v>1569</v>
      </c>
      <c r="F2319" s="13" t="s">
        <v>188</v>
      </c>
      <c r="G2319" s="13" t="s">
        <v>189</v>
      </c>
      <c r="H2319" s="13" t="s">
        <v>190</v>
      </c>
      <c r="I2319" s="13">
        <v>2318</v>
      </c>
    </row>
    <row r="2320" spans="1:9" x14ac:dyDescent="0.25">
      <c r="A2320" s="13" t="str">
        <f t="shared" si="36"/>
        <v xml:space="preserve">615-A      Concrete Type IV Modified Cast-in-Place Median Barrier </v>
      </c>
      <c r="B2320" s="13" t="s">
        <v>2762</v>
      </c>
      <c r="C2320" s="13" t="s">
        <v>2784</v>
      </c>
      <c r="D2320" s="13" t="s">
        <v>230</v>
      </c>
      <c r="E2320" s="13" t="s">
        <v>1569</v>
      </c>
      <c r="F2320" s="13" t="s">
        <v>188</v>
      </c>
      <c r="G2320" s="13" t="s">
        <v>189</v>
      </c>
      <c r="H2320" s="13" t="s">
        <v>190</v>
      </c>
      <c r="I2320" s="13">
        <v>2319</v>
      </c>
    </row>
    <row r="2321" spans="1:9" x14ac:dyDescent="0.25">
      <c r="A2321" s="13" t="str">
        <f t="shared" si="36"/>
        <v xml:space="preserve">615-A      Concrete Type IV Modified, 42" Height, Cast-in-Place Median Barrier </v>
      </c>
      <c r="B2321" s="13" t="s">
        <v>2762</v>
      </c>
      <c r="C2321" s="13" t="s">
        <v>2785</v>
      </c>
      <c r="D2321" s="13" t="s">
        <v>230</v>
      </c>
      <c r="E2321" s="13" t="s">
        <v>1569</v>
      </c>
      <c r="F2321" s="13" t="s">
        <v>188</v>
      </c>
      <c r="G2321" s="13" t="s">
        <v>189</v>
      </c>
      <c r="H2321" s="13" t="s">
        <v>190</v>
      </c>
      <c r="I2321" s="13">
        <v>2320</v>
      </c>
    </row>
    <row r="2322" spans="1:9" x14ac:dyDescent="0.25">
      <c r="A2322" s="13" t="str">
        <f t="shared" si="36"/>
        <v xml:space="preserve">615-A      Concrete Bridge End Barrier, 37.5" </v>
      </c>
      <c r="B2322" s="13" t="s">
        <v>2762</v>
      </c>
      <c r="C2322" s="13" t="s">
        <v>2786</v>
      </c>
      <c r="D2322" s="13" t="s">
        <v>230</v>
      </c>
      <c r="E2322" s="13" t="s">
        <v>1569</v>
      </c>
      <c r="F2322" s="13" t="s">
        <v>188</v>
      </c>
      <c r="G2322" s="13" t="s">
        <v>189</v>
      </c>
      <c r="H2322" s="13" t="s">
        <v>190</v>
      </c>
      <c r="I2322" s="13">
        <v>2321</v>
      </c>
    </row>
    <row r="2323" spans="1:9" x14ac:dyDescent="0.25">
      <c r="A2323" s="13" t="str">
        <f t="shared" si="36"/>
        <v xml:space="preserve">615-B      Precast Concrete Median Barrier </v>
      </c>
      <c r="B2323" s="13" t="s">
        <v>2787</v>
      </c>
      <c r="C2323" s="13" t="s">
        <v>2788</v>
      </c>
      <c r="D2323" s="13" t="s">
        <v>230</v>
      </c>
      <c r="E2323" s="13" t="s">
        <v>1569</v>
      </c>
      <c r="F2323" s="13" t="s">
        <v>188</v>
      </c>
      <c r="G2323" s="13" t="s">
        <v>189</v>
      </c>
      <c r="H2323" s="13" t="s">
        <v>190</v>
      </c>
      <c r="I2323" s="13">
        <v>2322</v>
      </c>
    </row>
    <row r="2324" spans="1:9" x14ac:dyDescent="0.25">
      <c r="A2324" s="13" t="str">
        <f t="shared" si="36"/>
        <v xml:space="preserve">616-A      Concrete Median and/or Island Pavement, 10-inch </v>
      </c>
      <c r="B2324" s="13" t="s">
        <v>2789</v>
      </c>
      <c r="C2324" s="13" t="s">
        <v>2790</v>
      </c>
      <c r="D2324" s="13" t="s">
        <v>228</v>
      </c>
      <c r="E2324" s="13" t="s">
        <v>1569</v>
      </c>
      <c r="F2324" s="13" t="s">
        <v>188</v>
      </c>
      <c r="G2324" s="13" t="s">
        <v>189</v>
      </c>
      <c r="H2324" s="13" t="s">
        <v>190</v>
      </c>
      <c r="I2324" s="13">
        <v>2323</v>
      </c>
    </row>
    <row r="2325" spans="1:9" x14ac:dyDescent="0.25">
      <c r="A2325" s="13" t="str">
        <f t="shared" si="36"/>
        <v xml:space="preserve">616-A      Concrete Median and/or Island Pavement, 11-inch </v>
      </c>
      <c r="B2325" s="13" t="s">
        <v>2789</v>
      </c>
      <c r="C2325" s="13" t="s">
        <v>2791</v>
      </c>
      <c r="D2325" s="13" t="s">
        <v>228</v>
      </c>
      <c r="E2325" s="13" t="s">
        <v>1569</v>
      </c>
      <c r="F2325" s="13" t="s">
        <v>188</v>
      </c>
      <c r="G2325" s="13" t="s">
        <v>189</v>
      </c>
      <c r="H2325" s="13" t="s">
        <v>190</v>
      </c>
      <c r="I2325" s="13">
        <v>2324</v>
      </c>
    </row>
    <row r="2326" spans="1:9" x14ac:dyDescent="0.25">
      <c r="A2326" s="13" t="str">
        <f t="shared" si="36"/>
        <v xml:space="preserve">616-A      Concrete Median and/or Island Pavement, 12-inch </v>
      </c>
      <c r="B2326" s="13" t="s">
        <v>2789</v>
      </c>
      <c r="C2326" s="13" t="s">
        <v>2792</v>
      </c>
      <c r="D2326" s="13" t="s">
        <v>228</v>
      </c>
      <c r="E2326" s="13" t="s">
        <v>1569</v>
      </c>
      <c r="F2326" s="13" t="s">
        <v>188</v>
      </c>
      <c r="G2326" s="13" t="s">
        <v>189</v>
      </c>
      <c r="H2326" s="13" t="s">
        <v>190</v>
      </c>
      <c r="I2326" s="13">
        <v>2325</v>
      </c>
    </row>
    <row r="2327" spans="1:9" x14ac:dyDescent="0.25">
      <c r="A2327" s="13" t="str">
        <f t="shared" si="36"/>
        <v xml:space="preserve">616-A      Concrete Median and/or Island Pavement, 4-inch </v>
      </c>
      <c r="B2327" s="13" t="s">
        <v>2789</v>
      </c>
      <c r="C2327" s="13" t="s">
        <v>2793</v>
      </c>
      <c r="D2327" s="13" t="s">
        <v>228</v>
      </c>
      <c r="E2327" s="13" t="s">
        <v>1569</v>
      </c>
      <c r="F2327" s="13" t="s">
        <v>188</v>
      </c>
      <c r="G2327" s="13" t="s">
        <v>189</v>
      </c>
      <c r="H2327" s="13" t="s">
        <v>190</v>
      </c>
      <c r="I2327" s="13">
        <v>2326</v>
      </c>
    </row>
    <row r="2328" spans="1:9" x14ac:dyDescent="0.25">
      <c r="A2328" s="13" t="str">
        <f t="shared" si="36"/>
        <v xml:space="preserve">616-A      Concrete Median and/or Island Pavement, 5.5-inch </v>
      </c>
      <c r="B2328" s="13" t="s">
        <v>2789</v>
      </c>
      <c r="C2328" s="13" t="s">
        <v>2794</v>
      </c>
      <c r="D2328" s="13" t="s">
        <v>228</v>
      </c>
      <c r="E2328" s="13" t="s">
        <v>1569</v>
      </c>
      <c r="F2328" s="13" t="s">
        <v>188</v>
      </c>
      <c r="G2328" s="13" t="s">
        <v>189</v>
      </c>
      <c r="H2328" s="13" t="s">
        <v>190</v>
      </c>
      <c r="I2328" s="13">
        <v>2327</v>
      </c>
    </row>
    <row r="2329" spans="1:9" x14ac:dyDescent="0.25">
      <c r="A2329" s="13" t="str">
        <f t="shared" si="36"/>
        <v xml:space="preserve">616-A      Concrete Median and/or Island Pavement, 6-inch </v>
      </c>
      <c r="B2329" s="13" t="s">
        <v>2789</v>
      </c>
      <c r="C2329" s="13" t="s">
        <v>2795</v>
      </c>
      <c r="D2329" s="13" t="s">
        <v>228</v>
      </c>
      <c r="E2329" s="13" t="s">
        <v>1569</v>
      </c>
      <c r="F2329" s="13" t="s">
        <v>188</v>
      </c>
      <c r="G2329" s="13" t="s">
        <v>189</v>
      </c>
      <c r="H2329" s="13" t="s">
        <v>190</v>
      </c>
      <c r="I2329" s="13">
        <v>2328</v>
      </c>
    </row>
    <row r="2330" spans="1:9" x14ac:dyDescent="0.25">
      <c r="A2330" s="13" t="str">
        <f t="shared" si="36"/>
        <v xml:space="preserve">616-A      Concrete Median and/or Island Pavement, 7.5-inch </v>
      </c>
      <c r="B2330" s="13" t="s">
        <v>2789</v>
      </c>
      <c r="C2330" s="13" t="s">
        <v>2796</v>
      </c>
      <c r="D2330" s="13" t="s">
        <v>228</v>
      </c>
      <c r="E2330" s="13" t="s">
        <v>1569</v>
      </c>
      <c r="F2330" s="13" t="s">
        <v>188</v>
      </c>
      <c r="G2330" s="13" t="s">
        <v>189</v>
      </c>
      <c r="H2330" s="13" t="s">
        <v>190</v>
      </c>
      <c r="I2330" s="13">
        <v>2329</v>
      </c>
    </row>
    <row r="2331" spans="1:9" x14ac:dyDescent="0.25">
      <c r="A2331" s="13" t="str">
        <f t="shared" si="36"/>
        <v xml:space="preserve">616-B      Bituminous Median and/or Island Pavement </v>
      </c>
      <c r="B2331" s="13" t="s">
        <v>2797</v>
      </c>
      <c r="C2331" s="13" t="s">
        <v>2798</v>
      </c>
      <c r="D2331" s="13" t="s">
        <v>228</v>
      </c>
      <c r="E2331" s="13" t="s">
        <v>1569</v>
      </c>
      <c r="F2331" s="13" t="s">
        <v>188</v>
      </c>
      <c r="G2331" s="13" t="s">
        <v>189</v>
      </c>
      <c r="H2331" s="13" t="s">
        <v>190</v>
      </c>
      <c r="I2331" s="13">
        <v>2330</v>
      </c>
    </row>
    <row r="2332" spans="1:9" x14ac:dyDescent="0.25">
      <c r="A2332" s="13" t="str">
        <f t="shared" si="36"/>
        <v xml:space="preserve">616-B      Bituminous Median and/or Island Pavement, </v>
      </c>
      <c r="B2332" s="13" t="s">
        <v>2797</v>
      </c>
      <c r="C2332" s="13" t="s">
        <v>2799</v>
      </c>
      <c r="D2332" s="13" t="s">
        <v>228</v>
      </c>
      <c r="E2332" s="13" t="s">
        <v>1569</v>
      </c>
      <c r="F2332" s="13" t="s">
        <v>188</v>
      </c>
      <c r="G2332" s="13" t="s">
        <v>189</v>
      </c>
      <c r="H2332" s="13" t="s">
        <v>190</v>
      </c>
      <c r="I2332" s="13">
        <v>2331</v>
      </c>
    </row>
    <row r="2333" spans="1:9" x14ac:dyDescent="0.25">
      <c r="A2333" s="13" t="str">
        <f t="shared" si="36"/>
        <v xml:space="preserve">907-616-C  Colored and Imprinted Concrete Median and Island Pavement, 10-inch Thickness </v>
      </c>
      <c r="B2333" s="13" t="s">
        <v>2800</v>
      </c>
      <c r="C2333" s="13" t="s">
        <v>2801</v>
      </c>
      <c r="D2333" s="13" t="s">
        <v>308</v>
      </c>
      <c r="E2333" s="13" t="s">
        <v>1569</v>
      </c>
      <c r="F2333" s="13" t="s">
        <v>188</v>
      </c>
      <c r="G2333" s="13" t="s">
        <v>189</v>
      </c>
      <c r="H2333" s="13" t="s">
        <v>190</v>
      </c>
      <c r="I2333" s="13">
        <v>2332</v>
      </c>
    </row>
    <row r="2334" spans="1:9" x14ac:dyDescent="0.25">
      <c r="A2334" s="13" t="str">
        <f t="shared" si="36"/>
        <v xml:space="preserve">907-616-C  Colored and Imprinted Concrete Median and Island Pavement, 12-inch Thickness </v>
      </c>
      <c r="B2334" s="13" t="s">
        <v>2800</v>
      </c>
      <c r="C2334" s="13" t="s">
        <v>2802</v>
      </c>
      <c r="D2334" s="13" t="s">
        <v>308</v>
      </c>
      <c r="E2334" s="13" t="s">
        <v>1569</v>
      </c>
      <c r="F2334" s="13" t="s">
        <v>188</v>
      </c>
      <c r="G2334" s="13" t="s">
        <v>189</v>
      </c>
      <c r="H2334" s="13" t="s">
        <v>190</v>
      </c>
      <c r="I2334" s="13">
        <v>2333</v>
      </c>
    </row>
    <row r="2335" spans="1:9" x14ac:dyDescent="0.25">
      <c r="A2335" s="13" t="str">
        <f t="shared" si="36"/>
        <v xml:space="preserve">907-616-C  Colored and Imprinted Concrete Median and Island Pavement, 4-inch Thickness </v>
      </c>
      <c r="B2335" s="13" t="s">
        <v>2800</v>
      </c>
      <c r="C2335" s="13" t="s">
        <v>2803</v>
      </c>
      <c r="D2335" s="13" t="s">
        <v>308</v>
      </c>
      <c r="E2335" s="13" t="s">
        <v>1569</v>
      </c>
      <c r="F2335" s="13" t="s">
        <v>188</v>
      </c>
      <c r="G2335" s="13" t="s">
        <v>189</v>
      </c>
      <c r="H2335" s="13" t="s">
        <v>190</v>
      </c>
      <c r="I2335" s="13">
        <v>2334</v>
      </c>
    </row>
    <row r="2336" spans="1:9" x14ac:dyDescent="0.25">
      <c r="A2336" s="13" t="str">
        <f t="shared" si="36"/>
        <v xml:space="preserve">907-616-C  Colored and Imprinted Concrete Median and Island Pavement, 6-inch Thickness </v>
      </c>
      <c r="B2336" s="13" t="s">
        <v>2800</v>
      </c>
      <c r="C2336" s="13" t="s">
        <v>2804</v>
      </c>
      <c r="D2336" s="13" t="s">
        <v>308</v>
      </c>
      <c r="E2336" s="13" t="s">
        <v>1569</v>
      </c>
      <c r="F2336" s="13" t="s">
        <v>188</v>
      </c>
      <c r="G2336" s="13" t="s">
        <v>189</v>
      </c>
      <c r="H2336" s="13" t="s">
        <v>190</v>
      </c>
      <c r="I2336" s="13">
        <v>2335</v>
      </c>
    </row>
    <row r="2337" spans="1:9" x14ac:dyDescent="0.25">
      <c r="A2337" s="13" t="str">
        <f t="shared" si="36"/>
        <v xml:space="preserve">907-616-C  Colored and Imprinted Concrete Median and Island Pavement, 12.75-inch Thickness </v>
      </c>
      <c r="B2337" s="13" t="s">
        <v>2800</v>
      </c>
      <c r="C2337" s="13" t="s">
        <v>2805</v>
      </c>
      <c r="D2337" s="13" t="s">
        <v>308</v>
      </c>
      <c r="E2337" s="13" t="s">
        <v>1569</v>
      </c>
      <c r="F2337" s="13" t="s">
        <v>188</v>
      </c>
      <c r="G2337" s="13" t="s">
        <v>189</v>
      </c>
      <c r="H2337" s="13" t="s">
        <v>190</v>
      </c>
      <c r="I2337" s="13">
        <v>2336</v>
      </c>
    </row>
    <row r="2338" spans="1:9" x14ac:dyDescent="0.25">
      <c r="A2338" s="13" t="str">
        <f t="shared" si="36"/>
        <v xml:space="preserve">617-A      Right-of-Way Marker </v>
      </c>
      <c r="B2338" s="13" t="s">
        <v>2806</v>
      </c>
      <c r="C2338" s="13" t="s">
        <v>2807</v>
      </c>
      <c r="D2338" s="13" t="s">
        <v>207</v>
      </c>
      <c r="E2338" s="13" t="s">
        <v>187</v>
      </c>
      <c r="F2338" s="13" t="s">
        <v>188</v>
      </c>
      <c r="G2338" s="13" t="s">
        <v>189</v>
      </c>
      <c r="H2338" s="13" t="s">
        <v>190</v>
      </c>
      <c r="I2338" s="13">
        <v>2337</v>
      </c>
    </row>
    <row r="2339" spans="1:9" x14ac:dyDescent="0.25">
      <c r="A2339" s="13" t="str">
        <f t="shared" si="36"/>
        <v xml:space="preserve">617-B      Permanent Easement Marker </v>
      </c>
      <c r="B2339" s="13" t="s">
        <v>2808</v>
      </c>
      <c r="C2339" s="13" t="s">
        <v>2809</v>
      </c>
      <c r="D2339" s="13" t="s">
        <v>207</v>
      </c>
      <c r="E2339" s="13" t="s">
        <v>187</v>
      </c>
      <c r="F2339" s="13" t="s">
        <v>188</v>
      </c>
      <c r="G2339" s="13" t="s">
        <v>189</v>
      </c>
      <c r="H2339" s="13" t="s">
        <v>190</v>
      </c>
      <c r="I2339" s="13">
        <v>2338</v>
      </c>
    </row>
    <row r="2340" spans="1:9" x14ac:dyDescent="0.25">
      <c r="A2340" s="13" t="str">
        <f t="shared" si="36"/>
        <v xml:space="preserve">907-618-A  Maintenance of Traffic </v>
      </c>
      <c r="B2340" s="13" t="s">
        <v>2810</v>
      </c>
      <c r="C2340" s="13" t="s">
        <v>2811</v>
      </c>
      <c r="D2340" s="13" t="s">
        <v>186</v>
      </c>
      <c r="E2340" s="13" t="s">
        <v>187</v>
      </c>
      <c r="F2340" s="13" t="s">
        <v>188</v>
      </c>
      <c r="G2340" s="13" t="s">
        <v>189</v>
      </c>
      <c r="H2340" s="13" t="s">
        <v>190</v>
      </c>
      <c r="I2340" s="13">
        <v>2339</v>
      </c>
    </row>
    <row r="2341" spans="1:9" x14ac:dyDescent="0.25">
      <c r="A2341" s="13" t="str">
        <f t="shared" si="36"/>
        <v xml:space="preserve">618-B      Additional Construction Signs </v>
      </c>
      <c r="B2341" s="13" t="s">
        <v>2812</v>
      </c>
      <c r="C2341" s="13" t="s">
        <v>2813</v>
      </c>
      <c r="D2341" s="13" t="s">
        <v>308</v>
      </c>
      <c r="E2341" s="13" t="s">
        <v>187</v>
      </c>
      <c r="F2341" s="13" t="s">
        <v>188</v>
      </c>
      <c r="G2341" s="13" t="s">
        <v>189</v>
      </c>
      <c r="H2341" s="13" t="s">
        <v>190</v>
      </c>
      <c r="I2341" s="13">
        <v>2340</v>
      </c>
    </row>
    <row r="2342" spans="1:9" x14ac:dyDescent="0.25">
      <c r="A2342" s="13" t="str">
        <f t="shared" si="36"/>
        <v xml:space="preserve">618-C      Construction and Removal of Detour Bridge </v>
      </c>
      <c r="B2342" s="13" t="s">
        <v>2814</v>
      </c>
      <c r="C2342" s="13" t="s">
        <v>2815</v>
      </c>
      <c r="D2342" s="13" t="s">
        <v>186</v>
      </c>
      <c r="E2342" s="13" t="s">
        <v>187</v>
      </c>
      <c r="F2342" s="13" t="s">
        <v>188</v>
      </c>
      <c r="G2342" s="13" t="s">
        <v>189</v>
      </c>
      <c r="H2342" s="13" t="s">
        <v>190</v>
      </c>
      <c r="I2342" s="13">
        <v>2341</v>
      </c>
    </row>
    <row r="2343" spans="1:9" x14ac:dyDescent="0.25">
      <c r="A2343" s="13" t="str">
        <f t="shared" si="36"/>
        <v xml:space="preserve">618-D      Construction and Removal of Detour </v>
      </c>
      <c r="B2343" s="13" t="s">
        <v>2816</v>
      </c>
      <c r="C2343" s="13" t="s">
        <v>2817</v>
      </c>
      <c r="D2343" s="13" t="s">
        <v>186</v>
      </c>
      <c r="E2343" s="13" t="s">
        <v>187</v>
      </c>
      <c r="F2343" s="13" t="s">
        <v>188</v>
      </c>
      <c r="G2343" s="13" t="s">
        <v>189</v>
      </c>
      <c r="H2343" s="13" t="s">
        <v>190</v>
      </c>
      <c r="I2343" s="13">
        <v>2342</v>
      </c>
    </row>
    <row r="2344" spans="1:9" x14ac:dyDescent="0.25">
      <c r="A2344" s="13" t="str">
        <f t="shared" si="36"/>
        <v xml:space="preserve">618-E      Detour Bridge Piling </v>
      </c>
      <c r="B2344" s="13" t="s">
        <v>2818</v>
      </c>
      <c r="C2344" s="13" t="s">
        <v>2819</v>
      </c>
      <c r="D2344" s="13" t="s">
        <v>230</v>
      </c>
      <c r="E2344" s="13" t="s">
        <v>187</v>
      </c>
      <c r="F2344" s="13" t="s">
        <v>188</v>
      </c>
      <c r="G2344" s="13" t="s">
        <v>189</v>
      </c>
      <c r="H2344" s="13" t="s">
        <v>190</v>
      </c>
      <c r="I2344" s="13">
        <v>2343</v>
      </c>
    </row>
    <row r="2345" spans="1:9" x14ac:dyDescent="0.25">
      <c r="A2345" s="13" t="str">
        <f t="shared" si="36"/>
        <v xml:space="preserve">618-F      Detour Bridge PDA Test Pile </v>
      </c>
      <c r="B2345" s="13" t="s">
        <v>2820</v>
      </c>
      <c r="C2345" s="13" t="s">
        <v>2821</v>
      </c>
      <c r="D2345" s="13" t="s">
        <v>186</v>
      </c>
      <c r="E2345" s="13" t="s">
        <v>187</v>
      </c>
      <c r="F2345" s="13" t="s">
        <v>188</v>
      </c>
      <c r="G2345" s="13" t="s">
        <v>189</v>
      </c>
      <c r="H2345" s="13" t="s">
        <v>190</v>
      </c>
      <c r="I2345" s="13">
        <v>2344</v>
      </c>
    </row>
    <row r="2346" spans="1:9" x14ac:dyDescent="0.25">
      <c r="A2346" s="13" t="str">
        <f t="shared" si="36"/>
        <v xml:space="preserve">907-618-M1 Service Patrol </v>
      </c>
      <c r="B2346" s="13" t="s">
        <v>2822</v>
      </c>
      <c r="C2346" s="13" t="s">
        <v>2823</v>
      </c>
      <c r="D2346" s="13" t="s">
        <v>186</v>
      </c>
      <c r="E2346" s="13" t="s">
        <v>187</v>
      </c>
      <c r="F2346" s="13" t="s">
        <v>188</v>
      </c>
      <c r="G2346" s="13" t="s">
        <v>189</v>
      </c>
      <c r="H2346" s="13" t="s">
        <v>190</v>
      </c>
      <c r="I2346" s="13">
        <v>2345</v>
      </c>
    </row>
    <row r="2347" spans="1:9" x14ac:dyDescent="0.25">
      <c r="A2347" s="13" t="str">
        <f t="shared" si="36"/>
        <v xml:space="preserve">907-618-M1 Service Patrol </v>
      </c>
      <c r="B2347" s="13" t="s">
        <v>2822</v>
      </c>
      <c r="C2347" s="13" t="s">
        <v>2823</v>
      </c>
      <c r="D2347" s="13" t="s">
        <v>2824</v>
      </c>
      <c r="E2347" s="13" t="s">
        <v>187</v>
      </c>
      <c r="F2347" s="13" t="s">
        <v>188</v>
      </c>
      <c r="G2347" s="13" t="s">
        <v>189</v>
      </c>
      <c r="H2347" s="13" t="s">
        <v>190</v>
      </c>
      <c r="I2347" s="13">
        <v>2346</v>
      </c>
    </row>
    <row r="2348" spans="1:9" x14ac:dyDescent="0.25">
      <c r="A2348" s="13" t="str">
        <f t="shared" si="36"/>
        <v xml:space="preserve">907-618-M2 Work Zone Law Enforcement </v>
      </c>
      <c r="B2348" s="13" t="s">
        <v>2825</v>
      </c>
      <c r="C2348" s="13" t="s">
        <v>2826</v>
      </c>
      <c r="D2348" s="13" t="s">
        <v>2824</v>
      </c>
      <c r="E2348" s="13" t="s">
        <v>187</v>
      </c>
      <c r="F2348" s="13" t="s">
        <v>188</v>
      </c>
      <c r="G2348" s="13" t="s">
        <v>189</v>
      </c>
      <c r="H2348" s="13" t="s">
        <v>190</v>
      </c>
      <c r="I2348" s="13">
        <v>2347</v>
      </c>
    </row>
    <row r="2349" spans="1:9" x14ac:dyDescent="0.25">
      <c r="A2349" s="13" t="str">
        <f t="shared" si="36"/>
        <v xml:space="preserve">907-618-Q  Traffic Queue Protection </v>
      </c>
      <c r="B2349" s="13" t="s">
        <v>2827</v>
      </c>
      <c r="C2349" s="13" t="s">
        <v>2828</v>
      </c>
      <c r="D2349" s="13" t="s">
        <v>2824</v>
      </c>
      <c r="E2349" s="13" t="s">
        <v>187</v>
      </c>
      <c r="F2349" s="13" t="s">
        <v>188</v>
      </c>
      <c r="G2349" s="13" t="s">
        <v>189</v>
      </c>
      <c r="H2349" s="13" t="s">
        <v>190</v>
      </c>
      <c r="I2349" s="13">
        <v>2348</v>
      </c>
    </row>
    <row r="2350" spans="1:9" x14ac:dyDescent="0.25">
      <c r="A2350" s="13" t="str">
        <f t="shared" si="36"/>
        <v xml:space="preserve">907-618-Q  Traffic Queue Protection </v>
      </c>
      <c r="B2350" s="13" t="s">
        <v>2827</v>
      </c>
      <c r="C2350" s="13" t="s">
        <v>2828</v>
      </c>
      <c r="D2350" s="13" t="s">
        <v>186</v>
      </c>
      <c r="E2350" s="13" t="s">
        <v>187</v>
      </c>
      <c r="F2350" s="13" t="s">
        <v>188</v>
      </c>
      <c r="G2350" s="13" t="s">
        <v>189</v>
      </c>
      <c r="H2350" s="13" t="s">
        <v>190</v>
      </c>
      <c r="I2350" s="13">
        <v>2349</v>
      </c>
    </row>
    <row r="2351" spans="1:9" x14ac:dyDescent="0.25">
      <c r="A2351" s="13" t="str">
        <f t="shared" si="36"/>
        <v xml:space="preserve">619-A1     Temporary Traffic Stripe, Continuous White </v>
      </c>
      <c r="B2351" s="13" t="s">
        <v>2829</v>
      </c>
      <c r="C2351" s="13" t="s">
        <v>2830</v>
      </c>
      <c r="D2351" s="13" t="s">
        <v>221</v>
      </c>
      <c r="E2351" s="13" t="s">
        <v>187</v>
      </c>
      <c r="F2351" s="13" t="s">
        <v>188</v>
      </c>
      <c r="G2351" s="13" t="s">
        <v>189</v>
      </c>
      <c r="H2351" s="13" t="s">
        <v>190</v>
      </c>
      <c r="I2351" s="13">
        <v>2350</v>
      </c>
    </row>
    <row r="2352" spans="1:9" x14ac:dyDescent="0.25">
      <c r="A2352" s="13" t="str">
        <f t="shared" si="36"/>
        <v xml:space="preserve">619-A1     Temporary Traffic Stripe, Continuous White </v>
      </c>
      <c r="B2352" s="13" t="s">
        <v>2829</v>
      </c>
      <c r="C2352" s="13" t="s">
        <v>2830</v>
      </c>
      <c r="D2352" s="13" t="s">
        <v>230</v>
      </c>
      <c r="E2352" s="13" t="s">
        <v>187</v>
      </c>
      <c r="F2352" s="13" t="s">
        <v>188</v>
      </c>
      <c r="G2352" s="13" t="s">
        <v>189</v>
      </c>
      <c r="H2352" s="13" t="s">
        <v>190</v>
      </c>
      <c r="I2352" s="13">
        <v>2351</v>
      </c>
    </row>
    <row r="2353" spans="1:9" x14ac:dyDescent="0.25">
      <c r="A2353" s="13" t="str">
        <f t="shared" si="36"/>
        <v xml:space="preserve">619-A1     Temporary Traffic Stripe, Continuous White, Paint </v>
      </c>
      <c r="B2353" s="13" t="s">
        <v>2829</v>
      </c>
      <c r="C2353" s="13" t="s">
        <v>2831</v>
      </c>
      <c r="D2353" s="13" t="s">
        <v>230</v>
      </c>
      <c r="E2353" s="13" t="s">
        <v>187</v>
      </c>
      <c r="F2353" s="13" t="s">
        <v>188</v>
      </c>
      <c r="G2353" s="13" t="s">
        <v>189</v>
      </c>
      <c r="H2353" s="13" t="s">
        <v>190</v>
      </c>
      <c r="I2353" s="13">
        <v>2352</v>
      </c>
    </row>
    <row r="2354" spans="1:9" x14ac:dyDescent="0.25">
      <c r="A2354" s="13" t="str">
        <f t="shared" si="36"/>
        <v xml:space="preserve">619-A1     Temporary Traffic Stripe, Continuous White, Paint </v>
      </c>
      <c r="B2354" s="13" t="s">
        <v>2829</v>
      </c>
      <c r="C2354" s="13" t="s">
        <v>2831</v>
      </c>
      <c r="D2354" s="13" t="s">
        <v>221</v>
      </c>
      <c r="E2354" s="13" t="s">
        <v>187</v>
      </c>
      <c r="F2354" s="13" t="s">
        <v>188</v>
      </c>
      <c r="G2354" s="13" t="s">
        <v>189</v>
      </c>
      <c r="H2354" s="13" t="s">
        <v>190</v>
      </c>
      <c r="I2354" s="13">
        <v>2353</v>
      </c>
    </row>
    <row r="2355" spans="1:9" x14ac:dyDescent="0.25">
      <c r="A2355" s="13" t="str">
        <f t="shared" si="36"/>
        <v xml:space="preserve">619-A1     Temporary Traffic Stripe, Continuous White, Type 1 Tape </v>
      </c>
      <c r="B2355" s="13" t="s">
        <v>2829</v>
      </c>
      <c r="C2355" s="13" t="s">
        <v>2832</v>
      </c>
      <c r="D2355" s="13" t="s">
        <v>230</v>
      </c>
      <c r="E2355" s="13" t="s">
        <v>187</v>
      </c>
      <c r="F2355" s="13" t="s">
        <v>188</v>
      </c>
      <c r="G2355" s="13" t="s">
        <v>189</v>
      </c>
      <c r="H2355" s="13" t="s">
        <v>190</v>
      </c>
      <c r="I2355" s="13">
        <v>2354</v>
      </c>
    </row>
    <row r="2356" spans="1:9" x14ac:dyDescent="0.25">
      <c r="A2356" s="13" t="str">
        <f t="shared" si="36"/>
        <v xml:space="preserve">619-A1     Temporary Traffic Stripe, Continuous White, Type 1 Tape </v>
      </c>
      <c r="B2356" s="13" t="s">
        <v>2829</v>
      </c>
      <c r="C2356" s="13" t="s">
        <v>2832</v>
      </c>
      <c r="D2356" s="13" t="s">
        <v>221</v>
      </c>
      <c r="E2356" s="13" t="s">
        <v>187</v>
      </c>
      <c r="F2356" s="13" t="s">
        <v>188</v>
      </c>
      <c r="G2356" s="13" t="s">
        <v>189</v>
      </c>
      <c r="H2356" s="13" t="s">
        <v>190</v>
      </c>
      <c r="I2356" s="13">
        <v>2355</v>
      </c>
    </row>
    <row r="2357" spans="1:9" x14ac:dyDescent="0.25">
      <c r="A2357" s="13" t="str">
        <f t="shared" si="36"/>
        <v xml:space="preserve">619-A1     Temporary Traffic Stripe, Continuous White, Type 1 or 2 Tape </v>
      </c>
      <c r="B2357" s="13" t="s">
        <v>2829</v>
      </c>
      <c r="C2357" s="13" t="s">
        <v>2833</v>
      </c>
      <c r="D2357" s="13" t="s">
        <v>230</v>
      </c>
      <c r="E2357" s="13" t="s">
        <v>187</v>
      </c>
      <c r="F2357" s="13" t="s">
        <v>188</v>
      </c>
      <c r="G2357" s="13" t="s">
        <v>189</v>
      </c>
      <c r="H2357" s="13" t="s">
        <v>190</v>
      </c>
      <c r="I2357" s="13">
        <v>2356</v>
      </c>
    </row>
    <row r="2358" spans="1:9" x14ac:dyDescent="0.25">
      <c r="A2358" s="13" t="str">
        <f t="shared" si="36"/>
        <v xml:space="preserve">619-A1     Temporary Traffic Stripe, Continuous White, Type 1 or 2 Tape </v>
      </c>
      <c r="B2358" s="13" t="s">
        <v>2829</v>
      </c>
      <c r="C2358" s="13" t="s">
        <v>2833</v>
      </c>
      <c r="D2358" s="13" t="s">
        <v>221</v>
      </c>
      <c r="E2358" s="13" t="s">
        <v>187</v>
      </c>
      <c r="F2358" s="13" t="s">
        <v>188</v>
      </c>
      <c r="G2358" s="13" t="s">
        <v>189</v>
      </c>
      <c r="H2358" s="13" t="s">
        <v>190</v>
      </c>
      <c r="I2358" s="13">
        <v>2357</v>
      </c>
    </row>
    <row r="2359" spans="1:9" x14ac:dyDescent="0.25">
      <c r="A2359" s="13" t="str">
        <f t="shared" si="36"/>
        <v xml:space="preserve">619-A1     Temporary Traffic Stripe, Continuous White, Type 2 Tape </v>
      </c>
      <c r="B2359" s="13" t="s">
        <v>2829</v>
      </c>
      <c r="C2359" s="13" t="s">
        <v>2834</v>
      </c>
      <c r="D2359" s="13" t="s">
        <v>221</v>
      </c>
      <c r="E2359" s="13" t="s">
        <v>187</v>
      </c>
      <c r="F2359" s="13" t="s">
        <v>188</v>
      </c>
      <c r="G2359" s="13" t="s">
        <v>189</v>
      </c>
      <c r="H2359" s="13" t="s">
        <v>190</v>
      </c>
      <c r="I2359" s="13">
        <v>2358</v>
      </c>
    </row>
    <row r="2360" spans="1:9" x14ac:dyDescent="0.25">
      <c r="A2360" s="13" t="str">
        <f t="shared" si="36"/>
        <v xml:space="preserve">619-A1     Temporary Traffic Stripe, Continuous White, Type 2 Tape </v>
      </c>
      <c r="B2360" s="13" t="s">
        <v>2829</v>
      </c>
      <c r="C2360" s="13" t="s">
        <v>2834</v>
      </c>
      <c r="D2360" s="13" t="s">
        <v>230</v>
      </c>
      <c r="E2360" s="13" t="s">
        <v>187</v>
      </c>
      <c r="F2360" s="13" t="s">
        <v>188</v>
      </c>
      <c r="G2360" s="13" t="s">
        <v>189</v>
      </c>
      <c r="H2360" s="13" t="s">
        <v>190</v>
      </c>
      <c r="I2360" s="13">
        <v>2359</v>
      </c>
    </row>
    <row r="2361" spans="1:9" x14ac:dyDescent="0.25">
      <c r="A2361" s="13" t="str">
        <f t="shared" si="36"/>
        <v xml:space="preserve">619-A2     Temporary Traffic Stripe, Continuous Yellow </v>
      </c>
      <c r="B2361" s="13" t="s">
        <v>2835</v>
      </c>
      <c r="C2361" s="13" t="s">
        <v>2836</v>
      </c>
      <c r="D2361" s="13" t="s">
        <v>221</v>
      </c>
      <c r="E2361" s="13" t="s">
        <v>187</v>
      </c>
      <c r="F2361" s="13" t="s">
        <v>188</v>
      </c>
      <c r="G2361" s="13" t="s">
        <v>189</v>
      </c>
      <c r="H2361" s="13" t="s">
        <v>190</v>
      </c>
      <c r="I2361" s="13">
        <v>2360</v>
      </c>
    </row>
    <row r="2362" spans="1:9" x14ac:dyDescent="0.25">
      <c r="A2362" s="13" t="str">
        <f t="shared" si="36"/>
        <v xml:space="preserve">619-A2     Temporary Traffic Stripe, Continuous Yellow </v>
      </c>
      <c r="B2362" s="13" t="s">
        <v>2835</v>
      </c>
      <c r="C2362" s="13" t="s">
        <v>2836</v>
      </c>
      <c r="D2362" s="13" t="s">
        <v>230</v>
      </c>
      <c r="E2362" s="13" t="s">
        <v>187</v>
      </c>
      <c r="F2362" s="13" t="s">
        <v>188</v>
      </c>
      <c r="G2362" s="13" t="s">
        <v>189</v>
      </c>
      <c r="H2362" s="13" t="s">
        <v>190</v>
      </c>
      <c r="I2362" s="13">
        <v>2361</v>
      </c>
    </row>
    <row r="2363" spans="1:9" x14ac:dyDescent="0.25">
      <c r="A2363" s="13" t="str">
        <f t="shared" si="36"/>
        <v xml:space="preserve">619-A2     Temporary Traffic Stripe, Continuous Yellow, Paint </v>
      </c>
      <c r="B2363" s="13" t="s">
        <v>2835</v>
      </c>
      <c r="C2363" s="13" t="s">
        <v>2837</v>
      </c>
      <c r="D2363" s="13" t="s">
        <v>230</v>
      </c>
      <c r="E2363" s="13" t="s">
        <v>187</v>
      </c>
      <c r="F2363" s="13" t="s">
        <v>188</v>
      </c>
      <c r="G2363" s="13" t="s">
        <v>189</v>
      </c>
      <c r="H2363" s="13" t="s">
        <v>190</v>
      </c>
      <c r="I2363" s="13">
        <v>2362</v>
      </c>
    </row>
    <row r="2364" spans="1:9" x14ac:dyDescent="0.25">
      <c r="A2364" s="13" t="str">
        <f t="shared" si="36"/>
        <v xml:space="preserve">619-A2     Temporary Traffic Stripe, Continuous Yellow, Paint </v>
      </c>
      <c r="B2364" s="13" t="s">
        <v>2835</v>
      </c>
      <c r="C2364" s="13" t="s">
        <v>2837</v>
      </c>
      <c r="D2364" s="13" t="s">
        <v>221</v>
      </c>
      <c r="E2364" s="13" t="s">
        <v>187</v>
      </c>
      <c r="F2364" s="13" t="s">
        <v>188</v>
      </c>
      <c r="G2364" s="13" t="s">
        <v>189</v>
      </c>
      <c r="H2364" s="13" t="s">
        <v>190</v>
      </c>
      <c r="I2364" s="13">
        <v>2363</v>
      </c>
    </row>
    <row r="2365" spans="1:9" x14ac:dyDescent="0.25">
      <c r="A2365" s="13" t="str">
        <f t="shared" si="36"/>
        <v xml:space="preserve">619-A2     Temporary Traffic Stripe, Continuous Yellow, Type 1 Tape </v>
      </c>
      <c r="B2365" s="13" t="s">
        <v>2835</v>
      </c>
      <c r="C2365" s="13" t="s">
        <v>2838</v>
      </c>
      <c r="D2365" s="13" t="s">
        <v>221</v>
      </c>
      <c r="E2365" s="13" t="s">
        <v>187</v>
      </c>
      <c r="F2365" s="13" t="s">
        <v>188</v>
      </c>
      <c r="G2365" s="13" t="s">
        <v>189</v>
      </c>
      <c r="H2365" s="13" t="s">
        <v>190</v>
      </c>
      <c r="I2365" s="13">
        <v>2364</v>
      </c>
    </row>
    <row r="2366" spans="1:9" x14ac:dyDescent="0.25">
      <c r="A2366" s="13" t="str">
        <f t="shared" si="36"/>
        <v xml:space="preserve">619-A2     Temporary Traffic Stripe, Continuous Yellow, Type 1 Tape </v>
      </c>
      <c r="B2366" s="13" t="s">
        <v>2835</v>
      </c>
      <c r="C2366" s="13" t="s">
        <v>2838</v>
      </c>
      <c r="D2366" s="13" t="s">
        <v>230</v>
      </c>
      <c r="E2366" s="13" t="s">
        <v>187</v>
      </c>
      <c r="F2366" s="13" t="s">
        <v>188</v>
      </c>
      <c r="G2366" s="13" t="s">
        <v>189</v>
      </c>
      <c r="H2366" s="13" t="s">
        <v>190</v>
      </c>
      <c r="I2366" s="13">
        <v>2365</v>
      </c>
    </row>
    <row r="2367" spans="1:9" x14ac:dyDescent="0.25">
      <c r="A2367" s="13" t="str">
        <f t="shared" si="36"/>
        <v xml:space="preserve">619-A2     Temporary Traffic Stripe, Continuous Yellow, Type 1 or 2 Tape </v>
      </c>
      <c r="B2367" s="13" t="s">
        <v>2835</v>
      </c>
      <c r="C2367" s="13" t="s">
        <v>2839</v>
      </c>
      <c r="D2367" s="13" t="s">
        <v>221</v>
      </c>
      <c r="E2367" s="13" t="s">
        <v>187</v>
      </c>
      <c r="F2367" s="13" t="s">
        <v>188</v>
      </c>
      <c r="G2367" s="13" t="s">
        <v>189</v>
      </c>
      <c r="H2367" s="13" t="s">
        <v>190</v>
      </c>
      <c r="I2367" s="13">
        <v>2366</v>
      </c>
    </row>
    <row r="2368" spans="1:9" x14ac:dyDescent="0.25">
      <c r="A2368" s="13" t="str">
        <f t="shared" si="36"/>
        <v xml:space="preserve">619-A2     Temporary Traffic Stripe, Continuous Yellow, Type 1 or 2 Tape </v>
      </c>
      <c r="B2368" s="13" t="s">
        <v>2835</v>
      </c>
      <c r="C2368" s="13" t="s">
        <v>2839</v>
      </c>
      <c r="D2368" s="13" t="s">
        <v>230</v>
      </c>
      <c r="E2368" s="13" t="s">
        <v>187</v>
      </c>
      <c r="F2368" s="13" t="s">
        <v>188</v>
      </c>
      <c r="G2368" s="13" t="s">
        <v>189</v>
      </c>
      <c r="H2368" s="13" t="s">
        <v>190</v>
      </c>
      <c r="I2368" s="13">
        <v>2367</v>
      </c>
    </row>
    <row r="2369" spans="1:9" x14ac:dyDescent="0.25">
      <c r="A2369" s="13" t="str">
        <f t="shared" si="36"/>
        <v xml:space="preserve">619-A2     Temporary Traffic Stripe, Continuous Yellow, Type 2 Tape </v>
      </c>
      <c r="B2369" s="13" t="s">
        <v>2835</v>
      </c>
      <c r="C2369" s="13" t="s">
        <v>2840</v>
      </c>
      <c r="D2369" s="13" t="s">
        <v>221</v>
      </c>
      <c r="E2369" s="13" t="s">
        <v>187</v>
      </c>
      <c r="F2369" s="13" t="s">
        <v>188</v>
      </c>
      <c r="G2369" s="13" t="s">
        <v>189</v>
      </c>
      <c r="H2369" s="13" t="s">
        <v>190</v>
      </c>
      <c r="I2369" s="13">
        <v>2368</v>
      </c>
    </row>
    <row r="2370" spans="1:9" x14ac:dyDescent="0.25">
      <c r="A2370" s="13" t="str">
        <f t="shared" si="36"/>
        <v xml:space="preserve">619-A2     Temporary Traffic Stripe, Continuous Yellow, Type 2 Tape </v>
      </c>
      <c r="B2370" s="13" t="s">
        <v>2835</v>
      </c>
      <c r="C2370" s="13" t="s">
        <v>2840</v>
      </c>
      <c r="D2370" s="13" t="s">
        <v>230</v>
      </c>
      <c r="E2370" s="13" t="s">
        <v>187</v>
      </c>
      <c r="F2370" s="13" t="s">
        <v>188</v>
      </c>
      <c r="G2370" s="13" t="s">
        <v>189</v>
      </c>
      <c r="H2370" s="13" t="s">
        <v>190</v>
      </c>
      <c r="I2370" s="13">
        <v>2369</v>
      </c>
    </row>
    <row r="2371" spans="1:9" x14ac:dyDescent="0.25">
      <c r="A2371" s="13" t="str">
        <f t="shared" si="36"/>
        <v xml:space="preserve">619-A3     Temporary Traffic Stripe, Skip White </v>
      </c>
      <c r="B2371" s="13" t="s">
        <v>2841</v>
      </c>
      <c r="C2371" s="13" t="s">
        <v>2842</v>
      </c>
      <c r="D2371" s="13" t="s">
        <v>221</v>
      </c>
      <c r="E2371" s="13" t="s">
        <v>187</v>
      </c>
      <c r="F2371" s="13" t="s">
        <v>188</v>
      </c>
      <c r="G2371" s="13" t="s">
        <v>189</v>
      </c>
      <c r="H2371" s="13" t="s">
        <v>190</v>
      </c>
      <c r="I2371" s="13">
        <v>2370</v>
      </c>
    </row>
    <row r="2372" spans="1:9" x14ac:dyDescent="0.25">
      <c r="A2372" s="13" t="str">
        <f t="shared" ref="A2372:A2435" si="37">_xlfn.CONCAT(B2372," ", C2372)</f>
        <v xml:space="preserve">619-A3     Temporary Traffic Stripe, Skip White </v>
      </c>
      <c r="B2372" s="13" t="s">
        <v>2841</v>
      </c>
      <c r="C2372" s="13" t="s">
        <v>2842</v>
      </c>
      <c r="D2372" s="13" t="s">
        <v>230</v>
      </c>
      <c r="E2372" s="13" t="s">
        <v>187</v>
      </c>
      <c r="F2372" s="13" t="s">
        <v>188</v>
      </c>
      <c r="G2372" s="13" t="s">
        <v>189</v>
      </c>
      <c r="H2372" s="13" t="s">
        <v>190</v>
      </c>
      <c r="I2372" s="13">
        <v>2371</v>
      </c>
    </row>
    <row r="2373" spans="1:9" x14ac:dyDescent="0.25">
      <c r="A2373" s="13" t="str">
        <f t="shared" si="37"/>
        <v xml:space="preserve">619-A3     Temporary Traffic Stripe, Skip White, Paint </v>
      </c>
      <c r="B2373" s="13" t="s">
        <v>2841</v>
      </c>
      <c r="C2373" s="13" t="s">
        <v>2843</v>
      </c>
      <c r="D2373" s="13" t="s">
        <v>221</v>
      </c>
      <c r="E2373" s="13" t="s">
        <v>187</v>
      </c>
      <c r="F2373" s="13" t="s">
        <v>188</v>
      </c>
      <c r="G2373" s="13" t="s">
        <v>189</v>
      </c>
      <c r="H2373" s="13" t="s">
        <v>190</v>
      </c>
      <c r="I2373" s="13">
        <v>2372</v>
      </c>
    </row>
    <row r="2374" spans="1:9" x14ac:dyDescent="0.25">
      <c r="A2374" s="13" t="str">
        <f t="shared" si="37"/>
        <v xml:space="preserve">619-A3     Temporary Traffic Stripe, Skip White, Paint </v>
      </c>
      <c r="B2374" s="13" t="s">
        <v>2841</v>
      </c>
      <c r="C2374" s="13" t="s">
        <v>2843</v>
      </c>
      <c r="D2374" s="13" t="s">
        <v>230</v>
      </c>
      <c r="E2374" s="13" t="s">
        <v>187</v>
      </c>
      <c r="F2374" s="13" t="s">
        <v>188</v>
      </c>
      <c r="G2374" s="13" t="s">
        <v>189</v>
      </c>
      <c r="H2374" s="13" t="s">
        <v>190</v>
      </c>
      <c r="I2374" s="13">
        <v>2373</v>
      </c>
    </row>
    <row r="2375" spans="1:9" x14ac:dyDescent="0.25">
      <c r="A2375" s="13" t="str">
        <f t="shared" si="37"/>
        <v xml:space="preserve">619-A3     Temporary Traffic Stripe, Skip White, Type 1 Tape </v>
      </c>
      <c r="B2375" s="13" t="s">
        <v>2841</v>
      </c>
      <c r="C2375" s="13" t="s">
        <v>2844</v>
      </c>
      <c r="D2375" s="13" t="s">
        <v>221</v>
      </c>
      <c r="E2375" s="13" t="s">
        <v>187</v>
      </c>
      <c r="F2375" s="13" t="s">
        <v>188</v>
      </c>
      <c r="G2375" s="13" t="s">
        <v>189</v>
      </c>
      <c r="H2375" s="13" t="s">
        <v>190</v>
      </c>
      <c r="I2375" s="13">
        <v>2374</v>
      </c>
    </row>
    <row r="2376" spans="1:9" x14ac:dyDescent="0.25">
      <c r="A2376" s="13" t="str">
        <f t="shared" si="37"/>
        <v xml:space="preserve">619-A3     Temporary Traffic Stripe, Skip White, Type 1 Tape </v>
      </c>
      <c r="B2376" s="13" t="s">
        <v>2841</v>
      </c>
      <c r="C2376" s="13" t="s">
        <v>2844</v>
      </c>
      <c r="D2376" s="13" t="s">
        <v>230</v>
      </c>
      <c r="E2376" s="13" t="s">
        <v>187</v>
      </c>
      <c r="F2376" s="13" t="s">
        <v>188</v>
      </c>
      <c r="G2376" s="13" t="s">
        <v>189</v>
      </c>
      <c r="H2376" s="13" t="s">
        <v>190</v>
      </c>
      <c r="I2376" s="13">
        <v>2375</v>
      </c>
    </row>
    <row r="2377" spans="1:9" x14ac:dyDescent="0.25">
      <c r="A2377" s="13" t="str">
        <f t="shared" si="37"/>
        <v xml:space="preserve">619-A3     Temporary Traffic Stripe, Skip White, Type 1 or 2 Tape </v>
      </c>
      <c r="B2377" s="13" t="s">
        <v>2841</v>
      </c>
      <c r="C2377" s="13" t="s">
        <v>2845</v>
      </c>
      <c r="D2377" s="13" t="s">
        <v>221</v>
      </c>
      <c r="E2377" s="13" t="s">
        <v>187</v>
      </c>
      <c r="F2377" s="13" t="s">
        <v>188</v>
      </c>
      <c r="G2377" s="13" t="s">
        <v>189</v>
      </c>
      <c r="H2377" s="13" t="s">
        <v>190</v>
      </c>
      <c r="I2377" s="13">
        <v>2376</v>
      </c>
    </row>
    <row r="2378" spans="1:9" x14ac:dyDescent="0.25">
      <c r="A2378" s="13" t="str">
        <f t="shared" si="37"/>
        <v xml:space="preserve">619-A3     Temporary Traffic Stripe, Skip White, Type 1 or 2 Tape </v>
      </c>
      <c r="B2378" s="13" t="s">
        <v>2841</v>
      </c>
      <c r="C2378" s="13" t="s">
        <v>2845</v>
      </c>
      <c r="D2378" s="13" t="s">
        <v>230</v>
      </c>
      <c r="E2378" s="13" t="s">
        <v>187</v>
      </c>
      <c r="F2378" s="13" t="s">
        <v>188</v>
      </c>
      <c r="G2378" s="13" t="s">
        <v>189</v>
      </c>
      <c r="H2378" s="13" t="s">
        <v>190</v>
      </c>
      <c r="I2378" s="13">
        <v>2377</v>
      </c>
    </row>
    <row r="2379" spans="1:9" x14ac:dyDescent="0.25">
      <c r="A2379" s="13" t="str">
        <f t="shared" si="37"/>
        <v xml:space="preserve">619-A3     Temporary Traffic Stripe, Skip White, Type 2 Tape </v>
      </c>
      <c r="B2379" s="13" t="s">
        <v>2841</v>
      </c>
      <c r="C2379" s="13" t="s">
        <v>2846</v>
      </c>
      <c r="D2379" s="13" t="s">
        <v>230</v>
      </c>
      <c r="E2379" s="13" t="s">
        <v>187</v>
      </c>
      <c r="F2379" s="13" t="s">
        <v>188</v>
      </c>
      <c r="G2379" s="13" t="s">
        <v>189</v>
      </c>
      <c r="H2379" s="13" t="s">
        <v>190</v>
      </c>
      <c r="I2379" s="13">
        <v>2378</v>
      </c>
    </row>
    <row r="2380" spans="1:9" x14ac:dyDescent="0.25">
      <c r="A2380" s="13" t="str">
        <f t="shared" si="37"/>
        <v xml:space="preserve">619-A3     Temporary Traffic Stripe, Skip White, Type 2 Tape </v>
      </c>
      <c r="B2380" s="13" t="s">
        <v>2841</v>
      </c>
      <c r="C2380" s="13" t="s">
        <v>2846</v>
      </c>
      <c r="D2380" s="13" t="s">
        <v>221</v>
      </c>
      <c r="E2380" s="13" t="s">
        <v>187</v>
      </c>
      <c r="F2380" s="13" t="s">
        <v>188</v>
      </c>
      <c r="G2380" s="13" t="s">
        <v>189</v>
      </c>
      <c r="H2380" s="13" t="s">
        <v>190</v>
      </c>
      <c r="I2380" s="13">
        <v>2379</v>
      </c>
    </row>
    <row r="2381" spans="1:9" x14ac:dyDescent="0.25">
      <c r="A2381" s="13" t="str">
        <f t="shared" si="37"/>
        <v xml:space="preserve">619-A4     Temporary Traffic Stripe, Skip Yellow </v>
      </c>
      <c r="B2381" s="13" t="s">
        <v>2847</v>
      </c>
      <c r="C2381" s="13" t="s">
        <v>2848</v>
      </c>
      <c r="D2381" s="13" t="s">
        <v>230</v>
      </c>
      <c r="E2381" s="13" t="s">
        <v>187</v>
      </c>
      <c r="F2381" s="13" t="s">
        <v>188</v>
      </c>
      <c r="G2381" s="13" t="s">
        <v>189</v>
      </c>
      <c r="H2381" s="13" t="s">
        <v>190</v>
      </c>
      <c r="I2381" s="13">
        <v>2380</v>
      </c>
    </row>
    <row r="2382" spans="1:9" x14ac:dyDescent="0.25">
      <c r="A2382" s="13" t="str">
        <f t="shared" si="37"/>
        <v xml:space="preserve">619-A4     Temporary Traffic Stripe, Skip Yellow </v>
      </c>
      <c r="B2382" s="13" t="s">
        <v>2847</v>
      </c>
      <c r="C2382" s="13" t="s">
        <v>2848</v>
      </c>
      <c r="D2382" s="13" t="s">
        <v>221</v>
      </c>
      <c r="E2382" s="13" t="s">
        <v>187</v>
      </c>
      <c r="F2382" s="13" t="s">
        <v>188</v>
      </c>
      <c r="G2382" s="13" t="s">
        <v>189</v>
      </c>
      <c r="H2382" s="13" t="s">
        <v>190</v>
      </c>
      <c r="I2382" s="13">
        <v>2381</v>
      </c>
    </row>
    <row r="2383" spans="1:9" x14ac:dyDescent="0.25">
      <c r="A2383" s="13" t="str">
        <f t="shared" si="37"/>
        <v xml:space="preserve">619-A4     Temporary Traffic Stripe, Skip Yellow, Paint </v>
      </c>
      <c r="B2383" s="13" t="s">
        <v>2847</v>
      </c>
      <c r="C2383" s="13" t="s">
        <v>2849</v>
      </c>
      <c r="D2383" s="13" t="s">
        <v>230</v>
      </c>
      <c r="E2383" s="13" t="s">
        <v>187</v>
      </c>
      <c r="F2383" s="13" t="s">
        <v>188</v>
      </c>
      <c r="G2383" s="13" t="s">
        <v>189</v>
      </c>
      <c r="H2383" s="13" t="s">
        <v>190</v>
      </c>
      <c r="I2383" s="13">
        <v>2382</v>
      </c>
    </row>
    <row r="2384" spans="1:9" x14ac:dyDescent="0.25">
      <c r="A2384" s="13" t="str">
        <f t="shared" si="37"/>
        <v xml:space="preserve">619-A4     Temporary Traffic Stripe, Skip Yellow, Paint </v>
      </c>
      <c r="B2384" s="13" t="s">
        <v>2847</v>
      </c>
      <c r="C2384" s="13" t="s">
        <v>2849</v>
      </c>
      <c r="D2384" s="13" t="s">
        <v>221</v>
      </c>
      <c r="E2384" s="13" t="s">
        <v>187</v>
      </c>
      <c r="F2384" s="13" t="s">
        <v>188</v>
      </c>
      <c r="G2384" s="13" t="s">
        <v>189</v>
      </c>
      <c r="H2384" s="13" t="s">
        <v>190</v>
      </c>
      <c r="I2384" s="13">
        <v>2383</v>
      </c>
    </row>
    <row r="2385" spans="1:9" x14ac:dyDescent="0.25">
      <c r="A2385" s="13" t="str">
        <f t="shared" si="37"/>
        <v xml:space="preserve">619-A4     Temporary Traffic Stripe, Skip Yellow, Type 1 Tape </v>
      </c>
      <c r="B2385" s="13" t="s">
        <v>2847</v>
      </c>
      <c r="C2385" s="13" t="s">
        <v>2850</v>
      </c>
      <c r="D2385" s="13" t="s">
        <v>221</v>
      </c>
      <c r="E2385" s="13" t="s">
        <v>187</v>
      </c>
      <c r="F2385" s="13" t="s">
        <v>188</v>
      </c>
      <c r="G2385" s="13" t="s">
        <v>189</v>
      </c>
      <c r="H2385" s="13" t="s">
        <v>190</v>
      </c>
      <c r="I2385" s="13">
        <v>2384</v>
      </c>
    </row>
    <row r="2386" spans="1:9" x14ac:dyDescent="0.25">
      <c r="A2386" s="13" t="str">
        <f t="shared" si="37"/>
        <v xml:space="preserve">619-A4     Temporary Traffic Stripe, Skip Yellow, Type 1 Tape </v>
      </c>
      <c r="B2386" s="13" t="s">
        <v>2847</v>
      </c>
      <c r="C2386" s="13" t="s">
        <v>2850</v>
      </c>
      <c r="D2386" s="13" t="s">
        <v>230</v>
      </c>
      <c r="E2386" s="13" t="s">
        <v>187</v>
      </c>
      <c r="F2386" s="13" t="s">
        <v>188</v>
      </c>
      <c r="G2386" s="13" t="s">
        <v>189</v>
      </c>
      <c r="H2386" s="13" t="s">
        <v>190</v>
      </c>
      <c r="I2386" s="13">
        <v>2385</v>
      </c>
    </row>
    <row r="2387" spans="1:9" x14ac:dyDescent="0.25">
      <c r="A2387" s="13" t="str">
        <f t="shared" si="37"/>
        <v xml:space="preserve">619-A4     Temporary Traffic Stripe, Skip Yellow, Type 1 or 2 Tape </v>
      </c>
      <c r="B2387" s="13" t="s">
        <v>2847</v>
      </c>
      <c r="C2387" s="13" t="s">
        <v>2851</v>
      </c>
      <c r="D2387" s="13" t="s">
        <v>230</v>
      </c>
      <c r="E2387" s="13" t="s">
        <v>187</v>
      </c>
      <c r="F2387" s="13" t="s">
        <v>188</v>
      </c>
      <c r="G2387" s="13" t="s">
        <v>189</v>
      </c>
      <c r="H2387" s="13" t="s">
        <v>190</v>
      </c>
      <c r="I2387" s="13">
        <v>2386</v>
      </c>
    </row>
    <row r="2388" spans="1:9" x14ac:dyDescent="0.25">
      <c r="A2388" s="13" t="str">
        <f t="shared" si="37"/>
        <v xml:space="preserve">619-A4     Temporary Traffic Stripe, Skip Yellow, Type 1 or 2 Tape </v>
      </c>
      <c r="B2388" s="13" t="s">
        <v>2847</v>
      </c>
      <c r="C2388" s="13" t="s">
        <v>2851</v>
      </c>
      <c r="D2388" s="13" t="s">
        <v>221</v>
      </c>
      <c r="E2388" s="13" t="s">
        <v>187</v>
      </c>
      <c r="F2388" s="13" t="s">
        <v>188</v>
      </c>
      <c r="G2388" s="13" t="s">
        <v>189</v>
      </c>
      <c r="H2388" s="13" t="s">
        <v>190</v>
      </c>
      <c r="I2388" s="13">
        <v>2387</v>
      </c>
    </row>
    <row r="2389" spans="1:9" x14ac:dyDescent="0.25">
      <c r="A2389" s="13" t="str">
        <f t="shared" si="37"/>
        <v xml:space="preserve">619-A4     Temporary Traffic Stripe, Skip Yellow, Type 2 Tape </v>
      </c>
      <c r="B2389" s="13" t="s">
        <v>2847</v>
      </c>
      <c r="C2389" s="13" t="s">
        <v>2852</v>
      </c>
      <c r="D2389" s="13" t="s">
        <v>221</v>
      </c>
      <c r="E2389" s="13" t="s">
        <v>187</v>
      </c>
      <c r="F2389" s="13" t="s">
        <v>188</v>
      </c>
      <c r="G2389" s="13" t="s">
        <v>189</v>
      </c>
      <c r="H2389" s="13" t="s">
        <v>190</v>
      </c>
      <c r="I2389" s="13">
        <v>2388</v>
      </c>
    </row>
    <row r="2390" spans="1:9" x14ac:dyDescent="0.25">
      <c r="A2390" s="13" t="str">
        <f t="shared" si="37"/>
        <v xml:space="preserve">619-A4     Temporary Traffic Stripe, Skip Yellow, Type 2 Tape </v>
      </c>
      <c r="B2390" s="13" t="s">
        <v>2847</v>
      </c>
      <c r="C2390" s="13" t="s">
        <v>2852</v>
      </c>
      <c r="D2390" s="13" t="s">
        <v>230</v>
      </c>
      <c r="E2390" s="13" t="s">
        <v>187</v>
      </c>
      <c r="F2390" s="13" t="s">
        <v>188</v>
      </c>
      <c r="G2390" s="13" t="s">
        <v>189</v>
      </c>
      <c r="H2390" s="13" t="s">
        <v>190</v>
      </c>
      <c r="I2390" s="13">
        <v>2389</v>
      </c>
    </row>
    <row r="2391" spans="1:9" x14ac:dyDescent="0.25">
      <c r="A2391" s="13" t="str">
        <f t="shared" si="37"/>
        <v xml:space="preserve">619-A5     Temporary Traffic Stripe, Detail </v>
      </c>
      <c r="B2391" s="13" t="s">
        <v>2853</v>
      </c>
      <c r="C2391" s="13" t="s">
        <v>2854</v>
      </c>
      <c r="D2391" s="13" t="s">
        <v>230</v>
      </c>
      <c r="E2391" s="13" t="s">
        <v>187</v>
      </c>
      <c r="F2391" s="13" t="s">
        <v>188</v>
      </c>
      <c r="G2391" s="13" t="s">
        <v>189</v>
      </c>
      <c r="H2391" s="13" t="s">
        <v>190</v>
      </c>
      <c r="I2391" s="13">
        <v>2390</v>
      </c>
    </row>
    <row r="2392" spans="1:9" x14ac:dyDescent="0.25">
      <c r="A2392" s="13" t="str">
        <f t="shared" si="37"/>
        <v xml:space="preserve">619-A5     Temporary Traffic Stripe, Detail, Paint </v>
      </c>
      <c r="B2392" s="13" t="s">
        <v>2853</v>
      </c>
      <c r="C2392" s="13" t="s">
        <v>2855</v>
      </c>
      <c r="D2392" s="13" t="s">
        <v>230</v>
      </c>
      <c r="E2392" s="13" t="s">
        <v>187</v>
      </c>
      <c r="F2392" s="13" t="s">
        <v>188</v>
      </c>
      <c r="G2392" s="13" t="s">
        <v>189</v>
      </c>
      <c r="H2392" s="13" t="s">
        <v>190</v>
      </c>
      <c r="I2392" s="13">
        <v>2391</v>
      </c>
    </row>
    <row r="2393" spans="1:9" x14ac:dyDescent="0.25">
      <c r="A2393" s="13" t="str">
        <f t="shared" si="37"/>
        <v xml:space="preserve">619-A5     Temporary Traffic Stripe, Detail, Type 1 Tape </v>
      </c>
      <c r="B2393" s="13" t="s">
        <v>2853</v>
      </c>
      <c r="C2393" s="13" t="s">
        <v>2856</v>
      </c>
      <c r="D2393" s="13" t="s">
        <v>230</v>
      </c>
      <c r="E2393" s="13" t="s">
        <v>187</v>
      </c>
      <c r="F2393" s="13" t="s">
        <v>188</v>
      </c>
      <c r="G2393" s="13" t="s">
        <v>189</v>
      </c>
      <c r="H2393" s="13" t="s">
        <v>190</v>
      </c>
      <c r="I2393" s="13">
        <v>2392</v>
      </c>
    </row>
    <row r="2394" spans="1:9" x14ac:dyDescent="0.25">
      <c r="A2394" s="13" t="str">
        <f t="shared" si="37"/>
        <v xml:space="preserve">619-A5     Temporary Traffic Stripe, Detail, Type 1 or 2 Tape </v>
      </c>
      <c r="B2394" s="13" t="s">
        <v>2853</v>
      </c>
      <c r="C2394" s="13" t="s">
        <v>2857</v>
      </c>
      <c r="D2394" s="13" t="s">
        <v>230</v>
      </c>
      <c r="E2394" s="13" t="s">
        <v>187</v>
      </c>
      <c r="F2394" s="13" t="s">
        <v>188</v>
      </c>
      <c r="G2394" s="13" t="s">
        <v>189</v>
      </c>
      <c r="H2394" s="13" t="s">
        <v>190</v>
      </c>
      <c r="I2394" s="13">
        <v>2393</v>
      </c>
    </row>
    <row r="2395" spans="1:9" x14ac:dyDescent="0.25">
      <c r="A2395" s="13" t="str">
        <f t="shared" si="37"/>
        <v xml:space="preserve">619-A5     Temporary Traffic Stripe, Detail, Type 2 Tape </v>
      </c>
      <c r="B2395" s="13" t="s">
        <v>2853</v>
      </c>
      <c r="C2395" s="13" t="s">
        <v>2858</v>
      </c>
      <c r="D2395" s="13" t="s">
        <v>230</v>
      </c>
      <c r="E2395" s="13" t="s">
        <v>187</v>
      </c>
      <c r="F2395" s="13" t="s">
        <v>188</v>
      </c>
      <c r="G2395" s="13" t="s">
        <v>189</v>
      </c>
      <c r="H2395" s="13" t="s">
        <v>190</v>
      </c>
      <c r="I2395" s="13">
        <v>2394</v>
      </c>
    </row>
    <row r="2396" spans="1:9" x14ac:dyDescent="0.25">
      <c r="A2396" s="13" t="str">
        <f t="shared" si="37"/>
        <v xml:space="preserve">619-A6     Temporary Traffic Stripe, Legend </v>
      </c>
      <c r="B2396" s="13" t="s">
        <v>2859</v>
      </c>
      <c r="C2396" s="13" t="s">
        <v>2860</v>
      </c>
      <c r="D2396" s="13" t="s">
        <v>308</v>
      </c>
      <c r="E2396" s="13" t="s">
        <v>187</v>
      </c>
      <c r="F2396" s="13" t="s">
        <v>188</v>
      </c>
      <c r="G2396" s="13" t="s">
        <v>189</v>
      </c>
      <c r="H2396" s="13" t="s">
        <v>190</v>
      </c>
      <c r="I2396" s="13">
        <v>2395</v>
      </c>
    </row>
    <row r="2397" spans="1:9" x14ac:dyDescent="0.25">
      <c r="A2397" s="13" t="str">
        <f t="shared" si="37"/>
        <v xml:space="preserve">619-A6     Temporary Traffic Stripe, Legend </v>
      </c>
      <c r="B2397" s="13" t="s">
        <v>2859</v>
      </c>
      <c r="C2397" s="13" t="s">
        <v>2860</v>
      </c>
      <c r="D2397" s="13" t="s">
        <v>230</v>
      </c>
      <c r="E2397" s="13" t="s">
        <v>187</v>
      </c>
      <c r="F2397" s="13" t="s">
        <v>188</v>
      </c>
      <c r="G2397" s="13" t="s">
        <v>189</v>
      </c>
      <c r="H2397" s="13" t="s">
        <v>190</v>
      </c>
      <c r="I2397" s="13">
        <v>2396</v>
      </c>
    </row>
    <row r="2398" spans="1:9" x14ac:dyDescent="0.25">
      <c r="A2398" s="13" t="str">
        <f t="shared" si="37"/>
        <v xml:space="preserve">619-A6     Temporary Traffic Stripe, Legend, Paint </v>
      </c>
      <c r="B2398" s="13" t="s">
        <v>2859</v>
      </c>
      <c r="C2398" s="13" t="s">
        <v>2861</v>
      </c>
      <c r="D2398" s="13" t="s">
        <v>308</v>
      </c>
      <c r="E2398" s="13" t="s">
        <v>187</v>
      </c>
      <c r="F2398" s="13" t="s">
        <v>188</v>
      </c>
      <c r="G2398" s="13" t="s">
        <v>189</v>
      </c>
      <c r="H2398" s="13" t="s">
        <v>190</v>
      </c>
      <c r="I2398" s="13">
        <v>2397</v>
      </c>
    </row>
    <row r="2399" spans="1:9" x14ac:dyDescent="0.25">
      <c r="A2399" s="13" t="str">
        <f t="shared" si="37"/>
        <v xml:space="preserve">619-A6     Temporary Traffic Stripe, Legend, Paint </v>
      </c>
      <c r="B2399" s="13" t="s">
        <v>2859</v>
      </c>
      <c r="C2399" s="13" t="s">
        <v>2861</v>
      </c>
      <c r="D2399" s="13" t="s">
        <v>230</v>
      </c>
      <c r="E2399" s="13" t="s">
        <v>187</v>
      </c>
      <c r="F2399" s="13" t="s">
        <v>188</v>
      </c>
      <c r="G2399" s="13" t="s">
        <v>189</v>
      </c>
      <c r="H2399" s="13" t="s">
        <v>190</v>
      </c>
      <c r="I2399" s="13">
        <v>2398</v>
      </c>
    </row>
    <row r="2400" spans="1:9" x14ac:dyDescent="0.25">
      <c r="A2400" s="13" t="str">
        <f t="shared" si="37"/>
        <v xml:space="preserve">619-A6     Temporary Traffic Stripe, Legend, Type 1 Tape </v>
      </c>
      <c r="B2400" s="13" t="s">
        <v>2859</v>
      </c>
      <c r="C2400" s="13" t="s">
        <v>2862</v>
      </c>
      <c r="D2400" s="13" t="s">
        <v>230</v>
      </c>
      <c r="E2400" s="13" t="s">
        <v>187</v>
      </c>
      <c r="F2400" s="13" t="s">
        <v>188</v>
      </c>
      <c r="G2400" s="13" t="s">
        <v>189</v>
      </c>
      <c r="H2400" s="13" t="s">
        <v>190</v>
      </c>
      <c r="I2400" s="13">
        <v>2399</v>
      </c>
    </row>
    <row r="2401" spans="1:9" x14ac:dyDescent="0.25">
      <c r="A2401" s="13" t="str">
        <f t="shared" si="37"/>
        <v xml:space="preserve">619-A6     Temporary Traffic Stripe, Legend, Type 1 Tape </v>
      </c>
      <c r="B2401" s="13" t="s">
        <v>2859</v>
      </c>
      <c r="C2401" s="13" t="s">
        <v>2862</v>
      </c>
      <c r="D2401" s="13" t="s">
        <v>308</v>
      </c>
      <c r="E2401" s="13" t="s">
        <v>187</v>
      </c>
      <c r="F2401" s="13" t="s">
        <v>188</v>
      </c>
      <c r="G2401" s="13" t="s">
        <v>189</v>
      </c>
      <c r="H2401" s="13" t="s">
        <v>190</v>
      </c>
      <c r="I2401" s="13">
        <v>2400</v>
      </c>
    </row>
    <row r="2402" spans="1:9" x14ac:dyDescent="0.25">
      <c r="A2402" s="13" t="str">
        <f t="shared" si="37"/>
        <v xml:space="preserve">619-A6     Temporary Traffic Stripe, Legend, Type 1 or 2 Tape </v>
      </c>
      <c r="B2402" s="13" t="s">
        <v>2859</v>
      </c>
      <c r="C2402" s="13" t="s">
        <v>2863</v>
      </c>
      <c r="D2402" s="13" t="s">
        <v>308</v>
      </c>
      <c r="E2402" s="13" t="s">
        <v>187</v>
      </c>
      <c r="F2402" s="13" t="s">
        <v>188</v>
      </c>
      <c r="G2402" s="13" t="s">
        <v>189</v>
      </c>
      <c r="H2402" s="13" t="s">
        <v>190</v>
      </c>
      <c r="I2402" s="13">
        <v>2401</v>
      </c>
    </row>
    <row r="2403" spans="1:9" x14ac:dyDescent="0.25">
      <c r="A2403" s="13" t="str">
        <f t="shared" si="37"/>
        <v xml:space="preserve">619-A6     Temporary Traffic Stripe, Legend, Type 1 or 2 Tape </v>
      </c>
      <c r="B2403" s="13" t="s">
        <v>2859</v>
      </c>
      <c r="C2403" s="13" t="s">
        <v>2863</v>
      </c>
      <c r="D2403" s="13" t="s">
        <v>230</v>
      </c>
      <c r="E2403" s="13" t="s">
        <v>187</v>
      </c>
      <c r="F2403" s="13" t="s">
        <v>188</v>
      </c>
      <c r="G2403" s="13" t="s">
        <v>189</v>
      </c>
      <c r="H2403" s="13" t="s">
        <v>190</v>
      </c>
      <c r="I2403" s="13">
        <v>2402</v>
      </c>
    </row>
    <row r="2404" spans="1:9" x14ac:dyDescent="0.25">
      <c r="A2404" s="13" t="str">
        <f t="shared" si="37"/>
        <v xml:space="preserve">619-A6     Temporary Traffic Stripe, Legend, Type 2 Tape </v>
      </c>
      <c r="B2404" s="13" t="s">
        <v>2859</v>
      </c>
      <c r="C2404" s="13" t="s">
        <v>2864</v>
      </c>
      <c r="D2404" s="13" t="s">
        <v>308</v>
      </c>
      <c r="E2404" s="13" t="s">
        <v>187</v>
      </c>
      <c r="F2404" s="13" t="s">
        <v>188</v>
      </c>
      <c r="G2404" s="13" t="s">
        <v>189</v>
      </c>
      <c r="H2404" s="13" t="s">
        <v>190</v>
      </c>
      <c r="I2404" s="13">
        <v>2403</v>
      </c>
    </row>
    <row r="2405" spans="1:9" x14ac:dyDescent="0.25">
      <c r="A2405" s="13" t="str">
        <f t="shared" si="37"/>
        <v xml:space="preserve">619-A6     Temporary Traffic Stripe, Legend, Type 2 Tape </v>
      </c>
      <c r="B2405" s="13" t="s">
        <v>2859</v>
      </c>
      <c r="C2405" s="13" t="s">
        <v>2864</v>
      </c>
      <c r="D2405" s="13" t="s">
        <v>230</v>
      </c>
      <c r="E2405" s="13" t="s">
        <v>187</v>
      </c>
      <c r="F2405" s="13" t="s">
        <v>188</v>
      </c>
      <c r="G2405" s="13" t="s">
        <v>189</v>
      </c>
      <c r="H2405" s="13" t="s">
        <v>190</v>
      </c>
      <c r="I2405" s="13">
        <v>2404</v>
      </c>
    </row>
    <row r="2406" spans="1:9" x14ac:dyDescent="0.25">
      <c r="A2406" s="13" t="str">
        <f t="shared" si="37"/>
        <v xml:space="preserve">907-619-B  Temporary Portable Rumble Strips </v>
      </c>
      <c r="B2406" s="13" t="s">
        <v>2865</v>
      </c>
      <c r="C2406" s="13" t="s">
        <v>2866</v>
      </c>
      <c r="D2406" s="13" t="s">
        <v>230</v>
      </c>
      <c r="E2406" s="13" t="s">
        <v>187</v>
      </c>
      <c r="F2406" s="13" t="s">
        <v>188</v>
      </c>
      <c r="G2406" s="13" t="s">
        <v>189</v>
      </c>
      <c r="H2406" s="13" t="s">
        <v>190</v>
      </c>
      <c r="I2406" s="13">
        <v>2405</v>
      </c>
    </row>
    <row r="2407" spans="1:9" x14ac:dyDescent="0.25">
      <c r="A2407" s="13" t="str">
        <f t="shared" si="37"/>
        <v xml:space="preserve">619-C10    Yellow-Clear Reflective High Performance Raised Marker </v>
      </c>
      <c r="B2407" s="13" t="s">
        <v>2867</v>
      </c>
      <c r="C2407" s="13" t="s">
        <v>2868</v>
      </c>
      <c r="D2407" s="13" t="s">
        <v>207</v>
      </c>
      <c r="E2407" s="13" t="s">
        <v>187</v>
      </c>
      <c r="F2407" s="13" t="s">
        <v>188</v>
      </c>
      <c r="G2407" s="13" t="s">
        <v>189</v>
      </c>
      <c r="H2407" s="13" t="s">
        <v>190</v>
      </c>
      <c r="I2407" s="13">
        <v>2406</v>
      </c>
    </row>
    <row r="2408" spans="1:9" x14ac:dyDescent="0.25">
      <c r="A2408" s="13" t="str">
        <f t="shared" si="37"/>
        <v xml:space="preserve">619-C6     Red-Clear Reflective High Performance Raised Marker </v>
      </c>
      <c r="B2408" s="13" t="s">
        <v>2869</v>
      </c>
      <c r="C2408" s="13" t="s">
        <v>2870</v>
      </c>
      <c r="D2408" s="13" t="s">
        <v>207</v>
      </c>
      <c r="E2408" s="13" t="s">
        <v>187</v>
      </c>
      <c r="F2408" s="13" t="s">
        <v>188</v>
      </c>
      <c r="G2408" s="13" t="s">
        <v>189</v>
      </c>
      <c r="H2408" s="13" t="s">
        <v>190</v>
      </c>
      <c r="I2408" s="13">
        <v>2407</v>
      </c>
    </row>
    <row r="2409" spans="1:9" x14ac:dyDescent="0.25">
      <c r="A2409" s="13" t="str">
        <f t="shared" si="37"/>
        <v xml:space="preserve">619-C7     Two-Way Yellow Reflective High Performance Raised Marker </v>
      </c>
      <c r="B2409" s="13" t="s">
        <v>2871</v>
      </c>
      <c r="C2409" s="13" t="s">
        <v>2872</v>
      </c>
      <c r="D2409" s="13" t="s">
        <v>207</v>
      </c>
      <c r="E2409" s="13" t="s">
        <v>187</v>
      </c>
      <c r="F2409" s="13" t="s">
        <v>188</v>
      </c>
      <c r="G2409" s="13" t="s">
        <v>189</v>
      </c>
      <c r="H2409" s="13" t="s">
        <v>190</v>
      </c>
      <c r="I2409" s="13">
        <v>2408</v>
      </c>
    </row>
    <row r="2410" spans="1:9" x14ac:dyDescent="0.25">
      <c r="A2410" s="13" t="str">
        <f t="shared" si="37"/>
        <v xml:space="preserve">619-C8     One-Way Clear Reflective High Performance Raised Marker </v>
      </c>
      <c r="B2410" s="13" t="s">
        <v>2873</v>
      </c>
      <c r="C2410" s="13" t="s">
        <v>2874</v>
      </c>
      <c r="D2410" s="13" t="s">
        <v>207</v>
      </c>
      <c r="E2410" s="13" t="s">
        <v>187</v>
      </c>
      <c r="F2410" s="13" t="s">
        <v>188</v>
      </c>
      <c r="G2410" s="13" t="s">
        <v>189</v>
      </c>
      <c r="H2410" s="13" t="s">
        <v>190</v>
      </c>
      <c r="I2410" s="13">
        <v>2409</v>
      </c>
    </row>
    <row r="2411" spans="1:9" x14ac:dyDescent="0.25">
      <c r="A2411" s="13" t="str">
        <f t="shared" si="37"/>
        <v xml:space="preserve">619-C9     One-Way Yellow Reflective High Performance Raised Marker </v>
      </c>
      <c r="B2411" s="13" t="s">
        <v>2875</v>
      </c>
      <c r="C2411" s="13" t="s">
        <v>2876</v>
      </c>
      <c r="D2411" s="13" t="s">
        <v>207</v>
      </c>
      <c r="E2411" s="13" t="s">
        <v>187</v>
      </c>
      <c r="F2411" s="13" t="s">
        <v>188</v>
      </c>
      <c r="G2411" s="13" t="s">
        <v>189</v>
      </c>
      <c r="H2411" s="13" t="s">
        <v>190</v>
      </c>
      <c r="I2411" s="13">
        <v>2410</v>
      </c>
    </row>
    <row r="2412" spans="1:9" x14ac:dyDescent="0.25">
      <c r="A2412" s="13" t="str">
        <f t="shared" si="37"/>
        <v xml:space="preserve">619-D1     Standard Roadside Construction Signs, Less than 10 Square Feet </v>
      </c>
      <c r="B2412" s="13" t="s">
        <v>2877</v>
      </c>
      <c r="C2412" s="13" t="s">
        <v>2878</v>
      </c>
      <c r="D2412" s="13" t="s">
        <v>308</v>
      </c>
      <c r="E2412" s="13" t="s">
        <v>187</v>
      </c>
      <c r="F2412" s="13" t="s">
        <v>188</v>
      </c>
      <c r="G2412" s="13" t="s">
        <v>189</v>
      </c>
      <c r="H2412" s="13" t="s">
        <v>190</v>
      </c>
      <c r="I2412" s="13">
        <v>2411</v>
      </c>
    </row>
    <row r="2413" spans="1:9" x14ac:dyDescent="0.25">
      <c r="A2413" s="13" t="str">
        <f t="shared" si="37"/>
        <v xml:space="preserve">619-D2     Standard Roadside Construction Signs, 10 Square Feet or More </v>
      </c>
      <c r="B2413" s="13" t="s">
        <v>2879</v>
      </c>
      <c r="C2413" s="13" t="s">
        <v>2880</v>
      </c>
      <c r="D2413" s="13" t="s">
        <v>308</v>
      </c>
      <c r="E2413" s="13" t="s">
        <v>187</v>
      </c>
      <c r="F2413" s="13" t="s">
        <v>188</v>
      </c>
      <c r="G2413" s="13" t="s">
        <v>189</v>
      </c>
      <c r="H2413" s="13" t="s">
        <v>190</v>
      </c>
      <c r="I2413" s="13">
        <v>2412</v>
      </c>
    </row>
    <row r="2414" spans="1:9" x14ac:dyDescent="0.25">
      <c r="A2414" s="13" t="str">
        <f t="shared" si="37"/>
        <v xml:space="preserve">619-D2     Standard Roadside Construction Signs, 10 Square Feet or More, Permanent </v>
      </c>
      <c r="B2414" s="13" t="s">
        <v>2879</v>
      </c>
      <c r="C2414" s="13" t="s">
        <v>2881</v>
      </c>
      <c r="D2414" s="13" t="s">
        <v>308</v>
      </c>
      <c r="E2414" s="13" t="s">
        <v>187</v>
      </c>
      <c r="F2414" s="13" t="s">
        <v>188</v>
      </c>
      <c r="G2414" s="13" t="s">
        <v>189</v>
      </c>
      <c r="H2414" s="13" t="s">
        <v>190</v>
      </c>
      <c r="I2414" s="13">
        <v>2413</v>
      </c>
    </row>
    <row r="2415" spans="1:9" x14ac:dyDescent="0.25">
      <c r="A2415" s="13" t="str">
        <f t="shared" si="37"/>
        <v xml:space="preserve">619-D3     Remove and Reset Signs, All Sizes </v>
      </c>
      <c r="B2415" s="13" t="s">
        <v>2882</v>
      </c>
      <c r="C2415" s="13" t="s">
        <v>2883</v>
      </c>
      <c r="D2415" s="13" t="s">
        <v>207</v>
      </c>
      <c r="E2415" s="13" t="s">
        <v>187</v>
      </c>
      <c r="F2415" s="13" t="s">
        <v>188</v>
      </c>
      <c r="G2415" s="13" t="s">
        <v>189</v>
      </c>
      <c r="H2415" s="13" t="s">
        <v>190</v>
      </c>
      <c r="I2415" s="13">
        <v>2414</v>
      </c>
    </row>
    <row r="2416" spans="1:9" x14ac:dyDescent="0.25">
      <c r="A2416" s="13" t="str">
        <f t="shared" si="37"/>
        <v xml:space="preserve">619-D4     Directional Signs </v>
      </c>
      <c r="B2416" s="13" t="s">
        <v>2884</v>
      </c>
      <c r="C2416" s="13" t="s">
        <v>2885</v>
      </c>
      <c r="D2416" s="13" t="s">
        <v>308</v>
      </c>
      <c r="E2416" s="13" t="s">
        <v>187</v>
      </c>
      <c r="F2416" s="13" t="s">
        <v>188</v>
      </c>
      <c r="G2416" s="13" t="s">
        <v>189</v>
      </c>
      <c r="H2416" s="13" t="s">
        <v>190</v>
      </c>
      <c r="I2416" s="13">
        <v>2415</v>
      </c>
    </row>
    <row r="2417" spans="1:9" x14ac:dyDescent="0.25">
      <c r="A2417" s="13" t="str">
        <f t="shared" si="37"/>
        <v xml:space="preserve">619-D5     Directional Signs, Overhead </v>
      </c>
      <c r="B2417" s="13" t="s">
        <v>2886</v>
      </c>
      <c r="C2417" s="13" t="s">
        <v>2887</v>
      </c>
      <c r="D2417" s="13" t="s">
        <v>186</v>
      </c>
      <c r="E2417" s="13" t="s">
        <v>187</v>
      </c>
      <c r="F2417" s="13" t="s">
        <v>188</v>
      </c>
      <c r="G2417" s="13" t="s">
        <v>189</v>
      </c>
      <c r="H2417" s="13" t="s">
        <v>190</v>
      </c>
      <c r="I2417" s="13">
        <v>2416</v>
      </c>
    </row>
    <row r="2418" spans="1:9" x14ac:dyDescent="0.25">
      <c r="A2418" s="13" t="str">
        <f t="shared" si="37"/>
        <v xml:space="preserve">619-E1     Flashing Arrow Panel, Type C </v>
      </c>
      <c r="B2418" s="13" t="s">
        <v>2888</v>
      </c>
      <c r="C2418" s="13" t="s">
        <v>2889</v>
      </c>
      <c r="D2418" s="13" t="s">
        <v>207</v>
      </c>
      <c r="E2418" s="13" t="s">
        <v>187</v>
      </c>
      <c r="F2418" s="13" t="s">
        <v>188</v>
      </c>
      <c r="G2418" s="13" t="s">
        <v>189</v>
      </c>
      <c r="H2418" s="13" t="s">
        <v>190</v>
      </c>
      <c r="I2418" s="13">
        <v>2417</v>
      </c>
    </row>
    <row r="2419" spans="1:9" x14ac:dyDescent="0.25">
      <c r="A2419" s="13" t="str">
        <f t="shared" si="37"/>
        <v xml:space="preserve">619-E2     Sequencing Chevron Panel, 30" </v>
      </c>
      <c r="B2419" s="13" t="s">
        <v>2890</v>
      </c>
      <c r="C2419" s="13" t="s">
        <v>2891</v>
      </c>
      <c r="D2419" s="13" t="s">
        <v>207</v>
      </c>
      <c r="E2419" s="13" t="s">
        <v>187</v>
      </c>
      <c r="F2419" s="13" t="s">
        <v>188</v>
      </c>
      <c r="G2419" s="13" t="s">
        <v>189</v>
      </c>
      <c r="H2419" s="13" t="s">
        <v>190</v>
      </c>
      <c r="I2419" s="13">
        <v>2418</v>
      </c>
    </row>
    <row r="2420" spans="1:9" x14ac:dyDescent="0.25">
      <c r="A2420" s="13" t="str">
        <f t="shared" si="37"/>
        <v xml:space="preserve">907-619-E3 Changeable Message Sign </v>
      </c>
      <c r="B2420" s="13" t="s">
        <v>2892</v>
      </c>
      <c r="C2420" s="13" t="s">
        <v>2893</v>
      </c>
      <c r="D2420" s="13" t="s">
        <v>207</v>
      </c>
      <c r="E2420" s="13" t="s">
        <v>187</v>
      </c>
      <c r="F2420" s="13" t="s">
        <v>188</v>
      </c>
      <c r="G2420" s="13" t="s">
        <v>189</v>
      </c>
      <c r="H2420" s="13" t="s">
        <v>190</v>
      </c>
      <c r="I2420" s="13">
        <v>2419</v>
      </c>
    </row>
    <row r="2421" spans="1:9" x14ac:dyDescent="0.25">
      <c r="A2421" s="13" t="str">
        <f t="shared" si="37"/>
        <v xml:space="preserve">907-619-E4 Portable Radar Display </v>
      </c>
      <c r="B2421" s="13" t="s">
        <v>2894</v>
      </c>
      <c r="C2421" s="13" t="s">
        <v>2895</v>
      </c>
      <c r="D2421" s="13" t="s">
        <v>207</v>
      </c>
      <c r="E2421" s="13" t="s">
        <v>187</v>
      </c>
      <c r="F2421" s="13" t="s">
        <v>188</v>
      </c>
      <c r="G2421" s="13" t="s">
        <v>189</v>
      </c>
      <c r="H2421" s="13" t="s">
        <v>190</v>
      </c>
      <c r="I2421" s="13">
        <v>2420</v>
      </c>
    </row>
    <row r="2422" spans="1:9" x14ac:dyDescent="0.25">
      <c r="A2422" s="13" t="str">
        <f t="shared" si="37"/>
        <v xml:space="preserve">907-619-E4 Work Zone Digital Speed Limit Trailer </v>
      </c>
      <c r="B2422" s="13" t="s">
        <v>2894</v>
      </c>
      <c r="C2422" s="13" t="s">
        <v>2896</v>
      </c>
      <c r="D2422" s="13" t="s">
        <v>2897</v>
      </c>
      <c r="E2422" s="13" t="s">
        <v>187</v>
      </c>
      <c r="F2422" s="13" t="s">
        <v>188</v>
      </c>
      <c r="G2422" s="13" t="s">
        <v>189</v>
      </c>
      <c r="H2422" s="13" t="s">
        <v>190</v>
      </c>
      <c r="I2422" s="13">
        <v>2421</v>
      </c>
    </row>
    <row r="2423" spans="1:9" x14ac:dyDescent="0.25">
      <c r="A2423" s="13" t="str">
        <f t="shared" si="37"/>
        <v xml:space="preserve">907-619-E4 Work Zone Digital Speed Limit Trailer </v>
      </c>
      <c r="B2423" s="13" t="s">
        <v>2894</v>
      </c>
      <c r="C2423" s="13" t="s">
        <v>2896</v>
      </c>
      <c r="D2423" s="13" t="s">
        <v>2898</v>
      </c>
      <c r="E2423" s="13" t="s">
        <v>187</v>
      </c>
      <c r="F2423" s="13" t="s">
        <v>188</v>
      </c>
      <c r="G2423" s="13" t="s">
        <v>189</v>
      </c>
      <c r="H2423" s="13" t="s">
        <v>190</v>
      </c>
      <c r="I2423" s="13">
        <v>2422</v>
      </c>
    </row>
    <row r="2424" spans="1:9" x14ac:dyDescent="0.25">
      <c r="A2424" s="13" t="str">
        <f t="shared" si="37"/>
        <v xml:space="preserve">619-F1     Concrete Median Barrier, Precast </v>
      </c>
      <c r="B2424" s="13" t="s">
        <v>2899</v>
      </c>
      <c r="C2424" s="13" t="s">
        <v>2900</v>
      </c>
      <c r="D2424" s="13" t="s">
        <v>230</v>
      </c>
      <c r="E2424" s="13" t="s">
        <v>187</v>
      </c>
      <c r="F2424" s="13" t="s">
        <v>188</v>
      </c>
      <c r="G2424" s="13" t="s">
        <v>189</v>
      </c>
      <c r="H2424" s="13" t="s">
        <v>190</v>
      </c>
      <c r="I2424" s="13">
        <v>2423</v>
      </c>
    </row>
    <row r="2425" spans="1:9" x14ac:dyDescent="0.25">
      <c r="A2425" s="13" t="str">
        <f t="shared" si="37"/>
        <v xml:space="preserve">619-F1     Portable Median Barrier </v>
      </c>
      <c r="B2425" s="13" t="s">
        <v>2899</v>
      </c>
      <c r="C2425" s="13" t="s">
        <v>2901</v>
      </c>
      <c r="D2425" s="13" t="s">
        <v>230</v>
      </c>
      <c r="E2425" s="13" t="s">
        <v>187</v>
      </c>
      <c r="F2425" s="13" t="s">
        <v>188</v>
      </c>
      <c r="G2425" s="13" t="s">
        <v>189</v>
      </c>
      <c r="H2425" s="13" t="s">
        <v>190</v>
      </c>
      <c r="I2425" s="13">
        <v>2424</v>
      </c>
    </row>
    <row r="2426" spans="1:9" x14ac:dyDescent="0.25">
      <c r="A2426" s="13" t="str">
        <f t="shared" si="37"/>
        <v xml:space="preserve">619-F1     Portable Median Barrier, 50 MPH, Permanent, Orange </v>
      </c>
      <c r="B2426" s="13" t="s">
        <v>2899</v>
      </c>
      <c r="C2426" s="13" t="s">
        <v>2902</v>
      </c>
      <c r="D2426" s="13" t="s">
        <v>230</v>
      </c>
      <c r="E2426" s="13" t="s">
        <v>187</v>
      </c>
      <c r="F2426" s="13" t="s">
        <v>188</v>
      </c>
      <c r="G2426" s="13" t="s">
        <v>189</v>
      </c>
      <c r="H2426" s="13" t="s">
        <v>190</v>
      </c>
      <c r="I2426" s="13">
        <v>2425</v>
      </c>
    </row>
    <row r="2427" spans="1:9" x14ac:dyDescent="0.25">
      <c r="A2427" s="13" t="str">
        <f t="shared" si="37"/>
        <v xml:space="preserve">619-F1     Portable Median Barrier, 60 MPH </v>
      </c>
      <c r="B2427" s="13" t="s">
        <v>2899</v>
      </c>
      <c r="C2427" s="13" t="s">
        <v>2903</v>
      </c>
      <c r="D2427" s="13" t="s">
        <v>230</v>
      </c>
      <c r="E2427" s="13" t="s">
        <v>187</v>
      </c>
      <c r="F2427" s="13" t="s">
        <v>188</v>
      </c>
      <c r="G2427" s="13" t="s">
        <v>189</v>
      </c>
      <c r="H2427" s="13" t="s">
        <v>190</v>
      </c>
      <c r="I2427" s="13">
        <v>2426</v>
      </c>
    </row>
    <row r="2428" spans="1:9" x14ac:dyDescent="0.25">
      <c r="A2428" s="13" t="str">
        <f t="shared" si="37"/>
        <v xml:space="preserve">619-F1     Portable Median Barrier, Greater than 45 MPH </v>
      </c>
      <c r="B2428" s="13" t="s">
        <v>2899</v>
      </c>
      <c r="C2428" s="13" t="s">
        <v>2904</v>
      </c>
      <c r="D2428" s="13" t="s">
        <v>230</v>
      </c>
      <c r="E2428" s="13" t="s">
        <v>187</v>
      </c>
      <c r="F2428" s="13" t="s">
        <v>188</v>
      </c>
      <c r="G2428" s="13" t="s">
        <v>189</v>
      </c>
      <c r="H2428" s="13" t="s">
        <v>190</v>
      </c>
      <c r="I2428" s="13">
        <v>2427</v>
      </c>
    </row>
    <row r="2429" spans="1:9" x14ac:dyDescent="0.25">
      <c r="A2429" s="13" t="str">
        <f t="shared" si="37"/>
        <v xml:space="preserve">619-F1     Portable Median Barrier, Less Than or Equal to 45 MPH </v>
      </c>
      <c r="B2429" s="13" t="s">
        <v>2899</v>
      </c>
      <c r="C2429" s="13" t="s">
        <v>2905</v>
      </c>
      <c r="D2429" s="13" t="s">
        <v>230</v>
      </c>
      <c r="E2429" s="13" t="s">
        <v>187</v>
      </c>
      <c r="F2429" s="13" t="s">
        <v>188</v>
      </c>
      <c r="G2429" s="13" t="s">
        <v>189</v>
      </c>
      <c r="H2429" s="13" t="s">
        <v>190</v>
      </c>
      <c r="I2429" s="13">
        <v>2428</v>
      </c>
    </row>
    <row r="2430" spans="1:9" x14ac:dyDescent="0.25">
      <c r="A2430" s="13" t="str">
        <f t="shared" si="37"/>
        <v xml:space="preserve">619-F1     Portable Median Barrier, Permanent </v>
      </c>
      <c r="B2430" s="13" t="s">
        <v>2899</v>
      </c>
      <c r="C2430" s="13" t="s">
        <v>2906</v>
      </c>
      <c r="D2430" s="13" t="s">
        <v>230</v>
      </c>
      <c r="E2430" s="13" t="s">
        <v>187</v>
      </c>
      <c r="F2430" s="13" t="s">
        <v>188</v>
      </c>
      <c r="G2430" s="13" t="s">
        <v>189</v>
      </c>
      <c r="H2430" s="13" t="s">
        <v>190</v>
      </c>
      <c r="I2430" s="13">
        <v>2429</v>
      </c>
    </row>
    <row r="2431" spans="1:9" x14ac:dyDescent="0.25">
      <c r="A2431" s="13" t="str">
        <f t="shared" si="37"/>
        <v xml:space="preserve">619-F1     Portable Median Barrier, Permanent, Orange </v>
      </c>
      <c r="B2431" s="13" t="s">
        <v>2899</v>
      </c>
      <c r="C2431" s="13" t="s">
        <v>2907</v>
      </c>
      <c r="D2431" s="13" t="s">
        <v>230</v>
      </c>
      <c r="E2431" s="13" t="s">
        <v>187</v>
      </c>
      <c r="F2431" s="13" t="s">
        <v>188</v>
      </c>
      <c r="G2431" s="13" t="s">
        <v>189</v>
      </c>
      <c r="H2431" s="13" t="s">
        <v>190</v>
      </c>
      <c r="I2431" s="13">
        <v>2430</v>
      </c>
    </row>
    <row r="2432" spans="1:9" x14ac:dyDescent="0.25">
      <c r="A2432" s="13" t="str">
        <f t="shared" si="37"/>
        <v xml:space="preserve">619-F1     Portable Median Barrier, Permanent, White </v>
      </c>
      <c r="B2432" s="13" t="s">
        <v>2899</v>
      </c>
      <c r="C2432" s="13" t="s">
        <v>2908</v>
      </c>
      <c r="D2432" s="13" t="s">
        <v>230</v>
      </c>
      <c r="E2432" s="13" t="s">
        <v>187</v>
      </c>
      <c r="F2432" s="13" t="s">
        <v>188</v>
      </c>
      <c r="G2432" s="13" t="s">
        <v>189</v>
      </c>
      <c r="H2432" s="13" t="s">
        <v>190</v>
      </c>
      <c r="I2432" s="13">
        <v>2431</v>
      </c>
    </row>
    <row r="2433" spans="1:9" x14ac:dyDescent="0.25">
      <c r="A2433" s="13" t="str">
        <f t="shared" si="37"/>
        <v xml:space="preserve">619-F2     Remove and Reset Concrete Median Barrier, Precast </v>
      </c>
      <c r="B2433" s="13" t="s">
        <v>2909</v>
      </c>
      <c r="C2433" s="13" t="s">
        <v>2910</v>
      </c>
      <c r="D2433" s="13" t="s">
        <v>230</v>
      </c>
      <c r="E2433" s="13" t="s">
        <v>187</v>
      </c>
      <c r="F2433" s="13" t="s">
        <v>188</v>
      </c>
      <c r="G2433" s="13" t="s">
        <v>189</v>
      </c>
      <c r="H2433" s="13" t="s">
        <v>190</v>
      </c>
      <c r="I2433" s="13">
        <v>2432</v>
      </c>
    </row>
    <row r="2434" spans="1:9" x14ac:dyDescent="0.25">
      <c r="A2434" s="13" t="str">
        <f t="shared" si="37"/>
        <v xml:space="preserve">619-F2     Remove and Reset Portable Median Barrier </v>
      </c>
      <c r="B2434" s="13" t="s">
        <v>2909</v>
      </c>
      <c r="C2434" s="13" t="s">
        <v>2911</v>
      </c>
      <c r="D2434" s="13" t="s">
        <v>230</v>
      </c>
      <c r="E2434" s="13" t="s">
        <v>187</v>
      </c>
      <c r="F2434" s="13" t="s">
        <v>188</v>
      </c>
      <c r="G2434" s="13" t="s">
        <v>189</v>
      </c>
      <c r="H2434" s="13" t="s">
        <v>190</v>
      </c>
      <c r="I2434" s="13">
        <v>2433</v>
      </c>
    </row>
    <row r="2435" spans="1:9" x14ac:dyDescent="0.25">
      <c r="A2435" s="13" t="str">
        <f t="shared" si="37"/>
        <v xml:space="preserve">619-F3     Delineators, Guard Rail, White </v>
      </c>
      <c r="B2435" s="13" t="s">
        <v>2912</v>
      </c>
      <c r="C2435" s="13" t="s">
        <v>2913</v>
      </c>
      <c r="D2435" s="13" t="s">
        <v>207</v>
      </c>
      <c r="E2435" s="13" t="s">
        <v>187</v>
      </c>
      <c r="F2435" s="13" t="s">
        <v>188</v>
      </c>
      <c r="G2435" s="13" t="s">
        <v>189</v>
      </c>
      <c r="H2435" s="13" t="s">
        <v>190</v>
      </c>
      <c r="I2435" s="13">
        <v>2434</v>
      </c>
    </row>
    <row r="2436" spans="1:9" x14ac:dyDescent="0.25">
      <c r="A2436" s="13" t="str">
        <f t="shared" ref="A2436:A2499" si="38">_xlfn.CONCAT(B2436," ", C2436)</f>
        <v xml:space="preserve">619-F3     Delineators, Guard Rail, Yellow </v>
      </c>
      <c r="B2436" s="13" t="s">
        <v>2912</v>
      </c>
      <c r="C2436" s="13" t="s">
        <v>2914</v>
      </c>
      <c r="D2436" s="13" t="s">
        <v>207</v>
      </c>
      <c r="E2436" s="13" t="s">
        <v>187</v>
      </c>
      <c r="F2436" s="13" t="s">
        <v>188</v>
      </c>
      <c r="G2436" s="13" t="s">
        <v>189</v>
      </c>
      <c r="H2436" s="13" t="s">
        <v>190</v>
      </c>
      <c r="I2436" s="13">
        <v>2435</v>
      </c>
    </row>
    <row r="2437" spans="1:9" x14ac:dyDescent="0.25">
      <c r="A2437" s="13" t="str">
        <f t="shared" si="38"/>
        <v xml:space="preserve">619-F3     Delineators, Median Barrier Mounted, White </v>
      </c>
      <c r="B2437" s="13" t="s">
        <v>2912</v>
      </c>
      <c r="C2437" s="13" t="s">
        <v>2915</v>
      </c>
      <c r="D2437" s="13" t="s">
        <v>207</v>
      </c>
      <c r="E2437" s="13" t="s">
        <v>187</v>
      </c>
      <c r="F2437" s="13" t="s">
        <v>188</v>
      </c>
      <c r="G2437" s="13" t="s">
        <v>189</v>
      </c>
      <c r="H2437" s="13" t="s">
        <v>190</v>
      </c>
      <c r="I2437" s="13">
        <v>2436</v>
      </c>
    </row>
    <row r="2438" spans="1:9" x14ac:dyDescent="0.25">
      <c r="A2438" s="13" t="str">
        <f t="shared" si="38"/>
        <v xml:space="preserve">619-F3     Delineators, Median Barrier Mounted, Yellow </v>
      </c>
      <c r="B2438" s="13" t="s">
        <v>2912</v>
      </c>
      <c r="C2438" s="13" t="s">
        <v>2916</v>
      </c>
      <c r="D2438" s="13" t="s">
        <v>207</v>
      </c>
      <c r="E2438" s="13" t="s">
        <v>187</v>
      </c>
      <c r="F2438" s="13" t="s">
        <v>188</v>
      </c>
      <c r="G2438" s="13" t="s">
        <v>189</v>
      </c>
      <c r="H2438" s="13" t="s">
        <v>190</v>
      </c>
      <c r="I2438" s="13">
        <v>2437</v>
      </c>
    </row>
    <row r="2439" spans="1:9" x14ac:dyDescent="0.25">
      <c r="A2439" s="13" t="str">
        <f t="shared" si="38"/>
        <v xml:space="preserve">619-F4     Snap-Back Delineator </v>
      </c>
      <c r="B2439" s="13" t="s">
        <v>2917</v>
      </c>
      <c r="C2439" s="13" t="s">
        <v>2918</v>
      </c>
      <c r="D2439" s="13" t="s">
        <v>207</v>
      </c>
      <c r="E2439" s="13" t="s">
        <v>187</v>
      </c>
      <c r="F2439" s="13" t="s">
        <v>188</v>
      </c>
      <c r="G2439" s="13" t="s">
        <v>189</v>
      </c>
      <c r="H2439" s="13" t="s">
        <v>190</v>
      </c>
      <c r="I2439" s="13">
        <v>2438</v>
      </c>
    </row>
    <row r="2440" spans="1:9" x14ac:dyDescent="0.25">
      <c r="A2440" s="13" t="str">
        <f t="shared" si="38"/>
        <v xml:space="preserve">619-F5     Snap-Back Delineator, Replacement </v>
      </c>
      <c r="B2440" s="13" t="s">
        <v>2919</v>
      </c>
      <c r="C2440" s="13" t="s">
        <v>2920</v>
      </c>
      <c r="D2440" s="13" t="s">
        <v>207</v>
      </c>
      <c r="E2440" s="13" t="s">
        <v>187</v>
      </c>
      <c r="F2440" s="13" t="s">
        <v>188</v>
      </c>
      <c r="G2440" s="13" t="s">
        <v>189</v>
      </c>
      <c r="H2440" s="13" t="s">
        <v>190</v>
      </c>
      <c r="I2440" s="13">
        <v>2439</v>
      </c>
    </row>
    <row r="2441" spans="1:9" x14ac:dyDescent="0.25">
      <c r="A2441" s="13" t="str">
        <f t="shared" si="38"/>
        <v xml:space="preserve">619-G2     Barricades, Type I </v>
      </c>
      <c r="B2441" s="13" t="s">
        <v>2921</v>
      </c>
      <c r="C2441" s="13" t="s">
        <v>2922</v>
      </c>
      <c r="D2441" s="13" t="s">
        <v>207</v>
      </c>
      <c r="E2441" s="13" t="s">
        <v>187</v>
      </c>
      <c r="F2441" s="13" t="s">
        <v>188</v>
      </c>
      <c r="G2441" s="13" t="s">
        <v>189</v>
      </c>
      <c r="H2441" s="13" t="s">
        <v>190</v>
      </c>
      <c r="I2441" s="13">
        <v>2440</v>
      </c>
    </row>
    <row r="2442" spans="1:9" x14ac:dyDescent="0.25">
      <c r="A2442" s="13" t="str">
        <f t="shared" si="38"/>
        <v xml:space="preserve">619-G3     Barricades, Type II </v>
      </c>
      <c r="B2442" s="13" t="s">
        <v>2923</v>
      </c>
      <c r="C2442" s="13" t="s">
        <v>2924</v>
      </c>
      <c r="D2442" s="13" t="s">
        <v>207</v>
      </c>
      <c r="E2442" s="13" t="s">
        <v>187</v>
      </c>
      <c r="F2442" s="13" t="s">
        <v>188</v>
      </c>
      <c r="G2442" s="13" t="s">
        <v>189</v>
      </c>
      <c r="H2442" s="13" t="s">
        <v>190</v>
      </c>
      <c r="I2442" s="13">
        <v>2441</v>
      </c>
    </row>
    <row r="2443" spans="1:9" x14ac:dyDescent="0.25">
      <c r="A2443" s="13" t="str">
        <f t="shared" si="38"/>
        <v xml:space="preserve">619-G4     Barricades, Type III, Double Faced </v>
      </c>
      <c r="B2443" s="13" t="s">
        <v>2925</v>
      </c>
      <c r="C2443" s="13" t="s">
        <v>2926</v>
      </c>
      <c r="D2443" s="13" t="s">
        <v>230</v>
      </c>
      <c r="E2443" s="13" t="s">
        <v>187</v>
      </c>
      <c r="F2443" s="13" t="s">
        <v>188</v>
      </c>
      <c r="G2443" s="13" t="s">
        <v>189</v>
      </c>
      <c r="H2443" s="13" t="s">
        <v>190</v>
      </c>
      <c r="I2443" s="13">
        <v>2442</v>
      </c>
    </row>
    <row r="2444" spans="1:9" x14ac:dyDescent="0.25">
      <c r="A2444" s="13" t="str">
        <f t="shared" si="38"/>
        <v xml:space="preserve">619-G4     Barricades, Type III, Double Faced, Permanent </v>
      </c>
      <c r="B2444" s="13" t="s">
        <v>2925</v>
      </c>
      <c r="C2444" s="13" t="s">
        <v>2927</v>
      </c>
      <c r="D2444" s="13" t="s">
        <v>230</v>
      </c>
      <c r="E2444" s="13" t="s">
        <v>187</v>
      </c>
      <c r="F2444" s="13" t="s">
        <v>188</v>
      </c>
      <c r="G2444" s="13" t="s">
        <v>189</v>
      </c>
      <c r="H2444" s="13" t="s">
        <v>190</v>
      </c>
      <c r="I2444" s="13">
        <v>2443</v>
      </c>
    </row>
    <row r="2445" spans="1:9" x14ac:dyDescent="0.25">
      <c r="A2445" s="13" t="str">
        <f t="shared" si="38"/>
        <v xml:space="preserve">619-G4     Barricades, Type III, Double Faced, Permanent, Red/White </v>
      </c>
      <c r="B2445" s="13" t="s">
        <v>2925</v>
      </c>
      <c r="C2445" s="13" t="s">
        <v>2928</v>
      </c>
      <c r="D2445" s="13" t="s">
        <v>230</v>
      </c>
      <c r="E2445" s="13" t="s">
        <v>187</v>
      </c>
      <c r="F2445" s="13" t="s">
        <v>188</v>
      </c>
      <c r="G2445" s="13" t="s">
        <v>189</v>
      </c>
      <c r="H2445" s="13" t="s">
        <v>190</v>
      </c>
      <c r="I2445" s="13">
        <v>2444</v>
      </c>
    </row>
    <row r="2446" spans="1:9" x14ac:dyDescent="0.25">
      <c r="A2446" s="13" t="str">
        <f t="shared" si="38"/>
        <v xml:space="preserve">619-G4     Barricades, Type III, Double Faced, Red/White </v>
      </c>
      <c r="B2446" s="13" t="s">
        <v>2925</v>
      </c>
      <c r="C2446" s="13" t="s">
        <v>2929</v>
      </c>
      <c r="D2446" s="13" t="s">
        <v>230</v>
      </c>
      <c r="E2446" s="13" t="s">
        <v>187</v>
      </c>
      <c r="F2446" s="13" t="s">
        <v>188</v>
      </c>
      <c r="G2446" s="13" t="s">
        <v>189</v>
      </c>
      <c r="H2446" s="13" t="s">
        <v>190</v>
      </c>
      <c r="I2446" s="13">
        <v>2445</v>
      </c>
    </row>
    <row r="2447" spans="1:9" x14ac:dyDescent="0.25">
      <c r="A2447" s="13" t="str">
        <f t="shared" si="38"/>
        <v xml:space="preserve">619-G4     Barricades, Type III, Single Faced </v>
      </c>
      <c r="B2447" s="13" t="s">
        <v>2925</v>
      </c>
      <c r="C2447" s="13" t="s">
        <v>2930</v>
      </c>
      <c r="D2447" s="13" t="s">
        <v>230</v>
      </c>
      <c r="E2447" s="13" t="s">
        <v>187</v>
      </c>
      <c r="F2447" s="13" t="s">
        <v>188</v>
      </c>
      <c r="G2447" s="13" t="s">
        <v>189</v>
      </c>
      <c r="H2447" s="13" t="s">
        <v>190</v>
      </c>
      <c r="I2447" s="13">
        <v>2446</v>
      </c>
    </row>
    <row r="2448" spans="1:9" x14ac:dyDescent="0.25">
      <c r="A2448" s="13" t="str">
        <f t="shared" si="38"/>
        <v xml:space="preserve">619-G4     Barricades, Type III, Single Faced, Permanent </v>
      </c>
      <c r="B2448" s="13" t="s">
        <v>2925</v>
      </c>
      <c r="C2448" s="13" t="s">
        <v>2931</v>
      </c>
      <c r="D2448" s="13" t="s">
        <v>230</v>
      </c>
      <c r="E2448" s="13" t="s">
        <v>187</v>
      </c>
      <c r="F2448" s="13" t="s">
        <v>188</v>
      </c>
      <c r="G2448" s="13" t="s">
        <v>189</v>
      </c>
      <c r="H2448" s="13" t="s">
        <v>190</v>
      </c>
      <c r="I2448" s="13">
        <v>2447</v>
      </c>
    </row>
    <row r="2449" spans="1:9" x14ac:dyDescent="0.25">
      <c r="A2449" s="13" t="str">
        <f t="shared" si="38"/>
        <v xml:space="preserve">619-G4     Barricades, Type III, Single Faced, Permanent, Red/White </v>
      </c>
      <c r="B2449" s="13" t="s">
        <v>2925</v>
      </c>
      <c r="C2449" s="13" t="s">
        <v>2932</v>
      </c>
      <c r="D2449" s="13" t="s">
        <v>230</v>
      </c>
      <c r="E2449" s="13" t="s">
        <v>187</v>
      </c>
      <c r="F2449" s="13" t="s">
        <v>188</v>
      </c>
      <c r="G2449" s="13" t="s">
        <v>189</v>
      </c>
      <c r="H2449" s="13" t="s">
        <v>190</v>
      </c>
      <c r="I2449" s="13">
        <v>2448</v>
      </c>
    </row>
    <row r="2450" spans="1:9" x14ac:dyDescent="0.25">
      <c r="A2450" s="13" t="str">
        <f t="shared" si="38"/>
        <v xml:space="preserve">619-G4     Barricades, Type III, Single Faced, Red/White </v>
      </c>
      <c r="B2450" s="13" t="s">
        <v>2925</v>
      </c>
      <c r="C2450" s="13" t="s">
        <v>2933</v>
      </c>
      <c r="D2450" s="13" t="s">
        <v>230</v>
      </c>
      <c r="E2450" s="13" t="s">
        <v>187</v>
      </c>
      <c r="F2450" s="13" t="s">
        <v>188</v>
      </c>
      <c r="G2450" s="13" t="s">
        <v>189</v>
      </c>
      <c r="H2450" s="13" t="s">
        <v>190</v>
      </c>
      <c r="I2450" s="13">
        <v>2449</v>
      </c>
    </row>
    <row r="2451" spans="1:9" x14ac:dyDescent="0.25">
      <c r="A2451" s="13" t="str">
        <f t="shared" si="38"/>
        <v xml:space="preserve">619-G5     Free Standing Plastic Drums </v>
      </c>
      <c r="B2451" s="13" t="s">
        <v>2934</v>
      </c>
      <c r="C2451" s="13" t="s">
        <v>2935</v>
      </c>
      <c r="D2451" s="13" t="s">
        <v>207</v>
      </c>
      <c r="E2451" s="13" t="s">
        <v>187</v>
      </c>
      <c r="F2451" s="13" t="s">
        <v>188</v>
      </c>
      <c r="G2451" s="13" t="s">
        <v>189</v>
      </c>
      <c r="H2451" s="13" t="s">
        <v>190</v>
      </c>
      <c r="I2451" s="13">
        <v>2450</v>
      </c>
    </row>
    <row r="2452" spans="1:9" x14ac:dyDescent="0.25">
      <c r="A2452" s="13" t="str">
        <f t="shared" si="38"/>
        <v xml:space="preserve">619-G6     Warning Lights, Type "A" </v>
      </c>
      <c r="B2452" s="13" t="s">
        <v>2936</v>
      </c>
      <c r="C2452" s="13" t="s">
        <v>2937</v>
      </c>
      <c r="D2452" s="13" t="s">
        <v>207</v>
      </c>
      <c r="E2452" s="13" t="s">
        <v>187</v>
      </c>
      <c r="F2452" s="13" t="s">
        <v>188</v>
      </c>
      <c r="G2452" s="13" t="s">
        <v>189</v>
      </c>
      <c r="H2452" s="13" t="s">
        <v>190</v>
      </c>
      <c r="I2452" s="13">
        <v>2451</v>
      </c>
    </row>
    <row r="2453" spans="1:9" x14ac:dyDescent="0.25">
      <c r="A2453" s="13" t="str">
        <f t="shared" si="38"/>
        <v xml:space="preserve">619-G7     Warning Lights, Type "B" </v>
      </c>
      <c r="B2453" s="13" t="s">
        <v>2938</v>
      </c>
      <c r="C2453" s="13" t="s">
        <v>2939</v>
      </c>
      <c r="D2453" s="13" t="s">
        <v>207</v>
      </c>
      <c r="E2453" s="13" t="s">
        <v>187</v>
      </c>
      <c r="F2453" s="13" t="s">
        <v>188</v>
      </c>
      <c r="G2453" s="13" t="s">
        <v>189</v>
      </c>
      <c r="H2453" s="13" t="s">
        <v>190</v>
      </c>
      <c r="I2453" s="13">
        <v>2452</v>
      </c>
    </row>
    <row r="2454" spans="1:9" x14ac:dyDescent="0.25">
      <c r="A2454" s="13" t="str">
        <f t="shared" si="38"/>
        <v xml:space="preserve">619-G8     Warning Lights, Type "C" </v>
      </c>
      <c r="B2454" s="13" t="s">
        <v>2940</v>
      </c>
      <c r="C2454" s="13" t="s">
        <v>2941</v>
      </c>
      <c r="D2454" s="13" t="s">
        <v>207</v>
      </c>
      <c r="E2454" s="13" t="s">
        <v>187</v>
      </c>
      <c r="F2454" s="13" t="s">
        <v>188</v>
      </c>
      <c r="G2454" s="13" t="s">
        <v>189</v>
      </c>
      <c r="H2454" s="13" t="s">
        <v>190</v>
      </c>
      <c r="I2454" s="13">
        <v>2453</v>
      </c>
    </row>
    <row r="2455" spans="1:9" x14ac:dyDescent="0.25">
      <c r="A2455" s="13" t="str">
        <f t="shared" si="38"/>
        <v xml:space="preserve">619-H1     Traffic Signals </v>
      </c>
      <c r="B2455" s="13" t="s">
        <v>2942</v>
      </c>
      <c r="C2455" s="13" t="s">
        <v>2943</v>
      </c>
      <c r="D2455" s="13" t="s">
        <v>186</v>
      </c>
      <c r="E2455" s="13" t="s">
        <v>187</v>
      </c>
      <c r="F2455" s="13" t="s">
        <v>188</v>
      </c>
      <c r="G2455" s="13" t="s">
        <v>189</v>
      </c>
      <c r="H2455" s="13" t="s">
        <v>190</v>
      </c>
      <c r="I2455" s="13">
        <v>2454</v>
      </c>
    </row>
    <row r="2456" spans="1:9" x14ac:dyDescent="0.25">
      <c r="A2456" s="13" t="str">
        <f t="shared" si="38"/>
        <v xml:space="preserve">907-619-H2 Traffic Signal, Portable, Type 1 </v>
      </c>
      <c r="B2456" s="13" t="s">
        <v>2944</v>
      </c>
      <c r="C2456" s="13" t="s">
        <v>2945</v>
      </c>
      <c r="D2456" s="13" t="s">
        <v>207</v>
      </c>
      <c r="E2456" s="13" t="s">
        <v>187</v>
      </c>
      <c r="F2456" s="13" t="s">
        <v>188</v>
      </c>
      <c r="G2456" s="13" t="s">
        <v>189</v>
      </c>
      <c r="H2456" s="13" t="s">
        <v>190</v>
      </c>
      <c r="I2456" s="13">
        <v>2455</v>
      </c>
    </row>
    <row r="2457" spans="1:9" x14ac:dyDescent="0.25">
      <c r="A2457" s="13" t="str">
        <f t="shared" si="38"/>
        <v xml:space="preserve">619-H2     Traffic Signal, Portable, Type 2 </v>
      </c>
      <c r="B2457" s="13" t="s">
        <v>2946</v>
      </c>
      <c r="C2457" s="13" t="s">
        <v>2947</v>
      </c>
      <c r="D2457" s="13" t="s">
        <v>207</v>
      </c>
      <c r="E2457" s="13" t="s">
        <v>187</v>
      </c>
      <c r="F2457" s="13" t="s">
        <v>188</v>
      </c>
      <c r="G2457" s="13" t="s">
        <v>189</v>
      </c>
      <c r="H2457" s="13" t="s">
        <v>190</v>
      </c>
      <c r="I2457" s="13">
        <v>2456</v>
      </c>
    </row>
    <row r="2458" spans="1:9" x14ac:dyDescent="0.25">
      <c r="A2458" s="13" t="str">
        <f t="shared" si="38"/>
        <v xml:space="preserve">907-619-H2 Traffic Signal, Portable, Type 2A </v>
      </c>
      <c r="B2458" s="13" t="s">
        <v>2944</v>
      </c>
      <c r="C2458" s="13" t="s">
        <v>2948</v>
      </c>
      <c r="D2458" s="13" t="s">
        <v>207</v>
      </c>
      <c r="E2458" s="13" t="s">
        <v>187</v>
      </c>
      <c r="F2458" s="13" t="s">
        <v>188</v>
      </c>
      <c r="G2458" s="13" t="s">
        <v>189</v>
      </c>
      <c r="H2458" s="13" t="s">
        <v>190</v>
      </c>
      <c r="I2458" s="13">
        <v>2457</v>
      </c>
    </row>
    <row r="2459" spans="1:9" x14ac:dyDescent="0.25">
      <c r="A2459" s="13" t="str">
        <f t="shared" si="38"/>
        <v xml:space="preserve">907-619-H2 Traffic Signal, Portable, Type 2B </v>
      </c>
      <c r="B2459" s="13" t="s">
        <v>2944</v>
      </c>
      <c r="C2459" s="13" t="s">
        <v>2949</v>
      </c>
      <c r="D2459" s="13" t="s">
        <v>207</v>
      </c>
      <c r="E2459" s="13" t="s">
        <v>187</v>
      </c>
      <c r="F2459" s="13" t="s">
        <v>188</v>
      </c>
      <c r="G2459" s="13" t="s">
        <v>189</v>
      </c>
      <c r="H2459" s="13" t="s">
        <v>190</v>
      </c>
      <c r="I2459" s="13">
        <v>2458</v>
      </c>
    </row>
    <row r="2460" spans="1:9" x14ac:dyDescent="0.25">
      <c r="A2460" s="13" t="str">
        <f t="shared" si="38"/>
        <v xml:space="preserve">907-619-H2 Traffic Signal, Portable, Type 3 </v>
      </c>
      <c r="B2460" s="13" t="s">
        <v>2944</v>
      </c>
      <c r="C2460" s="13" t="s">
        <v>2950</v>
      </c>
      <c r="D2460" s="13" t="s">
        <v>207</v>
      </c>
      <c r="E2460" s="13" t="s">
        <v>187</v>
      </c>
      <c r="F2460" s="13" t="s">
        <v>188</v>
      </c>
      <c r="G2460" s="13" t="s">
        <v>189</v>
      </c>
      <c r="H2460" s="13" t="s">
        <v>190</v>
      </c>
      <c r="I2460" s="13">
        <v>2459</v>
      </c>
    </row>
    <row r="2461" spans="1:9" x14ac:dyDescent="0.25">
      <c r="A2461" s="13" t="str">
        <f t="shared" si="38"/>
        <v xml:space="preserve">619-H3     Hazard Identification Beacons </v>
      </c>
      <c r="B2461" s="13" t="s">
        <v>2951</v>
      </c>
      <c r="C2461" s="13" t="s">
        <v>2952</v>
      </c>
      <c r="D2461" s="13" t="s">
        <v>186</v>
      </c>
      <c r="E2461" s="13" t="s">
        <v>187</v>
      </c>
      <c r="F2461" s="13" t="s">
        <v>188</v>
      </c>
      <c r="G2461" s="13" t="s">
        <v>189</v>
      </c>
      <c r="H2461" s="13" t="s">
        <v>190</v>
      </c>
      <c r="I2461" s="13">
        <v>2460</v>
      </c>
    </row>
    <row r="2462" spans="1:9" x14ac:dyDescent="0.25">
      <c r="A2462" s="13" t="str">
        <f t="shared" si="38"/>
        <v xml:space="preserve">619-J1     Impact Attenuator, 40 MPH </v>
      </c>
      <c r="B2462" s="13" t="s">
        <v>2953</v>
      </c>
      <c r="C2462" s="13" t="s">
        <v>2954</v>
      </c>
      <c r="D2462" s="13" t="s">
        <v>207</v>
      </c>
      <c r="E2462" s="13" t="s">
        <v>187</v>
      </c>
      <c r="F2462" s="13" t="s">
        <v>188</v>
      </c>
      <c r="G2462" s="13" t="s">
        <v>189</v>
      </c>
      <c r="H2462" s="13" t="s">
        <v>190</v>
      </c>
      <c r="I2462" s="13">
        <v>2461</v>
      </c>
    </row>
    <row r="2463" spans="1:9" x14ac:dyDescent="0.25">
      <c r="A2463" s="13" t="str">
        <f t="shared" si="38"/>
        <v xml:space="preserve">619-J1     Impact Attenuator, 45 MPH </v>
      </c>
      <c r="B2463" s="13" t="s">
        <v>2953</v>
      </c>
      <c r="C2463" s="13" t="s">
        <v>2955</v>
      </c>
      <c r="D2463" s="13" t="s">
        <v>207</v>
      </c>
      <c r="E2463" s="13" t="s">
        <v>187</v>
      </c>
      <c r="F2463" s="13" t="s">
        <v>188</v>
      </c>
      <c r="G2463" s="13" t="s">
        <v>189</v>
      </c>
      <c r="H2463" s="13" t="s">
        <v>190</v>
      </c>
      <c r="I2463" s="13">
        <v>2462</v>
      </c>
    </row>
    <row r="2464" spans="1:9" x14ac:dyDescent="0.25">
      <c r="A2464" s="13" t="str">
        <f t="shared" si="38"/>
        <v xml:space="preserve">619-J1     Impact Attenuator, 50 MPH </v>
      </c>
      <c r="B2464" s="13" t="s">
        <v>2953</v>
      </c>
      <c r="C2464" s="13" t="s">
        <v>2956</v>
      </c>
      <c r="D2464" s="13" t="s">
        <v>207</v>
      </c>
      <c r="E2464" s="13" t="s">
        <v>187</v>
      </c>
      <c r="F2464" s="13" t="s">
        <v>188</v>
      </c>
      <c r="G2464" s="13" t="s">
        <v>189</v>
      </c>
      <c r="H2464" s="13" t="s">
        <v>190</v>
      </c>
      <c r="I2464" s="13">
        <v>2463</v>
      </c>
    </row>
    <row r="2465" spans="1:9" x14ac:dyDescent="0.25">
      <c r="A2465" s="13" t="str">
        <f t="shared" si="38"/>
        <v xml:space="preserve">619-J1     Impact Attenuator, 60 MPH </v>
      </c>
      <c r="B2465" s="13" t="s">
        <v>2953</v>
      </c>
      <c r="C2465" s="13" t="s">
        <v>2957</v>
      </c>
      <c r="D2465" s="13" t="s">
        <v>207</v>
      </c>
      <c r="E2465" s="13" t="s">
        <v>187</v>
      </c>
      <c r="F2465" s="13" t="s">
        <v>188</v>
      </c>
      <c r="G2465" s="13" t="s">
        <v>189</v>
      </c>
      <c r="H2465" s="13" t="s">
        <v>190</v>
      </c>
      <c r="I2465" s="13">
        <v>2464</v>
      </c>
    </row>
    <row r="2466" spans="1:9" x14ac:dyDescent="0.25">
      <c r="A2466" s="13" t="str">
        <f t="shared" si="38"/>
        <v xml:space="preserve">619-J1     Impact Attenuator, 70 MPH </v>
      </c>
      <c r="B2466" s="13" t="s">
        <v>2953</v>
      </c>
      <c r="C2466" s="13" t="s">
        <v>2958</v>
      </c>
      <c r="D2466" s="13" t="s">
        <v>207</v>
      </c>
      <c r="E2466" s="13" t="s">
        <v>187</v>
      </c>
      <c r="F2466" s="13" t="s">
        <v>188</v>
      </c>
      <c r="G2466" s="13" t="s">
        <v>189</v>
      </c>
      <c r="H2466" s="13" t="s">
        <v>190</v>
      </c>
      <c r="I2466" s="13">
        <v>2465</v>
      </c>
    </row>
    <row r="2467" spans="1:9" x14ac:dyDescent="0.25">
      <c r="A2467" s="13" t="str">
        <f t="shared" si="38"/>
        <v xml:space="preserve">619-J1     Impact Attenuator, 55 MPH </v>
      </c>
      <c r="B2467" s="13" t="s">
        <v>2953</v>
      </c>
      <c r="C2467" s="13" t="s">
        <v>2959</v>
      </c>
      <c r="D2467" s="13" t="s">
        <v>207</v>
      </c>
      <c r="E2467" s="13" t="s">
        <v>187</v>
      </c>
      <c r="F2467" s="13" t="s">
        <v>188</v>
      </c>
      <c r="G2467" s="13" t="s">
        <v>189</v>
      </c>
      <c r="H2467" s="13" t="s">
        <v>190</v>
      </c>
      <c r="I2467" s="13">
        <v>2466</v>
      </c>
    </row>
    <row r="2468" spans="1:9" x14ac:dyDescent="0.25">
      <c r="A2468" s="13" t="str">
        <f t="shared" si="38"/>
        <v xml:space="preserve">619-J2     Impact Attenuator, 40 MPH, Replacement Package </v>
      </c>
      <c r="B2468" s="13" t="s">
        <v>2960</v>
      </c>
      <c r="C2468" s="13" t="s">
        <v>2961</v>
      </c>
      <c r="D2468" s="13" t="s">
        <v>207</v>
      </c>
      <c r="E2468" s="13" t="s">
        <v>187</v>
      </c>
      <c r="F2468" s="13" t="s">
        <v>188</v>
      </c>
      <c r="G2468" s="13" t="s">
        <v>189</v>
      </c>
      <c r="H2468" s="13" t="s">
        <v>190</v>
      </c>
      <c r="I2468" s="13">
        <v>2467</v>
      </c>
    </row>
    <row r="2469" spans="1:9" x14ac:dyDescent="0.25">
      <c r="A2469" s="13" t="str">
        <f t="shared" si="38"/>
        <v xml:space="preserve">619-J2     Impact Attenuator, 45 MPH, Replacement Package </v>
      </c>
      <c r="B2469" s="13" t="s">
        <v>2960</v>
      </c>
      <c r="C2469" s="13" t="s">
        <v>2962</v>
      </c>
      <c r="D2469" s="13" t="s">
        <v>207</v>
      </c>
      <c r="E2469" s="13" t="s">
        <v>187</v>
      </c>
      <c r="F2469" s="13" t="s">
        <v>188</v>
      </c>
      <c r="G2469" s="13" t="s">
        <v>189</v>
      </c>
      <c r="H2469" s="13" t="s">
        <v>190</v>
      </c>
      <c r="I2469" s="13">
        <v>2468</v>
      </c>
    </row>
    <row r="2470" spans="1:9" x14ac:dyDescent="0.25">
      <c r="A2470" s="13" t="str">
        <f t="shared" si="38"/>
        <v xml:space="preserve">619-J2     Impact Attenuator, 50 MPH, Replacement Package </v>
      </c>
      <c r="B2470" s="13" t="s">
        <v>2960</v>
      </c>
      <c r="C2470" s="13" t="s">
        <v>2963</v>
      </c>
      <c r="D2470" s="13" t="s">
        <v>207</v>
      </c>
      <c r="E2470" s="13" t="s">
        <v>187</v>
      </c>
      <c r="F2470" s="13" t="s">
        <v>188</v>
      </c>
      <c r="G2470" s="13" t="s">
        <v>189</v>
      </c>
      <c r="H2470" s="13" t="s">
        <v>190</v>
      </c>
      <c r="I2470" s="13">
        <v>2469</v>
      </c>
    </row>
    <row r="2471" spans="1:9" x14ac:dyDescent="0.25">
      <c r="A2471" s="13" t="str">
        <f t="shared" si="38"/>
        <v xml:space="preserve">619-J2     Impact Attenuator, 60 MPH, Replacement Package </v>
      </c>
      <c r="B2471" s="13" t="s">
        <v>2960</v>
      </c>
      <c r="C2471" s="13" t="s">
        <v>2964</v>
      </c>
      <c r="D2471" s="13" t="s">
        <v>207</v>
      </c>
      <c r="E2471" s="13" t="s">
        <v>187</v>
      </c>
      <c r="F2471" s="13" t="s">
        <v>188</v>
      </c>
      <c r="G2471" s="13" t="s">
        <v>189</v>
      </c>
      <c r="H2471" s="13" t="s">
        <v>190</v>
      </c>
      <c r="I2471" s="13">
        <v>2470</v>
      </c>
    </row>
    <row r="2472" spans="1:9" x14ac:dyDescent="0.25">
      <c r="A2472" s="13" t="str">
        <f t="shared" si="38"/>
        <v xml:space="preserve">619-J2     Impact Attenuator, 70 MPH, Replacement Package </v>
      </c>
      <c r="B2472" s="13" t="s">
        <v>2960</v>
      </c>
      <c r="C2472" s="13" t="s">
        <v>2965</v>
      </c>
      <c r="D2472" s="13" t="s">
        <v>207</v>
      </c>
      <c r="E2472" s="13" t="s">
        <v>187</v>
      </c>
      <c r="F2472" s="13" t="s">
        <v>188</v>
      </c>
      <c r="G2472" s="13" t="s">
        <v>189</v>
      </c>
      <c r="H2472" s="13" t="s">
        <v>190</v>
      </c>
      <c r="I2472" s="13">
        <v>2471</v>
      </c>
    </row>
    <row r="2473" spans="1:9" x14ac:dyDescent="0.25">
      <c r="A2473" s="13" t="str">
        <f t="shared" si="38"/>
        <v xml:space="preserve">619-J2     Impact Attenuator, 55 MPH, Replacement Package </v>
      </c>
      <c r="B2473" s="13" t="s">
        <v>2960</v>
      </c>
      <c r="C2473" s="13" t="s">
        <v>2966</v>
      </c>
      <c r="D2473" s="13" t="s">
        <v>207</v>
      </c>
      <c r="E2473" s="13" t="s">
        <v>187</v>
      </c>
      <c r="F2473" s="13" t="s">
        <v>188</v>
      </c>
      <c r="G2473" s="13" t="s">
        <v>189</v>
      </c>
      <c r="H2473" s="13" t="s">
        <v>190</v>
      </c>
      <c r="I2473" s="13">
        <v>2472</v>
      </c>
    </row>
    <row r="2474" spans="1:9" x14ac:dyDescent="0.25">
      <c r="A2474" s="13" t="str">
        <f t="shared" si="38"/>
        <v xml:space="preserve">619-J3     Remove and Reset Impact Attenuator </v>
      </c>
      <c r="B2474" s="13" t="s">
        <v>2967</v>
      </c>
      <c r="C2474" s="13" t="s">
        <v>2968</v>
      </c>
      <c r="D2474" s="13" t="s">
        <v>207</v>
      </c>
      <c r="E2474" s="13" t="s">
        <v>187</v>
      </c>
      <c r="F2474" s="13" t="s">
        <v>188</v>
      </c>
      <c r="G2474" s="13" t="s">
        <v>189</v>
      </c>
      <c r="H2474" s="13" t="s">
        <v>190</v>
      </c>
      <c r="I2474" s="13">
        <v>2473</v>
      </c>
    </row>
    <row r="2475" spans="1:9" x14ac:dyDescent="0.25">
      <c r="A2475" s="13" t="str">
        <f t="shared" si="38"/>
        <v xml:space="preserve">619-K1     Installation and Removal of Guard Rail, Type I, Class A </v>
      </c>
      <c r="B2475" s="13" t="s">
        <v>2969</v>
      </c>
      <c r="C2475" s="13" t="s">
        <v>2970</v>
      </c>
      <c r="D2475" s="13" t="s">
        <v>230</v>
      </c>
      <c r="E2475" s="13" t="s">
        <v>187</v>
      </c>
      <c r="F2475" s="13" t="s">
        <v>188</v>
      </c>
      <c r="G2475" s="13" t="s">
        <v>189</v>
      </c>
      <c r="H2475" s="13" t="s">
        <v>190</v>
      </c>
      <c r="I2475" s="13">
        <v>2474</v>
      </c>
    </row>
    <row r="2476" spans="1:9" x14ac:dyDescent="0.25">
      <c r="A2476" s="13" t="str">
        <f t="shared" si="38"/>
        <v xml:space="preserve">619-K2     Installation and Removal of Guard Rail, Bridge End Section </v>
      </c>
      <c r="B2476" s="13" t="s">
        <v>2971</v>
      </c>
      <c r="C2476" s="13" t="s">
        <v>2972</v>
      </c>
      <c r="D2476" s="13" t="s">
        <v>207</v>
      </c>
      <c r="E2476" s="13" t="s">
        <v>187</v>
      </c>
      <c r="F2476" s="13" t="s">
        <v>188</v>
      </c>
      <c r="G2476" s="13" t="s">
        <v>189</v>
      </c>
      <c r="H2476" s="13" t="s">
        <v>190</v>
      </c>
      <c r="I2476" s="13">
        <v>2475</v>
      </c>
    </row>
    <row r="2477" spans="1:9" x14ac:dyDescent="0.25">
      <c r="A2477" s="13" t="str">
        <f t="shared" si="38"/>
        <v xml:space="preserve">619-K2     Installation and Removal of Guard Rail, Type "G" Modified Bridge End Section </v>
      </c>
      <c r="B2477" s="13" t="s">
        <v>2971</v>
      </c>
      <c r="C2477" s="13" t="s">
        <v>2973</v>
      </c>
      <c r="D2477" s="13" t="s">
        <v>207</v>
      </c>
      <c r="E2477" s="13" t="s">
        <v>187</v>
      </c>
      <c r="F2477" s="13" t="s">
        <v>188</v>
      </c>
      <c r="G2477" s="13" t="s">
        <v>189</v>
      </c>
      <c r="H2477" s="13" t="s">
        <v>190</v>
      </c>
      <c r="I2477" s="13">
        <v>2476</v>
      </c>
    </row>
    <row r="2478" spans="1:9" x14ac:dyDescent="0.25">
      <c r="A2478" s="13" t="str">
        <f t="shared" si="38"/>
        <v xml:space="preserve">619-K2     Installation and Removal of Guard Rail, Type "H" Bridge End Section </v>
      </c>
      <c r="B2478" s="13" t="s">
        <v>2971</v>
      </c>
      <c r="C2478" s="13" t="s">
        <v>2974</v>
      </c>
      <c r="D2478" s="13" t="s">
        <v>207</v>
      </c>
      <c r="E2478" s="13" t="s">
        <v>187</v>
      </c>
      <c r="F2478" s="13" t="s">
        <v>188</v>
      </c>
      <c r="G2478" s="13" t="s">
        <v>189</v>
      </c>
      <c r="H2478" s="13" t="s">
        <v>190</v>
      </c>
      <c r="I2478" s="13">
        <v>2477</v>
      </c>
    </row>
    <row r="2479" spans="1:9" x14ac:dyDescent="0.25">
      <c r="A2479" s="13" t="str">
        <f t="shared" si="38"/>
        <v xml:space="preserve">619-K2     Installation and Removal of Guard Rail, Type I Bridge End Section </v>
      </c>
      <c r="B2479" s="13" t="s">
        <v>2971</v>
      </c>
      <c r="C2479" s="13" t="s">
        <v>2975</v>
      </c>
      <c r="D2479" s="13" t="s">
        <v>207</v>
      </c>
      <c r="E2479" s="13" t="s">
        <v>187</v>
      </c>
      <c r="F2479" s="13" t="s">
        <v>188</v>
      </c>
      <c r="G2479" s="13" t="s">
        <v>189</v>
      </c>
      <c r="H2479" s="13" t="s">
        <v>190</v>
      </c>
      <c r="I2479" s="13">
        <v>2478</v>
      </c>
    </row>
    <row r="2480" spans="1:9" x14ac:dyDescent="0.25">
      <c r="A2480" s="13" t="str">
        <f t="shared" si="38"/>
        <v xml:space="preserve">619-K3     Installation and Removal of Guard Rail, Type I Cable Anchorage </v>
      </c>
      <c r="B2480" s="13" t="s">
        <v>2976</v>
      </c>
      <c r="C2480" s="13" t="s">
        <v>2977</v>
      </c>
      <c r="D2480" s="13" t="s">
        <v>207</v>
      </c>
      <c r="E2480" s="13" t="s">
        <v>187</v>
      </c>
      <c r="F2480" s="13" t="s">
        <v>188</v>
      </c>
      <c r="G2480" s="13" t="s">
        <v>189</v>
      </c>
      <c r="H2480" s="13" t="s">
        <v>190</v>
      </c>
      <c r="I2480" s="13">
        <v>2479</v>
      </c>
    </row>
    <row r="2481" spans="1:9" x14ac:dyDescent="0.25">
      <c r="A2481" s="13" t="str">
        <f t="shared" si="38"/>
        <v xml:space="preserve">619-K4     Installation and Removal of Guardrail, Terminal End Section </v>
      </c>
      <c r="B2481" s="13" t="s">
        <v>2978</v>
      </c>
      <c r="C2481" s="13" t="s">
        <v>2979</v>
      </c>
      <c r="D2481" s="13" t="s">
        <v>207</v>
      </c>
      <c r="E2481" s="13" t="s">
        <v>187</v>
      </c>
      <c r="F2481" s="13" t="s">
        <v>188</v>
      </c>
      <c r="G2481" s="13" t="s">
        <v>189</v>
      </c>
      <c r="H2481" s="13" t="s">
        <v>190</v>
      </c>
      <c r="I2481" s="13">
        <v>2480</v>
      </c>
    </row>
    <row r="2482" spans="1:9" x14ac:dyDescent="0.25">
      <c r="A2482" s="13" t="str">
        <f t="shared" si="38"/>
        <v xml:space="preserve">619-L      Glare Paddles </v>
      </c>
      <c r="B2482" s="13" t="s">
        <v>2980</v>
      </c>
      <c r="C2482" s="13" t="s">
        <v>2981</v>
      </c>
      <c r="D2482" s="13" t="s">
        <v>230</v>
      </c>
      <c r="E2482" s="13" t="s">
        <v>187</v>
      </c>
      <c r="F2482" s="13" t="s">
        <v>188</v>
      </c>
      <c r="G2482" s="13" t="s">
        <v>189</v>
      </c>
      <c r="H2482" s="13" t="s">
        <v>190</v>
      </c>
      <c r="I2482" s="13">
        <v>2481</v>
      </c>
    </row>
    <row r="2483" spans="1:9" x14ac:dyDescent="0.25">
      <c r="A2483" s="13" t="str">
        <f t="shared" si="38"/>
        <v xml:space="preserve">907-619-M1 Smart Work Zone, Portable Queue Trailer </v>
      </c>
      <c r="B2483" s="13" t="s">
        <v>2982</v>
      </c>
      <c r="C2483" s="13" t="s">
        <v>2983</v>
      </c>
      <c r="D2483" s="13" t="s">
        <v>207</v>
      </c>
      <c r="E2483" s="13" t="s">
        <v>187</v>
      </c>
      <c r="F2483" s="13" t="s">
        <v>188</v>
      </c>
      <c r="G2483" s="13" t="s">
        <v>189</v>
      </c>
      <c r="H2483" s="13" t="s">
        <v>190</v>
      </c>
      <c r="I2483" s="13">
        <v>2482</v>
      </c>
    </row>
    <row r="2484" spans="1:9" x14ac:dyDescent="0.25">
      <c r="A2484" s="13" t="str">
        <f t="shared" si="38"/>
        <v xml:space="preserve">907-619-M1 Smart Work Zone, Portable Camera Trailer </v>
      </c>
      <c r="B2484" s="13" t="s">
        <v>2982</v>
      </c>
      <c r="C2484" s="13" t="s">
        <v>2984</v>
      </c>
      <c r="D2484" s="13" t="s">
        <v>207</v>
      </c>
      <c r="E2484" s="13" t="s">
        <v>187</v>
      </c>
      <c r="F2484" s="13" t="s">
        <v>188</v>
      </c>
      <c r="G2484" s="13" t="s">
        <v>189</v>
      </c>
      <c r="H2484" s="13" t="s">
        <v>190</v>
      </c>
      <c r="I2484" s="13">
        <v>2483</v>
      </c>
    </row>
    <row r="2485" spans="1:9" x14ac:dyDescent="0.25">
      <c r="A2485" s="13" t="str">
        <f t="shared" si="38"/>
        <v xml:space="preserve">907-619-M1 Smart Work Zone, Portable Message Board Trailer </v>
      </c>
      <c r="B2485" s="13" t="s">
        <v>2982</v>
      </c>
      <c r="C2485" s="13" t="s">
        <v>2985</v>
      </c>
      <c r="D2485" s="13" t="s">
        <v>207</v>
      </c>
      <c r="E2485" s="13" t="s">
        <v>187</v>
      </c>
      <c r="F2485" s="13" t="s">
        <v>188</v>
      </c>
      <c r="G2485" s="13" t="s">
        <v>189</v>
      </c>
      <c r="H2485" s="13" t="s">
        <v>190</v>
      </c>
      <c r="I2485" s="13">
        <v>2484</v>
      </c>
    </row>
    <row r="2486" spans="1:9" x14ac:dyDescent="0.25">
      <c r="A2486" s="13" t="str">
        <f t="shared" si="38"/>
        <v xml:space="preserve">907-619-M2 Smart Work Zone, Portable Queue Trailer, Operational Month </v>
      </c>
      <c r="B2486" s="13" t="s">
        <v>2986</v>
      </c>
      <c r="C2486" s="13" t="s">
        <v>2987</v>
      </c>
      <c r="D2486" s="13" t="s">
        <v>207</v>
      </c>
      <c r="E2486" s="13" t="s">
        <v>187</v>
      </c>
      <c r="F2486" s="13" t="s">
        <v>188</v>
      </c>
      <c r="G2486" s="13" t="s">
        <v>189</v>
      </c>
      <c r="H2486" s="13" t="s">
        <v>190</v>
      </c>
      <c r="I2486" s="13">
        <v>2485</v>
      </c>
    </row>
    <row r="2487" spans="1:9" x14ac:dyDescent="0.25">
      <c r="A2487" s="13" t="str">
        <f t="shared" si="38"/>
        <v xml:space="preserve">907-619-M2 Smart Work Zone, Portable Camera Trailer, Operational Month </v>
      </c>
      <c r="B2487" s="13" t="s">
        <v>2986</v>
      </c>
      <c r="C2487" s="13" t="s">
        <v>2988</v>
      </c>
      <c r="D2487" s="13" t="s">
        <v>207</v>
      </c>
      <c r="E2487" s="13" t="s">
        <v>187</v>
      </c>
      <c r="F2487" s="13" t="s">
        <v>188</v>
      </c>
      <c r="G2487" s="13" t="s">
        <v>189</v>
      </c>
      <c r="H2487" s="13" t="s">
        <v>190</v>
      </c>
      <c r="I2487" s="13">
        <v>2486</v>
      </c>
    </row>
    <row r="2488" spans="1:9" x14ac:dyDescent="0.25">
      <c r="A2488" s="13" t="str">
        <f t="shared" si="38"/>
        <v xml:space="preserve">907-619-M2 Smart Work Zone, Portable Message Board Trailer, Operational Month </v>
      </c>
      <c r="B2488" s="13" t="s">
        <v>2986</v>
      </c>
      <c r="C2488" s="13" t="s">
        <v>2989</v>
      </c>
      <c r="D2488" s="13" t="s">
        <v>207</v>
      </c>
      <c r="E2488" s="13" t="s">
        <v>187</v>
      </c>
      <c r="F2488" s="13" t="s">
        <v>188</v>
      </c>
      <c r="G2488" s="13" t="s">
        <v>189</v>
      </c>
      <c r="H2488" s="13" t="s">
        <v>190</v>
      </c>
      <c r="I2488" s="13">
        <v>2487</v>
      </c>
    </row>
    <row r="2489" spans="1:9" x14ac:dyDescent="0.25">
      <c r="A2489" s="13" t="str">
        <f t="shared" si="38"/>
        <v xml:space="preserve">907-619-M2 Smart Work Zone, Portable Bluetooth Detection System, Additional Device, Operational Month </v>
      </c>
      <c r="B2489" s="13" t="s">
        <v>2986</v>
      </c>
      <c r="C2489" s="13" t="s">
        <v>2990</v>
      </c>
      <c r="D2489" s="13" t="s">
        <v>207</v>
      </c>
      <c r="E2489" s="13" t="s">
        <v>187</v>
      </c>
      <c r="F2489" s="13" t="s">
        <v>188</v>
      </c>
      <c r="G2489" s="13" t="s">
        <v>189</v>
      </c>
      <c r="H2489" s="13" t="s">
        <v>190</v>
      </c>
      <c r="I2489" s="13">
        <v>2488</v>
      </c>
    </row>
    <row r="2490" spans="1:9" x14ac:dyDescent="0.25">
      <c r="A2490" s="13" t="str">
        <f t="shared" si="38"/>
        <v xml:space="preserve">907-619-M3 Smart Work Zone, System Monitoring, Operational Month </v>
      </c>
      <c r="B2490" s="13" t="s">
        <v>2991</v>
      </c>
      <c r="C2490" s="13" t="s">
        <v>2992</v>
      </c>
      <c r="D2490" s="13" t="s">
        <v>207</v>
      </c>
      <c r="E2490" s="13" t="s">
        <v>187</v>
      </c>
      <c r="F2490" s="13" t="s">
        <v>188</v>
      </c>
      <c r="G2490" s="13" t="s">
        <v>189</v>
      </c>
      <c r="H2490" s="13" t="s">
        <v>190</v>
      </c>
      <c r="I2490" s="13">
        <v>2489</v>
      </c>
    </row>
    <row r="2491" spans="1:9" x14ac:dyDescent="0.25">
      <c r="A2491" s="13" t="str">
        <f t="shared" si="38"/>
        <v xml:space="preserve">907-619-S  Construction Safety Fence </v>
      </c>
      <c r="B2491" s="13" t="s">
        <v>2993</v>
      </c>
      <c r="C2491" s="13" t="s">
        <v>2994</v>
      </c>
      <c r="D2491" s="13" t="s">
        <v>230</v>
      </c>
      <c r="E2491" s="13" t="s">
        <v>187</v>
      </c>
      <c r="F2491" s="13" t="s">
        <v>188</v>
      </c>
      <c r="G2491" s="13" t="s">
        <v>189</v>
      </c>
      <c r="H2491" s="13" t="s">
        <v>190</v>
      </c>
      <c r="I2491" s="13">
        <v>2490</v>
      </c>
    </row>
    <row r="2492" spans="1:9" x14ac:dyDescent="0.25">
      <c r="A2492" s="13" t="str">
        <f t="shared" si="38"/>
        <v xml:space="preserve">620-A      Mobilization </v>
      </c>
      <c r="B2492" s="13" t="s">
        <v>2995</v>
      </c>
      <c r="C2492" s="13" t="s">
        <v>2996</v>
      </c>
      <c r="D2492" s="13" t="s">
        <v>186</v>
      </c>
      <c r="E2492" s="13" t="s">
        <v>187</v>
      </c>
      <c r="F2492" s="13" t="s">
        <v>188</v>
      </c>
      <c r="G2492" s="13" t="s">
        <v>189</v>
      </c>
      <c r="H2492" s="13" t="s">
        <v>190</v>
      </c>
      <c r="I2492" s="13">
        <v>2491</v>
      </c>
    </row>
    <row r="2493" spans="1:9" x14ac:dyDescent="0.25">
      <c r="A2493" s="13" t="str">
        <f t="shared" si="38"/>
        <v xml:space="preserve">907-620-A  Mobilization </v>
      </c>
      <c r="B2493" s="13" t="s">
        <v>2997</v>
      </c>
      <c r="C2493" s="13" t="s">
        <v>2996</v>
      </c>
      <c r="D2493" s="13" t="s">
        <v>207</v>
      </c>
      <c r="E2493" s="13" t="s">
        <v>187</v>
      </c>
      <c r="F2493" s="13" t="s">
        <v>188</v>
      </c>
      <c r="G2493" s="13" t="s">
        <v>189</v>
      </c>
      <c r="H2493" s="13" t="s">
        <v>190</v>
      </c>
      <c r="I2493" s="13">
        <v>2492</v>
      </c>
    </row>
    <row r="2494" spans="1:9" x14ac:dyDescent="0.25">
      <c r="A2494" s="13" t="str">
        <f t="shared" si="38"/>
        <v xml:space="preserve">620-B      Requisite Work </v>
      </c>
      <c r="B2494" s="13" t="s">
        <v>2998</v>
      </c>
      <c r="C2494" s="13" t="s">
        <v>2999</v>
      </c>
      <c r="D2494" s="13" t="s">
        <v>186</v>
      </c>
      <c r="E2494" s="13" t="s">
        <v>187</v>
      </c>
      <c r="F2494" s="13" t="s">
        <v>188</v>
      </c>
      <c r="G2494" s="13" t="s">
        <v>189</v>
      </c>
      <c r="H2494" s="13" t="s">
        <v>190</v>
      </c>
      <c r="I2494" s="13">
        <v>2493</v>
      </c>
    </row>
    <row r="2495" spans="1:9" x14ac:dyDescent="0.25">
      <c r="A2495" s="13" t="str">
        <f t="shared" si="38"/>
        <v xml:space="preserve">621-A      Field Laboratory </v>
      </c>
      <c r="B2495" s="13" t="s">
        <v>3000</v>
      </c>
      <c r="C2495" s="13" t="s">
        <v>3001</v>
      </c>
      <c r="D2495" s="13" t="s">
        <v>207</v>
      </c>
      <c r="E2495" s="13" t="s">
        <v>187</v>
      </c>
      <c r="F2495" s="13" t="s">
        <v>188</v>
      </c>
      <c r="G2495" s="13" t="s">
        <v>189</v>
      </c>
      <c r="H2495" s="13" t="s">
        <v>190</v>
      </c>
      <c r="I2495" s="13">
        <v>2494</v>
      </c>
    </row>
    <row r="2496" spans="1:9" x14ac:dyDescent="0.25">
      <c r="A2496" s="13" t="str">
        <f t="shared" si="38"/>
        <v xml:space="preserve">621-B      Field Laboratory, Per Plans </v>
      </c>
      <c r="B2496" s="13" t="s">
        <v>3002</v>
      </c>
      <c r="C2496" s="13" t="s">
        <v>3003</v>
      </c>
      <c r="D2496" s="13" t="s">
        <v>207</v>
      </c>
      <c r="E2496" s="13" t="s">
        <v>187</v>
      </c>
      <c r="F2496" s="13" t="s">
        <v>188</v>
      </c>
      <c r="G2496" s="13" t="s">
        <v>189</v>
      </c>
      <c r="H2496" s="13" t="s">
        <v>190</v>
      </c>
      <c r="I2496" s="13">
        <v>2495</v>
      </c>
    </row>
    <row r="2497" spans="1:9" x14ac:dyDescent="0.25">
      <c r="A2497" s="13" t="str">
        <f t="shared" si="38"/>
        <v xml:space="preserve">622-A      Engineer's Field Office Building, Type 1 </v>
      </c>
      <c r="B2497" s="13" t="s">
        <v>3004</v>
      </c>
      <c r="C2497" s="13" t="s">
        <v>3005</v>
      </c>
      <c r="D2497" s="13" t="s">
        <v>207</v>
      </c>
      <c r="E2497" s="13" t="s">
        <v>187</v>
      </c>
      <c r="F2497" s="13" t="s">
        <v>188</v>
      </c>
      <c r="G2497" s="13" t="s">
        <v>189</v>
      </c>
      <c r="H2497" s="13" t="s">
        <v>190</v>
      </c>
      <c r="I2497" s="13">
        <v>2496</v>
      </c>
    </row>
    <row r="2498" spans="1:9" x14ac:dyDescent="0.25">
      <c r="A2498" s="13" t="str">
        <f t="shared" si="38"/>
        <v xml:space="preserve">907-622-A  Engineer's Field Office Building, Type 3 </v>
      </c>
      <c r="B2498" s="13" t="s">
        <v>3006</v>
      </c>
      <c r="C2498" s="13" t="s">
        <v>3007</v>
      </c>
      <c r="D2498" s="13" t="s">
        <v>207</v>
      </c>
      <c r="E2498" s="13" t="s">
        <v>187</v>
      </c>
      <c r="F2498" s="13" t="s">
        <v>188</v>
      </c>
      <c r="G2498" s="13" t="s">
        <v>189</v>
      </c>
      <c r="H2498" s="13" t="s">
        <v>190</v>
      </c>
      <c r="I2498" s="13">
        <v>2497</v>
      </c>
    </row>
    <row r="2499" spans="1:9" x14ac:dyDescent="0.25">
      <c r="A2499" s="13" t="str">
        <f t="shared" si="38"/>
        <v xml:space="preserve">622-A      Engineer's Field Office Building, Type 2 </v>
      </c>
      <c r="B2499" s="13" t="s">
        <v>3004</v>
      </c>
      <c r="C2499" s="13" t="s">
        <v>3008</v>
      </c>
      <c r="D2499" s="13" t="s">
        <v>207</v>
      </c>
      <c r="E2499" s="13" t="s">
        <v>187</v>
      </c>
      <c r="F2499" s="13" t="s">
        <v>188</v>
      </c>
      <c r="G2499" s="13" t="s">
        <v>189</v>
      </c>
      <c r="H2499" s="13" t="s">
        <v>190</v>
      </c>
      <c r="I2499" s="13">
        <v>2498</v>
      </c>
    </row>
    <row r="2500" spans="1:9" x14ac:dyDescent="0.25">
      <c r="A2500" s="13" t="str">
        <f t="shared" ref="A2500:A2563" si="39">_xlfn.CONCAT(B2500," ", C2500)</f>
        <v xml:space="preserve">622-A      Engineer's Field Office Building, Type 3 </v>
      </c>
      <c r="B2500" s="13" t="s">
        <v>3004</v>
      </c>
      <c r="C2500" s="13" t="s">
        <v>3007</v>
      </c>
      <c r="D2500" s="13" t="s">
        <v>207</v>
      </c>
      <c r="E2500" s="13" t="s">
        <v>187</v>
      </c>
      <c r="F2500" s="13" t="s">
        <v>188</v>
      </c>
      <c r="G2500" s="13" t="s">
        <v>189</v>
      </c>
      <c r="H2500" s="13" t="s">
        <v>190</v>
      </c>
      <c r="I2500" s="13">
        <v>2499</v>
      </c>
    </row>
    <row r="2501" spans="1:9" x14ac:dyDescent="0.25">
      <c r="A2501" s="13" t="str">
        <f t="shared" si="39"/>
        <v xml:space="preserve">622-B      Engineer's Field Office Building, Type 2 LO </v>
      </c>
      <c r="B2501" s="13" t="s">
        <v>3009</v>
      </c>
      <c r="C2501" s="13" t="s">
        <v>3010</v>
      </c>
      <c r="D2501" s="13" t="s">
        <v>207</v>
      </c>
      <c r="E2501" s="13" t="s">
        <v>187</v>
      </c>
      <c r="F2501" s="13" t="s">
        <v>188</v>
      </c>
      <c r="G2501" s="13" t="s">
        <v>189</v>
      </c>
      <c r="H2501" s="13" t="s">
        <v>190</v>
      </c>
      <c r="I2501" s="13">
        <v>2500</v>
      </c>
    </row>
    <row r="2502" spans="1:9" x14ac:dyDescent="0.25">
      <c r="A2502" s="13" t="str">
        <f t="shared" si="39"/>
        <v xml:space="preserve">622-B      Engineer's Field Office Building, Type 3 LO </v>
      </c>
      <c r="B2502" s="13" t="s">
        <v>3009</v>
      </c>
      <c r="C2502" s="13" t="s">
        <v>3011</v>
      </c>
      <c r="D2502" s="13" t="s">
        <v>207</v>
      </c>
      <c r="E2502" s="13" t="s">
        <v>187</v>
      </c>
      <c r="F2502" s="13" t="s">
        <v>188</v>
      </c>
      <c r="G2502" s="13" t="s">
        <v>189</v>
      </c>
      <c r="H2502" s="13" t="s">
        <v>190</v>
      </c>
      <c r="I2502" s="13">
        <v>2501</v>
      </c>
    </row>
    <row r="2503" spans="1:9" x14ac:dyDescent="0.25">
      <c r="A2503" s="13" t="str">
        <f t="shared" si="39"/>
        <v xml:space="preserve">623-A      Drainage Wicks </v>
      </c>
      <c r="B2503" s="13" t="s">
        <v>3012</v>
      </c>
      <c r="C2503" s="13" t="s">
        <v>3013</v>
      </c>
      <c r="D2503" s="13" t="s">
        <v>230</v>
      </c>
      <c r="E2503" s="13" t="s">
        <v>187</v>
      </c>
      <c r="F2503" s="13" t="s">
        <v>188</v>
      </c>
      <c r="G2503" s="13" t="s">
        <v>189</v>
      </c>
      <c r="H2503" s="13" t="s">
        <v>190</v>
      </c>
      <c r="I2503" s="13">
        <v>2502</v>
      </c>
    </row>
    <row r="2504" spans="1:9" x14ac:dyDescent="0.25">
      <c r="A2504" s="13" t="str">
        <f t="shared" si="39"/>
        <v xml:space="preserve">907-624-A  6" Inverted Profile Thermoplastic Traffic Stripe, Skip White </v>
      </c>
      <c r="B2504" s="13" t="s">
        <v>3014</v>
      </c>
      <c r="C2504" s="13" t="s">
        <v>3015</v>
      </c>
      <c r="D2504" s="13" t="s">
        <v>221</v>
      </c>
      <c r="E2504" s="13" t="s">
        <v>187</v>
      </c>
      <c r="F2504" s="13" t="s">
        <v>188</v>
      </c>
      <c r="G2504" s="13" t="s">
        <v>189</v>
      </c>
      <c r="H2504" s="13" t="s">
        <v>190</v>
      </c>
      <c r="I2504" s="13">
        <v>2503</v>
      </c>
    </row>
    <row r="2505" spans="1:9" x14ac:dyDescent="0.25">
      <c r="A2505" s="13" t="str">
        <f t="shared" si="39"/>
        <v xml:space="preserve">907-624-A  6" Inverted Profile Thermoplastic Traffic Stripe, Skip White </v>
      </c>
      <c r="B2505" s="13" t="s">
        <v>3014</v>
      </c>
      <c r="C2505" s="13" t="s">
        <v>3015</v>
      </c>
      <c r="D2505" s="13" t="s">
        <v>230</v>
      </c>
      <c r="E2505" s="13" t="s">
        <v>187</v>
      </c>
      <c r="F2505" s="13" t="s">
        <v>188</v>
      </c>
      <c r="G2505" s="13" t="s">
        <v>189</v>
      </c>
      <c r="H2505" s="13" t="s">
        <v>190</v>
      </c>
      <c r="I2505" s="13">
        <v>2504</v>
      </c>
    </row>
    <row r="2506" spans="1:9" x14ac:dyDescent="0.25">
      <c r="A2506" s="13" t="str">
        <f t="shared" si="39"/>
        <v xml:space="preserve">907-624-A  6" Inverted Profile Thermoplastic Traffic Stripe, Skip White, High Contrast </v>
      </c>
      <c r="B2506" s="13" t="s">
        <v>3014</v>
      </c>
      <c r="C2506" s="13" t="s">
        <v>3016</v>
      </c>
      <c r="D2506" s="13" t="s">
        <v>230</v>
      </c>
      <c r="E2506" s="13" t="s">
        <v>187</v>
      </c>
      <c r="F2506" s="13" t="s">
        <v>188</v>
      </c>
      <c r="G2506" s="13" t="s">
        <v>189</v>
      </c>
      <c r="H2506" s="13" t="s">
        <v>190</v>
      </c>
      <c r="I2506" s="13">
        <v>2505</v>
      </c>
    </row>
    <row r="2507" spans="1:9" x14ac:dyDescent="0.25">
      <c r="A2507" s="13" t="str">
        <f t="shared" si="39"/>
        <v xml:space="preserve">907-624-A  6" Inverted Profile Thermoplastic Traffic Stripe, Skip White, High Contrast </v>
      </c>
      <c r="B2507" s="13" t="s">
        <v>3014</v>
      </c>
      <c r="C2507" s="13" t="s">
        <v>3016</v>
      </c>
      <c r="D2507" s="13" t="s">
        <v>221</v>
      </c>
      <c r="E2507" s="13" t="s">
        <v>187</v>
      </c>
      <c r="F2507" s="13" t="s">
        <v>188</v>
      </c>
      <c r="G2507" s="13" t="s">
        <v>189</v>
      </c>
      <c r="H2507" s="13" t="s">
        <v>190</v>
      </c>
      <c r="I2507" s="13">
        <v>2506</v>
      </c>
    </row>
    <row r="2508" spans="1:9" x14ac:dyDescent="0.25">
      <c r="A2508" s="13" t="str">
        <f t="shared" si="39"/>
        <v xml:space="preserve">907-624-B  6" Inverted Profile Thermoplastic Traffic Stripe, Continuous White </v>
      </c>
      <c r="B2508" s="13" t="s">
        <v>3017</v>
      </c>
      <c r="C2508" s="13" t="s">
        <v>3018</v>
      </c>
      <c r="D2508" s="13" t="s">
        <v>221</v>
      </c>
      <c r="E2508" s="13" t="s">
        <v>187</v>
      </c>
      <c r="F2508" s="13" t="s">
        <v>188</v>
      </c>
      <c r="G2508" s="13" t="s">
        <v>189</v>
      </c>
      <c r="H2508" s="13" t="s">
        <v>190</v>
      </c>
      <c r="I2508" s="13">
        <v>2507</v>
      </c>
    </row>
    <row r="2509" spans="1:9" x14ac:dyDescent="0.25">
      <c r="A2509" s="13" t="str">
        <f t="shared" si="39"/>
        <v xml:space="preserve">907-624-B  6" Inverted Profile Thermoplastic Traffic Stripe, Continuous White </v>
      </c>
      <c r="B2509" s="13" t="s">
        <v>3017</v>
      </c>
      <c r="C2509" s="13" t="s">
        <v>3018</v>
      </c>
      <c r="D2509" s="13" t="s">
        <v>230</v>
      </c>
      <c r="E2509" s="13" t="s">
        <v>187</v>
      </c>
      <c r="F2509" s="13" t="s">
        <v>188</v>
      </c>
      <c r="G2509" s="13" t="s">
        <v>189</v>
      </c>
      <c r="H2509" s="13" t="s">
        <v>190</v>
      </c>
      <c r="I2509" s="13">
        <v>2508</v>
      </c>
    </row>
    <row r="2510" spans="1:9" x14ac:dyDescent="0.25">
      <c r="A2510" s="13" t="str">
        <f t="shared" si="39"/>
        <v xml:space="preserve">907-624-B  6" Inverted Profile Thermoplastic Traffic Stripe, Continuous White, High Contrast </v>
      </c>
      <c r="B2510" s="13" t="s">
        <v>3017</v>
      </c>
      <c r="C2510" s="13" t="s">
        <v>3019</v>
      </c>
      <c r="D2510" s="13" t="s">
        <v>230</v>
      </c>
      <c r="E2510" s="13" t="s">
        <v>187</v>
      </c>
      <c r="F2510" s="13" t="s">
        <v>188</v>
      </c>
      <c r="G2510" s="13" t="s">
        <v>189</v>
      </c>
      <c r="H2510" s="13" t="s">
        <v>190</v>
      </c>
      <c r="I2510" s="13">
        <v>2509</v>
      </c>
    </row>
    <row r="2511" spans="1:9" x14ac:dyDescent="0.25">
      <c r="A2511" s="13" t="str">
        <f t="shared" si="39"/>
        <v xml:space="preserve">907-624-B  6" Inverted Profile Thermoplastic Traffic Stripe, Continuous White, High Contrast </v>
      </c>
      <c r="B2511" s="13" t="s">
        <v>3017</v>
      </c>
      <c r="C2511" s="13" t="s">
        <v>3019</v>
      </c>
      <c r="D2511" s="13" t="s">
        <v>221</v>
      </c>
      <c r="E2511" s="13" t="s">
        <v>187</v>
      </c>
      <c r="F2511" s="13" t="s">
        <v>188</v>
      </c>
      <c r="G2511" s="13" t="s">
        <v>189</v>
      </c>
      <c r="H2511" s="13" t="s">
        <v>190</v>
      </c>
      <c r="I2511" s="13">
        <v>2510</v>
      </c>
    </row>
    <row r="2512" spans="1:9" x14ac:dyDescent="0.25">
      <c r="A2512" s="13" t="str">
        <f t="shared" si="39"/>
        <v xml:space="preserve">907-624-C  6" Inverted Profile Thermoplastic Traffic Stripe, Skip Yellow </v>
      </c>
      <c r="B2512" s="13" t="s">
        <v>3020</v>
      </c>
      <c r="C2512" s="13" t="s">
        <v>3021</v>
      </c>
      <c r="D2512" s="13" t="s">
        <v>230</v>
      </c>
      <c r="E2512" s="13" t="s">
        <v>187</v>
      </c>
      <c r="F2512" s="13" t="s">
        <v>188</v>
      </c>
      <c r="G2512" s="13" t="s">
        <v>189</v>
      </c>
      <c r="H2512" s="13" t="s">
        <v>190</v>
      </c>
      <c r="I2512" s="13">
        <v>2511</v>
      </c>
    </row>
    <row r="2513" spans="1:9" x14ac:dyDescent="0.25">
      <c r="A2513" s="13" t="str">
        <f t="shared" si="39"/>
        <v xml:space="preserve">907-624-C  6" Inverted Profile Thermoplastic Traffic Stripe, Skip Yellow </v>
      </c>
      <c r="B2513" s="13" t="s">
        <v>3020</v>
      </c>
      <c r="C2513" s="13" t="s">
        <v>3021</v>
      </c>
      <c r="D2513" s="13" t="s">
        <v>221</v>
      </c>
      <c r="E2513" s="13" t="s">
        <v>187</v>
      </c>
      <c r="F2513" s="13" t="s">
        <v>188</v>
      </c>
      <c r="G2513" s="13" t="s">
        <v>189</v>
      </c>
      <c r="H2513" s="13" t="s">
        <v>190</v>
      </c>
      <c r="I2513" s="13">
        <v>2512</v>
      </c>
    </row>
    <row r="2514" spans="1:9" x14ac:dyDescent="0.25">
      <c r="A2514" s="13" t="str">
        <f t="shared" si="39"/>
        <v xml:space="preserve">907-624-C  6" Inverted Profile Thermoplastic Traffic Stripe, Skip Yellow, High Contrast </v>
      </c>
      <c r="B2514" s="13" t="s">
        <v>3020</v>
      </c>
      <c r="C2514" s="13" t="s">
        <v>3022</v>
      </c>
      <c r="D2514" s="13" t="s">
        <v>230</v>
      </c>
      <c r="E2514" s="13" t="s">
        <v>187</v>
      </c>
      <c r="F2514" s="13" t="s">
        <v>188</v>
      </c>
      <c r="G2514" s="13" t="s">
        <v>189</v>
      </c>
      <c r="H2514" s="13" t="s">
        <v>190</v>
      </c>
      <c r="I2514" s="13">
        <v>2513</v>
      </c>
    </row>
    <row r="2515" spans="1:9" x14ac:dyDescent="0.25">
      <c r="A2515" s="13" t="str">
        <f t="shared" si="39"/>
        <v xml:space="preserve">907-624-C  6" Inverted Profile Thermoplastic Traffic Stripe, Skip Yellow, High Contrast </v>
      </c>
      <c r="B2515" s="13" t="s">
        <v>3020</v>
      </c>
      <c r="C2515" s="13" t="s">
        <v>3022</v>
      </c>
      <c r="D2515" s="13" t="s">
        <v>221</v>
      </c>
      <c r="E2515" s="13" t="s">
        <v>187</v>
      </c>
      <c r="F2515" s="13" t="s">
        <v>188</v>
      </c>
      <c r="G2515" s="13" t="s">
        <v>189</v>
      </c>
      <c r="H2515" s="13" t="s">
        <v>190</v>
      </c>
      <c r="I2515" s="13">
        <v>2514</v>
      </c>
    </row>
    <row r="2516" spans="1:9" x14ac:dyDescent="0.25">
      <c r="A2516" s="13" t="str">
        <f t="shared" si="39"/>
        <v xml:space="preserve">907-624-D  6" Inverted Profile Thermoplastic Traffic Stripe, Continous Yellow, High Contrast </v>
      </c>
      <c r="B2516" s="13" t="s">
        <v>3023</v>
      </c>
      <c r="C2516" s="13" t="s">
        <v>3024</v>
      </c>
      <c r="D2516" s="13" t="s">
        <v>230</v>
      </c>
      <c r="E2516" s="13" t="s">
        <v>187</v>
      </c>
      <c r="F2516" s="13" t="s">
        <v>188</v>
      </c>
      <c r="G2516" s="13" t="s">
        <v>189</v>
      </c>
      <c r="H2516" s="13" t="s">
        <v>190</v>
      </c>
      <c r="I2516" s="13">
        <v>2515</v>
      </c>
    </row>
    <row r="2517" spans="1:9" x14ac:dyDescent="0.25">
      <c r="A2517" s="13" t="str">
        <f t="shared" si="39"/>
        <v xml:space="preserve">907-624-D  6" Inverted Profile Thermoplastic Traffic Stripe, Continuous Yellow </v>
      </c>
      <c r="B2517" s="13" t="s">
        <v>3023</v>
      </c>
      <c r="C2517" s="13" t="s">
        <v>3025</v>
      </c>
      <c r="D2517" s="13" t="s">
        <v>230</v>
      </c>
      <c r="E2517" s="13" t="s">
        <v>187</v>
      </c>
      <c r="F2517" s="13" t="s">
        <v>188</v>
      </c>
      <c r="G2517" s="13" t="s">
        <v>189</v>
      </c>
      <c r="H2517" s="13" t="s">
        <v>190</v>
      </c>
      <c r="I2517" s="13">
        <v>2516</v>
      </c>
    </row>
    <row r="2518" spans="1:9" x14ac:dyDescent="0.25">
      <c r="A2518" s="13" t="str">
        <f t="shared" si="39"/>
        <v xml:space="preserve">907-624-D  6" Inverted Profile Thermoplastic Traffic Stripe, Continuous Yellow </v>
      </c>
      <c r="B2518" s="13" t="s">
        <v>3023</v>
      </c>
      <c r="C2518" s="13" t="s">
        <v>3025</v>
      </c>
      <c r="D2518" s="13" t="s">
        <v>221</v>
      </c>
      <c r="E2518" s="13" t="s">
        <v>187</v>
      </c>
      <c r="F2518" s="13" t="s">
        <v>188</v>
      </c>
      <c r="G2518" s="13" t="s">
        <v>189</v>
      </c>
      <c r="H2518" s="13" t="s">
        <v>190</v>
      </c>
      <c r="I2518" s="13">
        <v>2517</v>
      </c>
    </row>
    <row r="2519" spans="1:9" x14ac:dyDescent="0.25">
      <c r="A2519" s="13" t="str">
        <f t="shared" si="39"/>
        <v xml:space="preserve">907-624-D  6" Inverted Profile Thermoplastic Traffic Stripe, Continuous Yellow, High Contrast </v>
      </c>
      <c r="B2519" s="13" t="s">
        <v>3023</v>
      </c>
      <c r="C2519" s="13" t="s">
        <v>3026</v>
      </c>
      <c r="D2519" s="13" t="s">
        <v>221</v>
      </c>
      <c r="E2519" s="13" t="s">
        <v>187</v>
      </c>
      <c r="F2519" s="13" t="s">
        <v>188</v>
      </c>
      <c r="G2519" s="13" t="s">
        <v>189</v>
      </c>
      <c r="H2519" s="13" t="s">
        <v>190</v>
      </c>
      <c r="I2519" s="13">
        <v>2518</v>
      </c>
    </row>
    <row r="2520" spans="1:9" x14ac:dyDescent="0.25">
      <c r="A2520" s="13" t="str">
        <f t="shared" si="39"/>
        <v xml:space="preserve">907-624-E  Inverted Profile Thermoplastic Detail Traffic Stripe, White </v>
      </c>
      <c r="B2520" s="13" t="s">
        <v>3027</v>
      </c>
      <c r="C2520" s="13" t="s">
        <v>3028</v>
      </c>
      <c r="D2520" s="13" t="s">
        <v>230</v>
      </c>
      <c r="E2520" s="13" t="s">
        <v>187</v>
      </c>
      <c r="F2520" s="13" t="s">
        <v>188</v>
      </c>
      <c r="G2520" s="13" t="s">
        <v>189</v>
      </c>
      <c r="H2520" s="13" t="s">
        <v>190</v>
      </c>
      <c r="I2520" s="13">
        <v>2519</v>
      </c>
    </row>
    <row r="2521" spans="1:9" x14ac:dyDescent="0.25">
      <c r="A2521" s="13" t="str">
        <f t="shared" si="39"/>
        <v xml:space="preserve">907-624-E  Inverted Profile Thermoplastic Detail Traffic Stripe, White, High Contrast </v>
      </c>
      <c r="B2521" s="13" t="s">
        <v>3027</v>
      </c>
      <c r="C2521" s="13" t="s">
        <v>3029</v>
      </c>
      <c r="D2521" s="13" t="s">
        <v>230</v>
      </c>
      <c r="E2521" s="13" t="s">
        <v>187</v>
      </c>
      <c r="F2521" s="13" t="s">
        <v>188</v>
      </c>
      <c r="G2521" s="13" t="s">
        <v>189</v>
      </c>
      <c r="H2521" s="13" t="s">
        <v>190</v>
      </c>
      <c r="I2521" s="13">
        <v>2520</v>
      </c>
    </row>
    <row r="2522" spans="1:9" x14ac:dyDescent="0.25">
      <c r="A2522" s="13" t="str">
        <f t="shared" si="39"/>
        <v xml:space="preserve">907-624-E  Inverted Profile Thermoplastic Detail Traffic Stripe, Yellow </v>
      </c>
      <c r="B2522" s="13" t="s">
        <v>3027</v>
      </c>
      <c r="C2522" s="13" t="s">
        <v>3030</v>
      </c>
      <c r="D2522" s="13" t="s">
        <v>230</v>
      </c>
      <c r="E2522" s="13" t="s">
        <v>187</v>
      </c>
      <c r="F2522" s="13" t="s">
        <v>188</v>
      </c>
      <c r="G2522" s="13" t="s">
        <v>189</v>
      </c>
      <c r="H2522" s="13" t="s">
        <v>190</v>
      </c>
      <c r="I2522" s="13">
        <v>2521</v>
      </c>
    </row>
    <row r="2523" spans="1:9" x14ac:dyDescent="0.25">
      <c r="A2523" s="13" t="str">
        <f t="shared" si="39"/>
        <v xml:space="preserve">907-624-E  Inverted Profile Thermoplastic Detail Traffic Stripe, Yellow, High Contrast </v>
      </c>
      <c r="B2523" s="13" t="s">
        <v>3027</v>
      </c>
      <c r="C2523" s="13" t="s">
        <v>3031</v>
      </c>
      <c r="D2523" s="13" t="s">
        <v>230</v>
      </c>
      <c r="E2523" s="13" t="s">
        <v>187</v>
      </c>
      <c r="F2523" s="13" t="s">
        <v>188</v>
      </c>
      <c r="G2523" s="13" t="s">
        <v>189</v>
      </c>
      <c r="H2523" s="13" t="s">
        <v>190</v>
      </c>
      <c r="I2523" s="13">
        <v>2522</v>
      </c>
    </row>
    <row r="2524" spans="1:9" x14ac:dyDescent="0.25">
      <c r="A2524" s="13" t="str">
        <f t="shared" si="39"/>
        <v xml:space="preserve">625-A      Traffic Stripe, Skip White </v>
      </c>
      <c r="B2524" s="13" t="s">
        <v>3032</v>
      </c>
      <c r="C2524" s="13" t="s">
        <v>3033</v>
      </c>
      <c r="D2524" s="13" t="s">
        <v>221</v>
      </c>
      <c r="E2524" s="13" t="s">
        <v>187</v>
      </c>
      <c r="F2524" s="13" t="s">
        <v>188</v>
      </c>
      <c r="G2524" s="13" t="s">
        <v>189</v>
      </c>
      <c r="H2524" s="13" t="s">
        <v>190</v>
      </c>
      <c r="I2524" s="13">
        <v>2523</v>
      </c>
    </row>
    <row r="2525" spans="1:9" x14ac:dyDescent="0.25">
      <c r="A2525" s="13" t="str">
        <f t="shared" si="39"/>
        <v xml:space="preserve">907-625-A  Traffic Stripe, Skip White, 4" Width </v>
      </c>
      <c r="B2525" s="13" t="s">
        <v>3034</v>
      </c>
      <c r="C2525" s="13" t="s">
        <v>3035</v>
      </c>
      <c r="D2525" s="13" t="s">
        <v>230</v>
      </c>
      <c r="E2525" s="13" t="s">
        <v>187</v>
      </c>
      <c r="F2525" s="13" t="s">
        <v>188</v>
      </c>
      <c r="G2525" s="13" t="s">
        <v>189</v>
      </c>
      <c r="H2525" s="13" t="s">
        <v>190</v>
      </c>
      <c r="I2525" s="13">
        <v>2524</v>
      </c>
    </row>
    <row r="2526" spans="1:9" x14ac:dyDescent="0.25">
      <c r="A2526" s="13" t="str">
        <f t="shared" si="39"/>
        <v xml:space="preserve">625-A      Traffic Stripe, Skip White </v>
      </c>
      <c r="B2526" s="13" t="s">
        <v>3032</v>
      </c>
      <c r="C2526" s="13" t="s">
        <v>3033</v>
      </c>
      <c r="D2526" s="13" t="s">
        <v>230</v>
      </c>
      <c r="E2526" s="13" t="s">
        <v>187</v>
      </c>
      <c r="F2526" s="13" t="s">
        <v>188</v>
      </c>
      <c r="G2526" s="13" t="s">
        <v>189</v>
      </c>
      <c r="H2526" s="13" t="s">
        <v>190</v>
      </c>
      <c r="I2526" s="13">
        <v>2525</v>
      </c>
    </row>
    <row r="2527" spans="1:9" x14ac:dyDescent="0.25">
      <c r="A2527" s="13" t="str">
        <f t="shared" si="39"/>
        <v xml:space="preserve">907-625-A  Traffic Stripe, Skip White, 4" Width </v>
      </c>
      <c r="B2527" s="13" t="s">
        <v>3034</v>
      </c>
      <c r="C2527" s="13" t="s">
        <v>3035</v>
      </c>
      <c r="D2527" s="13" t="s">
        <v>221</v>
      </c>
      <c r="E2527" s="13" t="s">
        <v>187</v>
      </c>
      <c r="F2527" s="13" t="s">
        <v>188</v>
      </c>
      <c r="G2527" s="13" t="s">
        <v>189</v>
      </c>
      <c r="H2527" s="13" t="s">
        <v>190</v>
      </c>
      <c r="I2527" s="13">
        <v>2526</v>
      </c>
    </row>
    <row r="2528" spans="1:9" x14ac:dyDescent="0.25">
      <c r="A2528" s="13" t="str">
        <f t="shared" si="39"/>
        <v xml:space="preserve">625-A      Traffic Stripe, Skip White, High Build </v>
      </c>
      <c r="B2528" s="13" t="s">
        <v>3032</v>
      </c>
      <c r="C2528" s="13" t="s">
        <v>3036</v>
      </c>
      <c r="D2528" s="13" t="s">
        <v>230</v>
      </c>
      <c r="E2528" s="13" t="s">
        <v>187</v>
      </c>
      <c r="F2528" s="13" t="s">
        <v>188</v>
      </c>
      <c r="G2528" s="13" t="s">
        <v>189</v>
      </c>
      <c r="H2528" s="13" t="s">
        <v>190</v>
      </c>
      <c r="I2528" s="13">
        <v>2527</v>
      </c>
    </row>
    <row r="2529" spans="1:9" x14ac:dyDescent="0.25">
      <c r="A2529" s="13" t="str">
        <f t="shared" si="39"/>
        <v xml:space="preserve">625-A      Traffic Stripe, Skip White, High Build </v>
      </c>
      <c r="B2529" s="13" t="s">
        <v>3032</v>
      </c>
      <c r="C2529" s="13" t="s">
        <v>3036</v>
      </c>
      <c r="D2529" s="13" t="s">
        <v>221</v>
      </c>
      <c r="E2529" s="13" t="s">
        <v>187</v>
      </c>
      <c r="F2529" s="13" t="s">
        <v>188</v>
      </c>
      <c r="G2529" s="13" t="s">
        <v>189</v>
      </c>
      <c r="H2529" s="13" t="s">
        <v>190</v>
      </c>
      <c r="I2529" s="13">
        <v>2528</v>
      </c>
    </row>
    <row r="2530" spans="1:9" x14ac:dyDescent="0.25">
      <c r="A2530" s="13" t="str">
        <f t="shared" si="39"/>
        <v xml:space="preserve">625-B      Traffic Stripe, Skip Yellow </v>
      </c>
      <c r="B2530" s="13" t="s">
        <v>3037</v>
      </c>
      <c r="C2530" s="13" t="s">
        <v>3038</v>
      </c>
      <c r="D2530" s="13" t="s">
        <v>221</v>
      </c>
      <c r="E2530" s="13" t="s">
        <v>187</v>
      </c>
      <c r="F2530" s="13" t="s">
        <v>188</v>
      </c>
      <c r="G2530" s="13" t="s">
        <v>189</v>
      </c>
      <c r="H2530" s="13" t="s">
        <v>190</v>
      </c>
      <c r="I2530" s="13">
        <v>2529</v>
      </c>
    </row>
    <row r="2531" spans="1:9" x14ac:dyDescent="0.25">
      <c r="A2531" s="13" t="str">
        <f t="shared" si="39"/>
        <v xml:space="preserve">907-625-B  Traffic Stripe, Skip Yellow, 4" Width </v>
      </c>
      <c r="B2531" s="13" t="s">
        <v>3039</v>
      </c>
      <c r="C2531" s="13" t="s">
        <v>3040</v>
      </c>
      <c r="D2531" s="13" t="s">
        <v>230</v>
      </c>
      <c r="E2531" s="13" t="s">
        <v>187</v>
      </c>
      <c r="F2531" s="13" t="s">
        <v>188</v>
      </c>
      <c r="G2531" s="13" t="s">
        <v>189</v>
      </c>
      <c r="H2531" s="13" t="s">
        <v>190</v>
      </c>
      <c r="I2531" s="13">
        <v>2530</v>
      </c>
    </row>
    <row r="2532" spans="1:9" x14ac:dyDescent="0.25">
      <c r="A2532" s="13" t="str">
        <f t="shared" si="39"/>
        <v xml:space="preserve">625-B      Traffic Stripe, Skip Yellow </v>
      </c>
      <c r="B2532" s="13" t="s">
        <v>3037</v>
      </c>
      <c r="C2532" s="13" t="s">
        <v>3038</v>
      </c>
      <c r="D2532" s="13" t="s">
        <v>230</v>
      </c>
      <c r="E2532" s="13" t="s">
        <v>187</v>
      </c>
      <c r="F2532" s="13" t="s">
        <v>188</v>
      </c>
      <c r="G2532" s="13" t="s">
        <v>189</v>
      </c>
      <c r="H2532" s="13" t="s">
        <v>190</v>
      </c>
      <c r="I2532" s="13">
        <v>2531</v>
      </c>
    </row>
    <row r="2533" spans="1:9" x14ac:dyDescent="0.25">
      <c r="A2533" s="13" t="str">
        <f t="shared" si="39"/>
        <v xml:space="preserve">907-625-B  Traffic Stripe, Skip Yellow, 4" Width </v>
      </c>
      <c r="B2533" s="13" t="s">
        <v>3039</v>
      </c>
      <c r="C2533" s="13" t="s">
        <v>3040</v>
      </c>
      <c r="D2533" s="13" t="s">
        <v>221</v>
      </c>
      <c r="E2533" s="13" t="s">
        <v>187</v>
      </c>
      <c r="F2533" s="13" t="s">
        <v>188</v>
      </c>
      <c r="G2533" s="13" t="s">
        <v>189</v>
      </c>
      <c r="H2533" s="13" t="s">
        <v>190</v>
      </c>
      <c r="I2533" s="13">
        <v>2532</v>
      </c>
    </row>
    <row r="2534" spans="1:9" x14ac:dyDescent="0.25">
      <c r="A2534" s="13" t="str">
        <f t="shared" si="39"/>
        <v xml:space="preserve">625-B      Traffic Stripe, Skip Yellow, High Build </v>
      </c>
      <c r="B2534" s="13" t="s">
        <v>3037</v>
      </c>
      <c r="C2534" s="13" t="s">
        <v>3041</v>
      </c>
      <c r="D2534" s="13" t="s">
        <v>221</v>
      </c>
      <c r="E2534" s="13" t="s">
        <v>187</v>
      </c>
      <c r="F2534" s="13" t="s">
        <v>188</v>
      </c>
      <c r="G2534" s="13" t="s">
        <v>189</v>
      </c>
      <c r="H2534" s="13" t="s">
        <v>190</v>
      </c>
      <c r="I2534" s="13">
        <v>2533</v>
      </c>
    </row>
    <row r="2535" spans="1:9" x14ac:dyDescent="0.25">
      <c r="A2535" s="13" t="str">
        <f t="shared" si="39"/>
        <v xml:space="preserve">625-B      Traffic Stripe, Skip Yellow, High Build </v>
      </c>
      <c r="B2535" s="13" t="s">
        <v>3037</v>
      </c>
      <c r="C2535" s="13" t="s">
        <v>3041</v>
      </c>
      <c r="D2535" s="13" t="s">
        <v>230</v>
      </c>
      <c r="E2535" s="13" t="s">
        <v>187</v>
      </c>
      <c r="F2535" s="13" t="s">
        <v>188</v>
      </c>
      <c r="G2535" s="13" t="s">
        <v>189</v>
      </c>
      <c r="H2535" s="13" t="s">
        <v>190</v>
      </c>
      <c r="I2535" s="13">
        <v>2534</v>
      </c>
    </row>
    <row r="2536" spans="1:9" x14ac:dyDescent="0.25">
      <c r="A2536" s="13" t="str">
        <f t="shared" si="39"/>
        <v xml:space="preserve">625-C      Traffic Stripe, Continuous White </v>
      </c>
      <c r="B2536" s="13" t="s">
        <v>3042</v>
      </c>
      <c r="C2536" s="13" t="s">
        <v>3043</v>
      </c>
      <c r="D2536" s="13" t="s">
        <v>221</v>
      </c>
      <c r="E2536" s="13" t="s">
        <v>187</v>
      </c>
      <c r="F2536" s="13" t="s">
        <v>188</v>
      </c>
      <c r="G2536" s="13" t="s">
        <v>189</v>
      </c>
      <c r="H2536" s="13" t="s">
        <v>190</v>
      </c>
      <c r="I2536" s="13">
        <v>2535</v>
      </c>
    </row>
    <row r="2537" spans="1:9" x14ac:dyDescent="0.25">
      <c r="A2537" s="13" t="str">
        <f t="shared" si="39"/>
        <v xml:space="preserve">907-625-C  Traffic Stripe, Continuous White, 4" Width </v>
      </c>
      <c r="B2537" s="13" t="s">
        <v>3044</v>
      </c>
      <c r="C2537" s="13" t="s">
        <v>3045</v>
      </c>
      <c r="D2537" s="13" t="s">
        <v>221</v>
      </c>
      <c r="E2537" s="13" t="s">
        <v>187</v>
      </c>
      <c r="F2537" s="13" t="s">
        <v>188</v>
      </c>
      <c r="G2537" s="13" t="s">
        <v>189</v>
      </c>
      <c r="H2537" s="13" t="s">
        <v>190</v>
      </c>
      <c r="I2537" s="13">
        <v>2536</v>
      </c>
    </row>
    <row r="2538" spans="1:9" x14ac:dyDescent="0.25">
      <c r="A2538" s="13" t="str">
        <f t="shared" si="39"/>
        <v xml:space="preserve">625-C      Traffic Stripe, Continuous White </v>
      </c>
      <c r="B2538" s="13" t="s">
        <v>3042</v>
      </c>
      <c r="C2538" s="13" t="s">
        <v>3043</v>
      </c>
      <c r="D2538" s="13" t="s">
        <v>230</v>
      </c>
      <c r="E2538" s="13" t="s">
        <v>187</v>
      </c>
      <c r="F2538" s="13" t="s">
        <v>188</v>
      </c>
      <c r="G2538" s="13" t="s">
        <v>189</v>
      </c>
      <c r="H2538" s="13" t="s">
        <v>190</v>
      </c>
      <c r="I2538" s="13">
        <v>2537</v>
      </c>
    </row>
    <row r="2539" spans="1:9" x14ac:dyDescent="0.25">
      <c r="A2539" s="13" t="str">
        <f t="shared" si="39"/>
        <v xml:space="preserve">907-625-C  Traffic Stripe, Continuous White, 4" Width </v>
      </c>
      <c r="B2539" s="13" t="s">
        <v>3044</v>
      </c>
      <c r="C2539" s="13" t="s">
        <v>3045</v>
      </c>
      <c r="D2539" s="13" t="s">
        <v>230</v>
      </c>
      <c r="E2539" s="13" t="s">
        <v>187</v>
      </c>
      <c r="F2539" s="13" t="s">
        <v>188</v>
      </c>
      <c r="G2539" s="13" t="s">
        <v>189</v>
      </c>
      <c r="H2539" s="13" t="s">
        <v>190</v>
      </c>
      <c r="I2539" s="13">
        <v>2538</v>
      </c>
    </row>
    <row r="2540" spans="1:9" x14ac:dyDescent="0.25">
      <c r="A2540" s="13" t="str">
        <f t="shared" si="39"/>
        <v xml:space="preserve">625-C      Traffic Stripe, Continuous White, High Build </v>
      </c>
      <c r="B2540" s="13" t="s">
        <v>3042</v>
      </c>
      <c r="C2540" s="13" t="s">
        <v>3046</v>
      </c>
      <c r="D2540" s="13" t="s">
        <v>230</v>
      </c>
      <c r="E2540" s="13" t="s">
        <v>187</v>
      </c>
      <c r="F2540" s="13" t="s">
        <v>188</v>
      </c>
      <c r="G2540" s="13" t="s">
        <v>189</v>
      </c>
      <c r="H2540" s="13" t="s">
        <v>190</v>
      </c>
      <c r="I2540" s="13">
        <v>2539</v>
      </c>
    </row>
    <row r="2541" spans="1:9" x14ac:dyDescent="0.25">
      <c r="A2541" s="13" t="str">
        <f t="shared" si="39"/>
        <v xml:space="preserve">625-C      Traffic Stripe, Continuous White, High Build </v>
      </c>
      <c r="B2541" s="13" t="s">
        <v>3042</v>
      </c>
      <c r="C2541" s="13" t="s">
        <v>3046</v>
      </c>
      <c r="D2541" s="13" t="s">
        <v>221</v>
      </c>
      <c r="E2541" s="13" t="s">
        <v>187</v>
      </c>
      <c r="F2541" s="13" t="s">
        <v>188</v>
      </c>
      <c r="G2541" s="13" t="s">
        <v>189</v>
      </c>
      <c r="H2541" s="13" t="s">
        <v>190</v>
      </c>
      <c r="I2541" s="13">
        <v>2540</v>
      </c>
    </row>
    <row r="2542" spans="1:9" x14ac:dyDescent="0.25">
      <c r="A2542" s="13" t="str">
        <f t="shared" si="39"/>
        <v xml:space="preserve">625-D      Traffic Stripe, Continuous Yellow </v>
      </c>
      <c r="B2542" s="13" t="s">
        <v>3047</v>
      </c>
      <c r="C2542" s="13" t="s">
        <v>3048</v>
      </c>
      <c r="D2542" s="13" t="s">
        <v>221</v>
      </c>
      <c r="E2542" s="13" t="s">
        <v>187</v>
      </c>
      <c r="F2542" s="13" t="s">
        <v>188</v>
      </c>
      <c r="G2542" s="13" t="s">
        <v>189</v>
      </c>
      <c r="H2542" s="13" t="s">
        <v>190</v>
      </c>
      <c r="I2542" s="13">
        <v>2541</v>
      </c>
    </row>
    <row r="2543" spans="1:9" x14ac:dyDescent="0.25">
      <c r="A2543" s="13" t="str">
        <f t="shared" si="39"/>
        <v xml:space="preserve">907-625-D  Traffic Stripe, Continuous Yellow, 4" Width </v>
      </c>
      <c r="B2543" s="13" t="s">
        <v>3049</v>
      </c>
      <c r="C2543" s="13" t="s">
        <v>3050</v>
      </c>
      <c r="D2543" s="13" t="s">
        <v>221</v>
      </c>
      <c r="E2543" s="13" t="s">
        <v>187</v>
      </c>
      <c r="F2543" s="13" t="s">
        <v>188</v>
      </c>
      <c r="G2543" s="13" t="s">
        <v>189</v>
      </c>
      <c r="H2543" s="13" t="s">
        <v>190</v>
      </c>
      <c r="I2543" s="13">
        <v>2542</v>
      </c>
    </row>
    <row r="2544" spans="1:9" x14ac:dyDescent="0.25">
      <c r="A2544" s="13" t="str">
        <f t="shared" si="39"/>
        <v xml:space="preserve">625-D      Traffic Stripe, Continuous Yellow </v>
      </c>
      <c r="B2544" s="13" t="s">
        <v>3047</v>
      </c>
      <c r="C2544" s="13" t="s">
        <v>3048</v>
      </c>
      <c r="D2544" s="13" t="s">
        <v>230</v>
      </c>
      <c r="E2544" s="13" t="s">
        <v>187</v>
      </c>
      <c r="F2544" s="13" t="s">
        <v>188</v>
      </c>
      <c r="G2544" s="13" t="s">
        <v>189</v>
      </c>
      <c r="H2544" s="13" t="s">
        <v>190</v>
      </c>
      <c r="I2544" s="13">
        <v>2543</v>
      </c>
    </row>
    <row r="2545" spans="1:9" x14ac:dyDescent="0.25">
      <c r="A2545" s="13" t="str">
        <f t="shared" si="39"/>
        <v xml:space="preserve">907-625-D  Traffic Stripe, Continuous Yellow, 4" Width </v>
      </c>
      <c r="B2545" s="13" t="s">
        <v>3049</v>
      </c>
      <c r="C2545" s="13" t="s">
        <v>3050</v>
      </c>
      <c r="D2545" s="13" t="s">
        <v>230</v>
      </c>
      <c r="E2545" s="13" t="s">
        <v>187</v>
      </c>
      <c r="F2545" s="13" t="s">
        <v>188</v>
      </c>
      <c r="G2545" s="13" t="s">
        <v>189</v>
      </c>
      <c r="H2545" s="13" t="s">
        <v>190</v>
      </c>
      <c r="I2545" s="13">
        <v>2544</v>
      </c>
    </row>
    <row r="2546" spans="1:9" x14ac:dyDescent="0.25">
      <c r="A2546" s="13" t="str">
        <f t="shared" si="39"/>
        <v xml:space="preserve">625-D      Traffic Stripe, Continuous Yellow, High Build </v>
      </c>
      <c r="B2546" s="13" t="s">
        <v>3047</v>
      </c>
      <c r="C2546" s="13" t="s">
        <v>3051</v>
      </c>
      <c r="D2546" s="13" t="s">
        <v>230</v>
      </c>
      <c r="E2546" s="13" t="s">
        <v>187</v>
      </c>
      <c r="F2546" s="13" t="s">
        <v>188</v>
      </c>
      <c r="G2546" s="13" t="s">
        <v>189</v>
      </c>
      <c r="H2546" s="13" t="s">
        <v>190</v>
      </c>
      <c r="I2546" s="13">
        <v>2545</v>
      </c>
    </row>
    <row r="2547" spans="1:9" x14ac:dyDescent="0.25">
      <c r="A2547" s="13" t="str">
        <f t="shared" si="39"/>
        <v xml:space="preserve">625-D      Traffic Stripe, Continuous Yellow, High Build </v>
      </c>
      <c r="B2547" s="13" t="s">
        <v>3047</v>
      </c>
      <c r="C2547" s="13" t="s">
        <v>3051</v>
      </c>
      <c r="D2547" s="13" t="s">
        <v>221</v>
      </c>
      <c r="E2547" s="13" t="s">
        <v>187</v>
      </c>
      <c r="F2547" s="13" t="s">
        <v>188</v>
      </c>
      <c r="G2547" s="13" t="s">
        <v>189</v>
      </c>
      <c r="H2547" s="13" t="s">
        <v>190</v>
      </c>
      <c r="I2547" s="13">
        <v>2546</v>
      </c>
    </row>
    <row r="2548" spans="1:9" x14ac:dyDescent="0.25">
      <c r="A2548" s="13" t="str">
        <f t="shared" si="39"/>
        <v xml:space="preserve">625-E      Detail Traffic Stripe </v>
      </c>
      <c r="B2548" s="13" t="s">
        <v>3052</v>
      </c>
      <c r="C2548" s="13" t="s">
        <v>3053</v>
      </c>
      <c r="D2548" s="13" t="s">
        <v>230</v>
      </c>
      <c r="E2548" s="13" t="s">
        <v>187</v>
      </c>
      <c r="F2548" s="13" t="s">
        <v>188</v>
      </c>
      <c r="G2548" s="13" t="s">
        <v>189</v>
      </c>
      <c r="H2548" s="13" t="s">
        <v>190</v>
      </c>
      <c r="I2548" s="13">
        <v>2547</v>
      </c>
    </row>
    <row r="2549" spans="1:9" x14ac:dyDescent="0.25">
      <c r="A2549" s="13" t="str">
        <f t="shared" si="39"/>
        <v xml:space="preserve">907-625-E  Detail Traffic Stripe, 4" Equivalent Length </v>
      </c>
      <c r="B2549" s="13" t="s">
        <v>3054</v>
      </c>
      <c r="C2549" s="13" t="s">
        <v>3055</v>
      </c>
      <c r="D2549" s="13" t="s">
        <v>230</v>
      </c>
      <c r="E2549" s="13" t="s">
        <v>187</v>
      </c>
      <c r="F2549" s="13" t="s">
        <v>188</v>
      </c>
      <c r="G2549" s="13" t="s">
        <v>189</v>
      </c>
      <c r="H2549" s="13" t="s">
        <v>190</v>
      </c>
      <c r="I2549" s="13">
        <v>2548</v>
      </c>
    </row>
    <row r="2550" spans="1:9" x14ac:dyDescent="0.25">
      <c r="A2550" s="13" t="str">
        <f t="shared" si="39"/>
        <v xml:space="preserve">625-E      Detail Traffic Stripe, High Build </v>
      </c>
      <c r="B2550" s="13" t="s">
        <v>3052</v>
      </c>
      <c r="C2550" s="13" t="s">
        <v>3056</v>
      </c>
      <c r="D2550" s="13" t="s">
        <v>230</v>
      </c>
      <c r="E2550" s="13" t="s">
        <v>187</v>
      </c>
      <c r="F2550" s="13" t="s">
        <v>188</v>
      </c>
      <c r="G2550" s="13" t="s">
        <v>189</v>
      </c>
      <c r="H2550" s="13" t="s">
        <v>190</v>
      </c>
      <c r="I2550" s="13">
        <v>2549</v>
      </c>
    </row>
    <row r="2551" spans="1:9" x14ac:dyDescent="0.25">
      <c r="A2551" s="13" t="str">
        <f t="shared" si="39"/>
        <v xml:space="preserve">907-625-E  Detail Traffic Stripe, Blue-ADA </v>
      </c>
      <c r="B2551" s="13" t="s">
        <v>3054</v>
      </c>
      <c r="C2551" s="13" t="s">
        <v>3057</v>
      </c>
      <c r="D2551" s="13" t="s">
        <v>230</v>
      </c>
      <c r="E2551" s="13" t="s">
        <v>187</v>
      </c>
      <c r="F2551" s="13" t="s">
        <v>188</v>
      </c>
      <c r="G2551" s="13" t="s">
        <v>189</v>
      </c>
      <c r="H2551" s="13" t="s">
        <v>190</v>
      </c>
      <c r="I2551" s="13">
        <v>2550</v>
      </c>
    </row>
    <row r="2552" spans="1:9" x14ac:dyDescent="0.25">
      <c r="A2552" s="13" t="str">
        <f t="shared" si="39"/>
        <v xml:space="preserve">625-F      Legend </v>
      </c>
      <c r="B2552" s="13" t="s">
        <v>3058</v>
      </c>
      <c r="C2552" s="13" t="s">
        <v>3059</v>
      </c>
      <c r="D2552" s="13" t="s">
        <v>230</v>
      </c>
      <c r="E2552" s="13" t="s">
        <v>187</v>
      </c>
      <c r="F2552" s="13" t="s">
        <v>188</v>
      </c>
      <c r="G2552" s="13" t="s">
        <v>189</v>
      </c>
      <c r="H2552" s="13" t="s">
        <v>190</v>
      </c>
      <c r="I2552" s="13">
        <v>2551</v>
      </c>
    </row>
    <row r="2553" spans="1:9" x14ac:dyDescent="0.25">
      <c r="A2553" s="13" t="str">
        <f t="shared" si="39"/>
        <v xml:space="preserve">907-625-F  Legend, 4" Equivalent Length </v>
      </c>
      <c r="B2553" s="13" t="s">
        <v>3060</v>
      </c>
      <c r="C2553" s="13" t="s">
        <v>3061</v>
      </c>
      <c r="D2553" s="13" t="s">
        <v>230</v>
      </c>
      <c r="E2553" s="13" t="s">
        <v>187</v>
      </c>
      <c r="F2553" s="13" t="s">
        <v>188</v>
      </c>
      <c r="G2553" s="13" t="s">
        <v>189</v>
      </c>
      <c r="H2553" s="13" t="s">
        <v>190</v>
      </c>
      <c r="I2553" s="13">
        <v>2552</v>
      </c>
    </row>
    <row r="2554" spans="1:9" x14ac:dyDescent="0.25">
      <c r="A2554" s="13" t="str">
        <f t="shared" si="39"/>
        <v xml:space="preserve">625-F      Legend </v>
      </c>
      <c r="B2554" s="13" t="s">
        <v>3058</v>
      </c>
      <c r="C2554" s="13" t="s">
        <v>3059</v>
      </c>
      <c r="D2554" s="13" t="s">
        <v>308</v>
      </c>
      <c r="E2554" s="13" t="s">
        <v>187</v>
      </c>
      <c r="F2554" s="13" t="s">
        <v>188</v>
      </c>
      <c r="G2554" s="13" t="s">
        <v>189</v>
      </c>
      <c r="H2554" s="13" t="s">
        <v>190</v>
      </c>
      <c r="I2554" s="13">
        <v>2553</v>
      </c>
    </row>
    <row r="2555" spans="1:9" x14ac:dyDescent="0.25">
      <c r="A2555" s="13" t="str">
        <f t="shared" si="39"/>
        <v xml:space="preserve">907-625-F  Legend, 4" Equivalent Length </v>
      </c>
      <c r="B2555" s="13" t="s">
        <v>3060</v>
      </c>
      <c r="C2555" s="13" t="s">
        <v>3061</v>
      </c>
      <c r="D2555" s="13" t="s">
        <v>308</v>
      </c>
      <c r="E2555" s="13" t="s">
        <v>187</v>
      </c>
      <c r="F2555" s="13" t="s">
        <v>188</v>
      </c>
      <c r="G2555" s="13" t="s">
        <v>189</v>
      </c>
      <c r="H2555" s="13" t="s">
        <v>190</v>
      </c>
      <c r="I2555" s="13">
        <v>2554</v>
      </c>
    </row>
    <row r="2556" spans="1:9" x14ac:dyDescent="0.25">
      <c r="A2556" s="13" t="str">
        <f t="shared" si="39"/>
        <v xml:space="preserve">625-F      Legend, High Build </v>
      </c>
      <c r="B2556" s="13" t="s">
        <v>3058</v>
      </c>
      <c r="C2556" s="13" t="s">
        <v>3062</v>
      </c>
      <c r="D2556" s="13" t="s">
        <v>230</v>
      </c>
      <c r="E2556" s="13" t="s">
        <v>187</v>
      </c>
      <c r="F2556" s="13" t="s">
        <v>188</v>
      </c>
      <c r="G2556" s="13" t="s">
        <v>189</v>
      </c>
      <c r="H2556" s="13" t="s">
        <v>190</v>
      </c>
      <c r="I2556" s="13">
        <v>2555</v>
      </c>
    </row>
    <row r="2557" spans="1:9" x14ac:dyDescent="0.25">
      <c r="A2557" s="13" t="str">
        <f t="shared" si="39"/>
        <v xml:space="preserve">907-625-F  Legend, Blue-ADA </v>
      </c>
      <c r="B2557" s="13" t="s">
        <v>3060</v>
      </c>
      <c r="C2557" s="13" t="s">
        <v>3063</v>
      </c>
      <c r="D2557" s="13" t="s">
        <v>308</v>
      </c>
      <c r="E2557" s="13" t="s">
        <v>187</v>
      </c>
      <c r="F2557" s="13" t="s">
        <v>188</v>
      </c>
      <c r="G2557" s="13" t="s">
        <v>189</v>
      </c>
      <c r="H2557" s="13" t="s">
        <v>190</v>
      </c>
      <c r="I2557" s="13">
        <v>2556</v>
      </c>
    </row>
    <row r="2558" spans="1:9" x14ac:dyDescent="0.25">
      <c r="A2558" s="13" t="str">
        <f t="shared" si="39"/>
        <v xml:space="preserve">625-F      Legend, High Build </v>
      </c>
      <c r="B2558" s="13" t="s">
        <v>3058</v>
      </c>
      <c r="C2558" s="13" t="s">
        <v>3062</v>
      </c>
      <c r="D2558" s="13" t="s">
        <v>308</v>
      </c>
      <c r="E2558" s="13" t="s">
        <v>187</v>
      </c>
      <c r="F2558" s="13" t="s">
        <v>188</v>
      </c>
      <c r="G2558" s="13" t="s">
        <v>189</v>
      </c>
      <c r="H2558" s="13" t="s">
        <v>190</v>
      </c>
      <c r="I2558" s="13">
        <v>2557</v>
      </c>
    </row>
    <row r="2559" spans="1:9" x14ac:dyDescent="0.25">
      <c r="A2559" s="13" t="str">
        <f t="shared" si="39"/>
        <v xml:space="preserve">907-625-F  Legend, Blue-ADA </v>
      </c>
      <c r="B2559" s="13" t="s">
        <v>3060</v>
      </c>
      <c r="C2559" s="13" t="s">
        <v>3063</v>
      </c>
      <c r="D2559" s="13" t="s">
        <v>230</v>
      </c>
      <c r="E2559" s="13" t="s">
        <v>187</v>
      </c>
      <c r="F2559" s="13" t="s">
        <v>188</v>
      </c>
      <c r="G2559" s="13" t="s">
        <v>189</v>
      </c>
      <c r="H2559" s="13" t="s">
        <v>190</v>
      </c>
      <c r="I2559" s="13">
        <v>2558</v>
      </c>
    </row>
    <row r="2560" spans="1:9" x14ac:dyDescent="0.25">
      <c r="A2560" s="13" t="str">
        <f t="shared" si="39"/>
        <v xml:space="preserve">907-625-G  Methyl Methacrylate Pavement Marking  </v>
      </c>
      <c r="B2560" s="13" t="s">
        <v>3064</v>
      </c>
      <c r="C2560" s="13" t="s">
        <v>3065</v>
      </c>
      <c r="D2560" s="13" t="s">
        <v>308</v>
      </c>
      <c r="E2560" s="13" t="s">
        <v>187</v>
      </c>
      <c r="F2560" s="13" t="s">
        <v>188</v>
      </c>
      <c r="G2560" s="13" t="s">
        <v>189</v>
      </c>
      <c r="H2560" s="13" t="s">
        <v>190</v>
      </c>
      <c r="I2560" s="13">
        <v>2559</v>
      </c>
    </row>
    <row r="2561" spans="1:9" x14ac:dyDescent="0.25">
      <c r="A2561" s="13" t="str">
        <f t="shared" si="39"/>
        <v xml:space="preserve">907-626-A  4" Thermoplastic Traffic Stripe, Skip White </v>
      </c>
      <c r="B2561" s="13" t="s">
        <v>3066</v>
      </c>
      <c r="C2561" s="13" t="s">
        <v>3067</v>
      </c>
      <c r="D2561" s="13" t="s">
        <v>221</v>
      </c>
      <c r="E2561" s="13" t="s">
        <v>187</v>
      </c>
      <c r="F2561" s="13" t="s">
        <v>188</v>
      </c>
      <c r="G2561" s="13" t="s">
        <v>189</v>
      </c>
      <c r="H2561" s="13" t="s">
        <v>190</v>
      </c>
      <c r="I2561" s="13">
        <v>2560</v>
      </c>
    </row>
    <row r="2562" spans="1:9" x14ac:dyDescent="0.25">
      <c r="A2562" s="13" t="str">
        <f t="shared" si="39"/>
        <v xml:space="preserve">907-626-A  4" Thermoplastic Traffic Stripe, Skip White </v>
      </c>
      <c r="B2562" s="13" t="s">
        <v>3066</v>
      </c>
      <c r="C2562" s="13" t="s">
        <v>3067</v>
      </c>
      <c r="D2562" s="13" t="s">
        <v>230</v>
      </c>
      <c r="E2562" s="13" t="s">
        <v>187</v>
      </c>
      <c r="F2562" s="13" t="s">
        <v>188</v>
      </c>
      <c r="G2562" s="13" t="s">
        <v>189</v>
      </c>
      <c r="H2562" s="13" t="s">
        <v>190</v>
      </c>
      <c r="I2562" s="13">
        <v>2561</v>
      </c>
    </row>
    <row r="2563" spans="1:9" x14ac:dyDescent="0.25">
      <c r="A2563" s="13" t="str">
        <f t="shared" si="39"/>
        <v xml:space="preserve">907-626-A  Thermoplastic Audible Traffic Stripe, Centerline Skip - Passing Zone </v>
      </c>
      <c r="B2563" s="13" t="s">
        <v>3066</v>
      </c>
      <c r="C2563" s="13" t="s">
        <v>3068</v>
      </c>
      <c r="D2563" s="13" t="s">
        <v>221</v>
      </c>
      <c r="E2563" s="13" t="s">
        <v>187</v>
      </c>
      <c r="F2563" s="13" t="s">
        <v>188</v>
      </c>
      <c r="G2563" s="13" t="s">
        <v>189</v>
      </c>
      <c r="H2563" s="13" t="s">
        <v>190</v>
      </c>
      <c r="I2563" s="13">
        <v>2562</v>
      </c>
    </row>
    <row r="2564" spans="1:9" x14ac:dyDescent="0.25">
      <c r="A2564" s="13" t="str">
        <f t="shared" ref="A2564:A2627" si="40">_xlfn.CONCAT(B2564," ", C2564)</f>
        <v xml:space="preserve">907-626-A  Thermoplastic Audible Traffic Stripe, Centerline Skip -  No-Passing Zone </v>
      </c>
      <c r="B2564" s="13" t="s">
        <v>3066</v>
      </c>
      <c r="C2564" s="13" t="s">
        <v>3069</v>
      </c>
      <c r="D2564" s="13" t="s">
        <v>221</v>
      </c>
      <c r="E2564" s="13" t="s">
        <v>187</v>
      </c>
      <c r="F2564" s="13" t="s">
        <v>188</v>
      </c>
      <c r="G2564" s="13" t="s">
        <v>189</v>
      </c>
      <c r="H2564" s="13" t="s">
        <v>190</v>
      </c>
      <c r="I2564" s="13">
        <v>2563</v>
      </c>
    </row>
    <row r="2565" spans="1:9" x14ac:dyDescent="0.25">
      <c r="A2565" s="13" t="str">
        <f t="shared" si="40"/>
        <v xml:space="preserve">907-626-A  Thermoplastic Audible Traffic Stripe, Centerline Skip - Passing Zone </v>
      </c>
      <c r="B2565" s="13" t="s">
        <v>3066</v>
      </c>
      <c r="C2565" s="13" t="s">
        <v>3068</v>
      </c>
      <c r="D2565" s="13" t="s">
        <v>230</v>
      </c>
      <c r="E2565" s="13" t="s">
        <v>187</v>
      </c>
      <c r="F2565" s="13" t="s">
        <v>188</v>
      </c>
      <c r="G2565" s="13" t="s">
        <v>189</v>
      </c>
      <c r="H2565" s="13" t="s">
        <v>190</v>
      </c>
      <c r="I2565" s="13">
        <v>2564</v>
      </c>
    </row>
    <row r="2566" spans="1:9" x14ac:dyDescent="0.25">
      <c r="A2566" s="13" t="str">
        <f t="shared" si="40"/>
        <v xml:space="preserve">907-626-A  Thermoplastic Audible Traffic Stripe, Centerline Skip -  No-Passing Zone </v>
      </c>
      <c r="B2566" s="13" t="s">
        <v>3066</v>
      </c>
      <c r="C2566" s="13" t="s">
        <v>3069</v>
      </c>
      <c r="D2566" s="13" t="s">
        <v>230</v>
      </c>
      <c r="E2566" s="13" t="s">
        <v>187</v>
      </c>
      <c r="F2566" s="13" t="s">
        <v>188</v>
      </c>
      <c r="G2566" s="13" t="s">
        <v>189</v>
      </c>
      <c r="H2566" s="13" t="s">
        <v>190</v>
      </c>
      <c r="I2566" s="13">
        <v>2565</v>
      </c>
    </row>
    <row r="2567" spans="1:9" x14ac:dyDescent="0.25">
      <c r="A2567" s="13" t="str">
        <f t="shared" si="40"/>
        <v xml:space="preserve">907-626-A  6" Thermoplastic Double Drop Traffic Stripe, Skip White </v>
      </c>
      <c r="B2567" s="13" t="s">
        <v>3066</v>
      </c>
      <c r="C2567" s="13" t="s">
        <v>3070</v>
      </c>
      <c r="D2567" s="13" t="s">
        <v>221</v>
      </c>
      <c r="E2567" s="13" t="s">
        <v>187</v>
      </c>
      <c r="F2567" s="13" t="s">
        <v>188</v>
      </c>
      <c r="G2567" s="13" t="s">
        <v>189</v>
      </c>
      <c r="H2567" s="13" t="s">
        <v>190</v>
      </c>
      <c r="I2567" s="13">
        <v>2566</v>
      </c>
    </row>
    <row r="2568" spans="1:9" x14ac:dyDescent="0.25">
      <c r="A2568" s="13" t="str">
        <f t="shared" si="40"/>
        <v xml:space="preserve">907-626-A  6" Thermoplastic Double Drop Traffic Stripe, Skip White </v>
      </c>
      <c r="B2568" s="13" t="s">
        <v>3066</v>
      </c>
      <c r="C2568" s="13" t="s">
        <v>3070</v>
      </c>
      <c r="D2568" s="13" t="s">
        <v>230</v>
      </c>
      <c r="E2568" s="13" t="s">
        <v>187</v>
      </c>
      <c r="F2568" s="13" t="s">
        <v>188</v>
      </c>
      <c r="G2568" s="13" t="s">
        <v>189</v>
      </c>
      <c r="H2568" s="13" t="s">
        <v>190</v>
      </c>
      <c r="I2568" s="13">
        <v>2567</v>
      </c>
    </row>
    <row r="2569" spans="1:9" x14ac:dyDescent="0.25">
      <c r="A2569" s="13" t="str">
        <f t="shared" si="40"/>
        <v xml:space="preserve">907-626-A  6" Thermoplastic Traffic Stripe, Skip White </v>
      </c>
      <c r="B2569" s="13" t="s">
        <v>3066</v>
      </c>
      <c r="C2569" s="13" t="s">
        <v>3071</v>
      </c>
      <c r="D2569" s="13" t="s">
        <v>230</v>
      </c>
      <c r="E2569" s="13" t="s">
        <v>187</v>
      </c>
      <c r="F2569" s="13" t="s">
        <v>188</v>
      </c>
      <c r="G2569" s="13" t="s">
        <v>189</v>
      </c>
      <c r="H2569" s="13" t="s">
        <v>190</v>
      </c>
      <c r="I2569" s="13">
        <v>2568</v>
      </c>
    </row>
    <row r="2570" spans="1:9" x14ac:dyDescent="0.25">
      <c r="A2570" s="13" t="str">
        <f t="shared" si="40"/>
        <v xml:space="preserve">907-626-A  6" Thermoplastic Traffic Stripe, Skip White </v>
      </c>
      <c r="B2570" s="13" t="s">
        <v>3066</v>
      </c>
      <c r="C2570" s="13" t="s">
        <v>3071</v>
      </c>
      <c r="D2570" s="13" t="s">
        <v>221</v>
      </c>
      <c r="E2570" s="13" t="s">
        <v>187</v>
      </c>
      <c r="F2570" s="13" t="s">
        <v>188</v>
      </c>
      <c r="G2570" s="13" t="s">
        <v>189</v>
      </c>
      <c r="H2570" s="13" t="s">
        <v>190</v>
      </c>
      <c r="I2570" s="13">
        <v>2569</v>
      </c>
    </row>
    <row r="2571" spans="1:9" x14ac:dyDescent="0.25">
      <c r="A2571" s="13" t="str">
        <f t="shared" si="40"/>
        <v xml:space="preserve">907-626-B  4" Thermoplastic Traffic Stripe, Continuous White </v>
      </c>
      <c r="B2571" s="13" t="s">
        <v>3072</v>
      </c>
      <c r="C2571" s="13" t="s">
        <v>3073</v>
      </c>
      <c r="D2571" s="13" t="s">
        <v>230</v>
      </c>
      <c r="E2571" s="13" t="s">
        <v>187</v>
      </c>
      <c r="F2571" s="13" t="s">
        <v>188</v>
      </c>
      <c r="G2571" s="13" t="s">
        <v>189</v>
      </c>
      <c r="H2571" s="13" t="s">
        <v>190</v>
      </c>
      <c r="I2571" s="13">
        <v>2570</v>
      </c>
    </row>
    <row r="2572" spans="1:9" x14ac:dyDescent="0.25">
      <c r="A2572" s="13" t="str">
        <f t="shared" si="40"/>
        <v xml:space="preserve">907-626-B  4" Thermoplastic Traffic Stripe, Continuous White </v>
      </c>
      <c r="B2572" s="13" t="s">
        <v>3072</v>
      </c>
      <c r="C2572" s="13" t="s">
        <v>3073</v>
      </c>
      <c r="D2572" s="13" t="s">
        <v>221</v>
      </c>
      <c r="E2572" s="13" t="s">
        <v>187</v>
      </c>
      <c r="F2572" s="13" t="s">
        <v>188</v>
      </c>
      <c r="G2572" s="13" t="s">
        <v>189</v>
      </c>
      <c r="H2572" s="13" t="s">
        <v>190</v>
      </c>
      <c r="I2572" s="13">
        <v>2571</v>
      </c>
    </row>
    <row r="2573" spans="1:9" x14ac:dyDescent="0.25">
      <c r="A2573" s="13" t="str">
        <f t="shared" si="40"/>
        <v xml:space="preserve">907-626-B  6" Thermoplastic Double Drop Traffic Stripe, Continuous White </v>
      </c>
      <c r="B2573" s="13" t="s">
        <v>3072</v>
      </c>
      <c r="C2573" s="13" t="s">
        <v>3074</v>
      </c>
      <c r="D2573" s="13" t="s">
        <v>230</v>
      </c>
      <c r="E2573" s="13" t="s">
        <v>187</v>
      </c>
      <c r="F2573" s="13" t="s">
        <v>188</v>
      </c>
      <c r="G2573" s="13" t="s">
        <v>189</v>
      </c>
      <c r="H2573" s="13" t="s">
        <v>190</v>
      </c>
      <c r="I2573" s="13">
        <v>2572</v>
      </c>
    </row>
    <row r="2574" spans="1:9" x14ac:dyDescent="0.25">
      <c r="A2574" s="13" t="str">
        <f t="shared" si="40"/>
        <v xml:space="preserve">907-626-B  6" Thermoplastic Double Drop Traffic Stripe, Continuous White </v>
      </c>
      <c r="B2574" s="13" t="s">
        <v>3072</v>
      </c>
      <c r="C2574" s="13" t="s">
        <v>3074</v>
      </c>
      <c r="D2574" s="13" t="s">
        <v>221</v>
      </c>
      <c r="E2574" s="13" t="s">
        <v>187</v>
      </c>
      <c r="F2574" s="13" t="s">
        <v>188</v>
      </c>
      <c r="G2574" s="13" t="s">
        <v>189</v>
      </c>
      <c r="H2574" s="13" t="s">
        <v>190</v>
      </c>
      <c r="I2574" s="13">
        <v>2573</v>
      </c>
    </row>
    <row r="2575" spans="1:9" x14ac:dyDescent="0.25">
      <c r="A2575" s="13" t="str">
        <f t="shared" si="40"/>
        <v xml:space="preserve">907-626-B  6" Thermoplastic Traffic Stripe, Continuous White </v>
      </c>
      <c r="B2575" s="13" t="s">
        <v>3072</v>
      </c>
      <c r="C2575" s="13" t="s">
        <v>3075</v>
      </c>
      <c r="D2575" s="13" t="s">
        <v>230</v>
      </c>
      <c r="E2575" s="13" t="s">
        <v>187</v>
      </c>
      <c r="F2575" s="13" t="s">
        <v>188</v>
      </c>
      <c r="G2575" s="13" t="s">
        <v>189</v>
      </c>
      <c r="H2575" s="13" t="s">
        <v>190</v>
      </c>
      <c r="I2575" s="13">
        <v>2574</v>
      </c>
    </row>
    <row r="2576" spans="1:9" x14ac:dyDescent="0.25">
      <c r="A2576" s="13" t="str">
        <f t="shared" si="40"/>
        <v xml:space="preserve">907-626-B  6" Thermoplastic Traffic Stripe, Continuous White </v>
      </c>
      <c r="B2576" s="13" t="s">
        <v>3072</v>
      </c>
      <c r="C2576" s="13" t="s">
        <v>3075</v>
      </c>
      <c r="D2576" s="13" t="s">
        <v>221</v>
      </c>
      <c r="E2576" s="13" t="s">
        <v>187</v>
      </c>
      <c r="F2576" s="13" t="s">
        <v>188</v>
      </c>
      <c r="G2576" s="13" t="s">
        <v>189</v>
      </c>
      <c r="H2576" s="13" t="s">
        <v>190</v>
      </c>
      <c r="I2576" s="13">
        <v>2575</v>
      </c>
    </row>
    <row r="2577" spans="1:9" x14ac:dyDescent="0.25">
      <c r="A2577" s="13" t="str">
        <f t="shared" si="40"/>
        <v xml:space="preserve">907-626-C  4" Thermoplastic Edge Stripe, Continuous White </v>
      </c>
      <c r="B2577" s="13" t="s">
        <v>3076</v>
      </c>
      <c r="C2577" s="13" t="s">
        <v>3077</v>
      </c>
      <c r="D2577" s="13" t="s">
        <v>221</v>
      </c>
      <c r="E2577" s="13" t="s">
        <v>187</v>
      </c>
      <c r="F2577" s="13" t="s">
        <v>188</v>
      </c>
      <c r="G2577" s="13" t="s">
        <v>189</v>
      </c>
      <c r="H2577" s="13" t="s">
        <v>190</v>
      </c>
      <c r="I2577" s="13">
        <v>2576</v>
      </c>
    </row>
    <row r="2578" spans="1:9" x14ac:dyDescent="0.25">
      <c r="A2578" s="13" t="str">
        <f t="shared" si="40"/>
        <v xml:space="preserve">907-626-C  4" Thermoplastic Edge Stripe, Continuous White </v>
      </c>
      <c r="B2578" s="13" t="s">
        <v>3076</v>
      </c>
      <c r="C2578" s="13" t="s">
        <v>3077</v>
      </c>
      <c r="D2578" s="13" t="s">
        <v>230</v>
      </c>
      <c r="E2578" s="13" t="s">
        <v>187</v>
      </c>
      <c r="F2578" s="13" t="s">
        <v>188</v>
      </c>
      <c r="G2578" s="13" t="s">
        <v>189</v>
      </c>
      <c r="H2578" s="13" t="s">
        <v>190</v>
      </c>
      <c r="I2578" s="13">
        <v>2577</v>
      </c>
    </row>
    <row r="2579" spans="1:9" x14ac:dyDescent="0.25">
      <c r="A2579" s="13" t="str">
        <f t="shared" si="40"/>
        <v xml:space="preserve">907-626-C  Thermoplastic Audible Edge Stripe </v>
      </c>
      <c r="B2579" s="13" t="s">
        <v>3076</v>
      </c>
      <c r="C2579" s="13" t="s">
        <v>3078</v>
      </c>
      <c r="D2579" s="13" t="s">
        <v>221</v>
      </c>
      <c r="E2579" s="13" t="s">
        <v>187</v>
      </c>
      <c r="F2579" s="13" t="s">
        <v>188</v>
      </c>
      <c r="G2579" s="13" t="s">
        <v>189</v>
      </c>
      <c r="H2579" s="13" t="s">
        <v>190</v>
      </c>
      <c r="I2579" s="13">
        <v>2578</v>
      </c>
    </row>
    <row r="2580" spans="1:9" x14ac:dyDescent="0.25">
      <c r="A2580" s="13" t="str">
        <f t="shared" si="40"/>
        <v xml:space="preserve">907-626-C  Thermoplastic Audible Edge Stripe </v>
      </c>
      <c r="B2580" s="13" t="s">
        <v>3076</v>
      </c>
      <c r="C2580" s="13" t="s">
        <v>3078</v>
      </c>
      <c r="D2580" s="13" t="s">
        <v>230</v>
      </c>
      <c r="E2580" s="13" t="s">
        <v>187</v>
      </c>
      <c r="F2580" s="13" t="s">
        <v>188</v>
      </c>
      <c r="G2580" s="13" t="s">
        <v>189</v>
      </c>
      <c r="H2580" s="13" t="s">
        <v>190</v>
      </c>
      <c r="I2580" s="13">
        <v>2579</v>
      </c>
    </row>
    <row r="2581" spans="1:9" x14ac:dyDescent="0.25">
      <c r="A2581" s="13" t="str">
        <f t="shared" si="40"/>
        <v xml:space="preserve">907-626-C  Thermoplastic  Audible Bump Edge Stripe </v>
      </c>
      <c r="B2581" s="13" t="s">
        <v>3076</v>
      </c>
      <c r="C2581" s="13" t="s">
        <v>3079</v>
      </c>
      <c r="D2581" s="13" t="s">
        <v>230</v>
      </c>
      <c r="E2581" s="13" t="s">
        <v>187</v>
      </c>
      <c r="F2581" s="13" t="s">
        <v>188</v>
      </c>
      <c r="G2581" s="13" t="s">
        <v>189</v>
      </c>
      <c r="H2581" s="13" t="s">
        <v>190</v>
      </c>
      <c r="I2581" s="13">
        <v>2580</v>
      </c>
    </row>
    <row r="2582" spans="1:9" x14ac:dyDescent="0.25">
      <c r="A2582" s="13" t="str">
        <f t="shared" si="40"/>
        <v xml:space="preserve">907-626-C  Thermoplastic Audible Bump Edge Stripe </v>
      </c>
      <c r="B2582" s="13" t="s">
        <v>3076</v>
      </c>
      <c r="C2582" s="13" t="s">
        <v>3080</v>
      </c>
      <c r="D2582" s="13" t="s">
        <v>221</v>
      </c>
      <c r="E2582" s="13" t="s">
        <v>187</v>
      </c>
      <c r="F2582" s="13" t="s">
        <v>188</v>
      </c>
      <c r="G2582" s="13" t="s">
        <v>189</v>
      </c>
      <c r="H2582" s="13" t="s">
        <v>190</v>
      </c>
      <c r="I2582" s="13">
        <v>2581</v>
      </c>
    </row>
    <row r="2583" spans="1:9" x14ac:dyDescent="0.25">
      <c r="A2583" s="13" t="str">
        <f t="shared" si="40"/>
        <v xml:space="preserve">907-626-C  6" Thermoplastic Double Drop Edge Stripe, Continuous White </v>
      </c>
      <c r="B2583" s="13" t="s">
        <v>3076</v>
      </c>
      <c r="C2583" s="13" t="s">
        <v>3081</v>
      </c>
      <c r="D2583" s="13" t="s">
        <v>230</v>
      </c>
      <c r="E2583" s="13" t="s">
        <v>187</v>
      </c>
      <c r="F2583" s="13" t="s">
        <v>188</v>
      </c>
      <c r="G2583" s="13" t="s">
        <v>189</v>
      </c>
      <c r="H2583" s="13" t="s">
        <v>190</v>
      </c>
      <c r="I2583" s="13">
        <v>2582</v>
      </c>
    </row>
    <row r="2584" spans="1:9" x14ac:dyDescent="0.25">
      <c r="A2584" s="13" t="str">
        <f t="shared" si="40"/>
        <v xml:space="preserve">907-626-C  6" Thermoplastic Double Drop Edge Stripe, Continuous White </v>
      </c>
      <c r="B2584" s="13" t="s">
        <v>3076</v>
      </c>
      <c r="C2584" s="13" t="s">
        <v>3081</v>
      </c>
      <c r="D2584" s="13" t="s">
        <v>221</v>
      </c>
      <c r="E2584" s="13" t="s">
        <v>187</v>
      </c>
      <c r="F2584" s="13" t="s">
        <v>188</v>
      </c>
      <c r="G2584" s="13" t="s">
        <v>189</v>
      </c>
      <c r="H2584" s="13" t="s">
        <v>190</v>
      </c>
      <c r="I2584" s="13">
        <v>2583</v>
      </c>
    </row>
    <row r="2585" spans="1:9" x14ac:dyDescent="0.25">
      <c r="A2585" s="13" t="str">
        <f t="shared" si="40"/>
        <v xml:space="preserve">907-626-C  6" Thermoplastic Edge Stripe, Continuous White </v>
      </c>
      <c r="B2585" s="13" t="s">
        <v>3076</v>
      </c>
      <c r="C2585" s="13" t="s">
        <v>3082</v>
      </c>
      <c r="D2585" s="13" t="s">
        <v>230</v>
      </c>
      <c r="E2585" s="13" t="s">
        <v>187</v>
      </c>
      <c r="F2585" s="13" t="s">
        <v>188</v>
      </c>
      <c r="G2585" s="13" t="s">
        <v>189</v>
      </c>
      <c r="H2585" s="13" t="s">
        <v>190</v>
      </c>
      <c r="I2585" s="13">
        <v>2584</v>
      </c>
    </row>
    <row r="2586" spans="1:9" x14ac:dyDescent="0.25">
      <c r="A2586" s="13" t="str">
        <f t="shared" si="40"/>
        <v xml:space="preserve">907-626-C  6" Thermoplastic Edge Stripe, Continuous White </v>
      </c>
      <c r="B2586" s="13" t="s">
        <v>3076</v>
      </c>
      <c r="C2586" s="13" t="s">
        <v>3082</v>
      </c>
      <c r="D2586" s="13" t="s">
        <v>221</v>
      </c>
      <c r="E2586" s="13" t="s">
        <v>187</v>
      </c>
      <c r="F2586" s="13" t="s">
        <v>188</v>
      </c>
      <c r="G2586" s="13" t="s">
        <v>189</v>
      </c>
      <c r="H2586" s="13" t="s">
        <v>190</v>
      </c>
      <c r="I2586" s="13">
        <v>2585</v>
      </c>
    </row>
    <row r="2587" spans="1:9" x14ac:dyDescent="0.25">
      <c r="A2587" s="13" t="str">
        <f t="shared" si="40"/>
        <v xml:space="preserve">907-626-D  4" Thermoplastic Traffic Stripe, Skip Yellow </v>
      </c>
      <c r="B2587" s="13" t="s">
        <v>3083</v>
      </c>
      <c r="C2587" s="13" t="s">
        <v>3084</v>
      </c>
      <c r="D2587" s="13" t="s">
        <v>230</v>
      </c>
      <c r="E2587" s="13" t="s">
        <v>187</v>
      </c>
      <c r="F2587" s="13" t="s">
        <v>188</v>
      </c>
      <c r="G2587" s="13" t="s">
        <v>189</v>
      </c>
      <c r="H2587" s="13" t="s">
        <v>190</v>
      </c>
      <c r="I2587" s="13">
        <v>2586</v>
      </c>
    </row>
    <row r="2588" spans="1:9" x14ac:dyDescent="0.25">
      <c r="A2588" s="13" t="str">
        <f t="shared" si="40"/>
        <v xml:space="preserve">907-626-D  4" Thermoplastic Traffic Stripe, Skip Yellow </v>
      </c>
      <c r="B2588" s="13" t="s">
        <v>3083</v>
      </c>
      <c r="C2588" s="13" t="s">
        <v>3084</v>
      </c>
      <c r="D2588" s="13" t="s">
        <v>221</v>
      </c>
      <c r="E2588" s="13" t="s">
        <v>187</v>
      </c>
      <c r="F2588" s="13" t="s">
        <v>188</v>
      </c>
      <c r="G2588" s="13" t="s">
        <v>189</v>
      </c>
      <c r="H2588" s="13" t="s">
        <v>190</v>
      </c>
      <c r="I2588" s="13">
        <v>2587</v>
      </c>
    </row>
    <row r="2589" spans="1:9" x14ac:dyDescent="0.25">
      <c r="A2589" s="13" t="str">
        <f t="shared" si="40"/>
        <v xml:space="preserve">907-626-D  6" Thermoplastic Double Drop Traffic Stripe, Skip Yellow </v>
      </c>
      <c r="B2589" s="13" t="s">
        <v>3083</v>
      </c>
      <c r="C2589" s="13" t="s">
        <v>3085</v>
      </c>
      <c r="D2589" s="13" t="s">
        <v>221</v>
      </c>
      <c r="E2589" s="13" t="s">
        <v>187</v>
      </c>
      <c r="F2589" s="13" t="s">
        <v>188</v>
      </c>
      <c r="G2589" s="13" t="s">
        <v>189</v>
      </c>
      <c r="H2589" s="13" t="s">
        <v>190</v>
      </c>
      <c r="I2589" s="13">
        <v>2588</v>
      </c>
    </row>
    <row r="2590" spans="1:9" x14ac:dyDescent="0.25">
      <c r="A2590" s="13" t="str">
        <f t="shared" si="40"/>
        <v xml:space="preserve">907-626-D  6" Thermoplastic Double Drop Traffic Stripe, Skip Yellow </v>
      </c>
      <c r="B2590" s="13" t="s">
        <v>3083</v>
      </c>
      <c r="C2590" s="13" t="s">
        <v>3085</v>
      </c>
      <c r="D2590" s="13" t="s">
        <v>230</v>
      </c>
      <c r="E2590" s="13" t="s">
        <v>187</v>
      </c>
      <c r="F2590" s="13" t="s">
        <v>188</v>
      </c>
      <c r="G2590" s="13" t="s">
        <v>189</v>
      </c>
      <c r="H2590" s="13" t="s">
        <v>190</v>
      </c>
      <c r="I2590" s="13">
        <v>2589</v>
      </c>
    </row>
    <row r="2591" spans="1:9" x14ac:dyDescent="0.25">
      <c r="A2591" s="13" t="str">
        <f t="shared" si="40"/>
        <v xml:space="preserve">907-626-D  6" Thermoplastic Traffic Stripe, Skip Yellow </v>
      </c>
      <c r="B2591" s="13" t="s">
        <v>3083</v>
      </c>
      <c r="C2591" s="13" t="s">
        <v>3086</v>
      </c>
      <c r="D2591" s="13" t="s">
        <v>221</v>
      </c>
      <c r="E2591" s="13" t="s">
        <v>187</v>
      </c>
      <c r="F2591" s="13" t="s">
        <v>188</v>
      </c>
      <c r="G2591" s="13" t="s">
        <v>189</v>
      </c>
      <c r="H2591" s="13" t="s">
        <v>190</v>
      </c>
      <c r="I2591" s="13">
        <v>2590</v>
      </c>
    </row>
    <row r="2592" spans="1:9" x14ac:dyDescent="0.25">
      <c r="A2592" s="13" t="str">
        <f t="shared" si="40"/>
        <v xml:space="preserve">907-626-D  6" Thermoplastic Traffic Stripe, Skip Yellow </v>
      </c>
      <c r="B2592" s="13" t="s">
        <v>3083</v>
      </c>
      <c r="C2592" s="13" t="s">
        <v>3086</v>
      </c>
      <c r="D2592" s="13" t="s">
        <v>230</v>
      </c>
      <c r="E2592" s="13" t="s">
        <v>187</v>
      </c>
      <c r="F2592" s="13" t="s">
        <v>188</v>
      </c>
      <c r="G2592" s="13" t="s">
        <v>189</v>
      </c>
      <c r="H2592" s="13" t="s">
        <v>190</v>
      </c>
      <c r="I2592" s="13">
        <v>2591</v>
      </c>
    </row>
    <row r="2593" spans="1:9" x14ac:dyDescent="0.25">
      <c r="A2593" s="13" t="str">
        <f t="shared" si="40"/>
        <v xml:space="preserve">907-626-E  4" Thermoplastic Traffic Stripe, Continuous Yellow </v>
      </c>
      <c r="B2593" s="13" t="s">
        <v>3087</v>
      </c>
      <c r="C2593" s="13" t="s">
        <v>3088</v>
      </c>
      <c r="D2593" s="13" t="s">
        <v>230</v>
      </c>
      <c r="E2593" s="13" t="s">
        <v>187</v>
      </c>
      <c r="F2593" s="13" t="s">
        <v>188</v>
      </c>
      <c r="G2593" s="13" t="s">
        <v>189</v>
      </c>
      <c r="H2593" s="13" t="s">
        <v>190</v>
      </c>
      <c r="I2593" s="13">
        <v>2592</v>
      </c>
    </row>
    <row r="2594" spans="1:9" x14ac:dyDescent="0.25">
      <c r="A2594" s="13" t="str">
        <f t="shared" si="40"/>
        <v xml:space="preserve">907-626-E  4" Thermoplastic Traffic Stripe, Continuous Yellow </v>
      </c>
      <c r="B2594" s="13" t="s">
        <v>3087</v>
      </c>
      <c r="C2594" s="13" t="s">
        <v>3088</v>
      </c>
      <c r="D2594" s="13" t="s">
        <v>221</v>
      </c>
      <c r="E2594" s="13" t="s">
        <v>187</v>
      </c>
      <c r="F2594" s="13" t="s">
        <v>188</v>
      </c>
      <c r="G2594" s="13" t="s">
        <v>189</v>
      </c>
      <c r="H2594" s="13" t="s">
        <v>190</v>
      </c>
      <c r="I2594" s="13">
        <v>2593</v>
      </c>
    </row>
    <row r="2595" spans="1:9" x14ac:dyDescent="0.25">
      <c r="A2595" s="13" t="str">
        <f t="shared" si="40"/>
        <v xml:space="preserve">907-626-E  6" Thermoplastic Double Drop Traffic Stripe, Continuous Yellow </v>
      </c>
      <c r="B2595" s="13" t="s">
        <v>3087</v>
      </c>
      <c r="C2595" s="13" t="s">
        <v>3089</v>
      </c>
      <c r="D2595" s="13" t="s">
        <v>221</v>
      </c>
      <c r="E2595" s="13" t="s">
        <v>187</v>
      </c>
      <c r="F2595" s="13" t="s">
        <v>188</v>
      </c>
      <c r="G2595" s="13" t="s">
        <v>189</v>
      </c>
      <c r="H2595" s="13" t="s">
        <v>190</v>
      </c>
      <c r="I2595" s="13">
        <v>2594</v>
      </c>
    </row>
    <row r="2596" spans="1:9" x14ac:dyDescent="0.25">
      <c r="A2596" s="13" t="str">
        <f t="shared" si="40"/>
        <v xml:space="preserve">907-626-E  6" Thermoplastic Double Drop Traffic Stripe, Continuous Yellow </v>
      </c>
      <c r="B2596" s="13" t="s">
        <v>3087</v>
      </c>
      <c r="C2596" s="13" t="s">
        <v>3089</v>
      </c>
      <c r="D2596" s="13" t="s">
        <v>230</v>
      </c>
      <c r="E2596" s="13" t="s">
        <v>187</v>
      </c>
      <c r="F2596" s="13" t="s">
        <v>188</v>
      </c>
      <c r="G2596" s="13" t="s">
        <v>189</v>
      </c>
      <c r="H2596" s="13" t="s">
        <v>190</v>
      </c>
      <c r="I2596" s="13">
        <v>2595</v>
      </c>
    </row>
    <row r="2597" spans="1:9" x14ac:dyDescent="0.25">
      <c r="A2597" s="13" t="str">
        <f t="shared" si="40"/>
        <v xml:space="preserve">907-626-E  6" Thermoplastic Traffic Stripe, Continuous Yellow </v>
      </c>
      <c r="B2597" s="13" t="s">
        <v>3087</v>
      </c>
      <c r="C2597" s="13" t="s">
        <v>3090</v>
      </c>
      <c r="D2597" s="13" t="s">
        <v>221</v>
      </c>
      <c r="E2597" s="13" t="s">
        <v>187</v>
      </c>
      <c r="F2597" s="13" t="s">
        <v>188</v>
      </c>
      <c r="G2597" s="13" t="s">
        <v>189</v>
      </c>
      <c r="H2597" s="13" t="s">
        <v>190</v>
      </c>
      <c r="I2597" s="13">
        <v>2596</v>
      </c>
    </row>
    <row r="2598" spans="1:9" x14ac:dyDescent="0.25">
      <c r="A2598" s="13" t="str">
        <f t="shared" si="40"/>
        <v xml:space="preserve">907-626-E  6" Thermoplastic Traffic Stripe, Continuous Yellow </v>
      </c>
      <c r="B2598" s="13" t="s">
        <v>3087</v>
      </c>
      <c r="C2598" s="13" t="s">
        <v>3090</v>
      </c>
      <c r="D2598" s="13" t="s">
        <v>230</v>
      </c>
      <c r="E2598" s="13" t="s">
        <v>187</v>
      </c>
      <c r="F2598" s="13" t="s">
        <v>188</v>
      </c>
      <c r="G2598" s="13" t="s">
        <v>189</v>
      </c>
      <c r="H2598" s="13" t="s">
        <v>190</v>
      </c>
      <c r="I2598" s="13">
        <v>2597</v>
      </c>
    </row>
    <row r="2599" spans="1:9" x14ac:dyDescent="0.25">
      <c r="A2599" s="13" t="str">
        <f t="shared" si="40"/>
        <v xml:space="preserve">907-626-F  4" Thermoplastic Edge Stripe, Continuous Yellow </v>
      </c>
      <c r="B2599" s="13" t="s">
        <v>3091</v>
      </c>
      <c r="C2599" s="13" t="s">
        <v>3092</v>
      </c>
      <c r="D2599" s="13" t="s">
        <v>230</v>
      </c>
      <c r="E2599" s="13" t="s">
        <v>187</v>
      </c>
      <c r="F2599" s="13" t="s">
        <v>188</v>
      </c>
      <c r="G2599" s="13" t="s">
        <v>189</v>
      </c>
      <c r="H2599" s="13" t="s">
        <v>190</v>
      </c>
      <c r="I2599" s="13">
        <v>2598</v>
      </c>
    </row>
    <row r="2600" spans="1:9" x14ac:dyDescent="0.25">
      <c r="A2600" s="13" t="str">
        <f t="shared" si="40"/>
        <v xml:space="preserve">907-626-F  4" Thermoplastic Edge Stripe, Continuous Yellow </v>
      </c>
      <c r="B2600" s="13" t="s">
        <v>3091</v>
      </c>
      <c r="C2600" s="13" t="s">
        <v>3092</v>
      </c>
      <c r="D2600" s="13" t="s">
        <v>221</v>
      </c>
      <c r="E2600" s="13" t="s">
        <v>187</v>
      </c>
      <c r="F2600" s="13" t="s">
        <v>188</v>
      </c>
      <c r="G2600" s="13" t="s">
        <v>189</v>
      </c>
      <c r="H2600" s="13" t="s">
        <v>190</v>
      </c>
      <c r="I2600" s="13">
        <v>2599</v>
      </c>
    </row>
    <row r="2601" spans="1:9" x14ac:dyDescent="0.25">
      <c r="A2601" s="13" t="str">
        <f t="shared" si="40"/>
        <v xml:space="preserve">907-626-F  6" Thermoplastic Double Drop Edge Stripe, Continuous Yellow </v>
      </c>
      <c r="B2601" s="13" t="s">
        <v>3091</v>
      </c>
      <c r="C2601" s="13" t="s">
        <v>3093</v>
      </c>
      <c r="D2601" s="13" t="s">
        <v>221</v>
      </c>
      <c r="E2601" s="13" t="s">
        <v>187</v>
      </c>
      <c r="F2601" s="13" t="s">
        <v>188</v>
      </c>
      <c r="G2601" s="13" t="s">
        <v>189</v>
      </c>
      <c r="H2601" s="13" t="s">
        <v>190</v>
      </c>
      <c r="I2601" s="13">
        <v>2600</v>
      </c>
    </row>
    <row r="2602" spans="1:9" x14ac:dyDescent="0.25">
      <c r="A2602" s="13" t="str">
        <f t="shared" si="40"/>
        <v xml:space="preserve">907-626-F  6" Thermoplastic Double Drop Edge Stripe, Continuous Yellow </v>
      </c>
      <c r="B2602" s="13" t="s">
        <v>3091</v>
      </c>
      <c r="C2602" s="13" t="s">
        <v>3093</v>
      </c>
      <c r="D2602" s="13" t="s">
        <v>230</v>
      </c>
      <c r="E2602" s="13" t="s">
        <v>187</v>
      </c>
      <c r="F2602" s="13" t="s">
        <v>188</v>
      </c>
      <c r="G2602" s="13" t="s">
        <v>189</v>
      </c>
      <c r="H2602" s="13" t="s">
        <v>190</v>
      </c>
      <c r="I2602" s="13">
        <v>2601</v>
      </c>
    </row>
    <row r="2603" spans="1:9" x14ac:dyDescent="0.25">
      <c r="A2603" s="13" t="str">
        <f t="shared" si="40"/>
        <v xml:space="preserve">907-626-F  6" Thermoplastic Edge Stripe, Continuous Yellow </v>
      </c>
      <c r="B2603" s="13" t="s">
        <v>3091</v>
      </c>
      <c r="C2603" s="13" t="s">
        <v>3094</v>
      </c>
      <c r="D2603" s="13" t="s">
        <v>221</v>
      </c>
      <c r="E2603" s="13" t="s">
        <v>187</v>
      </c>
      <c r="F2603" s="13" t="s">
        <v>188</v>
      </c>
      <c r="G2603" s="13" t="s">
        <v>189</v>
      </c>
      <c r="H2603" s="13" t="s">
        <v>190</v>
      </c>
      <c r="I2603" s="13">
        <v>2602</v>
      </c>
    </row>
    <row r="2604" spans="1:9" x14ac:dyDescent="0.25">
      <c r="A2604" s="13" t="str">
        <f t="shared" si="40"/>
        <v xml:space="preserve">907-626-F  6" Thermoplastic Edge Stripe, Continuous Yellow </v>
      </c>
      <c r="B2604" s="13" t="s">
        <v>3091</v>
      </c>
      <c r="C2604" s="13" t="s">
        <v>3094</v>
      </c>
      <c r="D2604" s="13" t="s">
        <v>230</v>
      </c>
      <c r="E2604" s="13" t="s">
        <v>187</v>
      </c>
      <c r="F2604" s="13" t="s">
        <v>188</v>
      </c>
      <c r="G2604" s="13" t="s">
        <v>189</v>
      </c>
      <c r="H2604" s="13" t="s">
        <v>190</v>
      </c>
      <c r="I2604" s="13">
        <v>2603</v>
      </c>
    </row>
    <row r="2605" spans="1:9" x14ac:dyDescent="0.25">
      <c r="A2605" s="13" t="str">
        <f t="shared" si="40"/>
        <v xml:space="preserve">907-626-G  Thermoplastic Detail Stripe, White, 4" Equivalent Length </v>
      </c>
      <c r="B2605" s="13" t="s">
        <v>3095</v>
      </c>
      <c r="C2605" s="13" t="s">
        <v>3096</v>
      </c>
      <c r="D2605" s="13" t="s">
        <v>230</v>
      </c>
      <c r="E2605" s="13" t="s">
        <v>187</v>
      </c>
      <c r="F2605" s="13" t="s">
        <v>188</v>
      </c>
      <c r="G2605" s="13" t="s">
        <v>189</v>
      </c>
      <c r="H2605" s="13" t="s">
        <v>190</v>
      </c>
      <c r="I2605" s="13">
        <v>2604</v>
      </c>
    </row>
    <row r="2606" spans="1:9" x14ac:dyDescent="0.25">
      <c r="A2606" s="13" t="str">
        <f t="shared" si="40"/>
        <v xml:space="preserve">907-626-G  Thermoplastic Detail Stripe, Yellow, 4" Equivalent Length </v>
      </c>
      <c r="B2606" s="13" t="s">
        <v>3095</v>
      </c>
      <c r="C2606" s="13" t="s">
        <v>3097</v>
      </c>
      <c r="D2606" s="13" t="s">
        <v>230</v>
      </c>
      <c r="E2606" s="13" t="s">
        <v>187</v>
      </c>
      <c r="F2606" s="13" t="s">
        <v>188</v>
      </c>
      <c r="G2606" s="13" t="s">
        <v>189</v>
      </c>
      <c r="H2606" s="13" t="s">
        <v>190</v>
      </c>
      <c r="I2606" s="13">
        <v>2605</v>
      </c>
    </row>
    <row r="2607" spans="1:9" x14ac:dyDescent="0.25">
      <c r="A2607" s="13" t="str">
        <f t="shared" si="40"/>
        <v xml:space="preserve">907-626-G  Thermoplastic Detail Stripe, Blue-ADA </v>
      </c>
      <c r="B2607" s="13" t="s">
        <v>3095</v>
      </c>
      <c r="C2607" s="13" t="s">
        <v>3098</v>
      </c>
      <c r="D2607" s="13" t="s">
        <v>230</v>
      </c>
      <c r="E2607" s="13" t="s">
        <v>187</v>
      </c>
      <c r="F2607" s="13" t="s">
        <v>188</v>
      </c>
      <c r="G2607" s="13" t="s">
        <v>189</v>
      </c>
      <c r="H2607" s="13" t="s">
        <v>190</v>
      </c>
      <c r="I2607" s="13">
        <v>2606</v>
      </c>
    </row>
    <row r="2608" spans="1:9" x14ac:dyDescent="0.25">
      <c r="A2608" s="13" t="str">
        <f t="shared" si="40"/>
        <v xml:space="preserve">907-626-G  Thermoplastic Detail Stripe, White </v>
      </c>
      <c r="B2608" s="13" t="s">
        <v>3095</v>
      </c>
      <c r="C2608" s="13" t="s">
        <v>3099</v>
      </c>
      <c r="D2608" s="13" t="s">
        <v>230</v>
      </c>
      <c r="E2608" s="13" t="s">
        <v>187</v>
      </c>
      <c r="F2608" s="13" t="s">
        <v>188</v>
      </c>
      <c r="G2608" s="13" t="s">
        <v>189</v>
      </c>
      <c r="H2608" s="13" t="s">
        <v>190</v>
      </c>
      <c r="I2608" s="13">
        <v>2607</v>
      </c>
    </row>
    <row r="2609" spans="1:9" x14ac:dyDescent="0.25">
      <c r="A2609" s="13" t="str">
        <f t="shared" si="40"/>
        <v xml:space="preserve">907-626-G  Thermoplastic Detail Stripe, Yellow </v>
      </c>
      <c r="B2609" s="13" t="s">
        <v>3095</v>
      </c>
      <c r="C2609" s="13" t="s">
        <v>3100</v>
      </c>
      <c r="D2609" s="13" t="s">
        <v>230</v>
      </c>
      <c r="E2609" s="13" t="s">
        <v>187</v>
      </c>
      <c r="F2609" s="13" t="s">
        <v>188</v>
      </c>
      <c r="G2609" s="13" t="s">
        <v>189</v>
      </c>
      <c r="H2609" s="13" t="s">
        <v>190</v>
      </c>
      <c r="I2609" s="13">
        <v>2608</v>
      </c>
    </row>
    <row r="2610" spans="1:9" x14ac:dyDescent="0.25">
      <c r="A2610" s="13" t="str">
        <f t="shared" si="40"/>
        <v xml:space="preserve">907-626-G  Thermoplastic Double Drop Detail Stripe, White </v>
      </c>
      <c r="B2610" s="13" t="s">
        <v>3095</v>
      </c>
      <c r="C2610" s="13" t="s">
        <v>3101</v>
      </c>
      <c r="D2610" s="13" t="s">
        <v>230</v>
      </c>
      <c r="E2610" s="13" t="s">
        <v>187</v>
      </c>
      <c r="F2610" s="13" t="s">
        <v>188</v>
      </c>
      <c r="G2610" s="13" t="s">
        <v>189</v>
      </c>
      <c r="H2610" s="13" t="s">
        <v>190</v>
      </c>
      <c r="I2610" s="13">
        <v>2609</v>
      </c>
    </row>
    <row r="2611" spans="1:9" x14ac:dyDescent="0.25">
      <c r="A2611" s="13" t="str">
        <f t="shared" si="40"/>
        <v xml:space="preserve">907-626-G  Thermoplastic Double Drop Detail Stripe, Yellow </v>
      </c>
      <c r="B2611" s="13" t="s">
        <v>3095</v>
      </c>
      <c r="C2611" s="13" t="s">
        <v>3102</v>
      </c>
      <c r="D2611" s="13" t="s">
        <v>230</v>
      </c>
      <c r="E2611" s="13" t="s">
        <v>187</v>
      </c>
      <c r="F2611" s="13" t="s">
        <v>188</v>
      </c>
      <c r="G2611" s="13" t="s">
        <v>189</v>
      </c>
      <c r="H2611" s="13" t="s">
        <v>190</v>
      </c>
      <c r="I2611" s="13">
        <v>2610</v>
      </c>
    </row>
    <row r="2612" spans="1:9" x14ac:dyDescent="0.25">
      <c r="A2612" s="13" t="str">
        <f t="shared" si="40"/>
        <v xml:space="preserve">907-626-H  Thermoplastic Legend, Blue-ADA Handicap Symbol </v>
      </c>
      <c r="B2612" s="13" t="s">
        <v>3103</v>
      </c>
      <c r="C2612" s="13" t="s">
        <v>3104</v>
      </c>
      <c r="D2612" s="13" t="s">
        <v>207</v>
      </c>
      <c r="E2612" s="13" t="s">
        <v>187</v>
      </c>
      <c r="F2612" s="13" t="s">
        <v>188</v>
      </c>
      <c r="G2612" s="13" t="s">
        <v>189</v>
      </c>
      <c r="H2612" s="13" t="s">
        <v>190</v>
      </c>
      <c r="I2612" s="13">
        <v>2611</v>
      </c>
    </row>
    <row r="2613" spans="1:9" x14ac:dyDescent="0.25">
      <c r="A2613" s="13" t="str">
        <f t="shared" si="40"/>
        <v xml:space="preserve">907-626-H  Thermoplastic Legend, Interstate Shield </v>
      </c>
      <c r="B2613" s="13" t="s">
        <v>3103</v>
      </c>
      <c r="C2613" s="13" t="s">
        <v>3105</v>
      </c>
      <c r="D2613" s="13" t="s">
        <v>207</v>
      </c>
      <c r="E2613" s="13" t="s">
        <v>187</v>
      </c>
      <c r="F2613" s="13" t="s">
        <v>188</v>
      </c>
      <c r="G2613" s="13" t="s">
        <v>189</v>
      </c>
      <c r="H2613" s="13" t="s">
        <v>190</v>
      </c>
      <c r="I2613" s="13">
        <v>2612</v>
      </c>
    </row>
    <row r="2614" spans="1:9" x14ac:dyDescent="0.25">
      <c r="A2614" s="13" t="str">
        <f t="shared" si="40"/>
        <v xml:space="preserve">907-626-H  Thermoplastic Legend, Route Marker </v>
      </c>
      <c r="B2614" s="13" t="s">
        <v>3103</v>
      </c>
      <c r="C2614" s="13" t="s">
        <v>3106</v>
      </c>
      <c r="D2614" s="13" t="s">
        <v>207</v>
      </c>
      <c r="E2614" s="13" t="s">
        <v>187</v>
      </c>
      <c r="F2614" s="13" t="s">
        <v>188</v>
      </c>
      <c r="G2614" s="13" t="s">
        <v>189</v>
      </c>
      <c r="H2614" s="13" t="s">
        <v>190</v>
      </c>
      <c r="I2614" s="13">
        <v>2613</v>
      </c>
    </row>
    <row r="2615" spans="1:9" x14ac:dyDescent="0.25">
      <c r="A2615" s="13" t="str">
        <f t="shared" si="40"/>
        <v xml:space="preserve">907-626-H  Thermoplastic Legend, White, 4" Equivalent Length </v>
      </c>
      <c r="B2615" s="13" t="s">
        <v>3103</v>
      </c>
      <c r="C2615" s="13" t="s">
        <v>3107</v>
      </c>
      <c r="D2615" s="13" t="s">
        <v>230</v>
      </c>
      <c r="E2615" s="13" t="s">
        <v>187</v>
      </c>
      <c r="F2615" s="13" t="s">
        <v>188</v>
      </c>
      <c r="G2615" s="13" t="s">
        <v>189</v>
      </c>
      <c r="H2615" s="13" t="s">
        <v>190</v>
      </c>
      <c r="I2615" s="13">
        <v>2614</v>
      </c>
    </row>
    <row r="2616" spans="1:9" x14ac:dyDescent="0.25">
      <c r="A2616" s="13" t="str">
        <f t="shared" si="40"/>
        <v xml:space="preserve">907-626-H  Thermoplastic Legend, White, 4" Equivalent Length </v>
      </c>
      <c r="B2616" s="13" t="s">
        <v>3103</v>
      </c>
      <c r="C2616" s="13" t="s">
        <v>3107</v>
      </c>
      <c r="D2616" s="13" t="s">
        <v>308</v>
      </c>
      <c r="E2616" s="13" t="s">
        <v>187</v>
      </c>
      <c r="F2616" s="13" t="s">
        <v>188</v>
      </c>
      <c r="G2616" s="13" t="s">
        <v>189</v>
      </c>
      <c r="H2616" s="13" t="s">
        <v>190</v>
      </c>
      <c r="I2616" s="13">
        <v>2615</v>
      </c>
    </row>
    <row r="2617" spans="1:9" x14ac:dyDescent="0.25">
      <c r="A2617" s="13" t="str">
        <f t="shared" si="40"/>
        <v xml:space="preserve">907-626-H  Thermoplastic Double Drop Legend, White </v>
      </c>
      <c r="B2617" s="13" t="s">
        <v>3103</v>
      </c>
      <c r="C2617" s="13" t="s">
        <v>3108</v>
      </c>
      <c r="D2617" s="13" t="s">
        <v>308</v>
      </c>
      <c r="E2617" s="13" t="s">
        <v>187</v>
      </c>
      <c r="F2617" s="13" t="s">
        <v>188</v>
      </c>
      <c r="G2617" s="13" t="s">
        <v>189</v>
      </c>
      <c r="H2617" s="13" t="s">
        <v>190</v>
      </c>
      <c r="I2617" s="13">
        <v>2616</v>
      </c>
    </row>
    <row r="2618" spans="1:9" x14ac:dyDescent="0.25">
      <c r="A2618" s="13" t="str">
        <f t="shared" si="40"/>
        <v xml:space="preserve">907-626-H  Thermoplastic Double Drop Legend, White </v>
      </c>
      <c r="B2618" s="13" t="s">
        <v>3103</v>
      </c>
      <c r="C2618" s="13" t="s">
        <v>3108</v>
      </c>
      <c r="D2618" s="13" t="s">
        <v>230</v>
      </c>
      <c r="E2618" s="13" t="s">
        <v>187</v>
      </c>
      <c r="F2618" s="13" t="s">
        <v>188</v>
      </c>
      <c r="G2618" s="13" t="s">
        <v>189</v>
      </c>
      <c r="H2618" s="13" t="s">
        <v>190</v>
      </c>
      <c r="I2618" s="13">
        <v>2617</v>
      </c>
    </row>
    <row r="2619" spans="1:9" x14ac:dyDescent="0.25">
      <c r="A2619" s="13" t="str">
        <f t="shared" si="40"/>
        <v xml:space="preserve">907-626-H  Thermoplastic Legend, Blue-ADA </v>
      </c>
      <c r="B2619" s="13" t="s">
        <v>3103</v>
      </c>
      <c r="C2619" s="13" t="s">
        <v>3109</v>
      </c>
      <c r="D2619" s="13" t="s">
        <v>308</v>
      </c>
      <c r="E2619" s="13" t="s">
        <v>187</v>
      </c>
      <c r="F2619" s="13" t="s">
        <v>188</v>
      </c>
      <c r="G2619" s="13" t="s">
        <v>189</v>
      </c>
      <c r="H2619" s="13" t="s">
        <v>190</v>
      </c>
      <c r="I2619" s="13">
        <v>2618</v>
      </c>
    </row>
    <row r="2620" spans="1:9" x14ac:dyDescent="0.25">
      <c r="A2620" s="13" t="str">
        <f t="shared" si="40"/>
        <v xml:space="preserve">907-626-H  Thermoplastic Legend, White </v>
      </c>
      <c r="B2620" s="13" t="s">
        <v>3103</v>
      </c>
      <c r="C2620" s="13" t="s">
        <v>3110</v>
      </c>
      <c r="D2620" s="13" t="s">
        <v>308</v>
      </c>
      <c r="E2620" s="13" t="s">
        <v>187</v>
      </c>
      <c r="F2620" s="13" t="s">
        <v>188</v>
      </c>
      <c r="G2620" s="13" t="s">
        <v>189</v>
      </c>
      <c r="H2620" s="13" t="s">
        <v>190</v>
      </c>
      <c r="I2620" s="13">
        <v>2619</v>
      </c>
    </row>
    <row r="2621" spans="1:9" x14ac:dyDescent="0.25">
      <c r="A2621" s="13" t="str">
        <f t="shared" si="40"/>
        <v xml:space="preserve">907-626-H  Thermoplastic Legend, White </v>
      </c>
      <c r="B2621" s="13" t="s">
        <v>3103</v>
      </c>
      <c r="C2621" s="13" t="s">
        <v>3110</v>
      </c>
      <c r="D2621" s="13" t="s">
        <v>230</v>
      </c>
      <c r="E2621" s="13" t="s">
        <v>187</v>
      </c>
      <c r="F2621" s="13" t="s">
        <v>188</v>
      </c>
      <c r="G2621" s="13" t="s">
        <v>189</v>
      </c>
      <c r="H2621" s="13" t="s">
        <v>190</v>
      </c>
      <c r="I2621" s="13">
        <v>2620</v>
      </c>
    </row>
    <row r="2622" spans="1:9" x14ac:dyDescent="0.25">
      <c r="A2622" s="13" t="str">
        <f t="shared" si="40"/>
        <v xml:space="preserve">907-626-U  4" Thermoplastic Traffic Stripe, Skip White, 40-mil min. </v>
      </c>
      <c r="B2622" s="13" t="s">
        <v>3111</v>
      </c>
      <c r="C2622" s="13" t="s">
        <v>3112</v>
      </c>
      <c r="D2622" s="13" t="s">
        <v>230</v>
      </c>
      <c r="E2622" s="13" t="s">
        <v>187</v>
      </c>
      <c r="F2622" s="13" t="s">
        <v>188</v>
      </c>
      <c r="G2622" s="13" t="s">
        <v>189</v>
      </c>
      <c r="H2622" s="13" t="s">
        <v>190</v>
      </c>
      <c r="I2622" s="13">
        <v>2621</v>
      </c>
    </row>
    <row r="2623" spans="1:9" x14ac:dyDescent="0.25">
      <c r="A2623" s="13" t="str">
        <f t="shared" si="40"/>
        <v xml:space="preserve">907-626-U  4" Thermoplastic Traffic Stripe, Skip White, 40-mil min. </v>
      </c>
      <c r="B2623" s="13" t="s">
        <v>3111</v>
      </c>
      <c r="C2623" s="13" t="s">
        <v>3112</v>
      </c>
      <c r="D2623" s="13" t="s">
        <v>221</v>
      </c>
      <c r="E2623" s="13" t="s">
        <v>187</v>
      </c>
      <c r="F2623" s="13" t="s">
        <v>188</v>
      </c>
      <c r="G2623" s="13" t="s">
        <v>189</v>
      </c>
      <c r="H2623" s="13" t="s">
        <v>190</v>
      </c>
      <c r="I2623" s="13">
        <v>2622</v>
      </c>
    </row>
    <row r="2624" spans="1:9" x14ac:dyDescent="0.25">
      <c r="A2624" s="13" t="str">
        <f t="shared" si="40"/>
        <v xml:space="preserve">907-626-U  6" Thermoplastic Traffic Stripe, Skip White, 40-mil min. </v>
      </c>
      <c r="B2624" s="13" t="s">
        <v>3111</v>
      </c>
      <c r="C2624" s="13" t="s">
        <v>3113</v>
      </c>
      <c r="D2624" s="13" t="s">
        <v>221</v>
      </c>
      <c r="E2624" s="13" t="s">
        <v>187</v>
      </c>
      <c r="F2624" s="13" t="s">
        <v>188</v>
      </c>
      <c r="G2624" s="13" t="s">
        <v>189</v>
      </c>
      <c r="H2624" s="13" t="s">
        <v>190</v>
      </c>
      <c r="I2624" s="13">
        <v>2623</v>
      </c>
    </row>
    <row r="2625" spans="1:9" x14ac:dyDescent="0.25">
      <c r="A2625" s="13" t="str">
        <f t="shared" si="40"/>
        <v xml:space="preserve">907-626-U  6" Thermoplastic Traffic Stripe, Skip White, 40-mil min. </v>
      </c>
      <c r="B2625" s="13" t="s">
        <v>3111</v>
      </c>
      <c r="C2625" s="13" t="s">
        <v>3113</v>
      </c>
      <c r="D2625" s="13" t="s">
        <v>230</v>
      </c>
      <c r="E2625" s="13" t="s">
        <v>187</v>
      </c>
      <c r="F2625" s="13" t="s">
        <v>188</v>
      </c>
      <c r="G2625" s="13" t="s">
        <v>189</v>
      </c>
      <c r="H2625" s="13" t="s">
        <v>190</v>
      </c>
      <c r="I2625" s="13">
        <v>2624</v>
      </c>
    </row>
    <row r="2626" spans="1:9" x14ac:dyDescent="0.25">
      <c r="A2626" s="13" t="str">
        <f t="shared" si="40"/>
        <v xml:space="preserve">907-626-V  4" Thermoplastic Traffic Stripe, Continuous White, 40-mil min. </v>
      </c>
      <c r="B2626" s="13" t="s">
        <v>3114</v>
      </c>
      <c r="C2626" s="13" t="s">
        <v>3115</v>
      </c>
      <c r="D2626" s="13" t="s">
        <v>230</v>
      </c>
      <c r="E2626" s="13" t="s">
        <v>187</v>
      </c>
      <c r="F2626" s="13" t="s">
        <v>188</v>
      </c>
      <c r="G2626" s="13" t="s">
        <v>189</v>
      </c>
      <c r="H2626" s="13" t="s">
        <v>190</v>
      </c>
      <c r="I2626" s="13">
        <v>2625</v>
      </c>
    </row>
    <row r="2627" spans="1:9" x14ac:dyDescent="0.25">
      <c r="A2627" s="13" t="str">
        <f t="shared" si="40"/>
        <v xml:space="preserve">907-626-V  4" Thermoplastic Traffic Stripe, Continuous White, 40-mil min. </v>
      </c>
      <c r="B2627" s="13" t="s">
        <v>3114</v>
      </c>
      <c r="C2627" s="13" t="s">
        <v>3115</v>
      </c>
      <c r="D2627" s="13" t="s">
        <v>221</v>
      </c>
      <c r="E2627" s="13" t="s">
        <v>187</v>
      </c>
      <c r="F2627" s="13" t="s">
        <v>188</v>
      </c>
      <c r="G2627" s="13" t="s">
        <v>189</v>
      </c>
      <c r="H2627" s="13" t="s">
        <v>190</v>
      </c>
      <c r="I2627" s="13">
        <v>2626</v>
      </c>
    </row>
    <row r="2628" spans="1:9" x14ac:dyDescent="0.25">
      <c r="A2628" s="13" t="str">
        <f t="shared" ref="A2628:A2691" si="41">_xlfn.CONCAT(B2628," ", C2628)</f>
        <v xml:space="preserve">907-626-V  6" Thermoplastic Traffic Stripe, Continuous White, 40-mil min. </v>
      </c>
      <c r="B2628" s="13" t="s">
        <v>3114</v>
      </c>
      <c r="C2628" s="13" t="s">
        <v>3116</v>
      </c>
      <c r="D2628" s="13" t="s">
        <v>221</v>
      </c>
      <c r="E2628" s="13" t="s">
        <v>187</v>
      </c>
      <c r="F2628" s="13" t="s">
        <v>188</v>
      </c>
      <c r="G2628" s="13" t="s">
        <v>189</v>
      </c>
      <c r="H2628" s="13" t="s">
        <v>190</v>
      </c>
      <c r="I2628" s="13">
        <v>2627</v>
      </c>
    </row>
    <row r="2629" spans="1:9" x14ac:dyDescent="0.25">
      <c r="A2629" s="13" t="str">
        <f t="shared" si="41"/>
        <v xml:space="preserve">907-626-V  6" Thermoplastic Traffic Stripe, Continuous White, 40-mil min. </v>
      </c>
      <c r="B2629" s="13" t="s">
        <v>3114</v>
      </c>
      <c r="C2629" s="13" t="s">
        <v>3116</v>
      </c>
      <c r="D2629" s="13" t="s">
        <v>230</v>
      </c>
      <c r="E2629" s="13" t="s">
        <v>187</v>
      </c>
      <c r="F2629" s="13" t="s">
        <v>188</v>
      </c>
      <c r="G2629" s="13" t="s">
        <v>189</v>
      </c>
      <c r="H2629" s="13" t="s">
        <v>190</v>
      </c>
      <c r="I2629" s="13">
        <v>2628</v>
      </c>
    </row>
    <row r="2630" spans="1:9" x14ac:dyDescent="0.25">
      <c r="A2630" s="13" t="str">
        <f t="shared" si="41"/>
        <v xml:space="preserve">907-626-W  4" Thermoplastic Traffic Stripe, Skip Yellow, 40-mil min. </v>
      </c>
      <c r="B2630" s="13" t="s">
        <v>3117</v>
      </c>
      <c r="C2630" s="13" t="s">
        <v>3118</v>
      </c>
      <c r="D2630" s="13" t="s">
        <v>221</v>
      </c>
      <c r="E2630" s="13" t="s">
        <v>187</v>
      </c>
      <c r="F2630" s="13" t="s">
        <v>188</v>
      </c>
      <c r="G2630" s="13" t="s">
        <v>189</v>
      </c>
      <c r="H2630" s="13" t="s">
        <v>190</v>
      </c>
      <c r="I2630" s="13">
        <v>2629</v>
      </c>
    </row>
    <row r="2631" spans="1:9" x14ac:dyDescent="0.25">
      <c r="A2631" s="13" t="str">
        <f t="shared" si="41"/>
        <v xml:space="preserve">907-626-W  4" Thermoplastic Traffic Stripe, Skip Yellow, 40-mil min. </v>
      </c>
      <c r="B2631" s="13" t="s">
        <v>3117</v>
      </c>
      <c r="C2631" s="13" t="s">
        <v>3118</v>
      </c>
      <c r="D2631" s="13" t="s">
        <v>230</v>
      </c>
      <c r="E2631" s="13" t="s">
        <v>187</v>
      </c>
      <c r="F2631" s="13" t="s">
        <v>188</v>
      </c>
      <c r="G2631" s="13" t="s">
        <v>189</v>
      </c>
      <c r="H2631" s="13" t="s">
        <v>190</v>
      </c>
      <c r="I2631" s="13">
        <v>2630</v>
      </c>
    </row>
    <row r="2632" spans="1:9" x14ac:dyDescent="0.25">
      <c r="A2632" s="13" t="str">
        <f t="shared" si="41"/>
        <v xml:space="preserve">907-626-W  6" Thermoplastic Traffic Stripe, Skip Yellow, 40-mil min. </v>
      </c>
      <c r="B2632" s="13" t="s">
        <v>3117</v>
      </c>
      <c r="C2632" s="13" t="s">
        <v>3119</v>
      </c>
      <c r="D2632" s="13" t="s">
        <v>230</v>
      </c>
      <c r="E2632" s="13" t="s">
        <v>187</v>
      </c>
      <c r="F2632" s="13" t="s">
        <v>188</v>
      </c>
      <c r="G2632" s="13" t="s">
        <v>189</v>
      </c>
      <c r="H2632" s="13" t="s">
        <v>190</v>
      </c>
      <c r="I2632" s="13">
        <v>2631</v>
      </c>
    </row>
    <row r="2633" spans="1:9" x14ac:dyDescent="0.25">
      <c r="A2633" s="13" t="str">
        <f t="shared" si="41"/>
        <v xml:space="preserve">907-626-W  6" Thermoplastic Traffic Stripe, Skip Yellow, 40-mil min. </v>
      </c>
      <c r="B2633" s="13" t="s">
        <v>3117</v>
      </c>
      <c r="C2633" s="13" t="s">
        <v>3119</v>
      </c>
      <c r="D2633" s="13" t="s">
        <v>221</v>
      </c>
      <c r="E2633" s="13" t="s">
        <v>187</v>
      </c>
      <c r="F2633" s="13" t="s">
        <v>188</v>
      </c>
      <c r="G2633" s="13" t="s">
        <v>189</v>
      </c>
      <c r="H2633" s="13" t="s">
        <v>190</v>
      </c>
      <c r="I2633" s="13">
        <v>2632</v>
      </c>
    </row>
    <row r="2634" spans="1:9" x14ac:dyDescent="0.25">
      <c r="A2634" s="13" t="str">
        <f t="shared" si="41"/>
        <v xml:space="preserve">907-626-X  4" Thermoplastic Traffic Stripe, Continuous Yellow, 40-mil min. </v>
      </c>
      <c r="B2634" s="13" t="s">
        <v>3120</v>
      </c>
      <c r="C2634" s="13" t="s">
        <v>3121</v>
      </c>
      <c r="D2634" s="13" t="s">
        <v>230</v>
      </c>
      <c r="E2634" s="13" t="s">
        <v>187</v>
      </c>
      <c r="F2634" s="13" t="s">
        <v>188</v>
      </c>
      <c r="G2634" s="13" t="s">
        <v>189</v>
      </c>
      <c r="H2634" s="13" t="s">
        <v>190</v>
      </c>
      <c r="I2634" s="13">
        <v>2633</v>
      </c>
    </row>
    <row r="2635" spans="1:9" x14ac:dyDescent="0.25">
      <c r="A2635" s="13" t="str">
        <f t="shared" si="41"/>
        <v xml:space="preserve">907-626-X  4" Thermoplastic Traffic Stripe, Continuous Yellow, 40-mil min. </v>
      </c>
      <c r="B2635" s="13" t="s">
        <v>3120</v>
      </c>
      <c r="C2635" s="13" t="s">
        <v>3121</v>
      </c>
      <c r="D2635" s="13" t="s">
        <v>221</v>
      </c>
      <c r="E2635" s="13" t="s">
        <v>187</v>
      </c>
      <c r="F2635" s="13" t="s">
        <v>188</v>
      </c>
      <c r="G2635" s="13" t="s">
        <v>189</v>
      </c>
      <c r="H2635" s="13" t="s">
        <v>190</v>
      </c>
      <c r="I2635" s="13">
        <v>2634</v>
      </c>
    </row>
    <row r="2636" spans="1:9" x14ac:dyDescent="0.25">
      <c r="A2636" s="13" t="str">
        <f t="shared" si="41"/>
        <v xml:space="preserve">907-626-X  6" Thermoplastic Traffic Stripe, Continuous Yellow, 40-mil min. </v>
      </c>
      <c r="B2636" s="13" t="s">
        <v>3120</v>
      </c>
      <c r="C2636" s="13" t="s">
        <v>3122</v>
      </c>
      <c r="D2636" s="13" t="s">
        <v>221</v>
      </c>
      <c r="E2636" s="13" t="s">
        <v>187</v>
      </c>
      <c r="F2636" s="13" t="s">
        <v>188</v>
      </c>
      <c r="G2636" s="13" t="s">
        <v>189</v>
      </c>
      <c r="H2636" s="13" t="s">
        <v>190</v>
      </c>
      <c r="I2636" s="13">
        <v>2635</v>
      </c>
    </row>
    <row r="2637" spans="1:9" x14ac:dyDescent="0.25">
      <c r="A2637" s="13" t="str">
        <f t="shared" si="41"/>
        <v xml:space="preserve">907-626-X  6" Thermoplastic Traffic Stripe, Continuous Yellow, 40-mil min. </v>
      </c>
      <c r="B2637" s="13" t="s">
        <v>3120</v>
      </c>
      <c r="C2637" s="13" t="s">
        <v>3122</v>
      </c>
      <c r="D2637" s="13" t="s">
        <v>230</v>
      </c>
      <c r="E2637" s="13" t="s">
        <v>187</v>
      </c>
      <c r="F2637" s="13" t="s">
        <v>188</v>
      </c>
      <c r="G2637" s="13" t="s">
        <v>189</v>
      </c>
      <c r="H2637" s="13" t="s">
        <v>190</v>
      </c>
      <c r="I2637" s="13">
        <v>2636</v>
      </c>
    </row>
    <row r="2638" spans="1:9" x14ac:dyDescent="0.25">
      <c r="A2638" s="13" t="str">
        <f t="shared" si="41"/>
        <v xml:space="preserve">907-626-Y  Thermoplastic Detail Traffic Stripe, White, 4" Equivalent Length, 40-mil. min. </v>
      </c>
      <c r="B2638" s="13" t="s">
        <v>3123</v>
      </c>
      <c r="C2638" s="13" t="s">
        <v>3124</v>
      </c>
      <c r="D2638" s="13" t="s">
        <v>230</v>
      </c>
      <c r="E2638" s="13" t="s">
        <v>187</v>
      </c>
      <c r="F2638" s="13" t="s">
        <v>188</v>
      </c>
      <c r="G2638" s="13" t="s">
        <v>189</v>
      </c>
      <c r="H2638" s="13" t="s">
        <v>190</v>
      </c>
      <c r="I2638" s="13">
        <v>2637</v>
      </c>
    </row>
    <row r="2639" spans="1:9" x14ac:dyDescent="0.25">
      <c r="A2639" s="13" t="str">
        <f t="shared" si="41"/>
        <v xml:space="preserve">907-626-Y  Thermoplastic Detail Traffic Stripe, White, 6" Equivalent Length, 40-mil. min. </v>
      </c>
      <c r="B2639" s="13" t="s">
        <v>3123</v>
      </c>
      <c r="C2639" s="13" t="s">
        <v>3125</v>
      </c>
      <c r="D2639" s="13" t="s">
        <v>230</v>
      </c>
      <c r="E2639" s="13" t="s">
        <v>187</v>
      </c>
      <c r="F2639" s="13" t="s">
        <v>188</v>
      </c>
      <c r="G2639" s="13" t="s">
        <v>189</v>
      </c>
      <c r="H2639" s="13" t="s">
        <v>190</v>
      </c>
      <c r="I2639" s="13">
        <v>2638</v>
      </c>
    </row>
    <row r="2640" spans="1:9" x14ac:dyDescent="0.25">
      <c r="A2640" s="13" t="str">
        <f t="shared" si="41"/>
        <v xml:space="preserve">907-626-Y  Thermoplastic Detail Traffic Stripe, Yellow, 4" Equivalent Length, 40-mil. min. </v>
      </c>
      <c r="B2640" s="13" t="s">
        <v>3123</v>
      </c>
      <c r="C2640" s="13" t="s">
        <v>3126</v>
      </c>
      <c r="D2640" s="13" t="s">
        <v>230</v>
      </c>
      <c r="E2640" s="13" t="s">
        <v>187</v>
      </c>
      <c r="F2640" s="13" t="s">
        <v>188</v>
      </c>
      <c r="G2640" s="13" t="s">
        <v>189</v>
      </c>
      <c r="H2640" s="13" t="s">
        <v>190</v>
      </c>
      <c r="I2640" s="13">
        <v>2639</v>
      </c>
    </row>
    <row r="2641" spans="1:9" x14ac:dyDescent="0.25">
      <c r="A2641" s="13" t="str">
        <f t="shared" si="41"/>
        <v xml:space="preserve">907-626-Y  Thermoplastic Detail Traffic Stripe, Yellow, 6" Equivalent Length, 40-mil. min. </v>
      </c>
      <c r="B2641" s="13" t="s">
        <v>3123</v>
      </c>
      <c r="C2641" s="13" t="s">
        <v>3127</v>
      </c>
      <c r="D2641" s="13" t="s">
        <v>230</v>
      </c>
      <c r="E2641" s="13" t="s">
        <v>187</v>
      </c>
      <c r="F2641" s="13" t="s">
        <v>188</v>
      </c>
      <c r="G2641" s="13" t="s">
        <v>189</v>
      </c>
      <c r="H2641" s="13" t="s">
        <v>190</v>
      </c>
      <c r="I2641" s="13">
        <v>2640</v>
      </c>
    </row>
    <row r="2642" spans="1:9" x14ac:dyDescent="0.25">
      <c r="A2642" s="13" t="str">
        <f t="shared" si="41"/>
        <v xml:space="preserve">907-626-Z  Thermoplastic Legend, White, 4" Equivalent Length, 40-mil. min. </v>
      </c>
      <c r="B2642" s="13" t="s">
        <v>3128</v>
      </c>
      <c r="C2642" s="13" t="s">
        <v>3129</v>
      </c>
      <c r="D2642" s="13" t="s">
        <v>230</v>
      </c>
      <c r="E2642" s="13" t="s">
        <v>187</v>
      </c>
      <c r="F2642" s="13" t="s">
        <v>188</v>
      </c>
      <c r="G2642" s="13" t="s">
        <v>189</v>
      </c>
      <c r="H2642" s="13" t="s">
        <v>190</v>
      </c>
      <c r="I2642" s="13">
        <v>2641</v>
      </c>
    </row>
    <row r="2643" spans="1:9" x14ac:dyDescent="0.25">
      <c r="A2643" s="13" t="str">
        <f t="shared" si="41"/>
        <v xml:space="preserve">907-626-Z  Thermoplastic Legend, White, 4" Equivalent Length, 40-mil. min. </v>
      </c>
      <c r="B2643" s="13" t="s">
        <v>3128</v>
      </c>
      <c r="C2643" s="13" t="s">
        <v>3129</v>
      </c>
      <c r="D2643" s="13" t="s">
        <v>308</v>
      </c>
      <c r="E2643" s="13" t="s">
        <v>187</v>
      </c>
      <c r="F2643" s="13" t="s">
        <v>188</v>
      </c>
      <c r="G2643" s="13" t="s">
        <v>189</v>
      </c>
      <c r="H2643" s="13" t="s">
        <v>190</v>
      </c>
      <c r="I2643" s="13">
        <v>2642</v>
      </c>
    </row>
    <row r="2644" spans="1:9" x14ac:dyDescent="0.25">
      <c r="A2644" s="13" t="str">
        <f t="shared" si="41"/>
        <v xml:space="preserve">907-626-Z  Thermoplastic Legend, White, 6" Equivalent Length, 40-mil. min. </v>
      </c>
      <c r="B2644" s="13" t="s">
        <v>3128</v>
      </c>
      <c r="C2644" s="13" t="s">
        <v>3130</v>
      </c>
      <c r="D2644" s="13" t="s">
        <v>230</v>
      </c>
      <c r="E2644" s="13" t="s">
        <v>187</v>
      </c>
      <c r="F2644" s="13" t="s">
        <v>188</v>
      </c>
      <c r="G2644" s="13" t="s">
        <v>189</v>
      </c>
      <c r="H2644" s="13" t="s">
        <v>190</v>
      </c>
      <c r="I2644" s="13">
        <v>2643</v>
      </c>
    </row>
    <row r="2645" spans="1:9" x14ac:dyDescent="0.25">
      <c r="A2645" s="13" t="str">
        <f t="shared" si="41"/>
        <v xml:space="preserve">907-626-Z  Thermoplastic Legend, White, 6" Equivalent Length, 40-mil. min. </v>
      </c>
      <c r="B2645" s="13" t="s">
        <v>3128</v>
      </c>
      <c r="C2645" s="13" t="s">
        <v>3130</v>
      </c>
      <c r="D2645" s="13" t="s">
        <v>308</v>
      </c>
      <c r="E2645" s="13" t="s">
        <v>187</v>
      </c>
      <c r="F2645" s="13" t="s">
        <v>188</v>
      </c>
      <c r="G2645" s="13" t="s">
        <v>189</v>
      </c>
      <c r="H2645" s="13" t="s">
        <v>190</v>
      </c>
      <c r="I2645" s="13">
        <v>2644</v>
      </c>
    </row>
    <row r="2646" spans="1:9" x14ac:dyDescent="0.25">
      <c r="A2646" s="13" t="str">
        <f t="shared" si="41"/>
        <v xml:space="preserve">907-627-A  Type A, Non-Reflective White Raised Jiggle Markers </v>
      </c>
      <c r="B2646" s="13" t="s">
        <v>3131</v>
      </c>
      <c r="C2646" s="13" t="s">
        <v>3132</v>
      </c>
      <c r="D2646" s="13" t="s">
        <v>207</v>
      </c>
      <c r="E2646" s="13" t="s">
        <v>187</v>
      </c>
      <c r="F2646" s="13" t="s">
        <v>188</v>
      </c>
      <c r="G2646" s="13" t="s">
        <v>189</v>
      </c>
      <c r="H2646" s="13" t="s">
        <v>190</v>
      </c>
      <c r="I2646" s="13">
        <v>2645</v>
      </c>
    </row>
    <row r="2647" spans="1:9" x14ac:dyDescent="0.25">
      <c r="A2647" s="13" t="str">
        <f t="shared" si="41"/>
        <v xml:space="preserve">907-627-A  Type AY, Non-Reflective Yellow Raised Jiggle Markers </v>
      </c>
      <c r="B2647" s="13" t="s">
        <v>3131</v>
      </c>
      <c r="C2647" s="13" t="s">
        <v>3133</v>
      </c>
      <c r="D2647" s="13" t="s">
        <v>207</v>
      </c>
      <c r="E2647" s="13" t="s">
        <v>187</v>
      </c>
      <c r="F2647" s="13" t="s">
        <v>188</v>
      </c>
      <c r="G2647" s="13" t="s">
        <v>189</v>
      </c>
      <c r="H2647" s="13" t="s">
        <v>190</v>
      </c>
      <c r="I2647" s="13">
        <v>2646</v>
      </c>
    </row>
    <row r="2648" spans="1:9" x14ac:dyDescent="0.25">
      <c r="A2648" s="13" t="str">
        <f t="shared" si="41"/>
        <v xml:space="preserve">907-627-H  Chip Seal Reflective Raised Markers </v>
      </c>
      <c r="B2648" s="13" t="s">
        <v>3134</v>
      </c>
      <c r="C2648" s="13" t="s">
        <v>3135</v>
      </c>
      <c r="D2648" s="13" t="s">
        <v>207</v>
      </c>
      <c r="E2648" s="13" t="s">
        <v>187</v>
      </c>
      <c r="F2648" s="13" t="s">
        <v>188</v>
      </c>
      <c r="G2648" s="13" t="s">
        <v>189</v>
      </c>
      <c r="H2648" s="13" t="s">
        <v>190</v>
      </c>
      <c r="I2648" s="13">
        <v>2647</v>
      </c>
    </row>
    <row r="2649" spans="1:9" x14ac:dyDescent="0.25">
      <c r="A2649" s="13" t="str">
        <f t="shared" si="41"/>
        <v xml:space="preserve">907-627-H  Chip Seal Reflective Raised Markers. Two-Way Yellow </v>
      </c>
      <c r="B2649" s="13" t="s">
        <v>3134</v>
      </c>
      <c r="C2649" s="13" t="s">
        <v>3136</v>
      </c>
      <c r="D2649" s="13" t="s">
        <v>207</v>
      </c>
      <c r="E2649" s="13" t="s">
        <v>187</v>
      </c>
      <c r="F2649" s="13" t="s">
        <v>188</v>
      </c>
      <c r="G2649" s="13" t="s">
        <v>189</v>
      </c>
      <c r="H2649" s="13" t="s">
        <v>190</v>
      </c>
      <c r="I2649" s="13">
        <v>2648</v>
      </c>
    </row>
    <row r="2650" spans="1:9" x14ac:dyDescent="0.25">
      <c r="A2650" s="13" t="str">
        <f t="shared" si="41"/>
        <v xml:space="preserve">907-627-J  Two-Way Clear Reflective High Performance Raised Markers </v>
      </c>
      <c r="B2650" s="13" t="s">
        <v>3137</v>
      </c>
      <c r="C2650" s="13" t="s">
        <v>3138</v>
      </c>
      <c r="D2650" s="13" t="s">
        <v>207</v>
      </c>
      <c r="E2650" s="13" t="s">
        <v>187</v>
      </c>
      <c r="F2650" s="13" t="s">
        <v>188</v>
      </c>
      <c r="G2650" s="13" t="s">
        <v>189</v>
      </c>
      <c r="H2650" s="13" t="s">
        <v>190</v>
      </c>
      <c r="I2650" s="13">
        <v>2649</v>
      </c>
    </row>
    <row r="2651" spans="1:9" x14ac:dyDescent="0.25">
      <c r="A2651" s="13" t="str">
        <f t="shared" si="41"/>
        <v xml:space="preserve">907-627-K  Red-Clear Reflective High Performance Raised Markers </v>
      </c>
      <c r="B2651" s="13" t="s">
        <v>3139</v>
      </c>
      <c r="C2651" s="13" t="s">
        <v>3140</v>
      </c>
      <c r="D2651" s="13" t="s">
        <v>207</v>
      </c>
      <c r="E2651" s="13" t="s">
        <v>187</v>
      </c>
      <c r="F2651" s="13" t="s">
        <v>188</v>
      </c>
      <c r="G2651" s="13" t="s">
        <v>189</v>
      </c>
      <c r="H2651" s="13" t="s">
        <v>190</v>
      </c>
      <c r="I2651" s="13">
        <v>2650</v>
      </c>
    </row>
    <row r="2652" spans="1:9" x14ac:dyDescent="0.25">
      <c r="A2652" s="13" t="str">
        <f t="shared" si="41"/>
        <v xml:space="preserve">907-627-K  Red-Yellow Reflective High Performance Raised Markers </v>
      </c>
      <c r="B2652" s="13" t="s">
        <v>3139</v>
      </c>
      <c r="C2652" s="13" t="s">
        <v>3141</v>
      </c>
      <c r="D2652" s="13" t="s">
        <v>207</v>
      </c>
      <c r="E2652" s="13" t="s">
        <v>187</v>
      </c>
      <c r="F2652" s="13" t="s">
        <v>188</v>
      </c>
      <c r="G2652" s="13" t="s">
        <v>189</v>
      </c>
      <c r="H2652" s="13" t="s">
        <v>190</v>
      </c>
      <c r="I2652" s="13">
        <v>2651</v>
      </c>
    </row>
    <row r="2653" spans="1:9" x14ac:dyDescent="0.25">
      <c r="A2653" s="13" t="str">
        <f t="shared" si="41"/>
        <v xml:space="preserve">907-627-L  Two-Way Yellow Reflective High Performance Raised Markers </v>
      </c>
      <c r="B2653" s="13" t="s">
        <v>3142</v>
      </c>
      <c r="C2653" s="13" t="s">
        <v>3143</v>
      </c>
      <c r="D2653" s="13" t="s">
        <v>207</v>
      </c>
      <c r="E2653" s="13" t="s">
        <v>187</v>
      </c>
      <c r="F2653" s="13" t="s">
        <v>188</v>
      </c>
      <c r="G2653" s="13" t="s">
        <v>189</v>
      </c>
      <c r="H2653" s="13" t="s">
        <v>190</v>
      </c>
      <c r="I2653" s="13">
        <v>2652</v>
      </c>
    </row>
    <row r="2654" spans="1:9" x14ac:dyDescent="0.25">
      <c r="A2654" s="13" t="str">
        <f t="shared" si="41"/>
        <v xml:space="preserve">907-627-M  One-Way Clear Reflective High Performance Raised Markers </v>
      </c>
      <c r="B2654" s="13" t="s">
        <v>3144</v>
      </c>
      <c r="C2654" s="13" t="s">
        <v>3145</v>
      </c>
      <c r="D2654" s="13" t="s">
        <v>207</v>
      </c>
      <c r="E2654" s="13" t="s">
        <v>187</v>
      </c>
      <c r="F2654" s="13" t="s">
        <v>188</v>
      </c>
      <c r="G2654" s="13" t="s">
        <v>189</v>
      </c>
      <c r="H2654" s="13" t="s">
        <v>190</v>
      </c>
      <c r="I2654" s="13">
        <v>2653</v>
      </c>
    </row>
    <row r="2655" spans="1:9" x14ac:dyDescent="0.25">
      <c r="A2655" s="13" t="str">
        <f t="shared" si="41"/>
        <v xml:space="preserve">907-627-N  One-Way Yellow Reflective High Performance Raised Markers </v>
      </c>
      <c r="B2655" s="13" t="s">
        <v>3146</v>
      </c>
      <c r="C2655" s="13" t="s">
        <v>3147</v>
      </c>
      <c r="D2655" s="13" t="s">
        <v>207</v>
      </c>
      <c r="E2655" s="13" t="s">
        <v>187</v>
      </c>
      <c r="F2655" s="13" t="s">
        <v>188</v>
      </c>
      <c r="G2655" s="13" t="s">
        <v>189</v>
      </c>
      <c r="H2655" s="13" t="s">
        <v>190</v>
      </c>
      <c r="I2655" s="13">
        <v>2654</v>
      </c>
    </row>
    <row r="2656" spans="1:9" x14ac:dyDescent="0.25">
      <c r="A2656" s="13" t="str">
        <f t="shared" si="41"/>
        <v xml:space="preserve">907-627-O  Yellow-Clear Reflective High Performance Raised Markers </v>
      </c>
      <c r="B2656" s="13" t="s">
        <v>3148</v>
      </c>
      <c r="C2656" s="13" t="s">
        <v>3149</v>
      </c>
      <c r="D2656" s="13" t="s">
        <v>207</v>
      </c>
      <c r="E2656" s="13" t="s">
        <v>187</v>
      </c>
      <c r="F2656" s="13" t="s">
        <v>188</v>
      </c>
      <c r="G2656" s="13" t="s">
        <v>189</v>
      </c>
      <c r="H2656" s="13" t="s">
        <v>190</v>
      </c>
      <c r="I2656" s="13">
        <v>2655</v>
      </c>
    </row>
    <row r="2657" spans="1:9" x14ac:dyDescent="0.25">
      <c r="A2657" s="13" t="str">
        <f t="shared" si="41"/>
        <v xml:space="preserve">907-627-P  Two-Way Blue Reflective High Performance Raised Markers </v>
      </c>
      <c r="B2657" s="13" t="s">
        <v>3150</v>
      </c>
      <c r="C2657" s="13" t="s">
        <v>3151</v>
      </c>
      <c r="D2657" s="13" t="s">
        <v>207</v>
      </c>
      <c r="E2657" s="13" t="s">
        <v>187</v>
      </c>
      <c r="F2657" s="13" t="s">
        <v>188</v>
      </c>
      <c r="G2657" s="13" t="s">
        <v>189</v>
      </c>
      <c r="H2657" s="13" t="s">
        <v>190</v>
      </c>
      <c r="I2657" s="13">
        <v>2656</v>
      </c>
    </row>
    <row r="2658" spans="1:9" x14ac:dyDescent="0.25">
      <c r="A2658" s="13" t="str">
        <f t="shared" si="41"/>
        <v xml:space="preserve">907-628-E  4" Cold Plastic Detail Stripe, Blue-ADA </v>
      </c>
      <c r="B2658" s="13" t="s">
        <v>3152</v>
      </c>
      <c r="C2658" s="13" t="s">
        <v>3153</v>
      </c>
      <c r="D2658" s="13" t="s">
        <v>230</v>
      </c>
      <c r="E2658" s="13" t="s">
        <v>187</v>
      </c>
      <c r="F2658" s="13" t="s">
        <v>188</v>
      </c>
      <c r="G2658" s="13" t="s">
        <v>189</v>
      </c>
      <c r="H2658" s="13" t="s">
        <v>190</v>
      </c>
      <c r="I2658" s="13">
        <v>2657</v>
      </c>
    </row>
    <row r="2659" spans="1:9" x14ac:dyDescent="0.25">
      <c r="A2659" s="13" t="str">
        <f t="shared" si="41"/>
        <v xml:space="preserve">907-628-E  6" Cold Plastic Detail Stripe, Blue-ADA </v>
      </c>
      <c r="B2659" s="13" t="s">
        <v>3152</v>
      </c>
      <c r="C2659" s="13" t="s">
        <v>3154</v>
      </c>
      <c r="D2659" s="13" t="s">
        <v>230</v>
      </c>
      <c r="E2659" s="13" t="s">
        <v>187</v>
      </c>
      <c r="F2659" s="13" t="s">
        <v>188</v>
      </c>
      <c r="G2659" s="13" t="s">
        <v>189</v>
      </c>
      <c r="H2659" s="13" t="s">
        <v>190</v>
      </c>
      <c r="I2659" s="13">
        <v>2658</v>
      </c>
    </row>
    <row r="2660" spans="1:9" x14ac:dyDescent="0.25">
      <c r="A2660" s="13" t="str">
        <f t="shared" si="41"/>
        <v xml:space="preserve">907-628-E  Cold Plastic Detail Stripe, White, 4" Equivalent Length </v>
      </c>
      <c r="B2660" s="13" t="s">
        <v>3152</v>
      </c>
      <c r="C2660" s="13" t="s">
        <v>3155</v>
      </c>
      <c r="D2660" s="13" t="s">
        <v>230</v>
      </c>
      <c r="E2660" s="13" t="s">
        <v>187</v>
      </c>
      <c r="F2660" s="13" t="s">
        <v>188</v>
      </c>
      <c r="G2660" s="13" t="s">
        <v>189</v>
      </c>
      <c r="H2660" s="13" t="s">
        <v>190</v>
      </c>
      <c r="I2660" s="13">
        <v>2659</v>
      </c>
    </row>
    <row r="2661" spans="1:9" x14ac:dyDescent="0.25">
      <c r="A2661" s="13" t="str">
        <f t="shared" si="41"/>
        <v xml:space="preserve">907-628-E  Cold Plastic Detail Stripe, Yellow, 4" Equivalent Length </v>
      </c>
      <c r="B2661" s="13" t="s">
        <v>3152</v>
      </c>
      <c r="C2661" s="13" t="s">
        <v>3156</v>
      </c>
      <c r="D2661" s="13" t="s">
        <v>230</v>
      </c>
      <c r="E2661" s="13" t="s">
        <v>187</v>
      </c>
      <c r="F2661" s="13" t="s">
        <v>188</v>
      </c>
      <c r="G2661" s="13" t="s">
        <v>189</v>
      </c>
      <c r="H2661" s="13" t="s">
        <v>190</v>
      </c>
      <c r="I2661" s="13">
        <v>2660</v>
      </c>
    </row>
    <row r="2662" spans="1:9" x14ac:dyDescent="0.25">
      <c r="A2662" s="13" t="str">
        <f t="shared" si="41"/>
        <v xml:space="preserve">907-628-G  4" High Performance Cold Plastic Traffic Stripe, Skip White </v>
      </c>
      <c r="B2662" s="13" t="s">
        <v>3157</v>
      </c>
      <c r="C2662" s="13" t="s">
        <v>3158</v>
      </c>
      <c r="D2662" s="13" t="s">
        <v>221</v>
      </c>
      <c r="E2662" s="13" t="s">
        <v>187</v>
      </c>
      <c r="F2662" s="13" t="s">
        <v>188</v>
      </c>
      <c r="G2662" s="13" t="s">
        <v>189</v>
      </c>
      <c r="H2662" s="13" t="s">
        <v>190</v>
      </c>
      <c r="I2662" s="13">
        <v>2661</v>
      </c>
    </row>
    <row r="2663" spans="1:9" x14ac:dyDescent="0.25">
      <c r="A2663" s="13" t="str">
        <f t="shared" si="41"/>
        <v xml:space="preserve">907-628-G  4" High Performance Cold Plastic Traffic Stripe, Skip White </v>
      </c>
      <c r="B2663" s="13" t="s">
        <v>3157</v>
      </c>
      <c r="C2663" s="13" t="s">
        <v>3158</v>
      </c>
      <c r="D2663" s="13" t="s">
        <v>230</v>
      </c>
      <c r="E2663" s="13" t="s">
        <v>187</v>
      </c>
      <c r="F2663" s="13" t="s">
        <v>188</v>
      </c>
      <c r="G2663" s="13" t="s">
        <v>189</v>
      </c>
      <c r="H2663" s="13" t="s">
        <v>190</v>
      </c>
      <c r="I2663" s="13">
        <v>2662</v>
      </c>
    </row>
    <row r="2664" spans="1:9" x14ac:dyDescent="0.25">
      <c r="A2664" s="13" t="str">
        <f t="shared" si="41"/>
        <v xml:space="preserve">907-628-G  6" High Performance Cold Plastic Traffic Stripe, Skip White </v>
      </c>
      <c r="B2664" s="13" t="s">
        <v>3157</v>
      </c>
      <c r="C2664" s="13" t="s">
        <v>3159</v>
      </c>
      <c r="D2664" s="13" t="s">
        <v>230</v>
      </c>
      <c r="E2664" s="13" t="s">
        <v>187</v>
      </c>
      <c r="F2664" s="13" t="s">
        <v>188</v>
      </c>
      <c r="G2664" s="13" t="s">
        <v>189</v>
      </c>
      <c r="H2664" s="13" t="s">
        <v>190</v>
      </c>
      <c r="I2664" s="13">
        <v>2663</v>
      </c>
    </row>
    <row r="2665" spans="1:9" x14ac:dyDescent="0.25">
      <c r="A2665" s="13" t="str">
        <f t="shared" si="41"/>
        <v xml:space="preserve">907-628-G  6" High Performance Cold Plastic Traffic Stripe, Skip White </v>
      </c>
      <c r="B2665" s="13" t="s">
        <v>3157</v>
      </c>
      <c r="C2665" s="13" t="s">
        <v>3159</v>
      </c>
      <c r="D2665" s="13" t="s">
        <v>221</v>
      </c>
      <c r="E2665" s="13" t="s">
        <v>187</v>
      </c>
      <c r="F2665" s="13" t="s">
        <v>188</v>
      </c>
      <c r="G2665" s="13" t="s">
        <v>189</v>
      </c>
      <c r="H2665" s="13" t="s">
        <v>190</v>
      </c>
      <c r="I2665" s="13">
        <v>2664</v>
      </c>
    </row>
    <row r="2666" spans="1:9" x14ac:dyDescent="0.25">
      <c r="A2666" s="13" t="str">
        <f t="shared" si="41"/>
        <v xml:space="preserve">907-628-H  4" High Performance Cold Plastic Traffic Stripe, Continuous White </v>
      </c>
      <c r="B2666" s="13" t="s">
        <v>3160</v>
      </c>
      <c r="C2666" s="13" t="s">
        <v>3161</v>
      </c>
      <c r="D2666" s="13" t="s">
        <v>230</v>
      </c>
      <c r="E2666" s="13" t="s">
        <v>187</v>
      </c>
      <c r="F2666" s="13" t="s">
        <v>188</v>
      </c>
      <c r="G2666" s="13" t="s">
        <v>189</v>
      </c>
      <c r="H2666" s="13" t="s">
        <v>190</v>
      </c>
      <c r="I2666" s="13">
        <v>2665</v>
      </c>
    </row>
    <row r="2667" spans="1:9" x14ac:dyDescent="0.25">
      <c r="A2667" s="13" t="str">
        <f t="shared" si="41"/>
        <v xml:space="preserve">907-628-H  4" High Performance Cold Plastic Traffic Stripe, Continuous White </v>
      </c>
      <c r="B2667" s="13" t="s">
        <v>3160</v>
      </c>
      <c r="C2667" s="13" t="s">
        <v>3161</v>
      </c>
      <c r="D2667" s="13" t="s">
        <v>221</v>
      </c>
      <c r="E2667" s="13" t="s">
        <v>187</v>
      </c>
      <c r="F2667" s="13" t="s">
        <v>188</v>
      </c>
      <c r="G2667" s="13" t="s">
        <v>189</v>
      </c>
      <c r="H2667" s="13" t="s">
        <v>190</v>
      </c>
      <c r="I2667" s="13">
        <v>2666</v>
      </c>
    </row>
    <row r="2668" spans="1:9" x14ac:dyDescent="0.25">
      <c r="A2668" s="13" t="str">
        <f t="shared" si="41"/>
        <v xml:space="preserve">907-628-H  Cold Plastic Legend, Blue-ADA </v>
      </c>
      <c r="B2668" s="13" t="s">
        <v>3160</v>
      </c>
      <c r="C2668" s="13" t="s">
        <v>3162</v>
      </c>
      <c r="D2668" s="13" t="s">
        <v>308</v>
      </c>
      <c r="E2668" s="13" t="s">
        <v>187</v>
      </c>
      <c r="F2668" s="13" t="s">
        <v>188</v>
      </c>
      <c r="G2668" s="13" t="s">
        <v>189</v>
      </c>
      <c r="H2668" s="13" t="s">
        <v>190</v>
      </c>
      <c r="I2668" s="13">
        <v>2667</v>
      </c>
    </row>
    <row r="2669" spans="1:9" x14ac:dyDescent="0.25">
      <c r="A2669" s="13" t="str">
        <f t="shared" si="41"/>
        <v xml:space="preserve">907-628-H  Cold Plastic Legend, Blue-ADA Handicap Symbol </v>
      </c>
      <c r="B2669" s="13" t="s">
        <v>3160</v>
      </c>
      <c r="C2669" s="13" t="s">
        <v>3163</v>
      </c>
      <c r="D2669" s="13" t="s">
        <v>207</v>
      </c>
      <c r="E2669" s="13" t="s">
        <v>187</v>
      </c>
      <c r="F2669" s="13" t="s">
        <v>188</v>
      </c>
      <c r="G2669" s="13" t="s">
        <v>189</v>
      </c>
      <c r="H2669" s="13" t="s">
        <v>190</v>
      </c>
      <c r="I2669" s="13">
        <v>2668</v>
      </c>
    </row>
    <row r="2670" spans="1:9" x14ac:dyDescent="0.25">
      <c r="A2670" s="13" t="str">
        <f t="shared" si="41"/>
        <v xml:space="preserve">907-628-H  6" High Performance Cold Plastic Traffic Stripe, Continuous White </v>
      </c>
      <c r="B2670" s="13" t="s">
        <v>3160</v>
      </c>
      <c r="C2670" s="13" t="s">
        <v>3164</v>
      </c>
      <c r="D2670" s="13" t="s">
        <v>230</v>
      </c>
      <c r="E2670" s="13" t="s">
        <v>187</v>
      </c>
      <c r="F2670" s="13" t="s">
        <v>188</v>
      </c>
      <c r="G2670" s="13" t="s">
        <v>189</v>
      </c>
      <c r="H2670" s="13" t="s">
        <v>190</v>
      </c>
      <c r="I2670" s="13">
        <v>2669</v>
      </c>
    </row>
    <row r="2671" spans="1:9" x14ac:dyDescent="0.25">
      <c r="A2671" s="13" t="str">
        <f t="shared" si="41"/>
        <v xml:space="preserve">907-628-H  6" High Performance Cold Plastic Traffic Stripe, Continuous White </v>
      </c>
      <c r="B2671" s="13" t="s">
        <v>3160</v>
      </c>
      <c r="C2671" s="13" t="s">
        <v>3164</v>
      </c>
      <c r="D2671" s="13" t="s">
        <v>221</v>
      </c>
      <c r="E2671" s="13" t="s">
        <v>187</v>
      </c>
      <c r="F2671" s="13" t="s">
        <v>188</v>
      </c>
      <c r="G2671" s="13" t="s">
        <v>189</v>
      </c>
      <c r="H2671" s="13" t="s">
        <v>190</v>
      </c>
      <c r="I2671" s="13">
        <v>2670</v>
      </c>
    </row>
    <row r="2672" spans="1:9" x14ac:dyDescent="0.25">
      <c r="A2672" s="13" t="str">
        <f t="shared" si="41"/>
        <v xml:space="preserve">907-628-I  4" High Performance Cold Plastic Traffic Stripe, Skip Yellow </v>
      </c>
      <c r="B2672" s="13" t="s">
        <v>3165</v>
      </c>
      <c r="C2672" s="13" t="s">
        <v>3166</v>
      </c>
      <c r="D2672" s="13" t="s">
        <v>230</v>
      </c>
      <c r="E2672" s="13" t="s">
        <v>187</v>
      </c>
      <c r="F2672" s="13" t="s">
        <v>188</v>
      </c>
      <c r="G2672" s="13" t="s">
        <v>189</v>
      </c>
      <c r="H2672" s="13" t="s">
        <v>190</v>
      </c>
      <c r="I2672" s="13">
        <v>2671</v>
      </c>
    </row>
    <row r="2673" spans="1:9" x14ac:dyDescent="0.25">
      <c r="A2673" s="13" t="str">
        <f t="shared" si="41"/>
        <v xml:space="preserve">907-628-I  4" High Performance Cold Plastic Traffic Stripe, Skip Yellow </v>
      </c>
      <c r="B2673" s="13" t="s">
        <v>3165</v>
      </c>
      <c r="C2673" s="13" t="s">
        <v>3166</v>
      </c>
      <c r="D2673" s="13" t="s">
        <v>221</v>
      </c>
      <c r="E2673" s="13" t="s">
        <v>187</v>
      </c>
      <c r="F2673" s="13" t="s">
        <v>188</v>
      </c>
      <c r="G2673" s="13" t="s">
        <v>189</v>
      </c>
      <c r="H2673" s="13" t="s">
        <v>190</v>
      </c>
      <c r="I2673" s="13">
        <v>2672</v>
      </c>
    </row>
    <row r="2674" spans="1:9" x14ac:dyDescent="0.25">
      <c r="A2674" s="13" t="str">
        <f t="shared" si="41"/>
        <v xml:space="preserve">907-628-I  6" High Performance Cold Plastic Traffic Stripe, Skip Yellow </v>
      </c>
      <c r="B2674" s="13" t="s">
        <v>3165</v>
      </c>
      <c r="C2674" s="13" t="s">
        <v>3167</v>
      </c>
      <c r="D2674" s="13" t="s">
        <v>221</v>
      </c>
      <c r="E2674" s="13" t="s">
        <v>187</v>
      </c>
      <c r="F2674" s="13" t="s">
        <v>188</v>
      </c>
      <c r="G2674" s="13" t="s">
        <v>189</v>
      </c>
      <c r="H2674" s="13" t="s">
        <v>190</v>
      </c>
      <c r="I2674" s="13">
        <v>2673</v>
      </c>
    </row>
    <row r="2675" spans="1:9" x14ac:dyDescent="0.25">
      <c r="A2675" s="13" t="str">
        <f t="shared" si="41"/>
        <v xml:space="preserve">907-628-I  6" High Performance Cold Plastic Traffic Stripe, Skip Yellow </v>
      </c>
      <c r="B2675" s="13" t="s">
        <v>3165</v>
      </c>
      <c r="C2675" s="13" t="s">
        <v>3167</v>
      </c>
      <c r="D2675" s="13" t="s">
        <v>230</v>
      </c>
      <c r="E2675" s="13" t="s">
        <v>187</v>
      </c>
      <c r="F2675" s="13" t="s">
        <v>188</v>
      </c>
      <c r="G2675" s="13" t="s">
        <v>189</v>
      </c>
      <c r="H2675" s="13" t="s">
        <v>190</v>
      </c>
      <c r="I2675" s="13">
        <v>2674</v>
      </c>
    </row>
    <row r="2676" spans="1:9" x14ac:dyDescent="0.25">
      <c r="A2676" s="13" t="str">
        <f t="shared" si="41"/>
        <v xml:space="preserve">907-628-J  4" High Performance Cold Plastic Traffic Stripe, Continuous Yellow </v>
      </c>
      <c r="B2676" s="13" t="s">
        <v>3168</v>
      </c>
      <c r="C2676" s="13" t="s">
        <v>3169</v>
      </c>
      <c r="D2676" s="13" t="s">
        <v>230</v>
      </c>
      <c r="E2676" s="13" t="s">
        <v>187</v>
      </c>
      <c r="F2676" s="13" t="s">
        <v>188</v>
      </c>
      <c r="G2676" s="13" t="s">
        <v>189</v>
      </c>
      <c r="H2676" s="13" t="s">
        <v>190</v>
      </c>
      <c r="I2676" s="13">
        <v>2675</v>
      </c>
    </row>
    <row r="2677" spans="1:9" x14ac:dyDescent="0.25">
      <c r="A2677" s="13" t="str">
        <f t="shared" si="41"/>
        <v xml:space="preserve">907-628-J  4" High Performance Cold Plastic Traffic Stripe, Continuous Yellow </v>
      </c>
      <c r="B2677" s="13" t="s">
        <v>3168</v>
      </c>
      <c r="C2677" s="13" t="s">
        <v>3169</v>
      </c>
      <c r="D2677" s="13" t="s">
        <v>221</v>
      </c>
      <c r="E2677" s="13" t="s">
        <v>187</v>
      </c>
      <c r="F2677" s="13" t="s">
        <v>188</v>
      </c>
      <c r="G2677" s="13" t="s">
        <v>189</v>
      </c>
      <c r="H2677" s="13" t="s">
        <v>190</v>
      </c>
      <c r="I2677" s="13">
        <v>2676</v>
      </c>
    </row>
    <row r="2678" spans="1:9" x14ac:dyDescent="0.25">
      <c r="A2678" s="13" t="str">
        <f t="shared" si="41"/>
        <v xml:space="preserve">907-628-J  6" High Performance Cold Plastic Traffic Stripe, Continuous Yellow </v>
      </c>
      <c r="B2678" s="13" t="s">
        <v>3168</v>
      </c>
      <c r="C2678" s="13" t="s">
        <v>3170</v>
      </c>
      <c r="D2678" s="13" t="s">
        <v>230</v>
      </c>
      <c r="E2678" s="13" t="s">
        <v>187</v>
      </c>
      <c r="F2678" s="13" t="s">
        <v>188</v>
      </c>
      <c r="G2678" s="13" t="s">
        <v>189</v>
      </c>
      <c r="H2678" s="13" t="s">
        <v>190</v>
      </c>
      <c r="I2678" s="13">
        <v>2677</v>
      </c>
    </row>
    <row r="2679" spans="1:9" x14ac:dyDescent="0.25">
      <c r="A2679" s="13" t="str">
        <f t="shared" si="41"/>
        <v xml:space="preserve">907-628-J  6" High Performance Cold Plastic Traffic Stripe, Continuous Yellow </v>
      </c>
      <c r="B2679" s="13" t="s">
        <v>3168</v>
      </c>
      <c r="C2679" s="13" t="s">
        <v>3170</v>
      </c>
      <c r="D2679" s="13" t="s">
        <v>221</v>
      </c>
      <c r="E2679" s="13" t="s">
        <v>187</v>
      </c>
      <c r="F2679" s="13" t="s">
        <v>188</v>
      </c>
      <c r="G2679" s="13" t="s">
        <v>189</v>
      </c>
      <c r="H2679" s="13" t="s">
        <v>190</v>
      </c>
      <c r="I2679" s="13">
        <v>2678</v>
      </c>
    </row>
    <row r="2680" spans="1:9" x14ac:dyDescent="0.25">
      <c r="A2680" s="13" t="str">
        <f t="shared" si="41"/>
        <v xml:space="preserve">907-628-K  High Performance Cold Plastic Detail Stripe, White, 4" Equivalent Length </v>
      </c>
      <c r="B2680" s="13" t="s">
        <v>3171</v>
      </c>
      <c r="C2680" s="13" t="s">
        <v>3172</v>
      </c>
      <c r="D2680" s="13" t="s">
        <v>230</v>
      </c>
      <c r="E2680" s="13" t="s">
        <v>187</v>
      </c>
      <c r="F2680" s="13" t="s">
        <v>188</v>
      </c>
      <c r="G2680" s="13" t="s">
        <v>189</v>
      </c>
      <c r="H2680" s="13" t="s">
        <v>190</v>
      </c>
      <c r="I2680" s="13">
        <v>2679</v>
      </c>
    </row>
    <row r="2681" spans="1:9" x14ac:dyDescent="0.25">
      <c r="A2681" s="13" t="str">
        <f t="shared" si="41"/>
        <v xml:space="preserve">907-628-K  High Performance Cold Plastic Detail Stripe, Yellow, 4" Equivalent Length </v>
      </c>
      <c r="B2681" s="13" t="s">
        <v>3171</v>
      </c>
      <c r="C2681" s="13" t="s">
        <v>3173</v>
      </c>
      <c r="D2681" s="13" t="s">
        <v>230</v>
      </c>
      <c r="E2681" s="13" t="s">
        <v>187</v>
      </c>
      <c r="F2681" s="13" t="s">
        <v>188</v>
      </c>
      <c r="G2681" s="13" t="s">
        <v>189</v>
      </c>
      <c r="H2681" s="13" t="s">
        <v>190</v>
      </c>
      <c r="I2681" s="13">
        <v>2680</v>
      </c>
    </row>
    <row r="2682" spans="1:9" x14ac:dyDescent="0.25">
      <c r="A2682" s="13" t="str">
        <f t="shared" si="41"/>
        <v xml:space="preserve">907-628-K  High Performance Cold Plastic Detail Stripe, White </v>
      </c>
      <c r="B2682" s="13" t="s">
        <v>3171</v>
      </c>
      <c r="C2682" s="13" t="s">
        <v>3174</v>
      </c>
      <c r="D2682" s="13" t="s">
        <v>230</v>
      </c>
      <c r="E2682" s="13" t="s">
        <v>187</v>
      </c>
      <c r="F2682" s="13" t="s">
        <v>188</v>
      </c>
      <c r="G2682" s="13" t="s">
        <v>189</v>
      </c>
      <c r="H2682" s="13" t="s">
        <v>190</v>
      </c>
      <c r="I2682" s="13">
        <v>2681</v>
      </c>
    </row>
    <row r="2683" spans="1:9" x14ac:dyDescent="0.25">
      <c r="A2683" s="13" t="str">
        <f t="shared" si="41"/>
        <v xml:space="preserve">907-628-K  High Performance Cold Plastic Detail Stripe, Yellow </v>
      </c>
      <c r="B2683" s="13" t="s">
        <v>3171</v>
      </c>
      <c r="C2683" s="13" t="s">
        <v>3175</v>
      </c>
      <c r="D2683" s="13" t="s">
        <v>230</v>
      </c>
      <c r="E2683" s="13" t="s">
        <v>187</v>
      </c>
      <c r="F2683" s="13" t="s">
        <v>188</v>
      </c>
      <c r="G2683" s="13" t="s">
        <v>189</v>
      </c>
      <c r="H2683" s="13" t="s">
        <v>190</v>
      </c>
      <c r="I2683" s="13">
        <v>2682</v>
      </c>
    </row>
    <row r="2684" spans="1:9" x14ac:dyDescent="0.25">
      <c r="A2684" s="13" t="str">
        <f t="shared" si="41"/>
        <v xml:space="preserve">907-628-L  High Performance Cold Plastic Legend, White, 4" Equivalent Length </v>
      </c>
      <c r="B2684" s="13" t="s">
        <v>3176</v>
      </c>
      <c r="C2684" s="13" t="s">
        <v>3177</v>
      </c>
      <c r="D2684" s="13" t="s">
        <v>230</v>
      </c>
      <c r="E2684" s="13" t="s">
        <v>187</v>
      </c>
      <c r="F2684" s="13" t="s">
        <v>188</v>
      </c>
      <c r="G2684" s="13" t="s">
        <v>189</v>
      </c>
      <c r="H2684" s="13" t="s">
        <v>190</v>
      </c>
      <c r="I2684" s="13">
        <v>2683</v>
      </c>
    </row>
    <row r="2685" spans="1:9" x14ac:dyDescent="0.25">
      <c r="A2685" s="13" t="str">
        <f t="shared" si="41"/>
        <v xml:space="preserve">907-628-L  High Performance Cold Plastic Legend, White, 4" Equivalent Length </v>
      </c>
      <c r="B2685" s="13" t="s">
        <v>3176</v>
      </c>
      <c r="C2685" s="13" t="s">
        <v>3177</v>
      </c>
      <c r="D2685" s="13" t="s">
        <v>308</v>
      </c>
      <c r="E2685" s="13" t="s">
        <v>187</v>
      </c>
      <c r="F2685" s="13" t="s">
        <v>188</v>
      </c>
      <c r="G2685" s="13" t="s">
        <v>189</v>
      </c>
      <c r="H2685" s="13" t="s">
        <v>190</v>
      </c>
      <c r="I2685" s="13">
        <v>2684</v>
      </c>
    </row>
    <row r="2686" spans="1:9" x14ac:dyDescent="0.25">
      <c r="A2686" s="13" t="str">
        <f t="shared" si="41"/>
        <v xml:space="preserve">907-628-L  High Performance Cold Plastic Legend, White </v>
      </c>
      <c r="B2686" s="13" t="s">
        <v>3176</v>
      </c>
      <c r="C2686" s="13" t="s">
        <v>3178</v>
      </c>
      <c r="D2686" s="13" t="s">
        <v>230</v>
      </c>
      <c r="E2686" s="13" t="s">
        <v>187</v>
      </c>
      <c r="F2686" s="13" t="s">
        <v>188</v>
      </c>
      <c r="G2686" s="13" t="s">
        <v>189</v>
      </c>
      <c r="H2686" s="13" t="s">
        <v>190</v>
      </c>
      <c r="I2686" s="13">
        <v>2685</v>
      </c>
    </row>
    <row r="2687" spans="1:9" x14ac:dyDescent="0.25">
      <c r="A2687" s="13" t="str">
        <f t="shared" si="41"/>
        <v xml:space="preserve">907-628-L  High Performance Cold Plastic Legend, White </v>
      </c>
      <c r="B2687" s="13" t="s">
        <v>3176</v>
      </c>
      <c r="C2687" s="13" t="s">
        <v>3178</v>
      </c>
      <c r="D2687" s="13" t="s">
        <v>308</v>
      </c>
      <c r="E2687" s="13" t="s">
        <v>187</v>
      </c>
      <c r="F2687" s="13" t="s">
        <v>188</v>
      </c>
      <c r="G2687" s="13" t="s">
        <v>189</v>
      </c>
      <c r="H2687" s="13" t="s">
        <v>190</v>
      </c>
      <c r="I2687" s="13">
        <v>2686</v>
      </c>
    </row>
    <row r="2688" spans="1:9" x14ac:dyDescent="0.25">
      <c r="A2688" s="13" t="str">
        <f t="shared" si="41"/>
        <v xml:space="preserve">629-A      Vehicular Impact Attenuator, 40 MPH </v>
      </c>
      <c r="B2688" s="13" t="s">
        <v>3179</v>
      </c>
      <c r="C2688" s="13" t="s">
        <v>3180</v>
      </c>
      <c r="D2688" s="13" t="s">
        <v>207</v>
      </c>
      <c r="E2688" s="13" t="s">
        <v>187</v>
      </c>
      <c r="F2688" s="13" t="s">
        <v>188</v>
      </c>
      <c r="G2688" s="13" t="s">
        <v>189</v>
      </c>
      <c r="H2688" s="13" t="s">
        <v>190</v>
      </c>
      <c r="I2688" s="13">
        <v>2687</v>
      </c>
    </row>
    <row r="2689" spans="1:9" x14ac:dyDescent="0.25">
      <c r="A2689" s="13" t="str">
        <f t="shared" si="41"/>
        <v xml:space="preserve">629-A      Vehicular Impact Attenuator, 50 MPH </v>
      </c>
      <c r="B2689" s="13" t="s">
        <v>3179</v>
      </c>
      <c r="C2689" s="13" t="s">
        <v>3181</v>
      </c>
      <c r="D2689" s="13" t="s">
        <v>207</v>
      </c>
      <c r="E2689" s="13" t="s">
        <v>187</v>
      </c>
      <c r="F2689" s="13" t="s">
        <v>188</v>
      </c>
      <c r="G2689" s="13" t="s">
        <v>189</v>
      </c>
      <c r="H2689" s="13" t="s">
        <v>190</v>
      </c>
      <c r="I2689" s="13">
        <v>2688</v>
      </c>
    </row>
    <row r="2690" spans="1:9" x14ac:dyDescent="0.25">
      <c r="A2690" s="13" t="str">
        <f t="shared" si="41"/>
        <v xml:space="preserve">629-A      Vehicular Impact Attenuator, 55 MPH </v>
      </c>
      <c r="B2690" s="13" t="s">
        <v>3179</v>
      </c>
      <c r="C2690" s="13" t="s">
        <v>3182</v>
      </c>
      <c r="D2690" s="13" t="s">
        <v>207</v>
      </c>
      <c r="E2690" s="13" t="s">
        <v>187</v>
      </c>
      <c r="F2690" s="13" t="s">
        <v>188</v>
      </c>
      <c r="G2690" s="13" t="s">
        <v>189</v>
      </c>
      <c r="H2690" s="13" t="s">
        <v>190</v>
      </c>
      <c r="I2690" s="13">
        <v>2689</v>
      </c>
    </row>
    <row r="2691" spans="1:9" x14ac:dyDescent="0.25">
      <c r="A2691" s="13" t="str">
        <f t="shared" si="41"/>
        <v xml:space="preserve">629-A      Vehicular Impact Attenuator, 60 MPH </v>
      </c>
      <c r="B2691" s="13" t="s">
        <v>3179</v>
      </c>
      <c r="C2691" s="13" t="s">
        <v>3183</v>
      </c>
      <c r="D2691" s="13" t="s">
        <v>207</v>
      </c>
      <c r="E2691" s="13" t="s">
        <v>187</v>
      </c>
      <c r="F2691" s="13" t="s">
        <v>188</v>
      </c>
      <c r="G2691" s="13" t="s">
        <v>189</v>
      </c>
      <c r="H2691" s="13" t="s">
        <v>190</v>
      </c>
      <c r="I2691" s="13">
        <v>2690</v>
      </c>
    </row>
    <row r="2692" spans="1:9" x14ac:dyDescent="0.25">
      <c r="A2692" s="13" t="str">
        <f t="shared" ref="A2692:A2755" si="42">_xlfn.CONCAT(B2692," ", C2692)</f>
        <v xml:space="preserve">629-A      Vehicular Impact Attenuator, 70 MPH </v>
      </c>
      <c r="B2692" s="13" t="s">
        <v>3179</v>
      </c>
      <c r="C2692" s="13" t="s">
        <v>3184</v>
      </c>
      <c r="D2692" s="13" t="s">
        <v>207</v>
      </c>
      <c r="E2692" s="13" t="s">
        <v>187</v>
      </c>
      <c r="F2692" s="13" t="s">
        <v>188</v>
      </c>
      <c r="G2692" s="13" t="s">
        <v>189</v>
      </c>
      <c r="H2692" s="13" t="s">
        <v>190</v>
      </c>
      <c r="I2692" s="13">
        <v>2691</v>
      </c>
    </row>
    <row r="2693" spans="1:9" x14ac:dyDescent="0.25">
      <c r="A2693" s="13" t="str">
        <f t="shared" si="42"/>
        <v xml:space="preserve">629-B      Median Barrier End Section </v>
      </c>
      <c r="B2693" s="13" t="s">
        <v>3185</v>
      </c>
      <c r="C2693" s="13" t="s">
        <v>3186</v>
      </c>
      <c r="D2693" s="13" t="s">
        <v>207</v>
      </c>
      <c r="E2693" s="13" t="s">
        <v>187</v>
      </c>
      <c r="F2693" s="13" t="s">
        <v>188</v>
      </c>
      <c r="G2693" s="13" t="s">
        <v>189</v>
      </c>
      <c r="H2693" s="13" t="s">
        <v>190</v>
      </c>
      <c r="I2693" s="13">
        <v>2692</v>
      </c>
    </row>
    <row r="2694" spans="1:9" x14ac:dyDescent="0.25">
      <c r="A2694" s="13" t="str">
        <f t="shared" si="42"/>
        <v xml:space="preserve">629-C      Vehicular Impact Attenuator Back-up Wall </v>
      </c>
      <c r="B2694" s="13" t="s">
        <v>3187</v>
      </c>
      <c r="C2694" s="13" t="s">
        <v>3188</v>
      </c>
      <c r="D2694" s="13" t="s">
        <v>207</v>
      </c>
      <c r="E2694" s="13" t="s">
        <v>187</v>
      </c>
      <c r="F2694" s="13" t="s">
        <v>188</v>
      </c>
      <c r="G2694" s="13" t="s">
        <v>189</v>
      </c>
      <c r="H2694" s="13" t="s">
        <v>190</v>
      </c>
      <c r="I2694" s="13">
        <v>2693</v>
      </c>
    </row>
    <row r="2695" spans="1:9" x14ac:dyDescent="0.25">
      <c r="A2695" s="13" t="str">
        <f t="shared" si="42"/>
        <v xml:space="preserve">630-A      Standard Roadside Signs, Sheet Aluminum, 0.080" Thickness </v>
      </c>
      <c r="B2695" s="13" t="s">
        <v>3189</v>
      </c>
      <c r="C2695" s="13" t="s">
        <v>3190</v>
      </c>
      <c r="D2695" s="13" t="s">
        <v>308</v>
      </c>
      <c r="E2695" s="13" t="s">
        <v>187</v>
      </c>
      <c r="F2695" s="13" t="s">
        <v>188</v>
      </c>
      <c r="G2695" s="13" t="s">
        <v>189</v>
      </c>
      <c r="H2695" s="13" t="s">
        <v>190</v>
      </c>
      <c r="I2695" s="13">
        <v>2694</v>
      </c>
    </row>
    <row r="2696" spans="1:9" x14ac:dyDescent="0.25">
      <c r="A2696" s="13" t="str">
        <f t="shared" si="42"/>
        <v xml:space="preserve">907-630-A  Standard Roadside Signs, LED Enhanced </v>
      </c>
      <c r="B2696" s="13" t="s">
        <v>3191</v>
      </c>
      <c r="C2696" s="13" t="s">
        <v>3192</v>
      </c>
      <c r="D2696" s="13" t="s">
        <v>308</v>
      </c>
      <c r="E2696" s="13" t="s">
        <v>187</v>
      </c>
      <c r="F2696" s="13" t="s">
        <v>188</v>
      </c>
      <c r="G2696" s="13" t="s">
        <v>189</v>
      </c>
      <c r="H2696" s="13" t="s">
        <v>190</v>
      </c>
      <c r="I2696" s="13">
        <v>2695</v>
      </c>
    </row>
    <row r="2697" spans="1:9" x14ac:dyDescent="0.25">
      <c r="A2697" s="13" t="str">
        <f t="shared" si="42"/>
        <v xml:space="preserve">630-A      Standard Roadside Signs, Sheet Aluminum, 0.080" Thickness, Overhead Mounted </v>
      </c>
      <c r="B2697" s="13" t="s">
        <v>3189</v>
      </c>
      <c r="C2697" s="13" t="s">
        <v>3193</v>
      </c>
      <c r="D2697" s="13" t="s">
        <v>308</v>
      </c>
      <c r="E2697" s="13" t="s">
        <v>187</v>
      </c>
      <c r="F2697" s="13" t="s">
        <v>188</v>
      </c>
      <c r="G2697" s="13" t="s">
        <v>189</v>
      </c>
      <c r="H2697" s="13" t="s">
        <v>190</v>
      </c>
      <c r="I2697" s="13">
        <v>2696</v>
      </c>
    </row>
    <row r="2698" spans="1:9" x14ac:dyDescent="0.25">
      <c r="A2698" s="13" t="str">
        <f t="shared" si="42"/>
        <v xml:space="preserve">630-A      Standard Roadside Signs, Sheet Aluminum, 0.125" Thickness </v>
      </c>
      <c r="B2698" s="13" t="s">
        <v>3189</v>
      </c>
      <c r="C2698" s="13" t="s">
        <v>3194</v>
      </c>
      <c r="D2698" s="13" t="s">
        <v>308</v>
      </c>
      <c r="E2698" s="13" t="s">
        <v>187</v>
      </c>
      <c r="F2698" s="13" t="s">
        <v>188</v>
      </c>
      <c r="G2698" s="13" t="s">
        <v>189</v>
      </c>
      <c r="H2698" s="13" t="s">
        <v>190</v>
      </c>
      <c r="I2698" s="13">
        <v>2697</v>
      </c>
    </row>
    <row r="2699" spans="1:9" x14ac:dyDescent="0.25">
      <c r="A2699" s="13" t="str">
        <f t="shared" si="42"/>
        <v xml:space="preserve">630-A      Standard Roadside Signs, Sheet Aluminum, 0.125" Thickness, Overhead Mounted </v>
      </c>
      <c r="B2699" s="13" t="s">
        <v>3189</v>
      </c>
      <c r="C2699" s="13" t="s">
        <v>3195</v>
      </c>
      <c r="D2699" s="13" t="s">
        <v>308</v>
      </c>
      <c r="E2699" s="13" t="s">
        <v>187</v>
      </c>
      <c r="F2699" s="13" t="s">
        <v>188</v>
      </c>
      <c r="G2699" s="13" t="s">
        <v>189</v>
      </c>
      <c r="H2699" s="13" t="s">
        <v>190</v>
      </c>
      <c r="I2699" s="13">
        <v>2698</v>
      </c>
    </row>
    <row r="2700" spans="1:9" x14ac:dyDescent="0.25">
      <c r="A2700" s="13" t="str">
        <f t="shared" si="42"/>
        <v xml:space="preserve">630-A      Standard Roadside Signs, Sheet Aluminum, 0.1" Thickness </v>
      </c>
      <c r="B2700" s="13" t="s">
        <v>3189</v>
      </c>
      <c r="C2700" s="13" t="s">
        <v>3196</v>
      </c>
      <c r="D2700" s="13" t="s">
        <v>308</v>
      </c>
      <c r="E2700" s="13" t="s">
        <v>187</v>
      </c>
      <c r="F2700" s="13" t="s">
        <v>188</v>
      </c>
      <c r="G2700" s="13" t="s">
        <v>189</v>
      </c>
      <c r="H2700" s="13" t="s">
        <v>190</v>
      </c>
      <c r="I2700" s="13">
        <v>2699</v>
      </c>
    </row>
    <row r="2701" spans="1:9" x14ac:dyDescent="0.25">
      <c r="A2701" s="13" t="str">
        <f t="shared" si="42"/>
        <v xml:space="preserve">630-B      Interstate Directional Signs, Bolted Extruded Aluminum Panels, Bridge Mounted </v>
      </c>
      <c r="B2701" s="13" t="s">
        <v>3197</v>
      </c>
      <c r="C2701" s="13" t="s">
        <v>3198</v>
      </c>
      <c r="D2701" s="13" t="s">
        <v>308</v>
      </c>
      <c r="E2701" s="13" t="s">
        <v>187</v>
      </c>
      <c r="F2701" s="13" t="s">
        <v>188</v>
      </c>
      <c r="G2701" s="13" t="s">
        <v>189</v>
      </c>
      <c r="H2701" s="13" t="s">
        <v>190</v>
      </c>
      <c r="I2701" s="13">
        <v>2700</v>
      </c>
    </row>
    <row r="2702" spans="1:9" x14ac:dyDescent="0.25">
      <c r="A2702" s="13" t="str">
        <f t="shared" si="42"/>
        <v xml:space="preserve">630-B      Interstate Directional Signs, Bolted Extruded Aluminum Panels, Ground Mounted </v>
      </c>
      <c r="B2702" s="13" t="s">
        <v>3197</v>
      </c>
      <c r="C2702" s="13" t="s">
        <v>3199</v>
      </c>
      <c r="D2702" s="13" t="s">
        <v>308</v>
      </c>
      <c r="E2702" s="13" t="s">
        <v>187</v>
      </c>
      <c r="F2702" s="13" t="s">
        <v>188</v>
      </c>
      <c r="G2702" s="13" t="s">
        <v>189</v>
      </c>
      <c r="H2702" s="13" t="s">
        <v>190</v>
      </c>
      <c r="I2702" s="13">
        <v>2701</v>
      </c>
    </row>
    <row r="2703" spans="1:9" x14ac:dyDescent="0.25">
      <c r="A2703" s="13" t="str">
        <f t="shared" si="42"/>
        <v xml:space="preserve">630-B      Interstate Directional Signs, Bolted Extruded Aluminum Panels, Overhead Mounted </v>
      </c>
      <c r="B2703" s="13" t="s">
        <v>3197</v>
      </c>
      <c r="C2703" s="13" t="s">
        <v>3200</v>
      </c>
      <c r="D2703" s="13" t="s">
        <v>308</v>
      </c>
      <c r="E2703" s="13" t="s">
        <v>187</v>
      </c>
      <c r="F2703" s="13" t="s">
        <v>188</v>
      </c>
      <c r="G2703" s="13" t="s">
        <v>189</v>
      </c>
      <c r="H2703" s="13" t="s">
        <v>190</v>
      </c>
      <c r="I2703" s="13">
        <v>2702</v>
      </c>
    </row>
    <row r="2704" spans="1:9" x14ac:dyDescent="0.25">
      <c r="A2704" s="13" t="str">
        <f t="shared" si="42"/>
        <v xml:space="preserve">630-C      Square Tube Posts, 4.0 lb/ft </v>
      </c>
      <c r="B2704" s="13" t="s">
        <v>3201</v>
      </c>
      <c r="C2704" s="13" t="s">
        <v>3202</v>
      </c>
      <c r="D2704" s="13" t="s">
        <v>230</v>
      </c>
      <c r="E2704" s="13" t="s">
        <v>187</v>
      </c>
      <c r="F2704" s="13" t="s">
        <v>188</v>
      </c>
      <c r="G2704" s="13" t="s">
        <v>189</v>
      </c>
      <c r="H2704" s="13" t="s">
        <v>190</v>
      </c>
      <c r="I2704" s="13">
        <v>2703</v>
      </c>
    </row>
    <row r="2705" spans="1:9" x14ac:dyDescent="0.25">
      <c r="A2705" s="13" t="str">
        <f t="shared" si="42"/>
        <v xml:space="preserve">630-C      Steel U-Section Posts, 2.0 lb/ft </v>
      </c>
      <c r="B2705" s="13" t="s">
        <v>3201</v>
      </c>
      <c r="C2705" s="13" t="s">
        <v>3203</v>
      </c>
      <c r="D2705" s="13" t="s">
        <v>230</v>
      </c>
      <c r="E2705" s="13" t="s">
        <v>187</v>
      </c>
      <c r="F2705" s="13" t="s">
        <v>188</v>
      </c>
      <c r="G2705" s="13" t="s">
        <v>189</v>
      </c>
      <c r="H2705" s="13" t="s">
        <v>190</v>
      </c>
      <c r="I2705" s="13">
        <v>2704</v>
      </c>
    </row>
    <row r="2706" spans="1:9" x14ac:dyDescent="0.25">
      <c r="A2706" s="13" t="str">
        <f t="shared" si="42"/>
        <v xml:space="preserve">630-C      Steel U-Section Posts, 3.0 lb/ft </v>
      </c>
      <c r="B2706" s="13" t="s">
        <v>3201</v>
      </c>
      <c r="C2706" s="13" t="s">
        <v>3204</v>
      </c>
      <c r="D2706" s="13" t="s">
        <v>230</v>
      </c>
      <c r="E2706" s="13" t="s">
        <v>187</v>
      </c>
      <c r="F2706" s="13" t="s">
        <v>188</v>
      </c>
      <c r="G2706" s="13" t="s">
        <v>189</v>
      </c>
      <c r="H2706" s="13" t="s">
        <v>190</v>
      </c>
      <c r="I2706" s="13">
        <v>2705</v>
      </c>
    </row>
    <row r="2707" spans="1:9" x14ac:dyDescent="0.25">
      <c r="A2707" s="13" t="str">
        <f t="shared" si="42"/>
        <v xml:space="preserve">630-C      Square Tube Posts, 9.0 lb/ft </v>
      </c>
      <c r="B2707" s="13" t="s">
        <v>3201</v>
      </c>
      <c r="C2707" s="13" t="s">
        <v>3205</v>
      </c>
      <c r="D2707" s="13" t="s">
        <v>230</v>
      </c>
      <c r="E2707" s="13" t="s">
        <v>187</v>
      </c>
      <c r="F2707" s="13" t="s">
        <v>188</v>
      </c>
      <c r="G2707" s="13" t="s">
        <v>189</v>
      </c>
      <c r="H2707" s="13" t="s">
        <v>190</v>
      </c>
      <c r="I2707" s="13">
        <v>2706</v>
      </c>
    </row>
    <row r="2708" spans="1:9" x14ac:dyDescent="0.25">
      <c r="A2708" s="13" t="str">
        <f t="shared" si="42"/>
        <v xml:space="preserve">630-C      Square Tube Posts, 2.0 lb/ft </v>
      </c>
      <c r="B2708" s="13" t="s">
        <v>3201</v>
      </c>
      <c r="C2708" s="13" t="s">
        <v>3206</v>
      </c>
      <c r="D2708" s="13" t="s">
        <v>230</v>
      </c>
      <c r="E2708" s="13" t="s">
        <v>187</v>
      </c>
      <c r="F2708" s="13" t="s">
        <v>188</v>
      </c>
      <c r="G2708" s="13" t="s">
        <v>189</v>
      </c>
      <c r="H2708" s="13" t="s">
        <v>190</v>
      </c>
      <c r="I2708" s="13">
        <v>2707</v>
      </c>
    </row>
    <row r="2709" spans="1:9" x14ac:dyDescent="0.25">
      <c r="A2709" s="13" t="str">
        <f t="shared" si="42"/>
        <v xml:space="preserve">630-C1     Square Post Inner Sleeve </v>
      </c>
      <c r="B2709" s="13" t="s">
        <v>3207</v>
      </c>
      <c r="C2709" s="13" t="s">
        <v>3208</v>
      </c>
      <c r="D2709" s="13" t="s">
        <v>230</v>
      </c>
      <c r="E2709" s="13" t="s">
        <v>187</v>
      </c>
      <c r="F2709" s="13" t="s">
        <v>188</v>
      </c>
      <c r="G2709" s="13" t="s">
        <v>189</v>
      </c>
      <c r="H2709" s="13" t="s">
        <v>190</v>
      </c>
      <c r="I2709" s="13">
        <v>2708</v>
      </c>
    </row>
    <row r="2710" spans="1:9" x14ac:dyDescent="0.25">
      <c r="A2710" s="13" t="str">
        <f t="shared" si="42"/>
        <v xml:space="preserve">630-D      Structural Steel Beams, S3 x 5.7 </v>
      </c>
      <c r="B2710" s="13" t="s">
        <v>3209</v>
      </c>
      <c r="C2710" s="13" t="s">
        <v>3210</v>
      </c>
      <c r="D2710" s="13" t="s">
        <v>230</v>
      </c>
      <c r="E2710" s="13" t="s">
        <v>1569</v>
      </c>
      <c r="F2710" s="13" t="s">
        <v>188</v>
      </c>
      <c r="G2710" s="13" t="s">
        <v>189</v>
      </c>
      <c r="H2710" s="13" t="s">
        <v>190</v>
      </c>
      <c r="I2710" s="13">
        <v>2709</v>
      </c>
    </row>
    <row r="2711" spans="1:9" x14ac:dyDescent="0.25">
      <c r="A2711" s="13" t="str">
        <f t="shared" si="42"/>
        <v xml:space="preserve">630-D      Structural Steel Beams, S4 x 7.7 </v>
      </c>
      <c r="B2711" s="13" t="s">
        <v>3209</v>
      </c>
      <c r="C2711" s="13" t="s">
        <v>3211</v>
      </c>
      <c r="D2711" s="13" t="s">
        <v>230</v>
      </c>
      <c r="E2711" s="13" t="s">
        <v>1569</v>
      </c>
      <c r="F2711" s="13" t="s">
        <v>188</v>
      </c>
      <c r="G2711" s="13" t="s">
        <v>189</v>
      </c>
      <c r="H2711" s="13" t="s">
        <v>190</v>
      </c>
      <c r="I2711" s="13">
        <v>2710</v>
      </c>
    </row>
    <row r="2712" spans="1:9" x14ac:dyDescent="0.25">
      <c r="A2712" s="13" t="str">
        <f t="shared" si="42"/>
        <v xml:space="preserve">630-D      Structural Steel Beams, W10 x 22 </v>
      </c>
      <c r="B2712" s="13" t="s">
        <v>3209</v>
      </c>
      <c r="C2712" s="13" t="s">
        <v>3212</v>
      </c>
      <c r="D2712" s="13" t="s">
        <v>230</v>
      </c>
      <c r="E2712" s="13" t="s">
        <v>1569</v>
      </c>
      <c r="F2712" s="13" t="s">
        <v>188</v>
      </c>
      <c r="G2712" s="13" t="s">
        <v>189</v>
      </c>
      <c r="H2712" s="13" t="s">
        <v>190</v>
      </c>
      <c r="I2712" s="13">
        <v>2711</v>
      </c>
    </row>
    <row r="2713" spans="1:9" x14ac:dyDescent="0.25">
      <c r="A2713" s="13" t="str">
        <f t="shared" si="42"/>
        <v xml:space="preserve">630-D      Structural Steel Beams, W10 x 26 </v>
      </c>
      <c r="B2713" s="13" t="s">
        <v>3209</v>
      </c>
      <c r="C2713" s="13" t="s">
        <v>3213</v>
      </c>
      <c r="D2713" s="13" t="s">
        <v>230</v>
      </c>
      <c r="E2713" s="13" t="s">
        <v>1569</v>
      </c>
      <c r="F2713" s="13" t="s">
        <v>188</v>
      </c>
      <c r="G2713" s="13" t="s">
        <v>189</v>
      </c>
      <c r="H2713" s="13" t="s">
        <v>190</v>
      </c>
      <c r="I2713" s="13">
        <v>2712</v>
      </c>
    </row>
    <row r="2714" spans="1:9" x14ac:dyDescent="0.25">
      <c r="A2714" s="13" t="str">
        <f t="shared" si="42"/>
        <v xml:space="preserve">630-D      Structural Steel Beams, W12 x 26 </v>
      </c>
      <c r="B2714" s="13" t="s">
        <v>3209</v>
      </c>
      <c r="C2714" s="13" t="s">
        <v>3214</v>
      </c>
      <c r="D2714" s="13" t="s">
        <v>230</v>
      </c>
      <c r="E2714" s="13" t="s">
        <v>1569</v>
      </c>
      <c r="F2714" s="13" t="s">
        <v>188</v>
      </c>
      <c r="G2714" s="13" t="s">
        <v>189</v>
      </c>
      <c r="H2714" s="13" t="s">
        <v>190</v>
      </c>
      <c r="I2714" s="13">
        <v>2713</v>
      </c>
    </row>
    <row r="2715" spans="1:9" x14ac:dyDescent="0.25">
      <c r="A2715" s="13" t="str">
        <f t="shared" si="42"/>
        <v xml:space="preserve">630-D      Structural Steel Beams, W6 x 12 </v>
      </c>
      <c r="B2715" s="13" t="s">
        <v>3209</v>
      </c>
      <c r="C2715" s="13" t="s">
        <v>3215</v>
      </c>
      <c r="D2715" s="13" t="s">
        <v>230</v>
      </c>
      <c r="E2715" s="13" t="s">
        <v>1569</v>
      </c>
      <c r="F2715" s="13" t="s">
        <v>188</v>
      </c>
      <c r="G2715" s="13" t="s">
        <v>189</v>
      </c>
      <c r="H2715" s="13" t="s">
        <v>190</v>
      </c>
      <c r="I2715" s="13">
        <v>2714</v>
      </c>
    </row>
    <row r="2716" spans="1:9" x14ac:dyDescent="0.25">
      <c r="A2716" s="13" t="str">
        <f t="shared" si="42"/>
        <v xml:space="preserve">630-D      Structural Steel Beams, W6 x 15 </v>
      </c>
      <c r="B2716" s="13" t="s">
        <v>3209</v>
      </c>
      <c r="C2716" s="13" t="s">
        <v>3216</v>
      </c>
      <c r="D2716" s="13" t="s">
        <v>230</v>
      </c>
      <c r="E2716" s="13" t="s">
        <v>1569</v>
      </c>
      <c r="F2716" s="13" t="s">
        <v>188</v>
      </c>
      <c r="G2716" s="13" t="s">
        <v>189</v>
      </c>
      <c r="H2716" s="13" t="s">
        <v>190</v>
      </c>
      <c r="I2716" s="13">
        <v>2715</v>
      </c>
    </row>
    <row r="2717" spans="1:9" x14ac:dyDescent="0.25">
      <c r="A2717" s="13" t="str">
        <f t="shared" si="42"/>
        <v xml:space="preserve">630-D      Structural Steel Beams, W6 x 9 </v>
      </c>
      <c r="B2717" s="13" t="s">
        <v>3209</v>
      </c>
      <c r="C2717" s="13" t="s">
        <v>3217</v>
      </c>
      <c r="D2717" s="13" t="s">
        <v>230</v>
      </c>
      <c r="E2717" s="13" t="s">
        <v>1569</v>
      </c>
      <c r="F2717" s="13" t="s">
        <v>188</v>
      </c>
      <c r="G2717" s="13" t="s">
        <v>189</v>
      </c>
      <c r="H2717" s="13" t="s">
        <v>190</v>
      </c>
      <c r="I2717" s="13">
        <v>2716</v>
      </c>
    </row>
    <row r="2718" spans="1:9" x14ac:dyDescent="0.25">
      <c r="A2718" s="13" t="str">
        <f t="shared" si="42"/>
        <v xml:space="preserve">630-D      Structural Steel Beams, W8 x 18 </v>
      </c>
      <c r="B2718" s="13" t="s">
        <v>3209</v>
      </c>
      <c r="C2718" s="13" t="s">
        <v>3218</v>
      </c>
      <c r="D2718" s="13" t="s">
        <v>230</v>
      </c>
      <c r="E2718" s="13" t="s">
        <v>1569</v>
      </c>
      <c r="F2718" s="13" t="s">
        <v>188</v>
      </c>
      <c r="G2718" s="13" t="s">
        <v>189</v>
      </c>
      <c r="H2718" s="13" t="s">
        <v>190</v>
      </c>
      <c r="I2718" s="13">
        <v>2717</v>
      </c>
    </row>
    <row r="2719" spans="1:9" x14ac:dyDescent="0.25">
      <c r="A2719" s="13" t="str">
        <f t="shared" si="42"/>
        <v xml:space="preserve">630-D      Structural Steel Beams, W8 x 21 </v>
      </c>
      <c r="B2719" s="13" t="s">
        <v>3209</v>
      </c>
      <c r="C2719" s="13" t="s">
        <v>3219</v>
      </c>
      <c r="D2719" s="13" t="s">
        <v>230</v>
      </c>
      <c r="E2719" s="13" t="s">
        <v>1569</v>
      </c>
      <c r="F2719" s="13" t="s">
        <v>188</v>
      </c>
      <c r="G2719" s="13" t="s">
        <v>189</v>
      </c>
      <c r="H2719" s="13" t="s">
        <v>190</v>
      </c>
      <c r="I2719" s="13">
        <v>2718</v>
      </c>
    </row>
    <row r="2720" spans="1:9" x14ac:dyDescent="0.25">
      <c r="A2720" s="13" t="str">
        <f t="shared" si="42"/>
        <v xml:space="preserve">630-E      Structural Steel Angles &amp; Bars, 3 1/2" x 3 1/2" x 1/4" Angles </v>
      </c>
      <c r="B2720" s="13" t="s">
        <v>3220</v>
      </c>
      <c r="C2720" s="13" t="s">
        <v>3221</v>
      </c>
      <c r="D2720" s="13" t="s">
        <v>1008</v>
      </c>
      <c r="E2720" s="13" t="s">
        <v>1569</v>
      </c>
      <c r="F2720" s="13" t="s">
        <v>188</v>
      </c>
      <c r="G2720" s="13" t="s">
        <v>189</v>
      </c>
      <c r="H2720" s="13" t="s">
        <v>190</v>
      </c>
      <c r="I2720" s="13">
        <v>2719</v>
      </c>
    </row>
    <row r="2721" spans="1:9" x14ac:dyDescent="0.25">
      <c r="A2721" s="13" t="str">
        <f t="shared" si="42"/>
        <v xml:space="preserve">630-E      Structural Steel Angles &amp; Bars, 3" x 3" x 1/4" Angles </v>
      </c>
      <c r="B2721" s="13" t="s">
        <v>3220</v>
      </c>
      <c r="C2721" s="13" t="s">
        <v>3222</v>
      </c>
      <c r="D2721" s="13" t="s">
        <v>1008</v>
      </c>
      <c r="E2721" s="13" t="s">
        <v>1569</v>
      </c>
      <c r="F2721" s="13" t="s">
        <v>188</v>
      </c>
      <c r="G2721" s="13" t="s">
        <v>189</v>
      </c>
      <c r="H2721" s="13" t="s">
        <v>190</v>
      </c>
      <c r="I2721" s="13">
        <v>2720</v>
      </c>
    </row>
    <row r="2722" spans="1:9" x14ac:dyDescent="0.25">
      <c r="A2722" s="13" t="str">
        <f t="shared" si="42"/>
        <v xml:space="preserve">630-E      Structural Steel Angles &amp; Bars, 4" x 4" x 5/16" Angles </v>
      </c>
      <c r="B2722" s="13" t="s">
        <v>3220</v>
      </c>
      <c r="C2722" s="13" t="s">
        <v>3223</v>
      </c>
      <c r="D2722" s="13" t="s">
        <v>1008</v>
      </c>
      <c r="E2722" s="13" t="s">
        <v>1569</v>
      </c>
      <c r="F2722" s="13" t="s">
        <v>188</v>
      </c>
      <c r="G2722" s="13" t="s">
        <v>189</v>
      </c>
      <c r="H2722" s="13" t="s">
        <v>190</v>
      </c>
      <c r="I2722" s="13">
        <v>2721</v>
      </c>
    </row>
    <row r="2723" spans="1:9" x14ac:dyDescent="0.25">
      <c r="A2723" s="13" t="str">
        <f t="shared" si="42"/>
        <v xml:space="preserve">907-630-E  Structural Aluminum Angles &amp; Bars, Aluminum Sign Bracing </v>
      </c>
      <c r="B2723" s="13" t="s">
        <v>3224</v>
      </c>
      <c r="C2723" s="13" t="s">
        <v>3225</v>
      </c>
      <c r="D2723" s="13" t="s">
        <v>230</v>
      </c>
      <c r="E2723" s="13" t="s">
        <v>1569</v>
      </c>
      <c r="F2723" s="13" t="s">
        <v>188</v>
      </c>
      <c r="G2723" s="13" t="s">
        <v>189</v>
      </c>
      <c r="H2723" s="13" t="s">
        <v>190</v>
      </c>
      <c r="I2723" s="13">
        <v>2722</v>
      </c>
    </row>
    <row r="2724" spans="1:9" x14ac:dyDescent="0.25">
      <c r="A2724" s="13" t="str">
        <f t="shared" si="42"/>
        <v xml:space="preserve">630-E      Structural Steel Angles &amp; Bars, 7/16" x 2 1/2" Flat Bar </v>
      </c>
      <c r="B2724" s="13" t="s">
        <v>3220</v>
      </c>
      <c r="C2724" s="13" t="s">
        <v>3226</v>
      </c>
      <c r="D2724" s="13" t="s">
        <v>1008</v>
      </c>
      <c r="E2724" s="13" t="s">
        <v>1569</v>
      </c>
      <c r="F2724" s="13" t="s">
        <v>188</v>
      </c>
      <c r="G2724" s="13" t="s">
        <v>189</v>
      </c>
      <c r="H2724" s="13" t="s">
        <v>190</v>
      </c>
      <c r="I2724" s="13">
        <v>2723</v>
      </c>
    </row>
    <row r="2725" spans="1:9" x14ac:dyDescent="0.25">
      <c r="A2725" s="13" t="str">
        <f t="shared" si="42"/>
        <v xml:space="preserve">630-E      Structural Steel Angles &amp; Bars, Aluminum Unistrut </v>
      </c>
      <c r="B2725" s="13" t="s">
        <v>3220</v>
      </c>
      <c r="C2725" s="13" t="s">
        <v>3227</v>
      </c>
      <c r="D2725" s="13" t="s">
        <v>1008</v>
      </c>
      <c r="E2725" s="13" t="s">
        <v>1569</v>
      </c>
      <c r="F2725" s="13" t="s">
        <v>188</v>
      </c>
      <c r="G2725" s="13" t="s">
        <v>189</v>
      </c>
      <c r="H2725" s="13" t="s">
        <v>190</v>
      </c>
      <c r="I2725" s="13">
        <v>2724</v>
      </c>
    </row>
    <row r="2726" spans="1:9" x14ac:dyDescent="0.25">
      <c r="A2726" s="13" t="str">
        <f t="shared" si="42"/>
        <v xml:space="preserve">630-F      Delineators, Flexible Post Mounted, Crossover, Type I, Yellow </v>
      </c>
      <c r="B2726" s="13" t="s">
        <v>3228</v>
      </c>
      <c r="C2726" s="13" t="s">
        <v>3229</v>
      </c>
      <c r="D2726" s="13" t="s">
        <v>207</v>
      </c>
      <c r="E2726" s="13" t="s">
        <v>187</v>
      </c>
      <c r="F2726" s="13" t="s">
        <v>188</v>
      </c>
      <c r="G2726" s="13" t="s">
        <v>189</v>
      </c>
      <c r="H2726" s="13" t="s">
        <v>190</v>
      </c>
      <c r="I2726" s="13">
        <v>2725</v>
      </c>
    </row>
    <row r="2727" spans="1:9" x14ac:dyDescent="0.25">
      <c r="A2727" s="13" t="str">
        <f t="shared" si="42"/>
        <v xml:space="preserve">630-F      Delineators, Flexible Post Mounted, Crossover, Type II </v>
      </c>
      <c r="B2727" s="13" t="s">
        <v>3228</v>
      </c>
      <c r="C2727" s="13" t="s">
        <v>3230</v>
      </c>
      <c r="D2727" s="13" t="s">
        <v>207</v>
      </c>
      <c r="E2727" s="13" t="s">
        <v>187</v>
      </c>
      <c r="F2727" s="13" t="s">
        <v>188</v>
      </c>
      <c r="G2727" s="13" t="s">
        <v>189</v>
      </c>
      <c r="H2727" s="13" t="s">
        <v>190</v>
      </c>
      <c r="I2727" s="13">
        <v>2726</v>
      </c>
    </row>
    <row r="2728" spans="1:9" x14ac:dyDescent="0.25">
      <c r="A2728" s="13" t="str">
        <f t="shared" si="42"/>
        <v xml:space="preserve">630-F      Delineators, Guard Rail, Double White </v>
      </c>
      <c r="B2728" s="13" t="s">
        <v>3228</v>
      </c>
      <c r="C2728" s="13" t="s">
        <v>3231</v>
      </c>
      <c r="D2728" s="13" t="s">
        <v>207</v>
      </c>
      <c r="E2728" s="13" t="s">
        <v>187</v>
      </c>
      <c r="F2728" s="13" t="s">
        <v>188</v>
      </c>
      <c r="G2728" s="13" t="s">
        <v>189</v>
      </c>
      <c r="H2728" s="13" t="s">
        <v>190</v>
      </c>
      <c r="I2728" s="13">
        <v>2727</v>
      </c>
    </row>
    <row r="2729" spans="1:9" x14ac:dyDescent="0.25">
      <c r="A2729" s="13" t="str">
        <f t="shared" si="42"/>
        <v xml:space="preserve">630-F      Delineators, Guard Rail, Double Yellow </v>
      </c>
      <c r="B2729" s="13" t="s">
        <v>3228</v>
      </c>
      <c r="C2729" s="13" t="s">
        <v>3232</v>
      </c>
      <c r="D2729" s="13" t="s">
        <v>207</v>
      </c>
      <c r="E2729" s="13" t="s">
        <v>187</v>
      </c>
      <c r="F2729" s="13" t="s">
        <v>188</v>
      </c>
      <c r="G2729" s="13" t="s">
        <v>189</v>
      </c>
      <c r="H2729" s="13" t="s">
        <v>190</v>
      </c>
      <c r="I2729" s="13">
        <v>2728</v>
      </c>
    </row>
    <row r="2730" spans="1:9" x14ac:dyDescent="0.25">
      <c r="A2730" s="13" t="str">
        <f t="shared" si="42"/>
        <v xml:space="preserve">630-F      Delineators, Guard Rail, White </v>
      </c>
      <c r="B2730" s="13" t="s">
        <v>3228</v>
      </c>
      <c r="C2730" s="13" t="s">
        <v>2913</v>
      </c>
      <c r="D2730" s="13" t="s">
        <v>207</v>
      </c>
      <c r="E2730" s="13" t="s">
        <v>187</v>
      </c>
      <c r="F2730" s="13" t="s">
        <v>188</v>
      </c>
      <c r="G2730" s="13" t="s">
        <v>189</v>
      </c>
      <c r="H2730" s="13" t="s">
        <v>190</v>
      </c>
      <c r="I2730" s="13">
        <v>2729</v>
      </c>
    </row>
    <row r="2731" spans="1:9" x14ac:dyDescent="0.25">
      <c r="A2731" s="13" t="str">
        <f t="shared" si="42"/>
        <v xml:space="preserve">630-F      Delineators, Guard Rail, Yellow </v>
      </c>
      <c r="B2731" s="13" t="s">
        <v>3228</v>
      </c>
      <c r="C2731" s="13" t="s">
        <v>2914</v>
      </c>
      <c r="D2731" s="13" t="s">
        <v>207</v>
      </c>
      <c r="E2731" s="13" t="s">
        <v>187</v>
      </c>
      <c r="F2731" s="13" t="s">
        <v>188</v>
      </c>
      <c r="G2731" s="13" t="s">
        <v>189</v>
      </c>
      <c r="H2731" s="13" t="s">
        <v>190</v>
      </c>
      <c r="I2731" s="13">
        <v>2730</v>
      </c>
    </row>
    <row r="2732" spans="1:9" x14ac:dyDescent="0.25">
      <c r="A2732" s="13" t="str">
        <f t="shared" si="42"/>
        <v xml:space="preserve">630-F      Delineators, Median Barrier Mounted, Type I, White </v>
      </c>
      <c r="B2732" s="13" t="s">
        <v>3228</v>
      </c>
      <c r="C2732" s="13" t="s">
        <v>3233</v>
      </c>
      <c r="D2732" s="13" t="s">
        <v>207</v>
      </c>
      <c r="E2732" s="13" t="s">
        <v>187</v>
      </c>
      <c r="F2732" s="13" t="s">
        <v>188</v>
      </c>
      <c r="G2732" s="13" t="s">
        <v>189</v>
      </c>
      <c r="H2732" s="13" t="s">
        <v>190</v>
      </c>
      <c r="I2732" s="13">
        <v>2731</v>
      </c>
    </row>
    <row r="2733" spans="1:9" x14ac:dyDescent="0.25">
      <c r="A2733" s="13" t="str">
        <f t="shared" si="42"/>
        <v xml:space="preserve">630-F      Delineators, Median Barrier Mounted, Type I, Yellow </v>
      </c>
      <c r="B2733" s="13" t="s">
        <v>3228</v>
      </c>
      <c r="C2733" s="13" t="s">
        <v>3234</v>
      </c>
      <c r="D2733" s="13" t="s">
        <v>207</v>
      </c>
      <c r="E2733" s="13" t="s">
        <v>187</v>
      </c>
      <c r="F2733" s="13" t="s">
        <v>188</v>
      </c>
      <c r="G2733" s="13" t="s">
        <v>189</v>
      </c>
      <c r="H2733" s="13" t="s">
        <v>190</v>
      </c>
      <c r="I2733" s="13">
        <v>2732</v>
      </c>
    </row>
    <row r="2734" spans="1:9" x14ac:dyDescent="0.25">
      <c r="A2734" s="13" t="str">
        <f t="shared" si="42"/>
        <v xml:space="preserve">630-F      Delineators, Post Mounted, Double White </v>
      </c>
      <c r="B2734" s="13" t="s">
        <v>3228</v>
      </c>
      <c r="C2734" s="13" t="s">
        <v>3235</v>
      </c>
      <c r="D2734" s="13" t="s">
        <v>207</v>
      </c>
      <c r="E2734" s="13" t="s">
        <v>187</v>
      </c>
      <c r="F2734" s="13" t="s">
        <v>188</v>
      </c>
      <c r="G2734" s="13" t="s">
        <v>189</v>
      </c>
      <c r="H2734" s="13" t="s">
        <v>190</v>
      </c>
      <c r="I2734" s="13">
        <v>2733</v>
      </c>
    </row>
    <row r="2735" spans="1:9" x14ac:dyDescent="0.25">
      <c r="A2735" s="13" t="str">
        <f t="shared" si="42"/>
        <v xml:space="preserve">630-F      Delineators, Post Mounted, Double Yellow </v>
      </c>
      <c r="B2735" s="13" t="s">
        <v>3228</v>
      </c>
      <c r="C2735" s="13" t="s">
        <v>3236</v>
      </c>
      <c r="D2735" s="13" t="s">
        <v>207</v>
      </c>
      <c r="E2735" s="13" t="s">
        <v>187</v>
      </c>
      <c r="F2735" s="13" t="s">
        <v>188</v>
      </c>
      <c r="G2735" s="13" t="s">
        <v>189</v>
      </c>
      <c r="H2735" s="13" t="s">
        <v>190</v>
      </c>
      <c r="I2735" s="13">
        <v>2734</v>
      </c>
    </row>
    <row r="2736" spans="1:9" x14ac:dyDescent="0.25">
      <c r="A2736" s="13" t="str">
        <f t="shared" si="42"/>
        <v xml:space="preserve">630-F      Delineators, Post Mounted, Single White </v>
      </c>
      <c r="B2736" s="13" t="s">
        <v>3228</v>
      </c>
      <c r="C2736" s="13" t="s">
        <v>3237</v>
      </c>
      <c r="D2736" s="13" t="s">
        <v>207</v>
      </c>
      <c r="E2736" s="13" t="s">
        <v>187</v>
      </c>
      <c r="F2736" s="13" t="s">
        <v>188</v>
      </c>
      <c r="G2736" s="13" t="s">
        <v>189</v>
      </c>
      <c r="H2736" s="13" t="s">
        <v>190</v>
      </c>
      <c r="I2736" s="13">
        <v>2735</v>
      </c>
    </row>
    <row r="2737" spans="1:9" x14ac:dyDescent="0.25">
      <c r="A2737" s="13" t="str">
        <f t="shared" si="42"/>
        <v xml:space="preserve">630-F      Delineators, Post Mounted, Single Yellow </v>
      </c>
      <c r="B2737" s="13" t="s">
        <v>3228</v>
      </c>
      <c r="C2737" s="13" t="s">
        <v>3238</v>
      </c>
      <c r="D2737" s="13" t="s">
        <v>207</v>
      </c>
      <c r="E2737" s="13" t="s">
        <v>187</v>
      </c>
      <c r="F2737" s="13" t="s">
        <v>188</v>
      </c>
      <c r="G2737" s="13" t="s">
        <v>189</v>
      </c>
      <c r="H2737" s="13" t="s">
        <v>190</v>
      </c>
      <c r="I2737" s="13">
        <v>2736</v>
      </c>
    </row>
    <row r="2738" spans="1:9" x14ac:dyDescent="0.25">
      <c r="A2738" s="13" t="str">
        <f t="shared" si="42"/>
        <v xml:space="preserve">630-F      Delineators, Surface Mounted, White </v>
      </c>
      <c r="B2738" s="13" t="s">
        <v>3228</v>
      </c>
      <c r="C2738" s="13" t="s">
        <v>3239</v>
      </c>
      <c r="D2738" s="13" t="s">
        <v>207</v>
      </c>
      <c r="E2738" s="13" t="s">
        <v>187</v>
      </c>
      <c r="F2738" s="13" t="s">
        <v>188</v>
      </c>
      <c r="G2738" s="13" t="s">
        <v>189</v>
      </c>
      <c r="H2738" s="13" t="s">
        <v>190</v>
      </c>
      <c r="I2738" s="13">
        <v>2737</v>
      </c>
    </row>
    <row r="2739" spans="1:9" x14ac:dyDescent="0.25">
      <c r="A2739" s="13" t="str">
        <f t="shared" si="42"/>
        <v xml:space="preserve">630-F      Delineators, Surface Mounted, Yellow </v>
      </c>
      <c r="B2739" s="13" t="s">
        <v>3228</v>
      </c>
      <c r="C2739" s="13" t="s">
        <v>3240</v>
      </c>
      <c r="D2739" s="13" t="s">
        <v>207</v>
      </c>
      <c r="E2739" s="13" t="s">
        <v>187</v>
      </c>
      <c r="F2739" s="13" t="s">
        <v>188</v>
      </c>
      <c r="G2739" s="13" t="s">
        <v>189</v>
      </c>
      <c r="H2739" s="13" t="s">
        <v>190</v>
      </c>
      <c r="I2739" s="13">
        <v>2738</v>
      </c>
    </row>
    <row r="2740" spans="1:9" x14ac:dyDescent="0.25">
      <c r="A2740" s="13" t="str">
        <f t="shared" si="42"/>
        <v xml:space="preserve">630-G      End-Of-Roadway Markers, OM4-3, Post Mounted, Red </v>
      </c>
      <c r="B2740" s="13" t="s">
        <v>3241</v>
      </c>
      <c r="C2740" s="13" t="s">
        <v>3242</v>
      </c>
      <c r="D2740" s="13" t="s">
        <v>207</v>
      </c>
      <c r="E2740" s="13" t="s">
        <v>187</v>
      </c>
      <c r="F2740" s="13" t="s">
        <v>188</v>
      </c>
      <c r="G2740" s="13" t="s">
        <v>189</v>
      </c>
      <c r="H2740" s="13" t="s">
        <v>190</v>
      </c>
      <c r="I2740" s="13">
        <v>2739</v>
      </c>
    </row>
    <row r="2741" spans="1:9" x14ac:dyDescent="0.25">
      <c r="A2741" s="13" t="str">
        <f t="shared" si="42"/>
        <v xml:space="preserve">630-G      Type 1 Object Markers, OM1-3 </v>
      </c>
      <c r="B2741" s="13" t="s">
        <v>3241</v>
      </c>
      <c r="C2741" s="13" t="s">
        <v>3243</v>
      </c>
      <c r="D2741" s="13" t="s">
        <v>207</v>
      </c>
      <c r="E2741" s="13" t="s">
        <v>187</v>
      </c>
      <c r="F2741" s="13" t="s">
        <v>188</v>
      </c>
      <c r="G2741" s="13" t="s">
        <v>189</v>
      </c>
      <c r="H2741" s="13" t="s">
        <v>190</v>
      </c>
      <c r="I2741" s="13">
        <v>2740</v>
      </c>
    </row>
    <row r="2742" spans="1:9" x14ac:dyDescent="0.25">
      <c r="A2742" s="13" t="str">
        <f t="shared" si="42"/>
        <v xml:space="preserve">630-G      Type 3 Object Markers, OM-3L,  Post Mounted </v>
      </c>
      <c r="B2742" s="13" t="s">
        <v>3241</v>
      </c>
      <c r="C2742" s="13" t="s">
        <v>3244</v>
      </c>
      <c r="D2742" s="13" t="s">
        <v>207</v>
      </c>
      <c r="E2742" s="13" t="s">
        <v>187</v>
      </c>
      <c r="F2742" s="13" t="s">
        <v>188</v>
      </c>
      <c r="G2742" s="13" t="s">
        <v>189</v>
      </c>
      <c r="H2742" s="13" t="s">
        <v>190</v>
      </c>
      <c r="I2742" s="13">
        <v>2741</v>
      </c>
    </row>
    <row r="2743" spans="1:9" x14ac:dyDescent="0.25">
      <c r="A2743" s="13" t="str">
        <f t="shared" si="42"/>
        <v xml:space="preserve">630-G      Type 3 Object Markers, OM-3R or OM-3L </v>
      </c>
      <c r="B2743" s="13" t="s">
        <v>3241</v>
      </c>
      <c r="C2743" s="13" t="s">
        <v>3245</v>
      </c>
      <c r="D2743" s="13" t="s">
        <v>207</v>
      </c>
      <c r="E2743" s="13" t="s">
        <v>187</v>
      </c>
      <c r="F2743" s="13" t="s">
        <v>188</v>
      </c>
      <c r="G2743" s="13" t="s">
        <v>189</v>
      </c>
      <c r="H2743" s="13" t="s">
        <v>190</v>
      </c>
      <c r="I2743" s="13">
        <v>2742</v>
      </c>
    </row>
    <row r="2744" spans="1:9" x14ac:dyDescent="0.25">
      <c r="A2744" s="13" t="str">
        <f t="shared" si="42"/>
        <v xml:space="preserve">630-G      Type 3 Object Markers, OM-3R or OM-3L,  Post Mounted </v>
      </c>
      <c r="B2744" s="13" t="s">
        <v>3241</v>
      </c>
      <c r="C2744" s="13" t="s">
        <v>3246</v>
      </c>
      <c r="D2744" s="13" t="s">
        <v>207</v>
      </c>
      <c r="E2744" s="13" t="s">
        <v>187</v>
      </c>
      <c r="F2744" s="13" t="s">
        <v>188</v>
      </c>
      <c r="G2744" s="13" t="s">
        <v>189</v>
      </c>
      <c r="H2744" s="13" t="s">
        <v>190</v>
      </c>
      <c r="I2744" s="13">
        <v>2743</v>
      </c>
    </row>
    <row r="2745" spans="1:9" x14ac:dyDescent="0.25">
      <c r="A2745" s="13" t="str">
        <f t="shared" si="42"/>
        <v xml:space="preserve">630-G      Type 3 Object Markers, OM-3R or OM-3L, 2 Markers Per Post, Post Mounted </v>
      </c>
      <c r="B2745" s="13" t="s">
        <v>3241</v>
      </c>
      <c r="C2745" s="13" t="s">
        <v>3247</v>
      </c>
      <c r="D2745" s="13" t="s">
        <v>207</v>
      </c>
      <c r="E2745" s="13" t="s">
        <v>187</v>
      </c>
      <c r="F2745" s="13" t="s">
        <v>188</v>
      </c>
      <c r="G2745" s="13" t="s">
        <v>189</v>
      </c>
      <c r="H2745" s="13" t="s">
        <v>190</v>
      </c>
      <c r="I2745" s="13">
        <v>2744</v>
      </c>
    </row>
    <row r="2746" spans="1:9" x14ac:dyDescent="0.25">
      <c r="A2746" s="13" t="str">
        <f t="shared" si="42"/>
        <v xml:space="preserve">630-G      Type 3 Object Markers, OM-3R,  Post Mounted </v>
      </c>
      <c r="B2746" s="13" t="s">
        <v>3241</v>
      </c>
      <c r="C2746" s="13" t="s">
        <v>3248</v>
      </c>
      <c r="D2746" s="13" t="s">
        <v>207</v>
      </c>
      <c r="E2746" s="13" t="s">
        <v>187</v>
      </c>
      <c r="F2746" s="13" t="s">
        <v>188</v>
      </c>
      <c r="G2746" s="13" t="s">
        <v>189</v>
      </c>
      <c r="H2746" s="13" t="s">
        <v>190</v>
      </c>
      <c r="I2746" s="13">
        <v>2745</v>
      </c>
    </row>
    <row r="2747" spans="1:9" x14ac:dyDescent="0.25">
      <c r="A2747" s="13" t="str">
        <f t="shared" si="42"/>
        <v xml:space="preserve">630-G      Type 2 Object Markers, OM2-2 </v>
      </c>
      <c r="B2747" s="13" t="s">
        <v>3241</v>
      </c>
      <c r="C2747" s="13" t="s">
        <v>3249</v>
      </c>
      <c r="D2747" s="13" t="s">
        <v>207</v>
      </c>
      <c r="E2747" s="13" t="s">
        <v>187</v>
      </c>
      <c r="F2747" s="13" t="s">
        <v>188</v>
      </c>
      <c r="G2747" s="13" t="s">
        <v>189</v>
      </c>
      <c r="H2747" s="13" t="s">
        <v>190</v>
      </c>
      <c r="I2747" s="13">
        <v>2746</v>
      </c>
    </row>
    <row r="2748" spans="1:9" x14ac:dyDescent="0.25">
      <c r="A2748" s="13" t="str">
        <f t="shared" si="42"/>
        <v xml:space="preserve">630-H      Treated Timber Posts </v>
      </c>
      <c r="B2748" s="13" t="s">
        <v>3250</v>
      </c>
      <c r="C2748" s="13" t="s">
        <v>3251</v>
      </c>
      <c r="D2748" s="13" t="s">
        <v>207</v>
      </c>
      <c r="E2748" s="13" t="s">
        <v>187</v>
      </c>
      <c r="F2748" s="13" t="s">
        <v>188</v>
      </c>
      <c r="G2748" s="13" t="s">
        <v>189</v>
      </c>
      <c r="H2748" s="13" t="s">
        <v>190</v>
      </c>
      <c r="I2748" s="13">
        <v>2747</v>
      </c>
    </row>
    <row r="2749" spans="1:9" x14ac:dyDescent="0.25">
      <c r="A2749" s="13" t="str">
        <f t="shared" si="42"/>
        <v xml:space="preserve">630-I      Metal Overhead Sign Supports, Assembly No. </v>
      </c>
      <c r="B2749" s="13" t="s">
        <v>3252</v>
      </c>
      <c r="C2749" s="13" t="s">
        <v>3253</v>
      </c>
      <c r="D2749" s="13" t="s">
        <v>186</v>
      </c>
      <c r="E2749" s="13" t="s">
        <v>187</v>
      </c>
      <c r="F2749" s="13" t="s">
        <v>188</v>
      </c>
      <c r="G2749" s="13" t="s">
        <v>189</v>
      </c>
      <c r="H2749" s="13" t="s">
        <v>190</v>
      </c>
      <c r="I2749" s="13">
        <v>2748</v>
      </c>
    </row>
    <row r="2750" spans="1:9" x14ac:dyDescent="0.25">
      <c r="A2750" s="13" t="str">
        <f t="shared" si="42"/>
        <v xml:space="preserve">630-I      Metal Overhead Sign Supports, Assembly No. 1 </v>
      </c>
      <c r="B2750" s="13" t="s">
        <v>3252</v>
      </c>
      <c r="C2750" s="13" t="s">
        <v>3254</v>
      </c>
      <c r="D2750" s="13" t="s">
        <v>186</v>
      </c>
      <c r="E2750" s="13" t="s">
        <v>187</v>
      </c>
      <c r="F2750" s="13" t="s">
        <v>188</v>
      </c>
      <c r="G2750" s="13" t="s">
        <v>189</v>
      </c>
      <c r="H2750" s="13" t="s">
        <v>190</v>
      </c>
      <c r="I2750" s="13">
        <v>2749</v>
      </c>
    </row>
    <row r="2751" spans="1:9" x14ac:dyDescent="0.25">
      <c r="A2751" s="13" t="str">
        <f t="shared" si="42"/>
        <v xml:space="preserve">630-I      Metal Overhead Sign Supports, Assembly No. 1, Contractor Designed </v>
      </c>
      <c r="B2751" s="13" t="s">
        <v>3252</v>
      </c>
      <c r="C2751" s="13" t="s">
        <v>3255</v>
      </c>
      <c r="D2751" s="13" t="s">
        <v>186</v>
      </c>
      <c r="E2751" s="13" t="s">
        <v>187</v>
      </c>
      <c r="F2751" s="13" t="s">
        <v>188</v>
      </c>
      <c r="G2751" s="13" t="s">
        <v>189</v>
      </c>
      <c r="H2751" s="13" t="s">
        <v>190</v>
      </c>
      <c r="I2751" s="13">
        <v>2750</v>
      </c>
    </row>
    <row r="2752" spans="1:9" x14ac:dyDescent="0.25">
      <c r="A2752" s="13" t="str">
        <f t="shared" si="42"/>
        <v xml:space="preserve">630-I      Metal Overhead Sign Supports, Assembly No. 10, Contractor Designed </v>
      </c>
      <c r="B2752" s="13" t="s">
        <v>3252</v>
      </c>
      <c r="C2752" s="13" t="s">
        <v>3256</v>
      </c>
      <c r="D2752" s="13" t="s">
        <v>186</v>
      </c>
      <c r="E2752" s="13" t="s">
        <v>187</v>
      </c>
      <c r="F2752" s="13" t="s">
        <v>188</v>
      </c>
      <c r="G2752" s="13" t="s">
        <v>189</v>
      </c>
      <c r="H2752" s="13" t="s">
        <v>190</v>
      </c>
      <c r="I2752" s="13">
        <v>2751</v>
      </c>
    </row>
    <row r="2753" spans="1:9" x14ac:dyDescent="0.25">
      <c r="A2753" s="13" t="str">
        <f t="shared" si="42"/>
        <v xml:space="preserve">630-I      Metal Overhead Sign Supports, Assembly No. 11, Contractor Designed </v>
      </c>
      <c r="B2753" s="13" t="s">
        <v>3252</v>
      </c>
      <c r="C2753" s="13" t="s">
        <v>3257</v>
      </c>
      <c r="D2753" s="13" t="s">
        <v>186</v>
      </c>
      <c r="E2753" s="13" t="s">
        <v>187</v>
      </c>
      <c r="F2753" s="13" t="s">
        <v>188</v>
      </c>
      <c r="G2753" s="13" t="s">
        <v>189</v>
      </c>
      <c r="H2753" s="13" t="s">
        <v>190</v>
      </c>
      <c r="I2753" s="13">
        <v>2752</v>
      </c>
    </row>
    <row r="2754" spans="1:9" x14ac:dyDescent="0.25">
      <c r="A2754" s="13" t="str">
        <f t="shared" si="42"/>
        <v xml:space="preserve">630-I      Metal Overhead Sign Supports, Assembly No. 12, Contractor Designed </v>
      </c>
      <c r="B2754" s="13" t="s">
        <v>3252</v>
      </c>
      <c r="C2754" s="13" t="s">
        <v>3258</v>
      </c>
      <c r="D2754" s="13" t="s">
        <v>186</v>
      </c>
      <c r="E2754" s="13" t="s">
        <v>187</v>
      </c>
      <c r="F2754" s="13" t="s">
        <v>188</v>
      </c>
      <c r="G2754" s="13" t="s">
        <v>189</v>
      </c>
      <c r="H2754" s="13" t="s">
        <v>190</v>
      </c>
      <c r="I2754" s="13">
        <v>2753</v>
      </c>
    </row>
    <row r="2755" spans="1:9" x14ac:dyDescent="0.25">
      <c r="A2755" s="13" t="str">
        <f t="shared" si="42"/>
        <v xml:space="preserve">630-I      Metal Overhead Sign Supports, Assembly No. 13, Contractor Designed </v>
      </c>
      <c r="B2755" s="13" t="s">
        <v>3252</v>
      </c>
      <c r="C2755" s="13" t="s">
        <v>3259</v>
      </c>
      <c r="D2755" s="13" t="s">
        <v>186</v>
      </c>
      <c r="E2755" s="13" t="s">
        <v>187</v>
      </c>
      <c r="F2755" s="13" t="s">
        <v>188</v>
      </c>
      <c r="G2755" s="13" t="s">
        <v>189</v>
      </c>
      <c r="H2755" s="13" t="s">
        <v>190</v>
      </c>
      <c r="I2755" s="13">
        <v>2754</v>
      </c>
    </row>
    <row r="2756" spans="1:9" x14ac:dyDescent="0.25">
      <c r="A2756" s="13" t="str">
        <f t="shared" ref="A2756:A2819" si="43">_xlfn.CONCAT(B2756," ", C2756)</f>
        <v xml:space="preserve">630-I      Metal Overhead Sign Supports, Assembly No. 14, Contractor Designed </v>
      </c>
      <c r="B2756" s="13" t="s">
        <v>3252</v>
      </c>
      <c r="C2756" s="13" t="s">
        <v>3260</v>
      </c>
      <c r="D2756" s="13" t="s">
        <v>186</v>
      </c>
      <c r="E2756" s="13" t="s">
        <v>187</v>
      </c>
      <c r="F2756" s="13" t="s">
        <v>188</v>
      </c>
      <c r="G2756" s="13" t="s">
        <v>189</v>
      </c>
      <c r="H2756" s="13" t="s">
        <v>190</v>
      </c>
      <c r="I2756" s="13">
        <v>2755</v>
      </c>
    </row>
    <row r="2757" spans="1:9" x14ac:dyDescent="0.25">
      <c r="A2757" s="13" t="str">
        <f t="shared" si="43"/>
        <v xml:space="preserve">630-I      Metal Overhead Sign Supports, Assembly No. 15, Contractor Designed </v>
      </c>
      <c r="B2757" s="13" t="s">
        <v>3252</v>
      </c>
      <c r="C2757" s="13" t="s">
        <v>3261</v>
      </c>
      <c r="D2757" s="13" t="s">
        <v>186</v>
      </c>
      <c r="E2757" s="13" t="s">
        <v>187</v>
      </c>
      <c r="F2757" s="13" t="s">
        <v>188</v>
      </c>
      <c r="G2757" s="13" t="s">
        <v>189</v>
      </c>
      <c r="H2757" s="13" t="s">
        <v>190</v>
      </c>
      <c r="I2757" s="13">
        <v>2756</v>
      </c>
    </row>
    <row r="2758" spans="1:9" x14ac:dyDescent="0.25">
      <c r="A2758" s="13" t="str">
        <f t="shared" si="43"/>
        <v xml:space="preserve">630-I      Metal Overhead Sign Supports, Assembly No. 16, Contractor Designed </v>
      </c>
      <c r="B2758" s="13" t="s">
        <v>3252</v>
      </c>
      <c r="C2758" s="13" t="s">
        <v>3262</v>
      </c>
      <c r="D2758" s="13" t="s">
        <v>186</v>
      </c>
      <c r="E2758" s="13" t="s">
        <v>187</v>
      </c>
      <c r="F2758" s="13" t="s">
        <v>188</v>
      </c>
      <c r="G2758" s="13" t="s">
        <v>189</v>
      </c>
      <c r="H2758" s="13" t="s">
        <v>190</v>
      </c>
      <c r="I2758" s="13">
        <v>2757</v>
      </c>
    </row>
    <row r="2759" spans="1:9" x14ac:dyDescent="0.25">
      <c r="A2759" s="13" t="str">
        <f t="shared" si="43"/>
        <v xml:space="preserve">630-I      Metal Overhead Sign Supports, Assembly No. 17, Contractor Designed </v>
      </c>
      <c r="B2759" s="13" t="s">
        <v>3252</v>
      </c>
      <c r="C2759" s="13" t="s">
        <v>3263</v>
      </c>
      <c r="D2759" s="13" t="s">
        <v>186</v>
      </c>
      <c r="E2759" s="13" t="s">
        <v>187</v>
      </c>
      <c r="F2759" s="13" t="s">
        <v>188</v>
      </c>
      <c r="G2759" s="13" t="s">
        <v>189</v>
      </c>
      <c r="H2759" s="13" t="s">
        <v>190</v>
      </c>
      <c r="I2759" s="13">
        <v>2758</v>
      </c>
    </row>
    <row r="2760" spans="1:9" x14ac:dyDescent="0.25">
      <c r="A2760" s="13" t="str">
        <f t="shared" si="43"/>
        <v xml:space="preserve">630-I      Metal Overhead Sign Supports, Assembly No. 18, Contractor Designed </v>
      </c>
      <c r="B2760" s="13" t="s">
        <v>3252</v>
      </c>
      <c r="C2760" s="13" t="s">
        <v>3264</v>
      </c>
      <c r="D2760" s="13" t="s">
        <v>186</v>
      </c>
      <c r="E2760" s="13" t="s">
        <v>187</v>
      </c>
      <c r="F2760" s="13" t="s">
        <v>188</v>
      </c>
      <c r="G2760" s="13" t="s">
        <v>189</v>
      </c>
      <c r="H2760" s="13" t="s">
        <v>190</v>
      </c>
      <c r="I2760" s="13">
        <v>2759</v>
      </c>
    </row>
    <row r="2761" spans="1:9" x14ac:dyDescent="0.25">
      <c r="A2761" s="13" t="str">
        <f t="shared" si="43"/>
        <v xml:space="preserve">630-I      Metal Overhead Sign Supports, Assembly No. 19, Contractor Designed </v>
      </c>
      <c r="B2761" s="13" t="s">
        <v>3252</v>
      </c>
      <c r="C2761" s="13" t="s">
        <v>3265</v>
      </c>
      <c r="D2761" s="13" t="s">
        <v>186</v>
      </c>
      <c r="E2761" s="13" t="s">
        <v>187</v>
      </c>
      <c r="F2761" s="13" t="s">
        <v>188</v>
      </c>
      <c r="G2761" s="13" t="s">
        <v>189</v>
      </c>
      <c r="H2761" s="13" t="s">
        <v>190</v>
      </c>
      <c r="I2761" s="13">
        <v>2760</v>
      </c>
    </row>
    <row r="2762" spans="1:9" x14ac:dyDescent="0.25">
      <c r="A2762" s="13" t="str">
        <f t="shared" si="43"/>
        <v xml:space="preserve">630-I      Metal Overhead Sign Supports, Assembly No. 2 </v>
      </c>
      <c r="B2762" s="13" t="s">
        <v>3252</v>
      </c>
      <c r="C2762" s="13" t="s">
        <v>3266</v>
      </c>
      <c r="D2762" s="13" t="s">
        <v>186</v>
      </c>
      <c r="E2762" s="13" t="s">
        <v>187</v>
      </c>
      <c r="F2762" s="13" t="s">
        <v>188</v>
      </c>
      <c r="G2762" s="13" t="s">
        <v>189</v>
      </c>
      <c r="H2762" s="13" t="s">
        <v>190</v>
      </c>
      <c r="I2762" s="13">
        <v>2761</v>
      </c>
    </row>
    <row r="2763" spans="1:9" x14ac:dyDescent="0.25">
      <c r="A2763" s="13" t="str">
        <f t="shared" si="43"/>
        <v xml:space="preserve">630-I      Metal Overhead Sign Supports, Assembly No. 2, Contractor Designed </v>
      </c>
      <c r="B2763" s="13" t="s">
        <v>3252</v>
      </c>
      <c r="C2763" s="13" t="s">
        <v>3267</v>
      </c>
      <c r="D2763" s="13" t="s">
        <v>186</v>
      </c>
      <c r="E2763" s="13" t="s">
        <v>187</v>
      </c>
      <c r="F2763" s="13" t="s">
        <v>188</v>
      </c>
      <c r="G2763" s="13" t="s">
        <v>189</v>
      </c>
      <c r="H2763" s="13" t="s">
        <v>190</v>
      </c>
      <c r="I2763" s="13">
        <v>2762</v>
      </c>
    </row>
    <row r="2764" spans="1:9" x14ac:dyDescent="0.25">
      <c r="A2764" s="13" t="str">
        <f t="shared" si="43"/>
        <v xml:space="preserve">630-I      Metal Overhead Sign Supports, Assembly No. 20, Contractor Designed </v>
      </c>
      <c r="B2764" s="13" t="s">
        <v>3252</v>
      </c>
      <c r="C2764" s="13" t="s">
        <v>3268</v>
      </c>
      <c r="D2764" s="13" t="s">
        <v>186</v>
      </c>
      <c r="E2764" s="13" t="s">
        <v>187</v>
      </c>
      <c r="F2764" s="13" t="s">
        <v>188</v>
      </c>
      <c r="G2764" s="13" t="s">
        <v>189</v>
      </c>
      <c r="H2764" s="13" t="s">
        <v>190</v>
      </c>
      <c r="I2764" s="13">
        <v>2763</v>
      </c>
    </row>
    <row r="2765" spans="1:9" x14ac:dyDescent="0.25">
      <c r="A2765" s="13" t="str">
        <f t="shared" si="43"/>
        <v xml:space="preserve">630-I      Metal Overhead Sign Supports, Assembly No. 21, Contractor Designed </v>
      </c>
      <c r="B2765" s="13" t="s">
        <v>3252</v>
      </c>
      <c r="C2765" s="13" t="s">
        <v>3269</v>
      </c>
      <c r="D2765" s="13" t="s">
        <v>186</v>
      </c>
      <c r="E2765" s="13" t="s">
        <v>187</v>
      </c>
      <c r="F2765" s="13" t="s">
        <v>188</v>
      </c>
      <c r="G2765" s="13" t="s">
        <v>189</v>
      </c>
      <c r="H2765" s="13" t="s">
        <v>190</v>
      </c>
      <c r="I2765" s="13">
        <v>2764</v>
      </c>
    </row>
    <row r="2766" spans="1:9" x14ac:dyDescent="0.25">
      <c r="A2766" s="13" t="str">
        <f t="shared" si="43"/>
        <v xml:space="preserve">630-I      Metal Overhead Sign Supports, Assembly No. 22, Contractor Designed </v>
      </c>
      <c r="B2766" s="13" t="s">
        <v>3252</v>
      </c>
      <c r="C2766" s="13" t="s">
        <v>3270</v>
      </c>
      <c r="D2766" s="13" t="s">
        <v>186</v>
      </c>
      <c r="E2766" s="13" t="s">
        <v>187</v>
      </c>
      <c r="F2766" s="13" t="s">
        <v>188</v>
      </c>
      <c r="G2766" s="13" t="s">
        <v>189</v>
      </c>
      <c r="H2766" s="13" t="s">
        <v>190</v>
      </c>
      <c r="I2766" s="13">
        <v>2765</v>
      </c>
    </row>
    <row r="2767" spans="1:9" x14ac:dyDescent="0.25">
      <c r="A2767" s="13" t="str">
        <f t="shared" si="43"/>
        <v xml:space="preserve">630-I      Metal Overhead Sign Supports, Assembly No. 3 </v>
      </c>
      <c r="B2767" s="13" t="s">
        <v>3252</v>
      </c>
      <c r="C2767" s="13" t="s">
        <v>3271</v>
      </c>
      <c r="D2767" s="13" t="s">
        <v>186</v>
      </c>
      <c r="E2767" s="13" t="s">
        <v>187</v>
      </c>
      <c r="F2767" s="13" t="s">
        <v>188</v>
      </c>
      <c r="G2767" s="13" t="s">
        <v>189</v>
      </c>
      <c r="H2767" s="13" t="s">
        <v>190</v>
      </c>
      <c r="I2767" s="13">
        <v>2766</v>
      </c>
    </row>
    <row r="2768" spans="1:9" x14ac:dyDescent="0.25">
      <c r="A2768" s="13" t="str">
        <f t="shared" si="43"/>
        <v xml:space="preserve">630-I      Metal Overhead Sign Supports, Assembly No. 3, Contractor Designed </v>
      </c>
      <c r="B2768" s="13" t="s">
        <v>3252</v>
      </c>
      <c r="C2768" s="13" t="s">
        <v>3272</v>
      </c>
      <c r="D2768" s="13" t="s">
        <v>186</v>
      </c>
      <c r="E2768" s="13" t="s">
        <v>187</v>
      </c>
      <c r="F2768" s="13" t="s">
        <v>188</v>
      </c>
      <c r="G2768" s="13" t="s">
        <v>189</v>
      </c>
      <c r="H2768" s="13" t="s">
        <v>190</v>
      </c>
      <c r="I2768" s="13">
        <v>2767</v>
      </c>
    </row>
    <row r="2769" spans="1:9" x14ac:dyDescent="0.25">
      <c r="A2769" s="13" t="str">
        <f t="shared" si="43"/>
        <v xml:space="preserve">630-I      Metal Overhead Sign Supports, Assembly No. 4 </v>
      </c>
      <c r="B2769" s="13" t="s">
        <v>3252</v>
      </c>
      <c r="C2769" s="13" t="s">
        <v>3273</v>
      </c>
      <c r="D2769" s="13" t="s">
        <v>186</v>
      </c>
      <c r="E2769" s="13" t="s">
        <v>187</v>
      </c>
      <c r="F2769" s="13" t="s">
        <v>188</v>
      </c>
      <c r="G2769" s="13" t="s">
        <v>189</v>
      </c>
      <c r="H2769" s="13" t="s">
        <v>190</v>
      </c>
      <c r="I2769" s="13">
        <v>2768</v>
      </c>
    </row>
    <row r="2770" spans="1:9" x14ac:dyDescent="0.25">
      <c r="A2770" s="13" t="str">
        <f t="shared" si="43"/>
        <v xml:space="preserve">630-I      Metal Overhead Sign Supports, Assembly No. 4, Contractor Designed </v>
      </c>
      <c r="B2770" s="13" t="s">
        <v>3252</v>
      </c>
      <c r="C2770" s="13" t="s">
        <v>3274</v>
      </c>
      <c r="D2770" s="13" t="s">
        <v>186</v>
      </c>
      <c r="E2770" s="13" t="s">
        <v>187</v>
      </c>
      <c r="F2770" s="13" t="s">
        <v>188</v>
      </c>
      <c r="G2770" s="13" t="s">
        <v>189</v>
      </c>
      <c r="H2770" s="13" t="s">
        <v>190</v>
      </c>
      <c r="I2770" s="13">
        <v>2769</v>
      </c>
    </row>
    <row r="2771" spans="1:9" x14ac:dyDescent="0.25">
      <c r="A2771" s="13" t="str">
        <f t="shared" si="43"/>
        <v xml:space="preserve">630-I      Metal Overhead Sign Supports, Assembly No. 5 </v>
      </c>
      <c r="B2771" s="13" t="s">
        <v>3252</v>
      </c>
      <c r="C2771" s="13" t="s">
        <v>3275</v>
      </c>
      <c r="D2771" s="13" t="s">
        <v>186</v>
      </c>
      <c r="E2771" s="13" t="s">
        <v>187</v>
      </c>
      <c r="F2771" s="13" t="s">
        <v>188</v>
      </c>
      <c r="G2771" s="13" t="s">
        <v>189</v>
      </c>
      <c r="H2771" s="13" t="s">
        <v>190</v>
      </c>
      <c r="I2771" s="13">
        <v>2770</v>
      </c>
    </row>
    <row r="2772" spans="1:9" x14ac:dyDescent="0.25">
      <c r="A2772" s="13" t="str">
        <f t="shared" si="43"/>
        <v xml:space="preserve">630-I      Metal Overhead Sign Supports, Assembly No. 5, Contractor Designed </v>
      </c>
      <c r="B2772" s="13" t="s">
        <v>3252</v>
      </c>
      <c r="C2772" s="13" t="s">
        <v>3276</v>
      </c>
      <c r="D2772" s="13" t="s">
        <v>186</v>
      </c>
      <c r="E2772" s="13" t="s">
        <v>187</v>
      </c>
      <c r="F2772" s="13" t="s">
        <v>188</v>
      </c>
      <c r="G2772" s="13" t="s">
        <v>189</v>
      </c>
      <c r="H2772" s="13" t="s">
        <v>190</v>
      </c>
      <c r="I2772" s="13">
        <v>2771</v>
      </c>
    </row>
    <row r="2773" spans="1:9" x14ac:dyDescent="0.25">
      <c r="A2773" s="13" t="str">
        <f t="shared" si="43"/>
        <v xml:space="preserve">630-I      Metal Overhead Sign Supports, Assembly No. 6, Contractor Designed </v>
      </c>
      <c r="B2773" s="13" t="s">
        <v>3252</v>
      </c>
      <c r="C2773" s="13" t="s">
        <v>3277</v>
      </c>
      <c r="D2773" s="13" t="s">
        <v>186</v>
      </c>
      <c r="E2773" s="13" t="s">
        <v>187</v>
      </c>
      <c r="F2773" s="13" t="s">
        <v>188</v>
      </c>
      <c r="G2773" s="13" t="s">
        <v>189</v>
      </c>
      <c r="H2773" s="13" t="s">
        <v>190</v>
      </c>
      <c r="I2773" s="13">
        <v>2772</v>
      </c>
    </row>
    <row r="2774" spans="1:9" x14ac:dyDescent="0.25">
      <c r="A2774" s="13" t="str">
        <f t="shared" si="43"/>
        <v xml:space="preserve">630-I      Metal Overhead Sign Supports, Assembly No. 7, Contractor Designed </v>
      </c>
      <c r="B2774" s="13" t="s">
        <v>3252</v>
      </c>
      <c r="C2774" s="13" t="s">
        <v>3278</v>
      </c>
      <c r="D2774" s="13" t="s">
        <v>186</v>
      </c>
      <c r="E2774" s="13" t="s">
        <v>187</v>
      </c>
      <c r="F2774" s="13" t="s">
        <v>188</v>
      </c>
      <c r="G2774" s="13" t="s">
        <v>189</v>
      </c>
      <c r="H2774" s="13" t="s">
        <v>190</v>
      </c>
      <c r="I2774" s="13">
        <v>2773</v>
      </c>
    </row>
    <row r="2775" spans="1:9" x14ac:dyDescent="0.25">
      <c r="A2775" s="13" t="str">
        <f t="shared" si="43"/>
        <v xml:space="preserve">630-I      Metal Overhead Sign Supports, Assembly No. 8, Contractor Designed </v>
      </c>
      <c r="B2775" s="13" t="s">
        <v>3252</v>
      </c>
      <c r="C2775" s="13" t="s">
        <v>3279</v>
      </c>
      <c r="D2775" s="13" t="s">
        <v>186</v>
      </c>
      <c r="E2775" s="13" t="s">
        <v>187</v>
      </c>
      <c r="F2775" s="13" t="s">
        <v>188</v>
      </c>
      <c r="G2775" s="13" t="s">
        <v>189</v>
      </c>
      <c r="H2775" s="13" t="s">
        <v>190</v>
      </c>
      <c r="I2775" s="13">
        <v>2774</v>
      </c>
    </row>
    <row r="2776" spans="1:9" x14ac:dyDescent="0.25">
      <c r="A2776" s="13" t="str">
        <f t="shared" si="43"/>
        <v xml:space="preserve">630-I      Metal Overhead Sign Supports, Assembly No. 9, Contractor Designed </v>
      </c>
      <c r="B2776" s="13" t="s">
        <v>3252</v>
      </c>
      <c r="C2776" s="13" t="s">
        <v>3280</v>
      </c>
      <c r="D2776" s="13" t="s">
        <v>186</v>
      </c>
      <c r="E2776" s="13" t="s">
        <v>187</v>
      </c>
      <c r="F2776" s="13" t="s">
        <v>188</v>
      </c>
      <c r="G2776" s="13" t="s">
        <v>189</v>
      </c>
      <c r="H2776" s="13" t="s">
        <v>190</v>
      </c>
      <c r="I2776" s="13">
        <v>2775</v>
      </c>
    </row>
    <row r="2777" spans="1:9" x14ac:dyDescent="0.25">
      <c r="A2777" s="13" t="str">
        <f t="shared" si="43"/>
        <v xml:space="preserve">630-J      Overhead Sign Supported on Bridge, Assembly No 1 </v>
      </c>
      <c r="B2777" s="13" t="s">
        <v>3281</v>
      </c>
      <c r="C2777" s="13" t="s">
        <v>3282</v>
      </c>
      <c r="D2777" s="13" t="s">
        <v>186</v>
      </c>
      <c r="E2777" s="13" t="s">
        <v>187</v>
      </c>
      <c r="F2777" s="13" t="s">
        <v>188</v>
      </c>
      <c r="G2777" s="13" t="s">
        <v>189</v>
      </c>
      <c r="H2777" s="13" t="s">
        <v>190</v>
      </c>
      <c r="I2777" s="13">
        <v>2776</v>
      </c>
    </row>
    <row r="2778" spans="1:9" x14ac:dyDescent="0.25">
      <c r="A2778" s="13" t="str">
        <f t="shared" si="43"/>
        <v xml:space="preserve">630-J      Overhead Sign Supported on Bridge, Assembly No 1, Contractor Designed </v>
      </c>
      <c r="B2778" s="13" t="s">
        <v>3281</v>
      </c>
      <c r="C2778" s="13" t="s">
        <v>3283</v>
      </c>
      <c r="D2778" s="13" t="s">
        <v>186</v>
      </c>
      <c r="E2778" s="13" t="s">
        <v>187</v>
      </c>
      <c r="F2778" s="13" t="s">
        <v>188</v>
      </c>
      <c r="G2778" s="13" t="s">
        <v>189</v>
      </c>
      <c r="H2778" s="13" t="s">
        <v>190</v>
      </c>
      <c r="I2778" s="13">
        <v>2777</v>
      </c>
    </row>
    <row r="2779" spans="1:9" x14ac:dyDescent="0.25">
      <c r="A2779" s="13" t="str">
        <f t="shared" si="43"/>
        <v xml:space="preserve">630-J      Overhead Sign Supported on Bridge, Assembly No 2 </v>
      </c>
      <c r="B2779" s="13" t="s">
        <v>3281</v>
      </c>
      <c r="C2779" s="13" t="s">
        <v>3284</v>
      </c>
      <c r="D2779" s="13" t="s">
        <v>186</v>
      </c>
      <c r="E2779" s="13" t="s">
        <v>187</v>
      </c>
      <c r="F2779" s="13" t="s">
        <v>188</v>
      </c>
      <c r="G2779" s="13" t="s">
        <v>189</v>
      </c>
      <c r="H2779" s="13" t="s">
        <v>190</v>
      </c>
      <c r="I2779" s="13">
        <v>2778</v>
      </c>
    </row>
    <row r="2780" spans="1:9" x14ac:dyDescent="0.25">
      <c r="A2780" s="13" t="str">
        <f t="shared" si="43"/>
        <v xml:space="preserve">630-J      Overhead Sign Supported on Bridge, Assembly No 2, Contractor Designed </v>
      </c>
      <c r="B2780" s="13" t="s">
        <v>3281</v>
      </c>
      <c r="C2780" s="13" t="s">
        <v>3285</v>
      </c>
      <c r="D2780" s="13" t="s">
        <v>186</v>
      </c>
      <c r="E2780" s="13" t="s">
        <v>187</v>
      </c>
      <c r="F2780" s="13" t="s">
        <v>188</v>
      </c>
      <c r="G2780" s="13" t="s">
        <v>189</v>
      </c>
      <c r="H2780" s="13" t="s">
        <v>190</v>
      </c>
      <c r="I2780" s="13">
        <v>2779</v>
      </c>
    </row>
    <row r="2781" spans="1:9" x14ac:dyDescent="0.25">
      <c r="A2781" s="13" t="str">
        <f t="shared" si="43"/>
        <v xml:space="preserve">630-J      Overhead Sign Supported on Bridge, Assembly No 3, Contractor Designed </v>
      </c>
      <c r="B2781" s="13" t="s">
        <v>3281</v>
      </c>
      <c r="C2781" s="13" t="s">
        <v>3286</v>
      </c>
      <c r="D2781" s="13" t="s">
        <v>186</v>
      </c>
      <c r="E2781" s="13" t="s">
        <v>187</v>
      </c>
      <c r="F2781" s="13" t="s">
        <v>188</v>
      </c>
      <c r="G2781" s="13" t="s">
        <v>189</v>
      </c>
      <c r="H2781" s="13" t="s">
        <v>190</v>
      </c>
      <c r="I2781" s="13">
        <v>2780</v>
      </c>
    </row>
    <row r="2782" spans="1:9" x14ac:dyDescent="0.25">
      <c r="A2782" s="13" t="str">
        <f t="shared" si="43"/>
        <v xml:space="preserve">630-J      Overhead Sign Supported on Bridge, Assembly No 4, Contractor Designed </v>
      </c>
      <c r="B2782" s="13" t="s">
        <v>3281</v>
      </c>
      <c r="C2782" s="13" t="s">
        <v>3287</v>
      </c>
      <c r="D2782" s="13" t="s">
        <v>186</v>
      </c>
      <c r="E2782" s="13" t="s">
        <v>187</v>
      </c>
      <c r="F2782" s="13" t="s">
        <v>188</v>
      </c>
      <c r="G2782" s="13" t="s">
        <v>189</v>
      </c>
      <c r="H2782" s="13" t="s">
        <v>190</v>
      </c>
      <c r="I2782" s="13">
        <v>2781</v>
      </c>
    </row>
    <row r="2783" spans="1:9" x14ac:dyDescent="0.25">
      <c r="A2783" s="13" t="str">
        <f t="shared" si="43"/>
        <v xml:space="preserve">630-K      Welded &amp; Seamless Steel Pipe Posts, 3 1/2" </v>
      </c>
      <c r="B2783" s="13" t="s">
        <v>3288</v>
      </c>
      <c r="C2783" s="13" t="s">
        <v>3289</v>
      </c>
      <c r="D2783" s="13" t="s">
        <v>230</v>
      </c>
      <c r="E2783" s="13" t="s">
        <v>187</v>
      </c>
      <c r="F2783" s="13" t="s">
        <v>188</v>
      </c>
      <c r="G2783" s="13" t="s">
        <v>189</v>
      </c>
      <c r="H2783" s="13" t="s">
        <v>190</v>
      </c>
      <c r="I2783" s="13">
        <v>2782</v>
      </c>
    </row>
    <row r="2784" spans="1:9" x14ac:dyDescent="0.25">
      <c r="A2784" s="13" t="str">
        <f t="shared" si="43"/>
        <v xml:space="preserve">630-K      Welded &amp; Seamless Steel Pipe Posts, 3" </v>
      </c>
      <c r="B2784" s="13" t="s">
        <v>3288</v>
      </c>
      <c r="C2784" s="13" t="s">
        <v>3290</v>
      </c>
      <c r="D2784" s="13" t="s">
        <v>230</v>
      </c>
      <c r="E2784" s="13" t="s">
        <v>187</v>
      </c>
      <c r="F2784" s="13" t="s">
        <v>188</v>
      </c>
      <c r="G2784" s="13" t="s">
        <v>189</v>
      </c>
      <c r="H2784" s="13" t="s">
        <v>190</v>
      </c>
      <c r="I2784" s="13">
        <v>2783</v>
      </c>
    </row>
    <row r="2785" spans="1:9" x14ac:dyDescent="0.25">
      <c r="A2785" s="13" t="str">
        <f t="shared" si="43"/>
        <v xml:space="preserve">630-K      Welded &amp; Seamless Steel Pipe Posts, 4" </v>
      </c>
      <c r="B2785" s="13" t="s">
        <v>3288</v>
      </c>
      <c r="C2785" s="13" t="s">
        <v>3291</v>
      </c>
      <c r="D2785" s="13" t="s">
        <v>230</v>
      </c>
      <c r="E2785" s="13" t="s">
        <v>187</v>
      </c>
      <c r="F2785" s="13" t="s">
        <v>188</v>
      </c>
      <c r="G2785" s="13" t="s">
        <v>189</v>
      </c>
      <c r="H2785" s="13" t="s">
        <v>190</v>
      </c>
      <c r="I2785" s="13">
        <v>2784</v>
      </c>
    </row>
    <row r="2786" spans="1:9" x14ac:dyDescent="0.25">
      <c r="A2786" s="13" t="str">
        <f t="shared" si="43"/>
        <v xml:space="preserve">630-K      Welded &amp; Seamless Steel Pipe Posts, 5" </v>
      </c>
      <c r="B2786" s="13" t="s">
        <v>3288</v>
      </c>
      <c r="C2786" s="13" t="s">
        <v>3292</v>
      </c>
      <c r="D2786" s="13" t="s">
        <v>230</v>
      </c>
      <c r="E2786" s="13" t="s">
        <v>187</v>
      </c>
      <c r="F2786" s="13" t="s">
        <v>188</v>
      </c>
      <c r="G2786" s="13" t="s">
        <v>189</v>
      </c>
      <c r="H2786" s="13" t="s">
        <v>190</v>
      </c>
      <c r="I2786" s="13">
        <v>2785</v>
      </c>
    </row>
    <row r="2787" spans="1:9" x14ac:dyDescent="0.25">
      <c r="A2787" s="13" t="str">
        <f t="shared" si="43"/>
        <v xml:space="preserve">907-630-L  Pedestal Sign Support, Assembly No 1, Contractor Designed </v>
      </c>
      <c r="B2787" s="13" t="s">
        <v>3293</v>
      </c>
      <c r="C2787" s="13" t="s">
        <v>3294</v>
      </c>
      <c r="D2787" s="13" t="s">
        <v>186</v>
      </c>
      <c r="E2787" s="13" t="s">
        <v>187</v>
      </c>
      <c r="F2787" s="13" t="s">
        <v>188</v>
      </c>
      <c r="G2787" s="13" t="s">
        <v>189</v>
      </c>
      <c r="H2787" s="13" t="s">
        <v>190</v>
      </c>
      <c r="I2787" s="13">
        <v>2786</v>
      </c>
    </row>
    <row r="2788" spans="1:9" x14ac:dyDescent="0.25">
      <c r="A2788" s="13" t="str">
        <f t="shared" si="43"/>
        <v xml:space="preserve">907-630-L  Pedestal Sign Support, Assembly No 2, Contractor Designed </v>
      </c>
      <c r="B2788" s="13" t="s">
        <v>3293</v>
      </c>
      <c r="C2788" s="13" t="s">
        <v>3295</v>
      </c>
      <c r="D2788" s="13" t="s">
        <v>186</v>
      </c>
      <c r="E2788" s="13" t="s">
        <v>187</v>
      </c>
      <c r="F2788" s="13" t="s">
        <v>188</v>
      </c>
      <c r="G2788" s="13" t="s">
        <v>189</v>
      </c>
      <c r="H2788" s="13" t="s">
        <v>190</v>
      </c>
      <c r="I2788" s="13">
        <v>2787</v>
      </c>
    </row>
    <row r="2789" spans="1:9" x14ac:dyDescent="0.25">
      <c r="A2789" s="13" t="str">
        <f t="shared" si="43"/>
        <v xml:space="preserve">907-630-L  Pedestal Sign Support, Assembly No 3, Contractor Designed </v>
      </c>
      <c r="B2789" s="13" t="s">
        <v>3293</v>
      </c>
      <c r="C2789" s="13" t="s">
        <v>3296</v>
      </c>
      <c r="D2789" s="13" t="s">
        <v>186</v>
      </c>
      <c r="E2789" s="13" t="s">
        <v>187</v>
      </c>
      <c r="F2789" s="13" t="s">
        <v>188</v>
      </c>
      <c r="G2789" s="13" t="s">
        <v>189</v>
      </c>
      <c r="H2789" s="13" t="s">
        <v>190</v>
      </c>
      <c r="I2789" s="13">
        <v>2788</v>
      </c>
    </row>
    <row r="2790" spans="1:9" x14ac:dyDescent="0.25">
      <c r="A2790" s="13" t="str">
        <f t="shared" si="43"/>
        <v xml:space="preserve">907-630-L  Pedestal Sign Support, Assembly No 4, Contractor Designed </v>
      </c>
      <c r="B2790" s="13" t="s">
        <v>3293</v>
      </c>
      <c r="C2790" s="13" t="s">
        <v>3297</v>
      </c>
      <c r="D2790" s="13" t="s">
        <v>186</v>
      </c>
      <c r="E2790" s="13" t="s">
        <v>187</v>
      </c>
      <c r="F2790" s="13" t="s">
        <v>188</v>
      </c>
      <c r="G2790" s="13" t="s">
        <v>189</v>
      </c>
      <c r="H2790" s="13" t="s">
        <v>190</v>
      </c>
      <c r="I2790" s="13">
        <v>2789</v>
      </c>
    </row>
    <row r="2791" spans="1:9" x14ac:dyDescent="0.25">
      <c r="A2791" s="13" t="str">
        <f t="shared" si="43"/>
        <v xml:space="preserve">907-630-L  Pedestal Sign Support, Assembly No 5, Contractor Designed </v>
      </c>
      <c r="B2791" s="13" t="s">
        <v>3293</v>
      </c>
      <c r="C2791" s="13" t="s">
        <v>3298</v>
      </c>
      <c r="D2791" s="13" t="s">
        <v>186</v>
      </c>
      <c r="E2791" s="13" t="s">
        <v>187</v>
      </c>
      <c r="F2791" s="13" t="s">
        <v>188</v>
      </c>
      <c r="G2791" s="13" t="s">
        <v>189</v>
      </c>
      <c r="H2791" s="13" t="s">
        <v>190</v>
      </c>
      <c r="I2791" s="13">
        <v>2790</v>
      </c>
    </row>
    <row r="2792" spans="1:9" x14ac:dyDescent="0.25">
      <c r="A2792" s="13" t="str">
        <f t="shared" si="43"/>
        <v xml:space="preserve">907-630-M  Post Sign Support, Assembly No 1, Contractor Designed </v>
      </c>
      <c r="B2792" s="13" t="s">
        <v>3299</v>
      </c>
      <c r="C2792" s="13" t="s">
        <v>3300</v>
      </c>
      <c r="D2792" s="13" t="s">
        <v>186</v>
      </c>
      <c r="E2792" s="13" t="s">
        <v>187</v>
      </c>
      <c r="F2792" s="13" t="s">
        <v>188</v>
      </c>
      <c r="G2792" s="13" t="s">
        <v>189</v>
      </c>
      <c r="H2792" s="13" t="s">
        <v>190</v>
      </c>
      <c r="I2792" s="13">
        <v>2791</v>
      </c>
    </row>
    <row r="2793" spans="1:9" x14ac:dyDescent="0.25">
      <c r="A2793" s="13" t="str">
        <f t="shared" si="43"/>
        <v xml:space="preserve">907-630-M  Post Sign Support, Assembly No 2, Contractor Designed </v>
      </c>
      <c r="B2793" s="13" t="s">
        <v>3299</v>
      </c>
      <c r="C2793" s="13" t="s">
        <v>3301</v>
      </c>
      <c r="D2793" s="13" t="s">
        <v>186</v>
      </c>
      <c r="E2793" s="13" t="s">
        <v>187</v>
      </c>
      <c r="F2793" s="13" t="s">
        <v>188</v>
      </c>
      <c r="G2793" s="13" t="s">
        <v>189</v>
      </c>
      <c r="H2793" s="13" t="s">
        <v>190</v>
      </c>
      <c r="I2793" s="13">
        <v>2792</v>
      </c>
    </row>
    <row r="2794" spans="1:9" x14ac:dyDescent="0.25">
      <c r="A2794" s="13" t="str">
        <f t="shared" si="43"/>
        <v xml:space="preserve">907-630-M  Post Sign Support, Assembly No 3, Contractor Designed </v>
      </c>
      <c r="B2794" s="13" t="s">
        <v>3299</v>
      </c>
      <c r="C2794" s="13" t="s">
        <v>3302</v>
      </c>
      <c r="D2794" s="13" t="s">
        <v>186</v>
      </c>
      <c r="E2794" s="13" t="s">
        <v>187</v>
      </c>
      <c r="F2794" s="13" t="s">
        <v>188</v>
      </c>
      <c r="G2794" s="13" t="s">
        <v>189</v>
      </c>
      <c r="H2794" s="13" t="s">
        <v>190</v>
      </c>
      <c r="I2794" s="13">
        <v>2793</v>
      </c>
    </row>
    <row r="2795" spans="1:9" x14ac:dyDescent="0.25">
      <c r="A2795" s="13" t="str">
        <f t="shared" si="43"/>
        <v xml:space="preserve">907-630-N  Reflective Sign Post Panel </v>
      </c>
      <c r="B2795" s="13" t="s">
        <v>3303</v>
      </c>
      <c r="C2795" s="13" t="s">
        <v>3304</v>
      </c>
      <c r="D2795" s="13" t="s">
        <v>207</v>
      </c>
      <c r="E2795" s="13" t="s">
        <v>187</v>
      </c>
      <c r="F2795" s="13" t="s">
        <v>188</v>
      </c>
      <c r="G2795" s="13" t="s">
        <v>189</v>
      </c>
      <c r="H2795" s="13" t="s">
        <v>190</v>
      </c>
      <c r="I2795" s="13">
        <v>2794</v>
      </c>
    </row>
    <row r="2796" spans="1:9" x14ac:dyDescent="0.25">
      <c r="A2796" s="13" t="str">
        <f t="shared" si="43"/>
        <v xml:space="preserve">907-630-O  Remove and Reset Sign Assembly </v>
      </c>
      <c r="B2796" s="13" t="s">
        <v>3305</v>
      </c>
      <c r="C2796" s="13" t="s">
        <v>3306</v>
      </c>
      <c r="D2796" s="13" t="s">
        <v>207</v>
      </c>
      <c r="E2796" s="13" t="s">
        <v>187</v>
      </c>
      <c r="F2796" s="13" t="s">
        <v>188</v>
      </c>
      <c r="G2796" s="13" t="s">
        <v>189</v>
      </c>
      <c r="H2796" s="13" t="s">
        <v>190</v>
      </c>
      <c r="I2796" s="13">
        <v>2795</v>
      </c>
    </row>
    <row r="2797" spans="1:9" x14ac:dyDescent="0.25">
      <c r="A2797" s="13" t="str">
        <f t="shared" si="43"/>
        <v xml:space="preserve">907-630-O  Remove and Reset Sign, 1 U-post </v>
      </c>
      <c r="B2797" s="13" t="s">
        <v>3305</v>
      </c>
      <c r="C2797" s="13" t="s">
        <v>3307</v>
      </c>
      <c r="D2797" s="13" t="s">
        <v>207</v>
      </c>
      <c r="E2797" s="13" t="s">
        <v>187</v>
      </c>
      <c r="F2797" s="13" t="s">
        <v>188</v>
      </c>
      <c r="G2797" s="13" t="s">
        <v>189</v>
      </c>
      <c r="H2797" s="13" t="s">
        <v>190</v>
      </c>
      <c r="I2797" s="13">
        <v>2796</v>
      </c>
    </row>
    <row r="2798" spans="1:9" x14ac:dyDescent="0.25">
      <c r="A2798" s="13" t="str">
        <f t="shared" si="43"/>
        <v xml:space="preserve">907-630-O  Remove and Reset Sign, 2 U-post </v>
      </c>
      <c r="B2798" s="13" t="s">
        <v>3305</v>
      </c>
      <c r="C2798" s="13" t="s">
        <v>3308</v>
      </c>
      <c r="D2798" s="13" t="s">
        <v>207</v>
      </c>
      <c r="E2798" s="13" t="s">
        <v>187</v>
      </c>
      <c r="F2798" s="13" t="s">
        <v>188</v>
      </c>
      <c r="G2798" s="13" t="s">
        <v>189</v>
      </c>
      <c r="H2798" s="13" t="s">
        <v>190</v>
      </c>
      <c r="I2798" s="13">
        <v>2797</v>
      </c>
    </row>
    <row r="2799" spans="1:9" x14ac:dyDescent="0.25">
      <c r="A2799" s="13" t="str">
        <f t="shared" si="43"/>
        <v xml:space="preserve">907-630-O  Remove and Reset Sign, All Sizes </v>
      </c>
      <c r="B2799" s="13" t="s">
        <v>3305</v>
      </c>
      <c r="C2799" s="13" t="s">
        <v>3309</v>
      </c>
      <c r="D2799" s="13" t="s">
        <v>207</v>
      </c>
      <c r="E2799" s="13" t="s">
        <v>187</v>
      </c>
      <c r="F2799" s="13" t="s">
        <v>188</v>
      </c>
      <c r="G2799" s="13" t="s">
        <v>189</v>
      </c>
      <c r="H2799" s="13" t="s">
        <v>190</v>
      </c>
      <c r="I2799" s="13">
        <v>2798</v>
      </c>
    </row>
    <row r="2800" spans="1:9" x14ac:dyDescent="0.25">
      <c r="A2800" s="13" t="str">
        <f t="shared" si="43"/>
        <v xml:space="preserve">907-630-O  Remove and Reset Sign, Overhead Sign </v>
      </c>
      <c r="B2800" s="13" t="s">
        <v>3305</v>
      </c>
      <c r="C2800" s="13" t="s">
        <v>3310</v>
      </c>
      <c r="D2800" s="13" t="s">
        <v>308</v>
      </c>
      <c r="E2800" s="13" t="s">
        <v>187</v>
      </c>
      <c r="F2800" s="13" t="s">
        <v>188</v>
      </c>
      <c r="G2800" s="13" t="s">
        <v>189</v>
      </c>
      <c r="H2800" s="13" t="s">
        <v>190</v>
      </c>
      <c r="I2800" s="13">
        <v>2799</v>
      </c>
    </row>
    <row r="2801" spans="1:9" x14ac:dyDescent="0.25">
      <c r="A2801" s="13" t="str">
        <f t="shared" si="43"/>
        <v xml:space="preserve">907-630-O  Remove and Reset Signs, Ground Mounted </v>
      </c>
      <c r="B2801" s="13" t="s">
        <v>3305</v>
      </c>
      <c r="C2801" s="13" t="s">
        <v>3311</v>
      </c>
      <c r="D2801" s="13" t="s">
        <v>207</v>
      </c>
      <c r="E2801" s="13" t="s">
        <v>187</v>
      </c>
      <c r="F2801" s="13" t="s">
        <v>188</v>
      </c>
      <c r="G2801" s="13" t="s">
        <v>189</v>
      </c>
      <c r="H2801" s="13" t="s">
        <v>190</v>
      </c>
      <c r="I2801" s="13">
        <v>2800</v>
      </c>
    </row>
    <row r="2802" spans="1:9" x14ac:dyDescent="0.25">
      <c r="A2802" s="13" t="str">
        <f t="shared" si="43"/>
        <v xml:space="preserve">907-630-O  Remove and Reset Signs, Ground Mounted on Round Post(s) </v>
      </c>
      <c r="B2802" s="13" t="s">
        <v>3305</v>
      </c>
      <c r="C2802" s="13" t="s">
        <v>3312</v>
      </c>
      <c r="D2802" s="13" t="s">
        <v>207</v>
      </c>
      <c r="E2802" s="13" t="s">
        <v>187</v>
      </c>
      <c r="F2802" s="13" t="s">
        <v>188</v>
      </c>
      <c r="G2802" s="13" t="s">
        <v>189</v>
      </c>
      <c r="H2802" s="13" t="s">
        <v>190</v>
      </c>
      <c r="I2802" s="13">
        <v>2801</v>
      </c>
    </row>
    <row r="2803" spans="1:9" x14ac:dyDescent="0.25">
      <c r="A2803" s="13" t="str">
        <f t="shared" si="43"/>
        <v xml:space="preserve">907-630-O  Remove and Reset Signs, Post Mounted </v>
      </c>
      <c r="B2803" s="13" t="s">
        <v>3305</v>
      </c>
      <c r="C2803" s="13" t="s">
        <v>3313</v>
      </c>
      <c r="D2803" s="13" t="s">
        <v>207</v>
      </c>
      <c r="E2803" s="13" t="s">
        <v>187</v>
      </c>
      <c r="F2803" s="13" t="s">
        <v>188</v>
      </c>
      <c r="G2803" s="13" t="s">
        <v>189</v>
      </c>
      <c r="H2803" s="13" t="s">
        <v>190</v>
      </c>
      <c r="I2803" s="13">
        <v>2802</v>
      </c>
    </row>
    <row r="2804" spans="1:9" x14ac:dyDescent="0.25">
      <c r="A2804" s="13" t="str">
        <f t="shared" si="43"/>
        <v xml:space="preserve">907-630-PP Roadside Directional Signs, Sheet Aluminum, 0.080" Thickness, Ground Mounted </v>
      </c>
      <c r="B2804" s="13" t="s">
        <v>3314</v>
      </c>
      <c r="C2804" s="13" t="s">
        <v>3315</v>
      </c>
      <c r="D2804" s="13" t="s">
        <v>308</v>
      </c>
      <c r="E2804" s="13" t="s">
        <v>187</v>
      </c>
      <c r="F2804" s="13" t="s">
        <v>188</v>
      </c>
      <c r="G2804" s="13" t="s">
        <v>189</v>
      </c>
      <c r="H2804" s="13" t="s">
        <v>190</v>
      </c>
      <c r="I2804" s="13">
        <v>2803</v>
      </c>
    </row>
    <row r="2805" spans="1:9" x14ac:dyDescent="0.25">
      <c r="A2805" s="13" t="str">
        <f t="shared" si="43"/>
        <v xml:space="preserve">907-630-PP Roadside Directional Signs, Sheet Aluminum, 0.125" Thickness, Ground Mounted </v>
      </c>
      <c r="B2805" s="13" t="s">
        <v>3314</v>
      </c>
      <c r="C2805" s="13" t="s">
        <v>3316</v>
      </c>
      <c r="D2805" s="13" t="s">
        <v>308</v>
      </c>
      <c r="E2805" s="13" t="s">
        <v>187</v>
      </c>
      <c r="F2805" s="13" t="s">
        <v>188</v>
      </c>
      <c r="G2805" s="13" t="s">
        <v>189</v>
      </c>
      <c r="H2805" s="13" t="s">
        <v>190</v>
      </c>
      <c r="I2805" s="13">
        <v>2804</v>
      </c>
    </row>
    <row r="2806" spans="1:9" x14ac:dyDescent="0.25">
      <c r="A2806" s="13" t="str">
        <f t="shared" si="43"/>
        <v xml:space="preserve">907-630-PP Handicap Parking Sign, With Post </v>
      </c>
      <c r="B2806" s="13" t="s">
        <v>3314</v>
      </c>
      <c r="C2806" s="13" t="s">
        <v>3317</v>
      </c>
      <c r="D2806" s="13" t="s">
        <v>207</v>
      </c>
      <c r="E2806" s="13" t="s">
        <v>187</v>
      </c>
      <c r="F2806" s="13" t="s">
        <v>188</v>
      </c>
      <c r="G2806" s="13" t="s">
        <v>189</v>
      </c>
      <c r="H2806" s="13" t="s">
        <v>190</v>
      </c>
      <c r="I2806" s="13">
        <v>2805</v>
      </c>
    </row>
    <row r="2807" spans="1:9" x14ac:dyDescent="0.25">
      <c r="A2807" s="13" t="str">
        <f t="shared" si="43"/>
        <v xml:space="preserve">907-630-PP Site Sign, Per Plans </v>
      </c>
      <c r="B2807" s="13" t="s">
        <v>3314</v>
      </c>
      <c r="C2807" s="13" t="s">
        <v>3318</v>
      </c>
      <c r="D2807" s="13" t="s">
        <v>207</v>
      </c>
      <c r="E2807" s="13" t="s">
        <v>187</v>
      </c>
      <c r="F2807" s="13" t="s">
        <v>188</v>
      </c>
      <c r="G2807" s="13" t="s">
        <v>189</v>
      </c>
      <c r="H2807" s="13" t="s">
        <v>190</v>
      </c>
      <c r="I2807" s="13">
        <v>2806</v>
      </c>
    </row>
    <row r="2808" spans="1:9" x14ac:dyDescent="0.25">
      <c r="A2808" s="13" t="str">
        <f t="shared" si="43"/>
        <v xml:space="preserve">907-630-PP Project Sign, State Furnished </v>
      </c>
      <c r="B2808" s="13" t="s">
        <v>3314</v>
      </c>
      <c r="C2808" s="13" t="s">
        <v>3319</v>
      </c>
      <c r="D2808" s="13" t="s">
        <v>207</v>
      </c>
      <c r="E2808" s="13" t="s">
        <v>187</v>
      </c>
      <c r="F2808" s="13" t="s">
        <v>188</v>
      </c>
      <c r="G2808" s="13" t="s">
        <v>189</v>
      </c>
      <c r="H2808" s="13" t="s">
        <v>190</v>
      </c>
      <c r="I2808" s="13">
        <v>2807</v>
      </c>
    </row>
    <row r="2809" spans="1:9" x14ac:dyDescent="0.25">
      <c r="A2809" s="13" t="str">
        <f t="shared" si="43"/>
        <v xml:space="preserve">907-630-PP Roadside Directional Signs, Sheet Aluminum, 0.080" Thickness, Overhead Mounted </v>
      </c>
      <c r="B2809" s="13" t="s">
        <v>3314</v>
      </c>
      <c r="C2809" s="13" t="s">
        <v>3320</v>
      </c>
      <c r="D2809" s="13" t="s">
        <v>308</v>
      </c>
      <c r="E2809" s="13" t="s">
        <v>187</v>
      </c>
      <c r="F2809" s="13" t="s">
        <v>188</v>
      </c>
      <c r="G2809" s="13" t="s">
        <v>189</v>
      </c>
      <c r="H2809" s="13" t="s">
        <v>190</v>
      </c>
      <c r="I2809" s="13">
        <v>2808</v>
      </c>
    </row>
    <row r="2810" spans="1:9" x14ac:dyDescent="0.25">
      <c r="A2810" s="13" t="str">
        <f t="shared" si="43"/>
        <v xml:space="preserve">907-630-PP Delineators, Guard Rail, Per Plans </v>
      </c>
      <c r="B2810" s="13" t="s">
        <v>3314</v>
      </c>
      <c r="C2810" s="13" t="s">
        <v>3321</v>
      </c>
      <c r="D2810" s="13" t="s">
        <v>207</v>
      </c>
      <c r="E2810" s="13" t="s">
        <v>187</v>
      </c>
      <c r="F2810" s="13" t="s">
        <v>188</v>
      </c>
      <c r="G2810" s="13" t="s">
        <v>189</v>
      </c>
      <c r="H2810" s="13" t="s">
        <v>190</v>
      </c>
      <c r="I2810" s="13">
        <v>2809</v>
      </c>
    </row>
    <row r="2811" spans="1:9" x14ac:dyDescent="0.25">
      <c r="A2811" s="13" t="str">
        <f t="shared" si="43"/>
        <v xml:space="preserve">907-630-PP Delineators, Concrete Barrier, Per Plans </v>
      </c>
      <c r="B2811" s="13" t="s">
        <v>3314</v>
      </c>
      <c r="C2811" s="13" t="s">
        <v>3322</v>
      </c>
      <c r="D2811" s="13" t="s">
        <v>207</v>
      </c>
      <c r="E2811" s="13" t="s">
        <v>187</v>
      </c>
      <c r="F2811" s="13" t="s">
        <v>188</v>
      </c>
      <c r="G2811" s="13" t="s">
        <v>189</v>
      </c>
      <c r="H2811" s="13" t="s">
        <v>190</v>
      </c>
      <c r="I2811" s="13">
        <v>2810</v>
      </c>
    </row>
    <row r="2812" spans="1:9" x14ac:dyDescent="0.25">
      <c r="A2812" s="13" t="str">
        <f t="shared" si="43"/>
        <v xml:space="preserve">907-632-A  Solid State Traffic Cabinet Assembly, Type I Cabinet, Type 1 Controller </v>
      </c>
      <c r="B2812" s="13" t="s">
        <v>3323</v>
      </c>
      <c r="C2812" s="13" t="s">
        <v>3324</v>
      </c>
      <c r="D2812" s="13" t="s">
        <v>207</v>
      </c>
      <c r="E2812" s="13" t="s">
        <v>187</v>
      </c>
      <c r="F2812" s="13" t="s">
        <v>188</v>
      </c>
      <c r="G2812" s="13" t="s">
        <v>189</v>
      </c>
      <c r="H2812" s="13" t="s">
        <v>190</v>
      </c>
      <c r="I2812" s="13">
        <v>2811</v>
      </c>
    </row>
    <row r="2813" spans="1:9" x14ac:dyDescent="0.25">
      <c r="A2813" s="13" t="str">
        <f t="shared" si="43"/>
        <v xml:space="preserve">907-632-A  Solid State Traffic Cabinet Assembly, Type I Cabinet, Type 2 Controller </v>
      </c>
      <c r="B2813" s="13" t="s">
        <v>3323</v>
      </c>
      <c r="C2813" s="13" t="s">
        <v>3325</v>
      </c>
      <c r="D2813" s="13" t="s">
        <v>207</v>
      </c>
      <c r="E2813" s="13" t="s">
        <v>187</v>
      </c>
      <c r="F2813" s="13" t="s">
        <v>188</v>
      </c>
      <c r="G2813" s="13" t="s">
        <v>189</v>
      </c>
      <c r="H2813" s="13" t="s">
        <v>190</v>
      </c>
      <c r="I2813" s="13">
        <v>2812</v>
      </c>
    </row>
    <row r="2814" spans="1:9" x14ac:dyDescent="0.25">
      <c r="A2814" s="13" t="str">
        <f t="shared" si="43"/>
        <v xml:space="preserve">907-632-A  Solid State Traffic Cabinet Assembly, Type I Cabinet, Type 3 Controller </v>
      </c>
      <c r="B2814" s="13" t="s">
        <v>3323</v>
      </c>
      <c r="C2814" s="13" t="s">
        <v>3326</v>
      </c>
      <c r="D2814" s="13" t="s">
        <v>207</v>
      </c>
      <c r="E2814" s="13" t="s">
        <v>187</v>
      </c>
      <c r="F2814" s="13" t="s">
        <v>188</v>
      </c>
      <c r="G2814" s="13" t="s">
        <v>189</v>
      </c>
      <c r="H2814" s="13" t="s">
        <v>190</v>
      </c>
      <c r="I2814" s="13">
        <v>2813</v>
      </c>
    </row>
    <row r="2815" spans="1:9" x14ac:dyDescent="0.25">
      <c r="A2815" s="13" t="str">
        <f t="shared" si="43"/>
        <v xml:space="preserve">907-632-A  Solid State Traffic Cabinet Assembly, Type II Cabinet, Type 1 Controller </v>
      </c>
      <c r="B2815" s="13" t="s">
        <v>3323</v>
      </c>
      <c r="C2815" s="13" t="s">
        <v>3327</v>
      </c>
      <c r="D2815" s="13" t="s">
        <v>207</v>
      </c>
      <c r="E2815" s="13" t="s">
        <v>187</v>
      </c>
      <c r="F2815" s="13" t="s">
        <v>188</v>
      </c>
      <c r="G2815" s="13" t="s">
        <v>189</v>
      </c>
      <c r="H2815" s="13" t="s">
        <v>190</v>
      </c>
      <c r="I2815" s="13">
        <v>2814</v>
      </c>
    </row>
    <row r="2816" spans="1:9" x14ac:dyDescent="0.25">
      <c r="A2816" s="13" t="str">
        <f t="shared" si="43"/>
        <v xml:space="preserve">907-632-A  Solid State Traffic Cabinet Assembly, Type II Cabinet, Type 2 Controller </v>
      </c>
      <c r="B2816" s="13" t="s">
        <v>3323</v>
      </c>
      <c r="C2816" s="13" t="s">
        <v>3328</v>
      </c>
      <c r="D2816" s="13" t="s">
        <v>207</v>
      </c>
      <c r="E2816" s="13" t="s">
        <v>187</v>
      </c>
      <c r="F2816" s="13" t="s">
        <v>188</v>
      </c>
      <c r="G2816" s="13" t="s">
        <v>189</v>
      </c>
      <c r="H2816" s="13" t="s">
        <v>190</v>
      </c>
      <c r="I2816" s="13">
        <v>2815</v>
      </c>
    </row>
    <row r="2817" spans="1:9" x14ac:dyDescent="0.25">
      <c r="A2817" s="13" t="str">
        <f t="shared" si="43"/>
        <v xml:space="preserve">907-632-A  Solid State Traffic Cabinet Assembly, Type II Cabinet, Type 3 Controller </v>
      </c>
      <c r="B2817" s="13" t="s">
        <v>3323</v>
      </c>
      <c r="C2817" s="13" t="s">
        <v>3329</v>
      </c>
      <c r="D2817" s="13" t="s">
        <v>207</v>
      </c>
      <c r="E2817" s="13" t="s">
        <v>187</v>
      </c>
      <c r="F2817" s="13" t="s">
        <v>188</v>
      </c>
      <c r="G2817" s="13" t="s">
        <v>189</v>
      </c>
      <c r="H2817" s="13" t="s">
        <v>190</v>
      </c>
      <c r="I2817" s="13">
        <v>2816</v>
      </c>
    </row>
    <row r="2818" spans="1:9" x14ac:dyDescent="0.25">
      <c r="A2818" s="13" t="str">
        <f t="shared" si="43"/>
        <v xml:space="preserve">907-632-A  Solid State Traffic Cabinet Assembly, Type III Cabinet, Type 1 Controller </v>
      </c>
      <c r="B2818" s="13" t="s">
        <v>3323</v>
      </c>
      <c r="C2818" s="13" t="s">
        <v>3330</v>
      </c>
      <c r="D2818" s="13" t="s">
        <v>207</v>
      </c>
      <c r="E2818" s="13" t="s">
        <v>187</v>
      </c>
      <c r="F2818" s="13" t="s">
        <v>188</v>
      </c>
      <c r="G2818" s="13" t="s">
        <v>189</v>
      </c>
      <c r="H2818" s="13" t="s">
        <v>190</v>
      </c>
      <c r="I2818" s="13">
        <v>2817</v>
      </c>
    </row>
    <row r="2819" spans="1:9" x14ac:dyDescent="0.25">
      <c r="A2819" s="13" t="str">
        <f t="shared" si="43"/>
        <v xml:space="preserve">907-632-A  Solid State Traffic Cabinet Assembly, Type III Cabinet, Type 2 Controller </v>
      </c>
      <c r="B2819" s="13" t="s">
        <v>3323</v>
      </c>
      <c r="C2819" s="13" t="s">
        <v>3331</v>
      </c>
      <c r="D2819" s="13" t="s">
        <v>207</v>
      </c>
      <c r="E2819" s="13" t="s">
        <v>187</v>
      </c>
      <c r="F2819" s="13" t="s">
        <v>188</v>
      </c>
      <c r="G2819" s="13" t="s">
        <v>189</v>
      </c>
      <c r="H2819" s="13" t="s">
        <v>190</v>
      </c>
      <c r="I2819" s="13">
        <v>2818</v>
      </c>
    </row>
    <row r="2820" spans="1:9" x14ac:dyDescent="0.25">
      <c r="A2820" s="13" t="str">
        <f t="shared" ref="A2820:A2883" si="44">_xlfn.CONCAT(B2820," ", C2820)</f>
        <v xml:space="preserve">907-632-A  Solid State Traffic Cabinet Assembly, Type III Cabinet, Type 3 Controller </v>
      </c>
      <c r="B2820" s="13" t="s">
        <v>3323</v>
      </c>
      <c r="C2820" s="13" t="s">
        <v>3332</v>
      </c>
      <c r="D2820" s="13" t="s">
        <v>207</v>
      </c>
      <c r="E2820" s="13" t="s">
        <v>187</v>
      </c>
      <c r="F2820" s="13" t="s">
        <v>188</v>
      </c>
      <c r="G2820" s="13" t="s">
        <v>189</v>
      </c>
      <c r="H2820" s="13" t="s">
        <v>190</v>
      </c>
      <c r="I2820" s="13">
        <v>2819</v>
      </c>
    </row>
    <row r="2821" spans="1:9" x14ac:dyDescent="0.25">
      <c r="A2821" s="13" t="str">
        <f t="shared" si="44"/>
        <v xml:space="preserve">907-632-A  Solid State Traffic Cabinet Assembly, Type IV Cabinet, Type 1 Controller </v>
      </c>
      <c r="B2821" s="13" t="s">
        <v>3323</v>
      </c>
      <c r="C2821" s="13" t="s">
        <v>3333</v>
      </c>
      <c r="D2821" s="13" t="s">
        <v>207</v>
      </c>
      <c r="E2821" s="13" t="s">
        <v>187</v>
      </c>
      <c r="F2821" s="13" t="s">
        <v>188</v>
      </c>
      <c r="G2821" s="13" t="s">
        <v>189</v>
      </c>
      <c r="H2821" s="13" t="s">
        <v>190</v>
      </c>
      <c r="I2821" s="13">
        <v>2820</v>
      </c>
    </row>
    <row r="2822" spans="1:9" x14ac:dyDescent="0.25">
      <c r="A2822" s="13" t="str">
        <f t="shared" si="44"/>
        <v xml:space="preserve">907-632-A  Solid State Traffic Cabinet Assembly, Type IV Cabinet, Type 2 Controller </v>
      </c>
      <c r="B2822" s="13" t="s">
        <v>3323</v>
      </c>
      <c r="C2822" s="13" t="s">
        <v>3334</v>
      </c>
      <c r="D2822" s="13" t="s">
        <v>207</v>
      </c>
      <c r="E2822" s="13" t="s">
        <v>187</v>
      </c>
      <c r="F2822" s="13" t="s">
        <v>188</v>
      </c>
      <c r="G2822" s="13" t="s">
        <v>189</v>
      </c>
      <c r="H2822" s="13" t="s">
        <v>190</v>
      </c>
      <c r="I2822" s="13">
        <v>2821</v>
      </c>
    </row>
    <row r="2823" spans="1:9" x14ac:dyDescent="0.25">
      <c r="A2823" s="13" t="str">
        <f t="shared" si="44"/>
        <v xml:space="preserve">907-632-A  Solid State Traffic Cabinet Assembly, Type IV Cabinet, Type 3 Controller </v>
      </c>
      <c r="B2823" s="13" t="s">
        <v>3323</v>
      </c>
      <c r="C2823" s="13" t="s">
        <v>3335</v>
      </c>
      <c r="D2823" s="13" t="s">
        <v>207</v>
      </c>
      <c r="E2823" s="13" t="s">
        <v>187</v>
      </c>
      <c r="F2823" s="13" t="s">
        <v>188</v>
      </c>
      <c r="G2823" s="13" t="s">
        <v>189</v>
      </c>
      <c r="H2823" s="13" t="s">
        <v>190</v>
      </c>
      <c r="I2823" s="13">
        <v>2822</v>
      </c>
    </row>
    <row r="2824" spans="1:9" x14ac:dyDescent="0.25">
      <c r="A2824" s="13" t="str">
        <f t="shared" si="44"/>
        <v xml:space="preserve">907-632-A  Solid State Traffic Cabinet Assembly, Type V Cabinet, Type 1 Controller </v>
      </c>
      <c r="B2824" s="13" t="s">
        <v>3323</v>
      </c>
      <c r="C2824" s="13" t="s">
        <v>3336</v>
      </c>
      <c r="D2824" s="13" t="s">
        <v>207</v>
      </c>
      <c r="E2824" s="13" t="s">
        <v>187</v>
      </c>
      <c r="F2824" s="13" t="s">
        <v>188</v>
      </c>
      <c r="G2824" s="13" t="s">
        <v>189</v>
      </c>
      <c r="H2824" s="13" t="s">
        <v>190</v>
      </c>
      <c r="I2824" s="13">
        <v>2823</v>
      </c>
    </row>
    <row r="2825" spans="1:9" x14ac:dyDescent="0.25">
      <c r="A2825" s="13" t="str">
        <f t="shared" si="44"/>
        <v xml:space="preserve">907-632-A  Solid State Traffic Cabinet Assembly, Type V Cabinet, Type 2 Controller </v>
      </c>
      <c r="B2825" s="13" t="s">
        <v>3323</v>
      </c>
      <c r="C2825" s="13" t="s">
        <v>3337</v>
      </c>
      <c r="D2825" s="13" t="s">
        <v>207</v>
      </c>
      <c r="E2825" s="13" t="s">
        <v>187</v>
      </c>
      <c r="F2825" s="13" t="s">
        <v>188</v>
      </c>
      <c r="G2825" s="13" t="s">
        <v>189</v>
      </c>
      <c r="H2825" s="13" t="s">
        <v>190</v>
      </c>
      <c r="I2825" s="13">
        <v>2824</v>
      </c>
    </row>
    <row r="2826" spans="1:9" x14ac:dyDescent="0.25">
      <c r="A2826" s="13" t="str">
        <f t="shared" si="44"/>
        <v xml:space="preserve">907-632-A  Solid State Traffic Cabinet Assembly, Type V Cabinet, Type 3 Controller </v>
      </c>
      <c r="B2826" s="13" t="s">
        <v>3323</v>
      </c>
      <c r="C2826" s="13" t="s">
        <v>3338</v>
      </c>
      <c r="D2826" s="13" t="s">
        <v>207</v>
      </c>
      <c r="E2826" s="13" t="s">
        <v>187</v>
      </c>
      <c r="F2826" s="13" t="s">
        <v>188</v>
      </c>
      <c r="G2826" s="13" t="s">
        <v>189</v>
      </c>
      <c r="H2826" s="13" t="s">
        <v>190</v>
      </c>
      <c r="I2826" s="13">
        <v>2825</v>
      </c>
    </row>
    <row r="2827" spans="1:9" x14ac:dyDescent="0.25">
      <c r="A2827" s="13" t="str">
        <f t="shared" si="44"/>
        <v xml:space="preserve">907-632-B  Remove and Replace Existing Traffic Signal Cabinet Assembly, Type I Cabinet, Type 1 Controller </v>
      </c>
      <c r="B2827" s="13" t="s">
        <v>3339</v>
      </c>
      <c r="C2827" s="13" t="s">
        <v>3340</v>
      </c>
      <c r="D2827" s="13" t="s">
        <v>207</v>
      </c>
      <c r="E2827" s="13" t="s">
        <v>187</v>
      </c>
      <c r="F2827" s="13" t="s">
        <v>188</v>
      </c>
      <c r="G2827" s="13" t="s">
        <v>189</v>
      </c>
      <c r="H2827" s="13" t="s">
        <v>190</v>
      </c>
      <c r="I2827" s="13">
        <v>2826</v>
      </c>
    </row>
    <row r="2828" spans="1:9" x14ac:dyDescent="0.25">
      <c r="A2828" s="13" t="str">
        <f t="shared" si="44"/>
        <v xml:space="preserve">907-632-B  Remove and Replace Existing Traffic Signal Cabinet Assembly, Type I Cabinet, Type 2 Controller </v>
      </c>
      <c r="B2828" s="13" t="s">
        <v>3339</v>
      </c>
      <c r="C2828" s="13" t="s">
        <v>3341</v>
      </c>
      <c r="D2828" s="13" t="s">
        <v>207</v>
      </c>
      <c r="E2828" s="13" t="s">
        <v>187</v>
      </c>
      <c r="F2828" s="13" t="s">
        <v>188</v>
      </c>
      <c r="G2828" s="13" t="s">
        <v>189</v>
      </c>
      <c r="H2828" s="13" t="s">
        <v>190</v>
      </c>
      <c r="I2828" s="13">
        <v>2827</v>
      </c>
    </row>
    <row r="2829" spans="1:9" x14ac:dyDescent="0.25">
      <c r="A2829" s="13" t="str">
        <f t="shared" si="44"/>
        <v xml:space="preserve">907-632-B  Remove and Replace Existing Traffic Signal Cabinet Assembly, Type I Cabinet, Type 3 Controller </v>
      </c>
      <c r="B2829" s="13" t="s">
        <v>3339</v>
      </c>
      <c r="C2829" s="13" t="s">
        <v>3342</v>
      </c>
      <c r="D2829" s="13" t="s">
        <v>207</v>
      </c>
      <c r="E2829" s="13" t="s">
        <v>187</v>
      </c>
      <c r="F2829" s="13" t="s">
        <v>188</v>
      </c>
      <c r="G2829" s="13" t="s">
        <v>189</v>
      </c>
      <c r="H2829" s="13" t="s">
        <v>190</v>
      </c>
      <c r="I2829" s="13">
        <v>2828</v>
      </c>
    </row>
    <row r="2830" spans="1:9" x14ac:dyDescent="0.25">
      <c r="A2830" s="13" t="str">
        <f t="shared" si="44"/>
        <v xml:space="preserve">907-632-B  Remove and Replace Existing Traffic Signal Cabinet Assembly, Type II Cabinet, Type 1 Controller </v>
      </c>
      <c r="B2830" s="13" t="s">
        <v>3339</v>
      </c>
      <c r="C2830" s="13" t="s">
        <v>3343</v>
      </c>
      <c r="D2830" s="13" t="s">
        <v>207</v>
      </c>
      <c r="E2830" s="13" t="s">
        <v>187</v>
      </c>
      <c r="F2830" s="13" t="s">
        <v>188</v>
      </c>
      <c r="G2830" s="13" t="s">
        <v>189</v>
      </c>
      <c r="H2830" s="13" t="s">
        <v>190</v>
      </c>
      <c r="I2830" s="13">
        <v>2829</v>
      </c>
    </row>
    <row r="2831" spans="1:9" x14ac:dyDescent="0.25">
      <c r="A2831" s="13" t="str">
        <f t="shared" si="44"/>
        <v xml:space="preserve">907-632-B  Remove and Replace Existing Traffic Signal Cabinet Assembly, Type II Cabinet, Type 2 Controller </v>
      </c>
      <c r="B2831" s="13" t="s">
        <v>3339</v>
      </c>
      <c r="C2831" s="13" t="s">
        <v>3344</v>
      </c>
      <c r="D2831" s="13" t="s">
        <v>207</v>
      </c>
      <c r="E2831" s="13" t="s">
        <v>187</v>
      </c>
      <c r="F2831" s="13" t="s">
        <v>188</v>
      </c>
      <c r="G2831" s="13" t="s">
        <v>189</v>
      </c>
      <c r="H2831" s="13" t="s">
        <v>190</v>
      </c>
      <c r="I2831" s="13">
        <v>2830</v>
      </c>
    </row>
    <row r="2832" spans="1:9" x14ac:dyDescent="0.25">
      <c r="A2832" s="13" t="str">
        <f t="shared" si="44"/>
        <v xml:space="preserve">907-632-B  Remove and Replace Existing Traffic Signal Cabinet Assembly, Type II Cabinet, Type 3 Controller </v>
      </c>
      <c r="B2832" s="13" t="s">
        <v>3339</v>
      </c>
      <c r="C2832" s="13" t="s">
        <v>3345</v>
      </c>
      <c r="D2832" s="13" t="s">
        <v>207</v>
      </c>
      <c r="E2832" s="13" t="s">
        <v>187</v>
      </c>
      <c r="F2832" s="13" t="s">
        <v>188</v>
      </c>
      <c r="G2832" s="13" t="s">
        <v>189</v>
      </c>
      <c r="H2832" s="13" t="s">
        <v>190</v>
      </c>
      <c r="I2832" s="13">
        <v>2831</v>
      </c>
    </row>
    <row r="2833" spans="1:9" x14ac:dyDescent="0.25">
      <c r="A2833" s="13" t="str">
        <f t="shared" si="44"/>
        <v xml:space="preserve">907-632-B  Remove and Replace Existing Traffic Signal Cabinet Assembly, Type III Cabinet, Type 1 Controller </v>
      </c>
      <c r="B2833" s="13" t="s">
        <v>3339</v>
      </c>
      <c r="C2833" s="13" t="s">
        <v>3346</v>
      </c>
      <c r="D2833" s="13" t="s">
        <v>207</v>
      </c>
      <c r="E2833" s="13" t="s">
        <v>187</v>
      </c>
      <c r="F2833" s="13" t="s">
        <v>188</v>
      </c>
      <c r="G2833" s="13" t="s">
        <v>189</v>
      </c>
      <c r="H2833" s="13" t="s">
        <v>190</v>
      </c>
      <c r="I2833" s="13">
        <v>2832</v>
      </c>
    </row>
    <row r="2834" spans="1:9" x14ac:dyDescent="0.25">
      <c r="A2834" s="13" t="str">
        <f t="shared" si="44"/>
        <v xml:space="preserve">907-632-B  Remove and Replace Existing Traffic Signal Cabinet Assembly, Type III Cabinet, Type 2 Controller </v>
      </c>
      <c r="B2834" s="13" t="s">
        <v>3339</v>
      </c>
      <c r="C2834" s="13" t="s">
        <v>3347</v>
      </c>
      <c r="D2834" s="13" t="s">
        <v>207</v>
      </c>
      <c r="E2834" s="13" t="s">
        <v>187</v>
      </c>
      <c r="F2834" s="13" t="s">
        <v>188</v>
      </c>
      <c r="G2834" s="13" t="s">
        <v>189</v>
      </c>
      <c r="H2834" s="13" t="s">
        <v>190</v>
      </c>
      <c r="I2834" s="13">
        <v>2833</v>
      </c>
    </row>
    <row r="2835" spans="1:9" x14ac:dyDescent="0.25">
      <c r="A2835" s="13" t="str">
        <f t="shared" si="44"/>
        <v xml:space="preserve">907-632-B  Remove and Replace Existing Traffic Signal Cabinet Assembly, Type III Cabinet, Type 3 Controller </v>
      </c>
      <c r="B2835" s="13" t="s">
        <v>3339</v>
      </c>
      <c r="C2835" s="13" t="s">
        <v>3348</v>
      </c>
      <c r="D2835" s="13" t="s">
        <v>207</v>
      </c>
      <c r="E2835" s="13" t="s">
        <v>187</v>
      </c>
      <c r="F2835" s="13" t="s">
        <v>188</v>
      </c>
      <c r="G2835" s="13" t="s">
        <v>189</v>
      </c>
      <c r="H2835" s="13" t="s">
        <v>190</v>
      </c>
      <c r="I2835" s="13">
        <v>2834</v>
      </c>
    </row>
    <row r="2836" spans="1:9" x14ac:dyDescent="0.25">
      <c r="A2836" s="13" t="str">
        <f t="shared" si="44"/>
        <v xml:space="preserve">907-632-B  Remove and Replace Existing Traffic Signal Cabinet Assembly, Type IV Cabinet, Type 1 Controller </v>
      </c>
      <c r="B2836" s="13" t="s">
        <v>3339</v>
      </c>
      <c r="C2836" s="13" t="s">
        <v>3349</v>
      </c>
      <c r="D2836" s="13" t="s">
        <v>207</v>
      </c>
      <c r="E2836" s="13" t="s">
        <v>187</v>
      </c>
      <c r="F2836" s="13" t="s">
        <v>188</v>
      </c>
      <c r="G2836" s="13" t="s">
        <v>189</v>
      </c>
      <c r="H2836" s="13" t="s">
        <v>190</v>
      </c>
      <c r="I2836" s="13">
        <v>2835</v>
      </c>
    </row>
    <row r="2837" spans="1:9" x14ac:dyDescent="0.25">
      <c r="A2837" s="13" t="str">
        <f t="shared" si="44"/>
        <v xml:space="preserve">907-632-B  Remove and Replace Existing Traffic Signal Cabinet Assembly, Type IV Cabinet, Type 2 Controller </v>
      </c>
      <c r="B2837" s="13" t="s">
        <v>3339</v>
      </c>
      <c r="C2837" s="13" t="s">
        <v>3350</v>
      </c>
      <c r="D2837" s="13" t="s">
        <v>207</v>
      </c>
      <c r="E2837" s="13" t="s">
        <v>187</v>
      </c>
      <c r="F2837" s="13" t="s">
        <v>188</v>
      </c>
      <c r="G2837" s="13" t="s">
        <v>189</v>
      </c>
      <c r="H2837" s="13" t="s">
        <v>190</v>
      </c>
      <c r="I2837" s="13">
        <v>2836</v>
      </c>
    </row>
    <row r="2838" spans="1:9" x14ac:dyDescent="0.25">
      <c r="A2838" s="13" t="str">
        <f t="shared" si="44"/>
        <v xml:space="preserve">907-632-B  Remove and Replace Existing Traffic Signal Cabinet Assembly, Type IV Cabinet, Type 3 Controller </v>
      </c>
      <c r="B2838" s="13" t="s">
        <v>3339</v>
      </c>
      <c r="C2838" s="13" t="s">
        <v>3351</v>
      </c>
      <c r="D2838" s="13" t="s">
        <v>207</v>
      </c>
      <c r="E2838" s="13" t="s">
        <v>187</v>
      </c>
      <c r="F2838" s="13" t="s">
        <v>188</v>
      </c>
      <c r="G2838" s="13" t="s">
        <v>189</v>
      </c>
      <c r="H2838" s="13" t="s">
        <v>190</v>
      </c>
      <c r="I2838" s="13">
        <v>2837</v>
      </c>
    </row>
    <row r="2839" spans="1:9" x14ac:dyDescent="0.25">
      <c r="A2839" s="13" t="str">
        <f t="shared" si="44"/>
        <v xml:space="preserve">907-632-B  Remove and Replace Existing Traffic Signal Cabinet Assembly, Type V Cabinet, Type 1 Controller </v>
      </c>
      <c r="B2839" s="13" t="s">
        <v>3339</v>
      </c>
      <c r="C2839" s="13" t="s">
        <v>3352</v>
      </c>
      <c r="D2839" s="13" t="s">
        <v>207</v>
      </c>
      <c r="E2839" s="13" t="s">
        <v>187</v>
      </c>
      <c r="F2839" s="13" t="s">
        <v>188</v>
      </c>
      <c r="G2839" s="13" t="s">
        <v>189</v>
      </c>
      <c r="H2839" s="13" t="s">
        <v>190</v>
      </c>
      <c r="I2839" s="13">
        <v>2838</v>
      </c>
    </row>
    <row r="2840" spans="1:9" x14ac:dyDescent="0.25">
      <c r="A2840" s="13" t="str">
        <f t="shared" si="44"/>
        <v xml:space="preserve">907-632-B  Remove and Replace Existing Traffic Signal Cabinet Assembly, Type V Cabinet, Type 2 Controller </v>
      </c>
      <c r="B2840" s="13" t="s">
        <v>3339</v>
      </c>
      <c r="C2840" s="13" t="s">
        <v>3353</v>
      </c>
      <c r="D2840" s="13" t="s">
        <v>207</v>
      </c>
      <c r="E2840" s="13" t="s">
        <v>187</v>
      </c>
      <c r="F2840" s="13" t="s">
        <v>188</v>
      </c>
      <c r="G2840" s="13" t="s">
        <v>189</v>
      </c>
      <c r="H2840" s="13" t="s">
        <v>190</v>
      </c>
      <c r="I2840" s="13">
        <v>2839</v>
      </c>
    </row>
    <row r="2841" spans="1:9" x14ac:dyDescent="0.25">
      <c r="A2841" s="13" t="str">
        <f t="shared" si="44"/>
        <v xml:space="preserve">907-632-B  Remove and Replace Existing Traffic Signal Cabinet Assembly, Type V Cabinet, Type 3 Controller </v>
      </c>
      <c r="B2841" s="13" t="s">
        <v>3339</v>
      </c>
      <c r="C2841" s="13" t="s">
        <v>3354</v>
      </c>
      <c r="D2841" s="13" t="s">
        <v>207</v>
      </c>
      <c r="E2841" s="13" t="s">
        <v>187</v>
      </c>
      <c r="F2841" s="13" t="s">
        <v>188</v>
      </c>
      <c r="G2841" s="13" t="s">
        <v>189</v>
      </c>
      <c r="H2841" s="13" t="s">
        <v>190</v>
      </c>
      <c r="I2841" s="13">
        <v>2840</v>
      </c>
    </row>
    <row r="2842" spans="1:9" x14ac:dyDescent="0.25">
      <c r="A2842" s="13" t="str">
        <f t="shared" si="44"/>
        <v xml:space="preserve">907-632-C  Modify Existing Traffic Signal Cabinet Assembly </v>
      </c>
      <c r="B2842" s="13" t="s">
        <v>3355</v>
      </c>
      <c r="C2842" s="13" t="s">
        <v>3356</v>
      </c>
      <c r="D2842" s="13" t="s">
        <v>207</v>
      </c>
      <c r="E2842" s="13" t="s">
        <v>187</v>
      </c>
      <c r="F2842" s="13" t="s">
        <v>188</v>
      </c>
      <c r="G2842" s="13" t="s">
        <v>189</v>
      </c>
      <c r="H2842" s="13" t="s">
        <v>190</v>
      </c>
      <c r="I2842" s="13">
        <v>2841</v>
      </c>
    </row>
    <row r="2843" spans="1:9" x14ac:dyDescent="0.25">
      <c r="A2843" s="13" t="str">
        <f t="shared" si="44"/>
        <v xml:space="preserve">907-632-D  Solid State Traffic Actuated Controller, Type 1 </v>
      </c>
      <c r="B2843" s="13" t="s">
        <v>3357</v>
      </c>
      <c r="C2843" s="13" t="s">
        <v>3358</v>
      </c>
      <c r="D2843" s="13" t="s">
        <v>207</v>
      </c>
      <c r="E2843" s="13" t="s">
        <v>187</v>
      </c>
      <c r="F2843" s="13" t="s">
        <v>188</v>
      </c>
      <c r="G2843" s="13" t="s">
        <v>189</v>
      </c>
      <c r="H2843" s="13" t="s">
        <v>190</v>
      </c>
      <c r="I2843" s="13">
        <v>2842</v>
      </c>
    </row>
    <row r="2844" spans="1:9" x14ac:dyDescent="0.25">
      <c r="A2844" s="13" t="str">
        <f t="shared" si="44"/>
        <v xml:space="preserve">907-632-D  Solid State Traffic Actuated Controller, Type 2 </v>
      </c>
      <c r="B2844" s="13" t="s">
        <v>3357</v>
      </c>
      <c r="C2844" s="13" t="s">
        <v>3359</v>
      </c>
      <c r="D2844" s="13" t="s">
        <v>207</v>
      </c>
      <c r="E2844" s="13" t="s">
        <v>187</v>
      </c>
      <c r="F2844" s="13" t="s">
        <v>188</v>
      </c>
      <c r="G2844" s="13" t="s">
        <v>189</v>
      </c>
      <c r="H2844" s="13" t="s">
        <v>190</v>
      </c>
      <c r="I2844" s="13">
        <v>2843</v>
      </c>
    </row>
    <row r="2845" spans="1:9" x14ac:dyDescent="0.25">
      <c r="A2845" s="13" t="str">
        <f t="shared" si="44"/>
        <v xml:space="preserve">907-632-D  Solid State Traffic Actuated Controller, Type 3 </v>
      </c>
      <c r="B2845" s="13" t="s">
        <v>3357</v>
      </c>
      <c r="C2845" s="13" t="s">
        <v>3360</v>
      </c>
      <c r="D2845" s="13" t="s">
        <v>207</v>
      </c>
      <c r="E2845" s="13" t="s">
        <v>187</v>
      </c>
      <c r="F2845" s="13" t="s">
        <v>188</v>
      </c>
      <c r="G2845" s="13" t="s">
        <v>189</v>
      </c>
      <c r="H2845" s="13" t="s">
        <v>190</v>
      </c>
      <c r="I2845" s="13">
        <v>2844</v>
      </c>
    </row>
    <row r="2846" spans="1:9" x14ac:dyDescent="0.25">
      <c r="A2846" s="13" t="str">
        <f t="shared" si="44"/>
        <v xml:space="preserve">907-632-D  Solid State Traffic Actuated Controller, Type M </v>
      </c>
      <c r="B2846" s="13" t="s">
        <v>3357</v>
      </c>
      <c r="C2846" s="13" t="s">
        <v>3361</v>
      </c>
      <c r="D2846" s="13" t="s">
        <v>207</v>
      </c>
      <c r="E2846" s="13" t="s">
        <v>187</v>
      </c>
      <c r="F2846" s="13" t="s">
        <v>188</v>
      </c>
      <c r="G2846" s="13" t="s">
        <v>189</v>
      </c>
      <c r="H2846" s="13" t="s">
        <v>190</v>
      </c>
      <c r="I2846" s="13">
        <v>2845</v>
      </c>
    </row>
    <row r="2847" spans="1:9" x14ac:dyDescent="0.25">
      <c r="A2847" s="13" t="str">
        <f t="shared" si="44"/>
        <v xml:space="preserve">907-632-E  Single-user Workstation Signal Software License </v>
      </c>
      <c r="B2847" s="13" t="s">
        <v>3362</v>
      </c>
      <c r="C2847" s="13" t="s">
        <v>3363</v>
      </c>
      <c r="D2847" s="13" t="s">
        <v>207</v>
      </c>
      <c r="E2847" s="13" t="s">
        <v>187</v>
      </c>
      <c r="F2847" s="13" t="s">
        <v>188</v>
      </c>
      <c r="G2847" s="13" t="s">
        <v>189</v>
      </c>
      <c r="H2847" s="13" t="s">
        <v>190</v>
      </c>
      <c r="I2847" s="13">
        <v>2846</v>
      </c>
    </row>
    <row r="2848" spans="1:9" x14ac:dyDescent="0.25">
      <c r="A2848" s="13" t="str">
        <f t="shared" si="44"/>
        <v xml:space="preserve">907-632-F  Single-user Server Signal Software License </v>
      </c>
      <c r="B2848" s="13" t="s">
        <v>3364</v>
      </c>
      <c r="C2848" s="13" t="s">
        <v>3365</v>
      </c>
      <c r="D2848" s="13" t="s">
        <v>207</v>
      </c>
      <c r="E2848" s="13" t="s">
        <v>187</v>
      </c>
      <c r="F2848" s="13" t="s">
        <v>188</v>
      </c>
      <c r="G2848" s="13" t="s">
        <v>189</v>
      </c>
      <c r="H2848" s="13" t="s">
        <v>190</v>
      </c>
      <c r="I2848" s="13">
        <v>2847</v>
      </c>
    </row>
    <row r="2849" spans="1:9" x14ac:dyDescent="0.25">
      <c r="A2849" s="13" t="str">
        <f t="shared" si="44"/>
        <v xml:space="preserve">907-632-G  Malfunction Management Unit </v>
      </c>
      <c r="B2849" s="13" t="s">
        <v>3366</v>
      </c>
      <c r="C2849" s="13" t="s">
        <v>3367</v>
      </c>
      <c r="D2849" s="13" t="s">
        <v>207</v>
      </c>
      <c r="E2849" s="13" t="s">
        <v>187</v>
      </c>
      <c r="F2849" s="13" t="s">
        <v>188</v>
      </c>
      <c r="G2849" s="13" t="s">
        <v>189</v>
      </c>
      <c r="H2849" s="13" t="s">
        <v>190</v>
      </c>
      <c r="I2849" s="13">
        <v>2848</v>
      </c>
    </row>
    <row r="2850" spans="1:9" x14ac:dyDescent="0.25">
      <c r="A2850" s="13" t="str">
        <f t="shared" si="44"/>
        <v xml:space="preserve">907-632-H  Card Rack, 10 position </v>
      </c>
      <c r="B2850" s="13" t="s">
        <v>3368</v>
      </c>
      <c r="C2850" s="13" t="s">
        <v>3369</v>
      </c>
      <c r="D2850" s="13" t="s">
        <v>207</v>
      </c>
      <c r="E2850" s="13" t="s">
        <v>187</v>
      </c>
      <c r="F2850" s="13" t="s">
        <v>188</v>
      </c>
      <c r="G2850" s="13" t="s">
        <v>189</v>
      </c>
      <c r="H2850" s="13" t="s">
        <v>190</v>
      </c>
      <c r="I2850" s="13">
        <v>2849</v>
      </c>
    </row>
    <row r="2851" spans="1:9" x14ac:dyDescent="0.25">
      <c r="A2851" s="13" t="str">
        <f t="shared" si="44"/>
        <v xml:space="preserve">907-632-H  Card Rack, 5 position </v>
      </c>
      <c r="B2851" s="13" t="s">
        <v>3368</v>
      </c>
      <c r="C2851" s="13" t="s">
        <v>3370</v>
      </c>
      <c r="D2851" s="13" t="s">
        <v>207</v>
      </c>
      <c r="E2851" s="13" t="s">
        <v>187</v>
      </c>
      <c r="F2851" s="13" t="s">
        <v>188</v>
      </c>
      <c r="G2851" s="13" t="s">
        <v>189</v>
      </c>
      <c r="H2851" s="13" t="s">
        <v>190</v>
      </c>
      <c r="I2851" s="13">
        <v>2850</v>
      </c>
    </row>
    <row r="2852" spans="1:9" x14ac:dyDescent="0.25">
      <c r="A2852" s="13" t="str">
        <f t="shared" si="44"/>
        <v xml:space="preserve">907-632-I  GPS Clock System </v>
      </c>
      <c r="B2852" s="13" t="s">
        <v>3371</v>
      </c>
      <c r="C2852" s="13" t="s">
        <v>3372</v>
      </c>
      <c r="D2852" s="13" t="s">
        <v>207</v>
      </c>
      <c r="E2852" s="13" t="s">
        <v>187</v>
      </c>
      <c r="F2852" s="13" t="s">
        <v>188</v>
      </c>
      <c r="G2852" s="13" t="s">
        <v>189</v>
      </c>
      <c r="H2852" s="13" t="s">
        <v>190</v>
      </c>
      <c r="I2852" s="13">
        <v>2851</v>
      </c>
    </row>
    <row r="2853" spans="1:9" x14ac:dyDescent="0.25">
      <c r="A2853" s="13" t="str">
        <f t="shared" si="44"/>
        <v xml:space="preserve">907-632-J  Power Service Pedestal </v>
      </c>
      <c r="B2853" s="13" t="s">
        <v>3373</v>
      </c>
      <c r="C2853" s="13" t="s">
        <v>3374</v>
      </c>
      <c r="D2853" s="13" t="s">
        <v>207</v>
      </c>
      <c r="E2853" s="13" t="s">
        <v>187</v>
      </c>
      <c r="F2853" s="13" t="s">
        <v>188</v>
      </c>
      <c r="G2853" s="13" t="s">
        <v>189</v>
      </c>
      <c r="H2853" s="13" t="s">
        <v>190</v>
      </c>
      <c r="I2853" s="13">
        <v>2852</v>
      </c>
    </row>
    <row r="2854" spans="1:9" x14ac:dyDescent="0.25">
      <c r="A2854" s="13" t="str">
        <f t="shared" si="44"/>
        <v xml:space="preserve">907-632-PP Traffic Signal Remote Monitoring System </v>
      </c>
      <c r="B2854" s="13" t="s">
        <v>3375</v>
      </c>
      <c r="C2854" s="13" t="s">
        <v>3376</v>
      </c>
      <c r="D2854" s="13" t="s">
        <v>207</v>
      </c>
      <c r="E2854" s="13" t="s">
        <v>187</v>
      </c>
      <c r="F2854" s="13" t="s">
        <v>188</v>
      </c>
      <c r="G2854" s="13" t="s">
        <v>189</v>
      </c>
      <c r="H2854" s="13" t="s">
        <v>190</v>
      </c>
      <c r="I2854" s="13">
        <v>2853</v>
      </c>
    </row>
    <row r="2855" spans="1:9" x14ac:dyDescent="0.25">
      <c r="A2855" s="13" t="str">
        <f t="shared" si="44"/>
        <v xml:space="preserve">907-632-PP Repair of Traffic Signal Equipment Grounding System </v>
      </c>
      <c r="B2855" s="13" t="s">
        <v>3375</v>
      </c>
      <c r="C2855" s="13" t="s">
        <v>3377</v>
      </c>
      <c r="D2855" s="13" t="s">
        <v>186</v>
      </c>
      <c r="E2855" s="13" t="s">
        <v>187</v>
      </c>
      <c r="F2855" s="13" t="s">
        <v>188</v>
      </c>
      <c r="G2855" s="13" t="s">
        <v>189</v>
      </c>
      <c r="H2855" s="13" t="s">
        <v>190</v>
      </c>
      <c r="I2855" s="13">
        <v>2854</v>
      </c>
    </row>
    <row r="2856" spans="1:9" x14ac:dyDescent="0.25">
      <c r="A2856" s="13" t="str">
        <f t="shared" si="44"/>
        <v xml:space="preserve">907-632-PP Solid State Traffic Cabinet, Type III Cabinet </v>
      </c>
      <c r="B2856" s="13" t="s">
        <v>3375</v>
      </c>
      <c r="C2856" s="13" t="s">
        <v>3378</v>
      </c>
      <c r="D2856" s="13" t="s">
        <v>207</v>
      </c>
      <c r="E2856" s="13" t="s">
        <v>187</v>
      </c>
      <c r="F2856" s="13" t="s">
        <v>188</v>
      </c>
      <c r="G2856" s="13" t="s">
        <v>189</v>
      </c>
      <c r="H2856" s="13" t="s">
        <v>190</v>
      </c>
      <c r="I2856" s="13">
        <v>2855</v>
      </c>
    </row>
    <row r="2857" spans="1:9" x14ac:dyDescent="0.25">
      <c r="A2857" s="13" t="str">
        <f t="shared" si="44"/>
        <v xml:space="preserve">907-632-PP Elevate Traffic Type III Cabinet Foundation </v>
      </c>
      <c r="B2857" s="13" t="s">
        <v>3375</v>
      </c>
      <c r="C2857" s="13" t="s">
        <v>3379</v>
      </c>
      <c r="D2857" s="13" t="s">
        <v>207</v>
      </c>
      <c r="E2857" s="13" t="s">
        <v>187</v>
      </c>
      <c r="F2857" s="13" t="s">
        <v>188</v>
      </c>
      <c r="G2857" s="13" t="s">
        <v>189</v>
      </c>
      <c r="H2857" s="13" t="s">
        <v>190</v>
      </c>
      <c r="I2857" s="13">
        <v>2856</v>
      </c>
    </row>
    <row r="2858" spans="1:9" x14ac:dyDescent="0.25">
      <c r="A2858" s="13" t="str">
        <f t="shared" si="44"/>
        <v xml:space="preserve">907-632-PP Solid State Traffic Cabinet, Type IV Cabinet </v>
      </c>
      <c r="B2858" s="13" t="s">
        <v>3375</v>
      </c>
      <c r="C2858" s="13" t="s">
        <v>3380</v>
      </c>
      <c r="D2858" s="13" t="s">
        <v>207</v>
      </c>
      <c r="E2858" s="13" t="s">
        <v>187</v>
      </c>
      <c r="F2858" s="13" t="s">
        <v>188</v>
      </c>
      <c r="G2858" s="13" t="s">
        <v>189</v>
      </c>
      <c r="H2858" s="13" t="s">
        <v>190</v>
      </c>
      <c r="I2858" s="13">
        <v>2857</v>
      </c>
    </row>
    <row r="2859" spans="1:9" x14ac:dyDescent="0.25">
      <c r="A2859" s="13" t="str">
        <f t="shared" si="44"/>
        <v xml:space="preserve">907-633-A  Uninterruptable Power Supply </v>
      </c>
      <c r="B2859" s="13" t="s">
        <v>3381</v>
      </c>
      <c r="C2859" s="13" t="s">
        <v>3382</v>
      </c>
      <c r="D2859" s="13" t="s">
        <v>207</v>
      </c>
      <c r="E2859" s="13" t="s">
        <v>187</v>
      </c>
      <c r="F2859" s="13" t="s">
        <v>188</v>
      </c>
      <c r="G2859" s="13" t="s">
        <v>189</v>
      </c>
      <c r="H2859" s="13" t="s">
        <v>190</v>
      </c>
      <c r="I2859" s="13">
        <v>2858</v>
      </c>
    </row>
    <row r="2860" spans="1:9" x14ac:dyDescent="0.25">
      <c r="A2860" s="13" t="str">
        <f t="shared" si="44"/>
        <v xml:space="preserve">907-633-PP Replace Power Breaker Box and Breakers </v>
      </c>
      <c r="B2860" s="13" t="s">
        <v>3383</v>
      </c>
      <c r="C2860" s="13" t="s">
        <v>3384</v>
      </c>
      <c r="D2860" s="13" t="s">
        <v>207</v>
      </c>
      <c r="E2860" s="13" t="s">
        <v>187</v>
      </c>
      <c r="F2860" s="13" t="s">
        <v>188</v>
      </c>
      <c r="G2860" s="13" t="s">
        <v>189</v>
      </c>
      <c r="H2860" s="13" t="s">
        <v>190</v>
      </c>
      <c r="I2860" s="13">
        <v>2859</v>
      </c>
    </row>
    <row r="2861" spans="1:9" x14ac:dyDescent="0.25">
      <c r="A2861" s="13" t="str">
        <f t="shared" si="44"/>
        <v xml:space="preserve">907-634-A  Traffic Signal Equipment Pole, Type 1, 25' Shaft </v>
      </c>
      <c r="B2861" s="13" t="s">
        <v>3385</v>
      </c>
      <c r="C2861" s="13" t="s">
        <v>3386</v>
      </c>
      <c r="D2861" s="13" t="s">
        <v>207</v>
      </c>
      <c r="E2861" s="13" t="s">
        <v>187</v>
      </c>
      <c r="F2861" s="13" t="s">
        <v>188</v>
      </c>
      <c r="G2861" s="13" t="s">
        <v>189</v>
      </c>
      <c r="H2861" s="13" t="s">
        <v>190</v>
      </c>
      <c r="I2861" s="13">
        <v>2860</v>
      </c>
    </row>
    <row r="2862" spans="1:9" x14ac:dyDescent="0.25">
      <c r="A2862" s="13" t="str">
        <f t="shared" si="44"/>
        <v xml:space="preserve">907-634-A  Traffic Signal Equipment Pole, Type 1, 30' Shaft </v>
      </c>
      <c r="B2862" s="13" t="s">
        <v>3385</v>
      </c>
      <c r="C2862" s="13" t="s">
        <v>3387</v>
      </c>
      <c r="D2862" s="13" t="s">
        <v>207</v>
      </c>
      <c r="E2862" s="13" t="s">
        <v>187</v>
      </c>
      <c r="F2862" s="13" t="s">
        <v>188</v>
      </c>
      <c r="G2862" s="13" t="s">
        <v>189</v>
      </c>
      <c r="H2862" s="13" t="s">
        <v>190</v>
      </c>
      <c r="I2862" s="13">
        <v>2861</v>
      </c>
    </row>
    <row r="2863" spans="1:9" x14ac:dyDescent="0.25">
      <c r="A2863" s="13" t="str">
        <f t="shared" si="44"/>
        <v xml:space="preserve">907-634-A  Traffic Signal Equipment Pole, Type 1, 35' Shaft </v>
      </c>
      <c r="B2863" s="13" t="s">
        <v>3385</v>
      </c>
      <c r="C2863" s="13" t="s">
        <v>3388</v>
      </c>
      <c r="D2863" s="13" t="s">
        <v>207</v>
      </c>
      <c r="E2863" s="13" t="s">
        <v>187</v>
      </c>
      <c r="F2863" s="13" t="s">
        <v>188</v>
      </c>
      <c r="G2863" s="13" t="s">
        <v>189</v>
      </c>
      <c r="H2863" s="13" t="s">
        <v>190</v>
      </c>
      <c r="I2863" s="13">
        <v>2862</v>
      </c>
    </row>
    <row r="2864" spans="1:9" x14ac:dyDescent="0.25">
      <c r="A2864" s="13" t="str">
        <f t="shared" si="44"/>
        <v xml:space="preserve">907-634-A  Traffic Signal Equipment Pole, Type 1, 40' Shaft </v>
      </c>
      <c r="B2864" s="13" t="s">
        <v>3385</v>
      </c>
      <c r="C2864" s="13" t="s">
        <v>3389</v>
      </c>
      <c r="D2864" s="13" t="s">
        <v>207</v>
      </c>
      <c r="E2864" s="13" t="s">
        <v>187</v>
      </c>
      <c r="F2864" s="13" t="s">
        <v>188</v>
      </c>
      <c r="G2864" s="13" t="s">
        <v>189</v>
      </c>
      <c r="H2864" s="13" t="s">
        <v>190</v>
      </c>
      <c r="I2864" s="13">
        <v>2863</v>
      </c>
    </row>
    <row r="2865" spans="1:9" x14ac:dyDescent="0.25">
      <c r="A2865" s="13" t="str">
        <f t="shared" si="44"/>
        <v xml:space="preserve">907-634-A  Traffic Signal Equipment Pole, Type 1, 50' Shaft </v>
      </c>
      <c r="B2865" s="13" t="s">
        <v>3385</v>
      </c>
      <c r="C2865" s="13" t="s">
        <v>3390</v>
      </c>
      <c r="D2865" s="13" t="s">
        <v>207</v>
      </c>
      <c r="E2865" s="13" t="s">
        <v>187</v>
      </c>
      <c r="F2865" s="13" t="s">
        <v>188</v>
      </c>
      <c r="G2865" s="13" t="s">
        <v>189</v>
      </c>
      <c r="H2865" s="13" t="s">
        <v>190</v>
      </c>
      <c r="I2865" s="13">
        <v>2864</v>
      </c>
    </row>
    <row r="2866" spans="1:9" x14ac:dyDescent="0.25">
      <c r="A2866" s="13" t="str">
        <f t="shared" si="44"/>
        <v xml:space="preserve">907-634-A  Traffic Signal Equipment Pole, Type 1, 70' Shaft </v>
      </c>
      <c r="B2866" s="13" t="s">
        <v>3385</v>
      </c>
      <c r="C2866" s="13" t="s">
        <v>3391</v>
      </c>
      <c r="D2866" s="13" t="s">
        <v>207</v>
      </c>
      <c r="E2866" s="13" t="s">
        <v>187</v>
      </c>
      <c r="F2866" s="13" t="s">
        <v>188</v>
      </c>
      <c r="G2866" s="13" t="s">
        <v>189</v>
      </c>
      <c r="H2866" s="13" t="s">
        <v>190</v>
      </c>
      <c r="I2866" s="13">
        <v>2865</v>
      </c>
    </row>
    <row r="2867" spans="1:9" x14ac:dyDescent="0.25">
      <c r="A2867" s="13" t="str">
        <f t="shared" si="44"/>
        <v xml:space="preserve">907-634-A  Traffic Signal Equipment Pole, Type I, 45' Shaft </v>
      </c>
      <c r="B2867" s="13" t="s">
        <v>3385</v>
      </c>
      <c r="C2867" s="13" t="s">
        <v>3392</v>
      </c>
      <c r="D2867" s="13" t="s">
        <v>207</v>
      </c>
      <c r="E2867" s="13" t="s">
        <v>187</v>
      </c>
      <c r="F2867" s="13" t="s">
        <v>188</v>
      </c>
      <c r="G2867" s="13" t="s">
        <v>189</v>
      </c>
      <c r="H2867" s="13" t="s">
        <v>190</v>
      </c>
      <c r="I2867" s="13">
        <v>2866</v>
      </c>
    </row>
    <row r="2868" spans="1:9" x14ac:dyDescent="0.25">
      <c r="A2868" s="13" t="str">
        <f t="shared" si="44"/>
        <v xml:space="preserve">907-634-A  Traffic Signal Equipment Pole, Type II(L), 17' Shaft, 100' Arm </v>
      </c>
      <c r="B2868" s="13" t="s">
        <v>3385</v>
      </c>
      <c r="C2868" s="13" t="s">
        <v>3393</v>
      </c>
      <c r="D2868" s="13" t="s">
        <v>207</v>
      </c>
      <c r="E2868" s="13" t="s">
        <v>187</v>
      </c>
      <c r="F2868" s="13" t="s">
        <v>188</v>
      </c>
      <c r="G2868" s="13" t="s">
        <v>189</v>
      </c>
      <c r="H2868" s="13" t="s">
        <v>190</v>
      </c>
      <c r="I2868" s="13">
        <v>2867</v>
      </c>
    </row>
    <row r="2869" spans="1:9" x14ac:dyDescent="0.25">
      <c r="A2869" s="13" t="str">
        <f t="shared" si="44"/>
        <v xml:space="preserve">907-634-A  Traffic Signal Equipment Pole, Type II(L), 17' Shaft, 25' Arm </v>
      </c>
      <c r="B2869" s="13" t="s">
        <v>3385</v>
      </c>
      <c r="C2869" s="13" t="s">
        <v>3394</v>
      </c>
      <c r="D2869" s="13" t="s">
        <v>207</v>
      </c>
      <c r="E2869" s="13" t="s">
        <v>187</v>
      </c>
      <c r="F2869" s="13" t="s">
        <v>188</v>
      </c>
      <c r="G2869" s="13" t="s">
        <v>189</v>
      </c>
      <c r="H2869" s="13" t="s">
        <v>190</v>
      </c>
      <c r="I2869" s="13">
        <v>2868</v>
      </c>
    </row>
    <row r="2870" spans="1:9" x14ac:dyDescent="0.25">
      <c r="A2870" s="13" t="str">
        <f t="shared" si="44"/>
        <v xml:space="preserve">907-634-A  Traffic Signal Equipment Pole, Type II(L), 17' Shaft, 30' Arm </v>
      </c>
      <c r="B2870" s="13" t="s">
        <v>3385</v>
      </c>
      <c r="C2870" s="13" t="s">
        <v>3395</v>
      </c>
      <c r="D2870" s="13" t="s">
        <v>207</v>
      </c>
      <c r="E2870" s="13" t="s">
        <v>187</v>
      </c>
      <c r="F2870" s="13" t="s">
        <v>188</v>
      </c>
      <c r="G2870" s="13" t="s">
        <v>189</v>
      </c>
      <c r="H2870" s="13" t="s">
        <v>190</v>
      </c>
      <c r="I2870" s="13">
        <v>2869</v>
      </c>
    </row>
    <row r="2871" spans="1:9" x14ac:dyDescent="0.25">
      <c r="A2871" s="13" t="str">
        <f t="shared" si="44"/>
        <v xml:space="preserve">907-634-A  Traffic Signal Equipment Pole, Type II(L), 17' Shaft, 35' Arm </v>
      </c>
      <c r="B2871" s="13" t="s">
        <v>3385</v>
      </c>
      <c r="C2871" s="13" t="s">
        <v>3396</v>
      </c>
      <c r="D2871" s="13" t="s">
        <v>207</v>
      </c>
      <c r="E2871" s="13" t="s">
        <v>187</v>
      </c>
      <c r="F2871" s="13" t="s">
        <v>188</v>
      </c>
      <c r="G2871" s="13" t="s">
        <v>189</v>
      </c>
      <c r="H2871" s="13" t="s">
        <v>190</v>
      </c>
      <c r="I2871" s="13">
        <v>2870</v>
      </c>
    </row>
    <row r="2872" spans="1:9" x14ac:dyDescent="0.25">
      <c r="A2872" s="13" t="str">
        <f t="shared" si="44"/>
        <v xml:space="preserve">907-634-A  Traffic Signal Equipment Pole, Type II(L), 17' Shaft, 40' Arm </v>
      </c>
      <c r="B2872" s="13" t="s">
        <v>3385</v>
      </c>
      <c r="C2872" s="13" t="s">
        <v>3397</v>
      </c>
      <c r="D2872" s="13" t="s">
        <v>207</v>
      </c>
      <c r="E2872" s="13" t="s">
        <v>187</v>
      </c>
      <c r="F2872" s="13" t="s">
        <v>188</v>
      </c>
      <c r="G2872" s="13" t="s">
        <v>189</v>
      </c>
      <c r="H2872" s="13" t="s">
        <v>190</v>
      </c>
      <c r="I2872" s="13">
        <v>2871</v>
      </c>
    </row>
    <row r="2873" spans="1:9" x14ac:dyDescent="0.25">
      <c r="A2873" s="13" t="str">
        <f t="shared" si="44"/>
        <v xml:space="preserve">907-634-A  Traffic Signal Equipment Pole, Type II(L), 17' Shaft, 45' Arm </v>
      </c>
      <c r="B2873" s="13" t="s">
        <v>3385</v>
      </c>
      <c r="C2873" s="13" t="s">
        <v>3398</v>
      </c>
      <c r="D2873" s="13" t="s">
        <v>207</v>
      </c>
      <c r="E2873" s="13" t="s">
        <v>187</v>
      </c>
      <c r="F2873" s="13" t="s">
        <v>188</v>
      </c>
      <c r="G2873" s="13" t="s">
        <v>189</v>
      </c>
      <c r="H2873" s="13" t="s">
        <v>190</v>
      </c>
      <c r="I2873" s="13">
        <v>2872</v>
      </c>
    </row>
    <row r="2874" spans="1:9" x14ac:dyDescent="0.25">
      <c r="A2874" s="13" t="str">
        <f t="shared" si="44"/>
        <v xml:space="preserve">907-634-A  Traffic Signal Equipment Pole, Type II(L), 17' Shaft, 50' Arm </v>
      </c>
      <c r="B2874" s="13" t="s">
        <v>3385</v>
      </c>
      <c r="C2874" s="13" t="s">
        <v>3399</v>
      </c>
      <c r="D2874" s="13" t="s">
        <v>207</v>
      </c>
      <c r="E2874" s="13" t="s">
        <v>187</v>
      </c>
      <c r="F2874" s="13" t="s">
        <v>188</v>
      </c>
      <c r="G2874" s="13" t="s">
        <v>189</v>
      </c>
      <c r="H2874" s="13" t="s">
        <v>190</v>
      </c>
      <c r="I2874" s="13">
        <v>2873</v>
      </c>
    </row>
    <row r="2875" spans="1:9" x14ac:dyDescent="0.25">
      <c r="A2875" s="13" t="str">
        <f t="shared" si="44"/>
        <v xml:space="preserve">907-634-A  Traffic Signal Equipment Pole, Type II(L), 17' Shaft, 55' Arm </v>
      </c>
      <c r="B2875" s="13" t="s">
        <v>3385</v>
      </c>
      <c r="C2875" s="13" t="s">
        <v>3400</v>
      </c>
      <c r="D2875" s="13" t="s">
        <v>207</v>
      </c>
      <c r="E2875" s="13" t="s">
        <v>187</v>
      </c>
      <c r="F2875" s="13" t="s">
        <v>188</v>
      </c>
      <c r="G2875" s="13" t="s">
        <v>189</v>
      </c>
      <c r="H2875" s="13" t="s">
        <v>190</v>
      </c>
      <c r="I2875" s="13">
        <v>2874</v>
      </c>
    </row>
    <row r="2876" spans="1:9" x14ac:dyDescent="0.25">
      <c r="A2876" s="13" t="str">
        <f t="shared" si="44"/>
        <v xml:space="preserve">907-634-A  Traffic Signal Equipment Pole, Type II(L), 17' Shaft, 60' Arm </v>
      </c>
      <c r="B2876" s="13" t="s">
        <v>3385</v>
      </c>
      <c r="C2876" s="13" t="s">
        <v>3401</v>
      </c>
      <c r="D2876" s="13" t="s">
        <v>207</v>
      </c>
      <c r="E2876" s="13" t="s">
        <v>187</v>
      </c>
      <c r="F2876" s="13" t="s">
        <v>188</v>
      </c>
      <c r="G2876" s="13" t="s">
        <v>189</v>
      </c>
      <c r="H2876" s="13" t="s">
        <v>190</v>
      </c>
      <c r="I2876" s="13">
        <v>2875</v>
      </c>
    </row>
    <row r="2877" spans="1:9" x14ac:dyDescent="0.25">
      <c r="A2877" s="13" t="str">
        <f t="shared" si="44"/>
        <v xml:space="preserve">907-634-A  Traffic Signal Equipment Pole, Type II(L), 17' Shaft, 65' Arm </v>
      </c>
      <c r="B2877" s="13" t="s">
        <v>3385</v>
      </c>
      <c r="C2877" s="13" t="s">
        <v>3402</v>
      </c>
      <c r="D2877" s="13" t="s">
        <v>207</v>
      </c>
      <c r="E2877" s="13" t="s">
        <v>187</v>
      </c>
      <c r="F2877" s="13" t="s">
        <v>188</v>
      </c>
      <c r="G2877" s="13" t="s">
        <v>189</v>
      </c>
      <c r="H2877" s="13" t="s">
        <v>190</v>
      </c>
      <c r="I2877" s="13">
        <v>2876</v>
      </c>
    </row>
    <row r="2878" spans="1:9" x14ac:dyDescent="0.25">
      <c r="A2878" s="13" t="str">
        <f t="shared" si="44"/>
        <v xml:space="preserve">907-634-A  Traffic Signal Equipment Pole, Type II(L), 17' Shaft, 70' Arm </v>
      </c>
      <c r="B2878" s="13" t="s">
        <v>3385</v>
      </c>
      <c r="C2878" s="13" t="s">
        <v>3403</v>
      </c>
      <c r="D2878" s="13" t="s">
        <v>207</v>
      </c>
      <c r="E2878" s="13" t="s">
        <v>187</v>
      </c>
      <c r="F2878" s="13" t="s">
        <v>188</v>
      </c>
      <c r="G2878" s="13" t="s">
        <v>189</v>
      </c>
      <c r="H2878" s="13" t="s">
        <v>190</v>
      </c>
      <c r="I2878" s="13">
        <v>2877</v>
      </c>
    </row>
    <row r="2879" spans="1:9" x14ac:dyDescent="0.25">
      <c r="A2879" s="13" t="str">
        <f t="shared" si="44"/>
        <v xml:space="preserve">907-634-A  Traffic Signal Equipment Pole, Type II(L), 17' Shaft, 75' Arm </v>
      </c>
      <c r="B2879" s="13" t="s">
        <v>3385</v>
      </c>
      <c r="C2879" s="13" t="s">
        <v>3404</v>
      </c>
      <c r="D2879" s="13" t="s">
        <v>207</v>
      </c>
      <c r="E2879" s="13" t="s">
        <v>187</v>
      </c>
      <c r="F2879" s="13" t="s">
        <v>188</v>
      </c>
      <c r="G2879" s="13" t="s">
        <v>189</v>
      </c>
      <c r="H2879" s="13" t="s">
        <v>190</v>
      </c>
      <c r="I2879" s="13">
        <v>2878</v>
      </c>
    </row>
    <row r="2880" spans="1:9" x14ac:dyDescent="0.25">
      <c r="A2880" s="13" t="str">
        <f t="shared" si="44"/>
        <v xml:space="preserve">907-634-A  Traffic Signal Equipment Pole, Type II(L), 17' Shaft, 80' Arm </v>
      </c>
      <c r="B2880" s="13" t="s">
        <v>3385</v>
      </c>
      <c r="C2880" s="13" t="s">
        <v>3405</v>
      </c>
      <c r="D2880" s="13" t="s">
        <v>207</v>
      </c>
      <c r="E2880" s="13" t="s">
        <v>187</v>
      </c>
      <c r="F2880" s="13" t="s">
        <v>188</v>
      </c>
      <c r="G2880" s="13" t="s">
        <v>189</v>
      </c>
      <c r="H2880" s="13" t="s">
        <v>190</v>
      </c>
      <c r="I2880" s="13">
        <v>2879</v>
      </c>
    </row>
    <row r="2881" spans="1:9" x14ac:dyDescent="0.25">
      <c r="A2881" s="13" t="str">
        <f t="shared" si="44"/>
        <v xml:space="preserve">907-634-A  Traffic Signal Equipment Pole, Type II(L), 17' Shaft, 85' Arm </v>
      </c>
      <c r="B2881" s="13" t="s">
        <v>3385</v>
      </c>
      <c r="C2881" s="13" t="s">
        <v>3406</v>
      </c>
      <c r="D2881" s="13" t="s">
        <v>207</v>
      </c>
      <c r="E2881" s="13" t="s">
        <v>187</v>
      </c>
      <c r="F2881" s="13" t="s">
        <v>188</v>
      </c>
      <c r="G2881" s="13" t="s">
        <v>189</v>
      </c>
      <c r="H2881" s="13" t="s">
        <v>190</v>
      </c>
      <c r="I2881" s="13">
        <v>2880</v>
      </c>
    </row>
    <row r="2882" spans="1:9" x14ac:dyDescent="0.25">
      <c r="A2882" s="13" t="str">
        <f t="shared" si="44"/>
        <v xml:space="preserve">907-634-A  Traffic Signal Equipment Pole, Type II(L), 17' Shaft, 90' Arm </v>
      </c>
      <c r="B2882" s="13" t="s">
        <v>3385</v>
      </c>
      <c r="C2882" s="13" t="s">
        <v>3407</v>
      </c>
      <c r="D2882" s="13" t="s">
        <v>207</v>
      </c>
      <c r="E2882" s="13" t="s">
        <v>187</v>
      </c>
      <c r="F2882" s="13" t="s">
        <v>188</v>
      </c>
      <c r="G2882" s="13" t="s">
        <v>189</v>
      </c>
      <c r="H2882" s="13" t="s">
        <v>190</v>
      </c>
      <c r="I2882" s="13">
        <v>2881</v>
      </c>
    </row>
    <row r="2883" spans="1:9" x14ac:dyDescent="0.25">
      <c r="A2883" s="13" t="str">
        <f t="shared" si="44"/>
        <v xml:space="preserve">907-634-A  Traffic Signal Equipment Pole, Type II(L), 17' Shaft, 95' Arm </v>
      </c>
      <c r="B2883" s="13" t="s">
        <v>3385</v>
      </c>
      <c r="C2883" s="13" t="s">
        <v>3408</v>
      </c>
      <c r="D2883" s="13" t="s">
        <v>207</v>
      </c>
      <c r="E2883" s="13" t="s">
        <v>187</v>
      </c>
      <c r="F2883" s="13" t="s">
        <v>188</v>
      </c>
      <c r="G2883" s="13" t="s">
        <v>189</v>
      </c>
      <c r="H2883" s="13" t="s">
        <v>190</v>
      </c>
      <c r="I2883" s="13">
        <v>2882</v>
      </c>
    </row>
    <row r="2884" spans="1:9" x14ac:dyDescent="0.25">
      <c r="A2884" s="13" t="str">
        <f t="shared" ref="A2884:A2947" si="45">_xlfn.CONCAT(B2884," ", C2884)</f>
        <v xml:space="preserve">907-634-A  Traffic Signal Equipment Pole, Type II(L), 22' Shaft, 100' Arm </v>
      </c>
      <c r="B2884" s="13" t="s">
        <v>3385</v>
      </c>
      <c r="C2884" s="13" t="s">
        <v>3409</v>
      </c>
      <c r="D2884" s="13" t="s">
        <v>207</v>
      </c>
      <c r="E2884" s="13" t="s">
        <v>187</v>
      </c>
      <c r="F2884" s="13" t="s">
        <v>188</v>
      </c>
      <c r="G2884" s="13" t="s">
        <v>189</v>
      </c>
      <c r="H2884" s="13" t="s">
        <v>190</v>
      </c>
      <c r="I2884" s="13">
        <v>2883</v>
      </c>
    </row>
    <row r="2885" spans="1:9" x14ac:dyDescent="0.25">
      <c r="A2885" s="13" t="str">
        <f t="shared" si="45"/>
        <v xml:space="preserve">907-634-A  Traffic Signal Equipment Pole, Type II(L), 22' Shaft, 25' Arm </v>
      </c>
      <c r="B2885" s="13" t="s">
        <v>3385</v>
      </c>
      <c r="C2885" s="13" t="s">
        <v>3410</v>
      </c>
      <c r="D2885" s="13" t="s">
        <v>207</v>
      </c>
      <c r="E2885" s="13" t="s">
        <v>187</v>
      </c>
      <c r="F2885" s="13" t="s">
        <v>188</v>
      </c>
      <c r="G2885" s="13" t="s">
        <v>189</v>
      </c>
      <c r="H2885" s="13" t="s">
        <v>190</v>
      </c>
      <c r="I2885" s="13">
        <v>2884</v>
      </c>
    </row>
    <row r="2886" spans="1:9" x14ac:dyDescent="0.25">
      <c r="A2886" s="13" t="str">
        <f t="shared" si="45"/>
        <v xml:space="preserve">907-634-A  Traffic Signal Equipment Pole, Type II(L), 22' Shaft, 30' Arm </v>
      </c>
      <c r="B2886" s="13" t="s">
        <v>3385</v>
      </c>
      <c r="C2886" s="13" t="s">
        <v>3411</v>
      </c>
      <c r="D2886" s="13" t="s">
        <v>207</v>
      </c>
      <c r="E2886" s="13" t="s">
        <v>187</v>
      </c>
      <c r="F2886" s="13" t="s">
        <v>188</v>
      </c>
      <c r="G2886" s="13" t="s">
        <v>189</v>
      </c>
      <c r="H2886" s="13" t="s">
        <v>190</v>
      </c>
      <c r="I2886" s="13">
        <v>2885</v>
      </c>
    </row>
    <row r="2887" spans="1:9" x14ac:dyDescent="0.25">
      <c r="A2887" s="13" t="str">
        <f t="shared" si="45"/>
        <v xml:space="preserve">907-634-A  Traffic Signal Equipment Pole, Type II(L), 22' Shaft, 35' Arm </v>
      </c>
      <c r="B2887" s="13" t="s">
        <v>3385</v>
      </c>
      <c r="C2887" s="13" t="s">
        <v>3412</v>
      </c>
      <c r="D2887" s="13" t="s">
        <v>207</v>
      </c>
      <c r="E2887" s="13" t="s">
        <v>187</v>
      </c>
      <c r="F2887" s="13" t="s">
        <v>188</v>
      </c>
      <c r="G2887" s="13" t="s">
        <v>189</v>
      </c>
      <c r="H2887" s="13" t="s">
        <v>190</v>
      </c>
      <c r="I2887" s="13">
        <v>2886</v>
      </c>
    </row>
    <row r="2888" spans="1:9" x14ac:dyDescent="0.25">
      <c r="A2888" s="13" t="str">
        <f t="shared" si="45"/>
        <v xml:space="preserve">907-634-A  Traffic Signal Equipment Pole, Type II(L), 22' Shaft, 40' Arm </v>
      </c>
      <c r="B2888" s="13" t="s">
        <v>3385</v>
      </c>
      <c r="C2888" s="13" t="s">
        <v>3413</v>
      </c>
      <c r="D2888" s="13" t="s">
        <v>207</v>
      </c>
      <c r="E2888" s="13" t="s">
        <v>187</v>
      </c>
      <c r="F2888" s="13" t="s">
        <v>188</v>
      </c>
      <c r="G2888" s="13" t="s">
        <v>189</v>
      </c>
      <c r="H2888" s="13" t="s">
        <v>190</v>
      </c>
      <c r="I2888" s="13">
        <v>2887</v>
      </c>
    </row>
    <row r="2889" spans="1:9" x14ac:dyDescent="0.25">
      <c r="A2889" s="13" t="str">
        <f t="shared" si="45"/>
        <v xml:space="preserve">907-634-A  Traffic Signal Equipment Pole, Type II(L), 22' Shaft, 45' Arm </v>
      </c>
      <c r="B2889" s="13" t="s">
        <v>3385</v>
      </c>
      <c r="C2889" s="13" t="s">
        <v>3414</v>
      </c>
      <c r="D2889" s="13" t="s">
        <v>207</v>
      </c>
      <c r="E2889" s="13" t="s">
        <v>187</v>
      </c>
      <c r="F2889" s="13" t="s">
        <v>188</v>
      </c>
      <c r="G2889" s="13" t="s">
        <v>189</v>
      </c>
      <c r="H2889" s="13" t="s">
        <v>190</v>
      </c>
      <c r="I2889" s="13">
        <v>2888</v>
      </c>
    </row>
    <row r="2890" spans="1:9" x14ac:dyDescent="0.25">
      <c r="A2890" s="13" t="str">
        <f t="shared" si="45"/>
        <v xml:space="preserve">907-634-A  Traffic Signal Equipment Pole, Type II(L), 22' Shaft, 50' Arm </v>
      </c>
      <c r="B2890" s="13" t="s">
        <v>3385</v>
      </c>
      <c r="C2890" s="13" t="s">
        <v>3415</v>
      </c>
      <c r="D2890" s="13" t="s">
        <v>207</v>
      </c>
      <c r="E2890" s="13" t="s">
        <v>187</v>
      </c>
      <c r="F2890" s="13" t="s">
        <v>188</v>
      </c>
      <c r="G2890" s="13" t="s">
        <v>189</v>
      </c>
      <c r="H2890" s="13" t="s">
        <v>190</v>
      </c>
      <c r="I2890" s="13">
        <v>2889</v>
      </c>
    </row>
    <row r="2891" spans="1:9" x14ac:dyDescent="0.25">
      <c r="A2891" s="13" t="str">
        <f t="shared" si="45"/>
        <v xml:space="preserve">907-634-A  Traffic Signal Equipment Pole, Type II(L), 22' Shaft, 55' Arm </v>
      </c>
      <c r="B2891" s="13" t="s">
        <v>3385</v>
      </c>
      <c r="C2891" s="13" t="s">
        <v>3416</v>
      </c>
      <c r="D2891" s="13" t="s">
        <v>207</v>
      </c>
      <c r="E2891" s="13" t="s">
        <v>187</v>
      </c>
      <c r="F2891" s="13" t="s">
        <v>188</v>
      </c>
      <c r="G2891" s="13" t="s">
        <v>189</v>
      </c>
      <c r="H2891" s="13" t="s">
        <v>190</v>
      </c>
      <c r="I2891" s="13">
        <v>2890</v>
      </c>
    </row>
    <row r="2892" spans="1:9" x14ac:dyDescent="0.25">
      <c r="A2892" s="13" t="str">
        <f t="shared" si="45"/>
        <v xml:space="preserve">907-634-A  Traffic Signal Equipment Pole, Type II(L), 22' Shaft, 60' Arm </v>
      </c>
      <c r="B2892" s="13" t="s">
        <v>3385</v>
      </c>
      <c r="C2892" s="13" t="s">
        <v>3417</v>
      </c>
      <c r="D2892" s="13" t="s">
        <v>207</v>
      </c>
      <c r="E2892" s="13" t="s">
        <v>187</v>
      </c>
      <c r="F2892" s="13" t="s">
        <v>188</v>
      </c>
      <c r="G2892" s="13" t="s">
        <v>189</v>
      </c>
      <c r="H2892" s="13" t="s">
        <v>190</v>
      </c>
      <c r="I2892" s="13">
        <v>2891</v>
      </c>
    </row>
    <row r="2893" spans="1:9" x14ac:dyDescent="0.25">
      <c r="A2893" s="13" t="str">
        <f t="shared" si="45"/>
        <v xml:space="preserve">907-634-A  Traffic Signal Equipment Pole, Type II(L), 22' Shaft, 65' Arm </v>
      </c>
      <c r="B2893" s="13" t="s">
        <v>3385</v>
      </c>
      <c r="C2893" s="13" t="s">
        <v>3418</v>
      </c>
      <c r="D2893" s="13" t="s">
        <v>207</v>
      </c>
      <c r="E2893" s="13" t="s">
        <v>187</v>
      </c>
      <c r="F2893" s="13" t="s">
        <v>188</v>
      </c>
      <c r="G2893" s="13" t="s">
        <v>189</v>
      </c>
      <c r="H2893" s="13" t="s">
        <v>190</v>
      </c>
      <c r="I2893" s="13">
        <v>2892</v>
      </c>
    </row>
    <row r="2894" spans="1:9" x14ac:dyDescent="0.25">
      <c r="A2894" s="13" t="str">
        <f t="shared" si="45"/>
        <v xml:space="preserve">907-634-A  Traffic Signal Equipment Pole, Type II(L), 22' Shaft, 70' Arm </v>
      </c>
      <c r="B2894" s="13" t="s">
        <v>3385</v>
      </c>
      <c r="C2894" s="13" t="s">
        <v>3419</v>
      </c>
      <c r="D2894" s="13" t="s">
        <v>207</v>
      </c>
      <c r="E2894" s="13" t="s">
        <v>187</v>
      </c>
      <c r="F2894" s="13" t="s">
        <v>188</v>
      </c>
      <c r="G2894" s="13" t="s">
        <v>189</v>
      </c>
      <c r="H2894" s="13" t="s">
        <v>190</v>
      </c>
      <c r="I2894" s="13">
        <v>2893</v>
      </c>
    </row>
    <row r="2895" spans="1:9" x14ac:dyDescent="0.25">
      <c r="A2895" s="13" t="str">
        <f t="shared" si="45"/>
        <v xml:space="preserve">907-634-A  Traffic Signal Equipment Pole, Type II(L), 22' Shaft, 75' Arm </v>
      </c>
      <c r="B2895" s="13" t="s">
        <v>3385</v>
      </c>
      <c r="C2895" s="13" t="s">
        <v>3420</v>
      </c>
      <c r="D2895" s="13" t="s">
        <v>207</v>
      </c>
      <c r="E2895" s="13" t="s">
        <v>187</v>
      </c>
      <c r="F2895" s="13" t="s">
        <v>188</v>
      </c>
      <c r="G2895" s="13" t="s">
        <v>189</v>
      </c>
      <c r="H2895" s="13" t="s">
        <v>190</v>
      </c>
      <c r="I2895" s="13">
        <v>2894</v>
      </c>
    </row>
    <row r="2896" spans="1:9" x14ac:dyDescent="0.25">
      <c r="A2896" s="13" t="str">
        <f t="shared" si="45"/>
        <v xml:space="preserve">907-634-A  Traffic Signal Equipment Pole, Type II(L), 22' Shaft, 80' Arm </v>
      </c>
      <c r="B2896" s="13" t="s">
        <v>3385</v>
      </c>
      <c r="C2896" s="13" t="s">
        <v>3421</v>
      </c>
      <c r="D2896" s="13" t="s">
        <v>207</v>
      </c>
      <c r="E2896" s="13" t="s">
        <v>187</v>
      </c>
      <c r="F2896" s="13" t="s">
        <v>188</v>
      </c>
      <c r="G2896" s="13" t="s">
        <v>189</v>
      </c>
      <c r="H2896" s="13" t="s">
        <v>190</v>
      </c>
      <c r="I2896" s="13">
        <v>2895</v>
      </c>
    </row>
    <row r="2897" spans="1:9" x14ac:dyDescent="0.25">
      <c r="A2897" s="13" t="str">
        <f t="shared" si="45"/>
        <v xml:space="preserve">907-634-A  Traffic Signal Equipment Pole, Type II(L), 22' Shaft, 85' Arm </v>
      </c>
      <c r="B2897" s="13" t="s">
        <v>3385</v>
      </c>
      <c r="C2897" s="13" t="s">
        <v>3422</v>
      </c>
      <c r="D2897" s="13" t="s">
        <v>207</v>
      </c>
      <c r="E2897" s="13" t="s">
        <v>187</v>
      </c>
      <c r="F2897" s="13" t="s">
        <v>188</v>
      </c>
      <c r="G2897" s="13" t="s">
        <v>189</v>
      </c>
      <c r="H2897" s="13" t="s">
        <v>190</v>
      </c>
      <c r="I2897" s="13">
        <v>2896</v>
      </c>
    </row>
    <row r="2898" spans="1:9" x14ac:dyDescent="0.25">
      <c r="A2898" s="13" t="str">
        <f t="shared" si="45"/>
        <v xml:space="preserve">907-634-A  Traffic Signal Equipment Pole, Type II(L), 22' Shaft, 90' Arm </v>
      </c>
      <c r="B2898" s="13" t="s">
        <v>3385</v>
      </c>
      <c r="C2898" s="13" t="s">
        <v>3423</v>
      </c>
      <c r="D2898" s="13" t="s">
        <v>207</v>
      </c>
      <c r="E2898" s="13" t="s">
        <v>187</v>
      </c>
      <c r="F2898" s="13" t="s">
        <v>188</v>
      </c>
      <c r="G2898" s="13" t="s">
        <v>189</v>
      </c>
      <c r="H2898" s="13" t="s">
        <v>190</v>
      </c>
      <c r="I2898" s="13">
        <v>2897</v>
      </c>
    </row>
    <row r="2899" spans="1:9" x14ac:dyDescent="0.25">
      <c r="A2899" s="13" t="str">
        <f t="shared" si="45"/>
        <v xml:space="preserve">907-634-A  Traffic Signal Equipment Pole, Type II(L), 22' Shaft, 95' Arm </v>
      </c>
      <c r="B2899" s="13" t="s">
        <v>3385</v>
      </c>
      <c r="C2899" s="13" t="s">
        <v>3424</v>
      </c>
      <c r="D2899" s="13" t="s">
        <v>207</v>
      </c>
      <c r="E2899" s="13" t="s">
        <v>187</v>
      </c>
      <c r="F2899" s="13" t="s">
        <v>188</v>
      </c>
      <c r="G2899" s="13" t="s">
        <v>189</v>
      </c>
      <c r="H2899" s="13" t="s">
        <v>190</v>
      </c>
      <c r="I2899" s="13">
        <v>2898</v>
      </c>
    </row>
    <row r="2900" spans="1:9" x14ac:dyDescent="0.25">
      <c r="A2900" s="13" t="str">
        <f t="shared" si="45"/>
        <v xml:space="preserve">907-634-A  Traffic Signal Equipment Pole, Type II(L), 30' Shaft, 100' Arm </v>
      </c>
      <c r="B2900" s="13" t="s">
        <v>3385</v>
      </c>
      <c r="C2900" s="13" t="s">
        <v>3425</v>
      </c>
      <c r="D2900" s="13" t="s">
        <v>207</v>
      </c>
      <c r="E2900" s="13" t="s">
        <v>187</v>
      </c>
      <c r="F2900" s="13" t="s">
        <v>188</v>
      </c>
      <c r="G2900" s="13" t="s">
        <v>189</v>
      </c>
      <c r="H2900" s="13" t="s">
        <v>190</v>
      </c>
      <c r="I2900" s="13">
        <v>2899</v>
      </c>
    </row>
    <row r="2901" spans="1:9" x14ac:dyDescent="0.25">
      <c r="A2901" s="13" t="str">
        <f t="shared" si="45"/>
        <v xml:space="preserve">907-634-A  Traffic Signal Equipment Pole, Type II(L), 30' Shaft, 25' Arm </v>
      </c>
      <c r="B2901" s="13" t="s">
        <v>3385</v>
      </c>
      <c r="C2901" s="13" t="s">
        <v>3426</v>
      </c>
      <c r="D2901" s="13" t="s">
        <v>207</v>
      </c>
      <c r="E2901" s="13" t="s">
        <v>187</v>
      </c>
      <c r="F2901" s="13" t="s">
        <v>188</v>
      </c>
      <c r="G2901" s="13" t="s">
        <v>189</v>
      </c>
      <c r="H2901" s="13" t="s">
        <v>190</v>
      </c>
      <c r="I2901" s="13">
        <v>2900</v>
      </c>
    </row>
    <row r="2902" spans="1:9" x14ac:dyDescent="0.25">
      <c r="A2902" s="13" t="str">
        <f t="shared" si="45"/>
        <v xml:space="preserve">907-634-A  Traffic Signal Equipment Pole, Type II(L), 30' Shaft, 30' Arm </v>
      </c>
      <c r="B2902" s="13" t="s">
        <v>3385</v>
      </c>
      <c r="C2902" s="13" t="s">
        <v>3427</v>
      </c>
      <c r="D2902" s="13" t="s">
        <v>207</v>
      </c>
      <c r="E2902" s="13" t="s">
        <v>187</v>
      </c>
      <c r="F2902" s="13" t="s">
        <v>188</v>
      </c>
      <c r="G2902" s="13" t="s">
        <v>189</v>
      </c>
      <c r="H2902" s="13" t="s">
        <v>190</v>
      </c>
      <c r="I2902" s="13">
        <v>2901</v>
      </c>
    </row>
    <row r="2903" spans="1:9" x14ac:dyDescent="0.25">
      <c r="A2903" s="13" t="str">
        <f t="shared" si="45"/>
        <v xml:space="preserve">907-634-A  Traffic Signal Equipment Pole, Type II(L), 30' Shaft, 35' Arm </v>
      </c>
      <c r="B2903" s="13" t="s">
        <v>3385</v>
      </c>
      <c r="C2903" s="13" t="s">
        <v>3428</v>
      </c>
      <c r="D2903" s="13" t="s">
        <v>207</v>
      </c>
      <c r="E2903" s="13" t="s">
        <v>187</v>
      </c>
      <c r="F2903" s="13" t="s">
        <v>188</v>
      </c>
      <c r="G2903" s="13" t="s">
        <v>189</v>
      </c>
      <c r="H2903" s="13" t="s">
        <v>190</v>
      </c>
      <c r="I2903" s="13">
        <v>2902</v>
      </c>
    </row>
    <row r="2904" spans="1:9" x14ac:dyDescent="0.25">
      <c r="A2904" s="13" t="str">
        <f t="shared" si="45"/>
        <v xml:space="preserve">907-634-A  Traffic Signal Equipment Pole, Type II(L), 30' Shaft, 40' Arm </v>
      </c>
      <c r="B2904" s="13" t="s">
        <v>3385</v>
      </c>
      <c r="C2904" s="13" t="s">
        <v>3429</v>
      </c>
      <c r="D2904" s="13" t="s">
        <v>207</v>
      </c>
      <c r="E2904" s="13" t="s">
        <v>187</v>
      </c>
      <c r="F2904" s="13" t="s">
        <v>188</v>
      </c>
      <c r="G2904" s="13" t="s">
        <v>189</v>
      </c>
      <c r="H2904" s="13" t="s">
        <v>190</v>
      </c>
      <c r="I2904" s="13">
        <v>2903</v>
      </c>
    </row>
    <row r="2905" spans="1:9" x14ac:dyDescent="0.25">
      <c r="A2905" s="13" t="str">
        <f t="shared" si="45"/>
        <v xml:space="preserve">907-634-A  Traffic Signal Equipment Pole, Type II(L), 30' Shaft, 45' Arm </v>
      </c>
      <c r="B2905" s="13" t="s">
        <v>3385</v>
      </c>
      <c r="C2905" s="13" t="s">
        <v>3430</v>
      </c>
      <c r="D2905" s="13" t="s">
        <v>207</v>
      </c>
      <c r="E2905" s="13" t="s">
        <v>187</v>
      </c>
      <c r="F2905" s="13" t="s">
        <v>188</v>
      </c>
      <c r="G2905" s="13" t="s">
        <v>189</v>
      </c>
      <c r="H2905" s="13" t="s">
        <v>190</v>
      </c>
      <c r="I2905" s="13">
        <v>2904</v>
      </c>
    </row>
    <row r="2906" spans="1:9" x14ac:dyDescent="0.25">
      <c r="A2906" s="13" t="str">
        <f t="shared" si="45"/>
        <v xml:space="preserve">907-634-A  Traffic Signal Equipment Pole, Type II(L), 30' Shaft, 50' Arm </v>
      </c>
      <c r="B2906" s="13" t="s">
        <v>3385</v>
      </c>
      <c r="C2906" s="13" t="s">
        <v>3431</v>
      </c>
      <c r="D2906" s="13" t="s">
        <v>207</v>
      </c>
      <c r="E2906" s="13" t="s">
        <v>187</v>
      </c>
      <c r="F2906" s="13" t="s">
        <v>188</v>
      </c>
      <c r="G2906" s="13" t="s">
        <v>189</v>
      </c>
      <c r="H2906" s="13" t="s">
        <v>190</v>
      </c>
      <c r="I2906" s="13">
        <v>2905</v>
      </c>
    </row>
    <row r="2907" spans="1:9" x14ac:dyDescent="0.25">
      <c r="A2907" s="13" t="str">
        <f t="shared" si="45"/>
        <v xml:space="preserve">907-634-A  Traffic Signal Equipment Pole, Type II(L), 30' Shaft, 55' Arm </v>
      </c>
      <c r="B2907" s="13" t="s">
        <v>3385</v>
      </c>
      <c r="C2907" s="13" t="s">
        <v>3432</v>
      </c>
      <c r="D2907" s="13" t="s">
        <v>207</v>
      </c>
      <c r="E2907" s="13" t="s">
        <v>187</v>
      </c>
      <c r="F2907" s="13" t="s">
        <v>188</v>
      </c>
      <c r="G2907" s="13" t="s">
        <v>189</v>
      </c>
      <c r="H2907" s="13" t="s">
        <v>190</v>
      </c>
      <c r="I2907" s="13">
        <v>2906</v>
      </c>
    </row>
    <row r="2908" spans="1:9" x14ac:dyDescent="0.25">
      <c r="A2908" s="13" t="str">
        <f t="shared" si="45"/>
        <v xml:space="preserve">907-634-A  Traffic Signal Equipment Pole, Type II(L), 30' Shaft, 60' Arm </v>
      </c>
      <c r="B2908" s="13" t="s">
        <v>3385</v>
      </c>
      <c r="C2908" s="13" t="s">
        <v>3433</v>
      </c>
      <c r="D2908" s="13" t="s">
        <v>207</v>
      </c>
      <c r="E2908" s="13" t="s">
        <v>187</v>
      </c>
      <c r="F2908" s="13" t="s">
        <v>188</v>
      </c>
      <c r="G2908" s="13" t="s">
        <v>189</v>
      </c>
      <c r="H2908" s="13" t="s">
        <v>190</v>
      </c>
      <c r="I2908" s="13">
        <v>2907</v>
      </c>
    </row>
    <row r="2909" spans="1:9" x14ac:dyDescent="0.25">
      <c r="A2909" s="13" t="str">
        <f t="shared" si="45"/>
        <v xml:space="preserve">907-634-A  Traffic Signal Equipment Pole, Type II(L), 30' Shaft, 65' Arm </v>
      </c>
      <c r="B2909" s="13" t="s">
        <v>3385</v>
      </c>
      <c r="C2909" s="13" t="s">
        <v>3434</v>
      </c>
      <c r="D2909" s="13" t="s">
        <v>207</v>
      </c>
      <c r="E2909" s="13" t="s">
        <v>187</v>
      </c>
      <c r="F2909" s="13" t="s">
        <v>188</v>
      </c>
      <c r="G2909" s="13" t="s">
        <v>189</v>
      </c>
      <c r="H2909" s="13" t="s">
        <v>190</v>
      </c>
      <c r="I2909" s="13">
        <v>2908</v>
      </c>
    </row>
    <row r="2910" spans="1:9" x14ac:dyDescent="0.25">
      <c r="A2910" s="13" t="str">
        <f t="shared" si="45"/>
        <v xml:space="preserve">907-634-A  Traffic Signal Equipment Pole, Type II(L), 30' Shaft, 70' Arm </v>
      </c>
      <c r="B2910" s="13" t="s">
        <v>3385</v>
      </c>
      <c r="C2910" s="13" t="s">
        <v>3435</v>
      </c>
      <c r="D2910" s="13" t="s">
        <v>207</v>
      </c>
      <c r="E2910" s="13" t="s">
        <v>187</v>
      </c>
      <c r="F2910" s="13" t="s">
        <v>188</v>
      </c>
      <c r="G2910" s="13" t="s">
        <v>189</v>
      </c>
      <c r="H2910" s="13" t="s">
        <v>190</v>
      </c>
      <c r="I2910" s="13">
        <v>2909</v>
      </c>
    </row>
    <row r="2911" spans="1:9" x14ac:dyDescent="0.25">
      <c r="A2911" s="13" t="str">
        <f t="shared" si="45"/>
        <v xml:space="preserve">907-634-A  Traffic Signal Equipment Pole, Type II(L), 30' Shaft, 75' Arm </v>
      </c>
      <c r="B2911" s="13" t="s">
        <v>3385</v>
      </c>
      <c r="C2911" s="13" t="s">
        <v>3436</v>
      </c>
      <c r="D2911" s="13" t="s">
        <v>207</v>
      </c>
      <c r="E2911" s="13" t="s">
        <v>187</v>
      </c>
      <c r="F2911" s="13" t="s">
        <v>188</v>
      </c>
      <c r="G2911" s="13" t="s">
        <v>189</v>
      </c>
      <c r="H2911" s="13" t="s">
        <v>190</v>
      </c>
      <c r="I2911" s="13">
        <v>2910</v>
      </c>
    </row>
    <row r="2912" spans="1:9" x14ac:dyDescent="0.25">
      <c r="A2912" s="13" t="str">
        <f t="shared" si="45"/>
        <v xml:space="preserve">907-634-A  Traffic Signal Equipment Pole, Type II(L), 30' Shaft, 80' Arm </v>
      </c>
      <c r="B2912" s="13" t="s">
        <v>3385</v>
      </c>
      <c r="C2912" s="13" t="s">
        <v>3437</v>
      </c>
      <c r="D2912" s="13" t="s">
        <v>207</v>
      </c>
      <c r="E2912" s="13" t="s">
        <v>187</v>
      </c>
      <c r="F2912" s="13" t="s">
        <v>188</v>
      </c>
      <c r="G2912" s="13" t="s">
        <v>189</v>
      </c>
      <c r="H2912" s="13" t="s">
        <v>190</v>
      </c>
      <c r="I2912" s="13">
        <v>2911</v>
      </c>
    </row>
    <row r="2913" spans="1:9" x14ac:dyDescent="0.25">
      <c r="A2913" s="13" t="str">
        <f t="shared" si="45"/>
        <v xml:space="preserve">907-634-A  Traffic Signal Equipment Pole, Type II(L), 30' Shaft, 85' Arm </v>
      </c>
      <c r="B2913" s="13" t="s">
        <v>3385</v>
      </c>
      <c r="C2913" s="13" t="s">
        <v>3438</v>
      </c>
      <c r="D2913" s="13" t="s">
        <v>207</v>
      </c>
      <c r="E2913" s="13" t="s">
        <v>187</v>
      </c>
      <c r="F2913" s="13" t="s">
        <v>188</v>
      </c>
      <c r="G2913" s="13" t="s">
        <v>189</v>
      </c>
      <c r="H2913" s="13" t="s">
        <v>190</v>
      </c>
      <c r="I2913" s="13">
        <v>2912</v>
      </c>
    </row>
    <row r="2914" spans="1:9" x14ac:dyDescent="0.25">
      <c r="A2914" s="13" t="str">
        <f t="shared" si="45"/>
        <v xml:space="preserve">907-634-A  Traffic Signal Equipment Pole, Type II(L), 30' Shaft, 90' Arm </v>
      </c>
      <c r="B2914" s="13" t="s">
        <v>3385</v>
      </c>
      <c r="C2914" s="13" t="s">
        <v>3439</v>
      </c>
      <c r="D2914" s="13" t="s">
        <v>207</v>
      </c>
      <c r="E2914" s="13" t="s">
        <v>187</v>
      </c>
      <c r="F2914" s="13" t="s">
        <v>188</v>
      </c>
      <c r="G2914" s="13" t="s">
        <v>189</v>
      </c>
      <c r="H2914" s="13" t="s">
        <v>190</v>
      </c>
      <c r="I2914" s="13">
        <v>2913</v>
      </c>
    </row>
    <row r="2915" spans="1:9" x14ac:dyDescent="0.25">
      <c r="A2915" s="13" t="str">
        <f t="shared" si="45"/>
        <v xml:space="preserve">907-634-A  Traffic Signal Equipment Pole, Type II(L), 30' Shaft, 95' Arm </v>
      </c>
      <c r="B2915" s="13" t="s">
        <v>3385</v>
      </c>
      <c r="C2915" s="13" t="s">
        <v>3440</v>
      </c>
      <c r="D2915" s="13" t="s">
        <v>207</v>
      </c>
      <c r="E2915" s="13" t="s">
        <v>187</v>
      </c>
      <c r="F2915" s="13" t="s">
        <v>188</v>
      </c>
      <c r="G2915" s="13" t="s">
        <v>189</v>
      </c>
      <c r="H2915" s="13" t="s">
        <v>190</v>
      </c>
      <c r="I2915" s="13">
        <v>2914</v>
      </c>
    </row>
    <row r="2916" spans="1:9" x14ac:dyDescent="0.25">
      <c r="A2916" s="13" t="str">
        <f t="shared" si="45"/>
        <v xml:space="preserve">907-634-A  Traffic Signal Equipment Pole, Type II(L), 40' Shaft, 100' Arm </v>
      </c>
      <c r="B2916" s="13" t="s">
        <v>3385</v>
      </c>
      <c r="C2916" s="13" t="s">
        <v>3441</v>
      </c>
      <c r="D2916" s="13" t="s">
        <v>207</v>
      </c>
      <c r="E2916" s="13" t="s">
        <v>187</v>
      </c>
      <c r="F2916" s="13" t="s">
        <v>188</v>
      </c>
      <c r="G2916" s="13" t="s">
        <v>189</v>
      </c>
      <c r="H2916" s="13" t="s">
        <v>190</v>
      </c>
      <c r="I2916" s="13">
        <v>2915</v>
      </c>
    </row>
    <row r="2917" spans="1:9" x14ac:dyDescent="0.25">
      <c r="A2917" s="13" t="str">
        <f t="shared" si="45"/>
        <v xml:space="preserve">907-634-A  Traffic Signal Equipment Pole, Type II(L), 40' Shaft, 25' Arm </v>
      </c>
      <c r="B2917" s="13" t="s">
        <v>3385</v>
      </c>
      <c r="C2917" s="13" t="s">
        <v>3442</v>
      </c>
      <c r="D2917" s="13" t="s">
        <v>207</v>
      </c>
      <c r="E2917" s="13" t="s">
        <v>187</v>
      </c>
      <c r="F2917" s="13" t="s">
        <v>188</v>
      </c>
      <c r="G2917" s="13" t="s">
        <v>189</v>
      </c>
      <c r="H2917" s="13" t="s">
        <v>190</v>
      </c>
      <c r="I2917" s="13">
        <v>2916</v>
      </c>
    </row>
    <row r="2918" spans="1:9" x14ac:dyDescent="0.25">
      <c r="A2918" s="13" t="str">
        <f t="shared" si="45"/>
        <v xml:space="preserve">907-634-A  Traffic Signal Equipment Pole, Type II(L), 40' Shaft, 30' Arm </v>
      </c>
      <c r="B2918" s="13" t="s">
        <v>3385</v>
      </c>
      <c r="C2918" s="13" t="s">
        <v>3443</v>
      </c>
      <c r="D2918" s="13" t="s">
        <v>207</v>
      </c>
      <c r="E2918" s="13" t="s">
        <v>187</v>
      </c>
      <c r="F2918" s="13" t="s">
        <v>188</v>
      </c>
      <c r="G2918" s="13" t="s">
        <v>189</v>
      </c>
      <c r="H2918" s="13" t="s">
        <v>190</v>
      </c>
      <c r="I2918" s="13">
        <v>2917</v>
      </c>
    </row>
    <row r="2919" spans="1:9" x14ac:dyDescent="0.25">
      <c r="A2919" s="13" t="str">
        <f t="shared" si="45"/>
        <v xml:space="preserve">907-634-A  Traffic Signal Equipment Pole, Type II(L), 40' Shaft, 35' Arm </v>
      </c>
      <c r="B2919" s="13" t="s">
        <v>3385</v>
      </c>
      <c r="C2919" s="13" t="s">
        <v>3444</v>
      </c>
      <c r="D2919" s="13" t="s">
        <v>207</v>
      </c>
      <c r="E2919" s="13" t="s">
        <v>187</v>
      </c>
      <c r="F2919" s="13" t="s">
        <v>188</v>
      </c>
      <c r="G2919" s="13" t="s">
        <v>189</v>
      </c>
      <c r="H2919" s="13" t="s">
        <v>190</v>
      </c>
      <c r="I2919" s="13">
        <v>2918</v>
      </c>
    </row>
    <row r="2920" spans="1:9" x14ac:dyDescent="0.25">
      <c r="A2920" s="13" t="str">
        <f t="shared" si="45"/>
        <v xml:space="preserve">907-634-A  Traffic Signal Equipment Pole, Type II(L), 40' Shaft, 40' Arm </v>
      </c>
      <c r="B2920" s="13" t="s">
        <v>3385</v>
      </c>
      <c r="C2920" s="13" t="s">
        <v>3445</v>
      </c>
      <c r="D2920" s="13" t="s">
        <v>207</v>
      </c>
      <c r="E2920" s="13" t="s">
        <v>187</v>
      </c>
      <c r="F2920" s="13" t="s">
        <v>188</v>
      </c>
      <c r="G2920" s="13" t="s">
        <v>189</v>
      </c>
      <c r="H2920" s="13" t="s">
        <v>190</v>
      </c>
      <c r="I2920" s="13">
        <v>2919</v>
      </c>
    </row>
    <row r="2921" spans="1:9" x14ac:dyDescent="0.25">
      <c r="A2921" s="13" t="str">
        <f t="shared" si="45"/>
        <v xml:space="preserve">907-634-A  Traffic Signal Equipment Pole, Type II(L), 40' Shaft, 45' Arm </v>
      </c>
      <c r="B2921" s="13" t="s">
        <v>3385</v>
      </c>
      <c r="C2921" s="13" t="s">
        <v>3446</v>
      </c>
      <c r="D2921" s="13" t="s">
        <v>207</v>
      </c>
      <c r="E2921" s="13" t="s">
        <v>187</v>
      </c>
      <c r="F2921" s="13" t="s">
        <v>188</v>
      </c>
      <c r="G2921" s="13" t="s">
        <v>189</v>
      </c>
      <c r="H2921" s="13" t="s">
        <v>190</v>
      </c>
      <c r="I2921" s="13">
        <v>2920</v>
      </c>
    </row>
    <row r="2922" spans="1:9" x14ac:dyDescent="0.25">
      <c r="A2922" s="13" t="str">
        <f t="shared" si="45"/>
        <v xml:space="preserve">907-634-A  Traffic Signal Equipment Pole, Type II(L), 40' Shaft, 50' Arm </v>
      </c>
      <c r="B2922" s="13" t="s">
        <v>3385</v>
      </c>
      <c r="C2922" s="13" t="s">
        <v>3447</v>
      </c>
      <c r="D2922" s="13" t="s">
        <v>207</v>
      </c>
      <c r="E2922" s="13" t="s">
        <v>187</v>
      </c>
      <c r="F2922" s="13" t="s">
        <v>188</v>
      </c>
      <c r="G2922" s="13" t="s">
        <v>189</v>
      </c>
      <c r="H2922" s="13" t="s">
        <v>190</v>
      </c>
      <c r="I2922" s="13">
        <v>2921</v>
      </c>
    </row>
    <row r="2923" spans="1:9" x14ac:dyDescent="0.25">
      <c r="A2923" s="13" t="str">
        <f t="shared" si="45"/>
        <v xml:space="preserve">907-634-A  Traffic Signal Equipment Pole, Type II(L), 40' Shaft, 55' Arm </v>
      </c>
      <c r="B2923" s="13" t="s">
        <v>3385</v>
      </c>
      <c r="C2923" s="13" t="s">
        <v>3448</v>
      </c>
      <c r="D2923" s="13" t="s">
        <v>207</v>
      </c>
      <c r="E2923" s="13" t="s">
        <v>187</v>
      </c>
      <c r="F2923" s="13" t="s">
        <v>188</v>
      </c>
      <c r="G2923" s="13" t="s">
        <v>189</v>
      </c>
      <c r="H2923" s="13" t="s">
        <v>190</v>
      </c>
      <c r="I2923" s="13">
        <v>2922</v>
      </c>
    </row>
    <row r="2924" spans="1:9" x14ac:dyDescent="0.25">
      <c r="A2924" s="13" t="str">
        <f t="shared" si="45"/>
        <v xml:space="preserve">907-634-A  Traffic Signal Equipment Pole, Type II(L), 40' Shaft, 60' Arm </v>
      </c>
      <c r="B2924" s="13" t="s">
        <v>3385</v>
      </c>
      <c r="C2924" s="13" t="s">
        <v>3449</v>
      </c>
      <c r="D2924" s="13" t="s">
        <v>207</v>
      </c>
      <c r="E2924" s="13" t="s">
        <v>187</v>
      </c>
      <c r="F2924" s="13" t="s">
        <v>188</v>
      </c>
      <c r="G2924" s="13" t="s">
        <v>189</v>
      </c>
      <c r="H2924" s="13" t="s">
        <v>190</v>
      </c>
      <c r="I2924" s="13">
        <v>2923</v>
      </c>
    </row>
    <row r="2925" spans="1:9" x14ac:dyDescent="0.25">
      <c r="A2925" s="13" t="str">
        <f t="shared" si="45"/>
        <v xml:space="preserve">907-634-A  Traffic Signal Equipment Pole, Type II(L), 40' Shaft, 65' Arm </v>
      </c>
      <c r="B2925" s="13" t="s">
        <v>3385</v>
      </c>
      <c r="C2925" s="13" t="s">
        <v>3450</v>
      </c>
      <c r="D2925" s="13" t="s">
        <v>207</v>
      </c>
      <c r="E2925" s="13" t="s">
        <v>187</v>
      </c>
      <c r="F2925" s="13" t="s">
        <v>188</v>
      </c>
      <c r="G2925" s="13" t="s">
        <v>189</v>
      </c>
      <c r="H2925" s="13" t="s">
        <v>190</v>
      </c>
      <c r="I2925" s="13">
        <v>2924</v>
      </c>
    </row>
    <row r="2926" spans="1:9" x14ac:dyDescent="0.25">
      <c r="A2926" s="13" t="str">
        <f t="shared" si="45"/>
        <v xml:space="preserve">907-634-A  Traffic Signal Equipment Pole, Type II(L), 40' Shaft, 70' Arm </v>
      </c>
      <c r="B2926" s="13" t="s">
        <v>3385</v>
      </c>
      <c r="C2926" s="13" t="s">
        <v>3451</v>
      </c>
      <c r="D2926" s="13" t="s">
        <v>207</v>
      </c>
      <c r="E2926" s="13" t="s">
        <v>187</v>
      </c>
      <c r="F2926" s="13" t="s">
        <v>188</v>
      </c>
      <c r="G2926" s="13" t="s">
        <v>189</v>
      </c>
      <c r="H2926" s="13" t="s">
        <v>190</v>
      </c>
      <c r="I2926" s="13">
        <v>2925</v>
      </c>
    </row>
    <row r="2927" spans="1:9" x14ac:dyDescent="0.25">
      <c r="A2927" s="13" t="str">
        <f t="shared" si="45"/>
        <v xml:space="preserve">907-634-A  Traffic Signal Equipment Pole, Type II(L), 40' Shaft, 75' Arm </v>
      </c>
      <c r="B2927" s="13" t="s">
        <v>3385</v>
      </c>
      <c r="C2927" s="13" t="s">
        <v>3452</v>
      </c>
      <c r="D2927" s="13" t="s">
        <v>207</v>
      </c>
      <c r="E2927" s="13" t="s">
        <v>187</v>
      </c>
      <c r="F2927" s="13" t="s">
        <v>188</v>
      </c>
      <c r="G2927" s="13" t="s">
        <v>189</v>
      </c>
      <c r="H2927" s="13" t="s">
        <v>190</v>
      </c>
      <c r="I2927" s="13">
        <v>2926</v>
      </c>
    </row>
    <row r="2928" spans="1:9" x14ac:dyDescent="0.25">
      <c r="A2928" s="13" t="str">
        <f t="shared" si="45"/>
        <v xml:space="preserve">907-634-A  Traffic Signal Equipment Pole, Type II(L), 40' Shaft, 80' Arm </v>
      </c>
      <c r="B2928" s="13" t="s">
        <v>3385</v>
      </c>
      <c r="C2928" s="13" t="s">
        <v>3453</v>
      </c>
      <c r="D2928" s="13" t="s">
        <v>207</v>
      </c>
      <c r="E2928" s="13" t="s">
        <v>187</v>
      </c>
      <c r="F2928" s="13" t="s">
        <v>188</v>
      </c>
      <c r="G2928" s="13" t="s">
        <v>189</v>
      </c>
      <c r="H2928" s="13" t="s">
        <v>190</v>
      </c>
      <c r="I2928" s="13">
        <v>2927</v>
      </c>
    </row>
    <row r="2929" spans="1:9" x14ac:dyDescent="0.25">
      <c r="A2929" s="13" t="str">
        <f t="shared" si="45"/>
        <v xml:space="preserve">907-634-A  Traffic Signal Equipment Pole, Type II(L), 40' Shaft, 85' Arm </v>
      </c>
      <c r="B2929" s="13" t="s">
        <v>3385</v>
      </c>
      <c r="C2929" s="13" t="s">
        <v>3454</v>
      </c>
      <c r="D2929" s="13" t="s">
        <v>207</v>
      </c>
      <c r="E2929" s="13" t="s">
        <v>187</v>
      </c>
      <c r="F2929" s="13" t="s">
        <v>188</v>
      </c>
      <c r="G2929" s="13" t="s">
        <v>189</v>
      </c>
      <c r="H2929" s="13" t="s">
        <v>190</v>
      </c>
      <c r="I2929" s="13">
        <v>2928</v>
      </c>
    </row>
    <row r="2930" spans="1:9" x14ac:dyDescent="0.25">
      <c r="A2930" s="13" t="str">
        <f t="shared" si="45"/>
        <v xml:space="preserve">907-634-A  Traffic Signal Equipment Pole, Type II(L), 40' Shaft, 90' Arm </v>
      </c>
      <c r="B2930" s="13" t="s">
        <v>3385</v>
      </c>
      <c r="C2930" s="13" t="s">
        <v>3455</v>
      </c>
      <c r="D2930" s="13" t="s">
        <v>207</v>
      </c>
      <c r="E2930" s="13" t="s">
        <v>187</v>
      </c>
      <c r="F2930" s="13" t="s">
        <v>188</v>
      </c>
      <c r="G2930" s="13" t="s">
        <v>189</v>
      </c>
      <c r="H2930" s="13" t="s">
        <v>190</v>
      </c>
      <c r="I2930" s="13">
        <v>2929</v>
      </c>
    </row>
    <row r="2931" spans="1:9" x14ac:dyDescent="0.25">
      <c r="A2931" s="13" t="str">
        <f t="shared" si="45"/>
        <v xml:space="preserve">907-634-A  Traffic Signal Equipment Pole, Type II(L), 40' Shaft, 95' Arm </v>
      </c>
      <c r="B2931" s="13" t="s">
        <v>3385</v>
      </c>
      <c r="C2931" s="13" t="s">
        <v>3456</v>
      </c>
      <c r="D2931" s="13" t="s">
        <v>207</v>
      </c>
      <c r="E2931" s="13" t="s">
        <v>187</v>
      </c>
      <c r="F2931" s="13" t="s">
        <v>188</v>
      </c>
      <c r="G2931" s="13" t="s">
        <v>189</v>
      </c>
      <c r="H2931" s="13" t="s">
        <v>190</v>
      </c>
      <c r="I2931" s="13">
        <v>2930</v>
      </c>
    </row>
    <row r="2932" spans="1:9" x14ac:dyDescent="0.25">
      <c r="A2932" s="13" t="str">
        <f t="shared" si="45"/>
        <v xml:space="preserve">907-634-A  Traffic Signal Equipment Pole, Type II, 10' Shaft, 40' Arm </v>
      </c>
      <c r="B2932" s="13" t="s">
        <v>3385</v>
      </c>
      <c r="C2932" s="13" t="s">
        <v>3457</v>
      </c>
      <c r="D2932" s="13" t="s">
        <v>207</v>
      </c>
      <c r="E2932" s="13" t="s">
        <v>187</v>
      </c>
      <c r="F2932" s="13" t="s">
        <v>188</v>
      </c>
      <c r="G2932" s="13" t="s">
        <v>189</v>
      </c>
      <c r="H2932" s="13" t="s">
        <v>190</v>
      </c>
      <c r="I2932" s="13">
        <v>2931</v>
      </c>
    </row>
    <row r="2933" spans="1:9" x14ac:dyDescent="0.25">
      <c r="A2933" s="13" t="str">
        <f t="shared" si="45"/>
        <v xml:space="preserve">907-634-A  Traffic Signal Equipment Pole, Type II, 10' Shaft, 60' Arm </v>
      </c>
      <c r="B2933" s="13" t="s">
        <v>3385</v>
      </c>
      <c r="C2933" s="13" t="s">
        <v>3458</v>
      </c>
      <c r="D2933" s="13" t="s">
        <v>207</v>
      </c>
      <c r="E2933" s="13" t="s">
        <v>187</v>
      </c>
      <c r="F2933" s="13" t="s">
        <v>188</v>
      </c>
      <c r="G2933" s="13" t="s">
        <v>189</v>
      </c>
      <c r="H2933" s="13" t="s">
        <v>190</v>
      </c>
      <c r="I2933" s="13">
        <v>2932</v>
      </c>
    </row>
    <row r="2934" spans="1:9" x14ac:dyDescent="0.25">
      <c r="A2934" s="13" t="str">
        <f t="shared" si="45"/>
        <v xml:space="preserve">907-634-A  Traffic Signal Equipment Pole, Type II, 14' Shaft, 14' Arm </v>
      </c>
      <c r="B2934" s="13" t="s">
        <v>3385</v>
      </c>
      <c r="C2934" s="13" t="s">
        <v>3459</v>
      </c>
      <c r="D2934" s="13" t="s">
        <v>207</v>
      </c>
      <c r="E2934" s="13" t="s">
        <v>187</v>
      </c>
      <c r="F2934" s="13" t="s">
        <v>188</v>
      </c>
      <c r="G2934" s="13" t="s">
        <v>189</v>
      </c>
      <c r="H2934" s="13" t="s">
        <v>190</v>
      </c>
      <c r="I2934" s="13">
        <v>2933</v>
      </c>
    </row>
    <row r="2935" spans="1:9" x14ac:dyDescent="0.25">
      <c r="A2935" s="13" t="str">
        <f t="shared" si="45"/>
        <v xml:space="preserve">907-634-A  Traffic Signal Equipment Pole, Type II, 17' Shaft, 100' Arm </v>
      </c>
      <c r="B2935" s="13" t="s">
        <v>3385</v>
      </c>
      <c r="C2935" s="13" t="s">
        <v>3460</v>
      </c>
      <c r="D2935" s="13" t="s">
        <v>207</v>
      </c>
      <c r="E2935" s="13" t="s">
        <v>187</v>
      </c>
      <c r="F2935" s="13" t="s">
        <v>188</v>
      </c>
      <c r="G2935" s="13" t="s">
        <v>189</v>
      </c>
      <c r="H2935" s="13" t="s">
        <v>190</v>
      </c>
      <c r="I2935" s="13">
        <v>2934</v>
      </c>
    </row>
    <row r="2936" spans="1:9" x14ac:dyDescent="0.25">
      <c r="A2936" s="13" t="str">
        <f t="shared" si="45"/>
        <v xml:space="preserve">907-634-A  Traffic Signal Equipment Pole, Type II, 17' Shaft, 15' Arm </v>
      </c>
      <c r="B2936" s="13" t="s">
        <v>3385</v>
      </c>
      <c r="C2936" s="13" t="s">
        <v>3461</v>
      </c>
      <c r="D2936" s="13" t="s">
        <v>207</v>
      </c>
      <c r="E2936" s="13" t="s">
        <v>187</v>
      </c>
      <c r="F2936" s="13" t="s">
        <v>188</v>
      </c>
      <c r="G2936" s="13" t="s">
        <v>189</v>
      </c>
      <c r="H2936" s="13" t="s">
        <v>190</v>
      </c>
      <c r="I2936" s="13">
        <v>2935</v>
      </c>
    </row>
    <row r="2937" spans="1:9" x14ac:dyDescent="0.25">
      <c r="A2937" s="13" t="str">
        <f t="shared" si="45"/>
        <v xml:space="preserve">907-634-A  Traffic Signal Equipment Pole, Type II, 17' Shaft, 20' Arm </v>
      </c>
      <c r="B2937" s="13" t="s">
        <v>3385</v>
      </c>
      <c r="C2937" s="13" t="s">
        <v>3462</v>
      </c>
      <c r="D2937" s="13" t="s">
        <v>207</v>
      </c>
      <c r="E2937" s="13" t="s">
        <v>187</v>
      </c>
      <c r="F2937" s="13" t="s">
        <v>188</v>
      </c>
      <c r="G2937" s="13" t="s">
        <v>189</v>
      </c>
      <c r="H2937" s="13" t="s">
        <v>190</v>
      </c>
      <c r="I2937" s="13">
        <v>2936</v>
      </c>
    </row>
    <row r="2938" spans="1:9" x14ac:dyDescent="0.25">
      <c r="A2938" s="13" t="str">
        <f t="shared" si="45"/>
        <v xml:space="preserve">907-634-A  Traffic Signal Equipment Pole, Type II, 17' Shaft, 25' Arm </v>
      </c>
      <c r="B2938" s="13" t="s">
        <v>3385</v>
      </c>
      <c r="C2938" s="13" t="s">
        <v>3463</v>
      </c>
      <c r="D2938" s="13" t="s">
        <v>207</v>
      </c>
      <c r="E2938" s="13" t="s">
        <v>187</v>
      </c>
      <c r="F2938" s="13" t="s">
        <v>188</v>
      </c>
      <c r="G2938" s="13" t="s">
        <v>189</v>
      </c>
      <c r="H2938" s="13" t="s">
        <v>190</v>
      </c>
      <c r="I2938" s="13">
        <v>2937</v>
      </c>
    </row>
    <row r="2939" spans="1:9" x14ac:dyDescent="0.25">
      <c r="A2939" s="13" t="str">
        <f t="shared" si="45"/>
        <v xml:space="preserve">907-634-A  Traffic Signal Equipment Pole, Type II, 17' Shaft, 30' Arm </v>
      </c>
      <c r="B2939" s="13" t="s">
        <v>3385</v>
      </c>
      <c r="C2939" s="13" t="s">
        <v>3464</v>
      </c>
      <c r="D2939" s="13" t="s">
        <v>207</v>
      </c>
      <c r="E2939" s="13" t="s">
        <v>187</v>
      </c>
      <c r="F2939" s="13" t="s">
        <v>188</v>
      </c>
      <c r="G2939" s="13" t="s">
        <v>189</v>
      </c>
      <c r="H2939" s="13" t="s">
        <v>190</v>
      </c>
      <c r="I2939" s="13">
        <v>2938</v>
      </c>
    </row>
    <row r="2940" spans="1:9" x14ac:dyDescent="0.25">
      <c r="A2940" s="13" t="str">
        <f t="shared" si="45"/>
        <v xml:space="preserve">907-634-A  Traffic Signal Equipment Pole, Type II, 17' Shaft, 35' Arm </v>
      </c>
      <c r="B2940" s="13" t="s">
        <v>3385</v>
      </c>
      <c r="C2940" s="13" t="s">
        <v>3465</v>
      </c>
      <c r="D2940" s="13" t="s">
        <v>207</v>
      </c>
      <c r="E2940" s="13" t="s">
        <v>187</v>
      </c>
      <c r="F2940" s="13" t="s">
        <v>188</v>
      </c>
      <c r="G2940" s="13" t="s">
        <v>189</v>
      </c>
      <c r="H2940" s="13" t="s">
        <v>190</v>
      </c>
      <c r="I2940" s="13">
        <v>2939</v>
      </c>
    </row>
    <row r="2941" spans="1:9" x14ac:dyDescent="0.25">
      <c r="A2941" s="13" t="str">
        <f t="shared" si="45"/>
        <v xml:space="preserve">907-634-A  Traffic Signal Equipment Pole, Type II, 17' Shaft, 40' Arm </v>
      </c>
      <c r="B2941" s="13" t="s">
        <v>3385</v>
      </c>
      <c r="C2941" s="13" t="s">
        <v>3466</v>
      </c>
      <c r="D2941" s="13" t="s">
        <v>207</v>
      </c>
      <c r="E2941" s="13" t="s">
        <v>187</v>
      </c>
      <c r="F2941" s="13" t="s">
        <v>188</v>
      </c>
      <c r="G2941" s="13" t="s">
        <v>189</v>
      </c>
      <c r="H2941" s="13" t="s">
        <v>190</v>
      </c>
      <c r="I2941" s="13">
        <v>2940</v>
      </c>
    </row>
    <row r="2942" spans="1:9" x14ac:dyDescent="0.25">
      <c r="A2942" s="13" t="str">
        <f t="shared" si="45"/>
        <v xml:space="preserve">907-634-A  Traffic Signal Equipment Pole, Type II, 17' Shaft, 45' Arm </v>
      </c>
      <c r="B2942" s="13" t="s">
        <v>3385</v>
      </c>
      <c r="C2942" s="13" t="s">
        <v>3467</v>
      </c>
      <c r="D2942" s="13" t="s">
        <v>207</v>
      </c>
      <c r="E2942" s="13" t="s">
        <v>187</v>
      </c>
      <c r="F2942" s="13" t="s">
        <v>188</v>
      </c>
      <c r="G2942" s="13" t="s">
        <v>189</v>
      </c>
      <c r="H2942" s="13" t="s">
        <v>190</v>
      </c>
      <c r="I2942" s="13">
        <v>2941</v>
      </c>
    </row>
    <row r="2943" spans="1:9" x14ac:dyDescent="0.25">
      <c r="A2943" s="13" t="str">
        <f t="shared" si="45"/>
        <v xml:space="preserve">907-634-A  Traffic Signal Equipment Pole, Type II, 17' Shaft, 50' &amp; 65  Arms </v>
      </c>
      <c r="B2943" s="13" t="s">
        <v>3385</v>
      </c>
      <c r="C2943" s="13" t="s">
        <v>3468</v>
      </c>
      <c r="D2943" s="13" t="s">
        <v>207</v>
      </c>
      <c r="E2943" s="13" t="s">
        <v>187</v>
      </c>
      <c r="F2943" s="13" t="s">
        <v>188</v>
      </c>
      <c r="G2943" s="13" t="s">
        <v>189</v>
      </c>
      <c r="H2943" s="13" t="s">
        <v>190</v>
      </c>
      <c r="I2943" s="13">
        <v>2942</v>
      </c>
    </row>
    <row r="2944" spans="1:9" x14ac:dyDescent="0.25">
      <c r="A2944" s="13" t="str">
        <f t="shared" si="45"/>
        <v xml:space="preserve">907-634-A  Traffic Signal Equipment Pole, Type II, 17' Shaft, 50' Arm </v>
      </c>
      <c r="B2944" s="13" t="s">
        <v>3385</v>
      </c>
      <c r="C2944" s="13" t="s">
        <v>3469</v>
      </c>
      <c r="D2944" s="13" t="s">
        <v>207</v>
      </c>
      <c r="E2944" s="13" t="s">
        <v>187</v>
      </c>
      <c r="F2944" s="13" t="s">
        <v>188</v>
      </c>
      <c r="G2944" s="13" t="s">
        <v>189</v>
      </c>
      <c r="H2944" s="13" t="s">
        <v>190</v>
      </c>
      <c r="I2944" s="13">
        <v>2943</v>
      </c>
    </row>
    <row r="2945" spans="1:9" x14ac:dyDescent="0.25">
      <c r="A2945" s="13" t="str">
        <f t="shared" si="45"/>
        <v xml:space="preserve">907-634-A  Traffic Signal Equipment Pole, Type II, 17' Shaft, 55' Arm </v>
      </c>
      <c r="B2945" s="13" t="s">
        <v>3385</v>
      </c>
      <c r="C2945" s="13" t="s">
        <v>3470</v>
      </c>
      <c r="D2945" s="13" t="s">
        <v>207</v>
      </c>
      <c r="E2945" s="13" t="s">
        <v>187</v>
      </c>
      <c r="F2945" s="13" t="s">
        <v>188</v>
      </c>
      <c r="G2945" s="13" t="s">
        <v>189</v>
      </c>
      <c r="H2945" s="13" t="s">
        <v>190</v>
      </c>
      <c r="I2945" s="13">
        <v>2944</v>
      </c>
    </row>
    <row r="2946" spans="1:9" x14ac:dyDescent="0.25">
      <c r="A2946" s="13" t="str">
        <f t="shared" si="45"/>
        <v xml:space="preserve">907-634-A  Traffic Signal Equipment Pole, Type II, 17' Shaft, 60' Arm </v>
      </c>
      <c r="B2946" s="13" t="s">
        <v>3385</v>
      </c>
      <c r="C2946" s="13" t="s">
        <v>3471</v>
      </c>
      <c r="D2946" s="13" t="s">
        <v>207</v>
      </c>
      <c r="E2946" s="13" t="s">
        <v>187</v>
      </c>
      <c r="F2946" s="13" t="s">
        <v>188</v>
      </c>
      <c r="G2946" s="13" t="s">
        <v>189</v>
      </c>
      <c r="H2946" s="13" t="s">
        <v>190</v>
      </c>
      <c r="I2946" s="13">
        <v>2945</v>
      </c>
    </row>
    <row r="2947" spans="1:9" x14ac:dyDescent="0.25">
      <c r="A2947" s="13" t="str">
        <f t="shared" si="45"/>
        <v xml:space="preserve">907-634-A  Traffic Signal Equipment Pole, Type II, 17' Shaft, 65' Arm </v>
      </c>
      <c r="B2947" s="13" t="s">
        <v>3385</v>
      </c>
      <c r="C2947" s="13" t="s">
        <v>3472</v>
      </c>
      <c r="D2947" s="13" t="s">
        <v>207</v>
      </c>
      <c r="E2947" s="13" t="s">
        <v>187</v>
      </c>
      <c r="F2947" s="13" t="s">
        <v>188</v>
      </c>
      <c r="G2947" s="13" t="s">
        <v>189</v>
      </c>
      <c r="H2947" s="13" t="s">
        <v>190</v>
      </c>
      <c r="I2947" s="13">
        <v>2946</v>
      </c>
    </row>
    <row r="2948" spans="1:9" x14ac:dyDescent="0.25">
      <c r="A2948" s="13" t="str">
        <f t="shared" ref="A2948:A3011" si="46">_xlfn.CONCAT(B2948," ", C2948)</f>
        <v xml:space="preserve">907-634-A  Traffic Signal Equipment Pole, Type II, 17' Shaft, 70' Arm </v>
      </c>
      <c r="B2948" s="13" t="s">
        <v>3385</v>
      </c>
      <c r="C2948" s="13" t="s">
        <v>3473</v>
      </c>
      <c r="D2948" s="13" t="s">
        <v>207</v>
      </c>
      <c r="E2948" s="13" t="s">
        <v>187</v>
      </c>
      <c r="F2948" s="13" t="s">
        <v>188</v>
      </c>
      <c r="G2948" s="13" t="s">
        <v>189</v>
      </c>
      <c r="H2948" s="13" t="s">
        <v>190</v>
      </c>
      <c r="I2948" s="13">
        <v>2947</v>
      </c>
    </row>
    <row r="2949" spans="1:9" x14ac:dyDescent="0.25">
      <c r="A2949" s="13" t="str">
        <f t="shared" si="46"/>
        <v xml:space="preserve">907-634-A  Traffic Signal Equipment Pole, Type II, 17' Shaft, 75' Arm </v>
      </c>
      <c r="B2949" s="13" t="s">
        <v>3385</v>
      </c>
      <c r="C2949" s="13" t="s">
        <v>3474</v>
      </c>
      <c r="D2949" s="13" t="s">
        <v>207</v>
      </c>
      <c r="E2949" s="13" t="s">
        <v>187</v>
      </c>
      <c r="F2949" s="13" t="s">
        <v>188</v>
      </c>
      <c r="G2949" s="13" t="s">
        <v>189</v>
      </c>
      <c r="H2949" s="13" t="s">
        <v>190</v>
      </c>
      <c r="I2949" s="13">
        <v>2948</v>
      </c>
    </row>
    <row r="2950" spans="1:9" x14ac:dyDescent="0.25">
      <c r="A2950" s="13" t="str">
        <f t="shared" si="46"/>
        <v xml:space="preserve">907-634-A  Traffic Signal Equipment Pole, Type II, 17' Shaft, 80' Arm </v>
      </c>
      <c r="B2950" s="13" t="s">
        <v>3385</v>
      </c>
      <c r="C2950" s="13" t="s">
        <v>3475</v>
      </c>
      <c r="D2950" s="13" t="s">
        <v>207</v>
      </c>
      <c r="E2950" s="13" t="s">
        <v>187</v>
      </c>
      <c r="F2950" s="13" t="s">
        <v>188</v>
      </c>
      <c r="G2950" s="13" t="s">
        <v>189</v>
      </c>
      <c r="H2950" s="13" t="s">
        <v>190</v>
      </c>
      <c r="I2950" s="13">
        <v>2949</v>
      </c>
    </row>
    <row r="2951" spans="1:9" x14ac:dyDescent="0.25">
      <c r="A2951" s="13" t="str">
        <f t="shared" si="46"/>
        <v xml:space="preserve">907-634-A  Traffic Signal Equipment Pole, Type II, 17' Shaft, 85' Arm </v>
      </c>
      <c r="B2951" s="13" t="s">
        <v>3385</v>
      </c>
      <c r="C2951" s="13" t="s">
        <v>3476</v>
      </c>
      <c r="D2951" s="13" t="s">
        <v>207</v>
      </c>
      <c r="E2951" s="13" t="s">
        <v>187</v>
      </c>
      <c r="F2951" s="13" t="s">
        <v>188</v>
      </c>
      <c r="G2951" s="13" t="s">
        <v>189</v>
      </c>
      <c r="H2951" s="13" t="s">
        <v>190</v>
      </c>
      <c r="I2951" s="13">
        <v>2950</v>
      </c>
    </row>
    <row r="2952" spans="1:9" x14ac:dyDescent="0.25">
      <c r="A2952" s="13" t="str">
        <f t="shared" si="46"/>
        <v xml:space="preserve">907-634-A  Traffic Signal Equipment Pole, Type II, 17' Shaft, 90' Arm </v>
      </c>
      <c r="B2952" s="13" t="s">
        <v>3385</v>
      </c>
      <c r="C2952" s="13" t="s">
        <v>3477</v>
      </c>
      <c r="D2952" s="13" t="s">
        <v>207</v>
      </c>
      <c r="E2952" s="13" t="s">
        <v>187</v>
      </c>
      <c r="F2952" s="13" t="s">
        <v>188</v>
      </c>
      <c r="G2952" s="13" t="s">
        <v>189</v>
      </c>
      <c r="H2952" s="13" t="s">
        <v>190</v>
      </c>
      <c r="I2952" s="13">
        <v>2951</v>
      </c>
    </row>
    <row r="2953" spans="1:9" x14ac:dyDescent="0.25">
      <c r="A2953" s="13" t="str">
        <f t="shared" si="46"/>
        <v xml:space="preserve">907-634-A  Traffic Signal Equipment Pole, Type II, 17' Shaft, 95' Arm </v>
      </c>
      <c r="B2953" s="13" t="s">
        <v>3385</v>
      </c>
      <c r="C2953" s="13" t="s">
        <v>3478</v>
      </c>
      <c r="D2953" s="13" t="s">
        <v>207</v>
      </c>
      <c r="E2953" s="13" t="s">
        <v>187</v>
      </c>
      <c r="F2953" s="13" t="s">
        <v>188</v>
      </c>
      <c r="G2953" s="13" t="s">
        <v>189</v>
      </c>
      <c r="H2953" s="13" t="s">
        <v>190</v>
      </c>
      <c r="I2953" s="13">
        <v>2952</v>
      </c>
    </row>
    <row r="2954" spans="1:9" x14ac:dyDescent="0.25">
      <c r="A2954" s="13" t="str">
        <f t="shared" si="46"/>
        <v xml:space="preserve">907-634-A  Traffic Signal Equipment Pole, Type II, 21' Shaft, 25' Arm </v>
      </c>
      <c r="B2954" s="13" t="s">
        <v>3385</v>
      </c>
      <c r="C2954" s="13" t="s">
        <v>3479</v>
      </c>
      <c r="D2954" s="13" t="s">
        <v>207</v>
      </c>
      <c r="E2954" s="13" t="s">
        <v>187</v>
      </c>
      <c r="F2954" s="13" t="s">
        <v>188</v>
      </c>
      <c r="G2954" s="13" t="s">
        <v>189</v>
      </c>
      <c r="H2954" s="13" t="s">
        <v>190</v>
      </c>
      <c r="I2954" s="13">
        <v>2953</v>
      </c>
    </row>
    <row r="2955" spans="1:9" x14ac:dyDescent="0.25">
      <c r="A2955" s="13" t="str">
        <f t="shared" si="46"/>
        <v xml:space="preserve">907-634-A  Traffic Signal Equipment Pole, Type II, 21' Shaft, 35' Arm </v>
      </c>
      <c r="B2955" s="13" t="s">
        <v>3385</v>
      </c>
      <c r="C2955" s="13" t="s">
        <v>3480</v>
      </c>
      <c r="D2955" s="13" t="s">
        <v>207</v>
      </c>
      <c r="E2955" s="13" t="s">
        <v>187</v>
      </c>
      <c r="F2955" s="13" t="s">
        <v>188</v>
      </c>
      <c r="G2955" s="13" t="s">
        <v>189</v>
      </c>
      <c r="H2955" s="13" t="s">
        <v>190</v>
      </c>
      <c r="I2955" s="13">
        <v>2954</v>
      </c>
    </row>
    <row r="2956" spans="1:9" x14ac:dyDescent="0.25">
      <c r="A2956" s="13" t="str">
        <f t="shared" si="46"/>
        <v xml:space="preserve">907-634-A  Traffic Signal Equipment Pole, Type II, 21' Shaft, 40' Arm </v>
      </c>
      <c r="B2956" s="13" t="s">
        <v>3385</v>
      </c>
      <c r="C2956" s="13" t="s">
        <v>3481</v>
      </c>
      <c r="D2956" s="13" t="s">
        <v>207</v>
      </c>
      <c r="E2956" s="13" t="s">
        <v>187</v>
      </c>
      <c r="F2956" s="13" t="s">
        <v>188</v>
      </c>
      <c r="G2956" s="13" t="s">
        <v>189</v>
      </c>
      <c r="H2956" s="13" t="s">
        <v>190</v>
      </c>
      <c r="I2956" s="13">
        <v>2955</v>
      </c>
    </row>
    <row r="2957" spans="1:9" x14ac:dyDescent="0.25">
      <c r="A2957" s="13" t="str">
        <f t="shared" si="46"/>
        <v xml:space="preserve">907-634-A  Traffic Signal Equipment Pole, Type II, 21' Shaft, 45' &amp; 50' Arms </v>
      </c>
      <c r="B2957" s="13" t="s">
        <v>3385</v>
      </c>
      <c r="C2957" s="13" t="s">
        <v>3482</v>
      </c>
      <c r="D2957" s="13" t="s">
        <v>207</v>
      </c>
      <c r="E2957" s="13" t="s">
        <v>187</v>
      </c>
      <c r="F2957" s="13" t="s">
        <v>188</v>
      </c>
      <c r="G2957" s="13" t="s">
        <v>189</v>
      </c>
      <c r="H2957" s="13" t="s">
        <v>190</v>
      </c>
      <c r="I2957" s="13">
        <v>2956</v>
      </c>
    </row>
    <row r="2958" spans="1:9" x14ac:dyDescent="0.25">
      <c r="A2958" s="13" t="str">
        <f t="shared" si="46"/>
        <v xml:space="preserve">907-634-A  Traffic Signal Equipment Pole, Type II, 21' Shaft, 45' Arm </v>
      </c>
      <c r="B2958" s="13" t="s">
        <v>3385</v>
      </c>
      <c r="C2958" s="13" t="s">
        <v>3483</v>
      </c>
      <c r="D2958" s="13" t="s">
        <v>207</v>
      </c>
      <c r="E2958" s="13" t="s">
        <v>187</v>
      </c>
      <c r="F2958" s="13" t="s">
        <v>188</v>
      </c>
      <c r="G2958" s="13" t="s">
        <v>189</v>
      </c>
      <c r="H2958" s="13" t="s">
        <v>190</v>
      </c>
      <c r="I2958" s="13">
        <v>2957</v>
      </c>
    </row>
    <row r="2959" spans="1:9" x14ac:dyDescent="0.25">
      <c r="A2959" s="13" t="str">
        <f t="shared" si="46"/>
        <v xml:space="preserve">907-634-A  Traffic Signal Equipment Pole, Type II, 21' Shaft, 50' Arm </v>
      </c>
      <c r="B2959" s="13" t="s">
        <v>3385</v>
      </c>
      <c r="C2959" s="13" t="s">
        <v>3484</v>
      </c>
      <c r="D2959" s="13" t="s">
        <v>207</v>
      </c>
      <c r="E2959" s="13" t="s">
        <v>187</v>
      </c>
      <c r="F2959" s="13" t="s">
        <v>188</v>
      </c>
      <c r="G2959" s="13" t="s">
        <v>189</v>
      </c>
      <c r="H2959" s="13" t="s">
        <v>190</v>
      </c>
      <c r="I2959" s="13">
        <v>2958</v>
      </c>
    </row>
    <row r="2960" spans="1:9" x14ac:dyDescent="0.25">
      <c r="A2960" s="13" t="str">
        <f t="shared" si="46"/>
        <v xml:space="preserve">907-634-A  Traffic Signal Equipment Pole, Type II, 21' Shaft, 55' Arm </v>
      </c>
      <c r="B2960" s="13" t="s">
        <v>3385</v>
      </c>
      <c r="C2960" s="13" t="s">
        <v>3485</v>
      </c>
      <c r="D2960" s="13" t="s">
        <v>207</v>
      </c>
      <c r="E2960" s="13" t="s">
        <v>187</v>
      </c>
      <c r="F2960" s="13" t="s">
        <v>188</v>
      </c>
      <c r="G2960" s="13" t="s">
        <v>189</v>
      </c>
      <c r="H2960" s="13" t="s">
        <v>190</v>
      </c>
      <c r="I2960" s="13">
        <v>2959</v>
      </c>
    </row>
    <row r="2961" spans="1:9" x14ac:dyDescent="0.25">
      <c r="A2961" s="13" t="str">
        <f t="shared" si="46"/>
        <v xml:space="preserve">907-634-A  Traffic Signal Equipment Pole, Type II, 22' Shaft, 100' Arm </v>
      </c>
      <c r="B2961" s="13" t="s">
        <v>3385</v>
      </c>
      <c r="C2961" s="13" t="s">
        <v>3486</v>
      </c>
      <c r="D2961" s="13" t="s">
        <v>207</v>
      </c>
      <c r="E2961" s="13" t="s">
        <v>187</v>
      </c>
      <c r="F2961" s="13" t="s">
        <v>188</v>
      </c>
      <c r="G2961" s="13" t="s">
        <v>189</v>
      </c>
      <c r="H2961" s="13" t="s">
        <v>190</v>
      </c>
      <c r="I2961" s="13">
        <v>2960</v>
      </c>
    </row>
    <row r="2962" spans="1:9" x14ac:dyDescent="0.25">
      <c r="A2962" s="13" t="str">
        <f t="shared" si="46"/>
        <v xml:space="preserve">907-634-A  Traffic Signal Equipment Pole, Type II, 22' Shaft, 25' Arm </v>
      </c>
      <c r="B2962" s="13" t="s">
        <v>3385</v>
      </c>
      <c r="C2962" s="13" t="s">
        <v>3487</v>
      </c>
      <c r="D2962" s="13" t="s">
        <v>207</v>
      </c>
      <c r="E2962" s="13" t="s">
        <v>187</v>
      </c>
      <c r="F2962" s="13" t="s">
        <v>188</v>
      </c>
      <c r="G2962" s="13" t="s">
        <v>189</v>
      </c>
      <c r="H2962" s="13" t="s">
        <v>190</v>
      </c>
      <c r="I2962" s="13">
        <v>2961</v>
      </c>
    </row>
    <row r="2963" spans="1:9" x14ac:dyDescent="0.25">
      <c r="A2963" s="13" t="str">
        <f t="shared" si="46"/>
        <v xml:space="preserve">907-634-A  Traffic Signal Equipment Pole, Type II, 22' Shaft, 30' Arm </v>
      </c>
      <c r="B2963" s="13" t="s">
        <v>3385</v>
      </c>
      <c r="C2963" s="13" t="s">
        <v>3488</v>
      </c>
      <c r="D2963" s="13" t="s">
        <v>207</v>
      </c>
      <c r="E2963" s="13" t="s">
        <v>187</v>
      </c>
      <c r="F2963" s="13" t="s">
        <v>188</v>
      </c>
      <c r="G2963" s="13" t="s">
        <v>189</v>
      </c>
      <c r="H2963" s="13" t="s">
        <v>190</v>
      </c>
      <c r="I2963" s="13">
        <v>2962</v>
      </c>
    </row>
    <row r="2964" spans="1:9" x14ac:dyDescent="0.25">
      <c r="A2964" s="13" t="str">
        <f t="shared" si="46"/>
        <v xml:space="preserve">907-634-A  Traffic Signal Equipment Pole, Type II, 22' Shaft, 35' Arm </v>
      </c>
      <c r="B2964" s="13" t="s">
        <v>3385</v>
      </c>
      <c r="C2964" s="13" t="s">
        <v>3489</v>
      </c>
      <c r="D2964" s="13" t="s">
        <v>207</v>
      </c>
      <c r="E2964" s="13" t="s">
        <v>187</v>
      </c>
      <c r="F2964" s="13" t="s">
        <v>188</v>
      </c>
      <c r="G2964" s="13" t="s">
        <v>189</v>
      </c>
      <c r="H2964" s="13" t="s">
        <v>190</v>
      </c>
      <c r="I2964" s="13">
        <v>2963</v>
      </c>
    </row>
    <row r="2965" spans="1:9" x14ac:dyDescent="0.25">
      <c r="A2965" s="13" t="str">
        <f t="shared" si="46"/>
        <v xml:space="preserve">907-634-A  Traffic Signal Equipment Pole, Type II, 22' Shaft, 40' Arm </v>
      </c>
      <c r="B2965" s="13" t="s">
        <v>3385</v>
      </c>
      <c r="C2965" s="13" t="s">
        <v>3490</v>
      </c>
      <c r="D2965" s="13" t="s">
        <v>207</v>
      </c>
      <c r="E2965" s="13" t="s">
        <v>187</v>
      </c>
      <c r="F2965" s="13" t="s">
        <v>188</v>
      </c>
      <c r="G2965" s="13" t="s">
        <v>189</v>
      </c>
      <c r="H2965" s="13" t="s">
        <v>190</v>
      </c>
      <c r="I2965" s="13">
        <v>2964</v>
      </c>
    </row>
    <row r="2966" spans="1:9" x14ac:dyDescent="0.25">
      <c r="A2966" s="13" t="str">
        <f t="shared" si="46"/>
        <v xml:space="preserve">907-634-A  Traffic Signal Equipment Pole, Type II, 22' Shaft, 45' Arm </v>
      </c>
      <c r="B2966" s="13" t="s">
        <v>3385</v>
      </c>
      <c r="C2966" s="13" t="s">
        <v>3491</v>
      </c>
      <c r="D2966" s="13" t="s">
        <v>207</v>
      </c>
      <c r="E2966" s="13" t="s">
        <v>187</v>
      </c>
      <c r="F2966" s="13" t="s">
        <v>188</v>
      </c>
      <c r="G2966" s="13" t="s">
        <v>189</v>
      </c>
      <c r="H2966" s="13" t="s">
        <v>190</v>
      </c>
      <c r="I2966" s="13">
        <v>2965</v>
      </c>
    </row>
    <row r="2967" spans="1:9" x14ac:dyDescent="0.25">
      <c r="A2967" s="13" t="str">
        <f t="shared" si="46"/>
        <v xml:space="preserve">907-634-A  Traffic Signal Equipment Pole, Type II, 22' Shaft, 50' Arm </v>
      </c>
      <c r="B2967" s="13" t="s">
        <v>3385</v>
      </c>
      <c r="C2967" s="13" t="s">
        <v>3492</v>
      </c>
      <c r="D2967" s="13" t="s">
        <v>207</v>
      </c>
      <c r="E2967" s="13" t="s">
        <v>187</v>
      </c>
      <c r="F2967" s="13" t="s">
        <v>188</v>
      </c>
      <c r="G2967" s="13" t="s">
        <v>189</v>
      </c>
      <c r="H2967" s="13" t="s">
        <v>190</v>
      </c>
      <c r="I2967" s="13">
        <v>2966</v>
      </c>
    </row>
    <row r="2968" spans="1:9" x14ac:dyDescent="0.25">
      <c r="A2968" s="13" t="str">
        <f t="shared" si="46"/>
        <v xml:space="preserve">907-634-A  Traffic Signal Equipment Pole, Type II, 22' Shaft, 55' Arm </v>
      </c>
      <c r="B2968" s="13" t="s">
        <v>3385</v>
      </c>
      <c r="C2968" s="13" t="s">
        <v>3493</v>
      </c>
      <c r="D2968" s="13" t="s">
        <v>207</v>
      </c>
      <c r="E2968" s="13" t="s">
        <v>187</v>
      </c>
      <c r="F2968" s="13" t="s">
        <v>188</v>
      </c>
      <c r="G2968" s="13" t="s">
        <v>189</v>
      </c>
      <c r="H2968" s="13" t="s">
        <v>190</v>
      </c>
      <c r="I2968" s="13">
        <v>2967</v>
      </c>
    </row>
    <row r="2969" spans="1:9" x14ac:dyDescent="0.25">
      <c r="A2969" s="13" t="str">
        <f t="shared" si="46"/>
        <v xml:space="preserve">907-634-A  Traffic Signal Equipment Pole, Type II, 22' Shaft, 60' Arm </v>
      </c>
      <c r="B2969" s="13" t="s">
        <v>3385</v>
      </c>
      <c r="C2969" s="13" t="s">
        <v>3494</v>
      </c>
      <c r="D2969" s="13" t="s">
        <v>207</v>
      </c>
      <c r="E2969" s="13" t="s">
        <v>187</v>
      </c>
      <c r="F2969" s="13" t="s">
        <v>188</v>
      </c>
      <c r="G2969" s="13" t="s">
        <v>189</v>
      </c>
      <c r="H2969" s="13" t="s">
        <v>190</v>
      </c>
      <c r="I2969" s="13">
        <v>2968</v>
      </c>
    </row>
    <row r="2970" spans="1:9" x14ac:dyDescent="0.25">
      <c r="A2970" s="13" t="str">
        <f t="shared" si="46"/>
        <v xml:space="preserve">907-634-A  Traffic Signal Equipment Pole, Type II, 22' Shaft, 65' Arm </v>
      </c>
      <c r="B2970" s="13" t="s">
        <v>3385</v>
      </c>
      <c r="C2970" s="13" t="s">
        <v>3495</v>
      </c>
      <c r="D2970" s="13" t="s">
        <v>207</v>
      </c>
      <c r="E2970" s="13" t="s">
        <v>187</v>
      </c>
      <c r="F2970" s="13" t="s">
        <v>188</v>
      </c>
      <c r="G2970" s="13" t="s">
        <v>189</v>
      </c>
      <c r="H2970" s="13" t="s">
        <v>190</v>
      </c>
      <c r="I2970" s="13">
        <v>2969</v>
      </c>
    </row>
    <row r="2971" spans="1:9" x14ac:dyDescent="0.25">
      <c r="A2971" s="13" t="str">
        <f t="shared" si="46"/>
        <v xml:space="preserve">907-634-A  Traffic Signal Equipment Pole, Type II, 22' Shaft, 70' Arm </v>
      </c>
      <c r="B2971" s="13" t="s">
        <v>3385</v>
      </c>
      <c r="C2971" s="13" t="s">
        <v>3496</v>
      </c>
      <c r="D2971" s="13" t="s">
        <v>207</v>
      </c>
      <c r="E2971" s="13" t="s">
        <v>187</v>
      </c>
      <c r="F2971" s="13" t="s">
        <v>188</v>
      </c>
      <c r="G2971" s="13" t="s">
        <v>189</v>
      </c>
      <c r="H2971" s="13" t="s">
        <v>190</v>
      </c>
      <c r="I2971" s="13">
        <v>2970</v>
      </c>
    </row>
    <row r="2972" spans="1:9" x14ac:dyDescent="0.25">
      <c r="A2972" s="13" t="str">
        <f t="shared" si="46"/>
        <v xml:space="preserve">907-634-A  Traffic Signal Equipment Pole, Type II, 22' Shaft, 75' Arm </v>
      </c>
      <c r="B2972" s="13" t="s">
        <v>3385</v>
      </c>
      <c r="C2972" s="13" t="s">
        <v>3497</v>
      </c>
      <c r="D2972" s="13" t="s">
        <v>207</v>
      </c>
      <c r="E2972" s="13" t="s">
        <v>187</v>
      </c>
      <c r="F2972" s="13" t="s">
        <v>188</v>
      </c>
      <c r="G2972" s="13" t="s">
        <v>189</v>
      </c>
      <c r="H2972" s="13" t="s">
        <v>190</v>
      </c>
      <c r="I2972" s="13">
        <v>2971</v>
      </c>
    </row>
    <row r="2973" spans="1:9" x14ac:dyDescent="0.25">
      <c r="A2973" s="13" t="str">
        <f t="shared" si="46"/>
        <v xml:space="preserve">907-634-A  Traffic Signal Equipment Pole, Type II, 22' Shaft, 80' Arm </v>
      </c>
      <c r="B2973" s="13" t="s">
        <v>3385</v>
      </c>
      <c r="C2973" s="13" t="s">
        <v>3498</v>
      </c>
      <c r="D2973" s="13" t="s">
        <v>207</v>
      </c>
      <c r="E2973" s="13" t="s">
        <v>187</v>
      </c>
      <c r="F2973" s="13" t="s">
        <v>188</v>
      </c>
      <c r="G2973" s="13" t="s">
        <v>189</v>
      </c>
      <c r="H2973" s="13" t="s">
        <v>190</v>
      </c>
      <c r="I2973" s="13">
        <v>2972</v>
      </c>
    </row>
    <row r="2974" spans="1:9" x14ac:dyDescent="0.25">
      <c r="A2974" s="13" t="str">
        <f t="shared" si="46"/>
        <v xml:space="preserve">907-634-A  Traffic Signal Equipment Pole, Type II, 22' Shaft, 85' Arm </v>
      </c>
      <c r="B2974" s="13" t="s">
        <v>3385</v>
      </c>
      <c r="C2974" s="13" t="s">
        <v>3499</v>
      </c>
      <c r="D2974" s="13" t="s">
        <v>207</v>
      </c>
      <c r="E2974" s="13" t="s">
        <v>187</v>
      </c>
      <c r="F2974" s="13" t="s">
        <v>188</v>
      </c>
      <c r="G2974" s="13" t="s">
        <v>189</v>
      </c>
      <c r="H2974" s="13" t="s">
        <v>190</v>
      </c>
      <c r="I2974" s="13">
        <v>2973</v>
      </c>
    </row>
    <row r="2975" spans="1:9" x14ac:dyDescent="0.25">
      <c r="A2975" s="13" t="str">
        <f t="shared" si="46"/>
        <v xml:space="preserve">907-634-A  Traffic Signal Equipment Pole, Type II, 22' Shaft, 90' Arm </v>
      </c>
      <c r="B2975" s="13" t="s">
        <v>3385</v>
      </c>
      <c r="C2975" s="13" t="s">
        <v>3500</v>
      </c>
      <c r="D2975" s="13" t="s">
        <v>207</v>
      </c>
      <c r="E2975" s="13" t="s">
        <v>187</v>
      </c>
      <c r="F2975" s="13" t="s">
        <v>188</v>
      </c>
      <c r="G2975" s="13" t="s">
        <v>189</v>
      </c>
      <c r="H2975" s="13" t="s">
        <v>190</v>
      </c>
      <c r="I2975" s="13">
        <v>2974</v>
      </c>
    </row>
    <row r="2976" spans="1:9" x14ac:dyDescent="0.25">
      <c r="A2976" s="13" t="str">
        <f t="shared" si="46"/>
        <v xml:space="preserve">907-634-A  Traffic Signal Equipment Pole, Type II, 22' Shaft, 95' Arm </v>
      </c>
      <c r="B2976" s="13" t="s">
        <v>3385</v>
      </c>
      <c r="C2976" s="13" t="s">
        <v>3501</v>
      </c>
      <c r="D2976" s="13" t="s">
        <v>207</v>
      </c>
      <c r="E2976" s="13" t="s">
        <v>187</v>
      </c>
      <c r="F2976" s="13" t="s">
        <v>188</v>
      </c>
      <c r="G2976" s="13" t="s">
        <v>189</v>
      </c>
      <c r="H2976" s="13" t="s">
        <v>190</v>
      </c>
      <c r="I2976" s="13">
        <v>2975</v>
      </c>
    </row>
    <row r="2977" spans="1:9" x14ac:dyDescent="0.25">
      <c r="A2977" s="13" t="str">
        <f t="shared" si="46"/>
        <v xml:space="preserve">907-634-A  Traffic Signal Equipment Pole, Type II, 30' Shaft, 25' Arm </v>
      </c>
      <c r="B2977" s="13" t="s">
        <v>3385</v>
      </c>
      <c r="C2977" s="13" t="s">
        <v>3502</v>
      </c>
      <c r="D2977" s="13" t="s">
        <v>207</v>
      </c>
      <c r="E2977" s="13" t="s">
        <v>187</v>
      </c>
      <c r="F2977" s="13" t="s">
        <v>188</v>
      </c>
      <c r="G2977" s="13" t="s">
        <v>189</v>
      </c>
      <c r="H2977" s="13" t="s">
        <v>190</v>
      </c>
      <c r="I2977" s="13">
        <v>2976</v>
      </c>
    </row>
    <row r="2978" spans="1:9" x14ac:dyDescent="0.25">
      <c r="A2978" s="13" t="str">
        <f t="shared" si="46"/>
        <v xml:space="preserve">907-634-A  Traffic Signal Equipment Pole, Type II, 30' Shaft, 30' Arm </v>
      </c>
      <c r="B2978" s="13" t="s">
        <v>3385</v>
      </c>
      <c r="C2978" s="13" t="s">
        <v>3503</v>
      </c>
      <c r="D2978" s="13" t="s">
        <v>207</v>
      </c>
      <c r="E2978" s="13" t="s">
        <v>187</v>
      </c>
      <c r="F2978" s="13" t="s">
        <v>188</v>
      </c>
      <c r="G2978" s="13" t="s">
        <v>189</v>
      </c>
      <c r="H2978" s="13" t="s">
        <v>190</v>
      </c>
      <c r="I2978" s="13">
        <v>2977</v>
      </c>
    </row>
    <row r="2979" spans="1:9" x14ac:dyDescent="0.25">
      <c r="A2979" s="13" t="str">
        <f t="shared" si="46"/>
        <v xml:space="preserve">907-634-A  Traffic Signal Equipment Pole, Type II, 30' Shaft, 35' Arm </v>
      </c>
      <c r="B2979" s="13" t="s">
        <v>3385</v>
      </c>
      <c r="C2979" s="13" t="s">
        <v>3504</v>
      </c>
      <c r="D2979" s="13" t="s">
        <v>207</v>
      </c>
      <c r="E2979" s="13" t="s">
        <v>187</v>
      </c>
      <c r="F2979" s="13" t="s">
        <v>188</v>
      </c>
      <c r="G2979" s="13" t="s">
        <v>189</v>
      </c>
      <c r="H2979" s="13" t="s">
        <v>190</v>
      </c>
      <c r="I2979" s="13">
        <v>2978</v>
      </c>
    </row>
    <row r="2980" spans="1:9" x14ac:dyDescent="0.25">
      <c r="A2980" s="13" t="str">
        <f t="shared" si="46"/>
        <v xml:space="preserve">907-634-A  Traffic Signal Equipment Pole, Type II, 30' Shaft, 36' Arm </v>
      </c>
      <c r="B2980" s="13" t="s">
        <v>3385</v>
      </c>
      <c r="C2980" s="13" t="s">
        <v>3505</v>
      </c>
      <c r="D2980" s="13" t="s">
        <v>207</v>
      </c>
      <c r="E2980" s="13" t="s">
        <v>187</v>
      </c>
      <c r="F2980" s="13" t="s">
        <v>188</v>
      </c>
      <c r="G2980" s="13" t="s">
        <v>189</v>
      </c>
      <c r="H2980" s="13" t="s">
        <v>190</v>
      </c>
      <c r="I2980" s="13">
        <v>2979</v>
      </c>
    </row>
    <row r="2981" spans="1:9" x14ac:dyDescent="0.25">
      <c r="A2981" s="13" t="str">
        <f t="shared" si="46"/>
        <v xml:space="preserve">907-634-A  Traffic Signal Equipment Pole, Type II, 30' Shaft, 38' Arm </v>
      </c>
      <c r="B2981" s="13" t="s">
        <v>3385</v>
      </c>
      <c r="C2981" s="13" t="s">
        <v>3506</v>
      </c>
      <c r="D2981" s="13" t="s">
        <v>207</v>
      </c>
      <c r="E2981" s="13" t="s">
        <v>187</v>
      </c>
      <c r="F2981" s="13" t="s">
        <v>188</v>
      </c>
      <c r="G2981" s="13" t="s">
        <v>189</v>
      </c>
      <c r="H2981" s="13" t="s">
        <v>190</v>
      </c>
      <c r="I2981" s="13">
        <v>2980</v>
      </c>
    </row>
    <row r="2982" spans="1:9" x14ac:dyDescent="0.25">
      <c r="A2982" s="13" t="str">
        <f t="shared" si="46"/>
        <v xml:space="preserve">907-634-A  Traffic Signal Equipment Pole, Type II, 30' Shaft, 40' Arm </v>
      </c>
      <c r="B2982" s="13" t="s">
        <v>3385</v>
      </c>
      <c r="C2982" s="13" t="s">
        <v>3507</v>
      </c>
      <c r="D2982" s="13" t="s">
        <v>207</v>
      </c>
      <c r="E2982" s="13" t="s">
        <v>187</v>
      </c>
      <c r="F2982" s="13" t="s">
        <v>188</v>
      </c>
      <c r="G2982" s="13" t="s">
        <v>189</v>
      </c>
      <c r="H2982" s="13" t="s">
        <v>190</v>
      </c>
      <c r="I2982" s="13">
        <v>2981</v>
      </c>
    </row>
    <row r="2983" spans="1:9" x14ac:dyDescent="0.25">
      <c r="A2983" s="13" t="str">
        <f t="shared" si="46"/>
        <v xml:space="preserve">907-634-A  Traffic Signal Equipment Pole, Type II, 30' Shaft, 42' Arm </v>
      </c>
      <c r="B2983" s="13" t="s">
        <v>3385</v>
      </c>
      <c r="C2983" s="13" t="s">
        <v>3508</v>
      </c>
      <c r="D2983" s="13" t="s">
        <v>207</v>
      </c>
      <c r="E2983" s="13" t="s">
        <v>187</v>
      </c>
      <c r="F2983" s="13" t="s">
        <v>188</v>
      </c>
      <c r="G2983" s="13" t="s">
        <v>189</v>
      </c>
      <c r="H2983" s="13" t="s">
        <v>190</v>
      </c>
      <c r="I2983" s="13">
        <v>2982</v>
      </c>
    </row>
    <row r="2984" spans="1:9" x14ac:dyDescent="0.25">
      <c r="A2984" s="13" t="str">
        <f t="shared" si="46"/>
        <v xml:space="preserve">907-634-A  Traffic Signal Equipment Pole, Type II, 30' Shaft, 45' Arm </v>
      </c>
      <c r="B2984" s="13" t="s">
        <v>3385</v>
      </c>
      <c r="C2984" s="13" t="s">
        <v>3509</v>
      </c>
      <c r="D2984" s="13" t="s">
        <v>207</v>
      </c>
      <c r="E2984" s="13" t="s">
        <v>187</v>
      </c>
      <c r="F2984" s="13" t="s">
        <v>188</v>
      </c>
      <c r="G2984" s="13" t="s">
        <v>189</v>
      </c>
      <c r="H2984" s="13" t="s">
        <v>190</v>
      </c>
      <c r="I2984" s="13">
        <v>2983</v>
      </c>
    </row>
    <row r="2985" spans="1:9" x14ac:dyDescent="0.25">
      <c r="A2985" s="13" t="str">
        <f t="shared" si="46"/>
        <v xml:space="preserve">907-634-A  Traffic Signal Equipment Pole, Type II, 30' Shaft, 50' Arm </v>
      </c>
      <c r="B2985" s="13" t="s">
        <v>3385</v>
      </c>
      <c r="C2985" s="13" t="s">
        <v>3510</v>
      </c>
      <c r="D2985" s="13" t="s">
        <v>207</v>
      </c>
      <c r="E2985" s="13" t="s">
        <v>187</v>
      </c>
      <c r="F2985" s="13" t="s">
        <v>188</v>
      </c>
      <c r="G2985" s="13" t="s">
        <v>189</v>
      </c>
      <c r="H2985" s="13" t="s">
        <v>190</v>
      </c>
      <c r="I2985" s="13">
        <v>2984</v>
      </c>
    </row>
    <row r="2986" spans="1:9" x14ac:dyDescent="0.25">
      <c r="A2986" s="13" t="str">
        <f t="shared" si="46"/>
        <v xml:space="preserve">907-634-A  Traffic Signal Equipment Pole, Type II, 30' Shaft, 55' Arm </v>
      </c>
      <c r="B2986" s="13" t="s">
        <v>3385</v>
      </c>
      <c r="C2986" s="13" t="s">
        <v>3511</v>
      </c>
      <c r="D2986" s="13" t="s">
        <v>207</v>
      </c>
      <c r="E2986" s="13" t="s">
        <v>187</v>
      </c>
      <c r="F2986" s="13" t="s">
        <v>188</v>
      </c>
      <c r="G2986" s="13" t="s">
        <v>189</v>
      </c>
      <c r="H2986" s="13" t="s">
        <v>190</v>
      </c>
      <c r="I2986" s="13">
        <v>2985</v>
      </c>
    </row>
    <row r="2987" spans="1:9" x14ac:dyDescent="0.25">
      <c r="A2987" s="13" t="str">
        <f t="shared" si="46"/>
        <v xml:space="preserve">907-634-A  Traffic Signal Equipment Pole, Type II, 30' Shaft, 60' Arm </v>
      </c>
      <c r="B2987" s="13" t="s">
        <v>3385</v>
      </c>
      <c r="C2987" s="13" t="s">
        <v>3512</v>
      </c>
      <c r="D2987" s="13" t="s">
        <v>207</v>
      </c>
      <c r="E2987" s="13" t="s">
        <v>187</v>
      </c>
      <c r="F2987" s="13" t="s">
        <v>188</v>
      </c>
      <c r="G2987" s="13" t="s">
        <v>189</v>
      </c>
      <c r="H2987" s="13" t="s">
        <v>190</v>
      </c>
      <c r="I2987" s="13">
        <v>2986</v>
      </c>
    </row>
    <row r="2988" spans="1:9" x14ac:dyDescent="0.25">
      <c r="A2988" s="13" t="str">
        <f t="shared" si="46"/>
        <v xml:space="preserve">907-634-A  Traffic Signal Equipment Pole, Type II, 30' Shaft, 65' Arm </v>
      </c>
      <c r="B2988" s="13" t="s">
        <v>3385</v>
      </c>
      <c r="C2988" s="13" t="s">
        <v>3513</v>
      </c>
      <c r="D2988" s="13" t="s">
        <v>207</v>
      </c>
      <c r="E2988" s="13" t="s">
        <v>187</v>
      </c>
      <c r="F2988" s="13" t="s">
        <v>188</v>
      </c>
      <c r="G2988" s="13" t="s">
        <v>189</v>
      </c>
      <c r="H2988" s="13" t="s">
        <v>190</v>
      </c>
      <c r="I2988" s="13">
        <v>2987</v>
      </c>
    </row>
    <row r="2989" spans="1:9" x14ac:dyDescent="0.25">
      <c r="A2989" s="13" t="str">
        <f t="shared" si="46"/>
        <v xml:space="preserve">907-634-A  Traffic Signal Equipment Pole, Type II, 30' Shaft, 70' Arm </v>
      </c>
      <c r="B2989" s="13" t="s">
        <v>3385</v>
      </c>
      <c r="C2989" s="13" t="s">
        <v>3514</v>
      </c>
      <c r="D2989" s="13" t="s">
        <v>207</v>
      </c>
      <c r="E2989" s="13" t="s">
        <v>187</v>
      </c>
      <c r="F2989" s="13" t="s">
        <v>188</v>
      </c>
      <c r="G2989" s="13" t="s">
        <v>189</v>
      </c>
      <c r="H2989" s="13" t="s">
        <v>190</v>
      </c>
      <c r="I2989" s="13">
        <v>2988</v>
      </c>
    </row>
    <row r="2990" spans="1:9" x14ac:dyDescent="0.25">
      <c r="A2990" s="13" t="str">
        <f t="shared" si="46"/>
        <v xml:space="preserve">907-634-A  Traffic Signal Equipment Pole, Type II, 30' Shaft, 75' Arm </v>
      </c>
      <c r="B2990" s="13" t="s">
        <v>3385</v>
      </c>
      <c r="C2990" s="13" t="s">
        <v>3515</v>
      </c>
      <c r="D2990" s="13" t="s">
        <v>207</v>
      </c>
      <c r="E2990" s="13" t="s">
        <v>187</v>
      </c>
      <c r="F2990" s="13" t="s">
        <v>188</v>
      </c>
      <c r="G2990" s="13" t="s">
        <v>189</v>
      </c>
      <c r="H2990" s="13" t="s">
        <v>190</v>
      </c>
      <c r="I2990" s="13">
        <v>2989</v>
      </c>
    </row>
    <row r="2991" spans="1:9" x14ac:dyDescent="0.25">
      <c r="A2991" s="13" t="str">
        <f t="shared" si="46"/>
        <v xml:space="preserve">907-634-A  Traffic Signal Equipment Pole, Type II, 30' Shaft, 80' Arm </v>
      </c>
      <c r="B2991" s="13" t="s">
        <v>3385</v>
      </c>
      <c r="C2991" s="13" t="s">
        <v>3516</v>
      </c>
      <c r="D2991" s="13" t="s">
        <v>207</v>
      </c>
      <c r="E2991" s="13" t="s">
        <v>187</v>
      </c>
      <c r="F2991" s="13" t="s">
        <v>188</v>
      </c>
      <c r="G2991" s="13" t="s">
        <v>189</v>
      </c>
      <c r="H2991" s="13" t="s">
        <v>190</v>
      </c>
      <c r="I2991" s="13">
        <v>2990</v>
      </c>
    </row>
    <row r="2992" spans="1:9" x14ac:dyDescent="0.25">
      <c r="A2992" s="13" t="str">
        <f t="shared" si="46"/>
        <v xml:space="preserve">907-634-A  Traffic Signal Equipment Pole, Type II, 30' Shaft, 85' Arm </v>
      </c>
      <c r="B2992" s="13" t="s">
        <v>3385</v>
      </c>
      <c r="C2992" s="13" t="s">
        <v>3517</v>
      </c>
      <c r="D2992" s="13" t="s">
        <v>207</v>
      </c>
      <c r="E2992" s="13" t="s">
        <v>187</v>
      </c>
      <c r="F2992" s="13" t="s">
        <v>188</v>
      </c>
      <c r="G2992" s="13" t="s">
        <v>189</v>
      </c>
      <c r="H2992" s="13" t="s">
        <v>190</v>
      </c>
      <c r="I2992" s="13">
        <v>2991</v>
      </c>
    </row>
    <row r="2993" spans="1:9" x14ac:dyDescent="0.25">
      <c r="A2993" s="13" t="str">
        <f t="shared" si="46"/>
        <v xml:space="preserve">907-634-A  Traffic Signal Equipment Pole, Type II, 30' Shaft, 90' Arm </v>
      </c>
      <c r="B2993" s="13" t="s">
        <v>3385</v>
      </c>
      <c r="C2993" s="13" t="s">
        <v>3518</v>
      </c>
      <c r="D2993" s="13" t="s">
        <v>207</v>
      </c>
      <c r="E2993" s="13" t="s">
        <v>187</v>
      </c>
      <c r="F2993" s="13" t="s">
        <v>188</v>
      </c>
      <c r="G2993" s="13" t="s">
        <v>189</v>
      </c>
      <c r="H2993" s="13" t="s">
        <v>190</v>
      </c>
      <c r="I2993" s="13">
        <v>2992</v>
      </c>
    </row>
    <row r="2994" spans="1:9" x14ac:dyDescent="0.25">
      <c r="A2994" s="13" t="str">
        <f t="shared" si="46"/>
        <v xml:space="preserve">907-634-A  Traffic Signal Equipment Pole, Type II, 30' Shaft, 95' Arm </v>
      </c>
      <c r="B2994" s="13" t="s">
        <v>3385</v>
      </c>
      <c r="C2994" s="13" t="s">
        <v>3519</v>
      </c>
      <c r="D2994" s="13" t="s">
        <v>207</v>
      </c>
      <c r="E2994" s="13" t="s">
        <v>187</v>
      </c>
      <c r="F2994" s="13" t="s">
        <v>188</v>
      </c>
      <c r="G2994" s="13" t="s">
        <v>189</v>
      </c>
      <c r="H2994" s="13" t="s">
        <v>190</v>
      </c>
      <c r="I2994" s="13">
        <v>2993</v>
      </c>
    </row>
    <row r="2995" spans="1:9" x14ac:dyDescent="0.25">
      <c r="A2995" s="13" t="str">
        <f t="shared" si="46"/>
        <v xml:space="preserve">907-634-A  Traffic Signal Equipment Pole, Type II, 40' Shaft, 100' Arm </v>
      </c>
      <c r="B2995" s="13" t="s">
        <v>3385</v>
      </c>
      <c r="C2995" s="13" t="s">
        <v>3520</v>
      </c>
      <c r="D2995" s="13" t="s">
        <v>207</v>
      </c>
      <c r="E2995" s="13" t="s">
        <v>187</v>
      </c>
      <c r="F2995" s="13" t="s">
        <v>188</v>
      </c>
      <c r="G2995" s="13" t="s">
        <v>189</v>
      </c>
      <c r="H2995" s="13" t="s">
        <v>190</v>
      </c>
      <c r="I2995" s="13">
        <v>2994</v>
      </c>
    </row>
    <row r="2996" spans="1:9" x14ac:dyDescent="0.25">
      <c r="A2996" s="13" t="str">
        <f t="shared" si="46"/>
        <v xml:space="preserve">907-634-A  Traffic Signal Equipment Pole, Type II, 40' Shaft, 25' Arm </v>
      </c>
      <c r="B2996" s="13" t="s">
        <v>3385</v>
      </c>
      <c r="C2996" s="13" t="s">
        <v>3521</v>
      </c>
      <c r="D2996" s="13" t="s">
        <v>207</v>
      </c>
      <c r="E2996" s="13" t="s">
        <v>187</v>
      </c>
      <c r="F2996" s="13" t="s">
        <v>188</v>
      </c>
      <c r="G2996" s="13" t="s">
        <v>189</v>
      </c>
      <c r="H2996" s="13" t="s">
        <v>190</v>
      </c>
      <c r="I2996" s="13">
        <v>2995</v>
      </c>
    </row>
    <row r="2997" spans="1:9" x14ac:dyDescent="0.25">
      <c r="A2997" s="13" t="str">
        <f t="shared" si="46"/>
        <v xml:space="preserve">907-634-A  Traffic Signal Equipment Pole, Type II, 40' Shaft, 30' Arm </v>
      </c>
      <c r="B2997" s="13" t="s">
        <v>3385</v>
      </c>
      <c r="C2997" s="13" t="s">
        <v>3522</v>
      </c>
      <c r="D2997" s="13" t="s">
        <v>207</v>
      </c>
      <c r="E2997" s="13" t="s">
        <v>187</v>
      </c>
      <c r="F2997" s="13" t="s">
        <v>188</v>
      </c>
      <c r="G2997" s="13" t="s">
        <v>189</v>
      </c>
      <c r="H2997" s="13" t="s">
        <v>190</v>
      </c>
      <c r="I2997" s="13">
        <v>2996</v>
      </c>
    </row>
    <row r="2998" spans="1:9" x14ac:dyDescent="0.25">
      <c r="A2998" s="13" t="str">
        <f t="shared" si="46"/>
        <v xml:space="preserve">907-634-A  Traffic Signal Equipment Pole, Type II, 40' Shaft, 35' Arm </v>
      </c>
      <c r="B2998" s="13" t="s">
        <v>3385</v>
      </c>
      <c r="C2998" s="13" t="s">
        <v>3523</v>
      </c>
      <c r="D2998" s="13" t="s">
        <v>207</v>
      </c>
      <c r="E2998" s="13" t="s">
        <v>187</v>
      </c>
      <c r="F2998" s="13" t="s">
        <v>188</v>
      </c>
      <c r="G2998" s="13" t="s">
        <v>189</v>
      </c>
      <c r="H2998" s="13" t="s">
        <v>190</v>
      </c>
      <c r="I2998" s="13">
        <v>2997</v>
      </c>
    </row>
    <row r="2999" spans="1:9" x14ac:dyDescent="0.25">
      <c r="A2999" s="13" t="str">
        <f t="shared" si="46"/>
        <v xml:space="preserve">907-634-A  Traffic Signal Equipment Pole, Type II, 40' Shaft, 40' Arm </v>
      </c>
      <c r="B2999" s="13" t="s">
        <v>3385</v>
      </c>
      <c r="C2999" s="13" t="s">
        <v>3524</v>
      </c>
      <c r="D2999" s="13" t="s">
        <v>207</v>
      </c>
      <c r="E2999" s="13" t="s">
        <v>187</v>
      </c>
      <c r="F2999" s="13" t="s">
        <v>188</v>
      </c>
      <c r="G2999" s="13" t="s">
        <v>189</v>
      </c>
      <c r="H2999" s="13" t="s">
        <v>190</v>
      </c>
      <c r="I2999" s="13">
        <v>2998</v>
      </c>
    </row>
    <row r="3000" spans="1:9" x14ac:dyDescent="0.25">
      <c r="A3000" s="13" t="str">
        <f t="shared" si="46"/>
        <v xml:space="preserve">907-634-A  Traffic Signal Equipment Pole, Type II, 40' Shaft, 45' Arm </v>
      </c>
      <c r="B3000" s="13" t="s">
        <v>3385</v>
      </c>
      <c r="C3000" s="13" t="s">
        <v>3525</v>
      </c>
      <c r="D3000" s="13" t="s">
        <v>207</v>
      </c>
      <c r="E3000" s="13" t="s">
        <v>187</v>
      </c>
      <c r="F3000" s="13" t="s">
        <v>188</v>
      </c>
      <c r="G3000" s="13" t="s">
        <v>189</v>
      </c>
      <c r="H3000" s="13" t="s">
        <v>190</v>
      </c>
      <c r="I3000" s="13">
        <v>2999</v>
      </c>
    </row>
    <row r="3001" spans="1:9" x14ac:dyDescent="0.25">
      <c r="A3001" s="13" t="str">
        <f t="shared" si="46"/>
        <v xml:space="preserve">907-634-A  Traffic Signal Equipment Pole, Type II, 40' Shaft, 50' Arm </v>
      </c>
      <c r="B3001" s="13" t="s">
        <v>3385</v>
      </c>
      <c r="C3001" s="13" t="s">
        <v>3526</v>
      </c>
      <c r="D3001" s="13" t="s">
        <v>207</v>
      </c>
      <c r="E3001" s="13" t="s">
        <v>187</v>
      </c>
      <c r="F3001" s="13" t="s">
        <v>188</v>
      </c>
      <c r="G3001" s="13" t="s">
        <v>189</v>
      </c>
      <c r="H3001" s="13" t="s">
        <v>190</v>
      </c>
      <c r="I3001" s="13">
        <v>3000</v>
      </c>
    </row>
    <row r="3002" spans="1:9" x14ac:dyDescent="0.25">
      <c r="A3002" s="13" t="str">
        <f t="shared" si="46"/>
        <v xml:space="preserve">907-634-A  Traffic Signal Equipment Pole, Type II, 40' Shaft, 55' Arm </v>
      </c>
      <c r="B3002" s="13" t="s">
        <v>3385</v>
      </c>
      <c r="C3002" s="13" t="s">
        <v>3527</v>
      </c>
      <c r="D3002" s="13" t="s">
        <v>207</v>
      </c>
      <c r="E3002" s="13" t="s">
        <v>187</v>
      </c>
      <c r="F3002" s="13" t="s">
        <v>188</v>
      </c>
      <c r="G3002" s="13" t="s">
        <v>189</v>
      </c>
      <c r="H3002" s="13" t="s">
        <v>190</v>
      </c>
      <c r="I3002" s="13">
        <v>3001</v>
      </c>
    </row>
    <row r="3003" spans="1:9" x14ac:dyDescent="0.25">
      <c r="A3003" s="13" t="str">
        <f t="shared" si="46"/>
        <v xml:space="preserve">907-634-A  Traffic Signal Equipment Pole, Type II, 40' Shaft, 60' Arm </v>
      </c>
      <c r="B3003" s="13" t="s">
        <v>3385</v>
      </c>
      <c r="C3003" s="13" t="s">
        <v>3528</v>
      </c>
      <c r="D3003" s="13" t="s">
        <v>207</v>
      </c>
      <c r="E3003" s="13" t="s">
        <v>187</v>
      </c>
      <c r="F3003" s="13" t="s">
        <v>188</v>
      </c>
      <c r="G3003" s="13" t="s">
        <v>189</v>
      </c>
      <c r="H3003" s="13" t="s">
        <v>190</v>
      </c>
      <c r="I3003" s="13">
        <v>3002</v>
      </c>
    </row>
    <row r="3004" spans="1:9" x14ac:dyDescent="0.25">
      <c r="A3004" s="13" t="str">
        <f t="shared" si="46"/>
        <v xml:space="preserve">907-634-A  Traffic Signal Equipment Pole, Type II, 40' Shaft, 65' Arm </v>
      </c>
      <c r="B3004" s="13" t="s">
        <v>3385</v>
      </c>
      <c r="C3004" s="13" t="s">
        <v>3529</v>
      </c>
      <c r="D3004" s="13" t="s">
        <v>207</v>
      </c>
      <c r="E3004" s="13" t="s">
        <v>187</v>
      </c>
      <c r="F3004" s="13" t="s">
        <v>188</v>
      </c>
      <c r="G3004" s="13" t="s">
        <v>189</v>
      </c>
      <c r="H3004" s="13" t="s">
        <v>190</v>
      </c>
      <c r="I3004" s="13">
        <v>3003</v>
      </c>
    </row>
    <row r="3005" spans="1:9" x14ac:dyDescent="0.25">
      <c r="A3005" s="13" t="str">
        <f t="shared" si="46"/>
        <v xml:space="preserve">907-634-A  Traffic Signal Equipment Pole, Type II, 40' Shaft, 70' Arm </v>
      </c>
      <c r="B3005" s="13" t="s">
        <v>3385</v>
      </c>
      <c r="C3005" s="13" t="s">
        <v>3530</v>
      </c>
      <c r="D3005" s="13" t="s">
        <v>207</v>
      </c>
      <c r="E3005" s="13" t="s">
        <v>187</v>
      </c>
      <c r="F3005" s="13" t="s">
        <v>188</v>
      </c>
      <c r="G3005" s="13" t="s">
        <v>189</v>
      </c>
      <c r="H3005" s="13" t="s">
        <v>190</v>
      </c>
      <c r="I3005" s="13">
        <v>3004</v>
      </c>
    </row>
    <row r="3006" spans="1:9" x14ac:dyDescent="0.25">
      <c r="A3006" s="13" t="str">
        <f t="shared" si="46"/>
        <v xml:space="preserve">907-634-A  Traffic Signal Equipment Pole, Type II, 40' Shaft, 75' Arm </v>
      </c>
      <c r="B3006" s="13" t="s">
        <v>3385</v>
      </c>
      <c r="C3006" s="13" t="s">
        <v>3531</v>
      </c>
      <c r="D3006" s="13" t="s">
        <v>207</v>
      </c>
      <c r="E3006" s="13" t="s">
        <v>187</v>
      </c>
      <c r="F3006" s="13" t="s">
        <v>188</v>
      </c>
      <c r="G3006" s="13" t="s">
        <v>189</v>
      </c>
      <c r="H3006" s="13" t="s">
        <v>190</v>
      </c>
      <c r="I3006" s="13">
        <v>3005</v>
      </c>
    </row>
    <row r="3007" spans="1:9" x14ac:dyDescent="0.25">
      <c r="A3007" s="13" t="str">
        <f t="shared" si="46"/>
        <v xml:space="preserve">907-634-A  Traffic Signal Equipment Pole, Type II, 40' Shaft, 80' Arm </v>
      </c>
      <c r="B3007" s="13" t="s">
        <v>3385</v>
      </c>
      <c r="C3007" s="13" t="s">
        <v>3532</v>
      </c>
      <c r="D3007" s="13" t="s">
        <v>207</v>
      </c>
      <c r="E3007" s="13" t="s">
        <v>187</v>
      </c>
      <c r="F3007" s="13" t="s">
        <v>188</v>
      </c>
      <c r="G3007" s="13" t="s">
        <v>189</v>
      </c>
      <c r="H3007" s="13" t="s">
        <v>190</v>
      </c>
      <c r="I3007" s="13">
        <v>3006</v>
      </c>
    </row>
    <row r="3008" spans="1:9" x14ac:dyDescent="0.25">
      <c r="A3008" s="13" t="str">
        <f t="shared" si="46"/>
        <v xml:space="preserve">907-634-A  Traffic Signal Equipment Pole, Type II, 40' Shaft, 85' Arm </v>
      </c>
      <c r="B3008" s="13" t="s">
        <v>3385</v>
      </c>
      <c r="C3008" s="13" t="s">
        <v>3533</v>
      </c>
      <c r="D3008" s="13" t="s">
        <v>207</v>
      </c>
      <c r="E3008" s="13" t="s">
        <v>187</v>
      </c>
      <c r="F3008" s="13" t="s">
        <v>188</v>
      </c>
      <c r="G3008" s="13" t="s">
        <v>189</v>
      </c>
      <c r="H3008" s="13" t="s">
        <v>190</v>
      </c>
      <c r="I3008" s="13">
        <v>3007</v>
      </c>
    </row>
    <row r="3009" spans="1:9" x14ac:dyDescent="0.25">
      <c r="A3009" s="13" t="str">
        <f t="shared" si="46"/>
        <v xml:space="preserve">907-634-A  Traffic Signal Equipment Pole, Type II, 40' Shaft, 90' Arm </v>
      </c>
      <c r="B3009" s="13" t="s">
        <v>3385</v>
      </c>
      <c r="C3009" s="13" t="s">
        <v>3534</v>
      </c>
      <c r="D3009" s="13" t="s">
        <v>207</v>
      </c>
      <c r="E3009" s="13" t="s">
        <v>187</v>
      </c>
      <c r="F3009" s="13" t="s">
        <v>188</v>
      </c>
      <c r="G3009" s="13" t="s">
        <v>189</v>
      </c>
      <c r="H3009" s="13" t="s">
        <v>190</v>
      </c>
      <c r="I3009" s="13">
        <v>3008</v>
      </c>
    </row>
    <row r="3010" spans="1:9" x14ac:dyDescent="0.25">
      <c r="A3010" s="13" t="str">
        <f t="shared" si="46"/>
        <v xml:space="preserve">907-634-A  Traffic Signal Equipment Pole, Type II, 40' Shaft, 95' Arm </v>
      </c>
      <c r="B3010" s="13" t="s">
        <v>3385</v>
      </c>
      <c r="C3010" s="13" t="s">
        <v>3535</v>
      </c>
      <c r="D3010" s="13" t="s">
        <v>207</v>
      </c>
      <c r="E3010" s="13" t="s">
        <v>187</v>
      </c>
      <c r="F3010" s="13" t="s">
        <v>188</v>
      </c>
      <c r="G3010" s="13" t="s">
        <v>189</v>
      </c>
      <c r="H3010" s="13" t="s">
        <v>190</v>
      </c>
      <c r="I3010" s="13">
        <v>3009</v>
      </c>
    </row>
    <row r="3011" spans="1:9" x14ac:dyDescent="0.25">
      <c r="A3011" s="13" t="str">
        <f t="shared" si="46"/>
        <v xml:space="preserve">907-634-A  Traffic Signal Equipment Pole, Type III(L), 17' Shaft, 25' &amp; 30' Arm </v>
      </c>
      <c r="B3011" s="13" t="s">
        <v>3385</v>
      </c>
      <c r="C3011" s="13" t="s">
        <v>3536</v>
      </c>
      <c r="D3011" s="13" t="s">
        <v>207</v>
      </c>
      <c r="E3011" s="13" t="s">
        <v>187</v>
      </c>
      <c r="F3011" s="13" t="s">
        <v>188</v>
      </c>
      <c r="G3011" s="13" t="s">
        <v>189</v>
      </c>
      <c r="H3011" s="13" t="s">
        <v>190</v>
      </c>
      <c r="I3011" s="13">
        <v>3010</v>
      </c>
    </row>
    <row r="3012" spans="1:9" x14ac:dyDescent="0.25">
      <c r="A3012" s="13" t="str">
        <f t="shared" ref="A3012:A3075" si="47">_xlfn.CONCAT(B3012," ", C3012)</f>
        <v xml:space="preserve">907-634-A  Traffic Signal Equipment Pole, Type III(L), 17' Shaft, 25' &amp; 35' Arm </v>
      </c>
      <c r="B3012" s="13" t="s">
        <v>3385</v>
      </c>
      <c r="C3012" s="13" t="s">
        <v>3537</v>
      </c>
      <c r="D3012" s="13" t="s">
        <v>207</v>
      </c>
      <c r="E3012" s="13" t="s">
        <v>187</v>
      </c>
      <c r="F3012" s="13" t="s">
        <v>188</v>
      </c>
      <c r="G3012" s="13" t="s">
        <v>189</v>
      </c>
      <c r="H3012" s="13" t="s">
        <v>190</v>
      </c>
      <c r="I3012" s="13">
        <v>3011</v>
      </c>
    </row>
    <row r="3013" spans="1:9" x14ac:dyDescent="0.25">
      <c r="A3013" s="13" t="str">
        <f t="shared" si="47"/>
        <v xml:space="preserve">907-634-A  Traffic Signal Equipment Pole, Type III(L), 17' Shaft, 25' &amp; 40' Arm </v>
      </c>
      <c r="B3013" s="13" t="s">
        <v>3385</v>
      </c>
      <c r="C3013" s="13" t="s">
        <v>3538</v>
      </c>
      <c r="D3013" s="13" t="s">
        <v>207</v>
      </c>
      <c r="E3013" s="13" t="s">
        <v>187</v>
      </c>
      <c r="F3013" s="13" t="s">
        <v>188</v>
      </c>
      <c r="G3013" s="13" t="s">
        <v>189</v>
      </c>
      <c r="H3013" s="13" t="s">
        <v>190</v>
      </c>
      <c r="I3013" s="13">
        <v>3012</v>
      </c>
    </row>
    <row r="3014" spans="1:9" x14ac:dyDescent="0.25">
      <c r="A3014" s="13" t="str">
        <f t="shared" si="47"/>
        <v xml:space="preserve">907-634-A  Traffic Signal Equipment Pole, Type III(L), 17' Shaft, 25' &amp; 45' Arm </v>
      </c>
      <c r="B3014" s="13" t="s">
        <v>3385</v>
      </c>
      <c r="C3014" s="13" t="s">
        <v>3539</v>
      </c>
      <c r="D3014" s="13" t="s">
        <v>207</v>
      </c>
      <c r="E3014" s="13" t="s">
        <v>187</v>
      </c>
      <c r="F3014" s="13" t="s">
        <v>188</v>
      </c>
      <c r="G3014" s="13" t="s">
        <v>189</v>
      </c>
      <c r="H3014" s="13" t="s">
        <v>190</v>
      </c>
      <c r="I3014" s="13">
        <v>3013</v>
      </c>
    </row>
    <row r="3015" spans="1:9" x14ac:dyDescent="0.25">
      <c r="A3015" s="13" t="str">
        <f t="shared" si="47"/>
        <v xml:space="preserve">907-634-A  Traffic Signal Equipment Pole, Type III(L), 17' Shaft, 25' &amp; 50' Arm </v>
      </c>
      <c r="B3015" s="13" t="s">
        <v>3385</v>
      </c>
      <c r="C3015" s="13" t="s">
        <v>3540</v>
      </c>
      <c r="D3015" s="13" t="s">
        <v>207</v>
      </c>
      <c r="E3015" s="13" t="s">
        <v>187</v>
      </c>
      <c r="F3015" s="13" t="s">
        <v>188</v>
      </c>
      <c r="G3015" s="13" t="s">
        <v>189</v>
      </c>
      <c r="H3015" s="13" t="s">
        <v>190</v>
      </c>
      <c r="I3015" s="13">
        <v>3014</v>
      </c>
    </row>
    <row r="3016" spans="1:9" x14ac:dyDescent="0.25">
      <c r="A3016" s="13" t="str">
        <f t="shared" si="47"/>
        <v xml:space="preserve">907-634-A  Traffic Signal Equipment Pole, Type III(L), 17' Shaft, 25' &amp; 55' Arm </v>
      </c>
      <c r="B3016" s="13" t="s">
        <v>3385</v>
      </c>
      <c r="C3016" s="13" t="s">
        <v>3541</v>
      </c>
      <c r="D3016" s="13" t="s">
        <v>207</v>
      </c>
      <c r="E3016" s="13" t="s">
        <v>187</v>
      </c>
      <c r="F3016" s="13" t="s">
        <v>188</v>
      </c>
      <c r="G3016" s="13" t="s">
        <v>189</v>
      </c>
      <c r="H3016" s="13" t="s">
        <v>190</v>
      </c>
      <c r="I3016" s="13">
        <v>3015</v>
      </c>
    </row>
    <row r="3017" spans="1:9" x14ac:dyDescent="0.25">
      <c r="A3017" s="13" t="str">
        <f t="shared" si="47"/>
        <v xml:space="preserve">907-634-A  Traffic Signal Equipment Pole, Type III(L), 17' Shaft, 25' &amp; 60' Arm </v>
      </c>
      <c r="B3017" s="13" t="s">
        <v>3385</v>
      </c>
      <c r="C3017" s="13" t="s">
        <v>3542</v>
      </c>
      <c r="D3017" s="13" t="s">
        <v>207</v>
      </c>
      <c r="E3017" s="13" t="s">
        <v>187</v>
      </c>
      <c r="F3017" s="13" t="s">
        <v>188</v>
      </c>
      <c r="G3017" s="13" t="s">
        <v>189</v>
      </c>
      <c r="H3017" s="13" t="s">
        <v>190</v>
      </c>
      <c r="I3017" s="13">
        <v>3016</v>
      </c>
    </row>
    <row r="3018" spans="1:9" x14ac:dyDescent="0.25">
      <c r="A3018" s="13" t="str">
        <f t="shared" si="47"/>
        <v xml:space="preserve">907-634-A  Traffic Signal Equipment Pole, Type III(L), 17' Shaft, 30' &amp; 30' Arm </v>
      </c>
      <c r="B3018" s="13" t="s">
        <v>3385</v>
      </c>
      <c r="C3018" s="13" t="s">
        <v>3543</v>
      </c>
      <c r="D3018" s="13" t="s">
        <v>207</v>
      </c>
      <c r="E3018" s="13" t="s">
        <v>187</v>
      </c>
      <c r="F3018" s="13" t="s">
        <v>188</v>
      </c>
      <c r="G3018" s="13" t="s">
        <v>189</v>
      </c>
      <c r="H3018" s="13" t="s">
        <v>190</v>
      </c>
      <c r="I3018" s="13">
        <v>3017</v>
      </c>
    </row>
    <row r="3019" spans="1:9" x14ac:dyDescent="0.25">
      <c r="A3019" s="13" t="str">
        <f t="shared" si="47"/>
        <v xml:space="preserve">907-634-A  Traffic Signal Equipment Pole, Type III(L), 17' Shaft, 30' &amp; 35' Arm </v>
      </c>
      <c r="B3019" s="13" t="s">
        <v>3385</v>
      </c>
      <c r="C3019" s="13" t="s">
        <v>3544</v>
      </c>
      <c r="D3019" s="13" t="s">
        <v>207</v>
      </c>
      <c r="E3019" s="13" t="s">
        <v>187</v>
      </c>
      <c r="F3019" s="13" t="s">
        <v>188</v>
      </c>
      <c r="G3019" s="13" t="s">
        <v>189</v>
      </c>
      <c r="H3019" s="13" t="s">
        <v>190</v>
      </c>
      <c r="I3019" s="13">
        <v>3018</v>
      </c>
    </row>
    <row r="3020" spans="1:9" x14ac:dyDescent="0.25">
      <c r="A3020" s="13" t="str">
        <f t="shared" si="47"/>
        <v xml:space="preserve">907-634-A  Traffic Signal Equipment Pole, Type III(L), 17' Shaft, 30' &amp; 40' Arm </v>
      </c>
      <c r="B3020" s="13" t="s">
        <v>3385</v>
      </c>
      <c r="C3020" s="13" t="s">
        <v>3545</v>
      </c>
      <c r="D3020" s="13" t="s">
        <v>207</v>
      </c>
      <c r="E3020" s="13" t="s">
        <v>187</v>
      </c>
      <c r="F3020" s="13" t="s">
        <v>188</v>
      </c>
      <c r="G3020" s="13" t="s">
        <v>189</v>
      </c>
      <c r="H3020" s="13" t="s">
        <v>190</v>
      </c>
      <c r="I3020" s="13">
        <v>3019</v>
      </c>
    </row>
    <row r="3021" spans="1:9" x14ac:dyDescent="0.25">
      <c r="A3021" s="13" t="str">
        <f t="shared" si="47"/>
        <v xml:space="preserve">907-634-A  Traffic Signal Equipment Pole, Type III(L), 17' Shaft, 30' &amp; 45' Arm </v>
      </c>
      <c r="B3021" s="13" t="s">
        <v>3385</v>
      </c>
      <c r="C3021" s="13" t="s">
        <v>3546</v>
      </c>
      <c r="D3021" s="13" t="s">
        <v>207</v>
      </c>
      <c r="E3021" s="13" t="s">
        <v>187</v>
      </c>
      <c r="F3021" s="13" t="s">
        <v>188</v>
      </c>
      <c r="G3021" s="13" t="s">
        <v>189</v>
      </c>
      <c r="H3021" s="13" t="s">
        <v>190</v>
      </c>
      <c r="I3021" s="13">
        <v>3020</v>
      </c>
    </row>
    <row r="3022" spans="1:9" x14ac:dyDescent="0.25">
      <c r="A3022" s="13" t="str">
        <f t="shared" si="47"/>
        <v xml:space="preserve">907-634-A  Traffic Signal Equipment Pole, Type III(L), 17' Shaft, 30' &amp; 50' Arm </v>
      </c>
      <c r="B3022" s="13" t="s">
        <v>3385</v>
      </c>
      <c r="C3022" s="13" t="s">
        <v>3547</v>
      </c>
      <c r="D3022" s="13" t="s">
        <v>207</v>
      </c>
      <c r="E3022" s="13" t="s">
        <v>187</v>
      </c>
      <c r="F3022" s="13" t="s">
        <v>188</v>
      </c>
      <c r="G3022" s="13" t="s">
        <v>189</v>
      </c>
      <c r="H3022" s="13" t="s">
        <v>190</v>
      </c>
      <c r="I3022" s="13">
        <v>3021</v>
      </c>
    </row>
    <row r="3023" spans="1:9" x14ac:dyDescent="0.25">
      <c r="A3023" s="13" t="str">
        <f t="shared" si="47"/>
        <v xml:space="preserve">907-634-A  Traffic Signal Equipment Pole, Type III(L), 17' Shaft, 30' &amp; 55' Arm </v>
      </c>
      <c r="B3023" s="13" t="s">
        <v>3385</v>
      </c>
      <c r="C3023" s="13" t="s">
        <v>3548</v>
      </c>
      <c r="D3023" s="13" t="s">
        <v>207</v>
      </c>
      <c r="E3023" s="13" t="s">
        <v>187</v>
      </c>
      <c r="F3023" s="13" t="s">
        <v>188</v>
      </c>
      <c r="G3023" s="13" t="s">
        <v>189</v>
      </c>
      <c r="H3023" s="13" t="s">
        <v>190</v>
      </c>
      <c r="I3023" s="13">
        <v>3022</v>
      </c>
    </row>
    <row r="3024" spans="1:9" x14ac:dyDescent="0.25">
      <c r="A3024" s="13" t="str">
        <f t="shared" si="47"/>
        <v xml:space="preserve">907-634-A  Traffic Signal Equipment Pole, Type III(L), 17' Shaft, 30' &amp; 60' Arm </v>
      </c>
      <c r="B3024" s="13" t="s">
        <v>3385</v>
      </c>
      <c r="C3024" s="13" t="s">
        <v>3549</v>
      </c>
      <c r="D3024" s="13" t="s">
        <v>207</v>
      </c>
      <c r="E3024" s="13" t="s">
        <v>187</v>
      </c>
      <c r="F3024" s="13" t="s">
        <v>188</v>
      </c>
      <c r="G3024" s="13" t="s">
        <v>189</v>
      </c>
      <c r="H3024" s="13" t="s">
        <v>190</v>
      </c>
      <c r="I3024" s="13">
        <v>3023</v>
      </c>
    </row>
    <row r="3025" spans="1:9" x14ac:dyDescent="0.25">
      <c r="A3025" s="13" t="str">
        <f t="shared" si="47"/>
        <v xml:space="preserve">907-634-A  Traffic Signal Equipment Pole, Type III(L), 17' Shaft, 30' &amp; 65' Arm </v>
      </c>
      <c r="B3025" s="13" t="s">
        <v>3385</v>
      </c>
      <c r="C3025" s="13" t="s">
        <v>3550</v>
      </c>
      <c r="D3025" s="13" t="s">
        <v>207</v>
      </c>
      <c r="E3025" s="13" t="s">
        <v>187</v>
      </c>
      <c r="F3025" s="13" t="s">
        <v>188</v>
      </c>
      <c r="G3025" s="13" t="s">
        <v>189</v>
      </c>
      <c r="H3025" s="13" t="s">
        <v>190</v>
      </c>
      <c r="I3025" s="13">
        <v>3024</v>
      </c>
    </row>
    <row r="3026" spans="1:9" x14ac:dyDescent="0.25">
      <c r="A3026" s="13" t="str">
        <f t="shared" si="47"/>
        <v xml:space="preserve">907-634-A  Traffic Signal Equipment Pole, Type III(L), 17' Shaft, 30' &amp; 70' Arm </v>
      </c>
      <c r="B3026" s="13" t="s">
        <v>3385</v>
      </c>
      <c r="C3026" s="13" t="s">
        <v>3551</v>
      </c>
      <c r="D3026" s="13" t="s">
        <v>207</v>
      </c>
      <c r="E3026" s="13" t="s">
        <v>187</v>
      </c>
      <c r="F3026" s="13" t="s">
        <v>188</v>
      </c>
      <c r="G3026" s="13" t="s">
        <v>189</v>
      </c>
      <c r="H3026" s="13" t="s">
        <v>190</v>
      </c>
      <c r="I3026" s="13">
        <v>3025</v>
      </c>
    </row>
    <row r="3027" spans="1:9" x14ac:dyDescent="0.25">
      <c r="A3027" s="13" t="str">
        <f t="shared" si="47"/>
        <v xml:space="preserve">907-634-A  Traffic Signal Equipment Pole, Type III(L), 17' Shaft, 30' &amp; 75' Arm </v>
      </c>
      <c r="B3027" s="13" t="s">
        <v>3385</v>
      </c>
      <c r="C3027" s="13" t="s">
        <v>3552</v>
      </c>
      <c r="D3027" s="13" t="s">
        <v>207</v>
      </c>
      <c r="E3027" s="13" t="s">
        <v>187</v>
      </c>
      <c r="F3027" s="13" t="s">
        <v>188</v>
      </c>
      <c r="G3027" s="13" t="s">
        <v>189</v>
      </c>
      <c r="H3027" s="13" t="s">
        <v>190</v>
      </c>
      <c r="I3027" s="13">
        <v>3026</v>
      </c>
    </row>
    <row r="3028" spans="1:9" x14ac:dyDescent="0.25">
      <c r="A3028" s="13" t="str">
        <f t="shared" si="47"/>
        <v xml:space="preserve">907-634-A  Traffic Signal Equipment Pole, Type III(L), 17' Shaft, 35' &amp; 40' Arm </v>
      </c>
      <c r="B3028" s="13" t="s">
        <v>3385</v>
      </c>
      <c r="C3028" s="13" t="s">
        <v>3553</v>
      </c>
      <c r="D3028" s="13" t="s">
        <v>207</v>
      </c>
      <c r="E3028" s="13" t="s">
        <v>187</v>
      </c>
      <c r="F3028" s="13" t="s">
        <v>188</v>
      </c>
      <c r="G3028" s="13" t="s">
        <v>189</v>
      </c>
      <c r="H3028" s="13" t="s">
        <v>190</v>
      </c>
      <c r="I3028" s="13">
        <v>3027</v>
      </c>
    </row>
    <row r="3029" spans="1:9" x14ac:dyDescent="0.25">
      <c r="A3029" s="13" t="str">
        <f t="shared" si="47"/>
        <v xml:space="preserve">907-634-A  Traffic Signal Equipment Pole, Type III(L), 17' Shaft, 35' &amp; 45' Arm </v>
      </c>
      <c r="B3029" s="13" t="s">
        <v>3385</v>
      </c>
      <c r="C3029" s="13" t="s">
        <v>3554</v>
      </c>
      <c r="D3029" s="13" t="s">
        <v>207</v>
      </c>
      <c r="E3029" s="13" t="s">
        <v>187</v>
      </c>
      <c r="F3029" s="13" t="s">
        <v>188</v>
      </c>
      <c r="G3029" s="13" t="s">
        <v>189</v>
      </c>
      <c r="H3029" s="13" t="s">
        <v>190</v>
      </c>
      <c r="I3029" s="13">
        <v>3028</v>
      </c>
    </row>
    <row r="3030" spans="1:9" x14ac:dyDescent="0.25">
      <c r="A3030" s="13" t="str">
        <f t="shared" si="47"/>
        <v xml:space="preserve">907-634-A  Traffic Signal Equipment Pole, Type III(L), 17' Shaft, 35' &amp; 50' Arm </v>
      </c>
      <c r="B3030" s="13" t="s">
        <v>3385</v>
      </c>
      <c r="C3030" s="13" t="s">
        <v>3555</v>
      </c>
      <c r="D3030" s="13" t="s">
        <v>207</v>
      </c>
      <c r="E3030" s="13" t="s">
        <v>187</v>
      </c>
      <c r="F3030" s="13" t="s">
        <v>188</v>
      </c>
      <c r="G3030" s="13" t="s">
        <v>189</v>
      </c>
      <c r="H3030" s="13" t="s">
        <v>190</v>
      </c>
      <c r="I3030" s="13">
        <v>3029</v>
      </c>
    </row>
    <row r="3031" spans="1:9" x14ac:dyDescent="0.25">
      <c r="A3031" s="13" t="str">
        <f t="shared" si="47"/>
        <v xml:space="preserve">907-634-A  Traffic Signal Equipment Pole, Type III(L), 17' Shaft, 35' &amp; 55' Arm </v>
      </c>
      <c r="B3031" s="13" t="s">
        <v>3385</v>
      </c>
      <c r="C3031" s="13" t="s">
        <v>3556</v>
      </c>
      <c r="D3031" s="13" t="s">
        <v>207</v>
      </c>
      <c r="E3031" s="13" t="s">
        <v>187</v>
      </c>
      <c r="F3031" s="13" t="s">
        <v>188</v>
      </c>
      <c r="G3031" s="13" t="s">
        <v>189</v>
      </c>
      <c r="H3031" s="13" t="s">
        <v>190</v>
      </c>
      <c r="I3031" s="13">
        <v>3030</v>
      </c>
    </row>
    <row r="3032" spans="1:9" x14ac:dyDescent="0.25">
      <c r="A3032" s="13" t="str">
        <f t="shared" si="47"/>
        <v xml:space="preserve">907-634-A  Traffic Signal Equipment Pole, Type III(L), 17' Shaft, 35' &amp; 60' Arm </v>
      </c>
      <c r="B3032" s="13" t="s">
        <v>3385</v>
      </c>
      <c r="C3032" s="13" t="s">
        <v>3557</v>
      </c>
      <c r="D3032" s="13" t="s">
        <v>207</v>
      </c>
      <c r="E3032" s="13" t="s">
        <v>187</v>
      </c>
      <c r="F3032" s="13" t="s">
        <v>188</v>
      </c>
      <c r="G3032" s="13" t="s">
        <v>189</v>
      </c>
      <c r="H3032" s="13" t="s">
        <v>190</v>
      </c>
      <c r="I3032" s="13">
        <v>3031</v>
      </c>
    </row>
    <row r="3033" spans="1:9" x14ac:dyDescent="0.25">
      <c r="A3033" s="13" t="str">
        <f t="shared" si="47"/>
        <v xml:space="preserve">907-634-A  Traffic Signal Equipment Pole, Type III(L), 17' Shaft, 35' &amp; 65' Arm </v>
      </c>
      <c r="B3033" s="13" t="s">
        <v>3385</v>
      </c>
      <c r="C3033" s="13" t="s">
        <v>3558</v>
      </c>
      <c r="D3033" s="13" t="s">
        <v>207</v>
      </c>
      <c r="E3033" s="13" t="s">
        <v>187</v>
      </c>
      <c r="F3033" s="13" t="s">
        <v>188</v>
      </c>
      <c r="G3033" s="13" t="s">
        <v>189</v>
      </c>
      <c r="H3033" s="13" t="s">
        <v>190</v>
      </c>
      <c r="I3033" s="13">
        <v>3032</v>
      </c>
    </row>
    <row r="3034" spans="1:9" x14ac:dyDescent="0.25">
      <c r="A3034" s="13" t="str">
        <f t="shared" si="47"/>
        <v xml:space="preserve">907-634-A  Traffic Signal Equipment Pole, Type III(L), 17' Shaft, 35' &amp; 70' Arm </v>
      </c>
      <c r="B3034" s="13" t="s">
        <v>3385</v>
      </c>
      <c r="C3034" s="13" t="s">
        <v>3559</v>
      </c>
      <c r="D3034" s="13" t="s">
        <v>207</v>
      </c>
      <c r="E3034" s="13" t="s">
        <v>187</v>
      </c>
      <c r="F3034" s="13" t="s">
        <v>188</v>
      </c>
      <c r="G3034" s="13" t="s">
        <v>189</v>
      </c>
      <c r="H3034" s="13" t="s">
        <v>190</v>
      </c>
      <c r="I3034" s="13">
        <v>3033</v>
      </c>
    </row>
    <row r="3035" spans="1:9" x14ac:dyDescent="0.25">
      <c r="A3035" s="13" t="str">
        <f t="shared" si="47"/>
        <v xml:space="preserve">907-634-A  Traffic Signal Equipment Pole, Type III(L), 17' Shaft, 35' &amp; 75' Arm </v>
      </c>
      <c r="B3035" s="13" t="s">
        <v>3385</v>
      </c>
      <c r="C3035" s="13" t="s">
        <v>3560</v>
      </c>
      <c r="D3035" s="13" t="s">
        <v>207</v>
      </c>
      <c r="E3035" s="13" t="s">
        <v>187</v>
      </c>
      <c r="F3035" s="13" t="s">
        <v>188</v>
      </c>
      <c r="G3035" s="13" t="s">
        <v>189</v>
      </c>
      <c r="H3035" s="13" t="s">
        <v>190</v>
      </c>
      <c r="I3035" s="13">
        <v>3034</v>
      </c>
    </row>
    <row r="3036" spans="1:9" x14ac:dyDescent="0.25">
      <c r="A3036" s="13" t="str">
        <f t="shared" si="47"/>
        <v xml:space="preserve">907-634-A  Traffic Signal Equipment Pole, Type III(L), 17' Shaft, 40' &amp; 40' Arm </v>
      </c>
      <c r="B3036" s="13" t="s">
        <v>3385</v>
      </c>
      <c r="C3036" s="13" t="s">
        <v>3561</v>
      </c>
      <c r="D3036" s="13" t="s">
        <v>207</v>
      </c>
      <c r="E3036" s="13" t="s">
        <v>187</v>
      </c>
      <c r="F3036" s="13" t="s">
        <v>188</v>
      </c>
      <c r="G3036" s="13" t="s">
        <v>189</v>
      </c>
      <c r="H3036" s="13" t="s">
        <v>190</v>
      </c>
      <c r="I3036" s="13">
        <v>3035</v>
      </c>
    </row>
    <row r="3037" spans="1:9" x14ac:dyDescent="0.25">
      <c r="A3037" s="13" t="str">
        <f t="shared" si="47"/>
        <v xml:space="preserve">907-634-A  Traffic Signal Equipment Pole, Type III(L), 17' Shaft, 40' &amp; 45' Arm </v>
      </c>
      <c r="B3037" s="13" t="s">
        <v>3385</v>
      </c>
      <c r="C3037" s="13" t="s">
        <v>3562</v>
      </c>
      <c r="D3037" s="13" t="s">
        <v>207</v>
      </c>
      <c r="E3037" s="13" t="s">
        <v>187</v>
      </c>
      <c r="F3037" s="13" t="s">
        <v>188</v>
      </c>
      <c r="G3037" s="13" t="s">
        <v>189</v>
      </c>
      <c r="H3037" s="13" t="s">
        <v>190</v>
      </c>
      <c r="I3037" s="13">
        <v>3036</v>
      </c>
    </row>
    <row r="3038" spans="1:9" x14ac:dyDescent="0.25">
      <c r="A3038" s="13" t="str">
        <f t="shared" si="47"/>
        <v xml:space="preserve">907-634-A  Traffic Signal Equipment Pole, Type III(L), 17' Shaft, 40' &amp; 50' Arm </v>
      </c>
      <c r="B3038" s="13" t="s">
        <v>3385</v>
      </c>
      <c r="C3038" s="13" t="s">
        <v>3563</v>
      </c>
      <c r="D3038" s="13" t="s">
        <v>207</v>
      </c>
      <c r="E3038" s="13" t="s">
        <v>187</v>
      </c>
      <c r="F3038" s="13" t="s">
        <v>188</v>
      </c>
      <c r="G3038" s="13" t="s">
        <v>189</v>
      </c>
      <c r="H3038" s="13" t="s">
        <v>190</v>
      </c>
      <c r="I3038" s="13">
        <v>3037</v>
      </c>
    </row>
    <row r="3039" spans="1:9" x14ac:dyDescent="0.25">
      <c r="A3039" s="13" t="str">
        <f t="shared" si="47"/>
        <v xml:space="preserve">907-634-A  Traffic Signal Equipment Pole, Type III(L), 17' Shaft, 40' &amp; 55' Arm </v>
      </c>
      <c r="B3039" s="13" t="s">
        <v>3385</v>
      </c>
      <c r="C3039" s="13" t="s">
        <v>3564</v>
      </c>
      <c r="D3039" s="13" t="s">
        <v>207</v>
      </c>
      <c r="E3039" s="13" t="s">
        <v>187</v>
      </c>
      <c r="F3039" s="13" t="s">
        <v>188</v>
      </c>
      <c r="G3039" s="13" t="s">
        <v>189</v>
      </c>
      <c r="H3039" s="13" t="s">
        <v>190</v>
      </c>
      <c r="I3039" s="13">
        <v>3038</v>
      </c>
    </row>
    <row r="3040" spans="1:9" x14ac:dyDescent="0.25">
      <c r="A3040" s="13" t="str">
        <f t="shared" si="47"/>
        <v xml:space="preserve">907-634-A  Traffic Signal Equipment Pole, Type III(L), 17' Shaft, 40' &amp; 60' Arm </v>
      </c>
      <c r="B3040" s="13" t="s">
        <v>3385</v>
      </c>
      <c r="C3040" s="13" t="s">
        <v>3565</v>
      </c>
      <c r="D3040" s="13" t="s">
        <v>207</v>
      </c>
      <c r="E3040" s="13" t="s">
        <v>187</v>
      </c>
      <c r="F3040" s="13" t="s">
        <v>188</v>
      </c>
      <c r="G3040" s="13" t="s">
        <v>189</v>
      </c>
      <c r="H3040" s="13" t="s">
        <v>190</v>
      </c>
      <c r="I3040" s="13">
        <v>3039</v>
      </c>
    </row>
    <row r="3041" spans="1:9" x14ac:dyDescent="0.25">
      <c r="A3041" s="13" t="str">
        <f t="shared" si="47"/>
        <v xml:space="preserve">907-634-A  Traffic Signal Equipment Pole, Type III(L), 17' Shaft, 40' &amp; 65' Arm </v>
      </c>
      <c r="B3041" s="13" t="s">
        <v>3385</v>
      </c>
      <c r="C3041" s="13" t="s">
        <v>3566</v>
      </c>
      <c r="D3041" s="13" t="s">
        <v>207</v>
      </c>
      <c r="E3041" s="13" t="s">
        <v>187</v>
      </c>
      <c r="F3041" s="13" t="s">
        <v>188</v>
      </c>
      <c r="G3041" s="13" t="s">
        <v>189</v>
      </c>
      <c r="H3041" s="13" t="s">
        <v>190</v>
      </c>
      <c r="I3041" s="13">
        <v>3040</v>
      </c>
    </row>
    <row r="3042" spans="1:9" x14ac:dyDescent="0.25">
      <c r="A3042" s="13" t="str">
        <f t="shared" si="47"/>
        <v xml:space="preserve">907-634-A  Traffic Signal Equipment Pole, Type III(L), 17' Shaft, 40' &amp; 70' Arm </v>
      </c>
      <c r="B3042" s="13" t="s">
        <v>3385</v>
      </c>
      <c r="C3042" s="13" t="s">
        <v>3567</v>
      </c>
      <c r="D3042" s="13" t="s">
        <v>207</v>
      </c>
      <c r="E3042" s="13" t="s">
        <v>187</v>
      </c>
      <c r="F3042" s="13" t="s">
        <v>188</v>
      </c>
      <c r="G3042" s="13" t="s">
        <v>189</v>
      </c>
      <c r="H3042" s="13" t="s">
        <v>190</v>
      </c>
      <c r="I3042" s="13">
        <v>3041</v>
      </c>
    </row>
    <row r="3043" spans="1:9" x14ac:dyDescent="0.25">
      <c r="A3043" s="13" t="str">
        <f t="shared" si="47"/>
        <v xml:space="preserve">907-634-A  Traffic Signal Equipment Pole, Type III(L), 17' Shaft, 40' &amp; 75' Arm </v>
      </c>
      <c r="B3043" s="13" t="s">
        <v>3385</v>
      </c>
      <c r="C3043" s="13" t="s">
        <v>3568</v>
      </c>
      <c r="D3043" s="13" t="s">
        <v>207</v>
      </c>
      <c r="E3043" s="13" t="s">
        <v>187</v>
      </c>
      <c r="F3043" s="13" t="s">
        <v>188</v>
      </c>
      <c r="G3043" s="13" t="s">
        <v>189</v>
      </c>
      <c r="H3043" s="13" t="s">
        <v>190</v>
      </c>
      <c r="I3043" s="13">
        <v>3042</v>
      </c>
    </row>
    <row r="3044" spans="1:9" x14ac:dyDescent="0.25">
      <c r="A3044" s="13" t="str">
        <f t="shared" si="47"/>
        <v xml:space="preserve">907-634-A  Traffic Signal Equipment Pole, Type III(L), 17' Shaft, 45' &amp; 45' Arm </v>
      </c>
      <c r="B3044" s="13" t="s">
        <v>3385</v>
      </c>
      <c r="C3044" s="13" t="s">
        <v>3569</v>
      </c>
      <c r="D3044" s="13" t="s">
        <v>207</v>
      </c>
      <c r="E3044" s="13" t="s">
        <v>187</v>
      </c>
      <c r="F3044" s="13" t="s">
        <v>188</v>
      </c>
      <c r="G3044" s="13" t="s">
        <v>189</v>
      </c>
      <c r="H3044" s="13" t="s">
        <v>190</v>
      </c>
      <c r="I3044" s="13">
        <v>3043</v>
      </c>
    </row>
    <row r="3045" spans="1:9" x14ac:dyDescent="0.25">
      <c r="A3045" s="13" t="str">
        <f t="shared" si="47"/>
        <v xml:space="preserve">907-634-A  Traffic Signal Equipment Pole, Type III(L), 17' Shaft, 45' &amp; 50' Arm </v>
      </c>
      <c r="B3045" s="13" t="s">
        <v>3385</v>
      </c>
      <c r="C3045" s="13" t="s">
        <v>3570</v>
      </c>
      <c r="D3045" s="13" t="s">
        <v>207</v>
      </c>
      <c r="E3045" s="13" t="s">
        <v>187</v>
      </c>
      <c r="F3045" s="13" t="s">
        <v>188</v>
      </c>
      <c r="G3045" s="13" t="s">
        <v>189</v>
      </c>
      <c r="H3045" s="13" t="s">
        <v>190</v>
      </c>
      <c r="I3045" s="13">
        <v>3044</v>
      </c>
    </row>
    <row r="3046" spans="1:9" x14ac:dyDescent="0.25">
      <c r="A3046" s="13" t="str">
        <f t="shared" si="47"/>
        <v xml:space="preserve">907-634-A  Traffic Signal Equipment Pole, Type III(L), 17' Shaft, 45' &amp; 55' Arm </v>
      </c>
      <c r="B3046" s="13" t="s">
        <v>3385</v>
      </c>
      <c r="C3046" s="13" t="s">
        <v>3571</v>
      </c>
      <c r="D3046" s="13" t="s">
        <v>207</v>
      </c>
      <c r="E3046" s="13" t="s">
        <v>187</v>
      </c>
      <c r="F3046" s="13" t="s">
        <v>188</v>
      </c>
      <c r="G3046" s="13" t="s">
        <v>189</v>
      </c>
      <c r="H3046" s="13" t="s">
        <v>190</v>
      </c>
      <c r="I3046" s="13">
        <v>3045</v>
      </c>
    </row>
    <row r="3047" spans="1:9" x14ac:dyDescent="0.25">
      <c r="A3047" s="13" t="str">
        <f t="shared" si="47"/>
        <v xml:space="preserve">907-634-A  Traffic Signal Equipment Pole, Type III(L), 17' Shaft, 45' &amp; 60' Arm </v>
      </c>
      <c r="B3047" s="13" t="s">
        <v>3385</v>
      </c>
      <c r="C3047" s="13" t="s">
        <v>3572</v>
      </c>
      <c r="D3047" s="13" t="s">
        <v>207</v>
      </c>
      <c r="E3047" s="13" t="s">
        <v>187</v>
      </c>
      <c r="F3047" s="13" t="s">
        <v>188</v>
      </c>
      <c r="G3047" s="13" t="s">
        <v>189</v>
      </c>
      <c r="H3047" s="13" t="s">
        <v>190</v>
      </c>
      <c r="I3047" s="13">
        <v>3046</v>
      </c>
    </row>
    <row r="3048" spans="1:9" x14ac:dyDescent="0.25">
      <c r="A3048" s="13" t="str">
        <f t="shared" si="47"/>
        <v xml:space="preserve">907-634-A  Traffic Signal Equipment Pole, Type III(L), 17' Shaft, 45' &amp; 65' Arm </v>
      </c>
      <c r="B3048" s="13" t="s">
        <v>3385</v>
      </c>
      <c r="C3048" s="13" t="s">
        <v>3573</v>
      </c>
      <c r="D3048" s="13" t="s">
        <v>207</v>
      </c>
      <c r="E3048" s="13" t="s">
        <v>187</v>
      </c>
      <c r="F3048" s="13" t="s">
        <v>188</v>
      </c>
      <c r="G3048" s="13" t="s">
        <v>189</v>
      </c>
      <c r="H3048" s="13" t="s">
        <v>190</v>
      </c>
      <c r="I3048" s="13">
        <v>3047</v>
      </c>
    </row>
    <row r="3049" spans="1:9" x14ac:dyDescent="0.25">
      <c r="A3049" s="13" t="str">
        <f t="shared" si="47"/>
        <v xml:space="preserve">907-634-A  Traffic Signal Equipment Pole, Type III(L), 17' Shaft, 45' &amp; 70' Arm </v>
      </c>
      <c r="B3049" s="13" t="s">
        <v>3385</v>
      </c>
      <c r="C3049" s="13" t="s">
        <v>3574</v>
      </c>
      <c r="D3049" s="13" t="s">
        <v>207</v>
      </c>
      <c r="E3049" s="13" t="s">
        <v>187</v>
      </c>
      <c r="F3049" s="13" t="s">
        <v>188</v>
      </c>
      <c r="G3049" s="13" t="s">
        <v>189</v>
      </c>
      <c r="H3049" s="13" t="s">
        <v>190</v>
      </c>
      <c r="I3049" s="13">
        <v>3048</v>
      </c>
    </row>
    <row r="3050" spans="1:9" x14ac:dyDescent="0.25">
      <c r="A3050" s="13" t="str">
        <f t="shared" si="47"/>
        <v xml:space="preserve">907-634-A  Traffic Signal Equipment Pole, Type III(L), 17' Shaft, 45' &amp; 75' Arm </v>
      </c>
      <c r="B3050" s="13" t="s">
        <v>3385</v>
      </c>
      <c r="C3050" s="13" t="s">
        <v>3575</v>
      </c>
      <c r="D3050" s="13" t="s">
        <v>207</v>
      </c>
      <c r="E3050" s="13" t="s">
        <v>187</v>
      </c>
      <c r="F3050" s="13" t="s">
        <v>188</v>
      </c>
      <c r="G3050" s="13" t="s">
        <v>189</v>
      </c>
      <c r="H3050" s="13" t="s">
        <v>190</v>
      </c>
      <c r="I3050" s="13">
        <v>3049</v>
      </c>
    </row>
    <row r="3051" spans="1:9" x14ac:dyDescent="0.25">
      <c r="A3051" s="13" t="str">
        <f t="shared" si="47"/>
        <v xml:space="preserve">907-634-A  Traffic Signal Equipment Pole, Type III(L), 17' Shaft, 50' &amp; 50' Arm </v>
      </c>
      <c r="B3051" s="13" t="s">
        <v>3385</v>
      </c>
      <c r="C3051" s="13" t="s">
        <v>3576</v>
      </c>
      <c r="D3051" s="13" t="s">
        <v>207</v>
      </c>
      <c r="E3051" s="13" t="s">
        <v>187</v>
      </c>
      <c r="F3051" s="13" t="s">
        <v>188</v>
      </c>
      <c r="G3051" s="13" t="s">
        <v>189</v>
      </c>
      <c r="H3051" s="13" t="s">
        <v>190</v>
      </c>
      <c r="I3051" s="13">
        <v>3050</v>
      </c>
    </row>
    <row r="3052" spans="1:9" x14ac:dyDescent="0.25">
      <c r="A3052" s="13" t="str">
        <f t="shared" si="47"/>
        <v xml:space="preserve">907-634-A  Traffic Signal Equipment Pole, Type III(L), 17' Shaft, 50' &amp; 55' Arm </v>
      </c>
      <c r="B3052" s="13" t="s">
        <v>3385</v>
      </c>
      <c r="C3052" s="13" t="s">
        <v>3577</v>
      </c>
      <c r="D3052" s="13" t="s">
        <v>207</v>
      </c>
      <c r="E3052" s="13" t="s">
        <v>187</v>
      </c>
      <c r="F3052" s="13" t="s">
        <v>188</v>
      </c>
      <c r="G3052" s="13" t="s">
        <v>189</v>
      </c>
      <c r="H3052" s="13" t="s">
        <v>190</v>
      </c>
      <c r="I3052" s="13">
        <v>3051</v>
      </c>
    </row>
    <row r="3053" spans="1:9" x14ac:dyDescent="0.25">
      <c r="A3053" s="13" t="str">
        <f t="shared" si="47"/>
        <v xml:space="preserve">907-634-A  Traffic Signal Equipment Pole, Type III(L), 17' Shaft, 50' &amp; 60' Arm </v>
      </c>
      <c r="B3053" s="13" t="s">
        <v>3385</v>
      </c>
      <c r="C3053" s="13" t="s">
        <v>3578</v>
      </c>
      <c r="D3053" s="13" t="s">
        <v>207</v>
      </c>
      <c r="E3053" s="13" t="s">
        <v>187</v>
      </c>
      <c r="F3053" s="13" t="s">
        <v>188</v>
      </c>
      <c r="G3053" s="13" t="s">
        <v>189</v>
      </c>
      <c r="H3053" s="13" t="s">
        <v>190</v>
      </c>
      <c r="I3053" s="13">
        <v>3052</v>
      </c>
    </row>
    <row r="3054" spans="1:9" x14ac:dyDescent="0.25">
      <c r="A3054" s="13" t="str">
        <f t="shared" si="47"/>
        <v xml:space="preserve">907-634-A  Traffic Signal Equipment Pole, Type III(L), 17' Shaft, 50' &amp; 65' Arm </v>
      </c>
      <c r="B3054" s="13" t="s">
        <v>3385</v>
      </c>
      <c r="C3054" s="13" t="s">
        <v>3579</v>
      </c>
      <c r="D3054" s="13" t="s">
        <v>207</v>
      </c>
      <c r="E3054" s="13" t="s">
        <v>187</v>
      </c>
      <c r="F3054" s="13" t="s">
        <v>188</v>
      </c>
      <c r="G3054" s="13" t="s">
        <v>189</v>
      </c>
      <c r="H3054" s="13" t="s">
        <v>190</v>
      </c>
      <c r="I3054" s="13">
        <v>3053</v>
      </c>
    </row>
    <row r="3055" spans="1:9" x14ac:dyDescent="0.25">
      <c r="A3055" s="13" t="str">
        <f t="shared" si="47"/>
        <v xml:space="preserve">907-634-A  Traffic Signal Equipment Pole, Type III(L), 17' Shaft, 50' &amp; 70' Arm </v>
      </c>
      <c r="B3055" s="13" t="s">
        <v>3385</v>
      </c>
      <c r="C3055" s="13" t="s">
        <v>3580</v>
      </c>
      <c r="D3055" s="13" t="s">
        <v>207</v>
      </c>
      <c r="E3055" s="13" t="s">
        <v>187</v>
      </c>
      <c r="F3055" s="13" t="s">
        <v>188</v>
      </c>
      <c r="G3055" s="13" t="s">
        <v>189</v>
      </c>
      <c r="H3055" s="13" t="s">
        <v>190</v>
      </c>
      <c r="I3055" s="13">
        <v>3054</v>
      </c>
    </row>
    <row r="3056" spans="1:9" x14ac:dyDescent="0.25">
      <c r="A3056" s="13" t="str">
        <f t="shared" si="47"/>
        <v xml:space="preserve">907-634-A  Traffic Signal Equipment Pole, Type III(L), 17' Shaft, 50' &amp; 75' Arm </v>
      </c>
      <c r="B3056" s="13" t="s">
        <v>3385</v>
      </c>
      <c r="C3056" s="13" t="s">
        <v>3581</v>
      </c>
      <c r="D3056" s="13" t="s">
        <v>207</v>
      </c>
      <c r="E3056" s="13" t="s">
        <v>187</v>
      </c>
      <c r="F3056" s="13" t="s">
        <v>188</v>
      </c>
      <c r="G3056" s="13" t="s">
        <v>189</v>
      </c>
      <c r="H3056" s="13" t="s">
        <v>190</v>
      </c>
      <c r="I3056" s="13">
        <v>3055</v>
      </c>
    </row>
    <row r="3057" spans="1:9" x14ac:dyDescent="0.25">
      <c r="A3057" s="13" t="str">
        <f t="shared" si="47"/>
        <v xml:space="preserve">907-634-A  Traffic Signal Equipment Pole, Type III(L), 17' Shaft, 55' &amp; 55' Arm </v>
      </c>
      <c r="B3057" s="13" t="s">
        <v>3385</v>
      </c>
      <c r="C3057" s="13" t="s">
        <v>3582</v>
      </c>
      <c r="D3057" s="13" t="s">
        <v>207</v>
      </c>
      <c r="E3057" s="13" t="s">
        <v>187</v>
      </c>
      <c r="F3057" s="13" t="s">
        <v>188</v>
      </c>
      <c r="G3057" s="13" t="s">
        <v>189</v>
      </c>
      <c r="H3057" s="13" t="s">
        <v>190</v>
      </c>
      <c r="I3057" s="13">
        <v>3056</v>
      </c>
    </row>
    <row r="3058" spans="1:9" x14ac:dyDescent="0.25">
      <c r="A3058" s="13" t="str">
        <f t="shared" si="47"/>
        <v xml:space="preserve">907-634-A  Traffic Signal Equipment Pole, Type III(L), 17' Shaft, 55' &amp; 60' Arm </v>
      </c>
      <c r="B3058" s="13" t="s">
        <v>3385</v>
      </c>
      <c r="C3058" s="13" t="s">
        <v>3583</v>
      </c>
      <c r="D3058" s="13" t="s">
        <v>207</v>
      </c>
      <c r="E3058" s="13" t="s">
        <v>187</v>
      </c>
      <c r="F3058" s="13" t="s">
        <v>188</v>
      </c>
      <c r="G3058" s="13" t="s">
        <v>189</v>
      </c>
      <c r="H3058" s="13" t="s">
        <v>190</v>
      </c>
      <c r="I3058" s="13">
        <v>3057</v>
      </c>
    </row>
    <row r="3059" spans="1:9" x14ac:dyDescent="0.25">
      <c r="A3059" s="13" t="str">
        <f t="shared" si="47"/>
        <v xml:space="preserve">907-634-A  Traffic Signal Equipment Pole, Type III(L), 17' Shaft, 55' &amp; 65' Arm </v>
      </c>
      <c r="B3059" s="13" t="s">
        <v>3385</v>
      </c>
      <c r="C3059" s="13" t="s">
        <v>3584</v>
      </c>
      <c r="D3059" s="13" t="s">
        <v>207</v>
      </c>
      <c r="E3059" s="13" t="s">
        <v>187</v>
      </c>
      <c r="F3059" s="13" t="s">
        <v>188</v>
      </c>
      <c r="G3059" s="13" t="s">
        <v>189</v>
      </c>
      <c r="H3059" s="13" t="s">
        <v>190</v>
      </c>
      <c r="I3059" s="13">
        <v>3058</v>
      </c>
    </row>
    <row r="3060" spans="1:9" x14ac:dyDescent="0.25">
      <c r="A3060" s="13" t="str">
        <f t="shared" si="47"/>
        <v xml:space="preserve">907-634-A  Traffic Signal Equipment Pole, Type III(L), 17' Shaft, 55' &amp; 70' Arm </v>
      </c>
      <c r="B3060" s="13" t="s">
        <v>3385</v>
      </c>
      <c r="C3060" s="13" t="s">
        <v>3585</v>
      </c>
      <c r="D3060" s="13" t="s">
        <v>207</v>
      </c>
      <c r="E3060" s="13" t="s">
        <v>187</v>
      </c>
      <c r="F3060" s="13" t="s">
        <v>188</v>
      </c>
      <c r="G3060" s="13" t="s">
        <v>189</v>
      </c>
      <c r="H3060" s="13" t="s">
        <v>190</v>
      </c>
      <c r="I3060" s="13">
        <v>3059</v>
      </c>
    </row>
    <row r="3061" spans="1:9" x14ac:dyDescent="0.25">
      <c r="A3061" s="13" t="str">
        <f t="shared" si="47"/>
        <v xml:space="preserve">907-634-A  Traffic Signal Equipment Pole, Type III(L), 17' Shaft, 55' &amp; 75' Arm </v>
      </c>
      <c r="B3061" s="13" t="s">
        <v>3385</v>
      </c>
      <c r="C3061" s="13" t="s">
        <v>3586</v>
      </c>
      <c r="D3061" s="13" t="s">
        <v>207</v>
      </c>
      <c r="E3061" s="13" t="s">
        <v>187</v>
      </c>
      <c r="F3061" s="13" t="s">
        <v>188</v>
      </c>
      <c r="G3061" s="13" t="s">
        <v>189</v>
      </c>
      <c r="H3061" s="13" t="s">
        <v>190</v>
      </c>
      <c r="I3061" s="13">
        <v>3060</v>
      </c>
    </row>
    <row r="3062" spans="1:9" x14ac:dyDescent="0.25">
      <c r="A3062" s="13" t="str">
        <f t="shared" si="47"/>
        <v xml:space="preserve">907-634-A  Traffic Signal Equipment Pole, Type III(L), 17' Shaft, 60' &amp; 60' Arm </v>
      </c>
      <c r="B3062" s="13" t="s">
        <v>3385</v>
      </c>
      <c r="C3062" s="13" t="s">
        <v>3587</v>
      </c>
      <c r="D3062" s="13" t="s">
        <v>207</v>
      </c>
      <c r="E3062" s="13" t="s">
        <v>187</v>
      </c>
      <c r="F3062" s="13" t="s">
        <v>188</v>
      </c>
      <c r="G3062" s="13" t="s">
        <v>189</v>
      </c>
      <c r="H3062" s="13" t="s">
        <v>190</v>
      </c>
      <c r="I3062" s="13">
        <v>3061</v>
      </c>
    </row>
    <row r="3063" spans="1:9" x14ac:dyDescent="0.25">
      <c r="A3063" s="13" t="str">
        <f t="shared" si="47"/>
        <v xml:space="preserve">907-634-A  Traffic Signal Equipment Pole, Type III(L), 17' Shaft, 60' &amp; 65' Arm </v>
      </c>
      <c r="B3063" s="13" t="s">
        <v>3385</v>
      </c>
      <c r="C3063" s="13" t="s">
        <v>3588</v>
      </c>
      <c r="D3063" s="13" t="s">
        <v>207</v>
      </c>
      <c r="E3063" s="13" t="s">
        <v>187</v>
      </c>
      <c r="F3063" s="13" t="s">
        <v>188</v>
      </c>
      <c r="G3063" s="13" t="s">
        <v>189</v>
      </c>
      <c r="H3063" s="13" t="s">
        <v>190</v>
      </c>
      <c r="I3063" s="13">
        <v>3062</v>
      </c>
    </row>
    <row r="3064" spans="1:9" x14ac:dyDescent="0.25">
      <c r="A3064" s="13" t="str">
        <f t="shared" si="47"/>
        <v xml:space="preserve">907-634-A  Traffic Signal Equipment Pole, Type III(L), 17' Shaft, 60' &amp; 70' Arm </v>
      </c>
      <c r="B3064" s="13" t="s">
        <v>3385</v>
      </c>
      <c r="C3064" s="13" t="s">
        <v>3589</v>
      </c>
      <c r="D3064" s="13" t="s">
        <v>207</v>
      </c>
      <c r="E3064" s="13" t="s">
        <v>187</v>
      </c>
      <c r="F3064" s="13" t="s">
        <v>188</v>
      </c>
      <c r="G3064" s="13" t="s">
        <v>189</v>
      </c>
      <c r="H3064" s="13" t="s">
        <v>190</v>
      </c>
      <c r="I3064" s="13">
        <v>3063</v>
      </c>
    </row>
    <row r="3065" spans="1:9" x14ac:dyDescent="0.25">
      <c r="A3065" s="13" t="str">
        <f t="shared" si="47"/>
        <v xml:space="preserve">907-634-A  Traffic Signal Equipment Pole, Type III(L), 17' Shaft, 60' &amp; 75' Arm </v>
      </c>
      <c r="B3065" s="13" t="s">
        <v>3385</v>
      </c>
      <c r="C3065" s="13" t="s">
        <v>3590</v>
      </c>
      <c r="D3065" s="13" t="s">
        <v>207</v>
      </c>
      <c r="E3065" s="13" t="s">
        <v>187</v>
      </c>
      <c r="F3065" s="13" t="s">
        <v>188</v>
      </c>
      <c r="G3065" s="13" t="s">
        <v>189</v>
      </c>
      <c r="H3065" s="13" t="s">
        <v>190</v>
      </c>
      <c r="I3065" s="13">
        <v>3064</v>
      </c>
    </row>
    <row r="3066" spans="1:9" x14ac:dyDescent="0.25">
      <c r="A3066" s="13" t="str">
        <f t="shared" si="47"/>
        <v xml:space="preserve">907-634-A  Traffic Signal Equipment Pole, Type III(L), 17' Shaft, 65' &amp; 65' Arm </v>
      </c>
      <c r="B3066" s="13" t="s">
        <v>3385</v>
      </c>
      <c r="C3066" s="13" t="s">
        <v>3591</v>
      </c>
      <c r="D3066" s="13" t="s">
        <v>207</v>
      </c>
      <c r="E3066" s="13" t="s">
        <v>187</v>
      </c>
      <c r="F3066" s="13" t="s">
        <v>188</v>
      </c>
      <c r="G3066" s="13" t="s">
        <v>189</v>
      </c>
      <c r="H3066" s="13" t="s">
        <v>190</v>
      </c>
      <c r="I3066" s="13">
        <v>3065</v>
      </c>
    </row>
    <row r="3067" spans="1:9" x14ac:dyDescent="0.25">
      <c r="A3067" s="13" t="str">
        <f t="shared" si="47"/>
        <v xml:space="preserve">907-634-A  Traffic Signal Equipment Pole, Type III(L), 17' Shaft, 65' &amp; 70' Arm </v>
      </c>
      <c r="B3067" s="13" t="s">
        <v>3385</v>
      </c>
      <c r="C3067" s="13" t="s">
        <v>3592</v>
      </c>
      <c r="D3067" s="13" t="s">
        <v>207</v>
      </c>
      <c r="E3067" s="13" t="s">
        <v>187</v>
      </c>
      <c r="F3067" s="13" t="s">
        <v>188</v>
      </c>
      <c r="G3067" s="13" t="s">
        <v>189</v>
      </c>
      <c r="H3067" s="13" t="s">
        <v>190</v>
      </c>
      <c r="I3067" s="13">
        <v>3066</v>
      </c>
    </row>
    <row r="3068" spans="1:9" x14ac:dyDescent="0.25">
      <c r="A3068" s="13" t="str">
        <f t="shared" si="47"/>
        <v xml:space="preserve">907-634-A  Traffic Signal Equipment Pole, Type III(L), 17' Shaft, 70' &amp; 70' Arm </v>
      </c>
      <c r="B3068" s="13" t="s">
        <v>3385</v>
      </c>
      <c r="C3068" s="13" t="s">
        <v>3593</v>
      </c>
      <c r="D3068" s="13" t="s">
        <v>207</v>
      </c>
      <c r="E3068" s="13" t="s">
        <v>187</v>
      </c>
      <c r="F3068" s="13" t="s">
        <v>188</v>
      </c>
      <c r="G3068" s="13" t="s">
        <v>189</v>
      </c>
      <c r="H3068" s="13" t="s">
        <v>190</v>
      </c>
      <c r="I3068" s="13">
        <v>3067</v>
      </c>
    </row>
    <row r="3069" spans="1:9" x14ac:dyDescent="0.25">
      <c r="A3069" s="13" t="str">
        <f t="shared" si="47"/>
        <v xml:space="preserve">907-634-A  Traffic Signal Equipment Pole, Type III(L), 22' Shaft, 55' &amp; 65' Arm </v>
      </c>
      <c r="B3069" s="13" t="s">
        <v>3385</v>
      </c>
      <c r="C3069" s="13" t="s">
        <v>3594</v>
      </c>
      <c r="D3069" s="13" t="s">
        <v>207</v>
      </c>
      <c r="E3069" s="13" t="s">
        <v>187</v>
      </c>
      <c r="F3069" s="13" t="s">
        <v>188</v>
      </c>
      <c r="G3069" s="13" t="s">
        <v>189</v>
      </c>
      <c r="H3069" s="13" t="s">
        <v>190</v>
      </c>
      <c r="I3069" s="13">
        <v>3068</v>
      </c>
    </row>
    <row r="3070" spans="1:9" x14ac:dyDescent="0.25">
      <c r="A3070" s="13" t="str">
        <f t="shared" si="47"/>
        <v xml:space="preserve">907-634-A  Traffic Signal Equipment Pole, Type III(L), 22' Shaft, 55' &amp; 70' Arm </v>
      </c>
      <c r="B3070" s="13" t="s">
        <v>3385</v>
      </c>
      <c r="C3070" s="13" t="s">
        <v>3595</v>
      </c>
      <c r="D3070" s="13" t="s">
        <v>207</v>
      </c>
      <c r="E3070" s="13" t="s">
        <v>187</v>
      </c>
      <c r="F3070" s="13" t="s">
        <v>188</v>
      </c>
      <c r="G3070" s="13" t="s">
        <v>189</v>
      </c>
      <c r="H3070" s="13" t="s">
        <v>190</v>
      </c>
      <c r="I3070" s="13">
        <v>3069</v>
      </c>
    </row>
    <row r="3071" spans="1:9" x14ac:dyDescent="0.25">
      <c r="A3071" s="13" t="str">
        <f t="shared" si="47"/>
        <v xml:space="preserve">907-634-A  Traffic Signal Equipment Pole, Type III(L), 30' Shaft, 25' &amp; 30' Arm </v>
      </c>
      <c r="B3071" s="13" t="s">
        <v>3385</v>
      </c>
      <c r="C3071" s="13" t="s">
        <v>3596</v>
      </c>
      <c r="D3071" s="13" t="s">
        <v>207</v>
      </c>
      <c r="E3071" s="13" t="s">
        <v>187</v>
      </c>
      <c r="F3071" s="13" t="s">
        <v>188</v>
      </c>
      <c r="G3071" s="13" t="s">
        <v>189</v>
      </c>
      <c r="H3071" s="13" t="s">
        <v>190</v>
      </c>
      <c r="I3071" s="13">
        <v>3070</v>
      </c>
    </row>
    <row r="3072" spans="1:9" x14ac:dyDescent="0.25">
      <c r="A3072" s="13" t="str">
        <f t="shared" si="47"/>
        <v xml:space="preserve">907-634-A  Traffic Signal Equipment Pole, Type III(L), 30' Shaft, 25' &amp; 35' Arm </v>
      </c>
      <c r="B3072" s="13" t="s">
        <v>3385</v>
      </c>
      <c r="C3072" s="13" t="s">
        <v>3597</v>
      </c>
      <c r="D3072" s="13" t="s">
        <v>207</v>
      </c>
      <c r="E3072" s="13" t="s">
        <v>187</v>
      </c>
      <c r="F3072" s="13" t="s">
        <v>188</v>
      </c>
      <c r="G3072" s="13" t="s">
        <v>189</v>
      </c>
      <c r="H3072" s="13" t="s">
        <v>190</v>
      </c>
      <c r="I3072" s="13">
        <v>3071</v>
      </c>
    </row>
    <row r="3073" spans="1:9" x14ac:dyDescent="0.25">
      <c r="A3073" s="13" t="str">
        <f t="shared" si="47"/>
        <v xml:space="preserve">907-634-A  Traffic Signal Equipment Pole, Type III(L), 30' Shaft, 25' &amp; 40' Arm </v>
      </c>
      <c r="B3073" s="13" t="s">
        <v>3385</v>
      </c>
      <c r="C3073" s="13" t="s">
        <v>3598</v>
      </c>
      <c r="D3073" s="13" t="s">
        <v>207</v>
      </c>
      <c r="E3073" s="13" t="s">
        <v>187</v>
      </c>
      <c r="F3073" s="13" t="s">
        <v>188</v>
      </c>
      <c r="G3073" s="13" t="s">
        <v>189</v>
      </c>
      <c r="H3073" s="13" t="s">
        <v>190</v>
      </c>
      <c r="I3073" s="13">
        <v>3072</v>
      </c>
    </row>
    <row r="3074" spans="1:9" x14ac:dyDescent="0.25">
      <c r="A3074" s="13" t="str">
        <f t="shared" si="47"/>
        <v xml:space="preserve">907-634-A  Traffic Signal Equipment Pole, Type III(L), 30' Shaft, 25' &amp; 45' Arm </v>
      </c>
      <c r="B3074" s="13" t="s">
        <v>3385</v>
      </c>
      <c r="C3074" s="13" t="s">
        <v>3599</v>
      </c>
      <c r="D3074" s="13" t="s">
        <v>207</v>
      </c>
      <c r="E3074" s="13" t="s">
        <v>187</v>
      </c>
      <c r="F3074" s="13" t="s">
        <v>188</v>
      </c>
      <c r="G3074" s="13" t="s">
        <v>189</v>
      </c>
      <c r="H3074" s="13" t="s">
        <v>190</v>
      </c>
      <c r="I3074" s="13">
        <v>3073</v>
      </c>
    </row>
    <row r="3075" spans="1:9" x14ac:dyDescent="0.25">
      <c r="A3075" s="13" t="str">
        <f t="shared" si="47"/>
        <v xml:space="preserve">907-634-A  Traffic Signal Equipment Pole, Type III(L), 30' Shaft, 25' &amp; 50' Arm </v>
      </c>
      <c r="B3075" s="13" t="s">
        <v>3385</v>
      </c>
      <c r="C3075" s="13" t="s">
        <v>3600</v>
      </c>
      <c r="D3075" s="13" t="s">
        <v>207</v>
      </c>
      <c r="E3075" s="13" t="s">
        <v>187</v>
      </c>
      <c r="F3075" s="13" t="s">
        <v>188</v>
      </c>
      <c r="G3075" s="13" t="s">
        <v>189</v>
      </c>
      <c r="H3075" s="13" t="s">
        <v>190</v>
      </c>
      <c r="I3075" s="13">
        <v>3074</v>
      </c>
    </row>
    <row r="3076" spans="1:9" x14ac:dyDescent="0.25">
      <c r="A3076" s="13" t="str">
        <f t="shared" ref="A3076:A3139" si="48">_xlfn.CONCAT(B3076," ", C3076)</f>
        <v xml:space="preserve">907-634-A  Traffic Signal Equipment Pole, Type III(L), 30' Shaft, 25' &amp; 55' Arm </v>
      </c>
      <c r="B3076" s="13" t="s">
        <v>3385</v>
      </c>
      <c r="C3076" s="13" t="s">
        <v>3601</v>
      </c>
      <c r="D3076" s="13" t="s">
        <v>207</v>
      </c>
      <c r="E3076" s="13" t="s">
        <v>187</v>
      </c>
      <c r="F3076" s="13" t="s">
        <v>188</v>
      </c>
      <c r="G3076" s="13" t="s">
        <v>189</v>
      </c>
      <c r="H3076" s="13" t="s">
        <v>190</v>
      </c>
      <c r="I3076" s="13">
        <v>3075</v>
      </c>
    </row>
    <row r="3077" spans="1:9" x14ac:dyDescent="0.25">
      <c r="A3077" s="13" t="str">
        <f t="shared" si="48"/>
        <v xml:space="preserve">907-634-A  Traffic Signal Equipment Pole, Type III(L), 30' Shaft, 25' &amp; 60' Arm </v>
      </c>
      <c r="B3077" s="13" t="s">
        <v>3385</v>
      </c>
      <c r="C3077" s="13" t="s">
        <v>3602</v>
      </c>
      <c r="D3077" s="13" t="s">
        <v>207</v>
      </c>
      <c r="E3077" s="13" t="s">
        <v>187</v>
      </c>
      <c r="F3077" s="13" t="s">
        <v>188</v>
      </c>
      <c r="G3077" s="13" t="s">
        <v>189</v>
      </c>
      <c r="H3077" s="13" t="s">
        <v>190</v>
      </c>
      <c r="I3077" s="13">
        <v>3076</v>
      </c>
    </row>
    <row r="3078" spans="1:9" x14ac:dyDescent="0.25">
      <c r="A3078" s="13" t="str">
        <f t="shared" si="48"/>
        <v xml:space="preserve">907-634-A  Traffic Signal Equipment Pole, Type III(L), 30' Shaft, 30' &amp; 30' Arm </v>
      </c>
      <c r="B3078" s="13" t="s">
        <v>3385</v>
      </c>
      <c r="C3078" s="13" t="s">
        <v>3603</v>
      </c>
      <c r="D3078" s="13" t="s">
        <v>207</v>
      </c>
      <c r="E3078" s="13" t="s">
        <v>187</v>
      </c>
      <c r="F3078" s="13" t="s">
        <v>188</v>
      </c>
      <c r="G3078" s="13" t="s">
        <v>189</v>
      </c>
      <c r="H3078" s="13" t="s">
        <v>190</v>
      </c>
      <c r="I3078" s="13">
        <v>3077</v>
      </c>
    </row>
    <row r="3079" spans="1:9" x14ac:dyDescent="0.25">
      <c r="A3079" s="13" t="str">
        <f t="shared" si="48"/>
        <v xml:space="preserve">907-634-A  Traffic Signal Equipment Pole, Type III(L), 30' Shaft, 30' &amp; 35' Arm </v>
      </c>
      <c r="B3079" s="13" t="s">
        <v>3385</v>
      </c>
      <c r="C3079" s="13" t="s">
        <v>3604</v>
      </c>
      <c r="D3079" s="13" t="s">
        <v>207</v>
      </c>
      <c r="E3079" s="13" t="s">
        <v>187</v>
      </c>
      <c r="F3079" s="13" t="s">
        <v>188</v>
      </c>
      <c r="G3079" s="13" t="s">
        <v>189</v>
      </c>
      <c r="H3079" s="13" t="s">
        <v>190</v>
      </c>
      <c r="I3079" s="13">
        <v>3078</v>
      </c>
    </row>
    <row r="3080" spans="1:9" x14ac:dyDescent="0.25">
      <c r="A3080" s="13" t="str">
        <f t="shared" si="48"/>
        <v xml:space="preserve">907-634-A  Traffic Signal Equipment Pole, Type III(L), 30' Shaft, 30' &amp; 40' Arm </v>
      </c>
      <c r="B3080" s="13" t="s">
        <v>3385</v>
      </c>
      <c r="C3080" s="13" t="s">
        <v>3605</v>
      </c>
      <c r="D3080" s="13" t="s">
        <v>207</v>
      </c>
      <c r="E3080" s="13" t="s">
        <v>187</v>
      </c>
      <c r="F3080" s="13" t="s">
        <v>188</v>
      </c>
      <c r="G3080" s="13" t="s">
        <v>189</v>
      </c>
      <c r="H3080" s="13" t="s">
        <v>190</v>
      </c>
      <c r="I3080" s="13">
        <v>3079</v>
      </c>
    </row>
    <row r="3081" spans="1:9" x14ac:dyDescent="0.25">
      <c r="A3081" s="13" t="str">
        <f t="shared" si="48"/>
        <v xml:space="preserve">907-634-A  Traffic Signal Equipment Pole, Type III(L), 30' Shaft, 30' &amp; 45' Arm </v>
      </c>
      <c r="B3081" s="13" t="s">
        <v>3385</v>
      </c>
      <c r="C3081" s="13" t="s">
        <v>3606</v>
      </c>
      <c r="D3081" s="13" t="s">
        <v>207</v>
      </c>
      <c r="E3081" s="13" t="s">
        <v>187</v>
      </c>
      <c r="F3081" s="13" t="s">
        <v>188</v>
      </c>
      <c r="G3081" s="13" t="s">
        <v>189</v>
      </c>
      <c r="H3081" s="13" t="s">
        <v>190</v>
      </c>
      <c r="I3081" s="13">
        <v>3080</v>
      </c>
    </row>
    <row r="3082" spans="1:9" x14ac:dyDescent="0.25">
      <c r="A3082" s="13" t="str">
        <f t="shared" si="48"/>
        <v xml:space="preserve">907-634-A  Traffic Signal Equipment Pole, Type III(L), 30' Shaft, 30' &amp; 50' Arm </v>
      </c>
      <c r="B3082" s="13" t="s">
        <v>3385</v>
      </c>
      <c r="C3082" s="13" t="s">
        <v>3607</v>
      </c>
      <c r="D3082" s="13" t="s">
        <v>207</v>
      </c>
      <c r="E3082" s="13" t="s">
        <v>187</v>
      </c>
      <c r="F3082" s="13" t="s">
        <v>188</v>
      </c>
      <c r="G3082" s="13" t="s">
        <v>189</v>
      </c>
      <c r="H3082" s="13" t="s">
        <v>190</v>
      </c>
      <c r="I3082" s="13">
        <v>3081</v>
      </c>
    </row>
    <row r="3083" spans="1:9" x14ac:dyDescent="0.25">
      <c r="A3083" s="13" t="str">
        <f t="shared" si="48"/>
        <v xml:space="preserve">907-634-A  Traffic Signal Equipment Pole, Type III(L), 30' Shaft, 30' &amp; 55' Arm </v>
      </c>
      <c r="B3083" s="13" t="s">
        <v>3385</v>
      </c>
      <c r="C3083" s="13" t="s">
        <v>3608</v>
      </c>
      <c r="D3083" s="13" t="s">
        <v>207</v>
      </c>
      <c r="E3083" s="13" t="s">
        <v>187</v>
      </c>
      <c r="F3083" s="13" t="s">
        <v>188</v>
      </c>
      <c r="G3083" s="13" t="s">
        <v>189</v>
      </c>
      <c r="H3083" s="13" t="s">
        <v>190</v>
      </c>
      <c r="I3083" s="13">
        <v>3082</v>
      </c>
    </row>
    <row r="3084" spans="1:9" x14ac:dyDescent="0.25">
      <c r="A3084" s="13" t="str">
        <f t="shared" si="48"/>
        <v xml:space="preserve">907-634-A  Traffic Signal Equipment Pole, Type III(L), 30' Shaft, 30' &amp; 60' Arm </v>
      </c>
      <c r="B3084" s="13" t="s">
        <v>3385</v>
      </c>
      <c r="C3084" s="13" t="s">
        <v>3609</v>
      </c>
      <c r="D3084" s="13" t="s">
        <v>207</v>
      </c>
      <c r="E3084" s="13" t="s">
        <v>187</v>
      </c>
      <c r="F3084" s="13" t="s">
        <v>188</v>
      </c>
      <c r="G3084" s="13" t="s">
        <v>189</v>
      </c>
      <c r="H3084" s="13" t="s">
        <v>190</v>
      </c>
      <c r="I3084" s="13">
        <v>3083</v>
      </c>
    </row>
    <row r="3085" spans="1:9" x14ac:dyDescent="0.25">
      <c r="A3085" s="13" t="str">
        <f t="shared" si="48"/>
        <v xml:space="preserve">907-634-A  Traffic Signal Equipment Pole, Type III(L), 30' Shaft, 30' &amp; 65' Arm </v>
      </c>
      <c r="B3085" s="13" t="s">
        <v>3385</v>
      </c>
      <c r="C3085" s="13" t="s">
        <v>3610</v>
      </c>
      <c r="D3085" s="13" t="s">
        <v>207</v>
      </c>
      <c r="E3085" s="13" t="s">
        <v>187</v>
      </c>
      <c r="F3085" s="13" t="s">
        <v>188</v>
      </c>
      <c r="G3085" s="13" t="s">
        <v>189</v>
      </c>
      <c r="H3085" s="13" t="s">
        <v>190</v>
      </c>
      <c r="I3085" s="13">
        <v>3084</v>
      </c>
    </row>
    <row r="3086" spans="1:9" x14ac:dyDescent="0.25">
      <c r="A3086" s="13" t="str">
        <f t="shared" si="48"/>
        <v xml:space="preserve">907-634-A  Traffic Signal Equipment Pole, Type III(L), 30' Shaft, 30' &amp; 70' Arm </v>
      </c>
      <c r="B3086" s="13" t="s">
        <v>3385</v>
      </c>
      <c r="C3086" s="13" t="s">
        <v>3611</v>
      </c>
      <c r="D3086" s="13" t="s">
        <v>207</v>
      </c>
      <c r="E3086" s="13" t="s">
        <v>187</v>
      </c>
      <c r="F3086" s="13" t="s">
        <v>188</v>
      </c>
      <c r="G3086" s="13" t="s">
        <v>189</v>
      </c>
      <c r="H3086" s="13" t="s">
        <v>190</v>
      </c>
      <c r="I3086" s="13">
        <v>3085</v>
      </c>
    </row>
    <row r="3087" spans="1:9" x14ac:dyDescent="0.25">
      <c r="A3087" s="13" t="str">
        <f t="shared" si="48"/>
        <v xml:space="preserve">907-634-A  Traffic Signal Equipment Pole, Type III(L), 30' Shaft, 30' &amp; 75' Arm </v>
      </c>
      <c r="B3087" s="13" t="s">
        <v>3385</v>
      </c>
      <c r="C3087" s="13" t="s">
        <v>3612</v>
      </c>
      <c r="D3087" s="13" t="s">
        <v>207</v>
      </c>
      <c r="E3087" s="13" t="s">
        <v>187</v>
      </c>
      <c r="F3087" s="13" t="s">
        <v>188</v>
      </c>
      <c r="G3087" s="13" t="s">
        <v>189</v>
      </c>
      <c r="H3087" s="13" t="s">
        <v>190</v>
      </c>
      <c r="I3087" s="13">
        <v>3086</v>
      </c>
    </row>
    <row r="3088" spans="1:9" x14ac:dyDescent="0.25">
      <c r="A3088" s="13" t="str">
        <f t="shared" si="48"/>
        <v xml:space="preserve">907-634-A  Traffic Signal Equipment Pole, Type III(L), 30' Shaft, 30' &amp; 75' Arm </v>
      </c>
      <c r="B3088" s="13" t="s">
        <v>3385</v>
      </c>
      <c r="C3088" s="13" t="s">
        <v>3612</v>
      </c>
      <c r="D3088" s="13" t="s">
        <v>207</v>
      </c>
      <c r="E3088" s="13" t="s">
        <v>187</v>
      </c>
      <c r="F3088" s="13" t="s">
        <v>188</v>
      </c>
      <c r="G3088" s="13" t="s">
        <v>189</v>
      </c>
      <c r="H3088" s="13" t="s">
        <v>190</v>
      </c>
      <c r="I3088" s="13">
        <v>3087</v>
      </c>
    </row>
    <row r="3089" spans="1:9" x14ac:dyDescent="0.25">
      <c r="A3089" s="13" t="str">
        <f t="shared" si="48"/>
        <v xml:space="preserve">907-634-A  Traffic Signal Equipment Pole, Type III(L), 30' Shaft, 35' &amp; 40' Arm </v>
      </c>
      <c r="B3089" s="13" t="s">
        <v>3385</v>
      </c>
      <c r="C3089" s="13" t="s">
        <v>3613</v>
      </c>
      <c r="D3089" s="13" t="s">
        <v>207</v>
      </c>
      <c r="E3089" s="13" t="s">
        <v>187</v>
      </c>
      <c r="F3089" s="13" t="s">
        <v>188</v>
      </c>
      <c r="G3089" s="13" t="s">
        <v>189</v>
      </c>
      <c r="H3089" s="13" t="s">
        <v>190</v>
      </c>
      <c r="I3089" s="13">
        <v>3088</v>
      </c>
    </row>
    <row r="3090" spans="1:9" x14ac:dyDescent="0.25">
      <c r="A3090" s="13" t="str">
        <f t="shared" si="48"/>
        <v xml:space="preserve">907-634-A  Traffic Signal Equipment Pole, Type III(L), 30' Shaft, 35' &amp; 45' Arm </v>
      </c>
      <c r="B3090" s="13" t="s">
        <v>3385</v>
      </c>
      <c r="C3090" s="13" t="s">
        <v>3614</v>
      </c>
      <c r="D3090" s="13" t="s">
        <v>207</v>
      </c>
      <c r="E3090" s="13" t="s">
        <v>187</v>
      </c>
      <c r="F3090" s="13" t="s">
        <v>188</v>
      </c>
      <c r="G3090" s="13" t="s">
        <v>189</v>
      </c>
      <c r="H3090" s="13" t="s">
        <v>190</v>
      </c>
      <c r="I3090" s="13">
        <v>3089</v>
      </c>
    </row>
    <row r="3091" spans="1:9" x14ac:dyDescent="0.25">
      <c r="A3091" s="13" t="str">
        <f t="shared" si="48"/>
        <v xml:space="preserve">907-634-A  Traffic Signal Equipment Pole, Type III(L), 30' Shaft, 35' &amp; 50' Arm </v>
      </c>
      <c r="B3091" s="13" t="s">
        <v>3385</v>
      </c>
      <c r="C3091" s="13" t="s">
        <v>3615</v>
      </c>
      <c r="D3091" s="13" t="s">
        <v>207</v>
      </c>
      <c r="E3091" s="13" t="s">
        <v>187</v>
      </c>
      <c r="F3091" s="13" t="s">
        <v>188</v>
      </c>
      <c r="G3091" s="13" t="s">
        <v>189</v>
      </c>
      <c r="H3091" s="13" t="s">
        <v>190</v>
      </c>
      <c r="I3091" s="13">
        <v>3090</v>
      </c>
    </row>
    <row r="3092" spans="1:9" x14ac:dyDescent="0.25">
      <c r="A3092" s="13" t="str">
        <f t="shared" si="48"/>
        <v xml:space="preserve">907-634-A  Traffic Signal Equipment Pole, Type III(L), 30' Shaft, 35' &amp; 55' Arm </v>
      </c>
      <c r="B3092" s="13" t="s">
        <v>3385</v>
      </c>
      <c r="C3092" s="13" t="s">
        <v>3616</v>
      </c>
      <c r="D3092" s="13" t="s">
        <v>207</v>
      </c>
      <c r="E3092" s="13" t="s">
        <v>187</v>
      </c>
      <c r="F3092" s="13" t="s">
        <v>188</v>
      </c>
      <c r="G3092" s="13" t="s">
        <v>189</v>
      </c>
      <c r="H3092" s="13" t="s">
        <v>190</v>
      </c>
      <c r="I3092" s="13">
        <v>3091</v>
      </c>
    </row>
    <row r="3093" spans="1:9" x14ac:dyDescent="0.25">
      <c r="A3093" s="13" t="str">
        <f t="shared" si="48"/>
        <v xml:space="preserve">907-634-A  Traffic Signal Equipment Pole, Type III(L), 30' Shaft, 35' &amp; 60' Arm </v>
      </c>
      <c r="B3093" s="13" t="s">
        <v>3385</v>
      </c>
      <c r="C3093" s="13" t="s">
        <v>3617</v>
      </c>
      <c r="D3093" s="13" t="s">
        <v>207</v>
      </c>
      <c r="E3093" s="13" t="s">
        <v>187</v>
      </c>
      <c r="F3093" s="13" t="s">
        <v>188</v>
      </c>
      <c r="G3093" s="13" t="s">
        <v>189</v>
      </c>
      <c r="H3093" s="13" t="s">
        <v>190</v>
      </c>
      <c r="I3093" s="13">
        <v>3092</v>
      </c>
    </row>
    <row r="3094" spans="1:9" x14ac:dyDescent="0.25">
      <c r="A3094" s="13" t="str">
        <f t="shared" si="48"/>
        <v xml:space="preserve">907-634-A  Traffic Signal Equipment Pole, Type III(L), 30' Shaft, 35' &amp; 65' Arm </v>
      </c>
      <c r="B3094" s="13" t="s">
        <v>3385</v>
      </c>
      <c r="C3094" s="13" t="s">
        <v>3618</v>
      </c>
      <c r="D3094" s="13" t="s">
        <v>207</v>
      </c>
      <c r="E3094" s="13" t="s">
        <v>187</v>
      </c>
      <c r="F3094" s="13" t="s">
        <v>188</v>
      </c>
      <c r="G3094" s="13" t="s">
        <v>189</v>
      </c>
      <c r="H3094" s="13" t="s">
        <v>190</v>
      </c>
      <c r="I3094" s="13">
        <v>3093</v>
      </c>
    </row>
    <row r="3095" spans="1:9" x14ac:dyDescent="0.25">
      <c r="A3095" s="13" t="str">
        <f t="shared" si="48"/>
        <v xml:space="preserve">907-634-A  Traffic Signal Equipment Pole, Type III(L), 30' Shaft, 35' &amp; 70' Arm </v>
      </c>
      <c r="B3095" s="13" t="s">
        <v>3385</v>
      </c>
      <c r="C3095" s="13" t="s">
        <v>3619</v>
      </c>
      <c r="D3095" s="13" t="s">
        <v>207</v>
      </c>
      <c r="E3095" s="13" t="s">
        <v>187</v>
      </c>
      <c r="F3095" s="13" t="s">
        <v>188</v>
      </c>
      <c r="G3095" s="13" t="s">
        <v>189</v>
      </c>
      <c r="H3095" s="13" t="s">
        <v>190</v>
      </c>
      <c r="I3095" s="13">
        <v>3094</v>
      </c>
    </row>
    <row r="3096" spans="1:9" x14ac:dyDescent="0.25">
      <c r="A3096" s="13" t="str">
        <f t="shared" si="48"/>
        <v xml:space="preserve">907-634-A  Traffic Signal Equipment Pole, Type III(L), 30' Shaft, 35' &amp; 75' Arm </v>
      </c>
      <c r="B3096" s="13" t="s">
        <v>3385</v>
      </c>
      <c r="C3096" s="13" t="s">
        <v>3620</v>
      </c>
      <c r="D3096" s="13" t="s">
        <v>207</v>
      </c>
      <c r="E3096" s="13" t="s">
        <v>187</v>
      </c>
      <c r="F3096" s="13" t="s">
        <v>188</v>
      </c>
      <c r="G3096" s="13" t="s">
        <v>189</v>
      </c>
      <c r="H3096" s="13" t="s">
        <v>190</v>
      </c>
      <c r="I3096" s="13">
        <v>3095</v>
      </c>
    </row>
    <row r="3097" spans="1:9" x14ac:dyDescent="0.25">
      <c r="A3097" s="13" t="str">
        <f t="shared" si="48"/>
        <v xml:space="preserve">907-634-A  Traffic Signal Equipment Pole, Type III(L), 30' Shaft, 40' &amp; 40' Arm </v>
      </c>
      <c r="B3097" s="13" t="s">
        <v>3385</v>
      </c>
      <c r="C3097" s="13" t="s">
        <v>3621</v>
      </c>
      <c r="D3097" s="13" t="s">
        <v>207</v>
      </c>
      <c r="E3097" s="13" t="s">
        <v>187</v>
      </c>
      <c r="F3097" s="13" t="s">
        <v>188</v>
      </c>
      <c r="G3097" s="13" t="s">
        <v>189</v>
      </c>
      <c r="H3097" s="13" t="s">
        <v>190</v>
      </c>
      <c r="I3097" s="13">
        <v>3096</v>
      </c>
    </row>
    <row r="3098" spans="1:9" x14ac:dyDescent="0.25">
      <c r="A3098" s="13" t="str">
        <f t="shared" si="48"/>
        <v xml:space="preserve">907-634-A  Traffic Signal Equipment Pole, Type III(L), 30' Shaft, 40' &amp; 45' Arm </v>
      </c>
      <c r="B3098" s="13" t="s">
        <v>3385</v>
      </c>
      <c r="C3098" s="13" t="s">
        <v>3622</v>
      </c>
      <c r="D3098" s="13" t="s">
        <v>207</v>
      </c>
      <c r="E3098" s="13" t="s">
        <v>187</v>
      </c>
      <c r="F3098" s="13" t="s">
        <v>188</v>
      </c>
      <c r="G3098" s="13" t="s">
        <v>189</v>
      </c>
      <c r="H3098" s="13" t="s">
        <v>190</v>
      </c>
      <c r="I3098" s="13">
        <v>3097</v>
      </c>
    </row>
    <row r="3099" spans="1:9" x14ac:dyDescent="0.25">
      <c r="A3099" s="13" t="str">
        <f t="shared" si="48"/>
        <v xml:space="preserve">907-634-A  Traffic Signal Equipment Pole, Type III(L), 30' Shaft, 40' &amp; 50' Arm </v>
      </c>
      <c r="B3099" s="13" t="s">
        <v>3385</v>
      </c>
      <c r="C3099" s="13" t="s">
        <v>3623</v>
      </c>
      <c r="D3099" s="13" t="s">
        <v>207</v>
      </c>
      <c r="E3099" s="13" t="s">
        <v>187</v>
      </c>
      <c r="F3099" s="13" t="s">
        <v>188</v>
      </c>
      <c r="G3099" s="13" t="s">
        <v>189</v>
      </c>
      <c r="H3099" s="13" t="s">
        <v>190</v>
      </c>
      <c r="I3099" s="13">
        <v>3098</v>
      </c>
    </row>
    <row r="3100" spans="1:9" x14ac:dyDescent="0.25">
      <c r="A3100" s="13" t="str">
        <f t="shared" si="48"/>
        <v xml:space="preserve">907-634-A  Traffic Signal Equipment Pole, Type III(L), 30' Shaft, 40' &amp; 55' Arm </v>
      </c>
      <c r="B3100" s="13" t="s">
        <v>3385</v>
      </c>
      <c r="C3100" s="13" t="s">
        <v>3624</v>
      </c>
      <c r="D3100" s="13" t="s">
        <v>207</v>
      </c>
      <c r="E3100" s="13" t="s">
        <v>187</v>
      </c>
      <c r="F3100" s="13" t="s">
        <v>188</v>
      </c>
      <c r="G3100" s="13" t="s">
        <v>189</v>
      </c>
      <c r="H3100" s="13" t="s">
        <v>190</v>
      </c>
      <c r="I3100" s="13">
        <v>3099</v>
      </c>
    </row>
    <row r="3101" spans="1:9" x14ac:dyDescent="0.25">
      <c r="A3101" s="13" t="str">
        <f t="shared" si="48"/>
        <v xml:space="preserve">907-634-A  Traffic Signal Equipment Pole, Type III(L), 30' Shaft, 40' &amp; 60' Arm </v>
      </c>
      <c r="B3101" s="13" t="s">
        <v>3385</v>
      </c>
      <c r="C3101" s="13" t="s">
        <v>3625</v>
      </c>
      <c r="D3101" s="13" t="s">
        <v>207</v>
      </c>
      <c r="E3101" s="13" t="s">
        <v>187</v>
      </c>
      <c r="F3101" s="13" t="s">
        <v>188</v>
      </c>
      <c r="G3101" s="13" t="s">
        <v>189</v>
      </c>
      <c r="H3101" s="13" t="s">
        <v>190</v>
      </c>
      <c r="I3101" s="13">
        <v>3100</v>
      </c>
    </row>
    <row r="3102" spans="1:9" x14ac:dyDescent="0.25">
      <c r="A3102" s="13" t="str">
        <f t="shared" si="48"/>
        <v xml:space="preserve">907-634-A  Traffic Signal Equipment Pole, Type III(L), 30' Shaft, 40' &amp; 65' Arm </v>
      </c>
      <c r="B3102" s="13" t="s">
        <v>3385</v>
      </c>
      <c r="C3102" s="13" t="s">
        <v>3626</v>
      </c>
      <c r="D3102" s="13" t="s">
        <v>207</v>
      </c>
      <c r="E3102" s="13" t="s">
        <v>187</v>
      </c>
      <c r="F3102" s="13" t="s">
        <v>188</v>
      </c>
      <c r="G3102" s="13" t="s">
        <v>189</v>
      </c>
      <c r="H3102" s="13" t="s">
        <v>190</v>
      </c>
      <c r="I3102" s="13">
        <v>3101</v>
      </c>
    </row>
    <row r="3103" spans="1:9" x14ac:dyDescent="0.25">
      <c r="A3103" s="13" t="str">
        <f t="shared" si="48"/>
        <v xml:space="preserve">907-634-A  Traffic Signal Equipment Pole, Type III(L), 30' Shaft, 40' &amp; 70' Arm </v>
      </c>
      <c r="B3103" s="13" t="s">
        <v>3385</v>
      </c>
      <c r="C3103" s="13" t="s">
        <v>3627</v>
      </c>
      <c r="D3103" s="13" t="s">
        <v>207</v>
      </c>
      <c r="E3103" s="13" t="s">
        <v>187</v>
      </c>
      <c r="F3103" s="13" t="s">
        <v>188</v>
      </c>
      <c r="G3103" s="13" t="s">
        <v>189</v>
      </c>
      <c r="H3103" s="13" t="s">
        <v>190</v>
      </c>
      <c r="I3103" s="13">
        <v>3102</v>
      </c>
    </row>
    <row r="3104" spans="1:9" x14ac:dyDescent="0.25">
      <c r="A3104" s="13" t="str">
        <f t="shared" si="48"/>
        <v xml:space="preserve">907-634-A  Traffic Signal Equipment Pole, Type III(L), 30' Shaft, 40' &amp; 75' Arm </v>
      </c>
      <c r="B3104" s="13" t="s">
        <v>3385</v>
      </c>
      <c r="C3104" s="13" t="s">
        <v>3628</v>
      </c>
      <c r="D3104" s="13" t="s">
        <v>207</v>
      </c>
      <c r="E3104" s="13" t="s">
        <v>187</v>
      </c>
      <c r="F3104" s="13" t="s">
        <v>188</v>
      </c>
      <c r="G3104" s="13" t="s">
        <v>189</v>
      </c>
      <c r="H3104" s="13" t="s">
        <v>190</v>
      </c>
      <c r="I3104" s="13">
        <v>3103</v>
      </c>
    </row>
    <row r="3105" spans="1:9" x14ac:dyDescent="0.25">
      <c r="A3105" s="13" t="str">
        <f t="shared" si="48"/>
        <v xml:space="preserve">907-634-A  Traffic Signal Equipment Pole, Type III(L), 30' Shaft, 45' &amp; 45' Arm </v>
      </c>
      <c r="B3105" s="13" t="s">
        <v>3385</v>
      </c>
      <c r="C3105" s="13" t="s">
        <v>3629</v>
      </c>
      <c r="D3105" s="13" t="s">
        <v>207</v>
      </c>
      <c r="E3105" s="13" t="s">
        <v>187</v>
      </c>
      <c r="F3105" s="13" t="s">
        <v>188</v>
      </c>
      <c r="G3105" s="13" t="s">
        <v>189</v>
      </c>
      <c r="H3105" s="13" t="s">
        <v>190</v>
      </c>
      <c r="I3105" s="13">
        <v>3104</v>
      </c>
    </row>
    <row r="3106" spans="1:9" x14ac:dyDescent="0.25">
      <c r="A3106" s="13" t="str">
        <f t="shared" si="48"/>
        <v xml:space="preserve">907-634-A  Traffic Signal Equipment Pole, Type III(L), 30' Shaft, 45' &amp; 50' Arm </v>
      </c>
      <c r="B3106" s="13" t="s">
        <v>3385</v>
      </c>
      <c r="C3106" s="13" t="s">
        <v>3630</v>
      </c>
      <c r="D3106" s="13" t="s">
        <v>207</v>
      </c>
      <c r="E3106" s="13" t="s">
        <v>187</v>
      </c>
      <c r="F3106" s="13" t="s">
        <v>188</v>
      </c>
      <c r="G3106" s="13" t="s">
        <v>189</v>
      </c>
      <c r="H3106" s="13" t="s">
        <v>190</v>
      </c>
      <c r="I3106" s="13">
        <v>3105</v>
      </c>
    </row>
    <row r="3107" spans="1:9" x14ac:dyDescent="0.25">
      <c r="A3107" s="13" t="str">
        <f t="shared" si="48"/>
        <v xml:space="preserve">907-634-A  Traffic Signal Equipment Pole, Type III(L), 30' Shaft, 45' &amp; 55' Arm </v>
      </c>
      <c r="B3107" s="13" t="s">
        <v>3385</v>
      </c>
      <c r="C3107" s="13" t="s">
        <v>3631</v>
      </c>
      <c r="D3107" s="13" t="s">
        <v>207</v>
      </c>
      <c r="E3107" s="13" t="s">
        <v>187</v>
      </c>
      <c r="F3107" s="13" t="s">
        <v>188</v>
      </c>
      <c r="G3107" s="13" t="s">
        <v>189</v>
      </c>
      <c r="H3107" s="13" t="s">
        <v>190</v>
      </c>
      <c r="I3107" s="13">
        <v>3106</v>
      </c>
    </row>
    <row r="3108" spans="1:9" x14ac:dyDescent="0.25">
      <c r="A3108" s="13" t="str">
        <f t="shared" si="48"/>
        <v xml:space="preserve">907-634-A  Traffic Signal Equipment Pole, Type III(L), 30' Shaft, 45' &amp; 60' Arm </v>
      </c>
      <c r="B3108" s="13" t="s">
        <v>3385</v>
      </c>
      <c r="C3108" s="13" t="s">
        <v>3632</v>
      </c>
      <c r="D3108" s="13" t="s">
        <v>207</v>
      </c>
      <c r="E3108" s="13" t="s">
        <v>187</v>
      </c>
      <c r="F3108" s="13" t="s">
        <v>188</v>
      </c>
      <c r="G3108" s="13" t="s">
        <v>189</v>
      </c>
      <c r="H3108" s="13" t="s">
        <v>190</v>
      </c>
      <c r="I3108" s="13">
        <v>3107</v>
      </c>
    </row>
    <row r="3109" spans="1:9" x14ac:dyDescent="0.25">
      <c r="A3109" s="13" t="str">
        <f t="shared" si="48"/>
        <v xml:space="preserve">907-634-A  Traffic Signal Equipment Pole, Type III(L), 30' Shaft, 45' &amp; 65' Arm </v>
      </c>
      <c r="B3109" s="13" t="s">
        <v>3385</v>
      </c>
      <c r="C3109" s="13" t="s">
        <v>3633</v>
      </c>
      <c r="D3109" s="13" t="s">
        <v>207</v>
      </c>
      <c r="E3109" s="13" t="s">
        <v>187</v>
      </c>
      <c r="F3109" s="13" t="s">
        <v>188</v>
      </c>
      <c r="G3109" s="13" t="s">
        <v>189</v>
      </c>
      <c r="H3109" s="13" t="s">
        <v>190</v>
      </c>
      <c r="I3109" s="13">
        <v>3108</v>
      </c>
    </row>
    <row r="3110" spans="1:9" x14ac:dyDescent="0.25">
      <c r="A3110" s="13" t="str">
        <f t="shared" si="48"/>
        <v xml:space="preserve">907-634-A  Traffic Signal Equipment Pole, Type III(L), 30' Shaft, 45' &amp; 70' Arm </v>
      </c>
      <c r="B3110" s="13" t="s">
        <v>3385</v>
      </c>
      <c r="C3110" s="13" t="s">
        <v>3634</v>
      </c>
      <c r="D3110" s="13" t="s">
        <v>207</v>
      </c>
      <c r="E3110" s="13" t="s">
        <v>187</v>
      </c>
      <c r="F3110" s="13" t="s">
        <v>188</v>
      </c>
      <c r="G3110" s="13" t="s">
        <v>189</v>
      </c>
      <c r="H3110" s="13" t="s">
        <v>190</v>
      </c>
      <c r="I3110" s="13">
        <v>3109</v>
      </c>
    </row>
    <row r="3111" spans="1:9" x14ac:dyDescent="0.25">
      <c r="A3111" s="13" t="str">
        <f t="shared" si="48"/>
        <v xml:space="preserve">907-634-A  Traffic Signal Equipment Pole, Type III(L), 30' Shaft, 45' &amp; 75' Arm </v>
      </c>
      <c r="B3111" s="13" t="s">
        <v>3385</v>
      </c>
      <c r="C3111" s="13" t="s">
        <v>3635</v>
      </c>
      <c r="D3111" s="13" t="s">
        <v>207</v>
      </c>
      <c r="E3111" s="13" t="s">
        <v>187</v>
      </c>
      <c r="F3111" s="13" t="s">
        <v>188</v>
      </c>
      <c r="G3111" s="13" t="s">
        <v>189</v>
      </c>
      <c r="H3111" s="13" t="s">
        <v>190</v>
      </c>
      <c r="I3111" s="13">
        <v>3110</v>
      </c>
    </row>
    <row r="3112" spans="1:9" x14ac:dyDescent="0.25">
      <c r="A3112" s="13" t="str">
        <f t="shared" si="48"/>
        <v xml:space="preserve">907-634-A  Traffic Signal Equipment Pole, Type III(L), 30' Shaft, 50' &amp; 50' Arm </v>
      </c>
      <c r="B3112" s="13" t="s">
        <v>3385</v>
      </c>
      <c r="C3112" s="13" t="s">
        <v>3636</v>
      </c>
      <c r="D3112" s="13" t="s">
        <v>207</v>
      </c>
      <c r="E3112" s="13" t="s">
        <v>187</v>
      </c>
      <c r="F3112" s="13" t="s">
        <v>188</v>
      </c>
      <c r="G3112" s="13" t="s">
        <v>189</v>
      </c>
      <c r="H3112" s="13" t="s">
        <v>190</v>
      </c>
      <c r="I3112" s="13">
        <v>3111</v>
      </c>
    </row>
    <row r="3113" spans="1:9" x14ac:dyDescent="0.25">
      <c r="A3113" s="13" t="str">
        <f t="shared" si="48"/>
        <v xml:space="preserve">907-634-A  Traffic Signal Equipment Pole, Type III(L), 30' Shaft, 50' &amp; 55' Arm </v>
      </c>
      <c r="B3113" s="13" t="s">
        <v>3385</v>
      </c>
      <c r="C3113" s="13" t="s">
        <v>3637</v>
      </c>
      <c r="D3113" s="13" t="s">
        <v>207</v>
      </c>
      <c r="E3113" s="13" t="s">
        <v>187</v>
      </c>
      <c r="F3113" s="13" t="s">
        <v>188</v>
      </c>
      <c r="G3113" s="13" t="s">
        <v>189</v>
      </c>
      <c r="H3113" s="13" t="s">
        <v>190</v>
      </c>
      <c r="I3113" s="13">
        <v>3112</v>
      </c>
    </row>
    <row r="3114" spans="1:9" x14ac:dyDescent="0.25">
      <c r="A3114" s="13" t="str">
        <f t="shared" si="48"/>
        <v xml:space="preserve">907-634-A  Traffic Signal Equipment Pole, Type III(L), 30' Shaft, 50' &amp; 60' Arm </v>
      </c>
      <c r="B3114" s="13" t="s">
        <v>3385</v>
      </c>
      <c r="C3114" s="13" t="s">
        <v>3638</v>
      </c>
      <c r="D3114" s="13" t="s">
        <v>207</v>
      </c>
      <c r="E3114" s="13" t="s">
        <v>187</v>
      </c>
      <c r="F3114" s="13" t="s">
        <v>188</v>
      </c>
      <c r="G3114" s="13" t="s">
        <v>189</v>
      </c>
      <c r="H3114" s="13" t="s">
        <v>190</v>
      </c>
      <c r="I3114" s="13">
        <v>3113</v>
      </c>
    </row>
    <row r="3115" spans="1:9" x14ac:dyDescent="0.25">
      <c r="A3115" s="13" t="str">
        <f t="shared" si="48"/>
        <v xml:space="preserve">907-634-A  Traffic Signal Equipment Pole, Type III(L), 30' Shaft, 50' &amp; 65' Arm </v>
      </c>
      <c r="B3115" s="13" t="s">
        <v>3385</v>
      </c>
      <c r="C3115" s="13" t="s">
        <v>3639</v>
      </c>
      <c r="D3115" s="13" t="s">
        <v>207</v>
      </c>
      <c r="E3115" s="13" t="s">
        <v>187</v>
      </c>
      <c r="F3115" s="13" t="s">
        <v>188</v>
      </c>
      <c r="G3115" s="13" t="s">
        <v>189</v>
      </c>
      <c r="H3115" s="13" t="s">
        <v>190</v>
      </c>
      <c r="I3115" s="13">
        <v>3114</v>
      </c>
    </row>
    <row r="3116" spans="1:9" x14ac:dyDescent="0.25">
      <c r="A3116" s="13" t="str">
        <f t="shared" si="48"/>
        <v xml:space="preserve">907-634-A  Traffic Signal Equipment Pole, Type III(L), 30' Shaft, 50' &amp; 70' Arm </v>
      </c>
      <c r="B3116" s="13" t="s">
        <v>3385</v>
      </c>
      <c r="C3116" s="13" t="s">
        <v>3640</v>
      </c>
      <c r="D3116" s="13" t="s">
        <v>207</v>
      </c>
      <c r="E3116" s="13" t="s">
        <v>187</v>
      </c>
      <c r="F3116" s="13" t="s">
        <v>188</v>
      </c>
      <c r="G3116" s="13" t="s">
        <v>189</v>
      </c>
      <c r="H3116" s="13" t="s">
        <v>190</v>
      </c>
      <c r="I3116" s="13">
        <v>3115</v>
      </c>
    </row>
    <row r="3117" spans="1:9" x14ac:dyDescent="0.25">
      <c r="A3117" s="13" t="str">
        <f t="shared" si="48"/>
        <v xml:space="preserve">907-634-A  Traffic Signal Equipment Pole, Type III(L), 30' Shaft, 50' &amp; 75' Arm </v>
      </c>
      <c r="B3117" s="13" t="s">
        <v>3385</v>
      </c>
      <c r="C3117" s="13" t="s">
        <v>3641</v>
      </c>
      <c r="D3117" s="13" t="s">
        <v>207</v>
      </c>
      <c r="E3117" s="13" t="s">
        <v>187</v>
      </c>
      <c r="F3117" s="13" t="s">
        <v>188</v>
      </c>
      <c r="G3117" s="13" t="s">
        <v>189</v>
      </c>
      <c r="H3117" s="13" t="s">
        <v>190</v>
      </c>
      <c r="I3117" s="13">
        <v>3116</v>
      </c>
    </row>
    <row r="3118" spans="1:9" x14ac:dyDescent="0.25">
      <c r="A3118" s="13" t="str">
        <f t="shared" si="48"/>
        <v xml:space="preserve">907-634-A  Traffic Signal Equipment Pole, Type III(L), 30' Shaft, 55' &amp; 55' Arm </v>
      </c>
      <c r="B3118" s="13" t="s">
        <v>3385</v>
      </c>
      <c r="C3118" s="13" t="s">
        <v>3642</v>
      </c>
      <c r="D3118" s="13" t="s">
        <v>207</v>
      </c>
      <c r="E3118" s="13" t="s">
        <v>187</v>
      </c>
      <c r="F3118" s="13" t="s">
        <v>188</v>
      </c>
      <c r="G3118" s="13" t="s">
        <v>189</v>
      </c>
      <c r="H3118" s="13" t="s">
        <v>190</v>
      </c>
      <c r="I3118" s="13">
        <v>3117</v>
      </c>
    </row>
    <row r="3119" spans="1:9" x14ac:dyDescent="0.25">
      <c r="A3119" s="13" t="str">
        <f t="shared" si="48"/>
        <v xml:space="preserve">907-634-A  Traffic Signal Equipment Pole, Type III(L), 30' Shaft, 55' &amp; 60' Arm </v>
      </c>
      <c r="B3119" s="13" t="s">
        <v>3385</v>
      </c>
      <c r="C3119" s="13" t="s">
        <v>3643</v>
      </c>
      <c r="D3119" s="13" t="s">
        <v>207</v>
      </c>
      <c r="E3119" s="13" t="s">
        <v>187</v>
      </c>
      <c r="F3119" s="13" t="s">
        <v>188</v>
      </c>
      <c r="G3119" s="13" t="s">
        <v>189</v>
      </c>
      <c r="H3119" s="13" t="s">
        <v>190</v>
      </c>
      <c r="I3119" s="13">
        <v>3118</v>
      </c>
    </row>
    <row r="3120" spans="1:9" x14ac:dyDescent="0.25">
      <c r="A3120" s="13" t="str">
        <f t="shared" si="48"/>
        <v xml:space="preserve">907-634-A  Traffic Signal Equipment Pole, Type III(L), 30' Shaft, 55' &amp; 65' Arm </v>
      </c>
      <c r="B3120" s="13" t="s">
        <v>3385</v>
      </c>
      <c r="C3120" s="13" t="s">
        <v>3644</v>
      </c>
      <c r="D3120" s="13" t="s">
        <v>207</v>
      </c>
      <c r="E3120" s="13" t="s">
        <v>187</v>
      </c>
      <c r="F3120" s="13" t="s">
        <v>188</v>
      </c>
      <c r="G3120" s="13" t="s">
        <v>189</v>
      </c>
      <c r="H3120" s="13" t="s">
        <v>190</v>
      </c>
      <c r="I3120" s="13">
        <v>3119</v>
      </c>
    </row>
    <row r="3121" spans="1:9" x14ac:dyDescent="0.25">
      <c r="A3121" s="13" t="str">
        <f t="shared" si="48"/>
        <v xml:space="preserve">907-634-A  Traffic Signal Equipment Pole, Type III(L), 30' Shaft, 55' &amp; 70' Arm </v>
      </c>
      <c r="B3121" s="13" t="s">
        <v>3385</v>
      </c>
      <c r="C3121" s="13" t="s">
        <v>3645</v>
      </c>
      <c r="D3121" s="13" t="s">
        <v>207</v>
      </c>
      <c r="E3121" s="13" t="s">
        <v>187</v>
      </c>
      <c r="F3121" s="13" t="s">
        <v>188</v>
      </c>
      <c r="G3121" s="13" t="s">
        <v>189</v>
      </c>
      <c r="H3121" s="13" t="s">
        <v>190</v>
      </c>
      <c r="I3121" s="13">
        <v>3120</v>
      </c>
    </row>
    <row r="3122" spans="1:9" x14ac:dyDescent="0.25">
      <c r="A3122" s="13" t="str">
        <f t="shared" si="48"/>
        <v xml:space="preserve">907-634-A  Traffic Signal Equipment Pole, Type III(L), 30' Shaft, 55' &amp; 75' Arm </v>
      </c>
      <c r="B3122" s="13" t="s">
        <v>3385</v>
      </c>
      <c r="C3122" s="13" t="s">
        <v>3646</v>
      </c>
      <c r="D3122" s="13" t="s">
        <v>207</v>
      </c>
      <c r="E3122" s="13" t="s">
        <v>187</v>
      </c>
      <c r="F3122" s="13" t="s">
        <v>188</v>
      </c>
      <c r="G3122" s="13" t="s">
        <v>189</v>
      </c>
      <c r="H3122" s="13" t="s">
        <v>190</v>
      </c>
      <c r="I3122" s="13">
        <v>3121</v>
      </c>
    </row>
    <row r="3123" spans="1:9" x14ac:dyDescent="0.25">
      <c r="A3123" s="13" t="str">
        <f t="shared" si="48"/>
        <v xml:space="preserve">907-634-A  Traffic Signal Equipment Pole, Type III(L), 30' Shaft, 60' &amp; 60' Arm </v>
      </c>
      <c r="B3123" s="13" t="s">
        <v>3385</v>
      </c>
      <c r="C3123" s="13" t="s">
        <v>3647</v>
      </c>
      <c r="D3123" s="13" t="s">
        <v>207</v>
      </c>
      <c r="E3123" s="13" t="s">
        <v>187</v>
      </c>
      <c r="F3123" s="13" t="s">
        <v>188</v>
      </c>
      <c r="G3123" s="13" t="s">
        <v>189</v>
      </c>
      <c r="H3123" s="13" t="s">
        <v>190</v>
      </c>
      <c r="I3123" s="13">
        <v>3122</v>
      </c>
    </row>
    <row r="3124" spans="1:9" x14ac:dyDescent="0.25">
      <c r="A3124" s="13" t="str">
        <f t="shared" si="48"/>
        <v xml:space="preserve">907-634-A  Traffic Signal Equipment Pole, Type III(L), 30' Shaft, 60' &amp; 65' Arm </v>
      </c>
      <c r="B3124" s="13" t="s">
        <v>3385</v>
      </c>
      <c r="C3124" s="13" t="s">
        <v>3648</v>
      </c>
      <c r="D3124" s="13" t="s">
        <v>207</v>
      </c>
      <c r="E3124" s="13" t="s">
        <v>187</v>
      </c>
      <c r="F3124" s="13" t="s">
        <v>188</v>
      </c>
      <c r="G3124" s="13" t="s">
        <v>189</v>
      </c>
      <c r="H3124" s="13" t="s">
        <v>190</v>
      </c>
      <c r="I3124" s="13">
        <v>3123</v>
      </c>
    </row>
    <row r="3125" spans="1:9" x14ac:dyDescent="0.25">
      <c r="A3125" s="13" t="str">
        <f t="shared" si="48"/>
        <v xml:space="preserve">907-634-A  Traffic Signal Equipment Pole, Type III(L), 30' Shaft, 60' &amp; 70' Arm </v>
      </c>
      <c r="B3125" s="13" t="s">
        <v>3385</v>
      </c>
      <c r="C3125" s="13" t="s">
        <v>3649</v>
      </c>
      <c r="D3125" s="13" t="s">
        <v>207</v>
      </c>
      <c r="E3125" s="13" t="s">
        <v>187</v>
      </c>
      <c r="F3125" s="13" t="s">
        <v>188</v>
      </c>
      <c r="G3125" s="13" t="s">
        <v>189</v>
      </c>
      <c r="H3125" s="13" t="s">
        <v>190</v>
      </c>
      <c r="I3125" s="13">
        <v>3124</v>
      </c>
    </row>
    <row r="3126" spans="1:9" x14ac:dyDescent="0.25">
      <c r="A3126" s="13" t="str">
        <f t="shared" si="48"/>
        <v xml:space="preserve">907-634-A  Traffic Signal Equipment Pole, Type III(L), 30' Shaft, 60' &amp; 75' Arm </v>
      </c>
      <c r="B3126" s="13" t="s">
        <v>3385</v>
      </c>
      <c r="C3126" s="13" t="s">
        <v>3650</v>
      </c>
      <c r="D3126" s="13" t="s">
        <v>207</v>
      </c>
      <c r="E3126" s="13" t="s">
        <v>187</v>
      </c>
      <c r="F3126" s="13" t="s">
        <v>188</v>
      </c>
      <c r="G3126" s="13" t="s">
        <v>189</v>
      </c>
      <c r="H3126" s="13" t="s">
        <v>190</v>
      </c>
      <c r="I3126" s="13">
        <v>3125</v>
      </c>
    </row>
    <row r="3127" spans="1:9" x14ac:dyDescent="0.25">
      <c r="A3127" s="13" t="str">
        <f t="shared" si="48"/>
        <v xml:space="preserve">907-634-A  Traffic Signal Equipment Pole, Type III(L), 30' Shaft, 65' &amp; 65' Arm </v>
      </c>
      <c r="B3127" s="13" t="s">
        <v>3385</v>
      </c>
      <c r="C3127" s="13" t="s">
        <v>3651</v>
      </c>
      <c r="D3127" s="13" t="s">
        <v>207</v>
      </c>
      <c r="E3127" s="13" t="s">
        <v>187</v>
      </c>
      <c r="F3127" s="13" t="s">
        <v>188</v>
      </c>
      <c r="G3127" s="13" t="s">
        <v>189</v>
      </c>
      <c r="H3127" s="13" t="s">
        <v>190</v>
      </c>
      <c r="I3127" s="13">
        <v>3126</v>
      </c>
    </row>
    <row r="3128" spans="1:9" x14ac:dyDescent="0.25">
      <c r="A3128" s="13" t="str">
        <f t="shared" si="48"/>
        <v xml:space="preserve">907-634-A  Traffic Signal Equipment Pole, Type III(L), 30' Shaft, 65' &amp; 70' Arm </v>
      </c>
      <c r="B3128" s="13" t="s">
        <v>3385</v>
      </c>
      <c r="C3128" s="13" t="s">
        <v>3652</v>
      </c>
      <c r="D3128" s="13" t="s">
        <v>207</v>
      </c>
      <c r="E3128" s="13" t="s">
        <v>187</v>
      </c>
      <c r="F3128" s="13" t="s">
        <v>188</v>
      </c>
      <c r="G3128" s="13" t="s">
        <v>189</v>
      </c>
      <c r="H3128" s="13" t="s">
        <v>190</v>
      </c>
      <c r="I3128" s="13">
        <v>3127</v>
      </c>
    </row>
    <row r="3129" spans="1:9" x14ac:dyDescent="0.25">
      <c r="A3129" s="13" t="str">
        <f t="shared" si="48"/>
        <v xml:space="preserve">907-634-A  Traffic Signal Equipment Pole, Type III(L), 30' Shaft, 70' &amp; 70' Arm </v>
      </c>
      <c r="B3129" s="13" t="s">
        <v>3385</v>
      </c>
      <c r="C3129" s="13" t="s">
        <v>3653</v>
      </c>
      <c r="D3129" s="13" t="s">
        <v>207</v>
      </c>
      <c r="E3129" s="13" t="s">
        <v>187</v>
      </c>
      <c r="F3129" s="13" t="s">
        <v>188</v>
      </c>
      <c r="G3129" s="13" t="s">
        <v>189</v>
      </c>
      <c r="H3129" s="13" t="s">
        <v>190</v>
      </c>
      <c r="I3129" s="13">
        <v>3128</v>
      </c>
    </row>
    <row r="3130" spans="1:9" x14ac:dyDescent="0.25">
      <c r="A3130" s="13" t="str">
        <f t="shared" si="48"/>
        <v xml:space="preserve">907-634-A  Traffic Signal Equipment Pole, Type III(L), 40' Shaft, 25' &amp; 30' Arm </v>
      </c>
      <c r="B3130" s="13" t="s">
        <v>3385</v>
      </c>
      <c r="C3130" s="13" t="s">
        <v>3654</v>
      </c>
      <c r="D3130" s="13" t="s">
        <v>207</v>
      </c>
      <c r="E3130" s="13" t="s">
        <v>187</v>
      </c>
      <c r="F3130" s="13" t="s">
        <v>188</v>
      </c>
      <c r="G3130" s="13" t="s">
        <v>189</v>
      </c>
      <c r="H3130" s="13" t="s">
        <v>190</v>
      </c>
      <c r="I3130" s="13">
        <v>3129</v>
      </c>
    </row>
    <row r="3131" spans="1:9" x14ac:dyDescent="0.25">
      <c r="A3131" s="13" t="str">
        <f t="shared" si="48"/>
        <v xml:space="preserve">907-634-A  Traffic Signal Equipment Pole, Type III(L), 40' Shaft, 25' &amp; 35' Arm </v>
      </c>
      <c r="B3131" s="13" t="s">
        <v>3385</v>
      </c>
      <c r="C3131" s="13" t="s">
        <v>3655</v>
      </c>
      <c r="D3131" s="13" t="s">
        <v>207</v>
      </c>
      <c r="E3131" s="13" t="s">
        <v>187</v>
      </c>
      <c r="F3131" s="13" t="s">
        <v>188</v>
      </c>
      <c r="G3131" s="13" t="s">
        <v>189</v>
      </c>
      <c r="H3131" s="13" t="s">
        <v>190</v>
      </c>
      <c r="I3131" s="13">
        <v>3130</v>
      </c>
    </row>
    <row r="3132" spans="1:9" x14ac:dyDescent="0.25">
      <c r="A3132" s="13" t="str">
        <f t="shared" si="48"/>
        <v xml:space="preserve">907-634-A  Traffic Signal Equipment Pole, Type III(L), 40' Shaft, 25' &amp; 40' Arm </v>
      </c>
      <c r="B3132" s="13" t="s">
        <v>3385</v>
      </c>
      <c r="C3132" s="13" t="s">
        <v>3656</v>
      </c>
      <c r="D3132" s="13" t="s">
        <v>207</v>
      </c>
      <c r="E3132" s="13" t="s">
        <v>187</v>
      </c>
      <c r="F3132" s="13" t="s">
        <v>188</v>
      </c>
      <c r="G3132" s="13" t="s">
        <v>189</v>
      </c>
      <c r="H3132" s="13" t="s">
        <v>190</v>
      </c>
      <c r="I3132" s="13">
        <v>3131</v>
      </c>
    </row>
    <row r="3133" spans="1:9" x14ac:dyDescent="0.25">
      <c r="A3133" s="13" t="str">
        <f t="shared" si="48"/>
        <v xml:space="preserve">907-634-A  Traffic Signal Equipment Pole, Type III(L), 40' Shaft, 25' &amp; 45' Arm </v>
      </c>
      <c r="B3133" s="13" t="s">
        <v>3385</v>
      </c>
      <c r="C3133" s="13" t="s">
        <v>3657</v>
      </c>
      <c r="D3133" s="13" t="s">
        <v>207</v>
      </c>
      <c r="E3133" s="13" t="s">
        <v>187</v>
      </c>
      <c r="F3133" s="13" t="s">
        <v>188</v>
      </c>
      <c r="G3133" s="13" t="s">
        <v>189</v>
      </c>
      <c r="H3133" s="13" t="s">
        <v>190</v>
      </c>
      <c r="I3133" s="13">
        <v>3132</v>
      </c>
    </row>
    <row r="3134" spans="1:9" x14ac:dyDescent="0.25">
      <c r="A3134" s="13" t="str">
        <f t="shared" si="48"/>
        <v xml:space="preserve">907-634-A  Traffic Signal Equipment Pole, Type III(L), 40' Shaft, 25' &amp; 50' Arm </v>
      </c>
      <c r="B3134" s="13" t="s">
        <v>3385</v>
      </c>
      <c r="C3134" s="13" t="s">
        <v>3658</v>
      </c>
      <c r="D3134" s="13" t="s">
        <v>207</v>
      </c>
      <c r="E3134" s="13" t="s">
        <v>187</v>
      </c>
      <c r="F3134" s="13" t="s">
        <v>188</v>
      </c>
      <c r="G3134" s="13" t="s">
        <v>189</v>
      </c>
      <c r="H3134" s="13" t="s">
        <v>190</v>
      </c>
      <c r="I3134" s="13">
        <v>3133</v>
      </c>
    </row>
    <row r="3135" spans="1:9" x14ac:dyDescent="0.25">
      <c r="A3135" s="13" t="str">
        <f t="shared" si="48"/>
        <v xml:space="preserve">907-634-A  Traffic Signal Equipment Pole, Type III(L), 40' Shaft, 25' &amp; 55' Arm </v>
      </c>
      <c r="B3135" s="13" t="s">
        <v>3385</v>
      </c>
      <c r="C3135" s="13" t="s">
        <v>3659</v>
      </c>
      <c r="D3135" s="13" t="s">
        <v>207</v>
      </c>
      <c r="E3135" s="13" t="s">
        <v>187</v>
      </c>
      <c r="F3135" s="13" t="s">
        <v>188</v>
      </c>
      <c r="G3135" s="13" t="s">
        <v>189</v>
      </c>
      <c r="H3135" s="13" t="s">
        <v>190</v>
      </c>
      <c r="I3135" s="13">
        <v>3134</v>
      </c>
    </row>
    <row r="3136" spans="1:9" x14ac:dyDescent="0.25">
      <c r="A3136" s="13" t="str">
        <f t="shared" si="48"/>
        <v xml:space="preserve">907-634-A  Traffic Signal Equipment Pole, Type III(L), 40' Shaft, 25' &amp; 60' Arm </v>
      </c>
      <c r="B3136" s="13" t="s">
        <v>3385</v>
      </c>
      <c r="C3136" s="13" t="s">
        <v>3660</v>
      </c>
      <c r="D3136" s="13" t="s">
        <v>207</v>
      </c>
      <c r="E3136" s="13" t="s">
        <v>187</v>
      </c>
      <c r="F3136" s="13" t="s">
        <v>188</v>
      </c>
      <c r="G3136" s="13" t="s">
        <v>189</v>
      </c>
      <c r="H3136" s="13" t="s">
        <v>190</v>
      </c>
      <c r="I3136" s="13">
        <v>3135</v>
      </c>
    </row>
    <row r="3137" spans="1:9" x14ac:dyDescent="0.25">
      <c r="A3137" s="13" t="str">
        <f t="shared" si="48"/>
        <v xml:space="preserve">907-634-A  Traffic Signal Equipment Pole, Type III(L), 40' Shaft, 30' &amp; 30' Arm </v>
      </c>
      <c r="B3137" s="13" t="s">
        <v>3385</v>
      </c>
      <c r="C3137" s="13" t="s">
        <v>3661</v>
      </c>
      <c r="D3137" s="13" t="s">
        <v>207</v>
      </c>
      <c r="E3137" s="13" t="s">
        <v>187</v>
      </c>
      <c r="F3137" s="13" t="s">
        <v>188</v>
      </c>
      <c r="G3137" s="13" t="s">
        <v>189</v>
      </c>
      <c r="H3137" s="13" t="s">
        <v>190</v>
      </c>
      <c r="I3137" s="13">
        <v>3136</v>
      </c>
    </row>
    <row r="3138" spans="1:9" x14ac:dyDescent="0.25">
      <c r="A3138" s="13" t="str">
        <f t="shared" si="48"/>
        <v xml:space="preserve">907-634-A  Traffic Signal Equipment Pole, Type III(L), 40' Shaft, 30' &amp; 35' Arm </v>
      </c>
      <c r="B3138" s="13" t="s">
        <v>3385</v>
      </c>
      <c r="C3138" s="13" t="s">
        <v>3662</v>
      </c>
      <c r="D3138" s="13" t="s">
        <v>207</v>
      </c>
      <c r="E3138" s="13" t="s">
        <v>187</v>
      </c>
      <c r="F3138" s="13" t="s">
        <v>188</v>
      </c>
      <c r="G3138" s="13" t="s">
        <v>189</v>
      </c>
      <c r="H3138" s="13" t="s">
        <v>190</v>
      </c>
      <c r="I3138" s="13">
        <v>3137</v>
      </c>
    </row>
    <row r="3139" spans="1:9" x14ac:dyDescent="0.25">
      <c r="A3139" s="13" t="str">
        <f t="shared" si="48"/>
        <v xml:space="preserve">907-634-A  Traffic Signal Equipment Pole, Type III(L), 40' Shaft, 30' &amp; 40' Arm </v>
      </c>
      <c r="B3139" s="13" t="s">
        <v>3385</v>
      </c>
      <c r="C3139" s="13" t="s">
        <v>3663</v>
      </c>
      <c r="D3139" s="13" t="s">
        <v>207</v>
      </c>
      <c r="E3139" s="13" t="s">
        <v>187</v>
      </c>
      <c r="F3139" s="13" t="s">
        <v>188</v>
      </c>
      <c r="G3139" s="13" t="s">
        <v>189</v>
      </c>
      <c r="H3139" s="13" t="s">
        <v>190</v>
      </c>
      <c r="I3139" s="13">
        <v>3138</v>
      </c>
    </row>
    <row r="3140" spans="1:9" x14ac:dyDescent="0.25">
      <c r="A3140" s="13" t="str">
        <f t="shared" ref="A3140:A3203" si="49">_xlfn.CONCAT(B3140," ", C3140)</f>
        <v xml:space="preserve">907-634-A  Traffic Signal Equipment Pole, Type III(L), 40' Shaft, 30' &amp; 45' Arm </v>
      </c>
      <c r="B3140" s="13" t="s">
        <v>3385</v>
      </c>
      <c r="C3140" s="13" t="s">
        <v>3664</v>
      </c>
      <c r="D3140" s="13" t="s">
        <v>207</v>
      </c>
      <c r="E3140" s="13" t="s">
        <v>187</v>
      </c>
      <c r="F3140" s="13" t="s">
        <v>188</v>
      </c>
      <c r="G3140" s="13" t="s">
        <v>189</v>
      </c>
      <c r="H3140" s="13" t="s">
        <v>190</v>
      </c>
      <c r="I3140" s="13">
        <v>3139</v>
      </c>
    </row>
    <row r="3141" spans="1:9" x14ac:dyDescent="0.25">
      <c r="A3141" s="13" t="str">
        <f t="shared" si="49"/>
        <v xml:space="preserve">907-634-A  Traffic Signal Equipment Pole, Type III(L), 40' Shaft, 30' &amp; 50' Arm </v>
      </c>
      <c r="B3141" s="13" t="s">
        <v>3385</v>
      </c>
      <c r="C3141" s="13" t="s">
        <v>3665</v>
      </c>
      <c r="D3141" s="13" t="s">
        <v>207</v>
      </c>
      <c r="E3141" s="13" t="s">
        <v>187</v>
      </c>
      <c r="F3141" s="13" t="s">
        <v>188</v>
      </c>
      <c r="G3141" s="13" t="s">
        <v>189</v>
      </c>
      <c r="H3141" s="13" t="s">
        <v>190</v>
      </c>
      <c r="I3141" s="13">
        <v>3140</v>
      </c>
    </row>
    <row r="3142" spans="1:9" x14ac:dyDescent="0.25">
      <c r="A3142" s="13" t="str">
        <f t="shared" si="49"/>
        <v xml:space="preserve">907-634-A  Traffic Signal Equipment Pole, Type III(L), 40' Shaft, 30' &amp; 55' Arm </v>
      </c>
      <c r="B3142" s="13" t="s">
        <v>3385</v>
      </c>
      <c r="C3142" s="13" t="s">
        <v>3666</v>
      </c>
      <c r="D3142" s="13" t="s">
        <v>207</v>
      </c>
      <c r="E3142" s="13" t="s">
        <v>187</v>
      </c>
      <c r="F3142" s="13" t="s">
        <v>188</v>
      </c>
      <c r="G3142" s="13" t="s">
        <v>189</v>
      </c>
      <c r="H3142" s="13" t="s">
        <v>190</v>
      </c>
      <c r="I3142" s="13">
        <v>3141</v>
      </c>
    </row>
    <row r="3143" spans="1:9" x14ac:dyDescent="0.25">
      <c r="A3143" s="13" t="str">
        <f t="shared" si="49"/>
        <v xml:space="preserve">907-634-A  Traffic Signal Equipment Pole, Type III(L), 40' Shaft, 30' &amp; 60' Arm </v>
      </c>
      <c r="B3143" s="13" t="s">
        <v>3385</v>
      </c>
      <c r="C3143" s="13" t="s">
        <v>3667</v>
      </c>
      <c r="D3143" s="13" t="s">
        <v>207</v>
      </c>
      <c r="E3143" s="13" t="s">
        <v>187</v>
      </c>
      <c r="F3143" s="13" t="s">
        <v>188</v>
      </c>
      <c r="G3143" s="13" t="s">
        <v>189</v>
      </c>
      <c r="H3143" s="13" t="s">
        <v>190</v>
      </c>
      <c r="I3143" s="13">
        <v>3142</v>
      </c>
    </row>
    <row r="3144" spans="1:9" x14ac:dyDescent="0.25">
      <c r="A3144" s="13" t="str">
        <f t="shared" si="49"/>
        <v xml:space="preserve">907-634-A  Traffic Signal Equipment Pole, Type III(L), 40' Shaft, 30' &amp; 65' Arm </v>
      </c>
      <c r="B3144" s="13" t="s">
        <v>3385</v>
      </c>
      <c r="C3144" s="13" t="s">
        <v>3668</v>
      </c>
      <c r="D3144" s="13" t="s">
        <v>207</v>
      </c>
      <c r="E3144" s="13" t="s">
        <v>187</v>
      </c>
      <c r="F3144" s="13" t="s">
        <v>188</v>
      </c>
      <c r="G3144" s="13" t="s">
        <v>189</v>
      </c>
      <c r="H3144" s="13" t="s">
        <v>190</v>
      </c>
      <c r="I3144" s="13">
        <v>3143</v>
      </c>
    </row>
    <row r="3145" spans="1:9" x14ac:dyDescent="0.25">
      <c r="A3145" s="13" t="str">
        <f t="shared" si="49"/>
        <v xml:space="preserve">907-634-A  Traffic Signal Equipment Pole, Type III(L), 40' Shaft, 30' &amp; 70' Arm </v>
      </c>
      <c r="B3145" s="13" t="s">
        <v>3385</v>
      </c>
      <c r="C3145" s="13" t="s">
        <v>3669</v>
      </c>
      <c r="D3145" s="13" t="s">
        <v>207</v>
      </c>
      <c r="E3145" s="13" t="s">
        <v>187</v>
      </c>
      <c r="F3145" s="13" t="s">
        <v>188</v>
      </c>
      <c r="G3145" s="13" t="s">
        <v>189</v>
      </c>
      <c r="H3145" s="13" t="s">
        <v>190</v>
      </c>
      <c r="I3145" s="13">
        <v>3144</v>
      </c>
    </row>
    <row r="3146" spans="1:9" x14ac:dyDescent="0.25">
      <c r="A3146" s="13" t="str">
        <f t="shared" si="49"/>
        <v xml:space="preserve">907-634-A  Traffic Signal Equipment Pole, Type III(L), 40' Shaft, 30' &amp; 75' Arm </v>
      </c>
      <c r="B3146" s="13" t="s">
        <v>3385</v>
      </c>
      <c r="C3146" s="13" t="s">
        <v>3670</v>
      </c>
      <c r="D3146" s="13" t="s">
        <v>207</v>
      </c>
      <c r="E3146" s="13" t="s">
        <v>187</v>
      </c>
      <c r="F3146" s="13" t="s">
        <v>188</v>
      </c>
      <c r="G3146" s="13" t="s">
        <v>189</v>
      </c>
      <c r="H3146" s="13" t="s">
        <v>190</v>
      </c>
      <c r="I3146" s="13">
        <v>3145</v>
      </c>
    </row>
    <row r="3147" spans="1:9" x14ac:dyDescent="0.25">
      <c r="A3147" s="13" t="str">
        <f t="shared" si="49"/>
        <v xml:space="preserve">907-634-A  Traffic Signal Equipment Pole, Type III(L), 40' Shaft, 35' &amp; 40' Arm </v>
      </c>
      <c r="B3147" s="13" t="s">
        <v>3385</v>
      </c>
      <c r="C3147" s="13" t="s">
        <v>3671</v>
      </c>
      <c r="D3147" s="13" t="s">
        <v>207</v>
      </c>
      <c r="E3147" s="13" t="s">
        <v>187</v>
      </c>
      <c r="F3147" s="13" t="s">
        <v>188</v>
      </c>
      <c r="G3147" s="13" t="s">
        <v>189</v>
      </c>
      <c r="H3147" s="13" t="s">
        <v>190</v>
      </c>
      <c r="I3147" s="13">
        <v>3146</v>
      </c>
    </row>
    <row r="3148" spans="1:9" x14ac:dyDescent="0.25">
      <c r="A3148" s="13" t="str">
        <f t="shared" si="49"/>
        <v xml:space="preserve">907-634-A  Traffic Signal Equipment Pole, Type III(L), 40' Shaft, 35' &amp; 45' Arm </v>
      </c>
      <c r="B3148" s="13" t="s">
        <v>3385</v>
      </c>
      <c r="C3148" s="13" t="s">
        <v>3672</v>
      </c>
      <c r="D3148" s="13" t="s">
        <v>207</v>
      </c>
      <c r="E3148" s="13" t="s">
        <v>187</v>
      </c>
      <c r="F3148" s="13" t="s">
        <v>188</v>
      </c>
      <c r="G3148" s="13" t="s">
        <v>189</v>
      </c>
      <c r="H3148" s="13" t="s">
        <v>190</v>
      </c>
      <c r="I3148" s="13">
        <v>3147</v>
      </c>
    </row>
    <row r="3149" spans="1:9" x14ac:dyDescent="0.25">
      <c r="A3149" s="13" t="str">
        <f t="shared" si="49"/>
        <v xml:space="preserve">907-634-A  Traffic Signal Equipment Pole, Type III(L), 40' Shaft, 35' &amp; 50' Arm </v>
      </c>
      <c r="B3149" s="13" t="s">
        <v>3385</v>
      </c>
      <c r="C3149" s="13" t="s">
        <v>3673</v>
      </c>
      <c r="D3149" s="13" t="s">
        <v>207</v>
      </c>
      <c r="E3149" s="13" t="s">
        <v>187</v>
      </c>
      <c r="F3149" s="13" t="s">
        <v>188</v>
      </c>
      <c r="G3149" s="13" t="s">
        <v>189</v>
      </c>
      <c r="H3149" s="13" t="s">
        <v>190</v>
      </c>
      <c r="I3149" s="13">
        <v>3148</v>
      </c>
    </row>
    <row r="3150" spans="1:9" x14ac:dyDescent="0.25">
      <c r="A3150" s="13" t="str">
        <f t="shared" si="49"/>
        <v xml:space="preserve">907-634-A  Traffic Signal Equipment Pole, Type III(L), 40' Shaft, 35' &amp; 55' Arm </v>
      </c>
      <c r="B3150" s="13" t="s">
        <v>3385</v>
      </c>
      <c r="C3150" s="13" t="s">
        <v>3674</v>
      </c>
      <c r="D3150" s="13" t="s">
        <v>207</v>
      </c>
      <c r="E3150" s="13" t="s">
        <v>187</v>
      </c>
      <c r="F3150" s="13" t="s">
        <v>188</v>
      </c>
      <c r="G3150" s="13" t="s">
        <v>189</v>
      </c>
      <c r="H3150" s="13" t="s">
        <v>190</v>
      </c>
      <c r="I3150" s="13">
        <v>3149</v>
      </c>
    </row>
    <row r="3151" spans="1:9" x14ac:dyDescent="0.25">
      <c r="A3151" s="13" t="str">
        <f t="shared" si="49"/>
        <v xml:space="preserve">907-634-A  Traffic Signal Equipment Pole, Type III(L), 40' Shaft, 35' &amp; 60' Arm </v>
      </c>
      <c r="B3151" s="13" t="s">
        <v>3385</v>
      </c>
      <c r="C3151" s="13" t="s">
        <v>3675</v>
      </c>
      <c r="D3151" s="13" t="s">
        <v>207</v>
      </c>
      <c r="E3151" s="13" t="s">
        <v>187</v>
      </c>
      <c r="F3151" s="13" t="s">
        <v>188</v>
      </c>
      <c r="G3151" s="13" t="s">
        <v>189</v>
      </c>
      <c r="H3151" s="13" t="s">
        <v>190</v>
      </c>
      <c r="I3151" s="13">
        <v>3150</v>
      </c>
    </row>
    <row r="3152" spans="1:9" x14ac:dyDescent="0.25">
      <c r="A3152" s="13" t="str">
        <f t="shared" si="49"/>
        <v xml:space="preserve">907-634-A  Traffic Signal Equipment Pole, Type III(L), 40' Shaft, 35' &amp; 65' Arm </v>
      </c>
      <c r="B3152" s="13" t="s">
        <v>3385</v>
      </c>
      <c r="C3152" s="13" t="s">
        <v>3676</v>
      </c>
      <c r="D3152" s="13" t="s">
        <v>207</v>
      </c>
      <c r="E3152" s="13" t="s">
        <v>187</v>
      </c>
      <c r="F3152" s="13" t="s">
        <v>188</v>
      </c>
      <c r="G3152" s="13" t="s">
        <v>189</v>
      </c>
      <c r="H3152" s="13" t="s">
        <v>190</v>
      </c>
      <c r="I3152" s="13">
        <v>3151</v>
      </c>
    </row>
    <row r="3153" spans="1:9" x14ac:dyDescent="0.25">
      <c r="A3153" s="13" t="str">
        <f t="shared" si="49"/>
        <v xml:space="preserve">907-634-A  Traffic Signal Equipment Pole, Type III(L), 40' Shaft, 35' &amp; 70' Arm </v>
      </c>
      <c r="B3153" s="13" t="s">
        <v>3385</v>
      </c>
      <c r="C3153" s="13" t="s">
        <v>3677</v>
      </c>
      <c r="D3153" s="13" t="s">
        <v>207</v>
      </c>
      <c r="E3153" s="13" t="s">
        <v>187</v>
      </c>
      <c r="F3153" s="13" t="s">
        <v>188</v>
      </c>
      <c r="G3153" s="13" t="s">
        <v>189</v>
      </c>
      <c r="H3153" s="13" t="s">
        <v>190</v>
      </c>
      <c r="I3153" s="13">
        <v>3152</v>
      </c>
    </row>
    <row r="3154" spans="1:9" x14ac:dyDescent="0.25">
      <c r="A3154" s="13" t="str">
        <f t="shared" si="49"/>
        <v xml:space="preserve">907-634-A  Traffic Signal Equipment Pole, Type III(L), 40' Shaft, 35' &amp; 75' Arm </v>
      </c>
      <c r="B3154" s="13" t="s">
        <v>3385</v>
      </c>
      <c r="C3154" s="13" t="s">
        <v>3678</v>
      </c>
      <c r="D3154" s="13" t="s">
        <v>207</v>
      </c>
      <c r="E3154" s="13" t="s">
        <v>187</v>
      </c>
      <c r="F3154" s="13" t="s">
        <v>188</v>
      </c>
      <c r="G3154" s="13" t="s">
        <v>189</v>
      </c>
      <c r="H3154" s="13" t="s">
        <v>190</v>
      </c>
      <c r="I3154" s="13">
        <v>3153</v>
      </c>
    </row>
    <row r="3155" spans="1:9" x14ac:dyDescent="0.25">
      <c r="A3155" s="13" t="str">
        <f t="shared" si="49"/>
        <v xml:space="preserve">907-634-A  Traffic Signal Equipment Pole, Type III(L), 40' Shaft, 40' &amp; 40' Arm </v>
      </c>
      <c r="B3155" s="13" t="s">
        <v>3385</v>
      </c>
      <c r="C3155" s="13" t="s">
        <v>3679</v>
      </c>
      <c r="D3155" s="13" t="s">
        <v>207</v>
      </c>
      <c r="E3155" s="13" t="s">
        <v>187</v>
      </c>
      <c r="F3155" s="13" t="s">
        <v>188</v>
      </c>
      <c r="G3155" s="13" t="s">
        <v>189</v>
      </c>
      <c r="H3155" s="13" t="s">
        <v>190</v>
      </c>
      <c r="I3155" s="13">
        <v>3154</v>
      </c>
    </row>
    <row r="3156" spans="1:9" x14ac:dyDescent="0.25">
      <c r="A3156" s="13" t="str">
        <f t="shared" si="49"/>
        <v xml:space="preserve">907-634-A  Traffic Signal Equipment Pole, Type III(L), 40' Shaft, 40' &amp; 45' Arm </v>
      </c>
      <c r="B3156" s="13" t="s">
        <v>3385</v>
      </c>
      <c r="C3156" s="13" t="s">
        <v>3680</v>
      </c>
      <c r="D3156" s="13" t="s">
        <v>207</v>
      </c>
      <c r="E3156" s="13" t="s">
        <v>187</v>
      </c>
      <c r="F3156" s="13" t="s">
        <v>188</v>
      </c>
      <c r="G3156" s="13" t="s">
        <v>189</v>
      </c>
      <c r="H3156" s="13" t="s">
        <v>190</v>
      </c>
      <c r="I3156" s="13">
        <v>3155</v>
      </c>
    </row>
    <row r="3157" spans="1:9" x14ac:dyDescent="0.25">
      <c r="A3157" s="13" t="str">
        <f t="shared" si="49"/>
        <v xml:space="preserve">907-634-A  Traffic Signal Equipment Pole, Type III(L), 40' Shaft, 40' &amp; 50' Arm </v>
      </c>
      <c r="B3157" s="13" t="s">
        <v>3385</v>
      </c>
      <c r="C3157" s="13" t="s">
        <v>3681</v>
      </c>
      <c r="D3157" s="13" t="s">
        <v>207</v>
      </c>
      <c r="E3157" s="13" t="s">
        <v>187</v>
      </c>
      <c r="F3157" s="13" t="s">
        <v>188</v>
      </c>
      <c r="G3157" s="13" t="s">
        <v>189</v>
      </c>
      <c r="H3157" s="13" t="s">
        <v>190</v>
      </c>
      <c r="I3157" s="13">
        <v>3156</v>
      </c>
    </row>
    <row r="3158" spans="1:9" x14ac:dyDescent="0.25">
      <c r="A3158" s="13" t="str">
        <f t="shared" si="49"/>
        <v xml:space="preserve">907-634-A  Traffic Signal Equipment Pole, Type III(L), 40' Shaft, 40' &amp; 55' Arm </v>
      </c>
      <c r="B3158" s="13" t="s">
        <v>3385</v>
      </c>
      <c r="C3158" s="13" t="s">
        <v>3682</v>
      </c>
      <c r="D3158" s="13" t="s">
        <v>207</v>
      </c>
      <c r="E3158" s="13" t="s">
        <v>187</v>
      </c>
      <c r="F3158" s="13" t="s">
        <v>188</v>
      </c>
      <c r="G3158" s="13" t="s">
        <v>189</v>
      </c>
      <c r="H3158" s="13" t="s">
        <v>190</v>
      </c>
      <c r="I3158" s="13">
        <v>3157</v>
      </c>
    </row>
    <row r="3159" spans="1:9" x14ac:dyDescent="0.25">
      <c r="A3159" s="13" t="str">
        <f t="shared" si="49"/>
        <v xml:space="preserve">907-634-A  Traffic Signal Equipment Pole, Type III(L), 40' Shaft, 40' &amp; 60' Arm </v>
      </c>
      <c r="B3159" s="13" t="s">
        <v>3385</v>
      </c>
      <c r="C3159" s="13" t="s">
        <v>3683</v>
      </c>
      <c r="D3159" s="13" t="s">
        <v>207</v>
      </c>
      <c r="E3159" s="13" t="s">
        <v>187</v>
      </c>
      <c r="F3159" s="13" t="s">
        <v>188</v>
      </c>
      <c r="G3159" s="13" t="s">
        <v>189</v>
      </c>
      <c r="H3159" s="13" t="s">
        <v>190</v>
      </c>
      <c r="I3159" s="13">
        <v>3158</v>
      </c>
    </row>
    <row r="3160" spans="1:9" x14ac:dyDescent="0.25">
      <c r="A3160" s="13" t="str">
        <f t="shared" si="49"/>
        <v xml:space="preserve">907-634-A  Traffic Signal Equipment Pole, Type III(L), 40' Shaft, 40' &amp; 65' Arm </v>
      </c>
      <c r="B3160" s="13" t="s">
        <v>3385</v>
      </c>
      <c r="C3160" s="13" t="s">
        <v>3684</v>
      </c>
      <c r="D3160" s="13" t="s">
        <v>207</v>
      </c>
      <c r="E3160" s="13" t="s">
        <v>187</v>
      </c>
      <c r="F3160" s="13" t="s">
        <v>188</v>
      </c>
      <c r="G3160" s="13" t="s">
        <v>189</v>
      </c>
      <c r="H3160" s="13" t="s">
        <v>190</v>
      </c>
      <c r="I3160" s="13">
        <v>3159</v>
      </c>
    </row>
    <row r="3161" spans="1:9" x14ac:dyDescent="0.25">
      <c r="A3161" s="13" t="str">
        <f t="shared" si="49"/>
        <v xml:space="preserve">907-634-A  Traffic Signal Equipment Pole, Type III(L), 40' Shaft, 40' &amp; 70' Arm </v>
      </c>
      <c r="B3161" s="13" t="s">
        <v>3385</v>
      </c>
      <c r="C3161" s="13" t="s">
        <v>3685</v>
      </c>
      <c r="D3161" s="13" t="s">
        <v>207</v>
      </c>
      <c r="E3161" s="13" t="s">
        <v>187</v>
      </c>
      <c r="F3161" s="13" t="s">
        <v>188</v>
      </c>
      <c r="G3161" s="13" t="s">
        <v>189</v>
      </c>
      <c r="H3161" s="13" t="s">
        <v>190</v>
      </c>
      <c r="I3161" s="13">
        <v>3160</v>
      </c>
    </row>
    <row r="3162" spans="1:9" x14ac:dyDescent="0.25">
      <c r="A3162" s="13" t="str">
        <f t="shared" si="49"/>
        <v xml:space="preserve">907-634-A  Traffic Signal Equipment Pole, Type III(L), 40' Shaft, 40' &amp; 75' Arm </v>
      </c>
      <c r="B3162" s="13" t="s">
        <v>3385</v>
      </c>
      <c r="C3162" s="13" t="s">
        <v>3686</v>
      </c>
      <c r="D3162" s="13" t="s">
        <v>207</v>
      </c>
      <c r="E3162" s="13" t="s">
        <v>187</v>
      </c>
      <c r="F3162" s="13" t="s">
        <v>188</v>
      </c>
      <c r="G3162" s="13" t="s">
        <v>189</v>
      </c>
      <c r="H3162" s="13" t="s">
        <v>190</v>
      </c>
      <c r="I3162" s="13">
        <v>3161</v>
      </c>
    </row>
    <row r="3163" spans="1:9" x14ac:dyDescent="0.25">
      <c r="A3163" s="13" t="str">
        <f t="shared" si="49"/>
        <v xml:space="preserve">907-634-A  Traffic Signal Equipment Pole, Type III(L), 40' Shaft, 40' &amp; 80' Arm </v>
      </c>
      <c r="B3163" s="13" t="s">
        <v>3385</v>
      </c>
      <c r="C3163" s="13" t="s">
        <v>3687</v>
      </c>
      <c r="D3163" s="13" t="s">
        <v>207</v>
      </c>
      <c r="E3163" s="13" t="s">
        <v>187</v>
      </c>
      <c r="F3163" s="13" t="s">
        <v>188</v>
      </c>
      <c r="G3163" s="13" t="s">
        <v>189</v>
      </c>
      <c r="H3163" s="13" t="s">
        <v>190</v>
      </c>
      <c r="I3163" s="13">
        <v>3162</v>
      </c>
    </row>
    <row r="3164" spans="1:9" x14ac:dyDescent="0.25">
      <c r="A3164" s="13" t="str">
        <f t="shared" si="49"/>
        <v xml:space="preserve">907-634-A  Traffic Signal Equipment Pole, Type III(L), 40' Shaft, 45' &amp; 45' Arm </v>
      </c>
      <c r="B3164" s="13" t="s">
        <v>3385</v>
      </c>
      <c r="C3164" s="13" t="s">
        <v>3688</v>
      </c>
      <c r="D3164" s="13" t="s">
        <v>207</v>
      </c>
      <c r="E3164" s="13" t="s">
        <v>187</v>
      </c>
      <c r="F3164" s="13" t="s">
        <v>188</v>
      </c>
      <c r="G3164" s="13" t="s">
        <v>189</v>
      </c>
      <c r="H3164" s="13" t="s">
        <v>190</v>
      </c>
      <c r="I3164" s="13">
        <v>3163</v>
      </c>
    </row>
    <row r="3165" spans="1:9" x14ac:dyDescent="0.25">
      <c r="A3165" s="13" t="str">
        <f t="shared" si="49"/>
        <v xml:space="preserve">907-634-A  Traffic Signal Equipment Pole, Type III(L), 40' Shaft, 45' &amp; 50' Arm </v>
      </c>
      <c r="B3165" s="13" t="s">
        <v>3385</v>
      </c>
      <c r="C3165" s="13" t="s">
        <v>3689</v>
      </c>
      <c r="D3165" s="13" t="s">
        <v>207</v>
      </c>
      <c r="E3165" s="13" t="s">
        <v>187</v>
      </c>
      <c r="F3165" s="13" t="s">
        <v>188</v>
      </c>
      <c r="G3165" s="13" t="s">
        <v>189</v>
      </c>
      <c r="H3165" s="13" t="s">
        <v>190</v>
      </c>
      <c r="I3165" s="13">
        <v>3164</v>
      </c>
    </row>
    <row r="3166" spans="1:9" x14ac:dyDescent="0.25">
      <c r="A3166" s="13" t="str">
        <f t="shared" si="49"/>
        <v xml:space="preserve">907-634-A  Traffic Signal Equipment Pole, Type III(L), 40' Shaft, 45' &amp; 55' Arm </v>
      </c>
      <c r="B3166" s="13" t="s">
        <v>3385</v>
      </c>
      <c r="C3166" s="13" t="s">
        <v>3690</v>
      </c>
      <c r="D3166" s="13" t="s">
        <v>207</v>
      </c>
      <c r="E3166" s="13" t="s">
        <v>187</v>
      </c>
      <c r="F3166" s="13" t="s">
        <v>188</v>
      </c>
      <c r="G3166" s="13" t="s">
        <v>189</v>
      </c>
      <c r="H3166" s="13" t="s">
        <v>190</v>
      </c>
      <c r="I3166" s="13">
        <v>3165</v>
      </c>
    </row>
    <row r="3167" spans="1:9" x14ac:dyDescent="0.25">
      <c r="A3167" s="13" t="str">
        <f t="shared" si="49"/>
        <v xml:space="preserve">907-634-A  Traffic Signal Equipment Pole, Type III(L), 40' Shaft, 45' &amp; 60' Arm </v>
      </c>
      <c r="B3167" s="13" t="s">
        <v>3385</v>
      </c>
      <c r="C3167" s="13" t="s">
        <v>3691</v>
      </c>
      <c r="D3167" s="13" t="s">
        <v>207</v>
      </c>
      <c r="E3167" s="13" t="s">
        <v>187</v>
      </c>
      <c r="F3167" s="13" t="s">
        <v>188</v>
      </c>
      <c r="G3167" s="13" t="s">
        <v>189</v>
      </c>
      <c r="H3167" s="13" t="s">
        <v>190</v>
      </c>
      <c r="I3167" s="13">
        <v>3166</v>
      </c>
    </row>
    <row r="3168" spans="1:9" x14ac:dyDescent="0.25">
      <c r="A3168" s="13" t="str">
        <f t="shared" si="49"/>
        <v xml:space="preserve">907-634-A  Traffic Signal Equipment Pole, Type III(L), 40' Shaft, 45' &amp; 65' Arm </v>
      </c>
      <c r="B3168" s="13" t="s">
        <v>3385</v>
      </c>
      <c r="C3168" s="13" t="s">
        <v>3692</v>
      </c>
      <c r="D3168" s="13" t="s">
        <v>207</v>
      </c>
      <c r="E3168" s="13" t="s">
        <v>187</v>
      </c>
      <c r="F3168" s="13" t="s">
        <v>188</v>
      </c>
      <c r="G3168" s="13" t="s">
        <v>189</v>
      </c>
      <c r="H3168" s="13" t="s">
        <v>190</v>
      </c>
      <c r="I3168" s="13">
        <v>3167</v>
      </c>
    </row>
    <row r="3169" spans="1:9" x14ac:dyDescent="0.25">
      <c r="A3169" s="13" t="str">
        <f t="shared" si="49"/>
        <v xml:space="preserve">907-634-A  Traffic Signal Equipment Pole, Type III(L), 40' Shaft, 45' &amp; 70' Arm </v>
      </c>
      <c r="B3169" s="13" t="s">
        <v>3385</v>
      </c>
      <c r="C3169" s="13" t="s">
        <v>3693</v>
      </c>
      <c r="D3169" s="13" t="s">
        <v>207</v>
      </c>
      <c r="E3169" s="13" t="s">
        <v>187</v>
      </c>
      <c r="F3169" s="13" t="s">
        <v>188</v>
      </c>
      <c r="G3169" s="13" t="s">
        <v>189</v>
      </c>
      <c r="H3169" s="13" t="s">
        <v>190</v>
      </c>
      <c r="I3169" s="13">
        <v>3168</v>
      </c>
    </row>
    <row r="3170" spans="1:9" x14ac:dyDescent="0.25">
      <c r="A3170" s="13" t="str">
        <f t="shared" si="49"/>
        <v xml:space="preserve">907-634-A  Traffic Signal Equipment Pole, Type III(L), 40' Shaft, 45' &amp; 75' Arm </v>
      </c>
      <c r="B3170" s="13" t="s">
        <v>3385</v>
      </c>
      <c r="C3170" s="13" t="s">
        <v>3694</v>
      </c>
      <c r="D3170" s="13" t="s">
        <v>207</v>
      </c>
      <c r="E3170" s="13" t="s">
        <v>187</v>
      </c>
      <c r="F3170" s="13" t="s">
        <v>188</v>
      </c>
      <c r="G3170" s="13" t="s">
        <v>189</v>
      </c>
      <c r="H3170" s="13" t="s">
        <v>190</v>
      </c>
      <c r="I3170" s="13">
        <v>3169</v>
      </c>
    </row>
    <row r="3171" spans="1:9" x14ac:dyDescent="0.25">
      <c r="A3171" s="13" t="str">
        <f t="shared" si="49"/>
        <v xml:space="preserve">907-634-A  Traffic Signal Equipment Pole, Type III(L), 40' Shaft, 50' &amp; 50' Arm </v>
      </c>
      <c r="B3171" s="13" t="s">
        <v>3385</v>
      </c>
      <c r="C3171" s="13" t="s">
        <v>3695</v>
      </c>
      <c r="D3171" s="13" t="s">
        <v>207</v>
      </c>
      <c r="E3171" s="13" t="s">
        <v>187</v>
      </c>
      <c r="F3171" s="13" t="s">
        <v>188</v>
      </c>
      <c r="G3171" s="13" t="s">
        <v>189</v>
      </c>
      <c r="H3171" s="13" t="s">
        <v>190</v>
      </c>
      <c r="I3171" s="13">
        <v>3170</v>
      </c>
    </row>
    <row r="3172" spans="1:9" x14ac:dyDescent="0.25">
      <c r="A3172" s="13" t="str">
        <f t="shared" si="49"/>
        <v xml:space="preserve">907-634-A  Traffic Signal Equipment Pole, Type III(L), 40' Shaft, 50' &amp; 55' Arm </v>
      </c>
      <c r="B3172" s="13" t="s">
        <v>3385</v>
      </c>
      <c r="C3172" s="13" t="s">
        <v>3696</v>
      </c>
      <c r="D3172" s="13" t="s">
        <v>207</v>
      </c>
      <c r="E3172" s="13" t="s">
        <v>187</v>
      </c>
      <c r="F3172" s="13" t="s">
        <v>188</v>
      </c>
      <c r="G3172" s="13" t="s">
        <v>189</v>
      </c>
      <c r="H3172" s="13" t="s">
        <v>190</v>
      </c>
      <c r="I3172" s="13">
        <v>3171</v>
      </c>
    </row>
    <row r="3173" spans="1:9" x14ac:dyDescent="0.25">
      <c r="A3173" s="13" t="str">
        <f t="shared" si="49"/>
        <v xml:space="preserve">907-634-A  Traffic Signal Equipment Pole, Type III(L), 40' Shaft, 50' &amp; 60' Arm </v>
      </c>
      <c r="B3173" s="13" t="s">
        <v>3385</v>
      </c>
      <c r="C3173" s="13" t="s">
        <v>3697</v>
      </c>
      <c r="D3173" s="13" t="s">
        <v>207</v>
      </c>
      <c r="E3173" s="13" t="s">
        <v>187</v>
      </c>
      <c r="F3173" s="13" t="s">
        <v>188</v>
      </c>
      <c r="G3173" s="13" t="s">
        <v>189</v>
      </c>
      <c r="H3173" s="13" t="s">
        <v>190</v>
      </c>
      <c r="I3173" s="13">
        <v>3172</v>
      </c>
    </row>
    <row r="3174" spans="1:9" x14ac:dyDescent="0.25">
      <c r="A3174" s="13" t="str">
        <f t="shared" si="49"/>
        <v xml:space="preserve">907-634-A  Traffic Signal Equipment Pole, Type III(L), 40' Shaft, 50' &amp; 65' Arm </v>
      </c>
      <c r="B3174" s="13" t="s">
        <v>3385</v>
      </c>
      <c r="C3174" s="13" t="s">
        <v>3698</v>
      </c>
      <c r="D3174" s="13" t="s">
        <v>207</v>
      </c>
      <c r="E3174" s="13" t="s">
        <v>187</v>
      </c>
      <c r="F3174" s="13" t="s">
        <v>188</v>
      </c>
      <c r="G3174" s="13" t="s">
        <v>189</v>
      </c>
      <c r="H3174" s="13" t="s">
        <v>190</v>
      </c>
      <c r="I3174" s="13">
        <v>3173</v>
      </c>
    </row>
    <row r="3175" spans="1:9" x14ac:dyDescent="0.25">
      <c r="A3175" s="13" t="str">
        <f t="shared" si="49"/>
        <v xml:space="preserve">907-634-A  Traffic Signal Equipment Pole, Type III(L), 40' Shaft, 50' &amp; 70' Arm </v>
      </c>
      <c r="B3175" s="13" t="s">
        <v>3385</v>
      </c>
      <c r="C3175" s="13" t="s">
        <v>3699</v>
      </c>
      <c r="D3175" s="13" t="s">
        <v>207</v>
      </c>
      <c r="E3175" s="13" t="s">
        <v>187</v>
      </c>
      <c r="F3175" s="13" t="s">
        <v>188</v>
      </c>
      <c r="G3175" s="13" t="s">
        <v>189</v>
      </c>
      <c r="H3175" s="13" t="s">
        <v>190</v>
      </c>
      <c r="I3175" s="13">
        <v>3174</v>
      </c>
    </row>
    <row r="3176" spans="1:9" x14ac:dyDescent="0.25">
      <c r="A3176" s="13" t="str">
        <f t="shared" si="49"/>
        <v xml:space="preserve">907-634-A  Traffic Signal Equipment Pole, Type III(L), 40' Shaft, 50' &amp; 75' Arm </v>
      </c>
      <c r="B3176" s="13" t="s">
        <v>3385</v>
      </c>
      <c r="C3176" s="13" t="s">
        <v>3700</v>
      </c>
      <c r="D3176" s="13" t="s">
        <v>207</v>
      </c>
      <c r="E3176" s="13" t="s">
        <v>187</v>
      </c>
      <c r="F3176" s="13" t="s">
        <v>188</v>
      </c>
      <c r="G3176" s="13" t="s">
        <v>189</v>
      </c>
      <c r="H3176" s="13" t="s">
        <v>190</v>
      </c>
      <c r="I3176" s="13">
        <v>3175</v>
      </c>
    </row>
    <row r="3177" spans="1:9" x14ac:dyDescent="0.25">
      <c r="A3177" s="13" t="str">
        <f t="shared" si="49"/>
        <v xml:space="preserve">907-634-A  Traffic Signal Equipment Pole, Type III(L), 40' Shaft, 55' &amp; 55' Arm </v>
      </c>
      <c r="B3177" s="13" t="s">
        <v>3385</v>
      </c>
      <c r="C3177" s="13" t="s">
        <v>3701</v>
      </c>
      <c r="D3177" s="13" t="s">
        <v>207</v>
      </c>
      <c r="E3177" s="13" t="s">
        <v>187</v>
      </c>
      <c r="F3177" s="13" t="s">
        <v>188</v>
      </c>
      <c r="G3177" s="13" t="s">
        <v>189</v>
      </c>
      <c r="H3177" s="13" t="s">
        <v>190</v>
      </c>
      <c r="I3177" s="13">
        <v>3176</v>
      </c>
    </row>
    <row r="3178" spans="1:9" x14ac:dyDescent="0.25">
      <c r="A3178" s="13" t="str">
        <f t="shared" si="49"/>
        <v xml:space="preserve">907-634-A  Traffic Signal Equipment Pole, Type III(L), 40' Shaft, 55' &amp; 60' Arm </v>
      </c>
      <c r="B3178" s="13" t="s">
        <v>3385</v>
      </c>
      <c r="C3178" s="13" t="s">
        <v>3702</v>
      </c>
      <c r="D3178" s="13" t="s">
        <v>207</v>
      </c>
      <c r="E3178" s="13" t="s">
        <v>187</v>
      </c>
      <c r="F3178" s="13" t="s">
        <v>188</v>
      </c>
      <c r="G3178" s="13" t="s">
        <v>189</v>
      </c>
      <c r="H3178" s="13" t="s">
        <v>190</v>
      </c>
      <c r="I3178" s="13">
        <v>3177</v>
      </c>
    </row>
    <row r="3179" spans="1:9" x14ac:dyDescent="0.25">
      <c r="A3179" s="13" t="str">
        <f t="shared" si="49"/>
        <v xml:space="preserve">907-634-A  Traffic Signal Equipment Pole, Type III(L), 40' Shaft, 55' &amp; 65' Arm </v>
      </c>
      <c r="B3179" s="13" t="s">
        <v>3385</v>
      </c>
      <c r="C3179" s="13" t="s">
        <v>3703</v>
      </c>
      <c r="D3179" s="13" t="s">
        <v>207</v>
      </c>
      <c r="E3179" s="13" t="s">
        <v>187</v>
      </c>
      <c r="F3179" s="13" t="s">
        <v>188</v>
      </c>
      <c r="G3179" s="13" t="s">
        <v>189</v>
      </c>
      <c r="H3179" s="13" t="s">
        <v>190</v>
      </c>
      <c r="I3179" s="13">
        <v>3178</v>
      </c>
    </row>
    <row r="3180" spans="1:9" x14ac:dyDescent="0.25">
      <c r="A3180" s="13" t="str">
        <f t="shared" si="49"/>
        <v xml:space="preserve">907-634-A  Traffic Signal Equipment Pole, Type III(L), 40' Shaft, 55' &amp; 70' Arm </v>
      </c>
      <c r="B3180" s="13" t="s">
        <v>3385</v>
      </c>
      <c r="C3180" s="13" t="s">
        <v>3704</v>
      </c>
      <c r="D3180" s="13" t="s">
        <v>207</v>
      </c>
      <c r="E3180" s="13" t="s">
        <v>187</v>
      </c>
      <c r="F3180" s="13" t="s">
        <v>188</v>
      </c>
      <c r="G3180" s="13" t="s">
        <v>189</v>
      </c>
      <c r="H3180" s="13" t="s">
        <v>190</v>
      </c>
      <c r="I3180" s="13">
        <v>3179</v>
      </c>
    </row>
    <row r="3181" spans="1:9" x14ac:dyDescent="0.25">
      <c r="A3181" s="13" t="str">
        <f t="shared" si="49"/>
        <v xml:space="preserve">907-634-A  Traffic Signal Equipment Pole, Type III(L), 40' Shaft, 55' &amp; 75' Arm </v>
      </c>
      <c r="B3181" s="13" t="s">
        <v>3385</v>
      </c>
      <c r="C3181" s="13" t="s">
        <v>3705</v>
      </c>
      <c r="D3181" s="13" t="s">
        <v>207</v>
      </c>
      <c r="E3181" s="13" t="s">
        <v>187</v>
      </c>
      <c r="F3181" s="13" t="s">
        <v>188</v>
      </c>
      <c r="G3181" s="13" t="s">
        <v>189</v>
      </c>
      <c r="H3181" s="13" t="s">
        <v>190</v>
      </c>
      <c r="I3181" s="13">
        <v>3180</v>
      </c>
    </row>
    <row r="3182" spans="1:9" x14ac:dyDescent="0.25">
      <c r="A3182" s="13" t="str">
        <f t="shared" si="49"/>
        <v xml:space="preserve">907-634-A  Traffic Signal Equipment Pole, Type III(L), 40' Shaft, 60' &amp; 60' Arm </v>
      </c>
      <c r="B3182" s="13" t="s">
        <v>3385</v>
      </c>
      <c r="C3182" s="13" t="s">
        <v>3706</v>
      </c>
      <c r="D3182" s="13" t="s">
        <v>207</v>
      </c>
      <c r="E3182" s="13" t="s">
        <v>187</v>
      </c>
      <c r="F3182" s="13" t="s">
        <v>188</v>
      </c>
      <c r="G3182" s="13" t="s">
        <v>189</v>
      </c>
      <c r="H3182" s="13" t="s">
        <v>190</v>
      </c>
      <c r="I3182" s="13">
        <v>3181</v>
      </c>
    </row>
    <row r="3183" spans="1:9" x14ac:dyDescent="0.25">
      <c r="A3183" s="13" t="str">
        <f t="shared" si="49"/>
        <v xml:space="preserve">907-634-A  Traffic Signal Equipment Pole, Type III(L), 40' Shaft, 60' &amp; 65' Arm </v>
      </c>
      <c r="B3183" s="13" t="s">
        <v>3385</v>
      </c>
      <c r="C3183" s="13" t="s">
        <v>3707</v>
      </c>
      <c r="D3183" s="13" t="s">
        <v>207</v>
      </c>
      <c r="E3183" s="13" t="s">
        <v>187</v>
      </c>
      <c r="F3183" s="13" t="s">
        <v>188</v>
      </c>
      <c r="G3183" s="13" t="s">
        <v>189</v>
      </c>
      <c r="H3183" s="13" t="s">
        <v>190</v>
      </c>
      <c r="I3183" s="13">
        <v>3182</v>
      </c>
    </row>
    <row r="3184" spans="1:9" x14ac:dyDescent="0.25">
      <c r="A3184" s="13" t="str">
        <f t="shared" si="49"/>
        <v xml:space="preserve">907-634-A  Traffic Signal Equipment Pole, Type III(L), 40' Shaft, 60' &amp; 70' Arm </v>
      </c>
      <c r="B3184" s="13" t="s">
        <v>3385</v>
      </c>
      <c r="C3184" s="13" t="s">
        <v>3708</v>
      </c>
      <c r="D3184" s="13" t="s">
        <v>207</v>
      </c>
      <c r="E3184" s="13" t="s">
        <v>187</v>
      </c>
      <c r="F3184" s="13" t="s">
        <v>188</v>
      </c>
      <c r="G3184" s="13" t="s">
        <v>189</v>
      </c>
      <c r="H3184" s="13" t="s">
        <v>190</v>
      </c>
      <c r="I3184" s="13">
        <v>3183</v>
      </c>
    </row>
    <row r="3185" spans="1:9" x14ac:dyDescent="0.25">
      <c r="A3185" s="13" t="str">
        <f t="shared" si="49"/>
        <v xml:space="preserve">907-634-A  Traffic Signal Equipment Pole, Type III(L), 40' Shaft, 60' &amp; 75' Arm </v>
      </c>
      <c r="B3185" s="13" t="s">
        <v>3385</v>
      </c>
      <c r="C3185" s="13" t="s">
        <v>3709</v>
      </c>
      <c r="D3185" s="13" t="s">
        <v>207</v>
      </c>
      <c r="E3185" s="13" t="s">
        <v>187</v>
      </c>
      <c r="F3185" s="13" t="s">
        <v>188</v>
      </c>
      <c r="G3185" s="13" t="s">
        <v>189</v>
      </c>
      <c r="H3185" s="13" t="s">
        <v>190</v>
      </c>
      <c r="I3185" s="13">
        <v>3184</v>
      </c>
    </row>
    <row r="3186" spans="1:9" x14ac:dyDescent="0.25">
      <c r="A3186" s="13" t="str">
        <f t="shared" si="49"/>
        <v xml:space="preserve">907-634-A  Traffic Signal Equipment Pole, Type III(L), 40' Shaft, 65' &amp; 65' Arm </v>
      </c>
      <c r="B3186" s="13" t="s">
        <v>3385</v>
      </c>
      <c r="C3186" s="13" t="s">
        <v>3710</v>
      </c>
      <c r="D3186" s="13" t="s">
        <v>207</v>
      </c>
      <c r="E3186" s="13" t="s">
        <v>187</v>
      </c>
      <c r="F3186" s="13" t="s">
        <v>188</v>
      </c>
      <c r="G3186" s="13" t="s">
        <v>189</v>
      </c>
      <c r="H3186" s="13" t="s">
        <v>190</v>
      </c>
      <c r="I3186" s="13">
        <v>3185</v>
      </c>
    </row>
    <row r="3187" spans="1:9" x14ac:dyDescent="0.25">
      <c r="A3187" s="13" t="str">
        <f t="shared" si="49"/>
        <v xml:space="preserve">907-634-A  Traffic Signal Equipment Pole, Type III(L), 40' Shaft, 65' &amp; 70' Arm </v>
      </c>
      <c r="B3187" s="13" t="s">
        <v>3385</v>
      </c>
      <c r="C3187" s="13" t="s">
        <v>3711</v>
      </c>
      <c r="D3187" s="13" t="s">
        <v>207</v>
      </c>
      <c r="E3187" s="13" t="s">
        <v>187</v>
      </c>
      <c r="F3187" s="13" t="s">
        <v>188</v>
      </c>
      <c r="G3187" s="13" t="s">
        <v>189</v>
      </c>
      <c r="H3187" s="13" t="s">
        <v>190</v>
      </c>
      <c r="I3187" s="13">
        <v>3186</v>
      </c>
    </row>
    <row r="3188" spans="1:9" x14ac:dyDescent="0.25">
      <c r="A3188" s="13" t="str">
        <f t="shared" si="49"/>
        <v xml:space="preserve">907-634-A  Traffic Signal Equipment Pole, Type III(L), 40' Shaft, 70' &amp; 70' Arm </v>
      </c>
      <c r="B3188" s="13" t="s">
        <v>3385</v>
      </c>
      <c r="C3188" s="13" t="s">
        <v>3712</v>
      </c>
      <c r="D3188" s="13" t="s">
        <v>207</v>
      </c>
      <c r="E3188" s="13" t="s">
        <v>187</v>
      </c>
      <c r="F3188" s="13" t="s">
        <v>188</v>
      </c>
      <c r="G3188" s="13" t="s">
        <v>189</v>
      </c>
      <c r="H3188" s="13" t="s">
        <v>190</v>
      </c>
      <c r="I3188" s="13">
        <v>3187</v>
      </c>
    </row>
    <row r="3189" spans="1:9" x14ac:dyDescent="0.25">
      <c r="A3189" s="13" t="str">
        <f t="shared" si="49"/>
        <v xml:space="preserve">907-634-A  Traffic Signal Equipment Pole, Type III, 17' Shaft, 20' &amp; 45' Arms </v>
      </c>
      <c r="B3189" s="13" t="s">
        <v>3385</v>
      </c>
      <c r="C3189" s="13" t="s">
        <v>3713</v>
      </c>
      <c r="D3189" s="13" t="s">
        <v>207</v>
      </c>
      <c r="E3189" s="13" t="s">
        <v>187</v>
      </c>
      <c r="F3189" s="13" t="s">
        <v>188</v>
      </c>
      <c r="G3189" s="13" t="s">
        <v>189</v>
      </c>
      <c r="H3189" s="13" t="s">
        <v>190</v>
      </c>
      <c r="I3189" s="13">
        <v>3188</v>
      </c>
    </row>
    <row r="3190" spans="1:9" x14ac:dyDescent="0.25">
      <c r="A3190" s="13" t="str">
        <f t="shared" si="49"/>
        <v xml:space="preserve">907-634-A  Traffic Signal Equipment Pole, Type III, 17' Shaft, 25' &amp; 30' Arm </v>
      </c>
      <c r="B3190" s="13" t="s">
        <v>3385</v>
      </c>
      <c r="C3190" s="13" t="s">
        <v>3714</v>
      </c>
      <c r="D3190" s="13" t="s">
        <v>207</v>
      </c>
      <c r="E3190" s="13" t="s">
        <v>187</v>
      </c>
      <c r="F3190" s="13" t="s">
        <v>188</v>
      </c>
      <c r="G3190" s="13" t="s">
        <v>189</v>
      </c>
      <c r="H3190" s="13" t="s">
        <v>190</v>
      </c>
      <c r="I3190" s="13">
        <v>3189</v>
      </c>
    </row>
    <row r="3191" spans="1:9" x14ac:dyDescent="0.25">
      <c r="A3191" s="13" t="str">
        <f t="shared" si="49"/>
        <v xml:space="preserve">907-634-A  Traffic Signal Equipment Pole, Type III, 17' Shaft, 25' &amp; 35' Arm </v>
      </c>
      <c r="B3191" s="13" t="s">
        <v>3385</v>
      </c>
      <c r="C3191" s="13" t="s">
        <v>3715</v>
      </c>
      <c r="D3191" s="13" t="s">
        <v>207</v>
      </c>
      <c r="E3191" s="13" t="s">
        <v>187</v>
      </c>
      <c r="F3191" s="13" t="s">
        <v>188</v>
      </c>
      <c r="G3191" s="13" t="s">
        <v>189</v>
      </c>
      <c r="H3191" s="13" t="s">
        <v>190</v>
      </c>
      <c r="I3191" s="13">
        <v>3190</v>
      </c>
    </row>
    <row r="3192" spans="1:9" x14ac:dyDescent="0.25">
      <c r="A3192" s="13" t="str">
        <f t="shared" si="49"/>
        <v xml:space="preserve">907-634-A  Traffic Signal Equipment Pole, Type III, 17' Shaft, 25' &amp; 40' Arms </v>
      </c>
      <c r="B3192" s="13" t="s">
        <v>3385</v>
      </c>
      <c r="C3192" s="13" t="s">
        <v>3716</v>
      </c>
      <c r="D3192" s="13" t="s">
        <v>207</v>
      </c>
      <c r="E3192" s="13" t="s">
        <v>187</v>
      </c>
      <c r="F3192" s="13" t="s">
        <v>188</v>
      </c>
      <c r="G3192" s="13" t="s">
        <v>189</v>
      </c>
      <c r="H3192" s="13" t="s">
        <v>190</v>
      </c>
      <c r="I3192" s="13">
        <v>3191</v>
      </c>
    </row>
    <row r="3193" spans="1:9" x14ac:dyDescent="0.25">
      <c r="A3193" s="13" t="str">
        <f t="shared" si="49"/>
        <v xml:space="preserve">907-634-A  Traffic Signal Equipment Pole, Type III, 17' Shaft, 25' &amp; 45' Arm </v>
      </c>
      <c r="B3193" s="13" t="s">
        <v>3385</v>
      </c>
      <c r="C3193" s="13" t="s">
        <v>3717</v>
      </c>
      <c r="D3193" s="13" t="s">
        <v>207</v>
      </c>
      <c r="E3193" s="13" t="s">
        <v>187</v>
      </c>
      <c r="F3193" s="13" t="s">
        <v>188</v>
      </c>
      <c r="G3193" s="13" t="s">
        <v>189</v>
      </c>
      <c r="H3193" s="13" t="s">
        <v>190</v>
      </c>
      <c r="I3193" s="13">
        <v>3192</v>
      </c>
    </row>
    <row r="3194" spans="1:9" x14ac:dyDescent="0.25">
      <c r="A3194" s="13" t="str">
        <f t="shared" si="49"/>
        <v xml:space="preserve">907-634-A  Traffic Signal Equipment Pole, Type III, 17' Shaft, 25' &amp; 50' Arm </v>
      </c>
      <c r="B3194" s="13" t="s">
        <v>3385</v>
      </c>
      <c r="C3194" s="13" t="s">
        <v>3718</v>
      </c>
      <c r="D3194" s="13" t="s">
        <v>207</v>
      </c>
      <c r="E3194" s="13" t="s">
        <v>187</v>
      </c>
      <c r="F3194" s="13" t="s">
        <v>188</v>
      </c>
      <c r="G3194" s="13" t="s">
        <v>189</v>
      </c>
      <c r="H3194" s="13" t="s">
        <v>190</v>
      </c>
      <c r="I3194" s="13">
        <v>3193</v>
      </c>
    </row>
    <row r="3195" spans="1:9" x14ac:dyDescent="0.25">
      <c r="A3195" s="13" t="str">
        <f t="shared" si="49"/>
        <v xml:space="preserve">907-634-A  Traffic Signal Equipment Pole, Type III, 17' Shaft, 25' &amp; 55' Arm </v>
      </c>
      <c r="B3195" s="13" t="s">
        <v>3385</v>
      </c>
      <c r="C3195" s="13" t="s">
        <v>3719</v>
      </c>
      <c r="D3195" s="13" t="s">
        <v>207</v>
      </c>
      <c r="E3195" s="13" t="s">
        <v>187</v>
      </c>
      <c r="F3195" s="13" t="s">
        <v>188</v>
      </c>
      <c r="G3195" s="13" t="s">
        <v>189</v>
      </c>
      <c r="H3195" s="13" t="s">
        <v>190</v>
      </c>
      <c r="I3195" s="13">
        <v>3194</v>
      </c>
    </row>
    <row r="3196" spans="1:9" x14ac:dyDescent="0.25">
      <c r="A3196" s="13" t="str">
        <f t="shared" si="49"/>
        <v xml:space="preserve">907-634-A  Traffic Signal Equipment Pole, Type III, 17' Shaft, 25' &amp; 60' Arm </v>
      </c>
      <c r="B3196" s="13" t="s">
        <v>3385</v>
      </c>
      <c r="C3196" s="13" t="s">
        <v>3720</v>
      </c>
      <c r="D3196" s="13" t="s">
        <v>207</v>
      </c>
      <c r="E3196" s="13" t="s">
        <v>187</v>
      </c>
      <c r="F3196" s="13" t="s">
        <v>188</v>
      </c>
      <c r="G3196" s="13" t="s">
        <v>189</v>
      </c>
      <c r="H3196" s="13" t="s">
        <v>190</v>
      </c>
      <c r="I3196" s="13">
        <v>3195</v>
      </c>
    </row>
    <row r="3197" spans="1:9" x14ac:dyDescent="0.25">
      <c r="A3197" s="13" t="str">
        <f t="shared" si="49"/>
        <v xml:space="preserve">907-634-A  Traffic Signal Equipment Pole, Type III, 17' Shaft, 25' &amp; 65' Arms </v>
      </c>
      <c r="B3197" s="13" t="s">
        <v>3385</v>
      </c>
      <c r="C3197" s="13" t="s">
        <v>3721</v>
      </c>
      <c r="D3197" s="13" t="s">
        <v>207</v>
      </c>
      <c r="E3197" s="13" t="s">
        <v>187</v>
      </c>
      <c r="F3197" s="13" t="s">
        <v>188</v>
      </c>
      <c r="G3197" s="13" t="s">
        <v>189</v>
      </c>
      <c r="H3197" s="13" t="s">
        <v>190</v>
      </c>
      <c r="I3197" s="13">
        <v>3196</v>
      </c>
    </row>
    <row r="3198" spans="1:9" x14ac:dyDescent="0.25">
      <c r="A3198" s="13" t="str">
        <f t="shared" si="49"/>
        <v xml:space="preserve">907-634-A  Traffic Signal Equipment Pole, Type III, 17' Shaft, 30' &amp; 30' Arms </v>
      </c>
      <c r="B3198" s="13" t="s">
        <v>3385</v>
      </c>
      <c r="C3198" s="13" t="s">
        <v>3722</v>
      </c>
      <c r="D3198" s="13" t="s">
        <v>207</v>
      </c>
      <c r="E3198" s="13" t="s">
        <v>187</v>
      </c>
      <c r="F3198" s="13" t="s">
        <v>188</v>
      </c>
      <c r="G3198" s="13" t="s">
        <v>189</v>
      </c>
      <c r="H3198" s="13" t="s">
        <v>190</v>
      </c>
      <c r="I3198" s="13">
        <v>3197</v>
      </c>
    </row>
    <row r="3199" spans="1:9" x14ac:dyDescent="0.25">
      <c r="A3199" s="13" t="str">
        <f t="shared" si="49"/>
        <v xml:space="preserve">907-634-A  Traffic Signal Equipment Pole, Type III, 17' Shaft, 30' &amp; 35' Arms </v>
      </c>
      <c r="B3199" s="13" t="s">
        <v>3385</v>
      </c>
      <c r="C3199" s="13" t="s">
        <v>3723</v>
      </c>
      <c r="D3199" s="13" t="s">
        <v>207</v>
      </c>
      <c r="E3199" s="13" t="s">
        <v>187</v>
      </c>
      <c r="F3199" s="13" t="s">
        <v>188</v>
      </c>
      <c r="G3199" s="13" t="s">
        <v>189</v>
      </c>
      <c r="H3199" s="13" t="s">
        <v>190</v>
      </c>
      <c r="I3199" s="13">
        <v>3198</v>
      </c>
    </row>
    <row r="3200" spans="1:9" x14ac:dyDescent="0.25">
      <c r="A3200" s="13" t="str">
        <f t="shared" si="49"/>
        <v xml:space="preserve">907-634-A  Traffic Signal Equipment Pole, Type III, 17' Shaft, 30' &amp; 40' Arms </v>
      </c>
      <c r="B3200" s="13" t="s">
        <v>3385</v>
      </c>
      <c r="C3200" s="13" t="s">
        <v>3724</v>
      </c>
      <c r="D3200" s="13" t="s">
        <v>207</v>
      </c>
      <c r="E3200" s="13" t="s">
        <v>187</v>
      </c>
      <c r="F3200" s="13" t="s">
        <v>188</v>
      </c>
      <c r="G3200" s="13" t="s">
        <v>189</v>
      </c>
      <c r="H3200" s="13" t="s">
        <v>190</v>
      </c>
      <c r="I3200" s="13">
        <v>3199</v>
      </c>
    </row>
    <row r="3201" spans="1:9" x14ac:dyDescent="0.25">
      <c r="A3201" s="13" t="str">
        <f t="shared" si="49"/>
        <v xml:space="preserve">907-634-A  Traffic Signal Equipment Pole, Type III, 17' Shaft, 30' &amp; 45' Arms </v>
      </c>
      <c r="B3201" s="13" t="s">
        <v>3385</v>
      </c>
      <c r="C3201" s="13" t="s">
        <v>3725</v>
      </c>
      <c r="D3201" s="13" t="s">
        <v>207</v>
      </c>
      <c r="E3201" s="13" t="s">
        <v>187</v>
      </c>
      <c r="F3201" s="13" t="s">
        <v>188</v>
      </c>
      <c r="G3201" s="13" t="s">
        <v>189</v>
      </c>
      <c r="H3201" s="13" t="s">
        <v>190</v>
      </c>
      <c r="I3201" s="13">
        <v>3200</v>
      </c>
    </row>
    <row r="3202" spans="1:9" x14ac:dyDescent="0.25">
      <c r="A3202" s="13" t="str">
        <f t="shared" si="49"/>
        <v xml:space="preserve">907-634-A  Traffic Signal Equipment Pole, Type III, 17' Shaft, 30' &amp; 50' Arms </v>
      </c>
      <c r="B3202" s="13" t="s">
        <v>3385</v>
      </c>
      <c r="C3202" s="13" t="s">
        <v>3726</v>
      </c>
      <c r="D3202" s="13" t="s">
        <v>207</v>
      </c>
      <c r="E3202" s="13" t="s">
        <v>187</v>
      </c>
      <c r="F3202" s="13" t="s">
        <v>188</v>
      </c>
      <c r="G3202" s="13" t="s">
        <v>189</v>
      </c>
      <c r="H3202" s="13" t="s">
        <v>190</v>
      </c>
      <c r="I3202" s="13">
        <v>3201</v>
      </c>
    </row>
    <row r="3203" spans="1:9" x14ac:dyDescent="0.25">
      <c r="A3203" s="13" t="str">
        <f t="shared" si="49"/>
        <v xml:space="preserve">907-634-A  Traffic Signal Equipment Pole, Type III, 17' Shaft, 30' &amp; 55' Arms </v>
      </c>
      <c r="B3203" s="13" t="s">
        <v>3385</v>
      </c>
      <c r="C3203" s="13" t="s">
        <v>3727</v>
      </c>
      <c r="D3203" s="13" t="s">
        <v>207</v>
      </c>
      <c r="E3203" s="13" t="s">
        <v>187</v>
      </c>
      <c r="F3203" s="13" t="s">
        <v>188</v>
      </c>
      <c r="G3203" s="13" t="s">
        <v>189</v>
      </c>
      <c r="H3203" s="13" t="s">
        <v>190</v>
      </c>
      <c r="I3203" s="13">
        <v>3202</v>
      </c>
    </row>
    <row r="3204" spans="1:9" x14ac:dyDescent="0.25">
      <c r="A3204" s="13" t="str">
        <f t="shared" ref="A3204:A3267" si="50">_xlfn.CONCAT(B3204," ", C3204)</f>
        <v xml:space="preserve">907-634-A  Traffic Signal Equipment Pole, Type III, 17' Shaft, 30' &amp; 60' Arm </v>
      </c>
      <c r="B3204" s="13" t="s">
        <v>3385</v>
      </c>
      <c r="C3204" s="13" t="s">
        <v>3728</v>
      </c>
      <c r="D3204" s="13" t="s">
        <v>207</v>
      </c>
      <c r="E3204" s="13" t="s">
        <v>187</v>
      </c>
      <c r="F3204" s="13" t="s">
        <v>188</v>
      </c>
      <c r="G3204" s="13" t="s">
        <v>189</v>
      </c>
      <c r="H3204" s="13" t="s">
        <v>190</v>
      </c>
      <c r="I3204" s="13">
        <v>3203</v>
      </c>
    </row>
    <row r="3205" spans="1:9" x14ac:dyDescent="0.25">
      <c r="A3205" s="13" t="str">
        <f t="shared" si="50"/>
        <v xml:space="preserve">907-634-A  Traffic Signal Equipment Pole, Type III, 17' Shaft, 30' &amp; 65' Arm </v>
      </c>
      <c r="B3205" s="13" t="s">
        <v>3385</v>
      </c>
      <c r="C3205" s="13" t="s">
        <v>3729</v>
      </c>
      <c r="D3205" s="13" t="s">
        <v>207</v>
      </c>
      <c r="E3205" s="13" t="s">
        <v>187</v>
      </c>
      <c r="F3205" s="13" t="s">
        <v>188</v>
      </c>
      <c r="G3205" s="13" t="s">
        <v>189</v>
      </c>
      <c r="H3205" s="13" t="s">
        <v>190</v>
      </c>
      <c r="I3205" s="13">
        <v>3204</v>
      </c>
    </row>
    <row r="3206" spans="1:9" x14ac:dyDescent="0.25">
      <c r="A3206" s="13" t="str">
        <f t="shared" si="50"/>
        <v xml:space="preserve">907-634-A  Traffic Signal Equipment Pole, Type III, 17' Shaft, 30' &amp; 70' Arm </v>
      </c>
      <c r="B3206" s="13" t="s">
        <v>3385</v>
      </c>
      <c r="C3206" s="13" t="s">
        <v>3730</v>
      </c>
      <c r="D3206" s="13" t="s">
        <v>207</v>
      </c>
      <c r="E3206" s="13" t="s">
        <v>187</v>
      </c>
      <c r="F3206" s="13" t="s">
        <v>188</v>
      </c>
      <c r="G3206" s="13" t="s">
        <v>189</v>
      </c>
      <c r="H3206" s="13" t="s">
        <v>190</v>
      </c>
      <c r="I3206" s="13">
        <v>3205</v>
      </c>
    </row>
    <row r="3207" spans="1:9" x14ac:dyDescent="0.25">
      <c r="A3207" s="13" t="str">
        <f t="shared" si="50"/>
        <v xml:space="preserve">907-634-A  Traffic Signal Equipment Pole, Type III, 17' Shaft, 30' &amp; 75' Arm </v>
      </c>
      <c r="B3207" s="13" t="s">
        <v>3385</v>
      </c>
      <c r="C3207" s="13" t="s">
        <v>3731</v>
      </c>
      <c r="D3207" s="13" t="s">
        <v>207</v>
      </c>
      <c r="E3207" s="13" t="s">
        <v>187</v>
      </c>
      <c r="F3207" s="13" t="s">
        <v>188</v>
      </c>
      <c r="G3207" s="13" t="s">
        <v>189</v>
      </c>
      <c r="H3207" s="13" t="s">
        <v>190</v>
      </c>
      <c r="I3207" s="13">
        <v>3206</v>
      </c>
    </row>
    <row r="3208" spans="1:9" x14ac:dyDescent="0.25">
      <c r="A3208" s="13" t="str">
        <f t="shared" si="50"/>
        <v xml:space="preserve">907-634-A  Traffic Signal Equipment Pole, Type III, 17' Shaft, 35' &amp; 15' Arms </v>
      </c>
      <c r="B3208" s="13" t="s">
        <v>3385</v>
      </c>
      <c r="C3208" s="13" t="s">
        <v>3732</v>
      </c>
      <c r="D3208" s="13" t="s">
        <v>207</v>
      </c>
      <c r="E3208" s="13" t="s">
        <v>187</v>
      </c>
      <c r="F3208" s="13" t="s">
        <v>188</v>
      </c>
      <c r="G3208" s="13" t="s">
        <v>189</v>
      </c>
      <c r="H3208" s="13" t="s">
        <v>190</v>
      </c>
      <c r="I3208" s="13">
        <v>3207</v>
      </c>
    </row>
    <row r="3209" spans="1:9" x14ac:dyDescent="0.25">
      <c r="A3209" s="13" t="str">
        <f t="shared" si="50"/>
        <v xml:space="preserve">907-634-A  Traffic Signal Equipment Pole, Type III, 17' Shaft, 35' &amp; 40' Arms </v>
      </c>
      <c r="B3209" s="13" t="s">
        <v>3385</v>
      </c>
      <c r="C3209" s="13" t="s">
        <v>3733</v>
      </c>
      <c r="D3209" s="13" t="s">
        <v>207</v>
      </c>
      <c r="E3209" s="13" t="s">
        <v>187</v>
      </c>
      <c r="F3209" s="13" t="s">
        <v>188</v>
      </c>
      <c r="G3209" s="13" t="s">
        <v>189</v>
      </c>
      <c r="H3209" s="13" t="s">
        <v>190</v>
      </c>
      <c r="I3209" s="13">
        <v>3208</v>
      </c>
    </row>
    <row r="3210" spans="1:9" x14ac:dyDescent="0.25">
      <c r="A3210" s="13" t="str">
        <f t="shared" si="50"/>
        <v xml:space="preserve">907-634-A  Traffic Signal Equipment Pole, Type III, 17' Shaft, 35' &amp; 45' Arms </v>
      </c>
      <c r="B3210" s="13" t="s">
        <v>3385</v>
      </c>
      <c r="C3210" s="13" t="s">
        <v>3734</v>
      </c>
      <c r="D3210" s="13" t="s">
        <v>207</v>
      </c>
      <c r="E3210" s="13" t="s">
        <v>187</v>
      </c>
      <c r="F3210" s="13" t="s">
        <v>188</v>
      </c>
      <c r="G3210" s="13" t="s">
        <v>189</v>
      </c>
      <c r="H3210" s="13" t="s">
        <v>190</v>
      </c>
      <c r="I3210" s="13">
        <v>3209</v>
      </c>
    </row>
    <row r="3211" spans="1:9" x14ac:dyDescent="0.25">
      <c r="A3211" s="13" t="str">
        <f t="shared" si="50"/>
        <v xml:space="preserve">907-634-A  Traffic Signal Equipment Pole, Type III, 17' Shaft, 35' &amp; 50' Arms </v>
      </c>
      <c r="B3211" s="13" t="s">
        <v>3385</v>
      </c>
      <c r="C3211" s="13" t="s">
        <v>3735</v>
      </c>
      <c r="D3211" s="13" t="s">
        <v>207</v>
      </c>
      <c r="E3211" s="13" t="s">
        <v>187</v>
      </c>
      <c r="F3211" s="13" t="s">
        <v>188</v>
      </c>
      <c r="G3211" s="13" t="s">
        <v>189</v>
      </c>
      <c r="H3211" s="13" t="s">
        <v>190</v>
      </c>
      <c r="I3211" s="13">
        <v>3210</v>
      </c>
    </row>
    <row r="3212" spans="1:9" x14ac:dyDescent="0.25">
      <c r="A3212" s="13" t="str">
        <f t="shared" si="50"/>
        <v xml:space="preserve">907-634-A  Traffic Signal Equipment Pole, Type III, 17' Shaft, 35' &amp; 55' Arm </v>
      </c>
      <c r="B3212" s="13" t="s">
        <v>3385</v>
      </c>
      <c r="C3212" s="13" t="s">
        <v>3736</v>
      </c>
      <c r="D3212" s="13" t="s">
        <v>207</v>
      </c>
      <c r="E3212" s="13" t="s">
        <v>187</v>
      </c>
      <c r="F3212" s="13" t="s">
        <v>188</v>
      </c>
      <c r="G3212" s="13" t="s">
        <v>189</v>
      </c>
      <c r="H3212" s="13" t="s">
        <v>190</v>
      </c>
      <c r="I3212" s="13">
        <v>3211</v>
      </c>
    </row>
    <row r="3213" spans="1:9" x14ac:dyDescent="0.25">
      <c r="A3213" s="13" t="str">
        <f t="shared" si="50"/>
        <v xml:space="preserve">907-634-A  Traffic Signal Equipment Pole, Type III, 17' Shaft, 35' &amp; 60' Arm </v>
      </c>
      <c r="B3213" s="13" t="s">
        <v>3385</v>
      </c>
      <c r="C3213" s="13" t="s">
        <v>3737</v>
      </c>
      <c r="D3213" s="13" t="s">
        <v>207</v>
      </c>
      <c r="E3213" s="13" t="s">
        <v>187</v>
      </c>
      <c r="F3213" s="13" t="s">
        <v>188</v>
      </c>
      <c r="G3213" s="13" t="s">
        <v>189</v>
      </c>
      <c r="H3213" s="13" t="s">
        <v>190</v>
      </c>
      <c r="I3213" s="13">
        <v>3212</v>
      </c>
    </row>
    <row r="3214" spans="1:9" x14ac:dyDescent="0.25">
      <c r="A3214" s="13" t="str">
        <f t="shared" si="50"/>
        <v xml:space="preserve">907-634-A  Traffic Signal Equipment Pole, Type III, 17' Shaft, 35' &amp; 65' Arm </v>
      </c>
      <c r="B3214" s="13" t="s">
        <v>3385</v>
      </c>
      <c r="C3214" s="13" t="s">
        <v>3738</v>
      </c>
      <c r="D3214" s="13" t="s">
        <v>207</v>
      </c>
      <c r="E3214" s="13" t="s">
        <v>187</v>
      </c>
      <c r="F3214" s="13" t="s">
        <v>188</v>
      </c>
      <c r="G3214" s="13" t="s">
        <v>189</v>
      </c>
      <c r="H3214" s="13" t="s">
        <v>190</v>
      </c>
      <c r="I3214" s="13">
        <v>3213</v>
      </c>
    </row>
    <row r="3215" spans="1:9" x14ac:dyDescent="0.25">
      <c r="A3215" s="13" t="str">
        <f t="shared" si="50"/>
        <v xml:space="preserve">907-634-A  Traffic Signal Equipment Pole, Type III, 17' Shaft, 35' &amp; 70' Arm </v>
      </c>
      <c r="B3215" s="13" t="s">
        <v>3385</v>
      </c>
      <c r="C3215" s="13" t="s">
        <v>3739</v>
      </c>
      <c r="D3215" s="13" t="s">
        <v>207</v>
      </c>
      <c r="E3215" s="13" t="s">
        <v>187</v>
      </c>
      <c r="F3215" s="13" t="s">
        <v>188</v>
      </c>
      <c r="G3215" s="13" t="s">
        <v>189</v>
      </c>
      <c r="H3215" s="13" t="s">
        <v>190</v>
      </c>
      <c r="I3215" s="13">
        <v>3214</v>
      </c>
    </row>
    <row r="3216" spans="1:9" x14ac:dyDescent="0.25">
      <c r="A3216" s="13" t="str">
        <f t="shared" si="50"/>
        <v xml:space="preserve">907-634-A  Traffic Signal Equipment Pole, Type III, 17' Shaft, 35' &amp; 75' Arm </v>
      </c>
      <c r="B3216" s="13" t="s">
        <v>3385</v>
      </c>
      <c r="C3216" s="13" t="s">
        <v>3740</v>
      </c>
      <c r="D3216" s="13" t="s">
        <v>207</v>
      </c>
      <c r="E3216" s="13" t="s">
        <v>187</v>
      </c>
      <c r="F3216" s="13" t="s">
        <v>188</v>
      </c>
      <c r="G3216" s="13" t="s">
        <v>189</v>
      </c>
      <c r="H3216" s="13" t="s">
        <v>190</v>
      </c>
      <c r="I3216" s="13">
        <v>3215</v>
      </c>
    </row>
    <row r="3217" spans="1:9" x14ac:dyDescent="0.25">
      <c r="A3217" s="13" t="str">
        <f t="shared" si="50"/>
        <v xml:space="preserve">907-634-A  Traffic Signal Equipment Pole, Type III, 17' Shaft, 40' &amp; 40' Arms </v>
      </c>
      <c r="B3217" s="13" t="s">
        <v>3385</v>
      </c>
      <c r="C3217" s="13" t="s">
        <v>3741</v>
      </c>
      <c r="D3217" s="13" t="s">
        <v>207</v>
      </c>
      <c r="E3217" s="13" t="s">
        <v>187</v>
      </c>
      <c r="F3217" s="13" t="s">
        <v>188</v>
      </c>
      <c r="G3217" s="13" t="s">
        <v>189</v>
      </c>
      <c r="H3217" s="13" t="s">
        <v>190</v>
      </c>
      <c r="I3217" s="13">
        <v>3216</v>
      </c>
    </row>
    <row r="3218" spans="1:9" x14ac:dyDescent="0.25">
      <c r="A3218" s="13" t="str">
        <f t="shared" si="50"/>
        <v xml:space="preserve">907-634-A  Traffic Signal Equipment Pole, Type III, 17' Shaft, 40' &amp; 45' Arms </v>
      </c>
      <c r="B3218" s="13" t="s">
        <v>3385</v>
      </c>
      <c r="C3218" s="13" t="s">
        <v>3742</v>
      </c>
      <c r="D3218" s="13" t="s">
        <v>207</v>
      </c>
      <c r="E3218" s="13" t="s">
        <v>187</v>
      </c>
      <c r="F3218" s="13" t="s">
        <v>188</v>
      </c>
      <c r="G3218" s="13" t="s">
        <v>189</v>
      </c>
      <c r="H3218" s="13" t="s">
        <v>190</v>
      </c>
      <c r="I3218" s="13">
        <v>3217</v>
      </c>
    </row>
    <row r="3219" spans="1:9" x14ac:dyDescent="0.25">
      <c r="A3219" s="13" t="str">
        <f t="shared" si="50"/>
        <v xml:space="preserve">907-634-A  Traffic Signal Equipment Pole, Type III, 17' Shaft, 40' &amp; 50' Arms </v>
      </c>
      <c r="B3219" s="13" t="s">
        <v>3385</v>
      </c>
      <c r="C3219" s="13" t="s">
        <v>3743</v>
      </c>
      <c r="D3219" s="13" t="s">
        <v>207</v>
      </c>
      <c r="E3219" s="13" t="s">
        <v>187</v>
      </c>
      <c r="F3219" s="13" t="s">
        <v>188</v>
      </c>
      <c r="G3219" s="13" t="s">
        <v>189</v>
      </c>
      <c r="H3219" s="13" t="s">
        <v>190</v>
      </c>
      <c r="I3219" s="13">
        <v>3218</v>
      </c>
    </row>
    <row r="3220" spans="1:9" x14ac:dyDescent="0.25">
      <c r="A3220" s="13" t="str">
        <f t="shared" si="50"/>
        <v xml:space="preserve">907-634-A  Traffic Signal Equipment Pole, Type III, 17' Shaft, 40' &amp; 55' Arm </v>
      </c>
      <c r="B3220" s="13" t="s">
        <v>3385</v>
      </c>
      <c r="C3220" s="13" t="s">
        <v>3744</v>
      </c>
      <c r="D3220" s="13" t="s">
        <v>207</v>
      </c>
      <c r="E3220" s="13" t="s">
        <v>187</v>
      </c>
      <c r="F3220" s="13" t="s">
        <v>188</v>
      </c>
      <c r="G3220" s="13" t="s">
        <v>189</v>
      </c>
      <c r="H3220" s="13" t="s">
        <v>190</v>
      </c>
      <c r="I3220" s="13">
        <v>3219</v>
      </c>
    </row>
    <row r="3221" spans="1:9" x14ac:dyDescent="0.25">
      <c r="A3221" s="13" t="str">
        <f t="shared" si="50"/>
        <v xml:space="preserve">907-634-A  Traffic Signal Equipment Pole, Type III, 17' Shaft, 40' &amp; 60' Arms </v>
      </c>
      <c r="B3221" s="13" t="s">
        <v>3385</v>
      </c>
      <c r="C3221" s="13" t="s">
        <v>3745</v>
      </c>
      <c r="D3221" s="13" t="s">
        <v>207</v>
      </c>
      <c r="E3221" s="13" t="s">
        <v>187</v>
      </c>
      <c r="F3221" s="13" t="s">
        <v>188</v>
      </c>
      <c r="G3221" s="13" t="s">
        <v>189</v>
      </c>
      <c r="H3221" s="13" t="s">
        <v>190</v>
      </c>
      <c r="I3221" s="13">
        <v>3220</v>
      </c>
    </row>
    <row r="3222" spans="1:9" x14ac:dyDescent="0.25">
      <c r="A3222" s="13" t="str">
        <f t="shared" si="50"/>
        <v xml:space="preserve">907-634-A  Traffic Signal Equipment Pole, Type III, 17' Shaft, 40' &amp; 65' Arm </v>
      </c>
      <c r="B3222" s="13" t="s">
        <v>3385</v>
      </c>
      <c r="C3222" s="13" t="s">
        <v>3746</v>
      </c>
      <c r="D3222" s="13" t="s">
        <v>207</v>
      </c>
      <c r="E3222" s="13" t="s">
        <v>187</v>
      </c>
      <c r="F3222" s="13" t="s">
        <v>188</v>
      </c>
      <c r="G3222" s="13" t="s">
        <v>189</v>
      </c>
      <c r="H3222" s="13" t="s">
        <v>190</v>
      </c>
      <c r="I3222" s="13">
        <v>3221</v>
      </c>
    </row>
    <row r="3223" spans="1:9" x14ac:dyDescent="0.25">
      <c r="A3223" s="13" t="str">
        <f t="shared" si="50"/>
        <v xml:space="preserve">907-634-A  Traffic Signal Equipment Pole, Type III, 17' Shaft, 40' &amp; 70' Arm </v>
      </c>
      <c r="B3223" s="13" t="s">
        <v>3385</v>
      </c>
      <c r="C3223" s="13" t="s">
        <v>3747</v>
      </c>
      <c r="D3223" s="13" t="s">
        <v>207</v>
      </c>
      <c r="E3223" s="13" t="s">
        <v>187</v>
      </c>
      <c r="F3223" s="13" t="s">
        <v>188</v>
      </c>
      <c r="G3223" s="13" t="s">
        <v>189</v>
      </c>
      <c r="H3223" s="13" t="s">
        <v>190</v>
      </c>
      <c r="I3223" s="13">
        <v>3222</v>
      </c>
    </row>
    <row r="3224" spans="1:9" x14ac:dyDescent="0.25">
      <c r="A3224" s="13" t="str">
        <f t="shared" si="50"/>
        <v xml:space="preserve">907-634-A  Traffic Signal Equipment Pole, Type III, 17' Shaft, 40' &amp; 75' Arm </v>
      </c>
      <c r="B3224" s="13" t="s">
        <v>3385</v>
      </c>
      <c r="C3224" s="13" t="s">
        <v>3748</v>
      </c>
      <c r="D3224" s="13" t="s">
        <v>207</v>
      </c>
      <c r="E3224" s="13" t="s">
        <v>187</v>
      </c>
      <c r="F3224" s="13" t="s">
        <v>188</v>
      </c>
      <c r="G3224" s="13" t="s">
        <v>189</v>
      </c>
      <c r="H3224" s="13" t="s">
        <v>190</v>
      </c>
      <c r="I3224" s="13">
        <v>3223</v>
      </c>
    </row>
    <row r="3225" spans="1:9" x14ac:dyDescent="0.25">
      <c r="A3225" s="13" t="str">
        <f t="shared" si="50"/>
        <v xml:space="preserve">907-634-A  Traffic Signal Equipment Pole, Type III, 17' Shaft, 45' &amp; 45' Arms </v>
      </c>
      <c r="B3225" s="13" t="s">
        <v>3385</v>
      </c>
      <c r="C3225" s="13" t="s">
        <v>3749</v>
      </c>
      <c r="D3225" s="13" t="s">
        <v>207</v>
      </c>
      <c r="E3225" s="13" t="s">
        <v>187</v>
      </c>
      <c r="F3225" s="13" t="s">
        <v>188</v>
      </c>
      <c r="G3225" s="13" t="s">
        <v>189</v>
      </c>
      <c r="H3225" s="13" t="s">
        <v>190</v>
      </c>
      <c r="I3225" s="13">
        <v>3224</v>
      </c>
    </row>
    <row r="3226" spans="1:9" x14ac:dyDescent="0.25">
      <c r="A3226" s="13" t="str">
        <f t="shared" si="50"/>
        <v xml:space="preserve">907-634-A  Traffic Signal Equipment Pole, Type III, 17' Shaft, 45' &amp; 50' Arms </v>
      </c>
      <c r="B3226" s="13" t="s">
        <v>3385</v>
      </c>
      <c r="C3226" s="13" t="s">
        <v>3750</v>
      </c>
      <c r="D3226" s="13" t="s">
        <v>207</v>
      </c>
      <c r="E3226" s="13" t="s">
        <v>187</v>
      </c>
      <c r="F3226" s="13" t="s">
        <v>188</v>
      </c>
      <c r="G3226" s="13" t="s">
        <v>189</v>
      </c>
      <c r="H3226" s="13" t="s">
        <v>190</v>
      </c>
      <c r="I3226" s="13">
        <v>3225</v>
      </c>
    </row>
    <row r="3227" spans="1:9" x14ac:dyDescent="0.25">
      <c r="A3227" s="13" t="str">
        <f t="shared" si="50"/>
        <v xml:space="preserve">907-634-A  Traffic Signal Equipment Pole, Type III, 17' Shaft, 45' &amp; 55' Arms </v>
      </c>
      <c r="B3227" s="13" t="s">
        <v>3385</v>
      </c>
      <c r="C3227" s="13" t="s">
        <v>3751</v>
      </c>
      <c r="D3227" s="13" t="s">
        <v>207</v>
      </c>
      <c r="E3227" s="13" t="s">
        <v>187</v>
      </c>
      <c r="F3227" s="13" t="s">
        <v>188</v>
      </c>
      <c r="G3227" s="13" t="s">
        <v>189</v>
      </c>
      <c r="H3227" s="13" t="s">
        <v>190</v>
      </c>
      <c r="I3227" s="13">
        <v>3226</v>
      </c>
    </row>
    <row r="3228" spans="1:9" x14ac:dyDescent="0.25">
      <c r="A3228" s="13" t="str">
        <f t="shared" si="50"/>
        <v xml:space="preserve">907-634-A  Traffic Signal Equipment Pole, Type III, 17' Shaft, 45' &amp; 60' Arms </v>
      </c>
      <c r="B3228" s="13" t="s">
        <v>3385</v>
      </c>
      <c r="C3228" s="13" t="s">
        <v>3752</v>
      </c>
      <c r="D3228" s="13" t="s">
        <v>207</v>
      </c>
      <c r="E3228" s="13" t="s">
        <v>187</v>
      </c>
      <c r="F3228" s="13" t="s">
        <v>188</v>
      </c>
      <c r="G3228" s="13" t="s">
        <v>189</v>
      </c>
      <c r="H3228" s="13" t="s">
        <v>190</v>
      </c>
      <c r="I3228" s="13">
        <v>3227</v>
      </c>
    </row>
    <row r="3229" spans="1:9" x14ac:dyDescent="0.25">
      <c r="A3229" s="13" t="str">
        <f t="shared" si="50"/>
        <v xml:space="preserve">907-634-A  Traffic Signal Equipment Pole, Type III, 17' Shaft, 45' &amp; 65' Arm </v>
      </c>
      <c r="B3229" s="13" t="s">
        <v>3385</v>
      </c>
      <c r="C3229" s="13" t="s">
        <v>3753</v>
      </c>
      <c r="D3229" s="13" t="s">
        <v>207</v>
      </c>
      <c r="E3229" s="13" t="s">
        <v>187</v>
      </c>
      <c r="F3229" s="13" t="s">
        <v>188</v>
      </c>
      <c r="G3229" s="13" t="s">
        <v>189</v>
      </c>
      <c r="H3229" s="13" t="s">
        <v>190</v>
      </c>
      <c r="I3229" s="13">
        <v>3228</v>
      </c>
    </row>
    <row r="3230" spans="1:9" x14ac:dyDescent="0.25">
      <c r="A3230" s="13" t="str">
        <f t="shared" si="50"/>
        <v xml:space="preserve">907-634-A  Traffic Signal Equipment Pole, Type III, 17' Shaft, 45' &amp; 70' Arm </v>
      </c>
      <c r="B3230" s="13" t="s">
        <v>3385</v>
      </c>
      <c r="C3230" s="13" t="s">
        <v>3754</v>
      </c>
      <c r="D3230" s="13" t="s">
        <v>207</v>
      </c>
      <c r="E3230" s="13" t="s">
        <v>187</v>
      </c>
      <c r="F3230" s="13" t="s">
        <v>188</v>
      </c>
      <c r="G3230" s="13" t="s">
        <v>189</v>
      </c>
      <c r="H3230" s="13" t="s">
        <v>190</v>
      </c>
      <c r="I3230" s="13">
        <v>3229</v>
      </c>
    </row>
    <row r="3231" spans="1:9" x14ac:dyDescent="0.25">
      <c r="A3231" s="13" t="str">
        <f t="shared" si="50"/>
        <v xml:space="preserve">907-634-A  Traffic Signal Equipment Pole, Type III, 17' Shaft, 45' &amp; 75' Arm </v>
      </c>
      <c r="B3231" s="13" t="s">
        <v>3385</v>
      </c>
      <c r="C3231" s="13" t="s">
        <v>3755</v>
      </c>
      <c r="D3231" s="13" t="s">
        <v>207</v>
      </c>
      <c r="E3231" s="13" t="s">
        <v>187</v>
      </c>
      <c r="F3231" s="13" t="s">
        <v>188</v>
      </c>
      <c r="G3231" s="13" t="s">
        <v>189</v>
      </c>
      <c r="H3231" s="13" t="s">
        <v>190</v>
      </c>
      <c r="I3231" s="13">
        <v>3230</v>
      </c>
    </row>
    <row r="3232" spans="1:9" x14ac:dyDescent="0.25">
      <c r="A3232" s="13" t="str">
        <f t="shared" si="50"/>
        <v xml:space="preserve">907-634-A  Traffic Signal Equipment Pole, Type III, 17' Shaft, 50' &amp; 50' Arms </v>
      </c>
      <c r="B3232" s="13" t="s">
        <v>3385</v>
      </c>
      <c r="C3232" s="13" t="s">
        <v>3756</v>
      </c>
      <c r="D3232" s="13" t="s">
        <v>207</v>
      </c>
      <c r="E3232" s="13" t="s">
        <v>187</v>
      </c>
      <c r="F3232" s="13" t="s">
        <v>188</v>
      </c>
      <c r="G3232" s="13" t="s">
        <v>189</v>
      </c>
      <c r="H3232" s="13" t="s">
        <v>190</v>
      </c>
      <c r="I3232" s="13">
        <v>3231</v>
      </c>
    </row>
    <row r="3233" spans="1:9" x14ac:dyDescent="0.25">
      <c r="A3233" s="13" t="str">
        <f t="shared" si="50"/>
        <v xml:space="preserve">907-634-A  Traffic Signal Equipment Pole, Type III, 17' Shaft, 50' &amp; 55' Arms </v>
      </c>
      <c r="B3233" s="13" t="s">
        <v>3385</v>
      </c>
      <c r="C3233" s="13" t="s">
        <v>3757</v>
      </c>
      <c r="D3233" s="13" t="s">
        <v>207</v>
      </c>
      <c r="E3233" s="13" t="s">
        <v>187</v>
      </c>
      <c r="F3233" s="13" t="s">
        <v>188</v>
      </c>
      <c r="G3233" s="13" t="s">
        <v>189</v>
      </c>
      <c r="H3233" s="13" t="s">
        <v>190</v>
      </c>
      <c r="I3233" s="13">
        <v>3232</v>
      </c>
    </row>
    <row r="3234" spans="1:9" x14ac:dyDescent="0.25">
      <c r="A3234" s="13" t="str">
        <f t="shared" si="50"/>
        <v xml:space="preserve">907-634-A  Traffic Signal Equipment Pole, Type III, 17' Shaft, 50' &amp; 60' Arms </v>
      </c>
      <c r="B3234" s="13" t="s">
        <v>3385</v>
      </c>
      <c r="C3234" s="13" t="s">
        <v>3758</v>
      </c>
      <c r="D3234" s="13" t="s">
        <v>207</v>
      </c>
      <c r="E3234" s="13" t="s">
        <v>187</v>
      </c>
      <c r="F3234" s="13" t="s">
        <v>188</v>
      </c>
      <c r="G3234" s="13" t="s">
        <v>189</v>
      </c>
      <c r="H3234" s="13" t="s">
        <v>190</v>
      </c>
      <c r="I3234" s="13">
        <v>3233</v>
      </c>
    </row>
    <row r="3235" spans="1:9" x14ac:dyDescent="0.25">
      <c r="A3235" s="13" t="str">
        <f t="shared" si="50"/>
        <v xml:space="preserve">907-634-A  Traffic Signal Equipment Pole, Type III, 17' Shaft, 50' &amp; 65' Arm </v>
      </c>
      <c r="B3235" s="13" t="s">
        <v>3385</v>
      </c>
      <c r="C3235" s="13" t="s">
        <v>3759</v>
      </c>
      <c r="D3235" s="13" t="s">
        <v>207</v>
      </c>
      <c r="E3235" s="13" t="s">
        <v>187</v>
      </c>
      <c r="F3235" s="13" t="s">
        <v>188</v>
      </c>
      <c r="G3235" s="13" t="s">
        <v>189</v>
      </c>
      <c r="H3235" s="13" t="s">
        <v>190</v>
      </c>
      <c r="I3235" s="13">
        <v>3234</v>
      </c>
    </row>
    <row r="3236" spans="1:9" x14ac:dyDescent="0.25">
      <c r="A3236" s="13" t="str">
        <f t="shared" si="50"/>
        <v xml:space="preserve">907-634-A  Traffic Signal Equipment Pole, Type III, 17' Shaft, 50' &amp; 70' Arm </v>
      </c>
      <c r="B3236" s="13" t="s">
        <v>3385</v>
      </c>
      <c r="C3236" s="13" t="s">
        <v>3760</v>
      </c>
      <c r="D3236" s="13" t="s">
        <v>207</v>
      </c>
      <c r="E3236" s="13" t="s">
        <v>187</v>
      </c>
      <c r="F3236" s="13" t="s">
        <v>188</v>
      </c>
      <c r="G3236" s="13" t="s">
        <v>189</v>
      </c>
      <c r="H3236" s="13" t="s">
        <v>190</v>
      </c>
      <c r="I3236" s="13">
        <v>3235</v>
      </c>
    </row>
    <row r="3237" spans="1:9" x14ac:dyDescent="0.25">
      <c r="A3237" s="13" t="str">
        <f t="shared" si="50"/>
        <v xml:space="preserve">907-634-A  Traffic Signal Equipment Pole, Type III, 17' Shaft, 50' &amp; 75' Arm </v>
      </c>
      <c r="B3237" s="13" t="s">
        <v>3385</v>
      </c>
      <c r="C3237" s="13" t="s">
        <v>3761</v>
      </c>
      <c r="D3237" s="13" t="s">
        <v>207</v>
      </c>
      <c r="E3237" s="13" t="s">
        <v>187</v>
      </c>
      <c r="F3237" s="13" t="s">
        <v>188</v>
      </c>
      <c r="G3237" s="13" t="s">
        <v>189</v>
      </c>
      <c r="H3237" s="13" t="s">
        <v>190</v>
      </c>
      <c r="I3237" s="13">
        <v>3236</v>
      </c>
    </row>
    <row r="3238" spans="1:9" x14ac:dyDescent="0.25">
      <c r="A3238" s="13" t="str">
        <f t="shared" si="50"/>
        <v xml:space="preserve">907-634-A  Traffic Signal Equipment Pole, Type III, 40' Shaft, 50' &amp; 60' Arm </v>
      </c>
      <c r="B3238" s="13" t="s">
        <v>3385</v>
      </c>
      <c r="C3238" s="13" t="s">
        <v>3762</v>
      </c>
      <c r="D3238" s="13" t="s">
        <v>207</v>
      </c>
      <c r="E3238" s="13" t="s">
        <v>187</v>
      </c>
      <c r="F3238" s="13" t="s">
        <v>188</v>
      </c>
      <c r="G3238" s="13" t="s">
        <v>189</v>
      </c>
      <c r="H3238" s="13" t="s">
        <v>190</v>
      </c>
      <c r="I3238" s="13">
        <v>3237</v>
      </c>
    </row>
    <row r="3239" spans="1:9" x14ac:dyDescent="0.25">
      <c r="A3239" s="13" t="str">
        <f t="shared" si="50"/>
        <v xml:space="preserve">907-634-A  Traffic Signal Equipment Pole, Type III, 17' Shaft, 50' &amp; 80' Arms </v>
      </c>
      <c r="B3239" s="13" t="s">
        <v>3385</v>
      </c>
      <c r="C3239" s="13" t="s">
        <v>3763</v>
      </c>
      <c r="D3239" s="13" t="s">
        <v>207</v>
      </c>
      <c r="E3239" s="13" t="s">
        <v>187</v>
      </c>
      <c r="F3239" s="13" t="s">
        <v>188</v>
      </c>
      <c r="G3239" s="13" t="s">
        <v>189</v>
      </c>
      <c r="H3239" s="13" t="s">
        <v>190</v>
      </c>
      <c r="I3239" s="13">
        <v>3238</v>
      </c>
    </row>
    <row r="3240" spans="1:9" x14ac:dyDescent="0.25">
      <c r="A3240" s="13" t="str">
        <f t="shared" si="50"/>
        <v xml:space="preserve">907-634-A  Traffic Signal Equipment Pole, Type III, 17' Shaft, 55' &amp; 25' Arms </v>
      </c>
      <c r="B3240" s="13" t="s">
        <v>3385</v>
      </c>
      <c r="C3240" s="13" t="s">
        <v>3764</v>
      </c>
      <c r="D3240" s="13" t="s">
        <v>207</v>
      </c>
      <c r="E3240" s="13" t="s">
        <v>187</v>
      </c>
      <c r="F3240" s="13" t="s">
        <v>188</v>
      </c>
      <c r="G3240" s="13" t="s">
        <v>189</v>
      </c>
      <c r="H3240" s="13" t="s">
        <v>190</v>
      </c>
      <c r="I3240" s="13">
        <v>3239</v>
      </c>
    </row>
    <row r="3241" spans="1:9" x14ac:dyDescent="0.25">
      <c r="A3241" s="13" t="str">
        <f t="shared" si="50"/>
        <v xml:space="preserve">907-634-A  Traffic Signal Equipment Pole, Type III, 17' Shaft, 55' &amp; 55' Arms </v>
      </c>
      <c r="B3241" s="13" t="s">
        <v>3385</v>
      </c>
      <c r="C3241" s="13" t="s">
        <v>3765</v>
      </c>
      <c r="D3241" s="13" t="s">
        <v>207</v>
      </c>
      <c r="E3241" s="13" t="s">
        <v>187</v>
      </c>
      <c r="F3241" s="13" t="s">
        <v>188</v>
      </c>
      <c r="G3241" s="13" t="s">
        <v>189</v>
      </c>
      <c r="H3241" s="13" t="s">
        <v>190</v>
      </c>
      <c r="I3241" s="13">
        <v>3240</v>
      </c>
    </row>
    <row r="3242" spans="1:9" x14ac:dyDescent="0.25">
      <c r="A3242" s="13" t="str">
        <f t="shared" si="50"/>
        <v xml:space="preserve">907-634-A  Traffic Signal Equipment Pole, Type III, 17' Shaft, 55' &amp; 60' Arms </v>
      </c>
      <c r="B3242" s="13" t="s">
        <v>3385</v>
      </c>
      <c r="C3242" s="13" t="s">
        <v>3766</v>
      </c>
      <c r="D3242" s="13" t="s">
        <v>207</v>
      </c>
      <c r="E3242" s="13" t="s">
        <v>187</v>
      </c>
      <c r="F3242" s="13" t="s">
        <v>188</v>
      </c>
      <c r="G3242" s="13" t="s">
        <v>189</v>
      </c>
      <c r="H3242" s="13" t="s">
        <v>190</v>
      </c>
      <c r="I3242" s="13">
        <v>3241</v>
      </c>
    </row>
    <row r="3243" spans="1:9" x14ac:dyDescent="0.25">
      <c r="A3243" s="13" t="str">
        <f t="shared" si="50"/>
        <v xml:space="preserve">907-634-A  Traffic Signal Equipment Pole, Type III, 17' Shaft, 55' &amp; 65' Arms </v>
      </c>
      <c r="B3243" s="13" t="s">
        <v>3385</v>
      </c>
      <c r="C3243" s="13" t="s">
        <v>3767</v>
      </c>
      <c r="D3243" s="13" t="s">
        <v>207</v>
      </c>
      <c r="E3243" s="13" t="s">
        <v>187</v>
      </c>
      <c r="F3243" s="13" t="s">
        <v>188</v>
      </c>
      <c r="G3243" s="13" t="s">
        <v>189</v>
      </c>
      <c r="H3243" s="13" t="s">
        <v>190</v>
      </c>
      <c r="I3243" s="13">
        <v>3242</v>
      </c>
    </row>
    <row r="3244" spans="1:9" x14ac:dyDescent="0.25">
      <c r="A3244" s="13" t="str">
        <f t="shared" si="50"/>
        <v xml:space="preserve">907-634-A  Traffic Signal Equipment Pole, Type III, 17' Shaft, 55' &amp; 70' Arms </v>
      </c>
      <c r="B3244" s="13" t="s">
        <v>3385</v>
      </c>
      <c r="C3244" s="13" t="s">
        <v>3768</v>
      </c>
      <c r="D3244" s="13" t="s">
        <v>207</v>
      </c>
      <c r="E3244" s="13" t="s">
        <v>187</v>
      </c>
      <c r="F3244" s="13" t="s">
        <v>188</v>
      </c>
      <c r="G3244" s="13" t="s">
        <v>189</v>
      </c>
      <c r="H3244" s="13" t="s">
        <v>190</v>
      </c>
      <c r="I3244" s="13">
        <v>3243</v>
      </c>
    </row>
    <row r="3245" spans="1:9" x14ac:dyDescent="0.25">
      <c r="A3245" s="13" t="str">
        <f t="shared" si="50"/>
        <v xml:space="preserve">907-634-A  Traffic Signal Equipment Pole, Type III, 17' Shaft, 55' &amp; 75' Arm </v>
      </c>
      <c r="B3245" s="13" t="s">
        <v>3385</v>
      </c>
      <c r="C3245" s="13" t="s">
        <v>3769</v>
      </c>
      <c r="D3245" s="13" t="s">
        <v>207</v>
      </c>
      <c r="E3245" s="13" t="s">
        <v>187</v>
      </c>
      <c r="F3245" s="13" t="s">
        <v>188</v>
      </c>
      <c r="G3245" s="13" t="s">
        <v>189</v>
      </c>
      <c r="H3245" s="13" t="s">
        <v>190</v>
      </c>
      <c r="I3245" s="13">
        <v>3244</v>
      </c>
    </row>
    <row r="3246" spans="1:9" x14ac:dyDescent="0.25">
      <c r="A3246" s="13" t="str">
        <f t="shared" si="50"/>
        <v xml:space="preserve">907-634-A  Traffic Signal Equipment Pole, Type III, 17' Shaft, 60' &amp; 60' Arms </v>
      </c>
      <c r="B3246" s="13" t="s">
        <v>3385</v>
      </c>
      <c r="C3246" s="13" t="s">
        <v>3770</v>
      </c>
      <c r="D3246" s="13" t="s">
        <v>207</v>
      </c>
      <c r="E3246" s="13" t="s">
        <v>187</v>
      </c>
      <c r="F3246" s="13" t="s">
        <v>188</v>
      </c>
      <c r="G3246" s="13" t="s">
        <v>189</v>
      </c>
      <c r="H3246" s="13" t="s">
        <v>190</v>
      </c>
      <c r="I3246" s="13">
        <v>3245</v>
      </c>
    </row>
    <row r="3247" spans="1:9" x14ac:dyDescent="0.25">
      <c r="A3247" s="13" t="str">
        <f t="shared" si="50"/>
        <v xml:space="preserve">907-634-A  Traffic Signal Equipment Pole, Type III, 17' Shaft, 60' &amp; 65' Arms </v>
      </c>
      <c r="B3247" s="13" t="s">
        <v>3385</v>
      </c>
      <c r="C3247" s="13" t="s">
        <v>3771</v>
      </c>
      <c r="D3247" s="13" t="s">
        <v>207</v>
      </c>
      <c r="E3247" s="13" t="s">
        <v>187</v>
      </c>
      <c r="F3247" s="13" t="s">
        <v>188</v>
      </c>
      <c r="G3247" s="13" t="s">
        <v>189</v>
      </c>
      <c r="H3247" s="13" t="s">
        <v>190</v>
      </c>
      <c r="I3247" s="13">
        <v>3246</v>
      </c>
    </row>
    <row r="3248" spans="1:9" x14ac:dyDescent="0.25">
      <c r="A3248" s="13" t="str">
        <f t="shared" si="50"/>
        <v xml:space="preserve">907-634-A  Traffic Signal Equipment Pole, Type III, 17' Shaft, 60' &amp; 70' Arm </v>
      </c>
      <c r="B3248" s="13" t="s">
        <v>3385</v>
      </c>
      <c r="C3248" s="13" t="s">
        <v>3772</v>
      </c>
      <c r="D3248" s="13" t="s">
        <v>207</v>
      </c>
      <c r="E3248" s="13" t="s">
        <v>187</v>
      </c>
      <c r="F3248" s="13" t="s">
        <v>188</v>
      </c>
      <c r="G3248" s="13" t="s">
        <v>189</v>
      </c>
      <c r="H3248" s="13" t="s">
        <v>190</v>
      </c>
      <c r="I3248" s="13">
        <v>3247</v>
      </c>
    </row>
    <row r="3249" spans="1:9" x14ac:dyDescent="0.25">
      <c r="A3249" s="13" t="str">
        <f t="shared" si="50"/>
        <v xml:space="preserve">907-634-A  Traffic Signal Equipment Pole, Type III, 17' Shaft, 60' &amp; 75' Arm </v>
      </c>
      <c r="B3249" s="13" t="s">
        <v>3385</v>
      </c>
      <c r="C3249" s="13" t="s">
        <v>3773</v>
      </c>
      <c r="D3249" s="13" t="s">
        <v>207</v>
      </c>
      <c r="E3249" s="13" t="s">
        <v>187</v>
      </c>
      <c r="F3249" s="13" t="s">
        <v>188</v>
      </c>
      <c r="G3249" s="13" t="s">
        <v>189</v>
      </c>
      <c r="H3249" s="13" t="s">
        <v>190</v>
      </c>
      <c r="I3249" s="13">
        <v>3248</v>
      </c>
    </row>
    <row r="3250" spans="1:9" x14ac:dyDescent="0.25">
      <c r="A3250" s="13" t="str">
        <f t="shared" si="50"/>
        <v xml:space="preserve">907-634-A  Traffic Signal Equipment Pole, Type III, 17' Shaft, 65' &amp; 65' Arm </v>
      </c>
      <c r="B3250" s="13" t="s">
        <v>3385</v>
      </c>
      <c r="C3250" s="13" t="s">
        <v>3774</v>
      </c>
      <c r="D3250" s="13" t="s">
        <v>207</v>
      </c>
      <c r="E3250" s="13" t="s">
        <v>187</v>
      </c>
      <c r="F3250" s="13" t="s">
        <v>188</v>
      </c>
      <c r="G3250" s="13" t="s">
        <v>189</v>
      </c>
      <c r="H3250" s="13" t="s">
        <v>190</v>
      </c>
      <c r="I3250" s="13">
        <v>3249</v>
      </c>
    </row>
    <row r="3251" spans="1:9" x14ac:dyDescent="0.25">
      <c r="A3251" s="13" t="str">
        <f t="shared" si="50"/>
        <v xml:space="preserve">907-634-A  Traffic Signal Equipment Pole, Type III, 17' Shaft, 65' &amp; 70' Arm </v>
      </c>
      <c r="B3251" s="13" t="s">
        <v>3385</v>
      </c>
      <c r="C3251" s="13" t="s">
        <v>3775</v>
      </c>
      <c r="D3251" s="13" t="s">
        <v>207</v>
      </c>
      <c r="E3251" s="13" t="s">
        <v>187</v>
      </c>
      <c r="F3251" s="13" t="s">
        <v>188</v>
      </c>
      <c r="G3251" s="13" t="s">
        <v>189</v>
      </c>
      <c r="H3251" s="13" t="s">
        <v>190</v>
      </c>
      <c r="I3251" s="13">
        <v>3250</v>
      </c>
    </row>
    <row r="3252" spans="1:9" x14ac:dyDescent="0.25">
      <c r="A3252" s="13" t="str">
        <f t="shared" si="50"/>
        <v xml:space="preserve">907-634-A  Traffic Signal Equipment Pole, Type III, 17' Shaft, 75' &amp; 35' Arms </v>
      </c>
      <c r="B3252" s="13" t="s">
        <v>3385</v>
      </c>
      <c r="C3252" s="13" t="s">
        <v>3776</v>
      </c>
      <c r="D3252" s="13" t="s">
        <v>207</v>
      </c>
      <c r="E3252" s="13" t="s">
        <v>187</v>
      </c>
      <c r="F3252" s="13" t="s">
        <v>188</v>
      </c>
      <c r="G3252" s="13" t="s">
        <v>189</v>
      </c>
      <c r="H3252" s="13" t="s">
        <v>190</v>
      </c>
      <c r="I3252" s="13">
        <v>3251</v>
      </c>
    </row>
    <row r="3253" spans="1:9" x14ac:dyDescent="0.25">
      <c r="A3253" s="13" t="str">
        <f t="shared" si="50"/>
        <v xml:space="preserve">907-634-A  Traffic Signal Equipment Pole, Type III, 17' Shaft, 75' &amp; 45' Arms </v>
      </c>
      <c r="B3253" s="13" t="s">
        <v>3385</v>
      </c>
      <c r="C3253" s="13" t="s">
        <v>3777</v>
      </c>
      <c r="D3253" s="13" t="s">
        <v>207</v>
      </c>
      <c r="E3253" s="13" t="s">
        <v>187</v>
      </c>
      <c r="F3253" s="13" t="s">
        <v>188</v>
      </c>
      <c r="G3253" s="13" t="s">
        <v>189</v>
      </c>
      <c r="H3253" s="13" t="s">
        <v>190</v>
      </c>
      <c r="I3253" s="13">
        <v>3252</v>
      </c>
    </row>
    <row r="3254" spans="1:9" x14ac:dyDescent="0.25">
      <c r="A3254" s="13" t="str">
        <f t="shared" si="50"/>
        <v xml:space="preserve">907-634-A  Traffic Signal Equipment Pole, Type III, 22' Shaft, 60' &amp; 75' Arm </v>
      </c>
      <c r="B3254" s="13" t="s">
        <v>3385</v>
      </c>
      <c r="C3254" s="13" t="s">
        <v>3778</v>
      </c>
      <c r="D3254" s="13" t="s">
        <v>207</v>
      </c>
      <c r="E3254" s="13" t="s">
        <v>187</v>
      </c>
      <c r="F3254" s="13" t="s">
        <v>188</v>
      </c>
      <c r="G3254" s="13" t="s">
        <v>189</v>
      </c>
      <c r="H3254" s="13" t="s">
        <v>190</v>
      </c>
      <c r="I3254" s="13">
        <v>3253</v>
      </c>
    </row>
    <row r="3255" spans="1:9" x14ac:dyDescent="0.25">
      <c r="A3255" s="13" t="str">
        <f t="shared" si="50"/>
        <v xml:space="preserve">907-634-A  Traffic Signal Equipment Pole, Type III, 22' Shaft, 75' &amp; 60' Arms </v>
      </c>
      <c r="B3255" s="13" t="s">
        <v>3385</v>
      </c>
      <c r="C3255" s="13" t="s">
        <v>3779</v>
      </c>
      <c r="D3255" s="13" t="s">
        <v>207</v>
      </c>
      <c r="E3255" s="13" t="s">
        <v>187</v>
      </c>
      <c r="F3255" s="13" t="s">
        <v>188</v>
      </c>
      <c r="G3255" s="13" t="s">
        <v>189</v>
      </c>
      <c r="H3255" s="13" t="s">
        <v>190</v>
      </c>
      <c r="I3255" s="13">
        <v>3254</v>
      </c>
    </row>
    <row r="3256" spans="1:9" x14ac:dyDescent="0.25">
      <c r="A3256" s="13" t="str">
        <f t="shared" si="50"/>
        <v xml:space="preserve">907-634-A  Traffic Signal Equipment Pole, Type III, 22' Shaft, 80' &amp; 40' Arms </v>
      </c>
      <c r="B3256" s="13" t="s">
        <v>3385</v>
      </c>
      <c r="C3256" s="13" t="s">
        <v>3780</v>
      </c>
      <c r="D3256" s="13" t="s">
        <v>207</v>
      </c>
      <c r="E3256" s="13" t="s">
        <v>187</v>
      </c>
      <c r="F3256" s="13" t="s">
        <v>188</v>
      </c>
      <c r="G3256" s="13" t="s">
        <v>189</v>
      </c>
      <c r="H3256" s="13" t="s">
        <v>190</v>
      </c>
      <c r="I3256" s="13">
        <v>3255</v>
      </c>
    </row>
    <row r="3257" spans="1:9" x14ac:dyDescent="0.25">
      <c r="A3257" s="13" t="str">
        <f t="shared" si="50"/>
        <v xml:space="preserve">907-634-A  Traffic Signal Equipment Pole, Type III, 30' Shaft, 25' &amp; 30' Arm </v>
      </c>
      <c r="B3257" s="13" t="s">
        <v>3385</v>
      </c>
      <c r="C3257" s="13" t="s">
        <v>3781</v>
      </c>
      <c r="D3257" s="13" t="s">
        <v>207</v>
      </c>
      <c r="E3257" s="13" t="s">
        <v>187</v>
      </c>
      <c r="F3257" s="13" t="s">
        <v>188</v>
      </c>
      <c r="G3257" s="13" t="s">
        <v>189</v>
      </c>
      <c r="H3257" s="13" t="s">
        <v>190</v>
      </c>
      <c r="I3257" s="13">
        <v>3256</v>
      </c>
    </row>
    <row r="3258" spans="1:9" x14ac:dyDescent="0.25">
      <c r="A3258" s="13" t="str">
        <f t="shared" si="50"/>
        <v xml:space="preserve">907-634-A  Traffic Signal Equipment Pole, Type III, 30' Shaft, 25' &amp; 35' Arm </v>
      </c>
      <c r="B3258" s="13" t="s">
        <v>3385</v>
      </c>
      <c r="C3258" s="13" t="s">
        <v>3782</v>
      </c>
      <c r="D3258" s="13" t="s">
        <v>207</v>
      </c>
      <c r="E3258" s="13" t="s">
        <v>187</v>
      </c>
      <c r="F3258" s="13" t="s">
        <v>188</v>
      </c>
      <c r="G3258" s="13" t="s">
        <v>189</v>
      </c>
      <c r="H3258" s="13" t="s">
        <v>190</v>
      </c>
      <c r="I3258" s="13">
        <v>3257</v>
      </c>
    </row>
    <row r="3259" spans="1:9" x14ac:dyDescent="0.25">
      <c r="A3259" s="13" t="str">
        <f t="shared" si="50"/>
        <v xml:space="preserve">907-634-A  Traffic Signal Equipment Pole, Type III, 30' Shaft, 25' &amp; 40' Arm </v>
      </c>
      <c r="B3259" s="13" t="s">
        <v>3385</v>
      </c>
      <c r="C3259" s="13" t="s">
        <v>3783</v>
      </c>
      <c r="D3259" s="13" t="s">
        <v>207</v>
      </c>
      <c r="E3259" s="13" t="s">
        <v>187</v>
      </c>
      <c r="F3259" s="13" t="s">
        <v>188</v>
      </c>
      <c r="G3259" s="13" t="s">
        <v>189</v>
      </c>
      <c r="H3259" s="13" t="s">
        <v>190</v>
      </c>
      <c r="I3259" s="13">
        <v>3258</v>
      </c>
    </row>
    <row r="3260" spans="1:9" x14ac:dyDescent="0.25">
      <c r="A3260" s="13" t="str">
        <f t="shared" si="50"/>
        <v xml:space="preserve">907-634-A  Traffic Signal Equipment Pole, Type III, 30' Shaft, 25' &amp; 45' Arm </v>
      </c>
      <c r="B3260" s="13" t="s">
        <v>3385</v>
      </c>
      <c r="C3260" s="13" t="s">
        <v>3784</v>
      </c>
      <c r="D3260" s="13" t="s">
        <v>207</v>
      </c>
      <c r="E3260" s="13" t="s">
        <v>187</v>
      </c>
      <c r="F3260" s="13" t="s">
        <v>188</v>
      </c>
      <c r="G3260" s="13" t="s">
        <v>189</v>
      </c>
      <c r="H3260" s="13" t="s">
        <v>190</v>
      </c>
      <c r="I3260" s="13">
        <v>3259</v>
      </c>
    </row>
    <row r="3261" spans="1:9" x14ac:dyDescent="0.25">
      <c r="A3261" s="13" t="str">
        <f t="shared" si="50"/>
        <v xml:space="preserve">907-634-A  Traffic Signal Equipment Pole, Type III, 30' Shaft, 25' &amp; 50' Arm </v>
      </c>
      <c r="B3261" s="13" t="s">
        <v>3385</v>
      </c>
      <c r="C3261" s="13" t="s">
        <v>3785</v>
      </c>
      <c r="D3261" s="13" t="s">
        <v>207</v>
      </c>
      <c r="E3261" s="13" t="s">
        <v>187</v>
      </c>
      <c r="F3261" s="13" t="s">
        <v>188</v>
      </c>
      <c r="G3261" s="13" t="s">
        <v>189</v>
      </c>
      <c r="H3261" s="13" t="s">
        <v>190</v>
      </c>
      <c r="I3261" s="13">
        <v>3260</v>
      </c>
    </row>
    <row r="3262" spans="1:9" x14ac:dyDescent="0.25">
      <c r="A3262" s="13" t="str">
        <f t="shared" si="50"/>
        <v xml:space="preserve">907-634-A  Traffic Signal Equipment Pole, Type III, 30' Shaft, 25' &amp; 55' Arm </v>
      </c>
      <c r="B3262" s="13" t="s">
        <v>3385</v>
      </c>
      <c r="C3262" s="13" t="s">
        <v>3786</v>
      </c>
      <c r="D3262" s="13" t="s">
        <v>207</v>
      </c>
      <c r="E3262" s="13" t="s">
        <v>187</v>
      </c>
      <c r="F3262" s="13" t="s">
        <v>188</v>
      </c>
      <c r="G3262" s="13" t="s">
        <v>189</v>
      </c>
      <c r="H3262" s="13" t="s">
        <v>190</v>
      </c>
      <c r="I3262" s="13">
        <v>3261</v>
      </c>
    </row>
    <row r="3263" spans="1:9" x14ac:dyDescent="0.25">
      <c r="A3263" s="13" t="str">
        <f t="shared" si="50"/>
        <v xml:space="preserve">907-634-A  Traffic Signal Equipment Pole, Type III, 30' Shaft, 25' &amp; 60' Arm </v>
      </c>
      <c r="B3263" s="13" t="s">
        <v>3385</v>
      </c>
      <c r="C3263" s="13" t="s">
        <v>3787</v>
      </c>
      <c r="D3263" s="13" t="s">
        <v>207</v>
      </c>
      <c r="E3263" s="13" t="s">
        <v>187</v>
      </c>
      <c r="F3263" s="13" t="s">
        <v>188</v>
      </c>
      <c r="G3263" s="13" t="s">
        <v>189</v>
      </c>
      <c r="H3263" s="13" t="s">
        <v>190</v>
      </c>
      <c r="I3263" s="13">
        <v>3262</v>
      </c>
    </row>
    <row r="3264" spans="1:9" x14ac:dyDescent="0.25">
      <c r="A3264" s="13" t="str">
        <f t="shared" si="50"/>
        <v xml:space="preserve">907-634-A  Traffic Signal Equipment Pole, Type III, 30' Shaft, 30' &amp; 30' Arm </v>
      </c>
      <c r="B3264" s="13" t="s">
        <v>3385</v>
      </c>
      <c r="C3264" s="13" t="s">
        <v>3788</v>
      </c>
      <c r="D3264" s="13" t="s">
        <v>207</v>
      </c>
      <c r="E3264" s="13" t="s">
        <v>187</v>
      </c>
      <c r="F3264" s="13" t="s">
        <v>188</v>
      </c>
      <c r="G3264" s="13" t="s">
        <v>189</v>
      </c>
      <c r="H3264" s="13" t="s">
        <v>190</v>
      </c>
      <c r="I3264" s="13">
        <v>3263</v>
      </c>
    </row>
    <row r="3265" spans="1:9" x14ac:dyDescent="0.25">
      <c r="A3265" s="13" t="str">
        <f t="shared" si="50"/>
        <v xml:space="preserve">907-634-A  Traffic Signal Equipment Pole, Type III, 30' Shaft, 30' &amp; 35' Arm </v>
      </c>
      <c r="B3265" s="13" t="s">
        <v>3385</v>
      </c>
      <c r="C3265" s="13" t="s">
        <v>3789</v>
      </c>
      <c r="D3265" s="13" t="s">
        <v>207</v>
      </c>
      <c r="E3265" s="13" t="s">
        <v>187</v>
      </c>
      <c r="F3265" s="13" t="s">
        <v>188</v>
      </c>
      <c r="G3265" s="13" t="s">
        <v>189</v>
      </c>
      <c r="H3265" s="13" t="s">
        <v>190</v>
      </c>
      <c r="I3265" s="13">
        <v>3264</v>
      </c>
    </row>
    <row r="3266" spans="1:9" x14ac:dyDescent="0.25">
      <c r="A3266" s="13" t="str">
        <f t="shared" si="50"/>
        <v xml:space="preserve">907-634-A  Traffic Signal Equipment Pole, Type III, 30' Shaft, 30' &amp; 40' Arm </v>
      </c>
      <c r="B3266" s="13" t="s">
        <v>3385</v>
      </c>
      <c r="C3266" s="13" t="s">
        <v>3790</v>
      </c>
      <c r="D3266" s="13" t="s">
        <v>207</v>
      </c>
      <c r="E3266" s="13" t="s">
        <v>187</v>
      </c>
      <c r="F3266" s="13" t="s">
        <v>188</v>
      </c>
      <c r="G3266" s="13" t="s">
        <v>189</v>
      </c>
      <c r="H3266" s="13" t="s">
        <v>190</v>
      </c>
      <c r="I3266" s="13">
        <v>3265</v>
      </c>
    </row>
    <row r="3267" spans="1:9" x14ac:dyDescent="0.25">
      <c r="A3267" s="13" t="str">
        <f t="shared" si="50"/>
        <v xml:space="preserve">907-634-A  Traffic Signal Equipment Pole, Type III, 30' Shaft, 30' &amp; 45' Arm </v>
      </c>
      <c r="B3267" s="13" t="s">
        <v>3385</v>
      </c>
      <c r="C3267" s="13" t="s">
        <v>3791</v>
      </c>
      <c r="D3267" s="13" t="s">
        <v>207</v>
      </c>
      <c r="E3267" s="13" t="s">
        <v>187</v>
      </c>
      <c r="F3267" s="13" t="s">
        <v>188</v>
      </c>
      <c r="G3267" s="13" t="s">
        <v>189</v>
      </c>
      <c r="H3267" s="13" t="s">
        <v>190</v>
      </c>
      <c r="I3267" s="13">
        <v>3266</v>
      </c>
    </row>
    <row r="3268" spans="1:9" x14ac:dyDescent="0.25">
      <c r="A3268" s="13" t="str">
        <f t="shared" ref="A3268:A3331" si="51">_xlfn.CONCAT(B3268," ", C3268)</f>
        <v xml:space="preserve">907-634-A  Traffic Signal Equipment Pole, Type III, 30' Shaft, 30' &amp; 50' Arm </v>
      </c>
      <c r="B3268" s="13" t="s">
        <v>3385</v>
      </c>
      <c r="C3268" s="13" t="s">
        <v>3792</v>
      </c>
      <c r="D3268" s="13" t="s">
        <v>207</v>
      </c>
      <c r="E3268" s="13" t="s">
        <v>187</v>
      </c>
      <c r="F3268" s="13" t="s">
        <v>188</v>
      </c>
      <c r="G3268" s="13" t="s">
        <v>189</v>
      </c>
      <c r="H3268" s="13" t="s">
        <v>190</v>
      </c>
      <c r="I3268" s="13">
        <v>3267</v>
      </c>
    </row>
    <row r="3269" spans="1:9" x14ac:dyDescent="0.25">
      <c r="A3269" s="13" t="str">
        <f t="shared" si="51"/>
        <v xml:space="preserve">907-634-A  Traffic Signal Equipment Pole, Type III, 30' Shaft, 30' &amp; 55' Arm </v>
      </c>
      <c r="B3269" s="13" t="s">
        <v>3385</v>
      </c>
      <c r="C3269" s="13" t="s">
        <v>3793</v>
      </c>
      <c r="D3269" s="13" t="s">
        <v>207</v>
      </c>
      <c r="E3269" s="13" t="s">
        <v>187</v>
      </c>
      <c r="F3269" s="13" t="s">
        <v>188</v>
      </c>
      <c r="G3269" s="13" t="s">
        <v>189</v>
      </c>
      <c r="H3269" s="13" t="s">
        <v>190</v>
      </c>
      <c r="I3269" s="13">
        <v>3268</v>
      </c>
    </row>
    <row r="3270" spans="1:9" x14ac:dyDescent="0.25">
      <c r="A3270" s="13" t="str">
        <f t="shared" si="51"/>
        <v xml:space="preserve">907-634-A  Traffic Signal Equipment Pole, Type III, 30' Shaft, 30' &amp; 60' Arm </v>
      </c>
      <c r="B3270" s="13" t="s">
        <v>3385</v>
      </c>
      <c r="C3270" s="13" t="s">
        <v>3794</v>
      </c>
      <c r="D3270" s="13" t="s">
        <v>207</v>
      </c>
      <c r="E3270" s="13" t="s">
        <v>187</v>
      </c>
      <c r="F3270" s="13" t="s">
        <v>188</v>
      </c>
      <c r="G3270" s="13" t="s">
        <v>189</v>
      </c>
      <c r="H3270" s="13" t="s">
        <v>190</v>
      </c>
      <c r="I3270" s="13">
        <v>3269</v>
      </c>
    </row>
    <row r="3271" spans="1:9" x14ac:dyDescent="0.25">
      <c r="A3271" s="13" t="str">
        <f t="shared" si="51"/>
        <v xml:space="preserve">907-634-A  Traffic Signal Equipment Pole, Type III, 30' Shaft, 30' &amp; 65' Arm </v>
      </c>
      <c r="B3271" s="13" t="s">
        <v>3385</v>
      </c>
      <c r="C3271" s="13" t="s">
        <v>3795</v>
      </c>
      <c r="D3271" s="13" t="s">
        <v>207</v>
      </c>
      <c r="E3271" s="13" t="s">
        <v>187</v>
      </c>
      <c r="F3271" s="13" t="s">
        <v>188</v>
      </c>
      <c r="G3271" s="13" t="s">
        <v>189</v>
      </c>
      <c r="H3271" s="13" t="s">
        <v>190</v>
      </c>
      <c r="I3271" s="13">
        <v>3270</v>
      </c>
    </row>
    <row r="3272" spans="1:9" x14ac:dyDescent="0.25">
      <c r="A3272" s="13" t="str">
        <f t="shared" si="51"/>
        <v xml:space="preserve">907-634-A  Traffic Signal Equipment Pole, Type III, 30' Shaft, 30' &amp; 70' Arm </v>
      </c>
      <c r="B3272" s="13" t="s">
        <v>3385</v>
      </c>
      <c r="C3272" s="13" t="s">
        <v>3796</v>
      </c>
      <c r="D3272" s="13" t="s">
        <v>207</v>
      </c>
      <c r="E3272" s="13" t="s">
        <v>187</v>
      </c>
      <c r="F3272" s="13" t="s">
        <v>188</v>
      </c>
      <c r="G3272" s="13" t="s">
        <v>189</v>
      </c>
      <c r="H3272" s="13" t="s">
        <v>190</v>
      </c>
      <c r="I3272" s="13">
        <v>3271</v>
      </c>
    </row>
    <row r="3273" spans="1:9" x14ac:dyDescent="0.25">
      <c r="A3273" s="13" t="str">
        <f t="shared" si="51"/>
        <v xml:space="preserve">907-634-A  Traffic Signal Equipment Pole, Type III, 30' Shaft, 30' &amp; 75' Arm </v>
      </c>
      <c r="B3273" s="13" t="s">
        <v>3385</v>
      </c>
      <c r="C3273" s="13" t="s">
        <v>3797</v>
      </c>
      <c r="D3273" s="13" t="s">
        <v>207</v>
      </c>
      <c r="E3273" s="13" t="s">
        <v>187</v>
      </c>
      <c r="F3273" s="13" t="s">
        <v>188</v>
      </c>
      <c r="G3273" s="13" t="s">
        <v>189</v>
      </c>
      <c r="H3273" s="13" t="s">
        <v>190</v>
      </c>
      <c r="I3273" s="13">
        <v>3272</v>
      </c>
    </row>
    <row r="3274" spans="1:9" x14ac:dyDescent="0.25">
      <c r="A3274" s="13" t="str">
        <f t="shared" si="51"/>
        <v xml:space="preserve">907-634-A  Traffic Signal Equipment Pole, Type III, 30' Shaft, 35' &amp; 40' Arm </v>
      </c>
      <c r="B3274" s="13" t="s">
        <v>3385</v>
      </c>
      <c r="C3274" s="13" t="s">
        <v>3798</v>
      </c>
      <c r="D3274" s="13" t="s">
        <v>207</v>
      </c>
      <c r="E3274" s="13" t="s">
        <v>187</v>
      </c>
      <c r="F3274" s="13" t="s">
        <v>188</v>
      </c>
      <c r="G3274" s="13" t="s">
        <v>189</v>
      </c>
      <c r="H3274" s="13" t="s">
        <v>190</v>
      </c>
      <c r="I3274" s="13">
        <v>3273</v>
      </c>
    </row>
    <row r="3275" spans="1:9" x14ac:dyDescent="0.25">
      <c r="A3275" s="13" t="str">
        <f t="shared" si="51"/>
        <v xml:space="preserve">907-634-A  Traffic Signal Equipment Pole, Type III, 30' Shaft, 35' &amp; 45' Arm </v>
      </c>
      <c r="B3275" s="13" t="s">
        <v>3385</v>
      </c>
      <c r="C3275" s="13" t="s">
        <v>3799</v>
      </c>
      <c r="D3275" s="13" t="s">
        <v>207</v>
      </c>
      <c r="E3275" s="13" t="s">
        <v>187</v>
      </c>
      <c r="F3275" s="13" t="s">
        <v>188</v>
      </c>
      <c r="G3275" s="13" t="s">
        <v>189</v>
      </c>
      <c r="H3275" s="13" t="s">
        <v>190</v>
      </c>
      <c r="I3275" s="13">
        <v>3274</v>
      </c>
    </row>
    <row r="3276" spans="1:9" x14ac:dyDescent="0.25">
      <c r="A3276" s="13" t="str">
        <f t="shared" si="51"/>
        <v xml:space="preserve">907-634-A  Traffic Signal Equipment Pole, Type III, 30' Shaft, 35' &amp; 50' Arm </v>
      </c>
      <c r="B3276" s="13" t="s">
        <v>3385</v>
      </c>
      <c r="C3276" s="13" t="s">
        <v>3800</v>
      </c>
      <c r="D3276" s="13" t="s">
        <v>207</v>
      </c>
      <c r="E3276" s="13" t="s">
        <v>187</v>
      </c>
      <c r="F3276" s="13" t="s">
        <v>188</v>
      </c>
      <c r="G3276" s="13" t="s">
        <v>189</v>
      </c>
      <c r="H3276" s="13" t="s">
        <v>190</v>
      </c>
      <c r="I3276" s="13">
        <v>3275</v>
      </c>
    </row>
    <row r="3277" spans="1:9" x14ac:dyDescent="0.25">
      <c r="A3277" s="13" t="str">
        <f t="shared" si="51"/>
        <v xml:space="preserve">907-634-A  Traffic Signal Equipment Pole, Type III, 30' Shaft, 35' &amp; 55' Arm </v>
      </c>
      <c r="B3277" s="13" t="s">
        <v>3385</v>
      </c>
      <c r="C3277" s="13" t="s">
        <v>3801</v>
      </c>
      <c r="D3277" s="13" t="s">
        <v>207</v>
      </c>
      <c r="E3277" s="13" t="s">
        <v>187</v>
      </c>
      <c r="F3277" s="13" t="s">
        <v>188</v>
      </c>
      <c r="G3277" s="13" t="s">
        <v>189</v>
      </c>
      <c r="H3277" s="13" t="s">
        <v>190</v>
      </c>
      <c r="I3277" s="13">
        <v>3276</v>
      </c>
    </row>
    <row r="3278" spans="1:9" x14ac:dyDescent="0.25">
      <c r="A3278" s="13" t="str">
        <f t="shared" si="51"/>
        <v xml:space="preserve">907-634-A  Traffic Signal Equipment Pole, Type III, 30' Shaft, 35' &amp; 60' Arm </v>
      </c>
      <c r="B3278" s="13" t="s">
        <v>3385</v>
      </c>
      <c r="C3278" s="13" t="s">
        <v>3802</v>
      </c>
      <c r="D3278" s="13" t="s">
        <v>207</v>
      </c>
      <c r="E3278" s="13" t="s">
        <v>187</v>
      </c>
      <c r="F3278" s="13" t="s">
        <v>188</v>
      </c>
      <c r="G3278" s="13" t="s">
        <v>189</v>
      </c>
      <c r="H3278" s="13" t="s">
        <v>190</v>
      </c>
      <c r="I3278" s="13">
        <v>3277</v>
      </c>
    </row>
    <row r="3279" spans="1:9" x14ac:dyDescent="0.25">
      <c r="A3279" s="13" t="str">
        <f t="shared" si="51"/>
        <v xml:space="preserve">907-634-A  Traffic Signal Equipment Pole, Type III, 30' Shaft, 35' &amp; 65' Arm </v>
      </c>
      <c r="B3279" s="13" t="s">
        <v>3385</v>
      </c>
      <c r="C3279" s="13" t="s">
        <v>3803</v>
      </c>
      <c r="D3279" s="13" t="s">
        <v>207</v>
      </c>
      <c r="E3279" s="13" t="s">
        <v>187</v>
      </c>
      <c r="F3279" s="13" t="s">
        <v>188</v>
      </c>
      <c r="G3279" s="13" t="s">
        <v>189</v>
      </c>
      <c r="H3279" s="13" t="s">
        <v>190</v>
      </c>
      <c r="I3279" s="13">
        <v>3278</v>
      </c>
    </row>
    <row r="3280" spans="1:9" x14ac:dyDescent="0.25">
      <c r="A3280" s="13" t="str">
        <f t="shared" si="51"/>
        <v xml:space="preserve">907-634-A  Traffic Signal Equipment Pole, Type III, 30' Shaft, 35' &amp; 70' Arm </v>
      </c>
      <c r="B3280" s="13" t="s">
        <v>3385</v>
      </c>
      <c r="C3280" s="13" t="s">
        <v>3804</v>
      </c>
      <c r="D3280" s="13" t="s">
        <v>207</v>
      </c>
      <c r="E3280" s="13" t="s">
        <v>187</v>
      </c>
      <c r="F3280" s="13" t="s">
        <v>188</v>
      </c>
      <c r="G3280" s="13" t="s">
        <v>189</v>
      </c>
      <c r="H3280" s="13" t="s">
        <v>190</v>
      </c>
      <c r="I3280" s="13">
        <v>3279</v>
      </c>
    </row>
    <row r="3281" spans="1:9" x14ac:dyDescent="0.25">
      <c r="A3281" s="13" t="str">
        <f t="shared" si="51"/>
        <v xml:space="preserve">907-634-A  Traffic Signal Equipment Pole, Type III, 30' Shaft, 35' &amp; 75' Arm </v>
      </c>
      <c r="B3281" s="13" t="s">
        <v>3385</v>
      </c>
      <c r="C3281" s="13" t="s">
        <v>3805</v>
      </c>
      <c r="D3281" s="13" t="s">
        <v>207</v>
      </c>
      <c r="E3281" s="13" t="s">
        <v>187</v>
      </c>
      <c r="F3281" s="13" t="s">
        <v>188</v>
      </c>
      <c r="G3281" s="13" t="s">
        <v>189</v>
      </c>
      <c r="H3281" s="13" t="s">
        <v>190</v>
      </c>
      <c r="I3281" s="13">
        <v>3280</v>
      </c>
    </row>
    <row r="3282" spans="1:9" x14ac:dyDescent="0.25">
      <c r="A3282" s="13" t="str">
        <f t="shared" si="51"/>
        <v xml:space="preserve">907-634-A  Traffic Signal Equipment Pole, Type III, 30' Shaft, 40' &amp; 40' Arm </v>
      </c>
      <c r="B3282" s="13" t="s">
        <v>3385</v>
      </c>
      <c r="C3282" s="13" t="s">
        <v>3806</v>
      </c>
      <c r="D3282" s="13" t="s">
        <v>207</v>
      </c>
      <c r="E3282" s="13" t="s">
        <v>187</v>
      </c>
      <c r="F3282" s="13" t="s">
        <v>188</v>
      </c>
      <c r="G3282" s="13" t="s">
        <v>189</v>
      </c>
      <c r="H3282" s="13" t="s">
        <v>190</v>
      </c>
      <c r="I3282" s="13">
        <v>3281</v>
      </c>
    </row>
    <row r="3283" spans="1:9" x14ac:dyDescent="0.25">
      <c r="A3283" s="13" t="str">
        <f t="shared" si="51"/>
        <v xml:space="preserve">907-634-A  Traffic Signal Equipment Pole, Type III, 30' Shaft, 40' &amp; 45' Arm </v>
      </c>
      <c r="B3283" s="13" t="s">
        <v>3385</v>
      </c>
      <c r="C3283" s="13" t="s">
        <v>3807</v>
      </c>
      <c r="D3283" s="13" t="s">
        <v>207</v>
      </c>
      <c r="E3283" s="13" t="s">
        <v>187</v>
      </c>
      <c r="F3283" s="13" t="s">
        <v>188</v>
      </c>
      <c r="G3283" s="13" t="s">
        <v>189</v>
      </c>
      <c r="H3283" s="13" t="s">
        <v>190</v>
      </c>
      <c r="I3283" s="13">
        <v>3282</v>
      </c>
    </row>
    <row r="3284" spans="1:9" x14ac:dyDescent="0.25">
      <c r="A3284" s="13" t="str">
        <f t="shared" si="51"/>
        <v xml:space="preserve">907-634-A  Traffic Signal Equipment Pole, Type III, 30' Shaft, 40' &amp; 50' Arm </v>
      </c>
      <c r="B3284" s="13" t="s">
        <v>3385</v>
      </c>
      <c r="C3284" s="13" t="s">
        <v>3808</v>
      </c>
      <c r="D3284" s="13" t="s">
        <v>207</v>
      </c>
      <c r="E3284" s="13" t="s">
        <v>187</v>
      </c>
      <c r="F3284" s="13" t="s">
        <v>188</v>
      </c>
      <c r="G3284" s="13" t="s">
        <v>189</v>
      </c>
      <c r="H3284" s="13" t="s">
        <v>190</v>
      </c>
      <c r="I3284" s="13">
        <v>3283</v>
      </c>
    </row>
    <row r="3285" spans="1:9" x14ac:dyDescent="0.25">
      <c r="A3285" s="13" t="str">
        <f t="shared" si="51"/>
        <v xml:space="preserve">907-634-A  Traffic Signal Equipment Pole, Type III, 30' Shaft, 40' &amp; 55' Arm </v>
      </c>
      <c r="B3285" s="13" t="s">
        <v>3385</v>
      </c>
      <c r="C3285" s="13" t="s">
        <v>3809</v>
      </c>
      <c r="D3285" s="13" t="s">
        <v>207</v>
      </c>
      <c r="E3285" s="13" t="s">
        <v>187</v>
      </c>
      <c r="F3285" s="13" t="s">
        <v>188</v>
      </c>
      <c r="G3285" s="13" t="s">
        <v>189</v>
      </c>
      <c r="H3285" s="13" t="s">
        <v>190</v>
      </c>
      <c r="I3285" s="13">
        <v>3284</v>
      </c>
    </row>
    <row r="3286" spans="1:9" x14ac:dyDescent="0.25">
      <c r="A3286" s="13" t="str">
        <f t="shared" si="51"/>
        <v xml:space="preserve">907-634-A  Traffic Signal Equipment Pole, Type III, 30' Shaft, 40' &amp; 60' Arm </v>
      </c>
      <c r="B3286" s="13" t="s">
        <v>3385</v>
      </c>
      <c r="C3286" s="13" t="s">
        <v>3810</v>
      </c>
      <c r="D3286" s="13" t="s">
        <v>207</v>
      </c>
      <c r="E3286" s="13" t="s">
        <v>187</v>
      </c>
      <c r="F3286" s="13" t="s">
        <v>188</v>
      </c>
      <c r="G3286" s="13" t="s">
        <v>189</v>
      </c>
      <c r="H3286" s="13" t="s">
        <v>190</v>
      </c>
      <c r="I3286" s="13">
        <v>3285</v>
      </c>
    </row>
    <row r="3287" spans="1:9" x14ac:dyDescent="0.25">
      <c r="A3287" s="13" t="str">
        <f t="shared" si="51"/>
        <v xml:space="preserve">907-634-A  Traffic Signal Equipment Pole, Type III, 30' Shaft, 40' &amp; 65' Arm </v>
      </c>
      <c r="B3287" s="13" t="s">
        <v>3385</v>
      </c>
      <c r="C3287" s="13" t="s">
        <v>3811</v>
      </c>
      <c r="D3287" s="13" t="s">
        <v>207</v>
      </c>
      <c r="E3287" s="13" t="s">
        <v>187</v>
      </c>
      <c r="F3287" s="13" t="s">
        <v>188</v>
      </c>
      <c r="G3287" s="13" t="s">
        <v>189</v>
      </c>
      <c r="H3287" s="13" t="s">
        <v>190</v>
      </c>
      <c r="I3287" s="13">
        <v>3286</v>
      </c>
    </row>
    <row r="3288" spans="1:9" x14ac:dyDescent="0.25">
      <c r="A3288" s="13" t="str">
        <f t="shared" si="51"/>
        <v xml:space="preserve">907-634-A  Traffic Signal Equipment Pole, Type III, 30' Shaft, 40' &amp; 70' Arm </v>
      </c>
      <c r="B3288" s="13" t="s">
        <v>3385</v>
      </c>
      <c r="C3288" s="13" t="s">
        <v>3812</v>
      </c>
      <c r="D3288" s="13" t="s">
        <v>207</v>
      </c>
      <c r="E3288" s="13" t="s">
        <v>187</v>
      </c>
      <c r="F3288" s="13" t="s">
        <v>188</v>
      </c>
      <c r="G3288" s="13" t="s">
        <v>189</v>
      </c>
      <c r="H3288" s="13" t="s">
        <v>190</v>
      </c>
      <c r="I3288" s="13">
        <v>3287</v>
      </c>
    </row>
    <row r="3289" spans="1:9" x14ac:dyDescent="0.25">
      <c r="A3289" s="13" t="str">
        <f t="shared" si="51"/>
        <v xml:space="preserve">907-634-A  Traffic Signal Equipment Pole, Type III, 30' Shaft, 40' &amp; 75' Arm </v>
      </c>
      <c r="B3289" s="13" t="s">
        <v>3385</v>
      </c>
      <c r="C3289" s="13" t="s">
        <v>3813</v>
      </c>
      <c r="D3289" s="13" t="s">
        <v>207</v>
      </c>
      <c r="E3289" s="13" t="s">
        <v>187</v>
      </c>
      <c r="F3289" s="13" t="s">
        <v>188</v>
      </c>
      <c r="G3289" s="13" t="s">
        <v>189</v>
      </c>
      <c r="H3289" s="13" t="s">
        <v>190</v>
      </c>
      <c r="I3289" s="13">
        <v>3288</v>
      </c>
    </row>
    <row r="3290" spans="1:9" x14ac:dyDescent="0.25">
      <c r="A3290" s="13" t="str">
        <f t="shared" si="51"/>
        <v xml:space="preserve">907-634-A  Traffic Signal Equipment Pole, Type III, 30' Shaft, 45' &amp; 45' Arm </v>
      </c>
      <c r="B3290" s="13" t="s">
        <v>3385</v>
      </c>
      <c r="C3290" s="13" t="s">
        <v>3814</v>
      </c>
      <c r="D3290" s="13" t="s">
        <v>207</v>
      </c>
      <c r="E3290" s="13" t="s">
        <v>187</v>
      </c>
      <c r="F3290" s="13" t="s">
        <v>188</v>
      </c>
      <c r="G3290" s="13" t="s">
        <v>189</v>
      </c>
      <c r="H3290" s="13" t="s">
        <v>190</v>
      </c>
      <c r="I3290" s="13">
        <v>3289</v>
      </c>
    </row>
    <row r="3291" spans="1:9" x14ac:dyDescent="0.25">
      <c r="A3291" s="13" t="str">
        <f t="shared" si="51"/>
        <v xml:space="preserve">907-634-A  Traffic Signal Equipment Pole, Type III, 30' Shaft, 45' &amp; 50' Arm </v>
      </c>
      <c r="B3291" s="13" t="s">
        <v>3385</v>
      </c>
      <c r="C3291" s="13" t="s">
        <v>3815</v>
      </c>
      <c r="D3291" s="13" t="s">
        <v>207</v>
      </c>
      <c r="E3291" s="13" t="s">
        <v>187</v>
      </c>
      <c r="F3291" s="13" t="s">
        <v>188</v>
      </c>
      <c r="G3291" s="13" t="s">
        <v>189</v>
      </c>
      <c r="H3291" s="13" t="s">
        <v>190</v>
      </c>
      <c r="I3291" s="13">
        <v>3290</v>
      </c>
    </row>
    <row r="3292" spans="1:9" x14ac:dyDescent="0.25">
      <c r="A3292" s="13" t="str">
        <f t="shared" si="51"/>
        <v xml:space="preserve">907-634-A  Traffic Signal Equipment Pole, Type III, 30' Shaft, 45' &amp; 55' Arm </v>
      </c>
      <c r="B3292" s="13" t="s">
        <v>3385</v>
      </c>
      <c r="C3292" s="13" t="s">
        <v>3816</v>
      </c>
      <c r="D3292" s="13" t="s">
        <v>207</v>
      </c>
      <c r="E3292" s="13" t="s">
        <v>187</v>
      </c>
      <c r="F3292" s="13" t="s">
        <v>188</v>
      </c>
      <c r="G3292" s="13" t="s">
        <v>189</v>
      </c>
      <c r="H3292" s="13" t="s">
        <v>190</v>
      </c>
      <c r="I3292" s="13">
        <v>3291</v>
      </c>
    </row>
    <row r="3293" spans="1:9" x14ac:dyDescent="0.25">
      <c r="A3293" s="13" t="str">
        <f t="shared" si="51"/>
        <v xml:space="preserve">907-634-A  Traffic Signal Equipment Pole, Type III, 30' Shaft, 45' &amp; 60' Arm </v>
      </c>
      <c r="B3293" s="13" t="s">
        <v>3385</v>
      </c>
      <c r="C3293" s="13" t="s">
        <v>3817</v>
      </c>
      <c r="D3293" s="13" t="s">
        <v>207</v>
      </c>
      <c r="E3293" s="13" t="s">
        <v>187</v>
      </c>
      <c r="F3293" s="13" t="s">
        <v>188</v>
      </c>
      <c r="G3293" s="13" t="s">
        <v>189</v>
      </c>
      <c r="H3293" s="13" t="s">
        <v>190</v>
      </c>
      <c r="I3293" s="13">
        <v>3292</v>
      </c>
    </row>
    <row r="3294" spans="1:9" x14ac:dyDescent="0.25">
      <c r="A3294" s="13" t="str">
        <f t="shared" si="51"/>
        <v xml:space="preserve">907-634-A  Traffic Signal Equipment Pole, Type III, 30' Shaft, 45' &amp; 65' Arm </v>
      </c>
      <c r="B3294" s="13" t="s">
        <v>3385</v>
      </c>
      <c r="C3294" s="13" t="s">
        <v>3818</v>
      </c>
      <c r="D3294" s="13" t="s">
        <v>207</v>
      </c>
      <c r="E3294" s="13" t="s">
        <v>187</v>
      </c>
      <c r="F3294" s="13" t="s">
        <v>188</v>
      </c>
      <c r="G3294" s="13" t="s">
        <v>189</v>
      </c>
      <c r="H3294" s="13" t="s">
        <v>190</v>
      </c>
      <c r="I3294" s="13">
        <v>3293</v>
      </c>
    </row>
    <row r="3295" spans="1:9" x14ac:dyDescent="0.25">
      <c r="A3295" s="13" t="str">
        <f t="shared" si="51"/>
        <v xml:space="preserve">907-634-A  Traffic Signal Equipment Pole, Type III, 30' Shaft, 45' &amp; 70' Arm </v>
      </c>
      <c r="B3295" s="13" t="s">
        <v>3385</v>
      </c>
      <c r="C3295" s="13" t="s">
        <v>3819</v>
      </c>
      <c r="D3295" s="13" t="s">
        <v>207</v>
      </c>
      <c r="E3295" s="13" t="s">
        <v>187</v>
      </c>
      <c r="F3295" s="13" t="s">
        <v>188</v>
      </c>
      <c r="G3295" s="13" t="s">
        <v>189</v>
      </c>
      <c r="H3295" s="13" t="s">
        <v>190</v>
      </c>
      <c r="I3295" s="13">
        <v>3294</v>
      </c>
    </row>
    <row r="3296" spans="1:9" x14ac:dyDescent="0.25">
      <c r="A3296" s="13" t="str">
        <f t="shared" si="51"/>
        <v xml:space="preserve">907-634-A  Traffic Signal Equipment Pole, Type III, 30' Shaft, 45' &amp; 75' Arm </v>
      </c>
      <c r="B3296" s="13" t="s">
        <v>3385</v>
      </c>
      <c r="C3296" s="13" t="s">
        <v>3820</v>
      </c>
      <c r="D3296" s="13" t="s">
        <v>207</v>
      </c>
      <c r="E3296" s="13" t="s">
        <v>187</v>
      </c>
      <c r="F3296" s="13" t="s">
        <v>188</v>
      </c>
      <c r="G3296" s="13" t="s">
        <v>189</v>
      </c>
      <c r="H3296" s="13" t="s">
        <v>190</v>
      </c>
      <c r="I3296" s="13">
        <v>3295</v>
      </c>
    </row>
    <row r="3297" spans="1:9" x14ac:dyDescent="0.25">
      <c r="A3297" s="13" t="str">
        <f t="shared" si="51"/>
        <v xml:space="preserve">907-634-A  Traffic Signal Equipment Pole, Type III, 30' Shaft, 50' &amp; 50' Arm </v>
      </c>
      <c r="B3297" s="13" t="s">
        <v>3385</v>
      </c>
      <c r="C3297" s="13" t="s">
        <v>3821</v>
      </c>
      <c r="D3297" s="13" t="s">
        <v>207</v>
      </c>
      <c r="E3297" s="13" t="s">
        <v>187</v>
      </c>
      <c r="F3297" s="13" t="s">
        <v>188</v>
      </c>
      <c r="G3297" s="13" t="s">
        <v>189</v>
      </c>
      <c r="H3297" s="13" t="s">
        <v>190</v>
      </c>
      <c r="I3297" s="13">
        <v>3296</v>
      </c>
    </row>
    <row r="3298" spans="1:9" x14ac:dyDescent="0.25">
      <c r="A3298" s="13" t="str">
        <f t="shared" si="51"/>
        <v xml:space="preserve">907-634-A  Traffic Signal Equipment Pole, Type III, 30' Shaft, 50' &amp; 55' Arm </v>
      </c>
      <c r="B3298" s="13" t="s">
        <v>3385</v>
      </c>
      <c r="C3298" s="13" t="s">
        <v>3822</v>
      </c>
      <c r="D3298" s="13" t="s">
        <v>207</v>
      </c>
      <c r="E3298" s="13" t="s">
        <v>187</v>
      </c>
      <c r="F3298" s="13" t="s">
        <v>188</v>
      </c>
      <c r="G3298" s="13" t="s">
        <v>189</v>
      </c>
      <c r="H3298" s="13" t="s">
        <v>190</v>
      </c>
      <c r="I3298" s="13">
        <v>3297</v>
      </c>
    </row>
    <row r="3299" spans="1:9" x14ac:dyDescent="0.25">
      <c r="A3299" s="13" t="str">
        <f t="shared" si="51"/>
        <v xml:space="preserve">907-634-A  Traffic Signal Equipment Pole, Type III, 30' Shaft, 50' &amp; 60' Arm </v>
      </c>
      <c r="B3299" s="13" t="s">
        <v>3385</v>
      </c>
      <c r="C3299" s="13" t="s">
        <v>3823</v>
      </c>
      <c r="D3299" s="13" t="s">
        <v>207</v>
      </c>
      <c r="E3299" s="13" t="s">
        <v>187</v>
      </c>
      <c r="F3299" s="13" t="s">
        <v>188</v>
      </c>
      <c r="G3299" s="13" t="s">
        <v>189</v>
      </c>
      <c r="H3299" s="13" t="s">
        <v>190</v>
      </c>
      <c r="I3299" s="13">
        <v>3298</v>
      </c>
    </row>
    <row r="3300" spans="1:9" x14ac:dyDescent="0.25">
      <c r="A3300" s="13" t="str">
        <f t="shared" si="51"/>
        <v xml:space="preserve">907-634-A  Traffic Signal Equipment Pole, Type III, 30' Shaft, 50' &amp; 65' Arm </v>
      </c>
      <c r="B3300" s="13" t="s">
        <v>3385</v>
      </c>
      <c r="C3300" s="13" t="s">
        <v>3824</v>
      </c>
      <c r="D3300" s="13" t="s">
        <v>207</v>
      </c>
      <c r="E3300" s="13" t="s">
        <v>187</v>
      </c>
      <c r="F3300" s="13" t="s">
        <v>188</v>
      </c>
      <c r="G3300" s="13" t="s">
        <v>189</v>
      </c>
      <c r="H3300" s="13" t="s">
        <v>190</v>
      </c>
      <c r="I3300" s="13">
        <v>3299</v>
      </c>
    </row>
    <row r="3301" spans="1:9" x14ac:dyDescent="0.25">
      <c r="A3301" s="13" t="str">
        <f t="shared" si="51"/>
        <v xml:space="preserve">907-634-A  Traffic Signal Equipment Pole, Type III, 30' Shaft, 50' &amp; 70' Arm </v>
      </c>
      <c r="B3301" s="13" t="s">
        <v>3385</v>
      </c>
      <c r="C3301" s="13" t="s">
        <v>3825</v>
      </c>
      <c r="D3301" s="13" t="s">
        <v>207</v>
      </c>
      <c r="E3301" s="13" t="s">
        <v>187</v>
      </c>
      <c r="F3301" s="13" t="s">
        <v>188</v>
      </c>
      <c r="G3301" s="13" t="s">
        <v>189</v>
      </c>
      <c r="H3301" s="13" t="s">
        <v>190</v>
      </c>
      <c r="I3301" s="13">
        <v>3300</v>
      </c>
    </row>
    <row r="3302" spans="1:9" x14ac:dyDescent="0.25">
      <c r="A3302" s="13" t="str">
        <f t="shared" si="51"/>
        <v xml:space="preserve">907-634-A  Traffic Signal Equipment Pole, Type III, 30' Shaft, 50' &amp; 75' Arm </v>
      </c>
      <c r="B3302" s="13" t="s">
        <v>3385</v>
      </c>
      <c r="C3302" s="13" t="s">
        <v>3826</v>
      </c>
      <c r="D3302" s="13" t="s">
        <v>207</v>
      </c>
      <c r="E3302" s="13" t="s">
        <v>187</v>
      </c>
      <c r="F3302" s="13" t="s">
        <v>188</v>
      </c>
      <c r="G3302" s="13" t="s">
        <v>189</v>
      </c>
      <c r="H3302" s="13" t="s">
        <v>190</v>
      </c>
      <c r="I3302" s="13">
        <v>3301</v>
      </c>
    </row>
    <row r="3303" spans="1:9" x14ac:dyDescent="0.25">
      <c r="A3303" s="13" t="str">
        <f t="shared" si="51"/>
        <v xml:space="preserve">907-634-A  Traffic Signal Equipment Pole, Type III, 30' Shaft, 55' &amp; 55' Arm </v>
      </c>
      <c r="B3303" s="13" t="s">
        <v>3385</v>
      </c>
      <c r="C3303" s="13" t="s">
        <v>3827</v>
      </c>
      <c r="D3303" s="13" t="s">
        <v>207</v>
      </c>
      <c r="E3303" s="13" t="s">
        <v>187</v>
      </c>
      <c r="F3303" s="13" t="s">
        <v>188</v>
      </c>
      <c r="G3303" s="13" t="s">
        <v>189</v>
      </c>
      <c r="H3303" s="13" t="s">
        <v>190</v>
      </c>
      <c r="I3303" s="13">
        <v>3302</v>
      </c>
    </row>
    <row r="3304" spans="1:9" x14ac:dyDescent="0.25">
      <c r="A3304" s="13" t="str">
        <f t="shared" si="51"/>
        <v xml:space="preserve">907-634-A  Traffic Signal Equipment Pole, Type III, 30' Shaft, 55' &amp; 60' Arm </v>
      </c>
      <c r="B3304" s="13" t="s">
        <v>3385</v>
      </c>
      <c r="C3304" s="13" t="s">
        <v>3828</v>
      </c>
      <c r="D3304" s="13" t="s">
        <v>207</v>
      </c>
      <c r="E3304" s="13" t="s">
        <v>187</v>
      </c>
      <c r="F3304" s="13" t="s">
        <v>188</v>
      </c>
      <c r="G3304" s="13" t="s">
        <v>189</v>
      </c>
      <c r="H3304" s="13" t="s">
        <v>190</v>
      </c>
      <c r="I3304" s="13">
        <v>3303</v>
      </c>
    </row>
    <row r="3305" spans="1:9" x14ac:dyDescent="0.25">
      <c r="A3305" s="13" t="str">
        <f t="shared" si="51"/>
        <v xml:space="preserve">907-634-A  Traffic Signal Equipment Pole, Type III, 30' Shaft, 55' &amp; 65' Arm </v>
      </c>
      <c r="B3305" s="13" t="s">
        <v>3385</v>
      </c>
      <c r="C3305" s="13" t="s">
        <v>3829</v>
      </c>
      <c r="D3305" s="13" t="s">
        <v>207</v>
      </c>
      <c r="E3305" s="13" t="s">
        <v>187</v>
      </c>
      <c r="F3305" s="13" t="s">
        <v>188</v>
      </c>
      <c r="G3305" s="13" t="s">
        <v>189</v>
      </c>
      <c r="H3305" s="13" t="s">
        <v>190</v>
      </c>
      <c r="I3305" s="13">
        <v>3304</v>
      </c>
    </row>
    <row r="3306" spans="1:9" x14ac:dyDescent="0.25">
      <c r="A3306" s="13" t="str">
        <f t="shared" si="51"/>
        <v xml:space="preserve">907-634-A  Traffic Signal Equipment Pole, Type III, 30' Shaft, 55' &amp; 70' Arm </v>
      </c>
      <c r="B3306" s="13" t="s">
        <v>3385</v>
      </c>
      <c r="C3306" s="13" t="s">
        <v>3830</v>
      </c>
      <c r="D3306" s="13" t="s">
        <v>207</v>
      </c>
      <c r="E3306" s="13" t="s">
        <v>187</v>
      </c>
      <c r="F3306" s="13" t="s">
        <v>188</v>
      </c>
      <c r="G3306" s="13" t="s">
        <v>189</v>
      </c>
      <c r="H3306" s="13" t="s">
        <v>190</v>
      </c>
      <c r="I3306" s="13">
        <v>3305</v>
      </c>
    </row>
    <row r="3307" spans="1:9" x14ac:dyDescent="0.25">
      <c r="A3307" s="13" t="str">
        <f t="shared" si="51"/>
        <v xml:space="preserve">907-634-A  Traffic Signal Equipment Pole, Type III, 30' Shaft, 55' &amp; 75' Arm </v>
      </c>
      <c r="B3307" s="13" t="s">
        <v>3385</v>
      </c>
      <c r="C3307" s="13" t="s">
        <v>3831</v>
      </c>
      <c r="D3307" s="13" t="s">
        <v>207</v>
      </c>
      <c r="E3307" s="13" t="s">
        <v>187</v>
      </c>
      <c r="F3307" s="13" t="s">
        <v>188</v>
      </c>
      <c r="G3307" s="13" t="s">
        <v>189</v>
      </c>
      <c r="H3307" s="13" t="s">
        <v>190</v>
      </c>
      <c r="I3307" s="13">
        <v>3306</v>
      </c>
    </row>
    <row r="3308" spans="1:9" x14ac:dyDescent="0.25">
      <c r="A3308" s="13" t="str">
        <f t="shared" si="51"/>
        <v xml:space="preserve">907-634-A  Traffic Signal Equipment Pole, Type III, 30' Shaft, 60' &amp; 60' Arm </v>
      </c>
      <c r="B3308" s="13" t="s">
        <v>3385</v>
      </c>
      <c r="C3308" s="13" t="s">
        <v>3832</v>
      </c>
      <c r="D3308" s="13" t="s">
        <v>207</v>
      </c>
      <c r="E3308" s="13" t="s">
        <v>187</v>
      </c>
      <c r="F3308" s="13" t="s">
        <v>188</v>
      </c>
      <c r="G3308" s="13" t="s">
        <v>189</v>
      </c>
      <c r="H3308" s="13" t="s">
        <v>190</v>
      </c>
      <c r="I3308" s="13">
        <v>3307</v>
      </c>
    </row>
    <row r="3309" spans="1:9" x14ac:dyDescent="0.25">
      <c r="A3309" s="13" t="str">
        <f t="shared" si="51"/>
        <v xml:space="preserve">907-634-A  Traffic Signal Equipment Pole, Type III, 30' Shaft, 60' &amp; 65' Arm </v>
      </c>
      <c r="B3309" s="13" t="s">
        <v>3385</v>
      </c>
      <c r="C3309" s="13" t="s">
        <v>3833</v>
      </c>
      <c r="D3309" s="13" t="s">
        <v>207</v>
      </c>
      <c r="E3309" s="13" t="s">
        <v>187</v>
      </c>
      <c r="F3309" s="13" t="s">
        <v>188</v>
      </c>
      <c r="G3309" s="13" t="s">
        <v>189</v>
      </c>
      <c r="H3309" s="13" t="s">
        <v>190</v>
      </c>
      <c r="I3309" s="13">
        <v>3308</v>
      </c>
    </row>
    <row r="3310" spans="1:9" x14ac:dyDescent="0.25">
      <c r="A3310" s="13" t="str">
        <f t="shared" si="51"/>
        <v xml:space="preserve">907-634-A  Traffic Signal Equipment Pole, Type III, 30' Shaft, 60' &amp; 70' Arm </v>
      </c>
      <c r="B3310" s="13" t="s">
        <v>3385</v>
      </c>
      <c r="C3310" s="13" t="s">
        <v>3834</v>
      </c>
      <c r="D3310" s="13" t="s">
        <v>207</v>
      </c>
      <c r="E3310" s="13" t="s">
        <v>187</v>
      </c>
      <c r="F3310" s="13" t="s">
        <v>188</v>
      </c>
      <c r="G3310" s="13" t="s">
        <v>189</v>
      </c>
      <c r="H3310" s="13" t="s">
        <v>190</v>
      </c>
      <c r="I3310" s="13">
        <v>3309</v>
      </c>
    </row>
    <row r="3311" spans="1:9" x14ac:dyDescent="0.25">
      <c r="A3311" s="13" t="str">
        <f t="shared" si="51"/>
        <v xml:space="preserve">907-634-A  Traffic Signal Equipment Pole, Type III, 30' Shaft, 60' &amp; 75' Arm </v>
      </c>
      <c r="B3311" s="13" t="s">
        <v>3385</v>
      </c>
      <c r="C3311" s="13" t="s">
        <v>3835</v>
      </c>
      <c r="D3311" s="13" t="s">
        <v>207</v>
      </c>
      <c r="E3311" s="13" t="s">
        <v>187</v>
      </c>
      <c r="F3311" s="13" t="s">
        <v>188</v>
      </c>
      <c r="G3311" s="13" t="s">
        <v>189</v>
      </c>
      <c r="H3311" s="13" t="s">
        <v>190</v>
      </c>
      <c r="I3311" s="13">
        <v>3310</v>
      </c>
    </row>
    <row r="3312" spans="1:9" x14ac:dyDescent="0.25">
      <c r="A3312" s="13" t="str">
        <f t="shared" si="51"/>
        <v xml:space="preserve">907-634-A  Traffic Signal Equipment Pole, Type III, 30' Shaft, 65' &amp; 65' Arm </v>
      </c>
      <c r="B3312" s="13" t="s">
        <v>3385</v>
      </c>
      <c r="C3312" s="13" t="s">
        <v>3836</v>
      </c>
      <c r="D3312" s="13" t="s">
        <v>207</v>
      </c>
      <c r="E3312" s="13" t="s">
        <v>187</v>
      </c>
      <c r="F3312" s="13" t="s">
        <v>188</v>
      </c>
      <c r="G3312" s="13" t="s">
        <v>189</v>
      </c>
      <c r="H3312" s="13" t="s">
        <v>190</v>
      </c>
      <c r="I3312" s="13">
        <v>3311</v>
      </c>
    </row>
    <row r="3313" spans="1:9" x14ac:dyDescent="0.25">
      <c r="A3313" s="13" t="str">
        <f t="shared" si="51"/>
        <v xml:space="preserve">907-634-A  Traffic Signal Equipment Pole, Type III, 30' Shaft, 65' &amp; 70' Arm </v>
      </c>
      <c r="B3313" s="13" t="s">
        <v>3385</v>
      </c>
      <c r="C3313" s="13" t="s">
        <v>3837</v>
      </c>
      <c r="D3313" s="13" t="s">
        <v>207</v>
      </c>
      <c r="E3313" s="13" t="s">
        <v>187</v>
      </c>
      <c r="F3313" s="13" t="s">
        <v>188</v>
      </c>
      <c r="G3313" s="13" t="s">
        <v>189</v>
      </c>
      <c r="H3313" s="13" t="s">
        <v>190</v>
      </c>
      <c r="I3313" s="13">
        <v>3312</v>
      </c>
    </row>
    <row r="3314" spans="1:9" x14ac:dyDescent="0.25">
      <c r="A3314" s="13" t="str">
        <f t="shared" si="51"/>
        <v xml:space="preserve">907-634-A  Traffic Signal Equipment Pole, Type III, 30' Shaft, 70' &amp; 70' Arm </v>
      </c>
      <c r="B3314" s="13" t="s">
        <v>3385</v>
      </c>
      <c r="C3314" s="13" t="s">
        <v>3838</v>
      </c>
      <c r="D3314" s="13" t="s">
        <v>207</v>
      </c>
      <c r="E3314" s="13" t="s">
        <v>187</v>
      </c>
      <c r="F3314" s="13" t="s">
        <v>188</v>
      </c>
      <c r="G3314" s="13" t="s">
        <v>189</v>
      </c>
      <c r="H3314" s="13" t="s">
        <v>190</v>
      </c>
      <c r="I3314" s="13">
        <v>3313</v>
      </c>
    </row>
    <row r="3315" spans="1:9" x14ac:dyDescent="0.25">
      <c r="A3315" s="13" t="str">
        <f t="shared" si="51"/>
        <v xml:space="preserve">907-634-A  Traffic Signal Equipment Pole, Type III, 40' Shaft, 25' &amp; 30' Arm </v>
      </c>
      <c r="B3315" s="13" t="s">
        <v>3385</v>
      </c>
      <c r="C3315" s="13" t="s">
        <v>3839</v>
      </c>
      <c r="D3315" s="13" t="s">
        <v>207</v>
      </c>
      <c r="E3315" s="13" t="s">
        <v>187</v>
      </c>
      <c r="F3315" s="13" t="s">
        <v>188</v>
      </c>
      <c r="G3315" s="13" t="s">
        <v>189</v>
      </c>
      <c r="H3315" s="13" t="s">
        <v>190</v>
      </c>
      <c r="I3315" s="13">
        <v>3314</v>
      </c>
    </row>
    <row r="3316" spans="1:9" x14ac:dyDescent="0.25">
      <c r="A3316" s="13" t="str">
        <f t="shared" si="51"/>
        <v xml:space="preserve">907-634-A  Traffic Signal Equipment Pole, Type III, 40' Shaft, 25' &amp; 35' Arm </v>
      </c>
      <c r="B3316" s="13" t="s">
        <v>3385</v>
      </c>
      <c r="C3316" s="13" t="s">
        <v>3840</v>
      </c>
      <c r="D3316" s="13" t="s">
        <v>207</v>
      </c>
      <c r="E3316" s="13" t="s">
        <v>187</v>
      </c>
      <c r="F3316" s="13" t="s">
        <v>188</v>
      </c>
      <c r="G3316" s="13" t="s">
        <v>189</v>
      </c>
      <c r="H3316" s="13" t="s">
        <v>190</v>
      </c>
      <c r="I3316" s="13">
        <v>3315</v>
      </c>
    </row>
    <row r="3317" spans="1:9" x14ac:dyDescent="0.25">
      <c r="A3317" s="13" t="str">
        <f t="shared" si="51"/>
        <v xml:space="preserve">907-634-A  Traffic Signal Equipment Pole, Type III, 40' Shaft, 25' &amp; 40' Arm </v>
      </c>
      <c r="B3317" s="13" t="s">
        <v>3385</v>
      </c>
      <c r="C3317" s="13" t="s">
        <v>3841</v>
      </c>
      <c r="D3317" s="13" t="s">
        <v>207</v>
      </c>
      <c r="E3317" s="13" t="s">
        <v>187</v>
      </c>
      <c r="F3317" s="13" t="s">
        <v>188</v>
      </c>
      <c r="G3317" s="13" t="s">
        <v>189</v>
      </c>
      <c r="H3317" s="13" t="s">
        <v>190</v>
      </c>
      <c r="I3317" s="13">
        <v>3316</v>
      </c>
    </row>
    <row r="3318" spans="1:9" x14ac:dyDescent="0.25">
      <c r="A3318" s="13" t="str">
        <f t="shared" si="51"/>
        <v xml:space="preserve">907-634-A  Traffic Signal Equipment Pole, Type III, 40' Shaft, 25' &amp; 45' Arm </v>
      </c>
      <c r="B3318" s="13" t="s">
        <v>3385</v>
      </c>
      <c r="C3318" s="13" t="s">
        <v>3842</v>
      </c>
      <c r="D3318" s="13" t="s">
        <v>207</v>
      </c>
      <c r="E3318" s="13" t="s">
        <v>187</v>
      </c>
      <c r="F3318" s="13" t="s">
        <v>188</v>
      </c>
      <c r="G3318" s="13" t="s">
        <v>189</v>
      </c>
      <c r="H3318" s="13" t="s">
        <v>190</v>
      </c>
      <c r="I3318" s="13">
        <v>3317</v>
      </c>
    </row>
    <row r="3319" spans="1:9" x14ac:dyDescent="0.25">
      <c r="A3319" s="13" t="str">
        <f t="shared" si="51"/>
        <v xml:space="preserve">907-634-A  Traffic Signal Equipment Pole, Type III, 40' Shaft, 25' &amp; 50' Arm </v>
      </c>
      <c r="B3319" s="13" t="s">
        <v>3385</v>
      </c>
      <c r="C3319" s="13" t="s">
        <v>3843</v>
      </c>
      <c r="D3319" s="13" t="s">
        <v>207</v>
      </c>
      <c r="E3319" s="13" t="s">
        <v>187</v>
      </c>
      <c r="F3319" s="13" t="s">
        <v>188</v>
      </c>
      <c r="G3319" s="13" t="s">
        <v>189</v>
      </c>
      <c r="H3319" s="13" t="s">
        <v>190</v>
      </c>
      <c r="I3319" s="13">
        <v>3318</v>
      </c>
    </row>
    <row r="3320" spans="1:9" x14ac:dyDescent="0.25">
      <c r="A3320" s="13" t="str">
        <f t="shared" si="51"/>
        <v xml:space="preserve">907-634-A  Traffic Signal Equipment Pole, Type III, 40' Shaft, 25' &amp; 55' Arm </v>
      </c>
      <c r="B3320" s="13" t="s">
        <v>3385</v>
      </c>
      <c r="C3320" s="13" t="s">
        <v>3844</v>
      </c>
      <c r="D3320" s="13" t="s">
        <v>207</v>
      </c>
      <c r="E3320" s="13" t="s">
        <v>187</v>
      </c>
      <c r="F3320" s="13" t="s">
        <v>188</v>
      </c>
      <c r="G3320" s="13" t="s">
        <v>189</v>
      </c>
      <c r="H3320" s="13" t="s">
        <v>190</v>
      </c>
      <c r="I3320" s="13">
        <v>3319</v>
      </c>
    </row>
    <row r="3321" spans="1:9" x14ac:dyDescent="0.25">
      <c r="A3321" s="13" t="str">
        <f t="shared" si="51"/>
        <v xml:space="preserve">907-634-A  Traffic Signal Equipment Pole, Type III, 40' Shaft, 25' &amp; 60' Arm </v>
      </c>
      <c r="B3321" s="13" t="s">
        <v>3385</v>
      </c>
      <c r="C3321" s="13" t="s">
        <v>3845</v>
      </c>
      <c r="D3321" s="13" t="s">
        <v>207</v>
      </c>
      <c r="E3321" s="13" t="s">
        <v>187</v>
      </c>
      <c r="F3321" s="13" t="s">
        <v>188</v>
      </c>
      <c r="G3321" s="13" t="s">
        <v>189</v>
      </c>
      <c r="H3321" s="13" t="s">
        <v>190</v>
      </c>
      <c r="I3321" s="13">
        <v>3320</v>
      </c>
    </row>
    <row r="3322" spans="1:9" x14ac:dyDescent="0.25">
      <c r="A3322" s="13" t="str">
        <f t="shared" si="51"/>
        <v xml:space="preserve">907-634-A  Traffic Signal Equipment Pole, Type III, 40' Shaft, 30' &amp; 30' Arm </v>
      </c>
      <c r="B3322" s="13" t="s">
        <v>3385</v>
      </c>
      <c r="C3322" s="13" t="s">
        <v>3846</v>
      </c>
      <c r="D3322" s="13" t="s">
        <v>207</v>
      </c>
      <c r="E3322" s="13" t="s">
        <v>187</v>
      </c>
      <c r="F3322" s="13" t="s">
        <v>188</v>
      </c>
      <c r="G3322" s="13" t="s">
        <v>189</v>
      </c>
      <c r="H3322" s="13" t="s">
        <v>190</v>
      </c>
      <c r="I3322" s="13">
        <v>3321</v>
      </c>
    </row>
    <row r="3323" spans="1:9" x14ac:dyDescent="0.25">
      <c r="A3323" s="13" t="str">
        <f t="shared" si="51"/>
        <v xml:space="preserve">907-634-A  Traffic Signal Equipment Pole, Type III, 40' Shaft, 30' &amp; 35' Arm </v>
      </c>
      <c r="B3323" s="13" t="s">
        <v>3385</v>
      </c>
      <c r="C3323" s="13" t="s">
        <v>3847</v>
      </c>
      <c r="D3323" s="13" t="s">
        <v>207</v>
      </c>
      <c r="E3323" s="13" t="s">
        <v>187</v>
      </c>
      <c r="F3323" s="13" t="s">
        <v>188</v>
      </c>
      <c r="G3323" s="13" t="s">
        <v>189</v>
      </c>
      <c r="H3323" s="13" t="s">
        <v>190</v>
      </c>
      <c r="I3323" s="13">
        <v>3322</v>
      </c>
    </row>
    <row r="3324" spans="1:9" x14ac:dyDescent="0.25">
      <c r="A3324" s="13" t="str">
        <f t="shared" si="51"/>
        <v xml:space="preserve">907-634-A  Traffic Signal Equipment Pole, Type III, 40' Shaft, 30' &amp; 40' Arm </v>
      </c>
      <c r="B3324" s="13" t="s">
        <v>3385</v>
      </c>
      <c r="C3324" s="13" t="s">
        <v>3848</v>
      </c>
      <c r="D3324" s="13" t="s">
        <v>207</v>
      </c>
      <c r="E3324" s="13" t="s">
        <v>187</v>
      </c>
      <c r="F3324" s="13" t="s">
        <v>188</v>
      </c>
      <c r="G3324" s="13" t="s">
        <v>189</v>
      </c>
      <c r="H3324" s="13" t="s">
        <v>190</v>
      </c>
      <c r="I3324" s="13">
        <v>3323</v>
      </c>
    </row>
    <row r="3325" spans="1:9" x14ac:dyDescent="0.25">
      <c r="A3325" s="13" t="str">
        <f t="shared" si="51"/>
        <v xml:space="preserve">907-634-A  Traffic Signal Equipment Pole, Type III, 40' Shaft, 30' &amp; 45' Arm </v>
      </c>
      <c r="B3325" s="13" t="s">
        <v>3385</v>
      </c>
      <c r="C3325" s="13" t="s">
        <v>3849</v>
      </c>
      <c r="D3325" s="13" t="s">
        <v>207</v>
      </c>
      <c r="E3325" s="13" t="s">
        <v>187</v>
      </c>
      <c r="F3325" s="13" t="s">
        <v>188</v>
      </c>
      <c r="G3325" s="13" t="s">
        <v>189</v>
      </c>
      <c r="H3325" s="13" t="s">
        <v>190</v>
      </c>
      <c r="I3325" s="13">
        <v>3324</v>
      </c>
    </row>
    <row r="3326" spans="1:9" x14ac:dyDescent="0.25">
      <c r="A3326" s="13" t="str">
        <f t="shared" si="51"/>
        <v xml:space="preserve">907-634-A  Traffic Signal Equipment Pole, Type III, 40' Shaft, 30' &amp; 50' Arm </v>
      </c>
      <c r="B3326" s="13" t="s">
        <v>3385</v>
      </c>
      <c r="C3326" s="13" t="s">
        <v>3850</v>
      </c>
      <c r="D3326" s="13" t="s">
        <v>207</v>
      </c>
      <c r="E3326" s="13" t="s">
        <v>187</v>
      </c>
      <c r="F3326" s="13" t="s">
        <v>188</v>
      </c>
      <c r="G3326" s="13" t="s">
        <v>189</v>
      </c>
      <c r="H3326" s="13" t="s">
        <v>190</v>
      </c>
      <c r="I3326" s="13">
        <v>3325</v>
      </c>
    </row>
    <row r="3327" spans="1:9" x14ac:dyDescent="0.25">
      <c r="A3327" s="13" t="str">
        <f t="shared" si="51"/>
        <v xml:space="preserve">907-634-A  Traffic Signal Equipment Pole, Type III, 40' Shaft, 30' &amp; 55' Arm </v>
      </c>
      <c r="B3327" s="13" t="s">
        <v>3385</v>
      </c>
      <c r="C3327" s="13" t="s">
        <v>3851</v>
      </c>
      <c r="D3327" s="13" t="s">
        <v>207</v>
      </c>
      <c r="E3327" s="13" t="s">
        <v>187</v>
      </c>
      <c r="F3327" s="13" t="s">
        <v>188</v>
      </c>
      <c r="G3327" s="13" t="s">
        <v>189</v>
      </c>
      <c r="H3327" s="13" t="s">
        <v>190</v>
      </c>
      <c r="I3327" s="13">
        <v>3326</v>
      </c>
    </row>
    <row r="3328" spans="1:9" x14ac:dyDescent="0.25">
      <c r="A3328" s="13" t="str">
        <f t="shared" si="51"/>
        <v xml:space="preserve">907-634-A  Traffic Signal Equipment Pole, Type III, 40' Shaft, 30' &amp; 60' Arm </v>
      </c>
      <c r="B3328" s="13" t="s">
        <v>3385</v>
      </c>
      <c r="C3328" s="13" t="s">
        <v>3852</v>
      </c>
      <c r="D3328" s="13" t="s">
        <v>207</v>
      </c>
      <c r="E3328" s="13" t="s">
        <v>187</v>
      </c>
      <c r="F3328" s="13" t="s">
        <v>188</v>
      </c>
      <c r="G3328" s="13" t="s">
        <v>189</v>
      </c>
      <c r="H3328" s="13" t="s">
        <v>190</v>
      </c>
      <c r="I3328" s="13">
        <v>3327</v>
      </c>
    </row>
    <row r="3329" spans="1:9" x14ac:dyDescent="0.25">
      <c r="A3329" s="13" t="str">
        <f t="shared" si="51"/>
        <v xml:space="preserve">907-634-A  Traffic Signal Equipment Pole, Type III, 40' Shaft, 30' &amp; 65' Arm </v>
      </c>
      <c r="B3329" s="13" t="s">
        <v>3385</v>
      </c>
      <c r="C3329" s="13" t="s">
        <v>3853</v>
      </c>
      <c r="D3329" s="13" t="s">
        <v>207</v>
      </c>
      <c r="E3329" s="13" t="s">
        <v>187</v>
      </c>
      <c r="F3329" s="13" t="s">
        <v>188</v>
      </c>
      <c r="G3329" s="13" t="s">
        <v>189</v>
      </c>
      <c r="H3329" s="13" t="s">
        <v>190</v>
      </c>
      <c r="I3329" s="13">
        <v>3328</v>
      </c>
    </row>
    <row r="3330" spans="1:9" x14ac:dyDescent="0.25">
      <c r="A3330" s="13" t="str">
        <f t="shared" si="51"/>
        <v xml:space="preserve">907-634-A  Traffic Signal Equipment Pole, Type III, 40' Shaft, 30' &amp; 70' Arm </v>
      </c>
      <c r="B3330" s="13" t="s">
        <v>3385</v>
      </c>
      <c r="C3330" s="13" t="s">
        <v>3854</v>
      </c>
      <c r="D3330" s="13" t="s">
        <v>207</v>
      </c>
      <c r="E3330" s="13" t="s">
        <v>187</v>
      </c>
      <c r="F3330" s="13" t="s">
        <v>188</v>
      </c>
      <c r="G3330" s="13" t="s">
        <v>189</v>
      </c>
      <c r="H3330" s="13" t="s">
        <v>190</v>
      </c>
      <c r="I3330" s="13">
        <v>3329</v>
      </c>
    </row>
    <row r="3331" spans="1:9" x14ac:dyDescent="0.25">
      <c r="A3331" s="13" t="str">
        <f t="shared" si="51"/>
        <v xml:space="preserve">907-634-A  Traffic Signal Equipment Pole, Type III, 40' Shaft, 30' &amp; 75' Arm </v>
      </c>
      <c r="B3331" s="13" t="s">
        <v>3385</v>
      </c>
      <c r="C3331" s="13" t="s">
        <v>3855</v>
      </c>
      <c r="D3331" s="13" t="s">
        <v>207</v>
      </c>
      <c r="E3331" s="13" t="s">
        <v>187</v>
      </c>
      <c r="F3331" s="13" t="s">
        <v>188</v>
      </c>
      <c r="G3331" s="13" t="s">
        <v>189</v>
      </c>
      <c r="H3331" s="13" t="s">
        <v>190</v>
      </c>
      <c r="I3331" s="13">
        <v>3330</v>
      </c>
    </row>
    <row r="3332" spans="1:9" x14ac:dyDescent="0.25">
      <c r="A3332" s="13" t="str">
        <f t="shared" ref="A3332:A3395" si="52">_xlfn.CONCAT(B3332," ", C3332)</f>
        <v xml:space="preserve">907-634-A  Traffic Signal Equipment Pole, Type III, 40' Shaft, 35' &amp; 40' Arm </v>
      </c>
      <c r="B3332" s="13" t="s">
        <v>3385</v>
      </c>
      <c r="C3332" s="13" t="s">
        <v>3856</v>
      </c>
      <c r="D3332" s="13" t="s">
        <v>207</v>
      </c>
      <c r="E3332" s="13" t="s">
        <v>187</v>
      </c>
      <c r="F3332" s="13" t="s">
        <v>188</v>
      </c>
      <c r="G3332" s="13" t="s">
        <v>189</v>
      </c>
      <c r="H3332" s="13" t="s">
        <v>190</v>
      </c>
      <c r="I3332" s="13">
        <v>3331</v>
      </c>
    </row>
    <row r="3333" spans="1:9" x14ac:dyDescent="0.25">
      <c r="A3333" s="13" t="str">
        <f t="shared" si="52"/>
        <v xml:space="preserve">907-634-A  Traffic Signal Equipment Pole, Type III, 40' Shaft, 35' &amp; 45' Arm </v>
      </c>
      <c r="B3333" s="13" t="s">
        <v>3385</v>
      </c>
      <c r="C3333" s="13" t="s">
        <v>3857</v>
      </c>
      <c r="D3333" s="13" t="s">
        <v>207</v>
      </c>
      <c r="E3333" s="13" t="s">
        <v>187</v>
      </c>
      <c r="F3333" s="13" t="s">
        <v>188</v>
      </c>
      <c r="G3333" s="13" t="s">
        <v>189</v>
      </c>
      <c r="H3333" s="13" t="s">
        <v>190</v>
      </c>
      <c r="I3333" s="13">
        <v>3332</v>
      </c>
    </row>
    <row r="3334" spans="1:9" x14ac:dyDescent="0.25">
      <c r="A3334" s="13" t="str">
        <f t="shared" si="52"/>
        <v xml:space="preserve">907-634-A  Traffic Signal Equipment Pole, Type III, 40' Shaft, 35' &amp; 50' Arm </v>
      </c>
      <c r="B3334" s="13" t="s">
        <v>3385</v>
      </c>
      <c r="C3334" s="13" t="s">
        <v>3858</v>
      </c>
      <c r="D3334" s="13" t="s">
        <v>207</v>
      </c>
      <c r="E3334" s="13" t="s">
        <v>187</v>
      </c>
      <c r="F3334" s="13" t="s">
        <v>188</v>
      </c>
      <c r="G3334" s="13" t="s">
        <v>189</v>
      </c>
      <c r="H3334" s="13" t="s">
        <v>190</v>
      </c>
      <c r="I3334" s="13">
        <v>3333</v>
      </c>
    </row>
    <row r="3335" spans="1:9" x14ac:dyDescent="0.25">
      <c r="A3335" s="13" t="str">
        <f t="shared" si="52"/>
        <v xml:space="preserve">907-634-A  Traffic Signal Equipment Pole, Type III, 40' Shaft, 35' &amp; 55' Arm </v>
      </c>
      <c r="B3335" s="13" t="s">
        <v>3385</v>
      </c>
      <c r="C3335" s="13" t="s">
        <v>3859</v>
      </c>
      <c r="D3335" s="13" t="s">
        <v>207</v>
      </c>
      <c r="E3335" s="13" t="s">
        <v>187</v>
      </c>
      <c r="F3335" s="13" t="s">
        <v>188</v>
      </c>
      <c r="G3335" s="13" t="s">
        <v>189</v>
      </c>
      <c r="H3335" s="13" t="s">
        <v>190</v>
      </c>
      <c r="I3335" s="13">
        <v>3334</v>
      </c>
    </row>
    <row r="3336" spans="1:9" x14ac:dyDescent="0.25">
      <c r="A3336" s="13" t="str">
        <f t="shared" si="52"/>
        <v xml:space="preserve">907-634-A  Traffic Signal Equipment Pole, Type III, 40' Shaft, 35' &amp; 60' Arm </v>
      </c>
      <c r="B3336" s="13" t="s">
        <v>3385</v>
      </c>
      <c r="C3336" s="13" t="s">
        <v>3860</v>
      </c>
      <c r="D3336" s="13" t="s">
        <v>207</v>
      </c>
      <c r="E3336" s="13" t="s">
        <v>187</v>
      </c>
      <c r="F3336" s="13" t="s">
        <v>188</v>
      </c>
      <c r="G3336" s="13" t="s">
        <v>189</v>
      </c>
      <c r="H3336" s="13" t="s">
        <v>190</v>
      </c>
      <c r="I3336" s="13">
        <v>3335</v>
      </c>
    </row>
    <row r="3337" spans="1:9" x14ac:dyDescent="0.25">
      <c r="A3337" s="13" t="str">
        <f t="shared" si="52"/>
        <v xml:space="preserve">907-634-A  Traffic Signal Equipment Pole, Type III, 40' Shaft, 35' &amp; 65' Arm </v>
      </c>
      <c r="B3337" s="13" t="s">
        <v>3385</v>
      </c>
      <c r="C3337" s="13" t="s">
        <v>3861</v>
      </c>
      <c r="D3337" s="13" t="s">
        <v>207</v>
      </c>
      <c r="E3337" s="13" t="s">
        <v>187</v>
      </c>
      <c r="F3337" s="13" t="s">
        <v>188</v>
      </c>
      <c r="G3337" s="13" t="s">
        <v>189</v>
      </c>
      <c r="H3337" s="13" t="s">
        <v>190</v>
      </c>
      <c r="I3337" s="13">
        <v>3336</v>
      </c>
    </row>
    <row r="3338" spans="1:9" x14ac:dyDescent="0.25">
      <c r="A3338" s="13" t="str">
        <f t="shared" si="52"/>
        <v xml:space="preserve">907-634-A  Traffic Signal Equipment Pole, Type III, 40' Shaft, 35' &amp; 70' Arm </v>
      </c>
      <c r="B3338" s="13" t="s">
        <v>3385</v>
      </c>
      <c r="C3338" s="13" t="s">
        <v>3862</v>
      </c>
      <c r="D3338" s="13" t="s">
        <v>207</v>
      </c>
      <c r="E3338" s="13" t="s">
        <v>187</v>
      </c>
      <c r="F3338" s="13" t="s">
        <v>188</v>
      </c>
      <c r="G3338" s="13" t="s">
        <v>189</v>
      </c>
      <c r="H3338" s="13" t="s">
        <v>190</v>
      </c>
      <c r="I3338" s="13">
        <v>3337</v>
      </c>
    </row>
    <row r="3339" spans="1:9" x14ac:dyDescent="0.25">
      <c r="A3339" s="13" t="str">
        <f t="shared" si="52"/>
        <v xml:space="preserve">907-634-A  Traffic Signal Equipment Pole, Type III, 40' Shaft, 35' &amp; 75' Arm </v>
      </c>
      <c r="B3339" s="13" t="s">
        <v>3385</v>
      </c>
      <c r="C3339" s="13" t="s">
        <v>3863</v>
      </c>
      <c r="D3339" s="13" t="s">
        <v>207</v>
      </c>
      <c r="E3339" s="13" t="s">
        <v>187</v>
      </c>
      <c r="F3339" s="13" t="s">
        <v>188</v>
      </c>
      <c r="G3339" s="13" t="s">
        <v>189</v>
      </c>
      <c r="H3339" s="13" t="s">
        <v>190</v>
      </c>
      <c r="I3339" s="13">
        <v>3338</v>
      </c>
    </row>
    <row r="3340" spans="1:9" x14ac:dyDescent="0.25">
      <c r="A3340" s="13" t="str">
        <f t="shared" si="52"/>
        <v xml:space="preserve">907-634-A  Traffic Signal Equipment Pole, Type III, 40' Shaft, 40' &amp; 40' Arm </v>
      </c>
      <c r="B3340" s="13" t="s">
        <v>3385</v>
      </c>
      <c r="C3340" s="13" t="s">
        <v>3864</v>
      </c>
      <c r="D3340" s="13" t="s">
        <v>207</v>
      </c>
      <c r="E3340" s="13" t="s">
        <v>187</v>
      </c>
      <c r="F3340" s="13" t="s">
        <v>188</v>
      </c>
      <c r="G3340" s="13" t="s">
        <v>189</v>
      </c>
      <c r="H3340" s="13" t="s">
        <v>190</v>
      </c>
      <c r="I3340" s="13">
        <v>3339</v>
      </c>
    </row>
    <row r="3341" spans="1:9" x14ac:dyDescent="0.25">
      <c r="A3341" s="13" t="str">
        <f t="shared" si="52"/>
        <v xml:space="preserve">907-634-A  Traffic Signal Equipment Pole, Type III, 40' Shaft, 40' &amp; 45' Arm </v>
      </c>
      <c r="B3341" s="13" t="s">
        <v>3385</v>
      </c>
      <c r="C3341" s="13" t="s">
        <v>3865</v>
      </c>
      <c r="D3341" s="13" t="s">
        <v>207</v>
      </c>
      <c r="E3341" s="13" t="s">
        <v>187</v>
      </c>
      <c r="F3341" s="13" t="s">
        <v>188</v>
      </c>
      <c r="G3341" s="13" t="s">
        <v>189</v>
      </c>
      <c r="H3341" s="13" t="s">
        <v>190</v>
      </c>
      <c r="I3341" s="13">
        <v>3340</v>
      </c>
    </row>
    <row r="3342" spans="1:9" x14ac:dyDescent="0.25">
      <c r="A3342" s="13" t="str">
        <f t="shared" si="52"/>
        <v xml:space="preserve">907-634-A  Traffic Signal Equipment Pole, Type III, 40' Shaft, 40 &amp; 50' Arm </v>
      </c>
      <c r="B3342" s="13" t="s">
        <v>3385</v>
      </c>
      <c r="C3342" s="13" t="s">
        <v>3866</v>
      </c>
      <c r="D3342" s="13" t="s">
        <v>207</v>
      </c>
      <c r="E3342" s="13" t="s">
        <v>187</v>
      </c>
      <c r="F3342" s="13" t="s">
        <v>188</v>
      </c>
      <c r="G3342" s="13" t="s">
        <v>189</v>
      </c>
      <c r="H3342" s="13" t="s">
        <v>190</v>
      </c>
      <c r="I3342" s="13">
        <v>3341</v>
      </c>
    </row>
    <row r="3343" spans="1:9" x14ac:dyDescent="0.25">
      <c r="A3343" s="13" t="str">
        <f t="shared" si="52"/>
        <v xml:space="preserve">907-634-A  Traffic Signal Equipment Pole, Type III, 40' Shaft, 40' &amp; 55' Arm </v>
      </c>
      <c r="B3343" s="13" t="s">
        <v>3385</v>
      </c>
      <c r="C3343" s="13" t="s">
        <v>3867</v>
      </c>
      <c r="D3343" s="13" t="s">
        <v>207</v>
      </c>
      <c r="E3343" s="13" t="s">
        <v>187</v>
      </c>
      <c r="F3343" s="13" t="s">
        <v>188</v>
      </c>
      <c r="G3343" s="13" t="s">
        <v>189</v>
      </c>
      <c r="H3343" s="13" t="s">
        <v>190</v>
      </c>
      <c r="I3343" s="13">
        <v>3342</v>
      </c>
    </row>
    <row r="3344" spans="1:9" x14ac:dyDescent="0.25">
      <c r="A3344" s="13" t="str">
        <f t="shared" si="52"/>
        <v xml:space="preserve">907-634-A  Traffic Signal Equipment Pole, Type III, 40' Shaft, 40' &amp; 60' Arm </v>
      </c>
      <c r="B3344" s="13" t="s">
        <v>3385</v>
      </c>
      <c r="C3344" s="13" t="s">
        <v>3868</v>
      </c>
      <c r="D3344" s="13" t="s">
        <v>207</v>
      </c>
      <c r="E3344" s="13" t="s">
        <v>187</v>
      </c>
      <c r="F3344" s="13" t="s">
        <v>188</v>
      </c>
      <c r="G3344" s="13" t="s">
        <v>189</v>
      </c>
      <c r="H3344" s="13" t="s">
        <v>190</v>
      </c>
      <c r="I3344" s="13">
        <v>3343</v>
      </c>
    </row>
    <row r="3345" spans="1:9" x14ac:dyDescent="0.25">
      <c r="A3345" s="13" t="str">
        <f t="shared" si="52"/>
        <v xml:space="preserve">907-634-A  Traffic Signal Equipment Pole, Type III, 40' Shaft, 40' &amp; 65' Arm </v>
      </c>
      <c r="B3345" s="13" t="s">
        <v>3385</v>
      </c>
      <c r="C3345" s="13" t="s">
        <v>3869</v>
      </c>
      <c r="D3345" s="13" t="s">
        <v>207</v>
      </c>
      <c r="E3345" s="13" t="s">
        <v>187</v>
      </c>
      <c r="F3345" s="13" t="s">
        <v>188</v>
      </c>
      <c r="G3345" s="13" t="s">
        <v>189</v>
      </c>
      <c r="H3345" s="13" t="s">
        <v>190</v>
      </c>
      <c r="I3345" s="13">
        <v>3344</v>
      </c>
    </row>
    <row r="3346" spans="1:9" x14ac:dyDescent="0.25">
      <c r="A3346" s="13" t="str">
        <f t="shared" si="52"/>
        <v xml:space="preserve">907-634-A  Traffic Signal Equipment Pole, Type III, 40' Shaft, 40' &amp; 70' Arm </v>
      </c>
      <c r="B3346" s="13" t="s">
        <v>3385</v>
      </c>
      <c r="C3346" s="13" t="s">
        <v>3870</v>
      </c>
      <c r="D3346" s="13" t="s">
        <v>207</v>
      </c>
      <c r="E3346" s="13" t="s">
        <v>187</v>
      </c>
      <c r="F3346" s="13" t="s">
        <v>188</v>
      </c>
      <c r="G3346" s="13" t="s">
        <v>189</v>
      </c>
      <c r="H3346" s="13" t="s">
        <v>190</v>
      </c>
      <c r="I3346" s="13">
        <v>3345</v>
      </c>
    </row>
    <row r="3347" spans="1:9" x14ac:dyDescent="0.25">
      <c r="A3347" s="13" t="str">
        <f t="shared" si="52"/>
        <v xml:space="preserve">907-634-A  Traffic Signal Equipment Pole, Type III, 40' Shaft, 40' &amp; 75' Arm </v>
      </c>
      <c r="B3347" s="13" t="s">
        <v>3385</v>
      </c>
      <c r="C3347" s="13" t="s">
        <v>3871</v>
      </c>
      <c r="D3347" s="13" t="s">
        <v>207</v>
      </c>
      <c r="E3347" s="13" t="s">
        <v>187</v>
      </c>
      <c r="F3347" s="13" t="s">
        <v>188</v>
      </c>
      <c r="G3347" s="13" t="s">
        <v>189</v>
      </c>
      <c r="H3347" s="13" t="s">
        <v>190</v>
      </c>
      <c r="I3347" s="13">
        <v>3346</v>
      </c>
    </row>
    <row r="3348" spans="1:9" x14ac:dyDescent="0.25">
      <c r="A3348" s="13" t="str">
        <f t="shared" si="52"/>
        <v xml:space="preserve">907-634-A  Traffic Signal Equipment Pole, Type III, 40' Shaft, 45' &amp; 45' Arm </v>
      </c>
      <c r="B3348" s="13" t="s">
        <v>3385</v>
      </c>
      <c r="C3348" s="13" t="s">
        <v>3872</v>
      </c>
      <c r="D3348" s="13" t="s">
        <v>207</v>
      </c>
      <c r="E3348" s="13" t="s">
        <v>187</v>
      </c>
      <c r="F3348" s="13" t="s">
        <v>188</v>
      </c>
      <c r="G3348" s="13" t="s">
        <v>189</v>
      </c>
      <c r="H3348" s="13" t="s">
        <v>190</v>
      </c>
      <c r="I3348" s="13">
        <v>3347</v>
      </c>
    </row>
    <row r="3349" spans="1:9" x14ac:dyDescent="0.25">
      <c r="A3349" s="13" t="str">
        <f t="shared" si="52"/>
        <v xml:space="preserve">907-634-A  Traffic Signal Equipment Pole, Type III, 40' Shaft, 45' &amp; 50' Arm </v>
      </c>
      <c r="B3349" s="13" t="s">
        <v>3385</v>
      </c>
      <c r="C3349" s="13" t="s">
        <v>3873</v>
      </c>
      <c r="D3349" s="13" t="s">
        <v>207</v>
      </c>
      <c r="E3349" s="13" t="s">
        <v>187</v>
      </c>
      <c r="F3349" s="13" t="s">
        <v>188</v>
      </c>
      <c r="G3349" s="13" t="s">
        <v>189</v>
      </c>
      <c r="H3349" s="13" t="s">
        <v>190</v>
      </c>
      <c r="I3349" s="13">
        <v>3348</v>
      </c>
    </row>
    <row r="3350" spans="1:9" x14ac:dyDescent="0.25">
      <c r="A3350" s="13" t="str">
        <f t="shared" si="52"/>
        <v xml:space="preserve">907-634-A  Traffic Signal Equipment Pole, Type III, 40' Shaft, 45' &amp; 55' Arm </v>
      </c>
      <c r="B3350" s="13" t="s">
        <v>3385</v>
      </c>
      <c r="C3350" s="13" t="s">
        <v>3874</v>
      </c>
      <c r="D3350" s="13" t="s">
        <v>207</v>
      </c>
      <c r="E3350" s="13" t="s">
        <v>187</v>
      </c>
      <c r="F3350" s="13" t="s">
        <v>188</v>
      </c>
      <c r="G3350" s="13" t="s">
        <v>189</v>
      </c>
      <c r="H3350" s="13" t="s">
        <v>190</v>
      </c>
      <c r="I3350" s="13">
        <v>3349</v>
      </c>
    </row>
    <row r="3351" spans="1:9" x14ac:dyDescent="0.25">
      <c r="A3351" s="13" t="str">
        <f t="shared" si="52"/>
        <v xml:space="preserve">907-634-A  Traffic Signal Equipment Pole, Type III, 40' Shaft, 45' &amp; 60' Arm </v>
      </c>
      <c r="B3351" s="13" t="s">
        <v>3385</v>
      </c>
      <c r="C3351" s="13" t="s">
        <v>3875</v>
      </c>
      <c r="D3351" s="13" t="s">
        <v>207</v>
      </c>
      <c r="E3351" s="13" t="s">
        <v>187</v>
      </c>
      <c r="F3351" s="13" t="s">
        <v>188</v>
      </c>
      <c r="G3351" s="13" t="s">
        <v>189</v>
      </c>
      <c r="H3351" s="13" t="s">
        <v>190</v>
      </c>
      <c r="I3351" s="13">
        <v>3350</v>
      </c>
    </row>
    <row r="3352" spans="1:9" x14ac:dyDescent="0.25">
      <c r="A3352" s="13" t="str">
        <f t="shared" si="52"/>
        <v xml:space="preserve">907-634-A  Traffic Signal Equipment Pole, Type III, 40' Shaft, 45' &amp; 65' Arm </v>
      </c>
      <c r="B3352" s="13" t="s">
        <v>3385</v>
      </c>
      <c r="C3352" s="13" t="s">
        <v>3876</v>
      </c>
      <c r="D3352" s="13" t="s">
        <v>207</v>
      </c>
      <c r="E3352" s="13" t="s">
        <v>187</v>
      </c>
      <c r="F3352" s="13" t="s">
        <v>188</v>
      </c>
      <c r="G3352" s="13" t="s">
        <v>189</v>
      </c>
      <c r="H3352" s="13" t="s">
        <v>190</v>
      </c>
      <c r="I3352" s="13">
        <v>3351</v>
      </c>
    </row>
    <row r="3353" spans="1:9" x14ac:dyDescent="0.25">
      <c r="A3353" s="13" t="str">
        <f t="shared" si="52"/>
        <v xml:space="preserve">907-634-A  Traffic Signal Equipment Pole, Type III, 40' Shaft, 45' &amp; 70' Arm </v>
      </c>
      <c r="B3353" s="13" t="s">
        <v>3385</v>
      </c>
      <c r="C3353" s="13" t="s">
        <v>3877</v>
      </c>
      <c r="D3353" s="13" t="s">
        <v>207</v>
      </c>
      <c r="E3353" s="13" t="s">
        <v>187</v>
      </c>
      <c r="F3353" s="13" t="s">
        <v>188</v>
      </c>
      <c r="G3353" s="13" t="s">
        <v>189</v>
      </c>
      <c r="H3353" s="13" t="s">
        <v>190</v>
      </c>
      <c r="I3353" s="13">
        <v>3352</v>
      </c>
    </row>
    <row r="3354" spans="1:9" x14ac:dyDescent="0.25">
      <c r="A3354" s="13" t="str">
        <f t="shared" si="52"/>
        <v xml:space="preserve">907-634-A  Traffic Signal Equipment Pole, Type III, 40' Shaft, 45' &amp; 75' Arm </v>
      </c>
      <c r="B3354" s="13" t="s">
        <v>3385</v>
      </c>
      <c r="C3354" s="13" t="s">
        <v>3878</v>
      </c>
      <c r="D3354" s="13" t="s">
        <v>207</v>
      </c>
      <c r="E3354" s="13" t="s">
        <v>187</v>
      </c>
      <c r="F3354" s="13" t="s">
        <v>188</v>
      </c>
      <c r="G3354" s="13" t="s">
        <v>189</v>
      </c>
      <c r="H3354" s="13" t="s">
        <v>190</v>
      </c>
      <c r="I3354" s="13">
        <v>3353</v>
      </c>
    </row>
    <row r="3355" spans="1:9" x14ac:dyDescent="0.25">
      <c r="A3355" s="13" t="str">
        <f t="shared" si="52"/>
        <v xml:space="preserve">907-634-A  Traffic Signal Equipment Pole, Type III, 40' Shaft, 50' &amp; 50' Arm </v>
      </c>
      <c r="B3355" s="13" t="s">
        <v>3385</v>
      </c>
      <c r="C3355" s="13" t="s">
        <v>3879</v>
      </c>
      <c r="D3355" s="13" t="s">
        <v>207</v>
      </c>
      <c r="E3355" s="13" t="s">
        <v>187</v>
      </c>
      <c r="F3355" s="13" t="s">
        <v>188</v>
      </c>
      <c r="G3355" s="13" t="s">
        <v>189</v>
      </c>
      <c r="H3355" s="13" t="s">
        <v>190</v>
      </c>
      <c r="I3355" s="13">
        <v>3354</v>
      </c>
    </row>
    <row r="3356" spans="1:9" x14ac:dyDescent="0.25">
      <c r="A3356" s="13" t="str">
        <f t="shared" si="52"/>
        <v xml:space="preserve">907-634-A  Traffic Signal Equipment Pole, Type III, 40' Shaft, 50' &amp; 55' Arm </v>
      </c>
      <c r="B3356" s="13" t="s">
        <v>3385</v>
      </c>
      <c r="C3356" s="13" t="s">
        <v>3880</v>
      </c>
      <c r="D3356" s="13" t="s">
        <v>207</v>
      </c>
      <c r="E3356" s="13" t="s">
        <v>187</v>
      </c>
      <c r="F3356" s="13" t="s">
        <v>188</v>
      </c>
      <c r="G3356" s="13" t="s">
        <v>189</v>
      </c>
      <c r="H3356" s="13" t="s">
        <v>190</v>
      </c>
      <c r="I3356" s="13">
        <v>3355</v>
      </c>
    </row>
    <row r="3357" spans="1:9" x14ac:dyDescent="0.25">
      <c r="A3357" s="13" t="str">
        <f t="shared" si="52"/>
        <v xml:space="preserve">907-634-A  Traffic Signal Equipment Pole, Type III, 40' Shaft, 50' &amp; 60' Arm </v>
      </c>
      <c r="B3357" s="13" t="s">
        <v>3385</v>
      </c>
      <c r="C3357" s="13" t="s">
        <v>3762</v>
      </c>
      <c r="D3357" s="13" t="s">
        <v>207</v>
      </c>
      <c r="E3357" s="13" t="s">
        <v>187</v>
      </c>
      <c r="F3357" s="13" t="s">
        <v>188</v>
      </c>
      <c r="G3357" s="13" t="s">
        <v>189</v>
      </c>
      <c r="H3357" s="13" t="s">
        <v>190</v>
      </c>
      <c r="I3357" s="13">
        <v>3356</v>
      </c>
    </row>
    <row r="3358" spans="1:9" x14ac:dyDescent="0.25">
      <c r="A3358" s="13" t="str">
        <f t="shared" si="52"/>
        <v xml:space="preserve">907-634-A  Traffic Signal Equipment Pole, Type III, 40' Shaft, 50' &amp; 65' Arm </v>
      </c>
      <c r="B3358" s="13" t="s">
        <v>3385</v>
      </c>
      <c r="C3358" s="13" t="s">
        <v>3881</v>
      </c>
      <c r="D3358" s="13" t="s">
        <v>207</v>
      </c>
      <c r="E3358" s="13" t="s">
        <v>187</v>
      </c>
      <c r="F3358" s="13" t="s">
        <v>188</v>
      </c>
      <c r="G3358" s="13" t="s">
        <v>189</v>
      </c>
      <c r="H3358" s="13" t="s">
        <v>190</v>
      </c>
      <c r="I3358" s="13">
        <v>3357</v>
      </c>
    </row>
    <row r="3359" spans="1:9" x14ac:dyDescent="0.25">
      <c r="A3359" s="13" t="str">
        <f t="shared" si="52"/>
        <v xml:space="preserve">907-634-A  Traffic Signal Equipment Pole, Type III, 40' Shaft, 50' &amp; 70' Arm </v>
      </c>
      <c r="B3359" s="13" t="s">
        <v>3385</v>
      </c>
      <c r="C3359" s="13" t="s">
        <v>3882</v>
      </c>
      <c r="D3359" s="13" t="s">
        <v>207</v>
      </c>
      <c r="E3359" s="13" t="s">
        <v>187</v>
      </c>
      <c r="F3359" s="13" t="s">
        <v>188</v>
      </c>
      <c r="G3359" s="13" t="s">
        <v>189</v>
      </c>
      <c r="H3359" s="13" t="s">
        <v>190</v>
      </c>
      <c r="I3359" s="13">
        <v>3358</v>
      </c>
    </row>
    <row r="3360" spans="1:9" x14ac:dyDescent="0.25">
      <c r="A3360" s="13" t="str">
        <f t="shared" si="52"/>
        <v xml:space="preserve">907-634-A  Traffic Signal Equipment Pole, Type III, 40' Shaft, 50' &amp; 75' Arm </v>
      </c>
      <c r="B3360" s="13" t="s">
        <v>3385</v>
      </c>
      <c r="C3360" s="13" t="s">
        <v>3883</v>
      </c>
      <c r="D3360" s="13" t="s">
        <v>207</v>
      </c>
      <c r="E3360" s="13" t="s">
        <v>187</v>
      </c>
      <c r="F3360" s="13" t="s">
        <v>188</v>
      </c>
      <c r="G3360" s="13" t="s">
        <v>189</v>
      </c>
      <c r="H3360" s="13" t="s">
        <v>190</v>
      </c>
      <c r="I3360" s="13">
        <v>3359</v>
      </c>
    </row>
    <row r="3361" spans="1:9" x14ac:dyDescent="0.25">
      <c r="A3361" s="13" t="str">
        <f t="shared" si="52"/>
        <v xml:space="preserve">907-634-A  Traffic Signal Equipment Pole, Type III, 40' Shaft, 55' &amp; 55' Arm </v>
      </c>
      <c r="B3361" s="13" t="s">
        <v>3385</v>
      </c>
      <c r="C3361" s="13" t="s">
        <v>3884</v>
      </c>
      <c r="D3361" s="13" t="s">
        <v>207</v>
      </c>
      <c r="E3361" s="13" t="s">
        <v>187</v>
      </c>
      <c r="F3361" s="13" t="s">
        <v>188</v>
      </c>
      <c r="G3361" s="13" t="s">
        <v>189</v>
      </c>
      <c r="H3361" s="13" t="s">
        <v>190</v>
      </c>
      <c r="I3361" s="13">
        <v>3360</v>
      </c>
    </row>
    <row r="3362" spans="1:9" x14ac:dyDescent="0.25">
      <c r="A3362" s="13" t="str">
        <f t="shared" si="52"/>
        <v xml:space="preserve">907-634-A  Traffic Signal Equipment Pole, Type III, 40' Shaft, 55' &amp; 60' Arm </v>
      </c>
      <c r="B3362" s="13" t="s">
        <v>3385</v>
      </c>
      <c r="C3362" s="13" t="s">
        <v>3885</v>
      </c>
      <c r="D3362" s="13" t="s">
        <v>207</v>
      </c>
      <c r="E3362" s="13" t="s">
        <v>187</v>
      </c>
      <c r="F3362" s="13" t="s">
        <v>188</v>
      </c>
      <c r="G3362" s="13" t="s">
        <v>189</v>
      </c>
      <c r="H3362" s="13" t="s">
        <v>190</v>
      </c>
      <c r="I3362" s="13">
        <v>3361</v>
      </c>
    </row>
    <row r="3363" spans="1:9" x14ac:dyDescent="0.25">
      <c r="A3363" s="13" t="str">
        <f t="shared" si="52"/>
        <v xml:space="preserve">907-634-A  Traffic Signal Equipment Pole, Type III, 40' Shaft, 55' &amp; 65' Arm </v>
      </c>
      <c r="B3363" s="13" t="s">
        <v>3385</v>
      </c>
      <c r="C3363" s="13" t="s">
        <v>3886</v>
      </c>
      <c r="D3363" s="13" t="s">
        <v>207</v>
      </c>
      <c r="E3363" s="13" t="s">
        <v>187</v>
      </c>
      <c r="F3363" s="13" t="s">
        <v>188</v>
      </c>
      <c r="G3363" s="13" t="s">
        <v>189</v>
      </c>
      <c r="H3363" s="13" t="s">
        <v>190</v>
      </c>
      <c r="I3363" s="13">
        <v>3362</v>
      </c>
    </row>
    <row r="3364" spans="1:9" x14ac:dyDescent="0.25">
      <c r="A3364" s="13" t="str">
        <f t="shared" si="52"/>
        <v xml:space="preserve">907-634-A  Traffic Signal Equipment Pole, Type III, 40' Shaft, 55' &amp; 70' Arm </v>
      </c>
      <c r="B3364" s="13" t="s">
        <v>3385</v>
      </c>
      <c r="C3364" s="13" t="s">
        <v>3887</v>
      </c>
      <c r="D3364" s="13" t="s">
        <v>207</v>
      </c>
      <c r="E3364" s="13" t="s">
        <v>187</v>
      </c>
      <c r="F3364" s="13" t="s">
        <v>188</v>
      </c>
      <c r="G3364" s="13" t="s">
        <v>189</v>
      </c>
      <c r="H3364" s="13" t="s">
        <v>190</v>
      </c>
      <c r="I3364" s="13">
        <v>3363</v>
      </c>
    </row>
    <row r="3365" spans="1:9" x14ac:dyDescent="0.25">
      <c r="A3365" s="13" t="str">
        <f t="shared" si="52"/>
        <v xml:space="preserve">907-634-A  Traffic Signal Equipment Pole, Type III, 40' Shaft, 55' &amp; 75' Arm </v>
      </c>
      <c r="B3365" s="13" t="s">
        <v>3385</v>
      </c>
      <c r="C3365" s="13" t="s">
        <v>3888</v>
      </c>
      <c r="D3365" s="13" t="s">
        <v>207</v>
      </c>
      <c r="E3365" s="13" t="s">
        <v>187</v>
      </c>
      <c r="F3365" s="13" t="s">
        <v>188</v>
      </c>
      <c r="G3365" s="13" t="s">
        <v>189</v>
      </c>
      <c r="H3365" s="13" t="s">
        <v>190</v>
      </c>
      <c r="I3365" s="13">
        <v>3364</v>
      </c>
    </row>
    <row r="3366" spans="1:9" x14ac:dyDescent="0.25">
      <c r="A3366" s="13" t="str">
        <f t="shared" si="52"/>
        <v xml:space="preserve">907-634-A  Traffic Signal Equipment Pole, Type III, 40' Shaft, 60' &amp; 60' Arm </v>
      </c>
      <c r="B3366" s="13" t="s">
        <v>3385</v>
      </c>
      <c r="C3366" s="13" t="s">
        <v>3889</v>
      </c>
      <c r="D3366" s="13" t="s">
        <v>207</v>
      </c>
      <c r="E3366" s="13" t="s">
        <v>187</v>
      </c>
      <c r="F3366" s="13" t="s">
        <v>188</v>
      </c>
      <c r="G3366" s="13" t="s">
        <v>189</v>
      </c>
      <c r="H3366" s="13" t="s">
        <v>190</v>
      </c>
      <c r="I3366" s="13">
        <v>3365</v>
      </c>
    </row>
    <row r="3367" spans="1:9" x14ac:dyDescent="0.25">
      <c r="A3367" s="13" t="str">
        <f t="shared" si="52"/>
        <v xml:space="preserve">907-634-A  Traffic Signal Equipment Pole, Type III, 40' Shaft, 60' &amp; 65' Arm </v>
      </c>
      <c r="B3367" s="13" t="s">
        <v>3385</v>
      </c>
      <c r="C3367" s="13" t="s">
        <v>3890</v>
      </c>
      <c r="D3367" s="13" t="s">
        <v>207</v>
      </c>
      <c r="E3367" s="13" t="s">
        <v>187</v>
      </c>
      <c r="F3367" s="13" t="s">
        <v>188</v>
      </c>
      <c r="G3367" s="13" t="s">
        <v>189</v>
      </c>
      <c r="H3367" s="13" t="s">
        <v>190</v>
      </c>
      <c r="I3367" s="13">
        <v>3366</v>
      </c>
    </row>
    <row r="3368" spans="1:9" x14ac:dyDescent="0.25">
      <c r="A3368" s="13" t="str">
        <f t="shared" si="52"/>
        <v xml:space="preserve">907-634-A  Traffic Signal Equipment Pole, Type III, 40' Shaft, 60' &amp; 70' Arm </v>
      </c>
      <c r="B3368" s="13" t="s">
        <v>3385</v>
      </c>
      <c r="C3368" s="13" t="s">
        <v>3891</v>
      </c>
      <c r="D3368" s="13" t="s">
        <v>207</v>
      </c>
      <c r="E3368" s="13" t="s">
        <v>187</v>
      </c>
      <c r="F3368" s="13" t="s">
        <v>188</v>
      </c>
      <c r="G3368" s="13" t="s">
        <v>189</v>
      </c>
      <c r="H3368" s="13" t="s">
        <v>190</v>
      </c>
      <c r="I3368" s="13">
        <v>3367</v>
      </c>
    </row>
    <row r="3369" spans="1:9" x14ac:dyDescent="0.25">
      <c r="A3369" s="13" t="str">
        <f t="shared" si="52"/>
        <v xml:space="preserve">907-634-A  Traffic Signal Equipment Pole, Type III, 40' Shaft, 60' &amp; 75' Arm </v>
      </c>
      <c r="B3369" s="13" t="s">
        <v>3385</v>
      </c>
      <c r="C3369" s="13" t="s">
        <v>3892</v>
      </c>
      <c r="D3369" s="13" t="s">
        <v>207</v>
      </c>
      <c r="E3369" s="13" t="s">
        <v>187</v>
      </c>
      <c r="F3369" s="13" t="s">
        <v>188</v>
      </c>
      <c r="G3369" s="13" t="s">
        <v>189</v>
      </c>
      <c r="H3369" s="13" t="s">
        <v>190</v>
      </c>
      <c r="I3369" s="13">
        <v>3368</v>
      </c>
    </row>
    <row r="3370" spans="1:9" x14ac:dyDescent="0.25">
      <c r="A3370" s="13" t="str">
        <f t="shared" si="52"/>
        <v xml:space="preserve">907-634-A  Traffic Signal Equipment Pole, Type III, 40' Shaft, 65' &amp; 65' Arm </v>
      </c>
      <c r="B3370" s="13" t="s">
        <v>3385</v>
      </c>
      <c r="C3370" s="13" t="s">
        <v>3893</v>
      </c>
      <c r="D3370" s="13" t="s">
        <v>207</v>
      </c>
      <c r="E3370" s="13" t="s">
        <v>187</v>
      </c>
      <c r="F3370" s="13" t="s">
        <v>188</v>
      </c>
      <c r="G3370" s="13" t="s">
        <v>189</v>
      </c>
      <c r="H3370" s="13" t="s">
        <v>190</v>
      </c>
      <c r="I3370" s="13">
        <v>3369</v>
      </c>
    </row>
    <row r="3371" spans="1:9" x14ac:dyDescent="0.25">
      <c r="A3371" s="13" t="str">
        <f t="shared" si="52"/>
        <v xml:space="preserve">907-634-A  Traffic Signal Equipment Pole, Type III, 40' Shaft, 65' &amp; 70' Arm </v>
      </c>
      <c r="B3371" s="13" t="s">
        <v>3385</v>
      </c>
      <c r="C3371" s="13" t="s">
        <v>3894</v>
      </c>
      <c r="D3371" s="13" t="s">
        <v>207</v>
      </c>
      <c r="E3371" s="13" t="s">
        <v>187</v>
      </c>
      <c r="F3371" s="13" t="s">
        <v>188</v>
      </c>
      <c r="G3371" s="13" t="s">
        <v>189</v>
      </c>
      <c r="H3371" s="13" t="s">
        <v>190</v>
      </c>
      <c r="I3371" s="13">
        <v>3370</v>
      </c>
    </row>
    <row r="3372" spans="1:9" x14ac:dyDescent="0.25">
      <c r="A3372" s="13" t="str">
        <f t="shared" si="52"/>
        <v xml:space="preserve">907-634-A  Traffic Signal Equipment Pole, Type III, 40' Shaft, 70' &amp; 70' Arm </v>
      </c>
      <c r="B3372" s="13" t="s">
        <v>3385</v>
      </c>
      <c r="C3372" s="13" t="s">
        <v>3895</v>
      </c>
      <c r="D3372" s="13" t="s">
        <v>207</v>
      </c>
      <c r="E3372" s="13" t="s">
        <v>187</v>
      </c>
      <c r="F3372" s="13" t="s">
        <v>188</v>
      </c>
      <c r="G3372" s="13" t="s">
        <v>189</v>
      </c>
      <c r="H3372" s="13" t="s">
        <v>190</v>
      </c>
      <c r="I3372" s="13">
        <v>3371</v>
      </c>
    </row>
    <row r="3373" spans="1:9" x14ac:dyDescent="0.25">
      <c r="A3373" s="13" t="str">
        <f t="shared" si="52"/>
        <v xml:space="preserve">907-634-A  Traffic Signal Equipment Pole, Type III, 40' Shaft, 80' &amp; 40' Arms </v>
      </c>
      <c r="B3373" s="13" t="s">
        <v>3385</v>
      </c>
      <c r="C3373" s="13" t="s">
        <v>3896</v>
      </c>
      <c r="D3373" s="13" t="s">
        <v>207</v>
      </c>
      <c r="E3373" s="13" t="s">
        <v>187</v>
      </c>
      <c r="F3373" s="13" t="s">
        <v>188</v>
      </c>
      <c r="G3373" s="13" t="s">
        <v>189</v>
      </c>
      <c r="H3373" s="13" t="s">
        <v>190</v>
      </c>
      <c r="I3373" s="13">
        <v>3372</v>
      </c>
    </row>
    <row r="3374" spans="1:9" x14ac:dyDescent="0.25">
      <c r="A3374" s="13" t="str">
        <f t="shared" si="52"/>
        <v xml:space="preserve">907-634-A  Traffic Signal Equipment Pole, Type IX, 18' Shaft </v>
      </c>
      <c r="B3374" s="13" t="s">
        <v>3385</v>
      </c>
      <c r="C3374" s="13" t="s">
        <v>3897</v>
      </c>
      <c r="D3374" s="13" t="s">
        <v>207</v>
      </c>
      <c r="E3374" s="13" t="s">
        <v>187</v>
      </c>
      <c r="F3374" s="13" t="s">
        <v>188</v>
      </c>
      <c r="G3374" s="13" t="s">
        <v>189</v>
      </c>
      <c r="H3374" s="13" t="s">
        <v>190</v>
      </c>
      <c r="I3374" s="13">
        <v>3373</v>
      </c>
    </row>
    <row r="3375" spans="1:9" x14ac:dyDescent="0.25">
      <c r="A3375" s="13" t="str">
        <f t="shared" si="52"/>
        <v xml:space="preserve">907-634-A  Traffic Signal Equipment Pole, Type V, 10' Shaft </v>
      </c>
      <c r="B3375" s="13" t="s">
        <v>3385</v>
      </c>
      <c r="C3375" s="13" t="s">
        <v>3898</v>
      </c>
      <c r="D3375" s="13" t="s">
        <v>207</v>
      </c>
      <c r="E3375" s="13" t="s">
        <v>187</v>
      </c>
      <c r="F3375" s="13" t="s">
        <v>188</v>
      </c>
      <c r="G3375" s="13" t="s">
        <v>189</v>
      </c>
      <c r="H3375" s="13" t="s">
        <v>190</v>
      </c>
      <c r="I3375" s="13">
        <v>3374</v>
      </c>
    </row>
    <row r="3376" spans="1:9" x14ac:dyDescent="0.25">
      <c r="A3376" s="13" t="str">
        <f t="shared" si="52"/>
        <v xml:space="preserve">907-634-A  Traffic Signal Equipment Pole, Type V, 14' Shaft </v>
      </c>
      <c r="B3376" s="13" t="s">
        <v>3385</v>
      </c>
      <c r="C3376" s="13" t="s">
        <v>3899</v>
      </c>
      <c r="D3376" s="13" t="s">
        <v>207</v>
      </c>
      <c r="E3376" s="13" t="s">
        <v>187</v>
      </c>
      <c r="F3376" s="13" t="s">
        <v>188</v>
      </c>
      <c r="G3376" s="13" t="s">
        <v>189</v>
      </c>
      <c r="H3376" s="13" t="s">
        <v>190</v>
      </c>
      <c r="I3376" s="13">
        <v>3375</v>
      </c>
    </row>
    <row r="3377" spans="1:9" x14ac:dyDescent="0.25">
      <c r="A3377" s="13" t="str">
        <f t="shared" si="52"/>
        <v xml:space="preserve">907-634-A  Traffic Signal Equipment Pole, Type V, 16' Shaft </v>
      </c>
      <c r="B3377" s="13" t="s">
        <v>3385</v>
      </c>
      <c r="C3377" s="13" t="s">
        <v>3900</v>
      </c>
      <c r="D3377" s="13" t="s">
        <v>207</v>
      </c>
      <c r="E3377" s="13" t="s">
        <v>187</v>
      </c>
      <c r="F3377" s="13" t="s">
        <v>188</v>
      </c>
      <c r="G3377" s="13" t="s">
        <v>189</v>
      </c>
      <c r="H3377" s="13" t="s">
        <v>190</v>
      </c>
      <c r="I3377" s="13">
        <v>3376</v>
      </c>
    </row>
    <row r="3378" spans="1:9" x14ac:dyDescent="0.25">
      <c r="A3378" s="13" t="str">
        <f t="shared" si="52"/>
        <v xml:space="preserve">907-634-A  Traffic Signal Equipment Pole, Type V, 18' Shaft </v>
      </c>
      <c r="B3378" s="13" t="s">
        <v>3385</v>
      </c>
      <c r="C3378" s="13" t="s">
        <v>3901</v>
      </c>
      <c r="D3378" s="13" t="s">
        <v>207</v>
      </c>
      <c r="E3378" s="13" t="s">
        <v>187</v>
      </c>
      <c r="F3378" s="13" t="s">
        <v>188</v>
      </c>
      <c r="G3378" s="13" t="s">
        <v>189</v>
      </c>
      <c r="H3378" s="13" t="s">
        <v>190</v>
      </c>
      <c r="I3378" s="13">
        <v>3377</v>
      </c>
    </row>
    <row r="3379" spans="1:9" x14ac:dyDescent="0.25">
      <c r="A3379" s="13" t="str">
        <f t="shared" si="52"/>
        <v xml:space="preserve">907-634-A  Traffic Signal Equipment Pole, Type V, 8' Shaft </v>
      </c>
      <c r="B3379" s="13" t="s">
        <v>3385</v>
      </c>
      <c r="C3379" s="13" t="s">
        <v>3902</v>
      </c>
      <c r="D3379" s="13" t="s">
        <v>207</v>
      </c>
      <c r="E3379" s="13" t="s">
        <v>187</v>
      </c>
      <c r="F3379" s="13" t="s">
        <v>188</v>
      </c>
      <c r="G3379" s="13" t="s">
        <v>189</v>
      </c>
      <c r="H3379" s="13" t="s">
        <v>190</v>
      </c>
      <c r="I3379" s="13">
        <v>3378</v>
      </c>
    </row>
    <row r="3380" spans="1:9" x14ac:dyDescent="0.25">
      <c r="A3380" s="13" t="str">
        <f t="shared" si="52"/>
        <v xml:space="preserve">907-634-A  Traffic Signal Equipment Pole, Type VI, 18' Shaft </v>
      </c>
      <c r="B3380" s="13" t="s">
        <v>3385</v>
      </c>
      <c r="C3380" s="13" t="s">
        <v>3903</v>
      </c>
      <c r="D3380" s="13" t="s">
        <v>207</v>
      </c>
      <c r="E3380" s="13" t="s">
        <v>187</v>
      </c>
      <c r="F3380" s="13" t="s">
        <v>188</v>
      </c>
      <c r="G3380" s="13" t="s">
        <v>189</v>
      </c>
      <c r="H3380" s="13" t="s">
        <v>190</v>
      </c>
      <c r="I3380" s="13">
        <v>3379</v>
      </c>
    </row>
    <row r="3381" spans="1:9" x14ac:dyDescent="0.25">
      <c r="A3381" s="13" t="str">
        <f t="shared" si="52"/>
        <v xml:space="preserve">907-634-A  Traffic Signal Equipment Pole, Type VI, 8' Shaft </v>
      </c>
      <c r="B3381" s="13" t="s">
        <v>3385</v>
      </c>
      <c r="C3381" s="13" t="s">
        <v>3904</v>
      </c>
      <c r="D3381" s="13" t="s">
        <v>207</v>
      </c>
      <c r="E3381" s="13" t="s">
        <v>187</v>
      </c>
      <c r="F3381" s="13" t="s">
        <v>188</v>
      </c>
      <c r="G3381" s="13" t="s">
        <v>189</v>
      </c>
      <c r="H3381" s="13" t="s">
        <v>190</v>
      </c>
      <c r="I3381" s="13">
        <v>3380</v>
      </c>
    </row>
    <row r="3382" spans="1:9" x14ac:dyDescent="0.25">
      <c r="A3382" s="13" t="str">
        <f t="shared" si="52"/>
        <v xml:space="preserve">907-634-A  Traffic Signal Equipment Pole, Type X, 18' Shaft </v>
      </c>
      <c r="B3382" s="13" t="s">
        <v>3385</v>
      </c>
      <c r="C3382" s="13" t="s">
        <v>3905</v>
      </c>
      <c r="D3382" s="13" t="s">
        <v>207</v>
      </c>
      <c r="E3382" s="13" t="s">
        <v>187</v>
      </c>
      <c r="F3382" s="13" t="s">
        <v>188</v>
      </c>
      <c r="G3382" s="13" t="s">
        <v>189</v>
      </c>
      <c r="H3382" s="13" t="s">
        <v>190</v>
      </c>
      <c r="I3382" s="13">
        <v>3381</v>
      </c>
    </row>
    <row r="3383" spans="1:9" x14ac:dyDescent="0.25">
      <c r="A3383" s="13" t="str">
        <f t="shared" si="52"/>
        <v xml:space="preserve">907-634-A  Traffic Signal Equipment Pole, Type III(L), 30' Shaft, 35' &amp; 35' Arm </v>
      </c>
      <c r="B3383" s="13" t="s">
        <v>3385</v>
      </c>
      <c r="C3383" s="13" t="s">
        <v>3906</v>
      </c>
      <c r="D3383" s="13" t="s">
        <v>207</v>
      </c>
      <c r="E3383" s="13" t="s">
        <v>187</v>
      </c>
      <c r="F3383" s="13" t="s">
        <v>188</v>
      </c>
      <c r="G3383" s="13" t="s">
        <v>189</v>
      </c>
      <c r="H3383" s="13" t="s">
        <v>190</v>
      </c>
      <c r="I3383" s="13">
        <v>3382</v>
      </c>
    </row>
    <row r="3384" spans="1:9" x14ac:dyDescent="0.25">
      <c r="A3384" s="13" t="str">
        <f t="shared" si="52"/>
        <v xml:space="preserve">907-634-A  Traffic Signal Equipment Pole, Type VII, 5'6" Shaft </v>
      </c>
      <c r="B3384" s="13" t="s">
        <v>3385</v>
      </c>
      <c r="C3384" s="13" t="s">
        <v>3907</v>
      </c>
      <c r="D3384" s="13" t="s">
        <v>207</v>
      </c>
      <c r="E3384" s="13" t="s">
        <v>187</v>
      </c>
      <c r="F3384" s="13" t="s">
        <v>188</v>
      </c>
      <c r="G3384" s="13" t="s">
        <v>189</v>
      </c>
      <c r="H3384" s="13" t="s">
        <v>190</v>
      </c>
      <c r="I3384" s="13">
        <v>3383</v>
      </c>
    </row>
    <row r="3385" spans="1:9" x14ac:dyDescent="0.25">
      <c r="A3385" s="13" t="str">
        <f t="shared" si="52"/>
        <v xml:space="preserve">907-634-A  Traffic Signal Equipment Pole, Type II(L), 21' Shaft, 50' Arm </v>
      </c>
      <c r="B3385" s="13" t="s">
        <v>3385</v>
      </c>
      <c r="C3385" s="13" t="s">
        <v>3908</v>
      </c>
      <c r="D3385" s="13" t="s">
        <v>207</v>
      </c>
      <c r="E3385" s="13" t="s">
        <v>187</v>
      </c>
      <c r="F3385" s="13" t="s">
        <v>188</v>
      </c>
      <c r="G3385" s="13" t="s">
        <v>189</v>
      </c>
      <c r="H3385" s="13" t="s">
        <v>190</v>
      </c>
      <c r="I3385" s="13">
        <v>3384</v>
      </c>
    </row>
    <row r="3386" spans="1:9" x14ac:dyDescent="0.25">
      <c r="A3386" s="13" t="str">
        <f t="shared" si="52"/>
        <v xml:space="preserve">907-634-A  Traffic Signal Equipment Pole, Type II(L), 21' Shaft, 55' Arm </v>
      </c>
      <c r="B3386" s="13" t="s">
        <v>3385</v>
      </c>
      <c r="C3386" s="13" t="s">
        <v>3909</v>
      </c>
      <c r="D3386" s="13" t="s">
        <v>207</v>
      </c>
      <c r="E3386" s="13" t="s">
        <v>187</v>
      </c>
      <c r="F3386" s="13" t="s">
        <v>188</v>
      </c>
      <c r="G3386" s="13" t="s">
        <v>189</v>
      </c>
      <c r="H3386" s="13" t="s">
        <v>190</v>
      </c>
      <c r="I3386" s="13">
        <v>3385</v>
      </c>
    </row>
    <row r="3387" spans="1:9" x14ac:dyDescent="0.25">
      <c r="A3387" s="13" t="str">
        <f t="shared" si="52"/>
        <v xml:space="preserve">907-634-A  Traffic Signal Equipment Pole, Type II(L), 21' Shaft, 60' Arm </v>
      </c>
      <c r="B3387" s="13" t="s">
        <v>3385</v>
      </c>
      <c r="C3387" s="13" t="s">
        <v>3910</v>
      </c>
      <c r="D3387" s="13" t="s">
        <v>207</v>
      </c>
      <c r="E3387" s="13" t="s">
        <v>187</v>
      </c>
      <c r="F3387" s="13" t="s">
        <v>188</v>
      </c>
      <c r="G3387" s="13" t="s">
        <v>189</v>
      </c>
      <c r="H3387" s="13" t="s">
        <v>190</v>
      </c>
      <c r="I3387" s="13">
        <v>3386</v>
      </c>
    </row>
    <row r="3388" spans="1:9" x14ac:dyDescent="0.25">
      <c r="A3388" s="13" t="str">
        <f t="shared" si="52"/>
        <v xml:space="preserve">907-634-A  Traffic Signal Equipment Pole, Type III, 17' Shaft, 35' &amp; 35' Arm </v>
      </c>
      <c r="B3388" s="13" t="s">
        <v>3385</v>
      </c>
      <c r="C3388" s="13" t="s">
        <v>3911</v>
      </c>
      <c r="D3388" s="13" t="s">
        <v>207</v>
      </c>
      <c r="E3388" s="13" t="s">
        <v>187</v>
      </c>
      <c r="F3388" s="13" t="s">
        <v>188</v>
      </c>
      <c r="G3388" s="13" t="s">
        <v>189</v>
      </c>
      <c r="H3388" s="13" t="s">
        <v>190</v>
      </c>
      <c r="I3388" s="13">
        <v>3387</v>
      </c>
    </row>
    <row r="3389" spans="1:9" x14ac:dyDescent="0.25">
      <c r="A3389" s="13" t="str">
        <f t="shared" si="52"/>
        <v xml:space="preserve">907-634-A  Traffic Signal Equipment Pole, Type III, 22' Shaft, 25' &amp; 35' Arms </v>
      </c>
      <c r="B3389" s="13" t="s">
        <v>3385</v>
      </c>
      <c r="C3389" s="13" t="s">
        <v>3912</v>
      </c>
      <c r="D3389" s="13" t="s">
        <v>207</v>
      </c>
      <c r="E3389" s="13" t="s">
        <v>187</v>
      </c>
      <c r="F3389" s="13" t="s">
        <v>188</v>
      </c>
      <c r="G3389" s="13" t="s">
        <v>189</v>
      </c>
      <c r="H3389" s="13" t="s">
        <v>190</v>
      </c>
      <c r="I3389" s="13">
        <v>3388</v>
      </c>
    </row>
    <row r="3390" spans="1:9" x14ac:dyDescent="0.25">
      <c r="A3390" s="13" t="str">
        <f t="shared" si="52"/>
        <v xml:space="preserve">907-634-A  Traffic Signal Equipment Pole, Type III, 22' Shaft, 30' &amp; 45' Arms </v>
      </c>
      <c r="B3390" s="13" t="s">
        <v>3385</v>
      </c>
      <c r="C3390" s="13" t="s">
        <v>3913</v>
      </c>
      <c r="D3390" s="13" t="s">
        <v>207</v>
      </c>
      <c r="E3390" s="13" t="s">
        <v>187</v>
      </c>
      <c r="F3390" s="13" t="s">
        <v>188</v>
      </c>
      <c r="G3390" s="13" t="s">
        <v>189</v>
      </c>
      <c r="H3390" s="13" t="s">
        <v>190</v>
      </c>
      <c r="I3390" s="13">
        <v>3389</v>
      </c>
    </row>
    <row r="3391" spans="1:9" x14ac:dyDescent="0.25">
      <c r="A3391" s="13" t="str">
        <f t="shared" si="52"/>
        <v xml:space="preserve">907-634-A  Traffic Signal Equipment Pole, Type III, 22' Shaft, 35' &amp; 50' Arms </v>
      </c>
      <c r="B3391" s="13" t="s">
        <v>3385</v>
      </c>
      <c r="C3391" s="13" t="s">
        <v>3914</v>
      </c>
      <c r="D3391" s="13" t="s">
        <v>207</v>
      </c>
      <c r="E3391" s="13" t="s">
        <v>187</v>
      </c>
      <c r="F3391" s="13" t="s">
        <v>188</v>
      </c>
      <c r="G3391" s="13" t="s">
        <v>189</v>
      </c>
      <c r="H3391" s="13" t="s">
        <v>190</v>
      </c>
      <c r="I3391" s="13">
        <v>3390</v>
      </c>
    </row>
    <row r="3392" spans="1:9" x14ac:dyDescent="0.25">
      <c r="A3392" s="13" t="str">
        <f t="shared" si="52"/>
        <v xml:space="preserve">907-634-A  Traffic Signal Equipment Pole, Type III, 22' Shaft, 30' &amp; 40' Arms </v>
      </c>
      <c r="B3392" s="13" t="s">
        <v>3385</v>
      </c>
      <c r="C3392" s="13" t="s">
        <v>3915</v>
      </c>
      <c r="D3392" s="13" t="s">
        <v>207</v>
      </c>
      <c r="E3392" s="13" t="s">
        <v>187</v>
      </c>
      <c r="F3392" s="13" t="s">
        <v>188</v>
      </c>
      <c r="G3392" s="13" t="s">
        <v>189</v>
      </c>
      <c r="H3392" s="13" t="s">
        <v>190</v>
      </c>
      <c r="I3392" s="13">
        <v>3391</v>
      </c>
    </row>
    <row r="3393" spans="1:9" x14ac:dyDescent="0.25">
      <c r="A3393" s="13" t="str">
        <f t="shared" si="52"/>
        <v xml:space="preserve">907-634-A  Traffic Signal Equipment Pole, Type III(L), 30' Shaft, 85' &amp; 65' Arms </v>
      </c>
      <c r="B3393" s="13" t="s">
        <v>3385</v>
      </c>
      <c r="C3393" s="13" t="s">
        <v>3916</v>
      </c>
      <c r="D3393" s="13" t="s">
        <v>207</v>
      </c>
      <c r="E3393" s="13" t="s">
        <v>187</v>
      </c>
      <c r="F3393" s="13" t="s">
        <v>188</v>
      </c>
      <c r="G3393" s="13" t="s">
        <v>189</v>
      </c>
      <c r="H3393" s="13" t="s">
        <v>190</v>
      </c>
      <c r="I3393" s="13">
        <v>3392</v>
      </c>
    </row>
    <row r="3394" spans="1:9" x14ac:dyDescent="0.25">
      <c r="A3394" s="13" t="str">
        <f t="shared" si="52"/>
        <v xml:space="preserve">907-634-A  Traffic Signal Equipment Pole, Type III, 22' Shaft, 65' &amp; 50' Arms </v>
      </c>
      <c r="B3394" s="13" t="s">
        <v>3385</v>
      </c>
      <c r="C3394" s="13" t="s">
        <v>3917</v>
      </c>
      <c r="D3394" s="13" t="s">
        <v>207</v>
      </c>
      <c r="E3394" s="13" t="s">
        <v>187</v>
      </c>
      <c r="F3394" s="13" t="s">
        <v>188</v>
      </c>
      <c r="G3394" s="13" t="s">
        <v>189</v>
      </c>
      <c r="H3394" s="13" t="s">
        <v>190</v>
      </c>
      <c r="I3394" s="13">
        <v>3393</v>
      </c>
    </row>
    <row r="3395" spans="1:9" x14ac:dyDescent="0.25">
      <c r="A3395" s="13" t="str">
        <f t="shared" si="52"/>
        <v xml:space="preserve">907-634-A  Traffic Signal Equipment Pole, Type III, 22' Shaft, 75' &amp; 75' Arms </v>
      </c>
      <c r="B3395" s="13" t="s">
        <v>3385</v>
      </c>
      <c r="C3395" s="13" t="s">
        <v>3918</v>
      </c>
      <c r="D3395" s="13" t="s">
        <v>207</v>
      </c>
      <c r="E3395" s="13" t="s">
        <v>187</v>
      </c>
      <c r="F3395" s="13" t="s">
        <v>188</v>
      </c>
      <c r="G3395" s="13" t="s">
        <v>189</v>
      </c>
      <c r="H3395" s="13" t="s">
        <v>190</v>
      </c>
      <c r="I3395" s="13">
        <v>3394</v>
      </c>
    </row>
    <row r="3396" spans="1:9" x14ac:dyDescent="0.25">
      <c r="A3396" s="13" t="str">
        <f t="shared" ref="A3396:A3459" si="53">_xlfn.CONCAT(B3396," ", C3396)</f>
        <v xml:space="preserve">907-634-A  Traffic Signal Equipment Pole, Type III, 22' Shaft, 80' &amp; 70' Arms </v>
      </c>
      <c r="B3396" s="13" t="s">
        <v>3385</v>
      </c>
      <c r="C3396" s="13" t="s">
        <v>3919</v>
      </c>
      <c r="D3396" s="13" t="s">
        <v>207</v>
      </c>
      <c r="E3396" s="13" t="s">
        <v>187</v>
      </c>
      <c r="F3396" s="13" t="s">
        <v>188</v>
      </c>
      <c r="G3396" s="13" t="s">
        <v>189</v>
      </c>
      <c r="H3396" s="13" t="s">
        <v>190</v>
      </c>
      <c r="I3396" s="13">
        <v>3395</v>
      </c>
    </row>
    <row r="3397" spans="1:9" x14ac:dyDescent="0.25">
      <c r="A3397" s="13" t="str">
        <f t="shared" si="53"/>
        <v xml:space="preserve">907-634-A  Traffic Signal Equipment Pole, Type III, 22' Shaft, 85' &amp; 65' Arms </v>
      </c>
      <c r="B3397" s="13" t="s">
        <v>3385</v>
      </c>
      <c r="C3397" s="13" t="s">
        <v>3920</v>
      </c>
      <c r="D3397" s="13" t="s">
        <v>207</v>
      </c>
      <c r="E3397" s="13" t="s">
        <v>187</v>
      </c>
      <c r="F3397" s="13" t="s">
        <v>188</v>
      </c>
      <c r="G3397" s="13" t="s">
        <v>189</v>
      </c>
      <c r="H3397" s="13" t="s">
        <v>190</v>
      </c>
      <c r="I3397" s="13">
        <v>3396</v>
      </c>
    </row>
    <row r="3398" spans="1:9" x14ac:dyDescent="0.25">
      <c r="A3398" s="13" t="str">
        <f t="shared" si="53"/>
        <v xml:space="preserve">907-634-A  Traffic Signal Equipment Pole, Type III, 30' Shaft, 75' &amp; 75' Arms </v>
      </c>
      <c r="B3398" s="13" t="s">
        <v>3385</v>
      </c>
      <c r="C3398" s="13" t="s">
        <v>3921</v>
      </c>
      <c r="D3398" s="13" t="s">
        <v>207</v>
      </c>
      <c r="E3398" s="13" t="s">
        <v>187</v>
      </c>
      <c r="F3398" s="13" t="s">
        <v>188</v>
      </c>
      <c r="G3398" s="13" t="s">
        <v>189</v>
      </c>
      <c r="H3398" s="13" t="s">
        <v>190</v>
      </c>
      <c r="I3398" s="13">
        <v>3397</v>
      </c>
    </row>
    <row r="3399" spans="1:9" x14ac:dyDescent="0.25">
      <c r="A3399" s="13" t="str">
        <f t="shared" si="53"/>
        <v xml:space="preserve">907-634-A  Traffic Signal Equipment Pole, Type III, 30' Shaft, 80' &amp; 70' Arms </v>
      </c>
      <c r="B3399" s="13" t="s">
        <v>3385</v>
      </c>
      <c r="C3399" s="13" t="s">
        <v>3922</v>
      </c>
      <c r="D3399" s="13" t="s">
        <v>207</v>
      </c>
      <c r="E3399" s="13" t="s">
        <v>187</v>
      </c>
      <c r="F3399" s="13" t="s">
        <v>188</v>
      </c>
      <c r="G3399" s="13" t="s">
        <v>189</v>
      </c>
      <c r="H3399" s="13" t="s">
        <v>190</v>
      </c>
      <c r="I3399" s="13">
        <v>3398</v>
      </c>
    </row>
    <row r="3400" spans="1:9" x14ac:dyDescent="0.25">
      <c r="A3400" s="13" t="str">
        <f t="shared" si="53"/>
        <v xml:space="preserve">907-634-A  Traffic Signal Equipment Pole, Type III, 17' Shaft, 65' &amp; 75' Arms </v>
      </c>
      <c r="B3400" s="13" t="s">
        <v>3385</v>
      </c>
      <c r="C3400" s="13" t="s">
        <v>3923</v>
      </c>
      <c r="D3400" s="13" t="s">
        <v>207</v>
      </c>
      <c r="E3400" s="13" t="s">
        <v>187</v>
      </c>
      <c r="F3400" s="13" t="s">
        <v>188</v>
      </c>
      <c r="G3400" s="13" t="s">
        <v>189</v>
      </c>
      <c r="H3400" s="13" t="s">
        <v>190</v>
      </c>
      <c r="I3400" s="13">
        <v>3399</v>
      </c>
    </row>
    <row r="3401" spans="1:9" x14ac:dyDescent="0.25">
      <c r="A3401" s="13" t="str">
        <f t="shared" si="53"/>
        <v xml:space="preserve">907-634-B  Traffic Signal Equipment Pole Shaft Extension, 10' </v>
      </c>
      <c r="B3401" s="13" t="s">
        <v>3924</v>
      </c>
      <c r="C3401" s="13" t="s">
        <v>3925</v>
      </c>
      <c r="D3401" s="13" t="s">
        <v>207</v>
      </c>
      <c r="E3401" s="13" t="s">
        <v>187</v>
      </c>
      <c r="F3401" s="13" t="s">
        <v>188</v>
      </c>
      <c r="G3401" s="13" t="s">
        <v>189</v>
      </c>
      <c r="H3401" s="13" t="s">
        <v>190</v>
      </c>
      <c r="I3401" s="13">
        <v>3400</v>
      </c>
    </row>
    <row r="3402" spans="1:9" x14ac:dyDescent="0.25">
      <c r="A3402" s="13" t="str">
        <f t="shared" si="53"/>
        <v xml:space="preserve">907-634-C  Pole Foundations, Class "B" Concrete </v>
      </c>
      <c r="B3402" s="13" t="s">
        <v>3926</v>
      </c>
      <c r="C3402" s="13" t="s">
        <v>3927</v>
      </c>
      <c r="D3402" s="13" t="s">
        <v>241</v>
      </c>
      <c r="E3402" s="13" t="s">
        <v>187</v>
      </c>
      <c r="F3402" s="13" t="s">
        <v>188</v>
      </c>
      <c r="G3402" s="13" t="s">
        <v>189</v>
      </c>
      <c r="H3402" s="13" t="s">
        <v>190</v>
      </c>
      <c r="I3402" s="13">
        <v>3401</v>
      </c>
    </row>
    <row r="3403" spans="1:9" x14ac:dyDescent="0.25">
      <c r="A3403" s="13" t="str">
        <f t="shared" si="53"/>
        <v xml:space="preserve">907-634-C  Pole Foundations, Class "DS" Concrete </v>
      </c>
      <c r="B3403" s="13" t="s">
        <v>3926</v>
      </c>
      <c r="C3403" s="13" t="s">
        <v>3928</v>
      </c>
      <c r="D3403" s="13" t="s">
        <v>241</v>
      </c>
      <c r="E3403" s="13" t="s">
        <v>187</v>
      </c>
      <c r="F3403" s="13" t="s">
        <v>188</v>
      </c>
      <c r="G3403" s="13" t="s">
        <v>189</v>
      </c>
      <c r="H3403" s="13" t="s">
        <v>190</v>
      </c>
      <c r="I3403" s="13">
        <v>3402</v>
      </c>
    </row>
    <row r="3404" spans="1:9" x14ac:dyDescent="0.25">
      <c r="A3404" s="13" t="str">
        <f t="shared" si="53"/>
        <v xml:space="preserve">907-634-D  Slip Casing, 24" Diameter </v>
      </c>
      <c r="B3404" s="13" t="s">
        <v>3929</v>
      </c>
      <c r="C3404" s="13" t="s">
        <v>3930</v>
      </c>
      <c r="D3404" s="13" t="s">
        <v>230</v>
      </c>
      <c r="E3404" s="13" t="s">
        <v>187</v>
      </c>
      <c r="F3404" s="13" t="s">
        <v>188</v>
      </c>
      <c r="G3404" s="13" t="s">
        <v>189</v>
      </c>
      <c r="H3404" s="13" t="s">
        <v>190</v>
      </c>
      <c r="I3404" s="13">
        <v>3403</v>
      </c>
    </row>
    <row r="3405" spans="1:9" x14ac:dyDescent="0.25">
      <c r="A3405" s="13" t="str">
        <f t="shared" si="53"/>
        <v xml:space="preserve">907-634-D  Slip Casing, 30" Diameter </v>
      </c>
      <c r="B3405" s="13" t="s">
        <v>3929</v>
      </c>
      <c r="C3405" s="13" t="s">
        <v>3931</v>
      </c>
      <c r="D3405" s="13" t="s">
        <v>230</v>
      </c>
      <c r="E3405" s="13" t="s">
        <v>187</v>
      </c>
      <c r="F3405" s="13" t="s">
        <v>188</v>
      </c>
      <c r="G3405" s="13" t="s">
        <v>189</v>
      </c>
      <c r="H3405" s="13" t="s">
        <v>190</v>
      </c>
      <c r="I3405" s="13">
        <v>3404</v>
      </c>
    </row>
    <row r="3406" spans="1:9" x14ac:dyDescent="0.25">
      <c r="A3406" s="13" t="str">
        <f t="shared" si="53"/>
        <v xml:space="preserve">907-634-D  Slip Casing, 36" Diameter </v>
      </c>
      <c r="B3406" s="13" t="s">
        <v>3929</v>
      </c>
      <c r="C3406" s="13" t="s">
        <v>3932</v>
      </c>
      <c r="D3406" s="13" t="s">
        <v>230</v>
      </c>
      <c r="E3406" s="13" t="s">
        <v>187</v>
      </c>
      <c r="F3406" s="13" t="s">
        <v>188</v>
      </c>
      <c r="G3406" s="13" t="s">
        <v>189</v>
      </c>
      <c r="H3406" s="13" t="s">
        <v>190</v>
      </c>
      <c r="I3406" s="13">
        <v>3405</v>
      </c>
    </row>
    <row r="3407" spans="1:9" x14ac:dyDescent="0.25">
      <c r="A3407" s="13" t="str">
        <f t="shared" si="53"/>
        <v xml:space="preserve">907-634-D  Slip Casing, 48" Diameter </v>
      </c>
      <c r="B3407" s="13" t="s">
        <v>3929</v>
      </c>
      <c r="C3407" s="13" t="s">
        <v>3933</v>
      </c>
      <c r="D3407" s="13" t="s">
        <v>230</v>
      </c>
      <c r="E3407" s="13" t="s">
        <v>187</v>
      </c>
      <c r="F3407" s="13" t="s">
        <v>188</v>
      </c>
      <c r="G3407" s="13" t="s">
        <v>189</v>
      </c>
      <c r="H3407" s="13" t="s">
        <v>190</v>
      </c>
      <c r="I3407" s="13">
        <v>3406</v>
      </c>
    </row>
    <row r="3408" spans="1:9" x14ac:dyDescent="0.25">
      <c r="A3408" s="13" t="str">
        <f t="shared" si="53"/>
        <v xml:space="preserve">907-634-E  Camera Pole with Foundation, 50' Pole </v>
      </c>
      <c r="B3408" s="13" t="s">
        <v>3934</v>
      </c>
      <c r="C3408" s="13" t="s">
        <v>3935</v>
      </c>
      <c r="D3408" s="13" t="s">
        <v>207</v>
      </c>
      <c r="E3408" s="13" t="s">
        <v>187</v>
      </c>
      <c r="F3408" s="13" t="s">
        <v>188</v>
      </c>
      <c r="G3408" s="13" t="s">
        <v>189</v>
      </c>
      <c r="H3408" s="13" t="s">
        <v>190</v>
      </c>
      <c r="I3408" s="13">
        <v>3407</v>
      </c>
    </row>
    <row r="3409" spans="1:9" x14ac:dyDescent="0.25">
      <c r="A3409" s="13" t="str">
        <f t="shared" si="53"/>
        <v xml:space="preserve">907-634-E  Camera Pole with Foundation, 60' Pole </v>
      </c>
      <c r="B3409" s="13" t="s">
        <v>3934</v>
      </c>
      <c r="C3409" s="13" t="s">
        <v>3936</v>
      </c>
      <c r="D3409" s="13" t="s">
        <v>207</v>
      </c>
      <c r="E3409" s="13" t="s">
        <v>187</v>
      </c>
      <c r="F3409" s="13" t="s">
        <v>188</v>
      </c>
      <c r="G3409" s="13" t="s">
        <v>189</v>
      </c>
      <c r="H3409" s="13" t="s">
        <v>190</v>
      </c>
      <c r="I3409" s="13">
        <v>3408</v>
      </c>
    </row>
    <row r="3410" spans="1:9" x14ac:dyDescent="0.25">
      <c r="A3410" s="13" t="str">
        <f t="shared" si="53"/>
        <v xml:space="preserve">907-634-E  Camera Pole with Foundation, 70' Pole </v>
      </c>
      <c r="B3410" s="13" t="s">
        <v>3934</v>
      </c>
      <c r="C3410" s="13" t="s">
        <v>3937</v>
      </c>
      <c r="D3410" s="13" t="s">
        <v>207</v>
      </c>
      <c r="E3410" s="13" t="s">
        <v>187</v>
      </c>
      <c r="F3410" s="13" t="s">
        <v>188</v>
      </c>
      <c r="G3410" s="13" t="s">
        <v>189</v>
      </c>
      <c r="H3410" s="13" t="s">
        <v>190</v>
      </c>
      <c r="I3410" s="13">
        <v>3409</v>
      </c>
    </row>
    <row r="3411" spans="1:9" x14ac:dyDescent="0.25">
      <c r="A3411" s="13" t="str">
        <f t="shared" si="53"/>
        <v xml:space="preserve">907-634-E  Camera Pole with Foundation, 80' Pole </v>
      </c>
      <c r="B3411" s="13" t="s">
        <v>3934</v>
      </c>
      <c r="C3411" s="13" t="s">
        <v>3938</v>
      </c>
      <c r="D3411" s="13" t="s">
        <v>207</v>
      </c>
      <c r="E3411" s="13" t="s">
        <v>187</v>
      </c>
      <c r="F3411" s="13" t="s">
        <v>188</v>
      </c>
      <c r="G3411" s="13" t="s">
        <v>189</v>
      </c>
      <c r="H3411" s="13" t="s">
        <v>190</v>
      </c>
      <c r="I3411" s="13">
        <v>3410</v>
      </c>
    </row>
    <row r="3412" spans="1:9" x14ac:dyDescent="0.25">
      <c r="A3412" s="13" t="str">
        <f t="shared" si="53"/>
        <v xml:space="preserve">907-634-E  Camera Pole with Foundation, 75' Pole </v>
      </c>
      <c r="B3412" s="13" t="s">
        <v>3934</v>
      </c>
      <c r="C3412" s="13" t="s">
        <v>3939</v>
      </c>
      <c r="D3412" s="13" t="s">
        <v>207</v>
      </c>
      <c r="E3412" s="13" t="s">
        <v>187</v>
      </c>
      <c r="F3412" s="13" t="s">
        <v>188</v>
      </c>
      <c r="G3412" s="13" t="s">
        <v>189</v>
      </c>
      <c r="H3412" s="13" t="s">
        <v>190</v>
      </c>
      <c r="I3412" s="13">
        <v>3411</v>
      </c>
    </row>
    <row r="3413" spans="1:9" x14ac:dyDescent="0.25">
      <c r="A3413" s="13" t="str">
        <f t="shared" si="53"/>
        <v xml:space="preserve">907-634-F  Detector Pole with Foundation, 20' Pole </v>
      </c>
      <c r="B3413" s="13" t="s">
        <v>3940</v>
      </c>
      <c r="C3413" s="13" t="s">
        <v>3941</v>
      </c>
      <c r="D3413" s="13" t="s">
        <v>207</v>
      </c>
      <c r="E3413" s="13" t="s">
        <v>187</v>
      </c>
      <c r="F3413" s="13" t="s">
        <v>188</v>
      </c>
      <c r="G3413" s="13" t="s">
        <v>189</v>
      </c>
      <c r="H3413" s="13" t="s">
        <v>190</v>
      </c>
      <c r="I3413" s="13">
        <v>3412</v>
      </c>
    </row>
    <row r="3414" spans="1:9" x14ac:dyDescent="0.25">
      <c r="A3414" s="13" t="str">
        <f t="shared" si="53"/>
        <v xml:space="preserve">907-634-F  Detector Pole with Foundation, 35' Pole </v>
      </c>
      <c r="B3414" s="13" t="s">
        <v>3940</v>
      </c>
      <c r="C3414" s="13" t="s">
        <v>3942</v>
      </c>
      <c r="D3414" s="13" t="s">
        <v>207</v>
      </c>
      <c r="E3414" s="13" t="s">
        <v>187</v>
      </c>
      <c r="F3414" s="13" t="s">
        <v>188</v>
      </c>
      <c r="G3414" s="13" t="s">
        <v>189</v>
      </c>
      <c r="H3414" s="13" t="s">
        <v>190</v>
      </c>
      <c r="I3414" s="13">
        <v>3413</v>
      </c>
    </row>
    <row r="3415" spans="1:9" x14ac:dyDescent="0.25">
      <c r="A3415" s="13" t="str">
        <f t="shared" si="53"/>
        <v xml:space="preserve">907-634-F  Detector Pole with Foundation, 50' Pole </v>
      </c>
      <c r="B3415" s="13" t="s">
        <v>3940</v>
      </c>
      <c r="C3415" s="13" t="s">
        <v>3943</v>
      </c>
      <c r="D3415" s="13" t="s">
        <v>207</v>
      </c>
      <c r="E3415" s="13" t="s">
        <v>187</v>
      </c>
      <c r="F3415" s="13" t="s">
        <v>188</v>
      </c>
      <c r="G3415" s="13" t="s">
        <v>189</v>
      </c>
      <c r="H3415" s="13" t="s">
        <v>190</v>
      </c>
      <c r="I3415" s="13">
        <v>3414</v>
      </c>
    </row>
    <row r="3416" spans="1:9" x14ac:dyDescent="0.25">
      <c r="A3416" s="13" t="str">
        <f t="shared" si="53"/>
        <v xml:space="preserve">907-634-F  Detector Pole with Foundation, 25' Pole </v>
      </c>
      <c r="B3416" s="13" t="s">
        <v>3940</v>
      </c>
      <c r="C3416" s="13" t="s">
        <v>3944</v>
      </c>
      <c r="D3416" s="13" t="s">
        <v>207</v>
      </c>
      <c r="E3416" s="13" t="s">
        <v>187</v>
      </c>
      <c r="F3416" s="13" t="s">
        <v>188</v>
      </c>
      <c r="G3416" s="13" t="s">
        <v>189</v>
      </c>
      <c r="H3416" s="13" t="s">
        <v>190</v>
      </c>
      <c r="I3416" s="13">
        <v>3415</v>
      </c>
    </row>
    <row r="3417" spans="1:9" x14ac:dyDescent="0.25">
      <c r="A3417" s="13" t="str">
        <f t="shared" si="53"/>
        <v xml:space="preserve">907-634-G  Traffic Signal Equipment Pole Mast Arm Extension </v>
      </c>
      <c r="B3417" s="13" t="s">
        <v>3945</v>
      </c>
      <c r="C3417" s="13" t="s">
        <v>3946</v>
      </c>
      <c r="D3417" s="13" t="s">
        <v>207</v>
      </c>
      <c r="E3417" s="13" t="s">
        <v>187</v>
      </c>
      <c r="F3417" s="13" t="s">
        <v>188</v>
      </c>
      <c r="G3417" s="13" t="s">
        <v>189</v>
      </c>
      <c r="H3417" s="13" t="s">
        <v>190</v>
      </c>
      <c r="I3417" s="13">
        <v>3416</v>
      </c>
    </row>
    <row r="3418" spans="1:9" x14ac:dyDescent="0.25">
      <c r="A3418" s="13" t="str">
        <f t="shared" si="53"/>
        <v xml:space="preserve">907-634-G  Traffic Signal Equipment Pole Mast Arm Extension, 6-foot </v>
      </c>
      <c r="B3418" s="13" t="s">
        <v>3945</v>
      </c>
      <c r="C3418" s="13" t="s">
        <v>3947</v>
      </c>
      <c r="D3418" s="13" t="s">
        <v>207</v>
      </c>
      <c r="E3418" s="13" t="s">
        <v>187</v>
      </c>
      <c r="F3418" s="13" t="s">
        <v>188</v>
      </c>
      <c r="G3418" s="13" t="s">
        <v>189</v>
      </c>
      <c r="H3418" s="13" t="s">
        <v>190</v>
      </c>
      <c r="I3418" s="13">
        <v>3417</v>
      </c>
    </row>
    <row r="3419" spans="1:9" x14ac:dyDescent="0.25">
      <c r="A3419" s="13" t="str">
        <f t="shared" si="53"/>
        <v xml:space="preserve">907-634-H  ITS Equipment Pole, Structure Mounted, 6' Pole </v>
      </c>
      <c r="B3419" s="13" t="s">
        <v>3948</v>
      </c>
      <c r="C3419" s="13" t="s">
        <v>3949</v>
      </c>
      <c r="D3419" s="13" t="s">
        <v>207</v>
      </c>
      <c r="E3419" s="13" t="s">
        <v>187</v>
      </c>
      <c r="F3419" s="13" t="s">
        <v>188</v>
      </c>
      <c r="G3419" s="13" t="s">
        <v>189</v>
      </c>
      <c r="H3419" s="13" t="s">
        <v>190</v>
      </c>
      <c r="I3419" s="13">
        <v>3418</v>
      </c>
    </row>
    <row r="3420" spans="1:9" x14ac:dyDescent="0.25">
      <c r="A3420" s="13" t="str">
        <f t="shared" si="53"/>
        <v xml:space="preserve">907-634-I  Wood Pole, Class II Height 40' </v>
      </c>
      <c r="B3420" s="13" t="s">
        <v>3950</v>
      </c>
      <c r="C3420" s="13" t="s">
        <v>3951</v>
      </c>
      <c r="D3420" s="13" t="s">
        <v>207</v>
      </c>
      <c r="E3420" s="13" t="s">
        <v>187</v>
      </c>
      <c r="F3420" s="13" t="s">
        <v>188</v>
      </c>
      <c r="G3420" s="13" t="s">
        <v>189</v>
      </c>
      <c r="H3420" s="13" t="s">
        <v>190</v>
      </c>
      <c r="I3420" s="13">
        <v>3419</v>
      </c>
    </row>
    <row r="3421" spans="1:9" x14ac:dyDescent="0.25">
      <c r="A3421" s="13" t="str">
        <f t="shared" si="53"/>
        <v xml:space="preserve">907-634-I  Wood Pole, Class II Height 45' </v>
      </c>
      <c r="B3421" s="13" t="s">
        <v>3950</v>
      </c>
      <c r="C3421" s="13" t="s">
        <v>3952</v>
      </c>
      <c r="D3421" s="13" t="s">
        <v>207</v>
      </c>
      <c r="E3421" s="13" t="s">
        <v>187</v>
      </c>
      <c r="F3421" s="13" t="s">
        <v>188</v>
      </c>
      <c r="G3421" s="13" t="s">
        <v>189</v>
      </c>
      <c r="H3421" s="13" t="s">
        <v>190</v>
      </c>
      <c r="I3421" s="13">
        <v>3420</v>
      </c>
    </row>
    <row r="3422" spans="1:9" x14ac:dyDescent="0.25">
      <c r="A3422" s="13" t="str">
        <f t="shared" si="53"/>
        <v xml:space="preserve">907-634-I  Wood Pole, Class III Height 40' </v>
      </c>
      <c r="B3422" s="13" t="s">
        <v>3950</v>
      </c>
      <c r="C3422" s="13" t="s">
        <v>3953</v>
      </c>
      <c r="D3422" s="13" t="s">
        <v>207</v>
      </c>
      <c r="E3422" s="13" t="s">
        <v>187</v>
      </c>
      <c r="F3422" s="13" t="s">
        <v>188</v>
      </c>
      <c r="G3422" s="13" t="s">
        <v>189</v>
      </c>
      <c r="H3422" s="13" t="s">
        <v>190</v>
      </c>
      <c r="I3422" s="13">
        <v>3421</v>
      </c>
    </row>
    <row r="3423" spans="1:9" x14ac:dyDescent="0.25">
      <c r="A3423" s="13" t="str">
        <f t="shared" si="53"/>
        <v xml:space="preserve">907-634-I  Wood Pole, Class III Height 45' </v>
      </c>
      <c r="B3423" s="13" t="s">
        <v>3950</v>
      </c>
      <c r="C3423" s="13" t="s">
        <v>3954</v>
      </c>
      <c r="D3423" s="13" t="s">
        <v>207</v>
      </c>
      <c r="E3423" s="13" t="s">
        <v>187</v>
      </c>
      <c r="F3423" s="13" t="s">
        <v>188</v>
      </c>
      <c r="G3423" s="13" t="s">
        <v>189</v>
      </c>
      <c r="H3423" s="13" t="s">
        <v>190</v>
      </c>
      <c r="I3423" s="13">
        <v>3422</v>
      </c>
    </row>
    <row r="3424" spans="1:9" x14ac:dyDescent="0.25">
      <c r="A3424" s="13" t="str">
        <f t="shared" si="53"/>
        <v xml:space="preserve">907-634-J  ITS Extension Pole, 6'  </v>
      </c>
      <c r="B3424" s="13" t="s">
        <v>3955</v>
      </c>
      <c r="C3424" s="13" t="s">
        <v>3956</v>
      </c>
      <c r="D3424" s="13" t="s">
        <v>207</v>
      </c>
      <c r="E3424" s="13" t="s">
        <v>187</v>
      </c>
      <c r="F3424" s="13" t="s">
        <v>188</v>
      </c>
      <c r="G3424" s="13" t="s">
        <v>189</v>
      </c>
      <c r="H3424" s="13" t="s">
        <v>190</v>
      </c>
      <c r="I3424" s="13">
        <v>3423</v>
      </c>
    </row>
    <row r="3425" spans="1:9" x14ac:dyDescent="0.25">
      <c r="A3425" s="13" t="str">
        <f t="shared" si="53"/>
        <v xml:space="preserve">907-634-K  Camera Lowering Device </v>
      </c>
      <c r="B3425" s="13" t="s">
        <v>3957</v>
      </c>
      <c r="C3425" s="13" t="s">
        <v>3958</v>
      </c>
      <c r="D3425" s="13" t="s">
        <v>207</v>
      </c>
      <c r="E3425" s="13" t="s">
        <v>187</v>
      </c>
      <c r="F3425" s="13" t="s">
        <v>188</v>
      </c>
      <c r="G3425" s="13" t="s">
        <v>189</v>
      </c>
      <c r="H3425" s="13" t="s">
        <v>190</v>
      </c>
      <c r="I3425" s="13">
        <v>3424</v>
      </c>
    </row>
    <row r="3426" spans="1:9" x14ac:dyDescent="0.25">
      <c r="A3426" s="13" t="str">
        <f t="shared" si="53"/>
        <v xml:space="preserve">907-634-PP Luminaire Fixture and Arm, Per Plans </v>
      </c>
      <c r="B3426" s="13" t="s">
        <v>3959</v>
      </c>
      <c r="C3426" s="13" t="s">
        <v>3960</v>
      </c>
      <c r="D3426" s="13" t="s">
        <v>207</v>
      </c>
      <c r="E3426" s="13" t="s">
        <v>187</v>
      </c>
      <c r="F3426" s="13" t="s">
        <v>188</v>
      </c>
      <c r="G3426" s="13" t="s">
        <v>189</v>
      </c>
      <c r="H3426" s="13" t="s">
        <v>190</v>
      </c>
      <c r="I3426" s="13">
        <v>3425</v>
      </c>
    </row>
    <row r="3427" spans="1:9" x14ac:dyDescent="0.25">
      <c r="A3427" s="13" t="str">
        <f t="shared" si="53"/>
        <v xml:space="preserve">907-634-PP Replace Traffic Signal Equipment Pole Terminal Strips </v>
      </c>
      <c r="B3427" s="13" t="s">
        <v>3959</v>
      </c>
      <c r="C3427" s="13" t="s">
        <v>3961</v>
      </c>
      <c r="D3427" s="13" t="s">
        <v>186</v>
      </c>
      <c r="E3427" s="13" t="s">
        <v>187</v>
      </c>
      <c r="F3427" s="13" t="s">
        <v>188</v>
      </c>
      <c r="G3427" s="13" t="s">
        <v>189</v>
      </c>
      <c r="H3427" s="13" t="s">
        <v>190</v>
      </c>
      <c r="I3427" s="13">
        <v>3426</v>
      </c>
    </row>
    <row r="3428" spans="1:9" x14ac:dyDescent="0.25">
      <c r="A3428" s="13" t="str">
        <f t="shared" si="53"/>
        <v xml:space="preserve">907-634-PP Replace Traffic Signal Equipment Pole Shaft </v>
      </c>
      <c r="B3428" s="13" t="s">
        <v>3959</v>
      </c>
      <c r="C3428" s="13" t="s">
        <v>3962</v>
      </c>
      <c r="D3428" s="13" t="s">
        <v>207</v>
      </c>
      <c r="E3428" s="13" t="s">
        <v>187</v>
      </c>
      <c r="F3428" s="13" t="s">
        <v>188</v>
      </c>
      <c r="G3428" s="13" t="s">
        <v>189</v>
      </c>
      <c r="H3428" s="13" t="s">
        <v>190</v>
      </c>
      <c r="I3428" s="13">
        <v>3427</v>
      </c>
    </row>
    <row r="3429" spans="1:9" x14ac:dyDescent="0.25">
      <c r="A3429" s="13" t="str">
        <f t="shared" si="53"/>
        <v xml:space="preserve">907-634-PP Traffic Signal Equipment Pole Luminaire Fixture </v>
      </c>
      <c r="B3429" s="13" t="s">
        <v>3959</v>
      </c>
      <c r="C3429" s="13" t="s">
        <v>3963</v>
      </c>
      <c r="D3429" s="13" t="s">
        <v>207</v>
      </c>
      <c r="E3429" s="13" t="s">
        <v>187</v>
      </c>
      <c r="F3429" s="13" t="s">
        <v>188</v>
      </c>
      <c r="G3429" s="13" t="s">
        <v>189</v>
      </c>
      <c r="H3429" s="13" t="s">
        <v>190</v>
      </c>
      <c r="I3429" s="13">
        <v>3428</v>
      </c>
    </row>
    <row r="3430" spans="1:9" x14ac:dyDescent="0.25">
      <c r="A3430" s="13" t="str">
        <f t="shared" si="53"/>
        <v xml:space="preserve">907-634-PP Traffic Signal Equipment Pole </v>
      </c>
      <c r="B3430" s="13" t="s">
        <v>3959</v>
      </c>
      <c r="C3430" s="13" t="s">
        <v>3964</v>
      </c>
      <c r="D3430" s="13" t="s">
        <v>207</v>
      </c>
      <c r="E3430" s="13" t="s">
        <v>187</v>
      </c>
      <c r="F3430" s="13" t="s">
        <v>188</v>
      </c>
      <c r="G3430" s="13" t="s">
        <v>189</v>
      </c>
      <c r="H3430" s="13" t="s">
        <v>190</v>
      </c>
      <c r="I3430" s="13">
        <v>3429</v>
      </c>
    </row>
    <row r="3431" spans="1:9" x14ac:dyDescent="0.25">
      <c r="A3431" s="13" t="str">
        <f t="shared" si="53"/>
        <v xml:space="preserve">907-634-PP Luminaire </v>
      </c>
      <c r="B3431" s="13" t="s">
        <v>3959</v>
      </c>
      <c r="C3431" s="13" t="s">
        <v>3965</v>
      </c>
      <c r="D3431" s="13" t="s">
        <v>207</v>
      </c>
      <c r="E3431" s="13" t="s">
        <v>187</v>
      </c>
      <c r="F3431" s="13" t="s">
        <v>188</v>
      </c>
      <c r="G3431" s="13" t="s">
        <v>189</v>
      </c>
      <c r="H3431" s="13" t="s">
        <v>190</v>
      </c>
      <c r="I3431" s="13">
        <v>3430</v>
      </c>
    </row>
    <row r="3432" spans="1:9" x14ac:dyDescent="0.25">
      <c r="A3432" s="13" t="str">
        <f t="shared" si="53"/>
        <v xml:space="preserve">907-634-PP Camera Pole </v>
      </c>
      <c r="B3432" s="13" t="s">
        <v>3959</v>
      </c>
      <c r="C3432" s="13" t="s">
        <v>3966</v>
      </c>
      <c r="D3432" s="13" t="s">
        <v>207</v>
      </c>
      <c r="E3432" s="13" t="s">
        <v>187</v>
      </c>
      <c r="F3432" s="13" t="s">
        <v>188</v>
      </c>
      <c r="G3432" s="13" t="s">
        <v>189</v>
      </c>
      <c r="H3432" s="13" t="s">
        <v>190</v>
      </c>
      <c r="I3432" s="13">
        <v>3431</v>
      </c>
    </row>
    <row r="3433" spans="1:9" x14ac:dyDescent="0.25">
      <c r="A3433" s="13" t="str">
        <f t="shared" si="53"/>
        <v xml:space="preserve">907-634-PP Traffic Signal Equipment Pole </v>
      </c>
      <c r="B3433" s="13" t="s">
        <v>3959</v>
      </c>
      <c r="C3433" s="13" t="s">
        <v>3964</v>
      </c>
      <c r="D3433" s="13" t="s">
        <v>186</v>
      </c>
      <c r="E3433" s="13" t="s">
        <v>187</v>
      </c>
      <c r="F3433" s="13" t="s">
        <v>188</v>
      </c>
      <c r="G3433" s="13" t="s">
        <v>189</v>
      </c>
      <c r="H3433" s="13" t="s">
        <v>190</v>
      </c>
      <c r="I3433" s="13">
        <v>3432</v>
      </c>
    </row>
    <row r="3434" spans="1:9" x14ac:dyDescent="0.25">
      <c r="A3434" s="13" t="str">
        <f t="shared" si="53"/>
        <v xml:space="preserve">907-634-PP Pedestrian Pushbutton Pole, Per Plans </v>
      </c>
      <c r="B3434" s="13" t="s">
        <v>3959</v>
      </c>
      <c r="C3434" s="13" t="s">
        <v>3967</v>
      </c>
      <c r="D3434" s="13" t="s">
        <v>207</v>
      </c>
      <c r="E3434" s="13" t="s">
        <v>187</v>
      </c>
      <c r="F3434" s="13" t="s">
        <v>188</v>
      </c>
      <c r="G3434" s="13" t="s">
        <v>189</v>
      </c>
      <c r="H3434" s="13" t="s">
        <v>190</v>
      </c>
      <c r="I3434" s="13">
        <v>3433</v>
      </c>
    </row>
    <row r="3435" spans="1:9" x14ac:dyDescent="0.25">
      <c r="A3435" s="13" t="str">
        <f t="shared" si="53"/>
        <v xml:space="preserve">635-A      Traffic Signal Head, Type 5T </v>
      </c>
      <c r="B3435" s="13" t="s">
        <v>3968</v>
      </c>
      <c r="C3435" s="13" t="s">
        <v>3969</v>
      </c>
      <c r="D3435" s="13" t="s">
        <v>207</v>
      </c>
      <c r="E3435" s="13" t="s">
        <v>187</v>
      </c>
      <c r="F3435" s="13" t="s">
        <v>188</v>
      </c>
      <c r="G3435" s="13" t="s">
        <v>189</v>
      </c>
      <c r="H3435" s="13" t="s">
        <v>190</v>
      </c>
      <c r="I3435" s="13">
        <v>3434</v>
      </c>
    </row>
    <row r="3436" spans="1:9" x14ac:dyDescent="0.25">
      <c r="A3436" s="13" t="str">
        <f t="shared" si="53"/>
        <v xml:space="preserve">635-A      Traffic Signal Head, Type 1 </v>
      </c>
      <c r="B3436" s="13" t="s">
        <v>3968</v>
      </c>
      <c r="C3436" s="13" t="s">
        <v>3970</v>
      </c>
      <c r="D3436" s="13" t="s">
        <v>207</v>
      </c>
      <c r="E3436" s="13" t="s">
        <v>187</v>
      </c>
      <c r="F3436" s="13" t="s">
        <v>188</v>
      </c>
      <c r="G3436" s="13" t="s">
        <v>189</v>
      </c>
      <c r="H3436" s="13" t="s">
        <v>190</v>
      </c>
      <c r="I3436" s="13">
        <v>3435</v>
      </c>
    </row>
    <row r="3437" spans="1:9" x14ac:dyDescent="0.25">
      <c r="A3437" s="13" t="str">
        <f t="shared" si="53"/>
        <v xml:space="preserve">635-A      Traffic Signal Head, Type 1A </v>
      </c>
      <c r="B3437" s="13" t="s">
        <v>3968</v>
      </c>
      <c r="C3437" s="13" t="s">
        <v>3971</v>
      </c>
      <c r="D3437" s="13" t="s">
        <v>207</v>
      </c>
      <c r="E3437" s="13" t="s">
        <v>187</v>
      </c>
      <c r="F3437" s="13" t="s">
        <v>188</v>
      </c>
      <c r="G3437" s="13" t="s">
        <v>189</v>
      </c>
      <c r="H3437" s="13" t="s">
        <v>190</v>
      </c>
      <c r="I3437" s="13">
        <v>3436</v>
      </c>
    </row>
    <row r="3438" spans="1:9" x14ac:dyDescent="0.25">
      <c r="A3438" s="13" t="str">
        <f t="shared" si="53"/>
        <v xml:space="preserve">635-A      Traffic Signal Head, Type 2 </v>
      </c>
      <c r="B3438" s="13" t="s">
        <v>3968</v>
      </c>
      <c r="C3438" s="13" t="s">
        <v>3972</v>
      </c>
      <c r="D3438" s="13" t="s">
        <v>207</v>
      </c>
      <c r="E3438" s="13" t="s">
        <v>187</v>
      </c>
      <c r="F3438" s="13" t="s">
        <v>188</v>
      </c>
      <c r="G3438" s="13" t="s">
        <v>189</v>
      </c>
      <c r="H3438" s="13" t="s">
        <v>190</v>
      </c>
      <c r="I3438" s="13">
        <v>3437</v>
      </c>
    </row>
    <row r="3439" spans="1:9" x14ac:dyDescent="0.25">
      <c r="A3439" s="13" t="str">
        <f t="shared" si="53"/>
        <v xml:space="preserve">635-A      Traffic Signal Head, Type 2A </v>
      </c>
      <c r="B3439" s="13" t="s">
        <v>3968</v>
      </c>
      <c r="C3439" s="13" t="s">
        <v>3973</v>
      </c>
      <c r="D3439" s="13" t="s">
        <v>207</v>
      </c>
      <c r="E3439" s="13" t="s">
        <v>187</v>
      </c>
      <c r="F3439" s="13" t="s">
        <v>188</v>
      </c>
      <c r="G3439" s="13" t="s">
        <v>189</v>
      </c>
      <c r="H3439" s="13" t="s">
        <v>190</v>
      </c>
      <c r="I3439" s="13">
        <v>3438</v>
      </c>
    </row>
    <row r="3440" spans="1:9" x14ac:dyDescent="0.25">
      <c r="A3440" s="13" t="str">
        <f t="shared" si="53"/>
        <v xml:space="preserve">635-A      Traffic Signal Head, Type 2R </v>
      </c>
      <c r="B3440" s="13" t="s">
        <v>3968</v>
      </c>
      <c r="C3440" s="13" t="s">
        <v>3974</v>
      </c>
      <c r="D3440" s="13" t="s">
        <v>207</v>
      </c>
      <c r="E3440" s="13" t="s">
        <v>187</v>
      </c>
      <c r="F3440" s="13" t="s">
        <v>188</v>
      </c>
      <c r="G3440" s="13" t="s">
        <v>189</v>
      </c>
      <c r="H3440" s="13" t="s">
        <v>190</v>
      </c>
      <c r="I3440" s="13">
        <v>3439</v>
      </c>
    </row>
    <row r="3441" spans="1:9" x14ac:dyDescent="0.25">
      <c r="A3441" s="13" t="str">
        <f t="shared" si="53"/>
        <v xml:space="preserve">635-A      Traffic Signal Head, Type 2RA </v>
      </c>
      <c r="B3441" s="13" t="s">
        <v>3968</v>
      </c>
      <c r="C3441" s="13" t="s">
        <v>3975</v>
      </c>
      <c r="D3441" s="13" t="s">
        <v>207</v>
      </c>
      <c r="E3441" s="13" t="s">
        <v>187</v>
      </c>
      <c r="F3441" s="13" t="s">
        <v>188</v>
      </c>
      <c r="G3441" s="13" t="s">
        <v>189</v>
      </c>
      <c r="H3441" s="13" t="s">
        <v>190</v>
      </c>
      <c r="I3441" s="13">
        <v>3440</v>
      </c>
    </row>
    <row r="3442" spans="1:9" x14ac:dyDescent="0.25">
      <c r="A3442" s="13" t="str">
        <f t="shared" si="53"/>
        <v xml:space="preserve">635-A      Traffic Signal Head, Type 2 FYA </v>
      </c>
      <c r="B3442" s="13" t="s">
        <v>3968</v>
      </c>
      <c r="C3442" s="13" t="s">
        <v>3976</v>
      </c>
      <c r="D3442" s="13" t="s">
        <v>207</v>
      </c>
      <c r="E3442" s="13" t="s">
        <v>187</v>
      </c>
      <c r="F3442" s="13" t="s">
        <v>188</v>
      </c>
      <c r="G3442" s="13" t="s">
        <v>189</v>
      </c>
      <c r="H3442" s="13" t="s">
        <v>190</v>
      </c>
      <c r="I3442" s="13">
        <v>3441</v>
      </c>
    </row>
    <row r="3443" spans="1:9" x14ac:dyDescent="0.25">
      <c r="A3443" s="13" t="str">
        <f t="shared" si="53"/>
        <v xml:space="preserve">635-A      Traffic Signal Head, Type 2A FYA </v>
      </c>
      <c r="B3443" s="13" t="s">
        <v>3968</v>
      </c>
      <c r="C3443" s="13" t="s">
        <v>3977</v>
      </c>
      <c r="D3443" s="13" t="s">
        <v>207</v>
      </c>
      <c r="E3443" s="13" t="s">
        <v>187</v>
      </c>
      <c r="F3443" s="13" t="s">
        <v>188</v>
      </c>
      <c r="G3443" s="13" t="s">
        <v>189</v>
      </c>
      <c r="H3443" s="13" t="s">
        <v>190</v>
      </c>
      <c r="I3443" s="13">
        <v>3442</v>
      </c>
    </row>
    <row r="3444" spans="1:9" x14ac:dyDescent="0.25">
      <c r="A3444" s="13" t="str">
        <f t="shared" si="53"/>
        <v xml:space="preserve">635-A      Traffic Signal Head, Type 2R FYA </v>
      </c>
      <c r="B3444" s="13" t="s">
        <v>3968</v>
      </c>
      <c r="C3444" s="13" t="s">
        <v>3978</v>
      </c>
      <c r="D3444" s="13" t="s">
        <v>207</v>
      </c>
      <c r="E3444" s="13" t="s">
        <v>187</v>
      </c>
      <c r="F3444" s="13" t="s">
        <v>188</v>
      </c>
      <c r="G3444" s="13" t="s">
        <v>189</v>
      </c>
      <c r="H3444" s="13" t="s">
        <v>190</v>
      </c>
      <c r="I3444" s="13">
        <v>3443</v>
      </c>
    </row>
    <row r="3445" spans="1:9" x14ac:dyDescent="0.25">
      <c r="A3445" s="13" t="str">
        <f t="shared" si="53"/>
        <v xml:space="preserve">635-A      Traffic Signal Head, Type 2RA FYA </v>
      </c>
      <c r="B3445" s="13" t="s">
        <v>3968</v>
      </c>
      <c r="C3445" s="13" t="s">
        <v>3979</v>
      </c>
      <c r="D3445" s="13" t="s">
        <v>207</v>
      </c>
      <c r="E3445" s="13" t="s">
        <v>187</v>
      </c>
      <c r="F3445" s="13" t="s">
        <v>188</v>
      </c>
      <c r="G3445" s="13" t="s">
        <v>189</v>
      </c>
      <c r="H3445" s="13" t="s">
        <v>190</v>
      </c>
      <c r="I3445" s="13">
        <v>3444</v>
      </c>
    </row>
    <row r="3446" spans="1:9" x14ac:dyDescent="0.25">
      <c r="A3446" s="13" t="str">
        <f t="shared" si="53"/>
        <v xml:space="preserve">635-A      Traffic Signal Head, Type 2U </v>
      </c>
      <c r="B3446" s="13" t="s">
        <v>3968</v>
      </c>
      <c r="C3446" s="13" t="s">
        <v>3980</v>
      </c>
      <c r="D3446" s="13" t="s">
        <v>207</v>
      </c>
      <c r="E3446" s="13" t="s">
        <v>187</v>
      </c>
      <c r="F3446" s="13" t="s">
        <v>188</v>
      </c>
      <c r="G3446" s="13" t="s">
        <v>189</v>
      </c>
      <c r="H3446" s="13" t="s">
        <v>190</v>
      </c>
      <c r="I3446" s="13">
        <v>3445</v>
      </c>
    </row>
    <row r="3447" spans="1:9" x14ac:dyDescent="0.25">
      <c r="A3447" s="13" t="str">
        <f t="shared" si="53"/>
        <v xml:space="preserve">635-A      Traffic Signal Head, Type 3 </v>
      </c>
      <c r="B3447" s="13" t="s">
        <v>3968</v>
      </c>
      <c r="C3447" s="13" t="s">
        <v>3981</v>
      </c>
      <c r="D3447" s="13" t="s">
        <v>207</v>
      </c>
      <c r="E3447" s="13" t="s">
        <v>187</v>
      </c>
      <c r="F3447" s="13" t="s">
        <v>188</v>
      </c>
      <c r="G3447" s="13" t="s">
        <v>189</v>
      </c>
      <c r="H3447" s="13" t="s">
        <v>190</v>
      </c>
      <c r="I3447" s="13">
        <v>3446</v>
      </c>
    </row>
    <row r="3448" spans="1:9" x14ac:dyDescent="0.25">
      <c r="A3448" s="13" t="str">
        <f t="shared" si="53"/>
        <v xml:space="preserve">635-A      Traffic Signal Head, Type 3A </v>
      </c>
      <c r="B3448" s="13" t="s">
        <v>3968</v>
      </c>
      <c r="C3448" s="13" t="s">
        <v>3982</v>
      </c>
      <c r="D3448" s="13" t="s">
        <v>207</v>
      </c>
      <c r="E3448" s="13" t="s">
        <v>187</v>
      </c>
      <c r="F3448" s="13" t="s">
        <v>188</v>
      </c>
      <c r="G3448" s="13" t="s">
        <v>189</v>
      </c>
      <c r="H3448" s="13" t="s">
        <v>190</v>
      </c>
      <c r="I3448" s="13">
        <v>3447</v>
      </c>
    </row>
    <row r="3449" spans="1:9" x14ac:dyDescent="0.25">
      <c r="A3449" s="13" t="str">
        <f t="shared" si="53"/>
        <v xml:space="preserve">635-A      Traffic Signal Head, Type 3R </v>
      </c>
      <c r="B3449" s="13" t="s">
        <v>3968</v>
      </c>
      <c r="C3449" s="13" t="s">
        <v>3983</v>
      </c>
      <c r="D3449" s="13" t="s">
        <v>207</v>
      </c>
      <c r="E3449" s="13" t="s">
        <v>187</v>
      </c>
      <c r="F3449" s="13" t="s">
        <v>188</v>
      </c>
      <c r="G3449" s="13" t="s">
        <v>189</v>
      </c>
      <c r="H3449" s="13" t="s">
        <v>190</v>
      </c>
      <c r="I3449" s="13">
        <v>3448</v>
      </c>
    </row>
    <row r="3450" spans="1:9" x14ac:dyDescent="0.25">
      <c r="A3450" s="13" t="str">
        <f t="shared" si="53"/>
        <v xml:space="preserve">635-A      Traffic Signal Head, Type 4 </v>
      </c>
      <c r="B3450" s="13" t="s">
        <v>3968</v>
      </c>
      <c r="C3450" s="13" t="s">
        <v>3984</v>
      </c>
      <c r="D3450" s="13" t="s">
        <v>207</v>
      </c>
      <c r="E3450" s="13" t="s">
        <v>187</v>
      </c>
      <c r="F3450" s="13" t="s">
        <v>188</v>
      </c>
      <c r="G3450" s="13" t="s">
        <v>189</v>
      </c>
      <c r="H3450" s="13" t="s">
        <v>190</v>
      </c>
      <c r="I3450" s="13">
        <v>3449</v>
      </c>
    </row>
    <row r="3451" spans="1:9" x14ac:dyDescent="0.25">
      <c r="A3451" s="13" t="str">
        <f t="shared" si="53"/>
        <v xml:space="preserve">635-A      Traffic Signal Head, Type 4R </v>
      </c>
      <c r="B3451" s="13" t="s">
        <v>3968</v>
      </c>
      <c r="C3451" s="13" t="s">
        <v>3985</v>
      </c>
      <c r="D3451" s="13" t="s">
        <v>207</v>
      </c>
      <c r="E3451" s="13" t="s">
        <v>187</v>
      </c>
      <c r="F3451" s="13" t="s">
        <v>188</v>
      </c>
      <c r="G3451" s="13" t="s">
        <v>189</v>
      </c>
      <c r="H3451" s="13" t="s">
        <v>190</v>
      </c>
      <c r="I3451" s="13">
        <v>3450</v>
      </c>
    </row>
    <row r="3452" spans="1:9" x14ac:dyDescent="0.25">
      <c r="A3452" s="13" t="str">
        <f t="shared" si="53"/>
        <v xml:space="preserve">635-A      Traffic Signal Head, Type 4A </v>
      </c>
      <c r="B3452" s="13" t="s">
        <v>3968</v>
      </c>
      <c r="C3452" s="13" t="s">
        <v>3986</v>
      </c>
      <c r="D3452" s="13" t="s">
        <v>207</v>
      </c>
      <c r="E3452" s="13" t="s">
        <v>187</v>
      </c>
      <c r="F3452" s="13" t="s">
        <v>188</v>
      </c>
      <c r="G3452" s="13" t="s">
        <v>189</v>
      </c>
      <c r="H3452" s="13" t="s">
        <v>190</v>
      </c>
      <c r="I3452" s="13">
        <v>3451</v>
      </c>
    </row>
    <row r="3453" spans="1:9" x14ac:dyDescent="0.25">
      <c r="A3453" s="13" t="str">
        <f t="shared" si="53"/>
        <v xml:space="preserve">635-A      Traffic Signal Head, Type 6 </v>
      </c>
      <c r="B3453" s="13" t="s">
        <v>3968</v>
      </c>
      <c r="C3453" s="13" t="s">
        <v>3987</v>
      </c>
      <c r="D3453" s="13" t="s">
        <v>207</v>
      </c>
      <c r="E3453" s="13" t="s">
        <v>187</v>
      </c>
      <c r="F3453" s="13" t="s">
        <v>188</v>
      </c>
      <c r="G3453" s="13" t="s">
        <v>189</v>
      </c>
      <c r="H3453" s="13" t="s">
        <v>190</v>
      </c>
      <c r="I3453" s="13">
        <v>3452</v>
      </c>
    </row>
    <row r="3454" spans="1:9" x14ac:dyDescent="0.25">
      <c r="A3454" s="13" t="str">
        <f t="shared" si="53"/>
        <v xml:space="preserve">635-A      Traffic Signal Head, Type 6A </v>
      </c>
      <c r="B3454" s="13" t="s">
        <v>3968</v>
      </c>
      <c r="C3454" s="13" t="s">
        <v>3988</v>
      </c>
      <c r="D3454" s="13" t="s">
        <v>207</v>
      </c>
      <c r="E3454" s="13" t="s">
        <v>187</v>
      </c>
      <c r="F3454" s="13" t="s">
        <v>188</v>
      </c>
      <c r="G3454" s="13" t="s">
        <v>189</v>
      </c>
      <c r="H3454" s="13" t="s">
        <v>190</v>
      </c>
      <c r="I3454" s="13">
        <v>3453</v>
      </c>
    </row>
    <row r="3455" spans="1:9" x14ac:dyDescent="0.25">
      <c r="A3455" s="13" t="str">
        <f t="shared" si="53"/>
        <v xml:space="preserve">635-A      Traffic Signal Head, Type 7 </v>
      </c>
      <c r="B3455" s="13" t="s">
        <v>3968</v>
      </c>
      <c r="C3455" s="13" t="s">
        <v>3989</v>
      </c>
      <c r="D3455" s="13" t="s">
        <v>207</v>
      </c>
      <c r="E3455" s="13" t="s">
        <v>187</v>
      </c>
      <c r="F3455" s="13" t="s">
        <v>188</v>
      </c>
      <c r="G3455" s="13" t="s">
        <v>189</v>
      </c>
      <c r="H3455" s="13" t="s">
        <v>190</v>
      </c>
      <c r="I3455" s="13">
        <v>3454</v>
      </c>
    </row>
    <row r="3456" spans="1:9" x14ac:dyDescent="0.25">
      <c r="A3456" s="13" t="str">
        <f t="shared" si="53"/>
        <v xml:space="preserve">635-A      Traffic Signal Head, Type 7R </v>
      </c>
      <c r="B3456" s="13" t="s">
        <v>3968</v>
      </c>
      <c r="C3456" s="13" t="s">
        <v>3990</v>
      </c>
      <c r="D3456" s="13" t="s">
        <v>207</v>
      </c>
      <c r="E3456" s="13" t="s">
        <v>187</v>
      </c>
      <c r="F3456" s="13" t="s">
        <v>188</v>
      </c>
      <c r="G3456" s="13" t="s">
        <v>189</v>
      </c>
      <c r="H3456" s="13" t="s">
        <v>190</v>
      </c>
      <c r="I3456" s="13">
        <v>3455</v>
      </c>
    </row>
    <row r="3457" spans="1:9" x14ac:dyDescent="0.25">
      <c r="A3457" s="13" t="str">
        <f t="shared" si="53"/>
        <v xml:space="preserve">635-A      Traffic Signal Head, Type 7A </v>
      </c>
      <c r="B3457" s="13" t="s">
        <v>3968</v>
      </c>
      <c r="C3457" s="13" t="s">
        <v>3991</v>
      </c>
      <c r="D3457" s="13" t="s">
        <v>207</v>
      </c>
      <c r="E3457" s="13" t="s">
        <v>187</v>
      </c>
      <c r="F3457" s="13" t="s">
        <v>188</v>
      </c>
      <c r="G3457" s="13" t="s">
        <v>189</v>
      </c>
      <c r="H3457" s="13" t="s">
        <v>190</v>
      </c>
      <c r="I3457" s="13">
        <v>3456</v>
      </c>
    </row>
    <row r="3458" spans="1:9" x14ac:dyDescent="0.25">
      <c r="A3458" s="13" t="str">
        <f t="shared" si="53"/>
        <v xml:space="preserve">635-A      Traffic Signal Head, Type 7RA </v>
      </c>
      <c r="B3458" s="13" t="s">
        <v>3968</v>
      </c>
      <c r="C3458" s="13" t="s">
        <v>3992</v>
      </c>
      <c r="D3458" s="13" t="s">
        <v>207</v>
      </c>
      <c r="E3458" s="13" t="s">
        <v>187</v>
      </c>
      <c r="F3458" s="13" t="s">
        <v>188</v>
      </c>
      <c r="G3458" s="13" t="s">
        <v>189</v>
      </c>
      <c r="H3458" s="13" t="s">
        <v>190</v>
      </c>
      <c r="I3458" s="13">
        <v>3457</v>
      </c>
    </row>
    <row r="3459" spans="1:9" x14ac:dyDescent="0.25">
      <c r="A3459" s="13" t="str">
        <f t="shared" si="53"/>
        <v xml:space="preserve">635-A      Traffic Signal Head, Type 8R </v>
      </c>
      <c r="B3459" s="13" t="s">
        <v>3968</v>
      </c>
      <c r="C3459" s="13" t="s">
        <v>3993</v>
      </c>
      <c r="D3459" s="13" t="s">
        <v>207</v>
      </c>
      <c r="E3459" s="13" t="s">
        <v>187</v>
      </c>
      <c r="F3459" s="13" t="s">
        <v>188</v>
      </c>
      <c r="G3459" s="13" t="s">
        <v>189</v>
      </c>
      <c r="H3459" s="13" t="s">
        <v>190</v>
      </c>
      <c r="I3459" s="13">
        <v>3458</v>
      </c>
    </row>
    <row r="3460" spans="1:9" x14ac:dyDescent="0.25">
      <c r="A3460" s="13" t="str">
        <f t="shared" ref="A3460:A3523" si="54">_xlfn.CONCAT(B3460," ", C3460)</f>
        <v xml:space="preserve">635-A      Traffic Signal Head, Type 8Y </v>
      </c>
      <c r="B3460" s="13" t="s">
        <v>3968</v>
      </c>
      <c r="C3460" s="13" t="s">
        <v>3994</v>
      </c>
      <c r="D3460" s="13" t="s">
        <v>207</v>
      </c>
      <c r="E3460" s="13" t="s">
        <v>187</v>
      </c>
      <c r="F3460" s="13" t="s">
        <v>188</v>
      </c>
      <c r="G3460" s="13" t="s">
        <v>189</v>
      </c>
      <c r="H3460" s="13" t="s">
        <v>190</v>
      </c>
      <c r="I3460" s="13">
        <v>3459</v>
      </c>
    </row>
    <row r="3461" spans="1:9" x14ac:dyDescent="0.25">
      <c r="A3461" s="13" t="str">
        <f t="shared" si="54"/>
        <v xml:space="preserve">635-A      Traffic Signal Head, Type H </v>
      </c>
      <c r="B3461" s="13" t="s">
        <v>3968</v>
      </c>
      <c r="C3461" s="13" t="s">
        <v>3995</v>
      </c>
      <c r="D3461" s="13" t="s">
        <v>207</v>
      </c>
      <c r="E3461" s="13" t="s">
        <v>187</v>
      </c>
      <c r="F3461" s="13" t="s">
        <v>188</v>
      </c>
      <c r="G3461" s="13" t="s">
        <v>189</v>
      </c>
      <c r="H3461" s="13" t="s">
        <v>190</v>
      </c>
      <c r="I3461" s="13">
        <v>3460</v>
      </c>
    </row>
    <row r="3462" spans="1:9" x14ac:dyDescent="0.25">
      <c r="A3462" s="13" t="str">
        <f t="shared" si="54"/>
        <v xml:space="preserve">635-A      Traffic Signal Heads, Type 2B FYA </v>
      </c>
      <c r="B3462" s="13" t="s">
        <v>3968</v>
      </c>
      <c r="C3462" s="13" t="s">
        <v>3996</v>
      </c>
      <c r="D3462" s="13" t="s">
        <v>207</v>
      </c>
      <c r="E3462" s="13" t="s">
        <v>187</v>
      </c>
      <c r="F3462" s="13" t="s">
        <v>188</v>
      </c>
      <c r="G3462" s="13" t="s">
        <v>189</v>
      </c>
      <c r="H3462" s="13" t="s">
        <v>190</v>
      </c>
      <c r="I3462" s="13">
        <v>3461</v>
      </c>
    </row>
    <row r="3463" spans="1:9" x14ac:dyDescent="0.25">
      <c r="A3463" s="13" t="str">
        <f t="shared" si="54"/>
        <v xml:space="preserve">635-A      Traffic Signal Heads, Type 2BA FYA </v>
      </c>
      <c r="B3463" s="13" t="s">
        <v>3968</v>
      </c>
      <c r="C3463" s="13" t="s">
        <v>3997</v>
      </c>
      <c r="D3463" s="13" t="s">
        <v>207</v>
      </c>
      <c r="E3463" s="13" t="s">
        <v>187</v>
      </c>
      <c r="F3463" s="13" t="s">
        <v>188</v>
      </c>
      <c r="G3463" s="13" t="s">
        <v>189</v>
      </c>
      <c r="H3463" s="13" t="s">
        <v>190</v>
      </c>
      <c r="I3463" s="13">
        <v>3462</v>
      </c>
    </row>
    <row r="3464" spans="1:9" x14ac:dyDescent="0.25">
      <c r="A3464" s="13" t="str">
        <f t="shared" si="54"/>
        <v xml:space="preserve">635-A      Traffic Signal Head, Type 2P FYA </v>
      </c>
      <c r="B3464" s="13" t="s">
        <v>3968</v>
      </c>
      <c r="C3464" s="13" t="s">
        <v>3998</v>
      </c>
      <c r="D3464" s="13" t="s">
        <v>207</v>
      </c>
      <c r="E3464" s="13" t="s">
        <v>187</v>
      </c>
      <c r="F3464" s="13" t="s">
        <v>188</v>
      </c>
      <c r="G3464" s="13" t="s">
        <v>189</v>
      </c>
      <c r="H3464" s="13" t="s">
        <v>190</v>
      </c>
      <c r="I3464" s="13">
        <v>3463</v>
      </c>
    </row>
    <row r="3465" spans="1:9" x14ac:dyDescent="0.25">
      <c r="A3465" s="13" t="str">
        <f t="shared" si="54"/>
        <v xml:space="preserve">635-A      Traffic Signal Head, Type 2PA FYA </v>
      </c>
      <c r="B3465" s="13" t="s">
        <v>3968</v>
      </c>
      <c r="C3465" s="13" t="s">
        <v>3999</v>
      </c>
      <c r="D3465" s="13" t="s">
        <v>207</v>
      </c>
      <c r="E3465" s="13" t="s">
        <v>187</v>
      </c>
      <c r="F3465" s="13" t="s">
        <v>188</v>
      </c>
      <c r="G3465" s="13" t="s">
        <v>189</v>
      </c>
      <c r="H3465" s="13" t="s">
        <v>190</v>
      </c>
      <c r="I3465" s="13">
        <v>3464</v>
      </c>
    </row>
    <row r="3466" spans="1:9" x14ac:dyDescent="0.25">
      <c r="A3466" s="13" t="str">
        <f t="shared" si="54"/>
        <v xml:space="preserve">635-A      Traffic Signal Head, Type 9 </v>
      </c>
      <c r="B3466" s="13" t="s">
        <v>3968</v>
      </c>
      <c r="C3466" s="13" t="s">
        <v>4000</v>
      </c>
      <c r="D3466" s="13" t="s">
        <v>207</v>
      </c>
      <c r="E3466" s="13" t="s">
        <v>187</v>
      </c>
      <c r="F3466" s="13" t="s">
        <v>188</v>
      </c>
      <c r="G3466" s="13" t="s">
        <v>189</v>
      </c>
      <c r="H3466" s="13" t="s">
        <v>190</v>
      </c>
      <c r="I3466" s="13">
        <v>3465</v>
      </c>
    </row>
    <row r="3467" spans="1:9" x14ac:dyDescent="0.25">
      <c r="A3467" s="13" t="str">
        <f t="shared" si="54"/>
        <v xml:space="preserve">635-A      Traffic Signal Head, Type 9A </v>
      </c>
      <c r="B3467" s="13" t="s">
        <v>3968</v>
      </c>
      <c r="C3467" s="13" t="s">
        <v>4001</v>
      </c>
      <c r="D3467" s="13" t="s">
        <v>207</v>
      </c>
      <c r="E3467" s="13" t="s">
        <v>187</v>
      </c>
      <c r="F3467" s="13" t="s">
        <v>188</v>
      </c>
      <c r="G3467" s="13" t="s">
        <v>189</v>
      </c>
      <c r="H3467" s="13" t="s">
        <v>190</v>
      </c>
      <c r="I3467" s="13">
        <v>3466</v>
      </c>
    </row>
    <row r="3468" spans="1:9" x14ac:dyDescent="0.25">
      <c r="A3468" s="13" t="str">
        <f t="shared" si="54"/>
        <v xml:space="preserve">907-635-PP Traffic Signal Head </v>
      </c>
      <c r="B3468" s="13" t="s">
        <v>4002</v>
      </c>
      <c r="C3468" s="13" t="s">
        <v>4003</v>
      </c>
      <c r="D3468" s="13" t="s">
        <v>207</v>
      </c>
      <c r="E3468" s="13" t="s">
        <v>187</v>
      </c>
      <c r="F3468" s="13" t="s">
        <v>188</v>
      </c>
      <c r="G3468" s="13" t="s">
        <v>189</v>
      </c>
      <c r="H3468" s="13" t="s">
        <v>190</v>
      </c>
      <c r="I3468" s="13">
        <v>3467</v>
      </c>
    </row>
    <row r="3469" spans="1:9" x14ac:dyDescent="0.25">
      <c r="A3469" s="13" t="str">
        <f t="shared" si="54"/>
        <v xml:space="preserve">907-635-PP Drop Gate Barricade </v>
      </c>
      <c r="B3469" s="13" t="s">
        <v>4002</v>
      </c>
      <c r="C3469" s="13" t="s">
        <v>4004</v>
      </c>
      <c r="D3469" s="13" t="s">
        <v>207</v>
      </c>
      <c r="E3469" s="13" t="s">
        <v>187</v>
      </c>
      <c r="F3469" s="13" t="s">
        <v>188</v>
      </c>
      <c r="G3469" s="13" t="s">
        <v>189</v>
      </c>
      <c r="H3469" s="13" t="s">
        <v>190</v>
      </c>
      <c r="I3469" s="13">
        <v>3468</v>
      </c>
    </row>
    <row r="3470" spans="1:9" x14ac:dyDescent="0.25">
      <c r="A3470" s="13" t="str">
        <f t="shared" si="54"/>
        <v xml:space="preserve">907-636-A  Electric Cable, Direct Burial, IMSA 20-1, AWG 1/0, 2 Conductor </v>
      </c>
      <c r="B3470" s="13" t="s">
        <v>4005</v>
      </c>
      <c r="C3470" s="13" t="s">
        <v>4006</v>
      </c>
      <c r="D3470" s="13" t="s">
        <v>230</v>
      </c>
      <c r="E3470" s="13" t="s">
        <v>187</v>
      </c>
      <c r="F3470" s="13" t="s">
        <v>188</v>
      </c>
      <c r="G3470" s="13" t="s">
        <v>189</v>
      </c>
      <c r="H3470" s="13" t="s">
        <v>190</v>
      </c>
      <c r="I3470" s="13">
        <v>3469</v>
      </c>
    </row>
    <row r="3471" spans="1:9" x14ac:dyDescent="0.25">
      <c r="A3471" s="13" t="str">
        <f t="shared" si="54"/>
        <v xml:space="preserve">907-636-A  Electric Cable, Direct Burial, IMSA 20-1, AWG 12, 2 Conductor </v>
      </c>
      <c r="B3471" s="13" t="s">
        <v>4005</v>
      </c>
      <c r="C3471" s="13" t="s">
        <v>4007</v>
      </c>
      <c r="D3471" s="13" t="s">
        <v>230</v>
      </c>
      <c r="E3471" s="13" t="s">
        <v>187</v>
      </c>
      <c r="F3471" s="13" t="s">
        <v>188</v>
      </c>
      <c r="G3471" s="13" t="s">
        <v>189</v>
      </c>
      <c r="H3471" s="13" t="s">
        <v>190</v>
      </c>
      <c r="I3471" s="13">
        <v>3470</v>
      </c>
    </row>
    <row r="3472" spans="1:9" x14ac:dyDescent="0.25">
      <c r="A3472" s="13" t="str">
        <f t="shared" si="54"/>
        <v xml:space="preserve">907-636-A  Electric Cable, Direct Burial, IMSA 20-1, AWG 12, 4 Conductor </v>
      </c>
      <c r="B3472" s="13" t="s">
        <v>4005</v>
      </c>
      <c r="C3472" s="13" t="s">
        <v>4008</v>
      </c>
      <c r="D3472" s="13" t="s">
        <v>230</v>
      </c>
      <c r="E3472" s="13" t="s">
        <v>187</v>
      </c>
      <c r="F3472" s="13" t="s">
        <v>188</v>
      </c>
      <c r="G3472" s="13" t="s">
        <v>189</v>
      </c>
      <c r="H3472" s="13" t="s">
        <v>190</v>
      </c>
      <c r="I3472" s="13">
        <v>3471</v>
      </c>
    </row>
    <row r="3473" spans="1:9" x14ac:dyDescent="0.25">
      <c r="A3473" s="13" t="str">
        <f t="shared" si="54"/>
        <v xml:space="preserve">907-636-A  Electric Cable, Direct Burial, IMSA 20-1, AWG 2, 2 Conductor </v>
      </c>
      <c r="B3473" s="13" t="s">
        <v>4005</v>
      </c>
      <c r="C3473" s="13" t="s">
        <v>4009</v>
      </c>
      <c r="D3473" s="13" t="s">
        <v>230</v>
      </c>
      <c r="E3473" s="13" t="s">
        <v>187</v>
      </c>
      <c r="F3473" s="13" t="s">
        <v>188</v>
      </c>
      <c r="G3473" s="13" t="s">
        <v>189</v>
      </c>
      <c r="H3473" s="13" t="s">
        <v>190</v>
      </c>
      <c r="I3473" s="13">
        <v>3472</v>
      </c>
    </row>
    <row r="3474" spans="1:9" x14ac:dyDescent="0.25">
      <c r="A3474" s="13" t="str">
        <f t="shared" si="54"/>
        <v xml:space="preserve">907-636-A  Electric Cable, Direct Burial, IMSA 20-1, AWG 2, 4 Conductor </v>
      </c>
      <c r="B3474" s="13" t="s">
        <v>4005</v>
      </c>
      <c r="C3474" s="13" t="s">
        <v>4010</v>
      </c>
      <c r="D3474" s="13" t="s">
        <v>230</v>
      </c>
      <c r="E3474" s="13" t="s">
        <v>187</v>
      </c>
      <c r="F3474" s="13" t="s">
        <v>188</v>
      </c>
      <c r="G3474" s="13" t="s">
        <v>189</v>
      </c>
      <c r="H3474" s="13" t="s">
        <v>190</v>
      </c>
      <c r="I3474" s="13">
        <v>3473</v>
      </c>
    </row>
    <row r="3475" spans="1:9" x14ac:dyDescent="0.25">
      <c r="A3475" s="13" t="str">
        <f t="shared" si="54"/>
        <v xml:space="preserve">907-636-A  Electric Cable, Direct Burial, IMSA 20-1, AWG 6, 2 Conductor </v>
      </c>
      <c r="B3475" s="13" t="s">
        <v>4005</v>
      </c>
      <c r="C3475" s="13" t="s">
        <v>4011</v>
      </c>
      <c r="D3475" s="13" t="s">
        <v>230</v>
      </c>
      <c r="E3475" s="13" t="s">
        <v>187</v>
      </c>
      <c r="F3475" s="13" t="s">
        <v>188</v>
      </c>
      <c r="G3475" s="13" t="s">
        <v>189</v>
      </c>
      <c r="H3475" s="13" t="s">
        <v>190</v>
      </c>
      <c r="I3475" s="13">
        <v>3474</v>
      </c>
    </row>
    <row r="3476" spans="1:9" x14ac:dyDescent="0.25">
      <c r="A3476" s="13" t="str">
        <f t="shared" si="54"/>
        <v xml:space="preserve">907-636-A  Electric Cable, Direct Burial, IMSA 20-1, AWG 8, 2 Conductor </v>
      </c>
      <c r="B3476" s="13" t="s">
        <v>4005</v>
      </c>
      <c r="C3476" s="13" t="s">
        <v>4012</v>
      </c>
      <c r="D3476" s="13" t="s">
        <v>230</v>
      </c>
      <c r="E3476" s="13" t="s">
        <v>187</v>
      </c>
      <c r="F3476" s="13" t="s">
        <v>188</v>
      </c>
      <c r="G3476" s="13" t="s">
        <v>189</v>
      </c>
      <c r="H3476" s="13" t="s">
        <v>190</v>
      </c>
      <c r="I3476" s="13">
        <v>3475</v>
      </c>
    </row>
    <row r="3477" spans="1:9" x14ac:dyDescent="0.25">
      <c r="A3477" s="13" t="str">
        <f t="shared" si="54"/>
        <v xml:space="preserve">907-636-A  Electric Cable, Direct Burial, IMSA 20-1, AWG 8, 4 Conductor </v>
      </c>
      <c r="B3477" s="13" t="s">
        <v>4005</v>
      </c>
      <c r="C3477" s="13" t="s">
        <v>4013</v>
      </c>
      <c r="D3477" s="13" t="s">
        <v>230</v>
      </c>
      <c r="E3477" s="13" t="s">
        <v>187</v>
      </c>
      <c r="F3477" s="13" t="s">
        <v>188</v>
      </c>
      <c r="G3477" s="13" t="s">
        <v>189</v>
      </c>
      <c r="H3477" s="13" t="s">
        <v>190</v>
      </c>
      <c r="I3477" s="13">
        <v>3476</v>
      </c>
    </row>
    <row r="3478" spans="1:9" x14ac:dyDescent="0.25">
      <c r="A3478" s="13" t="str">
        <f t="shared" si="54"/>
        <v xml:space="preserve">907-636-A  Electric Cable, Direct Burial, IMSA 20-1, AWG 1/0, 4 Conductor </v>
      </c>
      <c r="B3478" s="13" t="s">
        <v>4005</v>
      </c>
      <c r="C3478" s="13" t="s">
        <v>4014</v>
      </c>
      <c r="D3478" s="13" t="s">
        <v>230</v>
      </c>
      <c r="E3478" s="13" t="s">
        <v>187</v>
      </c>
      <c r="F3478" s="13" t="s">
        <v>188</v>
      </c>
      <c r="G3478" s="13" t="s">
        <v>189</v>
      </c>
      <c r="H3478" s="13" t="s">
        <v>190</v>
      </c>
      <c r="I3478" s="13">
        <v>3477</v>
      </c>
    </row>
    <row r="3479" spans="1:9" x14ac:dyDescent="0.25">
      <c r="A3479" s="13" t="str">
        <f t="shared" si="54"/>
        <v xml:space="preserve">907-636-B  Electric Cable, Underground in Conduit, IMSA 20-1, AWG 1/0, 2 Conductor </v>
      </c>
      <c r="B3479" s="13" t="s">
        <v>4015</v>
      </c>
      <c r="C3479" s="13" t="s">
        <v>4016</v>
      </c>
      <c r="D3479" s="13" t="s">
        <v>230</v>
      </c>
      <c r="E3479" s="13" t="s">
        <v>187</v>
      </c>
      <c r="F3479" s="13" t="s">
        <v>188</v>
      </c>
      <c r="G3479" s="13" t="s">
        <v>189</v>
      </c>
      <c r="H3479" s="13" t="s">
        <v>190</v>
      </c>
      <c r="I3479" s="13">
        <v>3478</v>
      </c>
    </row>
    <row r="3480" spans="1:9" x14ac:dyDescent="0.25">
      <c r="A3480" s="13" t="str">
        <f t="shared" si="54"/>
        <v xml:space="preserve">907-636-B  Electric Cable, Underground in Conduit, IMSA 20-1, AWG 1/0, 4 Conductor </v>
      </c>
      <c r="B3480" s="13" t="s">
        <v>4015</v>
      </c>
      <c r="C3480" s="13" t="s">
        <v>4017</v>
      </c>
      <c r="D3480" s="13" t="s">
        <v>230</v>
      </c>
      <c r="E3480" s="13" t="s">
        <v>187</v>
      </c>
      <c r="F3480" s="13" t="s">
        <v>188</v>
      </c>
      <c r="G3480" s="13" t="s">
        <v>189</v>
      </c>
      <c r="H3480" s="13" t="s">
        <v>190</v>
      </c>
      <c r="I3480" s="13">
        <v>3479</v>
      </c>
    </row>
    <row r="3481" spans="1:9" x14ac:dyDescent="0.25">
      <c r="A3481" s="13" t="str">
        <f t="shared" si="54"/>
        <v xml:space="preserve">907-636-B  Electric Cable, Underground in Conduit, IMSA 20-1, AWG 10, 2 Conductor </v>
      </c>
      <c r="B3481" s="13" t="s">
        <v>4015</v>
      </c>
      <c r="C3481" s="13" t="s">
        <v>4018</v>
      </c>
      <c r="D3481" s="13" t="s">
        <v>230</v>
      </c>
      <c r="E3481" s="13" t="s">
        <v>187</v>
      </c>
      <c r="F3481" s="13" t="s">
        <v>188</v>
      </c>
      <c r="G3481" s="13" t="s">
        <v>189</v>
      </c>
      <c r="H3481" s="13" t="s">
        <v>190</v>
      </c>
      <c r="I3481" s="13">
        <v>3480</v>
      </c>
    </row>
    <row r="3482" spans="1:9" x14ac:dyDescent="0.25">
      <c r="A3482" s="13" t="str">
        <f t="shared" si="54"/>
        <v xml:space="preserve">907-636-B  Electric Cable, Underground in Conduit, IMSA 20-1, AWG 12, 12 Conductor </v>
      </c>
      <c r="B3482" s="13" t="s">
        <v>4015</v>
      </c>
      <c r="C3482" s="13" t="s">
        <v>4019</v>
      </c>
      <c r="D3482" s="13" t="s">
        <v>230</v>
      </c>
      <c r="E3482" s="13" t="s">
        <v>187</v>
      </c>
      <c r="F3482" s="13" t="s">
        <v>188</v>
      </c>
      <c r="G3482" s="13" t="s">
        <v>189</v>
      </c>
      <c r="H3482" s="13" t="s">
        <v>190</v>
      </c>
      <c r="I3482" s="13">
        <v>3481</v>
      </c>
    </row>
    <row r="3483" spans="1:9" x14ac:dyDescent="0.25">
      <c r="A3483" s="13" t="str">
        <f t="shared" si="54"/>
        <v xml:space="preserve">907-636-B  Electric Cable, Underground in Conduit, IMSA 20-1, AWG 12, 2 Conductor </v>
      </c>
      <c r="B3483" s="13" t="s">
        <v>4015</v>
      </c>
      <c r="C3483" s="13" t="s">
        <v>4020</v>
      </c>
      <c r="D3483" s="13" t="s">
        <v>230</v>
      </c>
      <c r="E3483" s="13" t="s">
        <v>187</v>
      </c>
      <c r="F3483" s="13" t="s">
        <v>188</v>
      </c>
      <c r="G3483" s="13" t="s">
        <v>189</v>
      </c>
      <c r="H3483" s="13" t="s">
        <v>190</v>
      </c>
      <c r="I3483" s="13">
        <v>3482</v>
      </c>
    </row>
    <row r="3484" spans="1:9" x14ac:dyDescent="0.25">
      <c r="A3484" s="13" t="str">
        <f t="shared" si="54"/>
        <v xml:space="preserve">907-636-B  Electric Cable, Underground in Conduit, IMSA 20-1, AWG 12, 4 Conductor </v>
      </c>
      <c r="B3484" s="13" t="s">
        <v>4015</v>
      </c>
      <c r="C3484" s="13" t="s">
        <v>4021</v>
      </c>
      <c r="D3484" s="13" t="s">
        <v>230</v>
      </c>
      <c r="E3484" s="13" t="s">
        <v>187</v>
      </c>
      <c r="F3484" s="13" t="s">
        <v>188</v>
      </c>
      <c r="G3484" s="13" t="s">
        <v>189</v>
      </c>
      <c r="H3484" s="13" t="s">
        <v>190</v>
      </c>
      <c r="I3484" s="13">
        <v>3483</v>
      </c>
    </row>
    <row r="3485" spans="1:9" x14ac:dyDescent="0.25">
      <c r="A3485" s="13" t="str">
        <f t="shared" si="54"/>
        <v xml:space="preserve">907-636-B  Electric Cable, Underground in Conduit, IMSA 20-1, AWG 12, 5 Conductor </v>
      </c>
      <c r="B3485" s="13" t="s">
        <v>4015</v>
      </c>
      <c r="C3485" s="13" t="s">
        <v>4022</v>
      </c>
      <c r="D3485" s="13" t="s">
        <v>230</v>
      </c>
      <c r="E3485" s="13" t="s">
        <v>187</v>
      </c>
      <c r="F3485" s="13" t="s">
        <v>188</v>
      </c>
      <c r="G3485" s="13" t="s">
        <v>189</v>
      </c>
      <c r="H3485" s="13" t="s">
        <v>190</v>
      </c>
      <c r="I3485" s="13">
        <v>3484</v>
      </c>
    </row>
    <row r="3486" spans="1:9" x14ac:dyDescent="0.25">
      <c r="A3486" s="13" t="str">
        <f t="shared" si="54"/>
        <v xml:space="preserve">907-636-B  Electric Cable, Underground in Conduit, IMSA 20-1, AWG 12, 7 Conductor </v>
      </c>
      <c r="B3486" s="13" t="s">
        <v>4015</v>
      </c>
      <c r="C3486" s="13" t="s">
        <v>4023</v>
      </c>
      <c r="D3486" s="13" t="s">
        <v>230</v>
      </c>
      <c r="E3486" s="13" t="s">
        <v>187</v>
      </c>
      <c r="F3486" s="13" t="s">
        <v>188</v>
      </c>
      <c r="G3486" s="13" t="s">
        <v>189</v>
      </c>
      <c r="H3486" s="13" t="s">
        <v>190</v>
      </c>
      <c r="I3486" s="13">
        <v>3485</v>
      </c>
    </row>
    <row r="3487" spans="1:9" x14ac:dyDescent="0.25">
      <c r="A3487" s="13" t="str">
        <f t="shared" si="54"/>
        <v xml:space="preserve">907-636-B  Electric Cable, Underground in Conduit, IMSA 20-1, AWG 12, 9 Conductor </v>
      </c>
      <c r="B3487" s="13" t="s">
        <v>4015</v>
      </c>
      <c r="C3487" s="13" t="s">
        <v>4024</v>
      </c>
      <c r="D3487" s="13" t="s">
        <v>230</v>
      </c>
      <c r="E3487" s="13" t="s">
        <v>187</v>
      </c>
      <c r="F3487" s="13" t="s">
        <v>188</v>
      </c>
      <c r="G3487" s="13" t="s">
        <v>189</v>
      </c>
      <c r="H3487" s="13" t="s">
        <v>190</v>
      </c>
      <c r="I3487" s="13">
        <v>3486</v>
      </c>
    </row>
    <row r="3488" spans="1:9" x14ac:dyDescent="0.25">
      <c r="A3488" s="13" t="str">
        <f t="shared" si="54"/>
        <v xml:space="preserve">907-636-B  Electric Cable, Underground in Conduit, IMSA 20-1, AWG 14, 12 Conductor </v>
      </c>
      <c r="B3488" s="13" t="s">
        <v>4015</v>
      </c>
      <c r="C3488" s="13" t="s">
        <v>4025</v>
      </c>
      <c r="D3488" s="13" t="s">
        <v>230</v>
      </c>
      <c r="E3488" s="13" t="s">
        <v>187</v>
      </c>
      <c r="F3488" s="13" t="s">
        <v>188</v>
      </c>
      <c r="G3488" s="13" t="s">
        <v>189</v>
      </c>
      <c r="H3488" s="13" t="s">
        <v>190</v>
      </c>
      <c r="I3488" s="13">
        <v>3487</v>
      </c>
    </row>
    <row r="3489" spans="1:9" x14ac:dyDescent="0.25">
      <c r="A3489" s="13" t="str">
        <f t="shared" si="54"/>
        <v xml:space="preserve">907-636-B  Electric Cable, Underground in Conduit, IMSA 20-1, AWG 14, 2 Conductor </v>
      </c>
      <c r="B3489" s="13" t="s">
        <v>4015</v>
      </c>
      <c r="C3489" s="13" t="s">
        <v>4026</v>
      </c>
      <c r="D3489" s="13" t="s">
        <v>230</v>
      </c>
      <c r="E3489" s="13" t="s">
        <v>187</v>
      </c>
      <c r="F3489" s="13" t="s">
        <v>188</v>
      </c>
      <c r="G3489" s="13" t="s">
        <v>189</v>
      </c>
      <c r="H3489" s="13" t="s">
        <v>190</v>
      </c>
      <c r="I3489" s="13">
        <v>3488</v>
      </c>
    </row>
    <row r="3490" spans="1:9" x14ac:dyDescent="0.25">
      <c r="A3490" s="13" t="str">
        <f t="shared" si="54"/>
        <v xml:space="preserve">907-636-B  Electric Cable, Underground in Conduit, IMSA 20-1, AWG 14, 3 Conductor </v>
      </c>
      <c r="B3490" s="13" t="s">
        <v>4015</v>
      </c>
      <c r="C3490" s="13" t="s">
        <v>4027</v>
      </c>
      <c r="D3490" s="13" t="s">
        <v>230</v>
      </c>
      <c r="E3490" s="13" t="s">
        <v>187</v>
      </c>
      <c r="F3490" s="13" t="s">
        <v>188</v>
      </c>
      <c r="G3490" s="13" t="s">
        <v>189</v>
      </c>
      <c r="H3490" s="13" t="s">
        <v>190</v>
      </c>
      <c r="I3490" s="13">
        <v>3489</v>
      </c>
    </row>
    <row r="3491" spans="1:9" x14ac:dyDescent="0.25">
      <c r="A3491" s="13" t="str">
        <f t="shared" si="54"/>
        <v xml:space="preserve">907-636-B  Electric Cable, Underground in Conduit, IMSA 20-1, AWG 14, 4 Conductor </v>
      </c>
      <c r="B3491" s="13" t="s">
        <v>4015</v>
      </c>
      <c r="C3491" s="13" t="s">
        <v>4028</v>
      </c>
      <c r="D3491" s="13" t="s">
        <v>230</v>
      </c>
      <c r="E3491" s="13" t="s">
        <v>187</v>
      </c>
      <c r="F3491" s="13" t="s">
        <v>188</v>
      </c>
      <c r="G3491" s="13" t="s">
        <v>189</v>
      </c>
      <c r="H3491" s="13" t="s">
        <v>190</v>
      </c>
      <c r="I3491" s="13">
        <v>3490</v>
      </c>
    </row>
    <row r="3492" spans="1:9" x14ac:dyDescent="0.25">
      <c r="A3492" s="13" t="str">
        <f t="shared" si="54"/>
        <v xml:space="preserve">907-636-B  Electric Cable, Underground in Conduit, IMSA 20-1, AWG 14, 5 Conductor </v>
      </c>
      <c r="B3492" s="13" t="s">
        <v>4015</v>
      </c>
      <c r="C3492" s="13" t="s">
        <v>4029</v>
      </c>
      <c r="D3492" s="13" t="s">
        <v>230</v>
      </c>
      <c r="E3492" s="13" t="s">
        <v>187</v>
      </c>
      <c r="F3492" s="13" t="s">
        <v>188</v>
      </c>
      <c r="G3492" s="13" t="s">
        <v>189</v>
      </c>
      <c r="H3492" s="13" t="s">
        <v>190</v>
      </c>
      <c r="I3492" s="13">
        <v>3491</v>
      </c>
    </row>
    <row r="3493" spans="1:9" x14ac:dyDescent="0.25">
      <c r="A3493" s="13" t="str">
        <f t="shared" si="54"/>
        <v xml:space="preserve">907-636-B  Electric Cable, Underground in Conduit, IMSA 20-1, AWG 14, 7 Conductor </v>
      </c>
      <c r="B3493" s="13" t="s">
        <v>4015</v>
      </c>
      <c r="C3493" s="13" t="s">
        <v>4030</v>
      </c>
      <c r="D3493" s="13" t="s">
        <v>230</v>
      </c>
      <c r="E3493" s="13" t="s">
        <v>187</v>
      </c>
      <c r="F3493" s="13" t="s">
        <v>188</v>
      </c>
      <c r="G3493" s="13" t="s">
        <v>189</v>
      </c>
      <c r="H3493" s="13" t="s">
        <v>190</v>
      </c>
      <c r="I3493" s="13">
        <v>3492</v>
      </c>
    </row>
    <row r="3494" spans="1:9" x14ac:dyDescent="0.25">
      <c r="A3494" s="13" t="str">
        <f t="shared" si="54"/>
        <v xml:space="preserve">907-636-B  Electric Cable, Underground in Conduit, IMSA 20-1, AWG 14, 8 Conductor </v>
      </c>
      <c r="B3494" s="13" t="s">
        <v>4015</v>
      </c>
      <c r="C3494" s="13" t="s">
        <v>4031</v>
      </c>
      <c r="D3494" s="13" t="s">
        <v>230</v>
      </c>
      <c r="E3494" s="13" t="s">
        <v>187</v>
      </c>
      <c r="F3494" s="13" t="s">
        <v>188</v>
      </c>
      <c r="G3494" s="13" t="s">
        <v>189</v>
      </c>
      <c r="H3494" s="13" t="s">
        <v>190</v>
      </c>
      <c r="I3494" s="13">
        <v>3493</v>
      </c>
    </row>
    <row r="3495" spans="1:9" x14ac:dyDescent="0.25">
      <c r="A3495" s="13" t="str">
        <f t="shared" si="54"/>
        <v xml:space="preserve">907-636-B  Electric Cable, Underground in Conduit, IMSA 20-1, AWG 14, 9 Conductor </v>
      </c>
      <c r="B3495" s="13" t="s">
        <v>4015</v>
      </c>
      <c r="C3495" s="13" t="s">
        <v>4032</v>
      </c>
      <c r="D3495" s="13" t="s">
        <v>230</v>
      </c>
      <c r="E3495" s="13" t="s">
        <v>187</v>
      </c>
      <c r="F3495" s="13" t="s">
        <v>188</v>
      </c>
      <c r="G3495" s="13" t="s">
        <v>189</v>
      </c>
      <c r="H3495" s="13" t="s">
        <v>190</v>
      </c>
      <c r="I3495" s="13">
        <v>3494</v>
      </c>
    </row>
    <row r="3496" spans="1:9" x14ac:dyDescent="0.25">
      <c r="A3496" s="13" t="str">
        <f t="shared" si="54"/>
        <v xml:space="preserve">907-636-B  Electric Cable, Underground in Conduit, IMSA 20-1, AWG 19, 6 pair </v>
      </c>
      <c r="B3496" s="13" t="s">
        <v>4015</v>
      </c>
      <c r="C3496" s="13" t="s">
        <v>4033</v>
      </c>
      <c r="D3496" s="13" t="s">
        <v>230</v>
      </c>
      <c r="E3496" s="13" t="s">
        <v>187</v>
      </c>
      <c r="F3496" s="13" t="s">
        <v>188</v>
      </c>
      <c r="G3496" s="13" t="s">
        <v>189</v>
      </c>
      <c r="H3496" s="13" t="s">
        <v>190</v>
      </c>
      <c r="I3496" s="13">
        <v>3495</v>
      </c>
    </row>
    <row r="3497" spans="1:9" x14ac:dyDescent="0.25">
      <c r="A3497" s="13" t="str">
        <f t="shared" si="54"/>
        <v xml:space="preserve">907-636-B  Electric Cable, Underground in Conduit, IMSA 20-1, AWG 2, 2 Conductor </v>
      </c>
      <c r="B3497" s="13" t="s">
        <v>4015</v>
      </c>
      <c r="C3497" s="13" t="s">
        <v>4034</v>
      </c>
      <c r="D3497" s="13" t="s">
        <v>230</v>
      </c>
      <c r="E3497" s="13" t="s">
        <v>187</v>
      </c>
      <c r="F3497" s="13" t="s">
        <v>188</v>
      </c>
      <c r="G3497" s="13" t="s">
        <v>189</v>
      </c>
      <c r="H3497" s="13" t="s">
        <v>190</v>
      </c>
      <c r="I3497" s="13">
        <v>3496</v>
      </c>
    </row>
    <row r="3498" spans="1:9" x14ac:dyDescent="0.25">
      <c r="A3498" s="13" t="str">
        <f t="shared" si="54"/>
        <v xml:space="preserve">907-636-B  Electric Cable, Underground in Conduit, IMSA 20-1, AWG 2, 4Conductor </v>
      </c>
      <c r="B3498" s="13" t="s">
        <v>4015</v>
      </c>
      <c r="C3498" s="13" t="s">
        <v>4035</v>
      </c>
      <c r="D3498" s="13" t="s">
        <v>230</v>
      </c>
      <c r="E3498" s="13" t="s">
        <v>187</v>
      </c>
      <c r="F3498" s="13" t="s">
        <v>188</v>
      </c>
      <c r="G3498" s="13" t="s">
        <v>189</v>
      </c>
      <c r="H3498" s="13" t="s">
        <v>190</v>
      </c>
      <c r="I3498" s="13">
        <v>3497</v>
      </c>
    </row>
    <row r="3499" spans="1:9" x14ac:dyDescent="0.25">
      <c r="A3499" s="13" t="str">
        <f t="shared" si="54"/>
        <v xml:space="preserve">907-636-B  Electric Cable, Underground in Conduit, IMSA 20-1, AWG 4, 3 Conductor </v>
      </c>
      <c r="B3499" s="13" t="s">
        <v>4015</v>
      </c>
      <c r="C3499" s="13" t="s">
        <v>4036</v>
      </c>
      <c r="D3499" s="13" t="s">
        <v>230</v>
      </c>
      <c r="E3499" s="13" t="s">
        <v>187</v>
      </c>
      <c r="F3499" s="13" t="s">
        <v>188</v>
      </c>
      <c r="G3499" s="13" t="s">
        <v>189</v>
      </c>
      <c r="H3499" s="13" t="s">
        <v>190</v>
      </c>
      <c r="I3499" s="13">
        <v>3498</v>
      </c>
    </row>
    <row r="3500" spans="1:9" x14ac:dyDescent="0.25">
      <c r="A3500" s="13" t="str">
        <f t="shared" si="54"/>
        <v xml:space="preserve">907-636-B  Electric Cable, Underground in Conduit, IMSA 20-1, AWG 4, 4 Conductor </v>
      </c>
      <c r="B3500" s="13" t="s">
        <v>4015</v>
      </c>
      <c r="C3500" s="13" t="s">
        <v>4037</v>
      </c>
      <c r="D3500" s="13" t="s">
        <v>230</v>
      </c>
      <c r="E3500" s="13" t="s">
        <v>187</v>
      </c>
      <c r="F3500" s="13" t="s">
        <v>188</v>
      </c>
      <c r="G3500" s="13" t="s">
        <v>189</v>
      </c>
      <c r="H3500" s="13" t="s">
        <v>190</v>
      </c>
      <c r="I3500" s="13">
        <v>3499</v>
      </c>
    </row>
    <row r="3501" spans="1:9" x14ac:dyDescent="0.25">
      <c r="A3501" s="13" t="str">
        <f t="shared" si="54"/>
        <v xml:space="preserve">907-636-B  Electric Cable, Underground in Conduit, IMSA 20-1, AWG 6, 1 Conductor </v>
      </c>
      <c r="B3501" s="13" t="s">
        <v>4015</v>
      </c>
      <c r="C3501" s="13" t="s">
        <v>4038</v>
      </c>
      <c r="D3501" s="13" t="s">
        <v>230</v>
      </c>
      <c r="E3501" s="13" t="s">
        <v>187</v>
      </c>
      <c r="F3501" s="13" t="s">
        <v>188</v>
      </c>
      <c r="G3501" s="13" t="s">
        <v>189</v>
      </c>
      <c r="H3501" s="13" t="s">
        <v>190</v>
      </c>
      <c r="I3501" s="13">
        <v>3500</v>
      </c>
    </row>
    <row r="3502" spans="1:9" x14ac:dyDescent="0.25">
      <c r="A3502" s="13" t="str">
        <f t="shared" si="54"/>
        <v xml:space="preserve">907-636-B  Electric Cable, Underground in Conduit, IMSA 20-1, AWG 6, 2 Conductor </v>
      </c>
      <c r="B3502" s="13" t="s">
        <v>4015</v>
      </c>
      <c r="C3502" s="13" t="s">
        <v>4039</v>
      </c>
      <c r="D3502" s="13" t="s">
        <v>230</v>
      </c>
      <c r="E3502" s="13" t="s">
        <v>187</v>
      </c>
      <c r="F3502" s="13" t="s">
        <v>188</v>
      </c>
      <c r="G3502" s="13" t="s">
        <v>189</v>
      </c>
      <c r="H3502" s="13" t="s">
        <v>190</v>
      </c>
      <c r="I3502" s="13">
        <v>3501</v>
      </c>
    </row>
    <row r="3503" spans="1:9" x14ac:dyDescent="0.25">
      <c r="A3503" s="13" t="str">
        <f t="shared" si="54"/>
        <v xml:space="preserve">907-636-B  Electric Cable, Underground in Conduit, IMSA 20-1, AWG 6, 3 Conductor </v>
      </c>
      <c r="B3503" s="13" t="s">
        <v>4015</v>
      </c>
      <c r="C3503" s="13" t="s">
        <v>4040</v>
      </c>
      <c r="D3503" s="13" t="s">
        <v>230</v>
      </c>
      <c r="E3503" s="13" t="s">
        <v>187</v>
      </c>
      <c r="F3503" s="13" t="s">
        <v>188</v>
      </c>
      <c r="G3503" s="13" t="s">
        <v>189</v>
      </c>
      <c r="H3503" s="13" t="s">
        <v>190</v>
      </c>
      <c r="I3503" s="13">
        <v>3502</v>
      </c>
    </row>
    <row r="3504" spans="1:9" x14ac:dyDescent="0.25">
      <c r="A3504" s="13" t="str">
        <f t="shared" si="54"/>
        <v xml:space="preserve">907-636-B  Electric Cable, Underground in Conduit, IMSA 20-1, AWG 6, 4 Conductor </v>
      </c>
      <c r="B3504" s="13" t="s">
        <v>4015</v>
      </c>
      <c r="C3504" s="13" t="s">
        <v>4041</v>
      </c>
      <c r="D3504" s="13" t="s">
        <v>230</v>
      </c>
      <c r="E3504" s="13" t="s">
        <v>187</v>
      </c>
      <c r="F3504" s="13" t="s">
        <v>188</v>
      </c>
      <c r="G3504" s="13" t="s">
        <v>189</v>
      </c>
      <c r="H3504" s="13" t="s">
        <v>190</v>
      </c>
      <c r="I3504" s="13">
        <v>3503</v>
      </c>
    </row>
    <row r="3505" spans="1:9" x14ac:dyDescent="0.25">
      <c r="A3505" s="13" t="str">
        <f t="shared" si="54"/>
        <v xml:space="preserve">907-636-B  Electric Cable, Underground in Conduit, IMSA 20-1, AWG 8, 2 Conductor </v>
      </c>
      <c r="B3505" s="13" t="s">
        <v>4015</v>
      </c>
      <c r="C3505" s="13" t="s">
        <v>4042</v>
      </c>
      <c r="D3505" s="13" t="s">
        <v>230</v>
      </c>
      <c r="E3505" s="13" t="s">
        <v>187</v>
      </c>
      <c r="F3505" s="13" t="s">
        <v>188</v>
      </c>
      <c r="G3505" s="13" t="s">
        <v>189</v>
      </c>
      <c r="H3505" s="13" t="s">
        <v>190</v>
      </c>
      <c r="I3505" s="13">
        <v>3504</v>
      </c>
    </row>
    <row r="3506" spans="1:9" x14ac:dyDescent="0.25">
      <c r="A3506" s="13" t="str">
        <f t="shared" si="54"/>
        <v xml:space="preserve">907-636-B  Electric Cable, Underground in Conduit, IMSA 20-1, AWG 8, 3 Conductor </v>
      </c>
      <c r="B3506" s="13" t="s">
        <v>4015</v>
      </c>
      <c r="C3506" s="13" t="s">
        <v>4043</v>
      </c>
      <c r="D3506" s="13" t="s">
        <v>230</v>
      </c>
      <c r="E3506" s="13" t="s">
        <v>187</v>
      </c>
      <c r="F3506" s="13" t="s">
        <v>188</v>
      </c>
      <c r="G3506" s="13" t="s">
        <v>189</v>
      </c>
      <c r="H3506" s="13" t="s">
        <v>190</v>
      </c>
      <c r="I3506" s="13">
        <v>3505</v>
      </c>
    </row>
    <row r="3507" spans="1:9" x14ac:dyDescent="0.25">
      <c r="A3507" s="13" t="str">
        <f t="shared" si="54"/>
        <v xml:space="preserve">907-636-B  Electric Cable, Underground in Conduit, IMSA 20-1, AWG 8, 4 Conductor </v>
      </c>
      <c r="B3507" s="13" t="s">
        <v>4015</v>
      </c>
      <c r="C3507" s="13" t="s">
        <v>4044</v>
      </c>
      <c r="D3507" s="13" t="s">
        <v>230</v>
      </c>
      <c r="E3507" s="13" t="s">
        <v>187</v>
      </c>
      <c r="F3507" s="13" t="s">
        <v>188</v>
      </c>
      <c r="G3507" s="13" t="s">
        <v>189</v>
      </c>
      <c r="H3507" s="13" t="s">
        <v>190</v>
      </c>
      <c r="I3507" s="13">
        <v>3506</v>
      </c>
    </row>
    <row r="3508" spans="1:9" x14ac:dyDescent="0.25">
      <c r="A3508" s="13" t="str">
        <f t="shared" si="54"/>
        <v xml:space="preserve">907-636-B  Electric Cable, Underground in Conduit, IMSA 26-3, AWG 6, 2 Conductor </v>
      </c>
      <c r="B3508" s="13" t="s">
        <v>4015</v>
      </c>
      <c r="C3508" s="13" t="s">
        <v>4045</v>
      </c>
      <c r="D3508" s="13" t="s">
        <v>230</v>
      </c>
      <c r="E3508" s="13" t="s">
        <v>187</v>
      </c>
      <c r="F3508" s="13" t="s">
        <v>188</v>
      </c>
      <c r="G3508" s="13" t="s">
        <v>189</v>
      </c>
      <c r="H3508" s="13" t="s">
        <v>190</v>
      </c>
      <c r="I3508" s="13">
        <v>3507</v>
      </c>
    </row>
    <row r="3509" spans="1:9" x14ac:dyDescent="0.25">
      <c r="A3509" s="13" t="str">
        <f t="shared" si="54"/>
        <v xml:space="preserve">907-636-B  Electric Cable, Underground in Conduit, IMSA 26-3, AWG 6, 4 Conductor </v>
      </c>
      <c r="B3509" s="13" t="s">
        <v>4015</v>
      </c>
      <c r="C3509" s="13" t="s">
        <v>4046</v>
      </c>
      <c r="D3509" s="13" t="s">
        <v>230</v>
      </c>
      <c r="E3509" s="13" t="s">
        <v>187</v>
      </c>
      <c r="F3509" s="13" t="s">
        <v>188</v>
      </c>
      <c r="G3509" s="13" t="s">
        <v>189</v>
      </c>
      <c r="H3509" s="13" t="s">
        <v>190</v>
      </c>
      <c r="I3509" s="13">
        <v>3508</v>
      </c>
    </row>
    <row r="3510" spans="1:9" x14ac:dyDescent="0.25">
      <c r="A3510" s="13" t="str">
        <f t="shared" si="54"/>
        <v xml:space="preserve">907-636-B  Electric Cable, Underground in Conduit, IMSA 26-3, AWG 8, 2 Conductor </v>
      </c>
      <c r="B3510" s="13" t="s">
        <v>4015</v>
      </c>
      <c r="C3510" s="13" t="s">
        <v>4047</v>
      </c>
      <c r="D3510" s="13" t="s">
        <v>230</v>
      </c>
      <c r="E3510" s="13" t="s">
        <v>187</v>
      </c>
      <c r="F3510" s="13" t="s">
        <v>188</v>
      </c>
      <c r="G3510" s="13" t="s">
        <v>189</v>
      </c>
      <c r="H3510" s="13" t="s">
        <v>190</v>
      </c>
      <c r="I3510" s="13">
        <v>3509</v>
      </c>
    </row>
    <row r="3511" spans="1:9" x14ac:dyDescent="0.25">
      <c r="A3511" s="13" t="str">
        <f t="shared" si="54"/>
        <v xml:space="preserve">907-636-B  Electric Cable, Underground in Conduit, IMSA 40-2, AWG 19, 6 pair </v>
      </c>
      <c r="B3511" s="13" t="s">
        <v>4015</v>
      </c>
      <c r="C3511" s="13" t="s">
        <v>4048</v>
      </c>
      <c r="D3511" s="13" t="s">
        <v>230</v>
      </c>
      <c r="E3511" s="13" t="s">
        <v>187</v>
      </c>
      <c r="F3511" s="13" t="s">
        <v>188</v>
      </c>
      <c r="G3511" s="13" t="s">
        <v>189</v>
      </c>
      <c r="H3511" s="13" t="s">
        <v>190</v>
      </c>
      <c r="I3511" s="13">
        <v>3510</v>
      </c>
    </row>
    <row r="3512" spans="1:9" x14ac:dyDescent="0.25">
      <c r="A3512" s="13" t="str">
        <f t="shared" si="54"/>
        <v xml:space="preserve">907-636-B  Electric Cable, Underground in Conduit, PTZ Camera Control Cable </v>
      </c>
      <c r="B3512" s="13" t="s">
        <v>4015</v>
      </c>
      <c r="C3512" s="13" t="s">
        <v>4049</v>
      </c>
      <c r="D3512" s="13" t="s">
        <v>230</v>
      </c>
      <c r="E3512" s="13" t="s">
        <v>187</v>
      </c>
      <c r="F3512" s="13" t="s">
        <v>188</v>
      </c>
      <c r="G3512" s="13" t="s">
        <v>189</v>
      </c>
      <c r="H3512" s="13" t="s">
        <v>190</v>
      </c>
      <c r="I3512" s="13">
        <v>3511</v>
      </c>
    </row>
    <row r="3513" spans="1:9" x14ac:dyDescent="0.25">
      <c r="A3513" s="13" t="str">
        <f t="shared" si="54"/>
        <v xml:space="preserve">907-636-B  Electric Cable, Underground in Conduit, THHN, AWG #1, 3 Conductor </v>
      </c>
      <c r="B3513" s="13" t="s">
        <v>4015</v>
      </c>
      <c r="C3513" s="13" t="s">
        <v>4050</v>
      </c>
      <c r="D3513" s="13" t="s">
        <v>230</v>
      </c>
      <c r="E3513" s="13" t="s">
        <v>187</v>
      </c>
      <c r="F3513" s="13" t="s">
        <v>188</v>
      </c>
      <c r="G3513" s="13" t="s">
        <v>189</v>
      </c>
      <c r="H3513" s="13" t="s">
        <v>190</v>
      </c>
      <c r="I3513" s="13">
        <v>3512</v>
      </c>
    </row>
    <row r="3514" spans="1:9" x14ac:dyDescent="0.25">
      <c r="A3514" s="13" t="str">
        <f t="shared" si="54"/>
        <v xml:space="preserve">907-636-B  Electric Cable, Underground in Conduit, THHN, AWG #1, 4 Conductor </v>
      </c>
      <c r="B3514" s="13" t="s">
        <v>4015</v>
      </c>
      <c r="C3514" s="13" t="s">
        <v>4051</v>
      </c>
      <c r="D3514" s="13" t="s">
        <v>230</v>
      </c>
      <c r="E3514" s="13" t="s">
        <v>187</v>
      </c>
      <c r="F3514" s="13" t="s">
        <v>188</v>
      </c>
      <c r="G3514" s="13" t="s">
        <v>189</v>
      </c>
      <c r="H3514" s="13" t="s">
        <v>190</v>
      </c>
      <c r="I3514" s="13">
        <v>3513</v>
      </c>
    </row>
    <row r="3515" spans="1:9" x14ac:dyDescent="0.25">
      <c r="A3515" s="13" t="str">
        <f t="shared" si="54"/>
        <v xml:space="preserve">907-636-B  Electric Cable, Underground in Conduit, THHN, AWG #10, 2 Conductor </v>
      </c>
      <c r="B3515" s="13" t="s">
        <v>4015</v>
      </c>
      <c r="C3515" s="13" t="s">
        <v>4052</v>
      </c>
      <c r="D3515" s="13" t="s">
        <v>230</v>
      </c>
      <c r="E3515" s="13" t="s">
        <v>187</v>
      </c>
      <c r="F3515" s="13" t="s">
        <v>188</v>
      </c>
      <c r="G3515" s="13" t="s">
        <v>189</v>
      </c>
      <c r="H3515" s="13" t="s">
        <v>190</v>
      </c>
      <c r="I3515" s="13">
        <v>3514</v>
      </c>
    </row>
    <row r="3516" spans="1:9" x14ac:dyDescent="0.25">
      <c r="A3516" s="13" t="str">
        <f t="shared" si="54"/>
        <v xml:space="preserve">907-636-B  Electric Cable, Underground in Conduit, THHN, AWG #10, 3 Conductor </v>
      </c>
      <c r="B3516" s="13" t="s">
        <v>4015</v>
      </c>
      <c r="C3516" s="13" t="s">
        <v>4053</v>
      </c>
      <c r="D3516" s="13" t="s">
        <v>230</v>
      </c>
      <c r="E3516" s="13" t="s">
        <v>187</v>
      </c>
      <c r="F3516" s="13" t="s">
        <v>188</v>
      </c>
      <c r="G3516" s="13" t="s">
        <v>189</v>
      </c>
      <c r="H3516" s="13" t="s">
        <v>190</v>
      </c>
      <c r="I3516" s="13">
        <v>3515</v>
      </c>
    </row>
    <row r="3517" spans="1:9" x14ac:dyDescent="0.25">
      <c r="A3517" s="13" t="str">
        <f t="shared" si="54"/>
        <v xml:space="preserve">907-636-B  Electric Cable, Underground in Conduit, THHN, AWG #12, 2 Conductor </v>
      </c>
      <c r="B3517" s="13" t="s">
        <v>4015</v>
      </c>
      <c r="C3517" s="13" t="s">
        <v>4054</v>
      </c>
      <c r="D3517" s="13" t="s">
        <v>230</v>
      </c>
      <c r="E3517" s="13" t="s">
        <v>187</v>
      </c>
      <c r="F3517" s="13" t="s">
        <v>188</v>
      </c>
      <c r="G3517" s="13" t="s">
        <v>189</v>
      </c>
      <c r="H3517" s="13" t="s">
        <v>190</v>
      </c>
      <c r="I3517" s="13">
        <v>3516</v>
      </c>
    </row>
    <row r="3518" spans="1:9" x14ac:dyDescent="0.25">
      <c r="A3518" s="13" t="str">
        <f t="shared" si="54"/>
        <v xml:space="preserve">907-636-B  Electric Cable, Underground in Conduit, THHN, AWG #12, 3 Conductor </v>
      </c>
      <c r="B3518" s="13" t="s">
        <v>4015</v>
      </c>
      <c r="C3518" s="13" t="s">
        <v>4055</v>
      </c>
      <c r="D3518" s="13" t="s">
        <v>230</v>
      </c>
      <c r="E3518" s="13" t="s">
        <v>187</v>
      </c>
      <c r="F3518" s="13" t="s">
        <v>188</v>
      </c>
      <c r="G3518" s="13" t="s">
        <v>189</v>
      </c>
      <c r="H3518" s="13" t="s">
        <v>190</v>
      </c>
      <c r="I3518" s="13">
        <v>3517</v>
      </c>
    </row>
    <row r="3519" spans="1:9" x14ac:dyDescent="0.25">
      <c r="A3519" s="13" t="str">
        <f t="shared" si="54"/>
        <v xml:space="preserve">907-636-B  Electric Cable, Underground in Conduit, THHN, AWG #14, 3 Conductor </v>
      </c>
      <c r="B3519" s="13" t="s">
        <v>4015</v>
      </c>
      <c r="C3519" s="13" t="s">
        <v>4056</v>
      </c>
      <c r="D3519" s="13" t="s">
        <v>230</v>
      </c>
      <c r="E3519" s="13" t="s">
        <v>187</v>
      </c>
      <c r="F3519" s="13" t="s">
        <v>188</v>
      </c>
      <c r="G3519" s="13" t="s">
        <v>189</v>
      </c>
      <c r="H3519" s="13" t="s">
        <v>190</v>
      </c>
      <c r="I3519" s="13">
        <v>3518</v>
      </c>
    </row>
    <row r="3520" spans="1:9" x14ac:dyDescent="0.25">
      <c r="A3520" s="13" t="str">
        <f t="shared" si="54"/>
        <v xml:space="preserve">907-636-B  Electric Cable, Underground in Conduit, THHN, AWG #2, 3 Conductor </v>
      </c>
      <c r="B3520" s="13" t="s">
        <v>4015</v>
      </c>
      <c r="C3520" s="13" t="s">
        <v>4057</v>
      </c>
      <c r="D3520" s="13" t="s">
        <v>230</v>
      </c>
      <c r="E3520" s="13" t="s">
        <v>187</v>
      </c>
      <c r="F3520" s="13" t="s">
        <v>188</v>
      </c>
      <c r="G3520" s="13" t="s">
        <v>189</v>
      </c>
      <c r="H3520" s="13" t="s">
        <v>190</v>
      </c>
      <c r="I3520" s="13">
        <v>3519</v>
      </c>
    </row>
    <row r="3521" spans="1:9" x14ac:dyDescent="0.25">
      <c r="A3521" s="13" t="str">
        <f t="shared" si="54"/>
        <v xml:space="preserve">907-636-B  Electric Cable, Underground in Conduit, THHN, AWG #2, 4 Conductor </v>
      </c>
      <c r="B3521" s="13" t="s">
        <v>4015</v>
      </c>
      <c r="C3521" s="13" t="s">
        <v>4058</v>
      </c>
      <c r="D3521" s="13" t="s">
        <v>230</v>
      </c>
      <c r="E3521" s="13" t="s">
        <v>187</v>
      </c>
      <c r="F3521" s="13" t="s">
        <v>188</v>
      </c>
      <c r="G3521" s="13" t="s">
        <v>189</v>
      </c>
      <c r="H3521" s="13" t="s">
        <v>190</v>
      </c>
      <c r="I3521" s="13">
        <v>3520</v>
      </c>
    </row>
    <row r="3522" spans="1:9" x14ac:dyDescent="0.25">
      <c r="A3522" s="13" t="str">
        <f t="shared" si="54"/>
        <v xml:space="preserve">907-636-B  Electric Cable, Underground in Conduit, THHN, AWG #2, 6 Con uctor </v>
      </c>
      <c r="B3522" s="13" t="s">
        <v>4015</v>
      </c>
      <c r="C3522" s="13" t="s">
        <v>4059</v>
      </c>
      <c r="D3522" s="13" t="s">
        <v>230</v>
      </c>
      <c r="E3522" s="13" t="s">
        <v>187</v>
      </c>
      <c r="F3522" s="13" t="s">
        <v>188</v>
      </c>
      <c r="G3522" s="13" t="s">
        <v>189</v>
      </c>
      <c r="H3522" s="13" t="s">
        <v>190</v>
      </c>
      <c r="I3522" s="13">
        <v>3521</v>
      </c>
    </row>
    <row r="3523" spans="1:9" x14ac:dyDescent="0.25">
      <c r="A3523" s="13" t="str">
        <f t="shared" si="54"/>
        <v xml:space="preserve">907-636-B  Electric Cable, Underground in Conduit, THHN, AWG #2/0, 4 Conductor </v>
      </c>
      <c r="B3523" s="13" t="s">
        <v>4015</v>
      </c>
      <c r="C3523" s="13" t="s">
        <v>4060</v>
      </c>
      <c r="D3523" s="13" t="s">
        <v>230</v>
      </c>
      <c r="E3523" s="13" t="s">
        <v>187</v>
      </c>
      <c r="F3523" s="13" t="s">
        <v>188</v>
      </c>
      <c r="G3523" s="13" t="s">
        <v>189</v>
      </c>
      <c r="H3523" s="13" t="s">
        <v>190</v>
      </c>
      <c r="I3523" s="13">
        <v>3522</v>
      </c>
    </row>
    <row r="3524" spans="1:9" x14ac:dyDescent="0.25">
      <c r="A3524" s="13" t="str">
        <f t="shared" ref="A3524:A3587" si="55">_xlfn.CONCAT(B3524," ", C3524)</f>
        <v xml:space="preserve">907-636-B  Electric Cable, Underground in Conduit, THHN, AWG #3, 1 Conductor </v>
      </c>
      <c r="B3524" s="13" t="s">
        <v>4015</v>
      </c>
      <c r="C3524" s="13" t="s">
        <v>4061</v>
      </c>
      <c r="D3524" s="13" t="s">
        <v>230</v>
      </c>
      <c r="E3524" s="13" t="s">
        <v>187</v>
      </c>
      <c r="F3524" s="13" t="s">
        <v>188</v>
      </c>
      <c r="G3524" s="13" t="s">
        <v>189</v>
      </c>
      <c r="H3524" s="13" t="s">
        <v>190</v>
      </c>
      <c r="I3524" s="13">
        <v>3523</v>
      </c>
    </row>
    <row r="3525" spans="1:9" x14ac:dyDescent="0.25">
      <c r="A3525" s="13" t="str">
        <f t="shared" si="55"/>
        <v xml:space="preserve">907-636-B  Electric Cable, Underground in Conduit, THHN, AWG #3, 3 Conductor </v>
      </c>
      <c r="B3525" s="13" t="s">
        <v>4015</v>
      </c>
      <c r="C3525" s="13" t="s">
        <v>4062</v>
      </c>
      <c r="D3525" s="13" t="s">
        <v>230</v>
      </c>
      <c r="E3525" s="13" t="s">
        <v>187</v>
      </c>
      <c r="F3525" s="13" t="s">
        <v>188</v>
      </c>
      <c r="G3525" s="13" t="s">
        <v>189</v>
      </c>
      <c r="H3525" s="13" t="s">
        <v>190</v>
      </c>
      <c r="I3525" s="13">
        <v>3524</v>
      </c>
    </row>
    <row r="3526" spans="1:9" x14ac:dyDescent="0.25">
      <c r="A3526" s="13" t="str">
        <f t="shared" si="55"/>
        <v xml:space="preserve">907-636-B  Electric Cable, Underground in Conduit, THHN, AWG #3/0, 3 Conductor </v>
      </c>
      <c r="B3526" s="13" t="s">
        <v>4015</v>
      </c>
      <c r="C3526" s="13" t="s">
        <v>4063</v>
      </c>
      <c r="D3526" s="13" t="s">
        <v>230</v>
      </c>
      <c r="E3526" s="13" t="s">
        <v>187</v>
      </c>
      <c r="F3526" s="13" t="s">
        <v>188</v>
      </c>
      <c r="G3526" s="13" t="s">
        <v>189</v>
      </c>
      <c r="H3526" s="13" t="s">
        <v>190</v>
      </c>
      <c r="I3526" s="13">
        <v>3525</v>
      </c>
    </row>
    <row r="3527" spans="1:9" x14ac:dyDescent="0.25">
      <c r="A3527" s="13" t="str">
        <f t="shared" si="55"/>
        <v xml:space="preserve">907-636-B  Electric Cable, Underground in Conduit, THHN, AWG #3/0, 4 Conductor </v>
      </c>
      <c r="B3527" s="13" t="s">
        <v>4015</v>
      </c>
      <c r="C3527" s="13" t="s">
        <v>4064</v>
      </c>
      <c r="D3527" s="13" t="s">
        <v>230</v>
      </c>
      <c r="E3527" s="13" t="s">
        <v>187</v>
      </c>
      <c r="F3527" s="13" t="s">
        <v>188</v>
      </c>
      <c r="G3527" s="13" t="s">
        <v>189</v>
      </c>
      <c r="H3527" s="13" t="s">
        <v>190</v>
      </c>
      <c r="I3527" s="13">
        <v>3526</v>
      </c>
    </row>
    <row r="3528" spans="1:9" x14ac:dyDescent="0.25">
      <c r="A3528" s="13" t="str">
        <f t="shared" si="55"/>
        <v xml:space="preserve">907-636-B  Electric Cable, Underground in Conduit, THHN, AWG #4, 3 Conductor </v>
      </c>
      <c r="B3528" s="13" t="s">
        <v>4015</v>
      </c>
      <c r="C3528" s="13" t="s">
        <v>4065</v>
      </c>
      <c r="D3528" s="13" t="s">
        <v>230</v>
      </c>
      <c r="E3528" s="13" t="s">
        <v>187</v>
      </c>
      <c r="F3528" s="13" t="s">
        <v>188</v>
      </c>
      <c r="G3528" s="13" t="s">
        <v>189</v>
      </c>
      <c r="H3528" s="13" t="s">
        <v>190</v>
      </c>
      <c r="I3528" s="13">
        <v>3527</v>
      </c>
    </row>
    <row r="3529" spans="1:9" x14ac:dyDescent="0.25">
      <c r="A3529" s="13" t="str">
        <f t="shared" si="55"/>
        <v xml:space="preserve">907-636-B  Electric Cable, Underground in Conduit, THHN, AWG #4, 4 Conductor </v>
      </c>
      <c r="B3529" s="13" t="s">
        <v>4015</v>
      </c>
      <c r="C3529" s="13" t="s">
        <v>4066</v>
      </c>
      <c r="D3529" s="13" t="s">
        <v>230</v>
      </c>
      <c r="E3529" s="13" t="s">
        <v>187</v>
      </c>
      <c r="F3529" s="13" t="s">
        <v>188</v>
      </c>
      <c r="G3529" s="13" t="s">
        <v>189</v>
      </c>
      <c r="H3529" s="13" t="s">
        <v>190</v>
      </c>
      <c r="I3529" s="13">
        <v>3528</v>
      </c>
    </row>
    <row r="3530" spans="1:9" x14ac:dyDescent="0.25">
      <c r="A3530" s="13" t="str">
        <f t="shared" si="55"/>
        <v xml:space="preserve">907-636-B  Electric Cable, Underground in Conduit, THHN, AWG #4/0, 3 Conductor </v>
      </c>
      <c r="B3530" s="13" t="s">
        <v>4015</v>
      </c>
      <c r="C3530" s="13" t="s">
        <v>4067</v>
      </c>
      <c r="D3530" s="13" t="s">
        <v>230</v>
      </c>
      <c r="E3530" s="13" t="s">
        <v>187</v>
      </c>
      <c r="F3530" s="13" t="s">
        <v>188</v>
      </c>
      <c r="G3530" s="13" t="s">
        <v>189</v>
      </c>
      <c r="H3530" s="13" t="s">
        <v>190</v>
      </c>
      <c r="I3530" s="13">
        <v>3529</v>
      </c>
    </row>
    <row r="3531" spans="1:9" x14ac:dyDescent="0.25">
      <c r="A3531" s="13" t="str">
        <f t="shared" si="55"/>
        <v xml:space="preserve">907-636-B  Electric Cable, Underground in Conduit, THHN, AWG #6, 3 Conductor </v>
      </c>
      <c r="B3531" s="13" t="s">
        <v>4015</v>
      </c>
      <c r="C3531" s="13" t="s">
        <v>4068</v>
      </c>
      <c r="D3531" s="13" t="s">
        <v>230</v>
      </c>
      <c r="E3531" s="13" t="s">
        <v>187</v>
      </c>
      <c r="F3531" s="13" t="s">
        <v>188</v>
      </c>
      <c r="G3531" s="13" t="s">
        <v>189</v>
      </c>
      <c r="H3531" s="13" t="s">
        <v>190</v>
      </c>
      <c r="I3531" s="13">
        <v>3530</v>
      </c>
    </row>
    <row r="3532" spans="1:9" x14ac:dyDescent="0.25">
      <c r="A3532" s="13" t="str">
        <f t="shared" si="55"/>
        <v xml:space="preserve">907-636-B  Electric Cable, Underground in Conduit, THHN, AWG #6, 4 Conductor </v>
      </c>
      <c r="B3532" s="13" t="s">
        <v>4015</v>
      </c>
      <c r="C3532" s="13" t="s">
        <v>4069</v>
      </c>
      <c r="D3532" s="13" t="s">
        <v>230</v>
      </c>
      <c r="E3532" s="13" t="s">
        <v>187</v>
      </c>
      <c r="F3532" s="13" t="s">
        <v>188</v>
      </c>
      <c r="G3532" s="13" t="s">
        <v>189</v>
      </c>
      <c r="H3532" s="13" t="s">
        <v>190</v>
      </c>
      <c r="I3532" s="13">
        <v>3531</v>
      </c>
    </row>
    <row r="3533" spans="1:9" x14ac:dyDescent="0.25">
      <c r="A3533" s="13" t="str">
        <f t="shared" si="55"/>
        <v xml:space="preserve">907-636-B  Electric Cable, Underground in Conduit, THHN, AWG #8, 2 Conductor </v>
      </c>
      <c r="B3533" s="13" t="s">
        <v>4015</v>
      </c>
      <c r="C3533" s="13" t="s">
        <v>4070</v>
      </c>
      <c r="D3533" s="13" t="s">
        <v>230</v>
      </c>
      <c r="E3533" s="13" t="s">
        <v>187</v>
      </c>
      <c r="F3533" s="13" t="s">
        <v>188</v>
      </c>
      <c r="G3533" s="13" t="s">
        <v>189</v>
      </c>
      <c r="H3533" s="13" t="s">
        <v>190</v>
      </c>
      <c r="I3533" s="13">
        <v>3532</v>
      </c>
    </row>
    <row r="3534" spans="1:9" x14ac:dyDescent="0.25">
      <c r="A3534" s="13" t="str">
        <f t="shared" si="55"/>
        <v xml:space="preserve">907-636-B  Electric Cable, Underground in Conduit, THHN, AWG #8, 3 Conductor </v>
      </c>
      <c r="B3534" s="13" t="s">
        <v>4015</v>
      </c>
      <c r="C3534" s="13" t="s">
        <v>4071</v>
      </c>
      <c r="D3534" s="13" t="s">
        <v>230</v>
      </c>
      <c r="E3534" s="13" t="s">
        <v>187</v>
      </c>
      <c r="F3534" s="13" t="s">
        <v>188</v>
      </c>
      <c r="G3534" s="13" t="s">
        <v>189</v>
      </c>
      <c r="H3534" s="13" t="s">
        <v>190</v>
      </c>
      <c r="I3534" s="13">
        <v>3533</v>
      </c>
    </row>
    <row r="3535" spans="1:9" x14ac:dyDescent="0.25">
      <c r="A3535" s="13" t="str">
        <f t="shared" si="55"/>
        <v xml:space="preserve">907-636-B  Electric Cable, Underground in Conduit, THHN, AWG 1/0, 4 Conductor </v>
      </c>
      <c r="B3535" s="13" t="s">
        <v>4015</v>
      </c>
      <c r="C3535" s="13" t="s">
        <v>4072</v>
      </c>
      <c r="D3535" s="13" t="s">
        <v>230</v>
      </c>
      <c r="E3535" s="13" t="s">
        <v>187</v>
      </c>
      <c r="F3535" s="13" t="s">
        <v>188</v>
      </c>
      <c r="G3535" s="13" t="s">
        <v>189</v>
      </c>
      <c r="H3535" s="13" t="s">
        <v>190</v>
      </c>
      <c r="I3535" s="13">
        <v>3534</v>
      </c>
    </row>
    <row r="3536" spans="1:9" x14ac:dyDescent="0.25">
      <c r="A3536" s="13" t="str">
        <f t="shared" si="55"/>
        <v xml:space="preserve">907-636-B  Electric Cable, Underground in Conduit, V.C. </v>
      </c>
      <c r="B3536" s="13" t="s">
        <v>4015</v>
      </c>
      <c r="C3536" s="13" t="s">
        <v>4073</v>
      </c>
      <c r="D3536" s="13" t="s">
        <v>230</v>
      </c>
      <c r="E3536" s="13" t="s">
        <v>187</v>
      </c>
      <c r="F3536" s="13" t="s">
        <v>188</v>
      </c>
      <c r="G3536" s="13" t="s">
        <v>189</v>
      </c>
      <c r="H3536" s="13" t="s">
        <v>190</v>
      </c>
      <c r="I3536" s="13">
        <v>3535</v>
      </c>
    </row>
    <row r="3537" spans="1:9" x14ac:dyDescent="0.25">
      <c r="A3537" s="13" t="str">
        <f t="shared" si="55"/>
        <v xml:space="preserve">907-636-B  Electric Cable, Underground in Conduit, THHN, AWG #1/0, 3 Conductor </v>
      </c>
      <c r="B3537" s="13" t="s">
        <v>4015</v>
      </c>
      <c r="C3537" s="13" t="s">
        <v>4074</v>
      </c>
      <c r="D3537" s="13" t="s">
        <v>230</v>
      </c>
      <c r="E3537" s="13" t="s">
        <v>187</v>
      </c>
      <c r="F3537" s="13" t="s">
        <v>188</v>
      </c>
      <c r="G3537" s="13" t="s">
        <v>189</v>
      </c>
      <c r="H3537" s="13" t="s">
        <v>190</v>
      </c>
      <c r="I3537" s="13">
        <v>3536</v>
      </c>
    </row>
    <row r="3538" spans="1:9" x14ac:dyDescent="0.25">
      <c r="A3538" s="13" t="str">
        <f t="shared" si="55"/>
        <v xml:space="preserve">907-636-B  Electric Cable, Underground in Conduit, THHN, AWG 1/0, 3 Conductor </v>
      </c>
      <c r="B3538" s="13" t="s">
        <v>4015</v>
      </c>
      <c r="C3538" s="13" t="s">
        <v>4075</v>
      </c>
      <c r="D3538" s="13" t="s">
        <v>230</v>
      </c>
      <c r="E3538" s="13" t="s">
        <v>187</v>
      </c>
      <c r="F3538" s="13" t="s">
        <v>188</v>
      </c>
      <c r="G3538" s="13" t="s">
        <v>189</v>
      </c>
      <c r="H3538" s="13" t="s">
        <v>190</v>
      </c>
      <c r="I3538" s="13">
        <v>3537</v>
      </c>
    </row>
    <row r="3539" spans="1:9" x14ac:dyDescent="0.25">
      <c r="A3539" s="13" t="str">
        <f t="shared" si="55"/>
        <v xml:space="preserve">907-636-C  Electric Cable, Aerial Supported, IMSA 20-1, AWG 1/0, 2 Conductor </v>
      </c>
      <c r="B3539" s="13" t="s">
        <v>4076</v>
      </c>
      <c r="C3539" s="13" t="s">
        <v>4077</v>
      </c>
      <c r="D3539" s="13" t="s">
        <v>230</v>
      </c>
      <c r="E3539" s="13" t="s">
        <v>187</v>
      </c>
      <c r="F3539" s="13" t="s">
        <v>188</v>
      </c>
      <c r="G3539" s="13" t="s">
        <v>189</v>
      </c>
      <c r="H3539" s="13" t="s">
        <v>190</v>
      </c>
      <c r="I3539" s="13">
        <v>3538</v>
      </c>
    </row>
    <row r="3540" spans="1:9" x14ac:dyDescent="0.25">
      <c r="A3540" s="13" t="str">
        <f t="shared" si="55"/>
        <v xml:space="preserve">907-636-C  Electric Cable, Aerial Supported, IMSA 20-1, AWG 12, 2 Conductor </v>
      </c>
      <c r="B3540" s="13" t="s">
        <v>4076</v>
      </c>
      <c r="C3540" s="13" t="s">
        <v>4078</v>
      </c>
      <c r="D3540" s="13" t="s">
        <v>230</v>
      </c>
      <c r="E3540" s="13" t="s">
        <v>187</v>
      </c>
      <c r="F3540" s="13" t="s">
        <v>188</v>
      </c>
      <c r="G3540" s="13" t="s">
        <v>189</v>
      </c>
      <c r="H3540" s="13" t="s">
        <v>190</v>
      </c>
      <c r="I3540" s="13">
        <v>3539</v>
      </c>
    </row>
    <row r="3541" spans="1:9" x14ac:dyDescent="0.25">
      <c r="A3541" s="13" t="str">
        <f t="shared" si="55"/>
        <v xml:space="preserve">907-636-C  Electric Cable, Aerial Supported, IMSA 20-1, AWG 12, 4 Conductor </v>
      </c>
      <c r="B3541" s="13" t="s">
        <v>4076</v>
      </c>
      <c r="C3541" s="13" t="s">
        <v>4079</v>
      </c>
      <c r="D3541" s="13" t="s">
        <v>230</v>
      </c>
      <c r="E3541" s="13" t="s">
        <v>187</v>
      </c>
      <c r="F3541" s="13" t="s">
        <v>188</v>
      </c>
      <c r="G3541" s="13" t="s">
        <v>189</v>
      </c>
      <c r="H3541" s="13" t="s">
        <v>190</v>
      </c>
      <c r="I3541" s="13">
        <v>3540</v>
      </c>
    </row>
    <row r="3542" spans="1:9" x14ac:dyDescent="0.25">
      <c r="A3542" s="13" t="str">
        <f t="shared" si="55"/>
        <v xml:space="preserve">907-636-C  Electric Cable, Aerial Supported, IMSA 20-1, AWG 14, 12 Conductor </v>
      </c>
      <c r="B3542" s="13" t="s">
        <v>4076</v>
      </c>
      <c r="C3542" s="13" t="s">
        <v>4080</v>
      </c>
      <c r="D3542" s="13" t="s">
        <v>230</v>
      </c>
      <c r="E3542" s="13" t="s">
        <v>187</v>
      </c>
      <c r="F3542" s="13" t="s">
        <v>188</v>
      </c>
      <c r="G3542" s="13" t="s">
        <v>189</v>
      </c>
      <c r="H3542" s="13" t="s">
        <v>190</v>
      </c>
      <c r="I3542" s="13">
        <v>3541</v>
      </c>
    </row>
    <row r="3543" spans="1:9" x14ac:dyDescent="0.25">
      <c r="A3543" s="13" t="str">
        <f t="shared" si="55"/>
        <v xml:space="preserve">907-636-C  Electric Cable, Aerial Supported, IMSA 20-1, AWG 14, 2 Conductor </v>
      </c>
      <c r="B3543" s="13" t="s">
        <v>4076</v>
      </c>
      <c r="C3543" s="13" t="s">
        <v>4081</v>
      </c>
      <c r="D3543" s="13" t="s">
        <v>230</v>
      </c>
      <c r="E3543" s="13" t="s">
        <v>187</v>
      </c>
      <c r="F3543" s="13" t="s">
        <v>188</v>
      </c>
      <c r="G3543" s="13" t="s">
        <v>189</v>
      </c>
      <c r="H3543" s="13" t="s">
        <v>190</v>
      </c>
      <c r="I3543" s="13">
        <v>3542</v>
      </c>
    </row>
    <row r="3544" spans="1:9" x14ac:dyDescent="0.25">
      <c r="A3544" s="13" t="str">
        <f t="shared" si="55"/>
        <v xml:space="preserve">907-636-C  Electric Cable, Aerial Supported, IMSA 20-1, AWG 14, 4 Conductor </v>
      </c>
      <c r="B3544" s="13" t="s">
        <v>4076</v>
      </c>
      <c r="C3544" s="13" t="s">
        <v>4082</v>
      </c>
      <c r="D3544" s="13" t="s">
        <v>230</v>
      </c>
      <c r="E3544" s="13" t="s">
        <v>187</v>
      </c>
      <c r="F3544" s="13" t="s">
        <v>188</v>
      </c>
      <c r="G3544" s="13" t="s">
        <v>189</v>
      </c>
      <c r="H3544" s="13" t="s">
        <v>190</v>
      </c>
      <c r="I3544" s="13">
        <v>3543</v>
      </c>
    </row>
    <row r="3545" spans="1:9" x14ac:dyDescent="0.25">
      <c r="A3545" s="13" t="str">
        <f t="shared" si="55"/>
        <v xml:space="preserve">907-636-C  Electric Cable, Aerial Supported, IMSA 20-1, AWG 14, 5 Conductor </v>
      </c>
      <c r="B3545" s="13" t="s">
        <v>4076</v>
      </c>
      <c r="C3545" s="13" t="s">
        <v>4083</v>
      </c>
      <c r="D3545" s="13" t="s">
        <v>230</v>
      </c>
      <c r="E3545" s="13" t="s">
        <v>187</v>
      </c>
      <c r="F3545" s="13" t="s">
        <v>188</v>
      </c>
      <c r="G3545" s="13" t="s">
        <v>189</v>
      </c>
      <c r="H3545" s="13" t="s">
        <v>190</v>
      </c>
      <c r="I3545" s="13">
        <v>3544</v>
      </c>
    </row>
    <row r="3546" spans="1:9" x14ac:dyDescent="0.25">
      <c r="A3546" s="13" t="str">
        <f t="shared" si="55"/>
        <v xml:space="preserve">907-636-C  Electric Cable, Aerial Supported, IMSA 20-1, AWG 14, 7 Conductor </v>
      </c>
      <c r="B3546" s="13" t="s">
        <v>4076</v>
      </c>
      <c r="C3546" s="13" t="s">
        <v>4084</v>
      </c>
      <c r="D3546" s="13" t="s">
        <v>230</v>
      </c>
      <c r="E3546" s="13" t="s">
        <v>187</v>
      </c>
      <c r="F3546" s="13" t="s">
        <v>188</v>
      </c>
      <c r="G3546" s="13" t="s">
        <v>189</v>
      </c>
      <c r="H3546" s="13" t="s">
        <v>190</v>
      </c>
      <c r="I3546" s="13">
        <v>3545</v>
      </c>
    </row>
    <row r="3547" spans="1:9" x14ac:dyDescent="0.25">
      <c r="A3547" s="13" t="str">
        <f t="shared" si="55"/>
        <v xml:space="preserve">907-636-C  Electric Cable, Aerial Supported, IMSA 20-1, AWG 14, 8 Conductor </v>
      </c>
      <c r="B3547" s="13" t="s">
        <v>4076</v>
      </c>
      <c r="C3547" s="13" t="s">
        <v>4085</v>
      </c>
      <c r="D3547" s="13" t="s">
        <v>230</v>
      </c>
      <c r="E3547" s="13" t="s">
        <v>187</v>
      </c>
      <c r="F3547" s="13" t="s">
        <v>188</v>
      </c>
      <c r="G3547" s="13" t="s">
        <v>189</v>
      </c>
      <c r="H3547" s="13" t="s">
        <v>190</v>
      </c>
      <c r="I3547" s="13">
        <v>3546</v>
      </c>
    </row>
    <row r="3548" spans="1:9" x14ac:dyDescent="0.25">
      <c r="A3548" s="13" t="str">
        <f t="shared" si="55"/>
        <v xml:space="preserve">907-636-C  Electric Cable, Aerial Supported, IMSA 20-1, AWG 14, 9 Conductor </v>
      </c>
      <c r="B3548" s="13" t="s">
        <v>4076</v>
      </c>
      <c r="C3548" s="13" t="s">
        <v>4086</v>
      </c>
      <c r="D3548" s="13" t="s">
        <v>230</v>
      </c>
      <c r="E3548" s="13" t="s">
        <v>187</v>
      </c>
      <c r="F3548" s="13" t="s">
        <v>188</v>
      </c>
      <c r="G3548" s="13" t="s">
        <v>189</v>
      </c>
      <c r="H3548" s="13" t="s">
        <v>190</v>
      </c>
      <c r="I3548" s="13">
        <v>3547</v>
      </c>
    </row>
    <row r="3549" spans="1:9" x14ac:dyDescent="0.25">
      <c r="A3549" s="13" t="str">
        <f t="shared" si="55"/>
        <v xml:space="preserve">907-636-C  Electric Cable, Aerial Supported, IMSA 20-1, AWG 2, 2 Conductor </v>
      </c>
      <c r="B3549" s="13" t="s">
        <v>4076</v>
      </c>
      <c r="C3549" s="13" t="s">
        <v>4087</v>
      </c>
      <c r="D3549" s="13" t="s">
        <v>230</v>
      </c>
      <c r="E3549" s="13" t="s">
        <v>187</v>
      </c>
      <c r="F3549" s="13" t="s">
        <v>188</v>
      </c>
      <c r="G3549" s="13" t="s">
        <v>189</v>
      </c>
      <c r="H3549" s="13" t="s">
        <v>190</v>
      </c>
      <c r="I3549" s="13">
        <v>3548</v>
      </c>
    </row>
    <row r="3550" spans="1:9" x14ac:dyDescent="0.25">
      <c r="A3550" s="13" t="str">
        <f t="shared" si="55"/>
        <v xml:space="preserve">907-636-C  Electric Cable, Aerial Supported, IMSA 20-1, AWG 2, 4 Conductor </v>
      </c>
      <c r="B3550" s="13" t="s">
        <v>4076</v>
      </c>
      <c r="C3550" s="13" t="s">
        <v>4088</v>
      </c>
      <c r="D3550" s="13" t="s">
        <v>230</v>
      </c>
      <c r="E3550" s="13" t="s">
        <v>187</v>
      </c>
      <c r="F3550" s="13" t="s">
        <v>188</v>
      </c>
      <c r="G3550" s="13" t="s">
        <v>189</v>
      </c>
      <c r="H3550" s="13" t="s">
        <v>190</v>
      </c>
      <c r="I3550" s="13">
        <v>3549</v>
      </c>
    </row>
    <row r="3551" spans="1:9" x14ac:dyDescent="0.25">
      <c r="A3551" s="13" t="str">
        <f t="shared" si="55"/>
        <v xml:space="preserve">907-636-C  Electric Cable, Aerial Supported, IMSA 20-1, AWG 6, 2 Conductor </v>
      </c>
      <c r="B3551" s="13" t="s">
        <v>4076</v>
      </c>
      <c r="C3551" s="13" t="s">
        <v>4089</v>
      </c>
      <c r="D3551" s="13" t="s">
        <v>230</v>
      </c>
      <c r="E3551" s="13" t="s">
        <v>187</v>
      </c>
      <c r="F3551" s="13" t="s">
        <v>188</v>
      </c>
      <c r="G3551" s="13" t="s">
        <v>189</v>
      </c>
      <c r="H3551" s="13" t="s">
        <v>190</v>
      </c>
      <c r="I3551" s="13">
        <v>3550</v>
      </c>
    </row>
    <row r="3552" spans="1:9" x14ac:dyDescent="0.25">
      <c r="A3552" s="13" t="str">
        <f t="shared" si="55"/>
        <v xml:space="preserve">907-636-C  Electric Cable, Aerial Supported, IMSA 20-1, AWG 8, 2 Conductor </v>
      </c>
      <c r="B3552" s="13" t="s">
        <v>4076</v>
      </c>
      <c r="C3552" s="13" t="s">
        <v>4090</v>
      </c>
      <c r="D3552" s="13" t="s">
        <v>230</v>
      </c>
      <c r="E3552" s="13" t="s">
        <v>187</v>
      </c>
      <c r="F3552" s="13" t="s">
        <v>188</v>
      </c>
      <c r="G3552" s="13" t="s">
        <v>189</v>
      </c>
      <c r="H3552" s="13" t="s">
        <v>190</v>
      </c>
      <c r="I3552" s="13">
        <v>3551</v>
      </c>
    </row>
    <row r="3553" spans="1:9" x14ac:dyDescent="0.25">
      <c r="A3553" s="13" t="str">
        <f t="shared" si="55"/>
        <v xml:space="preserve">907-636-C  Electric Cable, Aerial Supported, IMSA 20-1, AWG 8, 3 Conductor </v>
      </c>
      <c r="B3553" s="13" t="s">
        <v>4076</v>
      </c>
      <c r="C3553" s="13" t="s">
        <v>4091</v>
      </c>
      <c r="D3553" s="13" t="s">
        <v>230</v>
      </c>
      <c r="E3553" s="13" t="s">
        <v>187</v>
      </c>
      <c r="F3553" s="13" t="s">
        <v>188</v>
      </c>
      <c r="G3553" s="13" t="s">
        <v>189</v>
      </c>
      <c r="H3553" s="13" t="s">
        <v>190</v>
      </c>
      <c r="I3553" s="13">
        <v>3552</v>
      </c>
    </row>
    <row r="3554" spans="1:9" x14ac:dyDescent="0.25">
      <c r="A3554" s="13" t="str">
        <f t="shared" si="55"/>
        <v xml:space="preserve">907-636-C  Electric Cable, Aerial Supported, IMSA 20-1, AWG 8, 4 Conductor </v>
      </c>
      <c r="B3554" s="13" t="s">
        <v>4076</v>
      </c>
      <c r="C3554" s="13" t="s">
        <v>4092</v>
      </c>
      <c r="D3554" s="13" t="s">
        <v>230</v>
      </c>
      <c r="E3554" s="13" t="s">
        <v>187</v>
      </c>
      <c r="F3554" s="13" t="s">
        <v>188</v>
      </c>
      <c r="G3554" s="13" t="s">
        <v>189</v>
      </c>
      <c r="H3554" s="13" t="s">
        <v>190</v>
      </c>
      <c r="I3554" s="13">
        <v>3553</v>
      </c>
    </row>
    <row r="3555" spans="1:9" x14ac:dyDescent="0.25">
      <c r="A3555" s="13" t="str">
        <f t="shared" si="55"/>
        <v xml:space="preserve">907-636-C  Electric Cable, Aerial Supported, IMSA-20-1, AWG 19, 6 pair </v>
      </c>
      <c r="B3555" s="13" t="s">
        <v>4076</v>
      </c>
      <c r="C3555" s="13" t="s">
        <v>4093</v>
      </c>
      <c r="D3555" s="13" t="s">
        <v>230</v>
      </c>
      <c r="E3555" s="13" t="s">
        <v>187</v>
      </c>
      <c r="F3555" s="13" t="s">
        <v>188</v>
      </c>
      <c r="G3555" s="13" t="s">
        <v>189</v>
      </c>
      <c r="H3555" s="13" t="s">
        <v>190</v>
      </c>
      <c r="I3555" s="13">
        <v>3554</v>
      </c>
    </row>
    <row r="3556" spans="1:9" x14ac:dyDescent="0.25">
      <c r="A3556" s="13" t="str">
        <f t="shared" si="55"/>
        <v xml:space="preserve">907-636-C  Electric Cable, Aerial Supported, THHN, AWG 6, 3 Conductor </v>
      </c>
      <c r="B3556" s="13" t="s">
        <v>4076</v>
      </c>
      <c r="C3556" s="13" t="s">
        <v>4094</v>
      </c>
      <c r="D3556" s="13" t="s">
        <v>230</v>
      </c>
      <c r="E3556" s="13" t="s">
        <v>187</v>
      </c>
      <c r="F3556" s="13" t="s">
        <v>188</v>
      </c>
      <c r="G3556" s="13" t="s">
        <v>189</v>
      </c>
      <c r="H3556" s="13" t="s">
        <v>190</v>
      </c>
      <c r="I3556" s="13">
        <v>3555</v>
      </c>
    </row>
    <row r="3557" spans="1:9" x14ac:dyDescent="0.25">
      <c r="A3557" s="13" t="str">
        <f t="shared" si="55"/>
        <v xml:space="preserve">907-636-C  Electric Cable, Aerial Supported, THHN/THWN, AWG 1/0, 3 Conductor </v>
      </c>
      <c r="B3557" s="13" t="s">
        <v>4076</v>
      </c>
      <c r="C3557" s="13" t="s">
        <v>4095</v>
      </c>
      <c r="D3557" s="13" t="s">
        <v>230</v>
      </c>
      <c r="E3557" s="13" t="s">
        <v>187</v>
      </c>
      <c r="F3557" s="13" t="s">
        <v>188</v>
      </c>
      <c r="G3557" s="13" t="s">
        <v>189</v>
      </c>
      <c r="H3557" s="13" t="s">
        <v>190</v>
      </c>
      <c r="I3557" s="13">
        <v>3556</v>
      </c>
    </row>
    <row r="3558" spans="1:9" x14ac:dyDescent="0.25">
      <c r="A3558" s="13" t="str">
        <f t="shared" si="55"/>
        <v xml:space="preserve">907-636-C  Electric Cable, Aerial Supported, IMSA 20-1, AWG 14, 3 Conductor </v>
      </c>
      <c r="B3558" s="13" t="s">
        <v>4076</v>
      </c>
      <c r="C3558" s="13" t="s">
        <v>4096</v>
      </c>
      <c r="D3558" s="13" t="s">
        <v>230</v>
      </c>
      <c r="E3558" s="13" t="s">
        <v>187</v>
      </c>
      <c r="F3558" s="13" t="s">
        <v>188</v>
      </c>
      <c r="G3558" s="13" t="s">
        <v>189</v>
      </c>
      <c r="H3558" s="13" t="s">
        <v>190</v>
      </c>
      <c r="I3558" s="13">
        <v>3557</v>
      </c>
    </row>
    <row r="3559" spans="1:9" x14ac:dyDescent="0.25">
      <c r="A3559" s="13" t="str">
        <f t="shared" si="55"/>
        <v xml:space="preserve">907-636-C  Electric Cable, Aerial Supported, IMSA 20-1, AWG 10, 2 Conductor </v>
      </c>
      <c r="B3559" s="13" t="s">
        <v>4076</v>
      </c>
      <c r="C3559" s="13" t="s">
        <v>4097</v>
      </c>
      <c r="D3559" s="13" t="s">
        <v>230</v>
      </c>
      <c r="E3559" s="13" t="s">
        <v>187</v>
      </c>
      <c r="F3559" s="13" t="s">
        <v>188</v>
      </c>
      <c r="G3559" s="13" t="s">
        <v>189</v>
      </c>
      <c r="H3559" s="13" t="s">
        <v>190</v>
      </c>
      <c r="I3559" s="13">
        <v>3558</v>
      </c>
    </row>
    <row r="3560" spans="1:9" x14ac:dyDescent="0.25">
      <c r="A3560" s="13" t="str">
        <f t="shared" si="55"/>
        <v xml:space="preserve">907-636-D  Electric Cable, Aerial Supported in Conduit, IMSA 20-1, AWG 10, 2 Conductor </v>
      </c>
      <c r="B3560" s="13" t="s">
        <v>4098</v>
      </c>
      <c r="C3560" s="13" t="s">
        <v>4099</v>
      </c>
      <c r="D3560" s="13" t="s">
        <v>230</v>
      </c>
      <c r="E3560" s="13" t="s">
        <v>187</v>
      </c>
      <c r="F3560" s="13" t="s">
        <v>188</v>
      </c>
      <c r="G3560" s="13" t="s">
        <v>189</v>
      </c>
      <c r="H3560" s="13" t="s">
        <v>190</v>
      </c>
      <c r="I3560" s="13">
        <v>3559</v>
      </c>
    </row>
    <row r="3561" spans="1:9" x14ac:dyDescent="0.25">
      <c r="A3561" s="13" t="str">
        <f t="shared" si="55"/>
        <v xml:space="preserve">907-636-D  Electric Cable, Aerial Supported in Conduit, IMSA 20-1, AWG 12, 2 Conductor </v>
      </c>
      <c r="B3561" s="13" t="s">
        <v>4098</v>
      </c>
      <c r="C3561" s="13" t="s">
        <v>4100</v>
      </c>
      <c r="D3561" s="13" t="s">
        <v>230</v>
      </c>
      <c r="E3561" s="13" t="s">
        <v>187</v>
      </c>
      <c r="F3561" s="13" t="s">
        <v>188</v>
      </c>
      <c r="G3561" s="13" t="s">
        <v>189</v>
      </c>
      <c r="H3561" s="13" t="s">
        <v>190</v>
      </c>
      <c r="I3561" s="13">
        <v>3560</v>
      </c>
    </row>
    <row r="3562" spans="1:9" x14ac:dyDescent="0.25">
      <c r="A3562" s="13" t="str">
        <f t="shared" si="55"/>
        <v xml:space="preserve">907-636-D  Electric Cable, Aerial Supported in Conduit, IMSA 20-1, AWG 12, 4 Conductor </v>
      </c>
      <c r="B3562" s="13" t="s">
        <v>4098</v>
      </c>
      <c r="C3562" s="13" t="s">
        <v>4101</v>
      </c>
      <c r="D3562" s="13" t="s">
        <v>230</v>
      </c>
      <c r="E3562" s="13" t="s">
        <v>187</v>
      </c>
      <c r="F3562" s="13" t="s">
        <v>188</v>
      </c>
      <c r="G3562" s="13" t="s">
        <v>189</v>
      </c>
      <c r="H3562" s="13" t="s">
        <v>190</v>
      </c>
      <c r="I3562" s="13">
        <v>3561</v>
      </c>
    </row>
    <row r="3563" spans="1:9" x14ac:dyDescent="0.25">
      <c r="A3563" s="13" t="str">
        <f t="shared" si="55"/>
        <v xml:space="preserve">907-636-D  Electric Cable, Aerial Supported in Conduit, IMSA 20-1, AWG 14, 12 Conductor </v>
      </c>
      <c r="B3563" s="13" t="s">
        <v>4098</v>
      </c>
      <c r="C3563" s="13" t="s">
        <v>4102</v>
      </c>
      <c r="D3563" s="13" t="s">
        <v>230</v>
      </c>
      <c r="E3563" s="13" t="s">
        <v>187</v>
      </c>
      <c r="F3563" s="13" t="s">
        <v>188</v>
      </c>
      <c r="G3563" s="13" t="s">
        <v>189</v>
      </c>
      <c r="H3563" s="13" t="s">
        <v>190</v>
      </c>
      <c r="I3563" s="13">
        <v>3562</v>
      </c>
    </row>
    <row r="3564" spans="1:9" x14ac:dyDescent="0.25">
      <c r="A3564" s="13" t="str">
        <f t="shared" si="55"/>
        <v xml:space="preserve">907-636-D  Electric Cable, Aerial Supported in Conduit, IMSA 20-1, AWG 14, 4 Conductor </v>
      </c>
      <c r="B3564" s="13" t="s">
        <v>4098</v>
      </c>
      <c r="C3564" s="13" t="s">
        <v>4103</v>
      </c>
      <c r="D3564" s="13" t="s">
        <v>230</v>
      </c>
      <c r="E3564" s="13" t="s">
        <v>187</v>
      </c>
      <c r="F3564" s="13" t="s">
        <v>188</v>
      </c>
      <c r="G3564" s="13" t="s">
        <v>189</v>
      </c>
      <c r="H3564" s="13" t="s">
        <v>190</v>
      </c>
      <c r="I3564" s="13">
        <v>3563</v>
      </c>
    </row>
    <row r="3565" spans="1:9" x14ac:dyDescent="0.25">
      <c r="A3565" s="13" t="str">
        <f t="shared" si="55"/>
        <v xml:space="preserve">907-636-D  Electric Cable, Aerial Supported in Conduit, IMSA 20-1, AWG 14, 5 Conductor </v>
      </c>
      <c r="B3565" s="13" t="s">
        <v>4098</v>
      </c>
      <c r="C3565" s="13" t="s">
        <v>4104</v>
      </c>
      <c r="D3565" s="13" t="s">
        <v>230</v>
      </c>
      <c r="E3565" s="13" t="s">
        <v>187</v>
      </c>
      <c r="F3565" s="13" t="s">
        <v>188</v>
      </c>
      <c r="G3565" s="13" t="s">
        <v>189</v>
      </c>
      <c r="H3565" s="13" t="s">
        <v>190</v>
      </c>
      <c r="I3565" s="13">
        <v>3564</v>
      </c>
    </row>
    <row r="3566" spans="1:9" x14ac:dyDescent="0.25">
      <c r="A3566" s="13" t="str">
        <f t="shared" si="55"/>
        <v xml:space="preserve">907-636-D  Electric Cable, Aerial Supported in Conduit, IMSA 20-1, AWG 14, 7 Conductor </v>
      </c>
      <c r="B3566" s="13" t="s">
        <v>4098</v>
      </c>
      <c r="C3566" s="13" t="s">
        <v>4105</v>
      </c>
      <c r="D3566" s="13" t="s">
        <v>230</v>
      </c>
      <c r="E3566" s="13" t="s">
        <v>187</v>
      </c>
      <c r="F3566" s="13" t="s">
        <v>188</v>
      </c>
      <c r="G3566" s="13" t="s">
        <v>189</v>
      </c>
      <c r="H3566" s="13" t="s">
        <v>190</v>
      </c>
      <c r="I3566" s="13">
        <v>3565</v>
      </c>
    </row>
    <row r="3567" spans="1:9" x14ac:dyDescent="0.25">
      <c r="A3567" s="13" t="str">
        <f t="shared" si="55"/>
        <v xml:space="preserve">907-636-D  Electric Cable, Aerial Supported in Conduit, IMSA 20-1, AWG 14, 8 Conductor </v>
      </c>
      <c r="B3567" s="13" t="s">
        <v>4098</v>
      </c>
      <c r="C3567" s="13" t="s">
        <v>4106</v>
      </c>
      <c r="D3567" s="13" t="s">
        <v>230</v>
      </c>
      <c r="E3567" s="13" t="s">
        <v>187</v>
      </c>
      <c r="F3567" s="13" t="s">
        <v>188</v>
      </c>
      <c r="G3567" s="13" t="s">
        <v>189</v>
      </c>
      <c r="H3567" s="13" t="s">
        <v>190</v>
      </c>
      <c r="I3567" s="13">
        <v>3566</v>
      </c>
    </row>
    <row r="3568" spans="1:9" x14ac:dyDescent="0.25">
      <c r="A3568" s="13" t="str">
        <f t="shared" si="55"/>
        <v xml:space="preserve">907-636-D  Electric Cable, Aerial Supported in Conduit, IMSA 20-1, AWG 14, 9 Conductor </v>
      </c>
      <c r="B3568" s="13" t="s">
        <v>4098</v>
      </c>
      <c r="C3568" s="13" t="s">
        <v>4107</v>
      </c>
      <c r="D3568" s="13" t="s">
        <v>230</v>
      </c>
      <c r="E3568" s="13" t="s">
        <v>187</v>
      </c>
      <c r="F3568" s="13" t="s">
        <v>188</v>
      </c>
      <c r="G3568" s="13" t="s">
        <v>189</v>
      </c>
      <c r="H3568" s="13" t="s">
        <v>190</v>
      </c>
      <c r="I3568" s="13">
        <v>3567</v>
      </c>
    </row>
    <row r="3569" spans="1:9" x14ac:dyDescent="0.25">
      <c r="A3569" s="13" t="str">
        <f t="shared" si="55"/>
        <v xml:space="preserve">907-636-D  Electric Cable, Aerial Supported in Conduit, IMSA 20-1, AWG 2, 2 Conductor </v>
      </c>
      <c r="B3569" s="13" t="s">
        <v>4098</v>
      </c>
      <c r="C3569" s="13" t="s">
        <v>4108</v>
      </c>
      <c r="D3569" s="13" t="s">
        <v>230</v>
      </c>
      <c r="E3569" s="13" t="s">
        <v>187</v>
      </c>
      <c r="F3569" s="13" t="s">
        <v>188</v>
      </c>
      <c r="G3569" s="13" t="s">
        <v>189</v>
      </c>
      <c r="H3569" s="13" t="s">
        <v>190</v>
      </c>
      <c r="I3569" s="13">
        <v>3568</v>
      </c>
    </row>
    <row r="3570" spans="1:9" x14ac:dyDescent="0.25">
      <c r="A3570" s="13" t="str">
        <f t="shared" si="55"/>
        <v xml:space="preserve">907-636-D  Electric Cable, Aerial Supported in Conduit, IMSA 20-1, AWG 2, 4 Conductor </v>
      </c>
      <c r="B3570" s="13" t="s">
        <v>4098</v>
      </c>
      <c r="C3570" s="13" t="s">
        <v>4109</v>
      </c>
      <c r="D3570" s="13" t="s">
        <v>230</v>
      </c>
      <c r="E3570" s="13" t="s">
        <v>187</v>
      </c>
      <c r="F3570" s="13" t="s">
        <v>188</v>
      </c>
      <c r="G3570" s="13" t="s">
        <v>189</v>
      </c>
      <c r="H3570" s="13" t="s">
        <v>190</v>
      </c>
      <c r="I3570" s="13">
        <v>3569</v>
      </c>
    </row>
    <row r="3571" spans="1:9" x14ac:dyDescent="0.25">
      <c r="A3571" s="13" t="str">
        <f t="shared" si="55"/>
        <v xml:space="preserve">907-636-D  Electric Cable, Aerial Supported in Conduit, IMSA 20-1, AWG 6, 2 Conductor </v>
      </c>
      <c r="B3571" s="13" t="s">
        <v>4098</v>
      </c>
      <c r="C3571" s="13" t="s">
        <v>4110</v>
      </c>
      <c r="D3571" s="13" t="s">
        <v>230</v>
      </c>
      <c r="E3571" s="13" t="s">
        <v>187</v>
      </c>
      <c r="F3571" s="13" t="s">
        <v>188</v>
      </c>
      <c r="G3571" s="13" t="s">
        <v>189</v>
      </c>
      <c r="H3571" s="13" t="s">
        <v>190</v>
      </c>
      <c r="I3571" s="13">
        <v>3570</v>
      </c>
    </row>
    <row r="3572" spans="1:9" x14ac:dyDescent="0.25">
      <c r="A3572" s="13" t="str">
        <f t="shared" si="55"/>
        <v xml:space="preserve">907-636-D  Electric Cable, Aerial Supported in Conduit, IMSA 20-1, AWG 8, 2 Conductor </v>
      </c>
      <c r="B3572" s="13" t="s">
        <v>4098</v>
      </c>
      <c r="C3572" s="13" t="s">
        <v>4111</v>
      </c>
      <c r="D3572" s="13" t="s">
        <v>230</v>
      </c>
      <c r="E3572" s="13" t="s">
        <v>187</v>
      </c>
      <c r="F3572" s="13" t="s">
        <v>188</v>
      </c>
      <c r="G3572" s="13" t="s">
        <v>189</v>
      </c>
      <c r="H3572" s="13" t="s">
        <v>190</v>
      </c>
      <c r="I3572" s="13">
        <v>3571</v>
      </c>
    </row>
    <row r="3573" spans="1:9" x14ac:dyDescent="0.25">
      <c r="A3573" s="13" t="str">
        <f t="shared" si="55"/>
        <v xml:space="preserve">907-636-D  Electric Cable, Aerial Supported in Conduit, IMSA 20-1, AWG 8, 3 Conductor </v>
      </c>
      <c r="B3573" s="13" t="s">
        <v>4098</v>
      </c>
      <c r="C3573" s="13" t="s">
        <v>4112</v>
      </c>
      <c r="D3573" s="13" t="s">
        <v>230</v>
      </c>
      <c r="E3573" s="13" t="s">
        <v>187</v>
      </c>
      <c r="F3573" s="13" t="s">
        <v>188</v>
      </c>
      <c r="G3573" s="13" t="s">
        <v>189</v>
      </c>
      <c r="H3573" s="13" t="s">
        <v>190</v>
      </c>
      <c r="I3573" s="13">
        <v>3572</v>
      </c>
    </row>
    <row r="3574" spans="1:9" x14ac:dyDescent="0.25">
      <c r="A3574" s="13" t="str">
        <f t="shared" si="55"/>
        <v xml:space="preserve">907-636-D  Electric Cable, Aerial Supported in Conduit, IMSA 20-1, AWG 8, 4 Conductor </v>
      </c>
      <c r="B3574" s="13" t="s">
        <v>4098</v>
      </c>
      <c r="C3574" s="13" t="s">
        <v>4113</v>
      </c>
      <c r="D3574" s="13" t="s">
        <v>230</v>
      </c>
      <c r="E3574" s="13" t="s">
        <v>187</v>
      </c>
      <c r="F3574" s="13" t="s">
        <v>188</v>
      </c>
      <c r="G3574" s="13" t="s">
        <v>189</v>
      </c>
      <c r="H3574" s="13" t="s">
        <v>190</v>
      </c>
      <c r="I3574" s="13">
        <v>3573</v>
      </c>
    </row>
    <row r="3575" spans="1:9" x14ac:dyDescent="0.25">
      <c r="A3575" s="13" t="str">
        <f t="shared" si="55"/>
        <v xml:space="preserve">907-636-D  Electric Cable, Aerial Supported in Conduit, IMSA 20-1, AWG1/0, 2 Conductor </v>
      </c>
      <c r="B3575" s="13" t="s">
        <v>4098</v>
      </c>
      <c r="C3575" s="13" t="s">
        <v>4114</v>
      </c>
      <c r="D3575" s="13" t="s">
        <v>230</v>
      </c>
      <c r="E3575" s="13" t="s">
        <v>187</v>
      </c>
      <c r="F3575" s="13" t="s">
        <v>188</v>
      </c>
      <c r="G3575" s="13" t="s">
        <v>189</v>
      </c>
      <c r="H3575" s="13" t="s">
        <v>190</v>
      </c>
      <c r="I3575" s="13">
        <v>3574</v>
      </c>
    </row>
    <row r="3576" spans="1:9" x14ac:dyDescent="0.25">
      <c r="A3576" s="13" t="str">
        <f t="shared" si="55"/>
        <v xml:space="preserve">907-636-D  Electric Cable, Aerial Supported in Conduit, IMSA 40-2, AWG 19, 6 Pair </v>
      </c>
      <c r="B3576" s="13" t="s">
        <v>4098</v>
      </c>
      <c r="C3576" s="13" t="s">
        <v>4115</v>
      </c>
      <c r="D3576" s="13" t="s">
        <v>230</v>
      </c>
      <c r="E3576" s="13" t="s">
        <v>187</v>
      </c>
      <c r="F3576" s="13" t="s">
        <v>188</v>
      </c>
      <c r="G3576" s="13" t="s">
        <v>189</v>
      </c>
      <c r="H3576" s="13" t="s">
        <v>190</v>
      </c>
      <c r="I3576" s="13">
        <v>3575</v>
      </c>
    </row>
    <row r="3577" spans="1:9" x14ac:dyDescent="0.25">
      <c r="A3577" s="13" t="str">
        <f t="shared" si="55"/>
        <v xml:space="preserve">907-636-D  Electric Cable, Aerial Supported in Conduit, THHN, AWG #2, 3  Conductor </v>
      </c>
      <c r="B3577" s="13" t="s">
        <v>4098</v>
      </c>
      <c r="C3577" s="13" t="s">
        <v>4116</v>
      </c>
      <c r="D3577" s="13" t="s">
        <v>230</v>
      </c>
      <c r="E3577" s="13" t="s">
        <v>187</v>
      </c>
      <c r="F3577" s="13" t="s">
        <v>188</v>
      </c>
      <c r="G3577" s="13" t="s">
        <v>189</v>
      </c>
      <c r="H3577" s="13" t="s">
        <v>190</v>
      </c>
      <c r="I3577" s="13">
        <v>3576</v>
      </c>
    </row>
    <row r="3578" spans="1:9" x14ac:dyDescent="0.25">
      <c r="A3578" s="13" t="str">
        <f t="shared" si="55"/>
        <v xml:space="preserve">907-636-D  Electric Cable, Aerial Supported in Conduit, THHN, AWG #4, 3Conductor </v>
      </c>
      <c r="B3578" s="13" t="s">
        <v>4098</v>
      </c>
      <c r="C3578" s="13" t="s">
        <v>4117</v>
      </c>
      <c r="D3578" s="13" t="s">
        <v>230</v>
      </c>
      <c r="E3578" s="13" t="s">
        <v>187</v>
      </c>
      <c r="F3578" s="13" t="s">
        <v>188</v>
      </c>
      <c r="G3578" s="13" t="s">
        <v>189</v>
      </c>
      <c r="H3578" s="13" t="s">
        <v>190</v>
      </c>
      <c r="I3578" s="13">
        <v>3577</v>
      </c>
    </row>
    <row r="3579" spans="1:9" x14ac:dyDescent="0.25">
      <c r="A3579" s="13" t="str">
        <f t="shared" si="55"/>
        <v xml:space="preserve">907-636-D  Electric Cable, Aerial Supported in Conduit, THHN, AWG #6, 3  Conductor </v>
      </c>
      <c r="B3579" s="13" t="s">
        <v>4098</v>
      </c>
      <c r="C3579" s="13" t="s">
        <v>4118</v>
      </c>
      <c r="D3579" s="13" t="s">
        <v>230</v>
      </c>
      <c r="E3579" s="13" t="s">
        <v>187</v>
      </c>
      <c r="F3579" s="13" t="s">
        <v>188</v>
      </c>
      <c r="G3579" s="13" t="s">
        <v>189</v>
      </c>
      <c r="H3579" s="13" t="s">
        <v>190</v>
      </c>
      <c r="I3579" s="13">
        <v>3578</v>
      </c>
    </row>
    <row r="3580" spans="1:9" x14ac:dyDescent="0.25">
      <c r="A3580" s="13" t="str">
        <f t="shared" si="55"/>
        <v xml:space="preserve">907-636-D  Electric Cable, Aerial Supported in Conduit, THHN, AWG 1/0, 3 Conductor </v>
      </c>
      <c r="B3580" s="13" t="s">
        <v>4098</v>
      </c>
      <c r="C3580" s="13" t="s">
        <v>4119</v>
      </c>
      <c r="D3580" s="13" t="s">
        <v>230</v>
      </c>
      <c r="E3580" s="13" t="s">
        <v>187</v>
      </c>
      <c r="F3580" s="13" t="s">
        <v>188</v>
      </c>
      <c r="G3580" s="13" t="s">
        <v>189</v>
      </c>
      <c r="H3580" s="13" t="s">
        <v>190</v>
      </c>
      <c r="I3580" s="13">
        <v>3579</v>
      </c>
    </row>
    <row r="3581" spans="1:9" x14ac:dyDescent="0.25">
      <c r="A3581" s="13" t="str">
        <f t="shared" si="55"/>
        <v xml:space="preserve">907-636-D  Electric Cable, Aerial Supported in Conduit, IMSA 20-1, AWG 6, 3 Conductor </v>
      </c>
      <c r="B3581" s="13" t="s">
        <v>4098</v>
      </c>
      <c r="C3581" s="13" t="s">
        <v>4120</v>
      </c>
      <c r="D3581" s="13" t="s">
        <v>230</v>
      </c>
      <c r="E3581" s="13" t="s">
        <v>187</v>
      </c>
      <c r="F3581" s="13" t="s">
        <v>188</v>
      </c>
      <c r="G3581" s="13" t="s">
        <v>189</v>
      </c>
      <c r="H3581" s="13" t="s">
        <v>190</v>
      </c>
      <c r="I3581" s="13">
        <v>3580</v>
      </c>
    </row>
    <row r="3582" spans="1:9" x14ac:dyDescent="0.25">
      <c r="A3582" s="13" t="str">
        <f t="shared" si="55"/>
        <v xml:space="preserve">907-636-E  Electric Cable, Underground in Conduit, Tracer Cable </v>
      </c>
      <c r="B3582" s="13" t="s">
        <v>4121</v>
      </c>
      <c r="C3582" s="13" t="s">
        <v>4122</v>
      </c>
      <c r="D3582" s="13" t="s">
        <v>230</v>
      </c>
      <c r="E3582" s="13" t="s">
        <v>187</v>
      </c>
      <c r="F3582" s="13" t="s">
        <v>188</v>
      </c>
      <c r="G3582" s="13" t="s">
        <v>189</v>
      </c>
      <c r="H3582" s="13" t="s">
        <v>190</v>
      </c>
      <c r="I3582" s="13">
        <v>3581</v>
      </c>
    </row>
    <row r="3583" spans="1:9" x14ac:dyDescent="0.25">
      <c r="A3583" s="13" t="str">
        <f t="shared" si="55"/>
        <v xml:space="preserve">907-636-F  Electric Cable, Repair </v>
      </c>
      <c r="B3583" s="13" t="s">
        <v>4123</v>
      </c>
      <c r="C3583" s="13" t="s">
        <v>4124</v>
      </c>
      <c r="D3583" s="13" t="s">
        <v>230</v>
      </c>
      <c r="E3583" s="13" t="s">
        <v>187</v>
      </c>
      <c r="F3583" s="13" t="s">
        <v>188</v>
      </c>
      <c r="G3583" s="13" t="s">
        <v>189</v>
      </c>
      <c r="H3583" s="13" t="s">
        <v>190</v>
      </c>
      <c r="I3583" s="13">
        <v>3582</v>
      </c>
    </row>
    <row r="3584" spans="1:9" x14ac:dyDescent="0.25">
      <c r="A3584" s="13" t="str">
        <f t="shared" si="55"/>
        <v xml:space="preserve">907-636-G  Underground Cable and Conduit, Removed </v>
      </c>
      <c r="B3584" s="13" t="s">
        <v>4125</v>
      </c>
      <c r="C3584" s="13" t="s">
        <v>4126</v>
      </c>
      <c r="D3584" s="13" t="s">
        <v>230</v>
      </c>
      <c r="E3584" s="13" t="s">
        <v>187</v>
      </c>
      <c r="F3584" s="13" t="s">
        <v>188</v>
      </c>
      <c r="G3584" s="13" t="s">
        <v>189</v>
      </c>
      <c r="H3584" s="13" t="s">
        <v>190</v>
      </c>
      <c r="I3584" s="13">
        <v>3583</v>
      </c>
    </row>
    <row r="3585" spans="1:9" x14ac:dyDescent="0.25">
      <c r="A3585" s="13" t="str">
        <f t="shared" si="55"/>
        <v xml:space="preserve">907-636-H  Underground Cable and Conduit, Removed and Re-laid </v>
      </c>
      <c r="B3585" s="13" t="s">
        <v>4127</v>
      </c>
      <c r="C3585" s="13" t="s">
        <v>4128</v>
      </c>
      <c r="D3585" s="13" t="s">
        <v>230</v>
      </c>
      <c r="E3585" s="13" t="s">
        <v>187</v>
      </c>
      <c r="F3585" s="13" t="s">
        <v>188</v>
      </c>
      <c r="G3585" s="13" t="s">
        <v>189</v>
      </c>
      <c r="H3585" s="13" t="s">
        <v>190</v>
      </c>
      <c r="I3585" s="13">
        <v>3584</v>
      </c>
    </row>
    <row r="3586" spans="1:9" x14ac:dyDescent="0.25">
      <c r="A3586" s="13" t="str">
        <f t="shared" si="55"/>
        <v xml:space="preserve">907-636-I  Ground Mounted Meter Enclosure </v>
      </c>
      <c r="B3586" s="13" t="s">
        <v>4129</v>
      </c>
      <c r="C3586" s="13" t="s">
        <v>4130</v>
      </c>
      <c r="D3586" s="13" t="s">
        <v>207</v>
      </c>
      <c r="E3586" s="13" t="s">
        <v>187</v>
      </c>
      <c r="F3586" s="13" t="s">
        <v>188</v>
      </c>
      <c r="G3586" s="13" t="s">
        <v>189</v>
      </c>
      <c r="H3586" s="13" t="s">
        <v>190</v>
      </c>
      <c r="I3586" s="13">
        <v>3585</v>
      </c>
    </row>
    <row r="3587" spans="1:9" x14ac:dyDescent="0.25">
      <c r="A3587" s="13" t="str">
        <f t="shared" si="55"/>
        <v xml:space="preserve">907-636-I  Ground Mounted Transformer Enclosure </v>
      </c>
      <c r="B3587" s="13" t="s">
        <v>4129</v>
      </c>
      <c r="C3587" s="13" t="s">
        <v>4131</v>
      </c>
      <c r="D3587" s="13" t="s">
        <v>207</v>
      </c>
      <c r="E3587" s="13" t="s">
        <v>187</v>
      </c>
      <c r="F3587" s="13" t="s">
        <v>188</v>
      </c>
      <c r="G3587" s="13" t="s">
        <v>189</v>
      </c>
      <c r="H3587" s="13" t="s">
        <v>190</v>
      </c>
      <c r="I3587" s="13">
        <v>3586</v>
      </c>
    </row>
    <row r="3588" spans="1:9" x14ac:dyDescent="0.25">
      <c r="A3588" s="13" t="str">
        <f t="shared" ref="A3588:A3651" si="56">_xlfn.CONCAT(B3588," ", C3588)</f>
        <v xml:space="preserve">907-636-I  ITS Ground Mounted Meter Enclosure </v>
      </c>
      <c r="B3588" s="13" t="s">
        <v>4129</v>
      </c>
      <c r="C3588" s="13" t="s">
        <v>4132</v>
      </c>
      <c r="D3588" s="13" t="s">
        <v>207</v>
      </c>
      <c r="E3588" s="13" t="s">
        <v>187</v>
      </c>
      <c r="F3588" s="13" t="s">
        <v>188</v>
      </c>
      <c r="G3588" s="13" t="s">
        <v>189</v>
      </c>
      <c r="H3588" s="13" t="s">
        <v>190</v>
      </c>
      <c r="I3588" s="13">
        <v>3587</v>
      </c>
    </row>
    <row r="3589" spans="1:9" x14ac:dyDescent="0.25">
      <c r="A3589" s="13" t="str">
        <f t="shared" si="56"/>
        <v xml:space="preserve">907-636-I  ITS Ground Mounted Transformer Enclosure </v>
      </c>
      <c r="B3589" s="13" t="s">
        <v>4129</v>
      </c>
      <c r="C3589" s="13" t="s">
        <v>4133</v>
      </c>
      <c r="D3589" s="13" t="s">
        <v>207</v>
      </c>
      <c r="E3589" s="13" t="s">
        <v>187</v>
      </c>
      <c r="F3589" s="13" t="s">
        <v>188</v>
      </c>
      <c r="G3589" s="13" t="s">
        <v>189</v>
      </c>
      <c r="H3589" s="13" t="s">
        <v>190</v>
      </c>
      <c r="I3589" s="13">
        <v>3588</v>
      </c>
    </row>
    <row r="3590" spans="1:9" x14ac:dyDescent="0.25">
      <c r="A3590" s="13" t="str">
        <f t="shared" si="56"/>
        <v xml:space="preserve">907-637-A  Pullbox Enclosure, Type 1 </v>
      </c>
      <c r="B3590" s="13" t="s">
        <v>4134</v>
      </c>
      <c r="C3590" s="13" t="s">
        <v>4135</v>
      </c>
      <c r="D3590" s="13" t="s">
        <v>207</v>
      </c>
      <c r="E3590" s="13" t="s">
        <v>187</v>
      </c>
      <c r="F3590" s="13" t="s">
        <v>188</v>
      </c>
      <c r="G3590" s="13" t="s">
        <v>189</v>
      </c>
      <c r="H3590" s="13" t="s">
        <v>190</v>
      </c>
      <c r="I3590" s="13">
        <v>3589</v>
      </c>
    </row>
    <row r="3591" spans="1:9" x14ac:dyDescent="0.25">
      <c r="A3591" s="13" t="str">
        <f t="shared" si="56"/>
        <v xml:space="preserve">907-637-A  Pullbox Enclosure, Type 2 </v>
      </c>
      <c r="B3591" s="13" t="s">
        <v>4134</v>
      </c>
      <c r="C3591" s="13" t="s">
        <v>4136</v>
      </c>
      <c r="D3591" s="13" t="s">
        <v>207</v>
      </c>
      <c r="E3591" s="13" t="s">
        <v>187</v>
      </c>
      <c r="F3591" s="13" t="s">
        <v>188</v>
      </c>
      <c r="G3591" s="13" t="s">
        <v>189</v>
      </c>
      <c r="H3591" s="13" t="s">
        <v>190</v>
      </c>
      <c r="I3591" s="13">
        <v>3590</v>
      </c>
    </row>
    <row r="3592" spans="1:9" x14ac:dyDescent="0.25">
      <c r="A3592" s="13" t="str">
        <f t="shared" si="56"/>
        <v xml:space="preserve">907-637-A  Pullbox Enclosure, Type 3 </v>
      </c>
      <c r="B3592" s="13" t="s">
        <v>4134</v>
      </c>
      <c r="C3592" s="13" t="s">
        <v>4137</v>
      </c>
      <c r="D3592" s="13" t="s">
        <v>207</v>
      </c>
      <c r="E3592" s="13" t="s">
        <v>187</v>
      </c>
      <c r="F3592" s="13" t="s">
        <v>188</v>
      </c>
      <c r="G3592" s="13" t="s">
        <v>189</v>
      </c>
      <c r="H3592" s="13" t="s">
        <v>190</v>
      </c>
      <c r="I3592" s="13">
        <v>3591</v>
      </c>
    </row>
    <row r="3593" spans="1:9" x14ac:dyDescent="0.25">
      <c r="A3593" s="13" t="str">
        <f t="shared" si="56"/>
        <v xml:space="preserve">907-637-A  Pullbox Enclosure, Type 4 </v>
      </c>
      <c r="B3593" s="13" t="s">
        <v>4134</v>
      </c>
      <c r="C3593" s="13" t="s">
        <v>4138</v>
      </c>
      <c r="D3593" s="13" t="s">
        <v>207</v>
      </c>
      <c r="E3593" s="13" t="s">
        <v>187</v>
      </c>
      <c r="F3593" s="13" t="s">
        <v>188</v>
      </c>
      <c r="G3593" s="13" t="s">
        <v>189</v>
      </c>
      <c r="H3593" s="13" t="s">
        <v>190</v>
      </c>
      <c r="I3593" s="13">
        <v>3592</v>
      </c>
    </row>
    <row r="3594" spans="1:9" x14ac:dyDescent="0.25">
      <c r="A3594" s="13" t="str">
        <f t="shared" si="56"/>
        <v xml:space="preserve">907-637-A  Pullbox Enclosure, Type 5 </v>
      </c>
      <c r="B3594" s="13" t="s">
        <v>4134</v>
      </c>
      <c r="C3594" s="13" t="s">
        <v>4139</v>
      </c>
      <c r="D3594" s="13" t="s">
        <v>207</v>
      </c>
      <c r="E3594" s="13" t="s">
        <v>187</v>
      </c>
      <c r="F3594" s="13" t="s">
        <v>188</v>
      </c>
      <c r="G3594" s="13" t="s">
        <v>189</v>
      </c>
      <c r="H3594" s="13" t="s">
        <v>190</v>
      </c>
      <c r="I3594" s="13">
        <v>3593</v>
      </c>
    </row>
    <row r="3595" spans="1:9" x14ac:dyDescent="0.25">
      <c r="A3595" s="13" t="str">
        <f t="shared" si="56"/>
        <v xml:space="preserve">907-637-B  Pull Box Enclosure, Structure Mounted, Type 1 </v>
      </c>
      <c r="B3595" s="13" t="s">
        <v>4140</v>
      </c>
      <c r="C3595" s="13" t="s">
        <v>4141</v>
      </c>
      <c r="D3595" s="13" t="s">
        <v>207</v>
      </c>
      <c r="E3595" s="13" t="s">
        <v>187</v>
      </c>
      <c r="F3595" s="13" t="s">
        <v>188</v>
      </c>
      <c r="G3595" s="13" t="s">
        <v>189</v>
      </c>
      <c r="H3595" s="13" t="s">
        <v>190</v>
      </c>
      <c r="I3595" s="13">
        <v>3594</v>
      </c>
    </row>
    <row r="3596" spans="1:9" x14ac:dyDescent="0.25">
      <c r="A3596" s="13" t="str">
        <f t="shared" si="56"/>
        <v xml:space="preserve">907-637-C  Traffic Signal Conduit, Underground, PVC Coated, 1 1/4" </v>
      </c>
      <c r="B3596" s="13" t="s">
        <v>4142</v>
      </c>
      <c r="C3596" s="13" t="s">
        <v>4143</v>
      </c>
      <c r="D3596" s="13" t="s">
        <v>230</v>
      </c>
      <c r="E3596" s="13" t="s">
        <v>187</v>
      </c>
      <c r="F3596" s="13" t="s">
        <v>188</v>
      </c>
      <c r="G3596" s="13" t="s">
        <v>189</v>
      </c>
      <c r="H3596" s="13" t="s">
        <v>190</v>
      </c>
      <c r="I3596" s="13">
        <v>3595</v>
      </c>
    </row>
    <row r="3597" spans="1:9" x14ac:dyDescent="0.25">
      <c r="A3597" s="13" t="str">
        <f t="shared" si="56"/>
        <v xml:space="preserve">907-637-C  Traffic Signal Conduit, Underground, PVC Coated, 1" </v>
      </c>
      <c r="B3597" s="13" t="s">
        <v>4142</v>
      </c>
      <c r="C3597" s="13" t="s">
        <v>4144</v>
      </c>
      <c r="D3597" s="13" t="s">
        <v>230</v>
      </c>
      <c r="E3597" s="13" t="s">
        <v>187</v>
      </c>
      <c r="F3597" s="13" t="s">
        <v>188</v>
      </c>
      <c r="G3597" s="13" t="s">
        <v>189</v>
      </c>
      <c r="H3597" s="13" t="s">
        <v>190</v>
      </c>
      <c r="I3597" s="13">
        <v>3596</v>
      </c>
    </row>
    <row r="3598" spans="1:9" x14ac:dyDescent="0.25">
      <c r="A3598" s="13" t="str">
        <f t="shared" si="56"/>
        <v xml:space="preserve">907-637-C  Traffic Signal Conduit, Underground, PVC Coated, 2" </v>
      </c>
      <c r="B3598" s="13" t="s">
        <v>4142</v>
      </c>
      <c r="C3598" s="13" t="s">
        <v>4145</v>
      </c>
      <c r="D3598" s="13" t="s">
        <v>230</v>
      </c>
      <c r="E3598" s="13" t="s">
        <v>187</v>
      </c>
      <c r="F3598" s="13" t="s">
        <v>188</v>
      </c>
      <c r="G3598" s="13" t="s">
        <v>189</v>
      </c>
      <c r="H3598" s="13" t="s">
        <v>190</v>
      </c>
      <c r="I3598" s="13">
        <v>3597</v>
      </c>
    </row>
    <row r="3599" spans="1:9" x14ac:dyDescent="0.25">
      <c r="A3599" s="13" t="str">
        <f t="shared" si="56"/>
        <v xml:space="preserve">907-637-C  Traffic Signal Conduit, Underground, PVC Coated, 3" </v>
      </c>
      <c r="B3599" s="13" t="s">
        <v>4142</v>
      </c>
      <c r="C3599" s="13" t="s">
        <v>4146</v>
      </c>
      <c r="D3599" s="13" t="s">
        <v>230</v>
      </c>
      <c r="E3599" s="13" t="s">
        <v>187</v>
      </c>
      <c r="F3599" s="13" t="s">
        <v>188</v>
      </c>
      <c r="G3599" s="13" t="s">
        <v>189</v>
      </c>
      <c r="H3599" s="13" t="s">
        <v>190</v>
      </c>
      <c r="I3599" s="13">
        <v>3598</v>
      </c>
    </row>
    <row r="3600" spans="1:9" x14ac:dyDescent="0.25">
      <c r="A3600" s="13" t="str">
        <f t="shared" si="56"/>
        <v xml:space="preserve">907-637-C  Traffic Signal Conduit, Underground, PVC Coated, 4" </v>
      </c>
      <c r="B3600" s="13" t="s">
        <v>4142</v>
      </c>
      <c r="C3600" s="13" t="s">
        <v>4147</v>
      </c>
      <c r="D3600" s="13" t="s">
        <v>230</v>
      </c>
      <c r="E3600" s="13" t="s">
        <v>187</v>
      </c>
      <c r="F3600" s="13" t="s">
        <v>188</v>
      </c>
      <c r="G3600" s="13" t="s">
        <v>189</v>
      </c>
      <c r="H3600" s="13" t="s">
        <v>190</v>
      </c>
      <c r="I3600" s="13">
        <v>3599</v>
      </c>
    </row>
    <row r="3601" spans="1:9" x14ac:dyDescent="0.25">
      <c r="A3601" s="13" t="str">
        <f t="shared" si="56"/>
        <v xml:space="preserve">907-637-C  Traffic Signal Conduit, Underground, Rolled Pipe, 1 1/2" </v>
      </c>
      <c r="B3601" s="13" t="s">
        <v>4142</v>
      </c>
      <c r="C3601" s="13" t="s">
        <v>4148</v>
      </c>
      <c r="D3601" s="13" t="s">
        <v>230</v>
      </c>
      <c r="E3601" s="13" t="s">
        <v>187</v>
      </c>
      <c r="F3601" s="13" t="s">
        <v>188</v>
      </c>
      <c r="G3601" s="13" t="s">
        <v>189</v>
      </c>
      <c r="H3601" s="13" t="s">
        <v>190</v>
      </c>
      <c r="I3601" s="13">
        <v>3600</v>
      </c>
    </row>
    <row r="3602" spans="1:9" x14ac:dyDescent="0.25">
      <c r="A3602" s="13" t="str">
        <f t="shared" si="56"/>
        <v xml:space="preserve">907-637-C  Traffic Signal Conduit, Underground, Rolled Pipe, 1" </v>
      </c>
      <c r="B3602" s="13" t="s">
        <v>4142</v>
      </c>
      <c r="C3602" s="13" t="s">
        <v>4149</v>
      </c>
      <c r="D3602" s="13" t="s">
        <v>230</v>
      </c>
      <c r="E3602" s="13" t="s">
        <v>187</v>
      </c>
      <c r="F3602" s="13" t="s">
        <v>188</v>
      </c>
      <c r="G3602" s="13" t="s">
        <v>189</v>
      </c>
      <c r="H3602" s="13" t="s">
        <v>190</v>
      </c>
      <c r="I3602" s="13">
        <v>3601</v>
      </c>
    </row>
    <row r="3603" spans="1:9" x14ac:dyDescent="0.25">
      <c r="A3603" s="13" t="str">
        <f t="shared" si="56"/>
        <v xml:space="preserve">907-637-C  Traffic Signal Conduit, Underground, Rolled Pipe, 2 @ 2" </v>
      </c>
      <c r="B3603" s="13" t="s">
        <v>4142</v>
      </c>
      <c r="C3603" s="13" t="s">
        <v>4150</v>
      </c>
      <c r="D3603" s="13" t="s">
        <v>230</v>
      </c>
      <c r="E3603" s="13" t="s">
        <v>187</v>
      </c>
      <c r="F3603" s="13" t="s">
        <v>188</v>
      </c>
      <c r="G3603" s="13" t="s">
        <v>189</v>
      </c>
      <c r="H3603" s="13" t="s">
        <v>190</v>
      </c>
      <c r="I3603" s="13">
        <v>3602</v>
      </c>
    </row>
    <row r="3604" spans="1:9" x14ac:dyDescent="0.25">
      <c r="A3604" s="13" t="str">
        <f t="shared" si="56"/>
        <v xml:space="preserve">907-637-C  Traffic Signal Conduit, Underground, Rolled Pipe, 2" </v>
      </c>
      <c r="B3604" s="13" t="s">
        <v>4142</v>
      </c>
      <c r="C3604" s="13" t="s">
        <v>4151</v>
      </c>
      <c r="D3604" s="13" t="s">
        <v>230</v>
      </c>
      <c r="E3604" s="13" t="s">
        <v>187</v>
      </c>
      <c r="F3604" s="13" t="s">
        <v>188</v>
      </c>
      <c r="G3604" s="13" t="s">
        <v>189</v>
      </c>
      <c r="H3604" s="13" t="s">
        <v>190</v>
      </c>
      <c r="I3604" s="13">
        <v>3603</v>
      </c>
    </row>
    <row r="3605" spans="1:9" x14ac:dyDescent="0.25">
      <c r="A3605" s="13" t="str">
        <f t="shared" si="56"/>
        <v xml:space="preserve">907-637-C  Traffic Signal Conduit, Underground, Rolled Pipe, 3 @ 2" </v>
      </c>
      <c r="B3605" s="13" t="s">
        <v>4142</v>
      </c>
      <c r="C3605" s="13" t="s">
        <v>4152</v>
      </c>
      <c r="D3605" s="13" t="s">
        <v>230</v>
      </c>
      <c r="E3605" s="13" t="s">
        <v>187</v>
      </c>
      <c r="F3605" s="13" t="s">
        <v>188</v>
      </c>
      <c r="G3605" s="13" t="s">
        <v>189</v>
      </c>
      <c r="H3605" s="13" t="s">
        <v>190</v>
      </c>
      <c r="I3605" s="13">
        <v>3604</v>
      </c>
    </row>
    <row r="3606" spans="1:9" x14ac:dyDescent="0.25">
      <c r="A3606" s="13" t="str">
        <f t="shared" si="56"/>
        <v xml:space="preserve">907-637-C  Traffic Signal Conduit, Underground, Rolled Pipe, 3" </v>
      </c>
      <c r="B3606" s="13" t="s">
        <v>4142</v>
      </c>
      <c r="C3606" s="13" t="s">
        <v>4153</v>
      </c>
      <c r="D3606" s="13" t="s">
        <v>230</v>
      </c>
      <c r="E3606" s="13" t="s">
        <v>187</v>
      </c>
      <c r="F3606" s="13" t="s">
        <v>188</v>
      </c>
      <c r="G3606" s="13" t="s">
        <v>189</v>
      </c>
      <c r="H3606" s="13" t="s">
        <v>190</v>
      </c>
      <c r="I3606" s="13">
        <v>3605</v>
      </c>
    </row>
    <row r="3607" spans="1:9" x14ac:dyDescent="0.25">
      <c r="A3607" s="13" t="str">
        <f t="shared" si="56"/>
        <v xml:space="preserve">907-637-C  Traffic Signal Conduit, Underground, Rolled Pipe, 4" </v>
      </c>
      <c r="B3607" s="13" t="s">
        <v>4142</v>
      </c>
      <c r="C3607" s="13" t="s">
        <v>4154</v>
      </c>
      <c r="D3607" s="13" t="s">
        <v>230</v>
      </c>
      <c r="E3607" s="13" t="s">
        <v>187</v>
      </c>
      <c r="F3607" s="13" t="s">
        <v>188</v>
      </c>
      <c r="G3607" s="13" t="s">
        <v>189</v>
      </c>
      <c r="H3607" s="13" t="s">
        <v>190</v>
      </c>
      <c r="I3607" s="13">
        <v>3606</v>
      </c>
    </row>
    <row r="3608" spans="1:9" x14ac:dyDescent="0.25">
      <c r="A3608" s="13" t="str">
        <f t="shared" si="56"/>
        <v xml:space="preserve">907-637-C  Traffic Signal Conduit, Underground, Type 1, 1 1/2" </v>
      </c>
      <c r="B3608" s="13" t="s">
        <v>4142</v>
      </c>
      <c r="C3608" s="13" t="s">
        <v>4155</v>
      </c>
      <c r="D3608" s="13" t="s">
        <v>230</v>
      </c>
      <c r="E3608" s="13" t="s">
        <v>187</v>
      </c>
      <c r="F3608" s="13" t="s">
        <v>188</v>
      </c>
      <c r="G3608" s="13" t="s">
        <v>189</v>
      </c>
      <c r="H3608" s="13" t="s">
        <v>190</v>
      </c>
      <c r="I3608" s="13">
        <v>3607</v>
      </c>
    </row>
    <row r="3609" spans="1:9" x14ac:dyDescent="0.25">
      <c r="A3609" s="13" t="str">
        <f t="shared" si="56"/>
        <v xml:space="preserve">907-637-C  Traffic Signal Conduit, Underground, Type 1, 1 1/4" </v>
      </c>
      <c r="B3609" s="13" t="s">
        <v>4142</v>
      </c>
      <c r="C3609" s="13" t="s">
        <v>4156</v>
      </c>
      <c r="D3609" s="13" t="s">
        <v>230</v>
      </c>
      <c r="E3609" s="13" t="s">
        <v>187</v>
      </c>
      <c r="F3609" s="13" t="s">
        <v>188</v>
      </c>
      <c r="G3609" s="13" t="s">
        <v>189</v>
      </c>
      <c r="H3609" s="13" t="s">
        <v>190</v>
      </c>
      <c r="I3609" s="13">
        <v>3608</v>
      </c>
    </row>
    <row r="3610" spans="1:9" x14ac:dyDescent="0.25">
      <c r="A3610" s="13" t="str">
        <f t="shared" si="56"/>
        <v xml:space="preserve">907-637-C  Traffic Signal Conduit, Underground, Type 1, 1" </v>
      </c>
      <c r="B3610" s="13" t="s">
        <v>4142</v>
      </c>
      <c r="C3610" s="13" t="s">
        <v>4157</v>
      </c>
      <c r="D3610" s="13" t="s">
        <v>230</v>
      </c>
      <c r="E3610" s="13" t="s">
        <v>187</v>
      </c>
      <c r="F3610" s="13" t="s">
        <v>188</v>
      </c>
      <c r="G3610" s="13" t="s">
        <v>189</v>
      </c>
      <c r="H3610" s="13" t="s">
        <v>190</v>
      </c>
      <c r="I3610" s="13">
        <v>3609</v>
      </c>
    </row>
    <row r="3611" spans="1:9" x14ac:dyDescent="0.25">
      <c r="A3611" s="13" t="str">
        <f t="shared" si="56"/>
        <v xml:space="preserve">907-637-C  Traffic Signal Conduit, Underground, Type 1, 2 1/2" </v>
      </c>
      <c r="B3611" s="13" t="s">
        <v>4142</v>
      </c>
      <c r="C3611" s="13" t="s">
        <v>4158</v>
      </c>
      <c r="D3611" s="13" t="s">
        <v>230</v>
      </c>
      <c r="E3611" s="13" t="s">
        <v>187</v>
      </c>
      <c r="F3611" s="13" t="s">
        <v>188</v>
      </c>
      <c r="G3611" s="13" t="s">
        <v>189</v>
      </c>
      <c r="H3611" s="13" t="s">
        <v>190</v>
      </c>
      <c r="I3611" s="13">
        <v>3610</v>
      </c>
    </row>
    <row r="3612" spans="1:9" x14ac:dyDescent="0.25">
      <c r="A3612" s="13" t="str">
        <f t="shared" si="56"/>
        <v xml:space="preserve">907-637-C  Traffic Signal Conduit, Underground, Type 1, 2" </v>
      </c>
      <c r="B3612" s="13" t="s">
        <v>4142</v>
      </c>
      <c r="C3612" s="13" t="s">
        <v>4159</v>
      </c>
      <c r="D3612" s="13" t="s">
        <v>230</v>
      </c>
      <c r="E3612" s="13" t="s">
        <v>187</v>
      </c>
      <c r="F3612" s="13" t="s">
        <v>188</v>
      </c>
      <c r="G3612" s="13" t="s">
        <v>189</v>
      </c>
      <c r="H3612" s="13" t="s">
        <v>190</v>
      </c>
      <c r="I3612" s="13">
        <v>3611</v>
      </c>
    </row>
    <row r="3613" spans="1:9" x14ac:dyDescent="0.25">
      <c r="A3613" s="13" t="str">
        <f t="shared" si="56"/>
        <v xml:space="preserve">907-637-C  Traffic Signal Conduit, Underground, Type 1, 3 1/2" </v>
      </c>
      <c r="B3613" s="13" t="s">
        <v>4142</v>
      </c>
      <c r="C3613" s="13" t="s">
        <v>4160</v>
      </c>
      <c r="D3613" s="13" t="s">
        <v>230</v>
      </c>
      <c r="E3613" s="13" t="s">
        <v>187</v>
      </c>
      <c r="F3613" s="13" t="s">
        <v>188</v>
      </c>
      <c r="G3613" s="13" t="s">
        <v>189</v>
      </c>
      <c r="H3613" s="13" t="s">
        <v>190</v>
      </c>
      <c r="I3613" s="13">
        <v>3612</v>
      </c>
    </row>
    <row r="3614" spans="1:9" x14ac:dyDescent="0.25">
      <c r="A3614" s="13" t="str">
        <f t="shared" si="56"/>
        <v xml:space="preserve">907-637-C  Traffic Signal Conduit, Underground, Type 1, 3" </v>
      </c>
      <c r="B3614" s="13" t="s">
        <v>4142</v>
      </c>
      <c r="C3614" s="13" t="s">
        <v>4161</v>
      </c>
      <c r="D3614" s="13" t="s">
        <v>230</v>
      </c>
      <c r="E3614" s="13" t="s">
        <v>187</v>
      </c>
      <c r="F3614" s="13" t="s">
        <v>188</v>
      </c>
      <c r="G3614" s="13" t="s">
        <v>189</v>
      </c>
      <c r="H3614" s="13" t="s">
        <v>190</v>
      </c>
      <c r="I3614" s="13">
        <v>3613</v>
      </c>
    </row>
    <row r="3615" spans="1:9" x14ac:dyDescent="0.25">
      <c r="A3615" s="13" t="str">
        <f t="shared" si="56"/>
        <v xml:space="preserve">907-637-C  Traffic Signal Conduit, Underground, Type 1, 3/4" </v>
      </c>
      <c r="B3615" s="13" t="s">
        <v>4142</v>
      </c>
      <c r="C3615" s="13" t="s">
        <v>4162</v>
      </c>
      <c r="D3615" s="13" t="s">
        <v>230</v>
      </c>
      <c r="E3615" s="13" t="s">
        <v>187</v>
      </c>
      <c r="F3615" s="13" t="s">
        <v>188</v>
      </c>
      <c r="G3615" s="13" t="s">
        <v>189</v>
      </c>
      <c r="H3615" s="13" t="s">
        <v>190</v>
      </c>
      <c r="I3615" s="13">
        <v>3614</v>
      </c>
    </row>
    <row r="3616" spans="1:9" x14ac:dyDescent="0.25">
      <c r="A3616" s="13" t="str">
        <f t="shared" si="56"/>
        <v xml:space="preserve">907-637-C  Traffic Signal Conduit, Underground, Type 1, 4" </v>
      </c>
      <c r="B3616" s="13" t="s">
        <v>4142</v>
      </c>
      <c r="C3616" s="13" t="s">
        <v>4163</v>
      </c>
      <c r="D3616" s="13" t="s">
        <v>230</v>
      </c>
      <c r="E3616" s="13" t="s">
        <v>187</v>
      </c>
      <c r="F3616" s="13" t="s">
        <v>188</v>
      </c>
      <c r="G3616" s="13" t="s">
        <v>189</v>
      </c>
      <c r="H3616" s="13" t="s">
        <v>190</v>
      </c>
      <c r="I3616" s="13">
        <v>3615</v>
      </c>
    </row>
    <row r="3617" spans="1:9" x14ac:dyDescent="0.25">
      <c r="A3617" s="13" t="str">
        <f t="shared" si="56"/>
        <v xml:space="preserve">907-637-C  Traffic Signal Conduit, Underground, Type 1, 5" </v>
      </c>
      <c r="B3617" s="13" t="s">
        <v>4142</v>
      </c>
      <c r="C3617" s="13" t="s">
        <v>4164</v>
      </c>
      <c r="D3617" s="13" t="s">
        <v>230</v>
      </c>
      <c r="E3617" s="13" t="s">
        <v>187</v>
      </c>
      <c r="F3617" s="13" t="s">
        <v>188</v>
      </c>
      <c r="G3617" s="13" t="s">
        <v>189</v>
      </c>
      <c r="H3617" s="13" t="s">
        <v>190</v>
      </c>
      <c r="I3617" s="13">
        <v>3616</v>
      </c>
    </row>
    <row r="3618" spans="1:9" x14ac:dyDescent="0.25">
      <c r="A3618" s="13" t="str">
        <f t="shared" si="56"/>
        <v xml:space="preserve">907-637-C  Traffic Signal Conduit, Underground, Type 1, 6" </v>
      </c>
      <c r="B3618" s="13" t="s">
        <v>4142</v>
      </c>
      <c r="C3618" s="13" t="s">
        <v>4165</v>
      </c>
      <c r="D3618" s="13" t="s">
        <v>230</v>
      </c>
      <c r="E3618" s="13" t="s">
        <v>187</v>
      </c>
      <c r="F3618" s="13" t="s">
        <v>188</v>
      </c>
      <c r="G3618" s="13" t="s">
        <v>189</v>
      </c>
      <c r="H3618" s="13" t="s">
        <v>190</v>
      </c>
      <c r="I3618" s="13">
        <v>3617</v>
      </c>
    </row>
    <row r="3619" spans="1:9" x14ac:dyDescent="0.25">
      <c r="A3619" s="13" t="str">
        <f t="shared" si="56"/>
        <v xml:space="preserve">907-637-C  Traffic Signal Conduit, Underground, Type 4, 1 1/2" </v>
      </c>
      <c r="B3619" s="13" t="s">
        <v>4142</v>
      </c>
      <c r="C3619" s="13" t="s">
        <v>4166</v>
      </c>
      <c r="D3619" s="13" t="s">
        <v>230</v>
      </c>
      <c r="E3619" s="13" t="s">
        <v>187</v>
      </c>
      <c r="F3619" s="13" t="s">
        <v>188</v>
      </c>
      <c r="G3619" s="13" t="s">
        <v>189</v>
      </c>
      <c r="H3619" s="13" t="s">
        <v>190</v>
      </c>
      <c r="I3619" s="13">
        <v>3618</v>
      </c>
    </row>
    <row r="3620" spans="1:9" x14ac:dyDescent="0.25">
      <c r="A3620" s="13" t="str">
        <f t="shared" si="56"/>
        <v xml:space="preserve">907-637-C  Traffic Signal Conduit, Underground, Type 4, 1 1/4" </v>
      </c>
      <c r="B3620" s="13" t="s">
        <v>4142</v>
      </c>
      <c r="C3620" s="13" t="s">
        <v>4167</v>
      </c>
      <c r="D3620" s="13" t="s">
        <v>230</v>
      </c>
      <c r="E3620" s="13" t="s">
        <v>187</v>
      </c>
      <c r="F3620" s="13" t="s">
        <v>188</v>
      </c>
      <c r="G3620" s="13" t="s">
        <v>189</v>
      </c>
      <c r="H3620" s="13" t="s">
        <v>190</v>
      </c>
      <c r="I3620" s="13">
        <v>3619</v>
      </c>
    </row>
    <row r="3621" spans="1:9" x14ac:dyDescent="0.25">
      <c r="A3621" s="13" t="str">
        <f t="shared" si="56"/>
        <v xml:space="preserve">907-637-C  Traffic Signal Conduit, Underground, Type 4, 1" </v>
      </c>
      <c r="B3621" s="13" t="s">
        <v>4142</v>
      </c>
      <c r="C3621" s="13" t="s">
        <v>4168</v>
      </c>
      <c r="D3621" s="13" t="s">
        <v>230</v>
      </c>
      <c r="E3621" s="13" t="s">
        <v>187</v>
      </c>
      <c r="F3621" s="13" t="s">
        <v>188</v>
      </c>
      <c r="G3621" s="13" t="s">
        <v>189</v>
      </c>
      <c r="H3621" s="13" t="s">
        <v>190</v>
      </c>
      <c r="I3621" s="13">
        <v>3620</v>
      </c>
    </row>
    <row r="3622" spans="1:9" x14ac:dyDescent="0.25">
      <c r="A3622" s="13" t="str">
        <f t="shared" si="56"/>
        <v xml:space="preserve">907-637-C  Traffic Signal Conduit, Underground, Type 4, 2 1/2" </v>
      </c>
      <c r="B3622" s="13" t="s">
        <v>4142</v>
      </c>
      <c r="C3622" s="13" t="s">
        <v>4169</v>
      </c>
      <c r="D3622" s="13" t="s">
        <v>230</v>
      </c>
      <c r="E3622" s="13" t="s">
        <v>187</v>
      </c>
      <c r="F3622" s="13" t="s">
        <v>188</v>
      </c>
      <c r="G3622" s="13" t="s">
        <v>189</v>
      </c>
      <c r="H3622" s="13" t="s">
        <v>190</v>
      </c>
      <c r="I3622" s="13">
        <v>3621</v>
      </c>
    </row>
    <row r="3623" spans="1:9" x14ac:dyDescent="0.25">
      <c r="A3623" s="13" t="str">
        <f t="shared" si="56"/>
        <v xml:space="preserve">907-637-C  Traffic Signal Conduit, Underground, Type 4, 2" </v>
      </c>
      <c r="B3623" s="13" t="s">
        <v>4142</v>
      </c>
      <c r="C3623" s="13" t="s">
        <v>4170</v>
      </c>
      <c r="D3623" s="13" t="s">
        <v>230</v>
      </c>
      <c r="E3623" s="13" t="s">
        <v>187</v>
      </c>
      <c r="F3623" s="13" t="s">
        <v>188</v>
      </c>
      <c r="G3623" s="13" t="s">
        <v>189</v>
      </c>
      <c r="H3623" s="13" t="s">
        <v>190</v>
      </c>
      <c r="I3623" s="13">
        <v>3622</v>
      </c>
    </row>
    <row r="3624" spans="1:9" x14ac:dyDescent="0.25">
      <c r="A3624" s="13" t="str">
        <f t="shared" si="56"/>
        <v xml:space="preserve">907-637-C  Traffic Signal Conduit, Underground, Type 4, 3 1/2" </v>
      </c>
      <c r="B3624" s="13" t="s">
        <v>4142</v>
      </c>
      <c r="C3624" s="13" t="s">
        <v>4171</v>
      </c>
      <c r="D3624" s="13" t="s">
        <v>230</v>
      </c>
      <c r="E3624" s="13" t="s">
        <v>187</v>
      </c>
      <c r="F3624" s="13" t="s">
        <v>188</v>
      </c>
      <c r="G3624" s="13" t="s">
        <v>189</v>
      </c>
      <c r="H3624" s="13" t="s">
        <v>190</v>
      </c>
      <c r="I3624" s="13">
        <v>3623</v>
      </c>
    </row>
    <row r="3625" spans="1:9" x14ac:dyDescent="0.25">
      <c r="A3625" s="13" t="str">
        <f t="shared" si="56"/>
        <v xml:space="preserve">907-637-C  Traffic Signal Conduit, Underground, Type 4, 3" </v>
      </c>
      <c r="B3625" s="13" t="s">
        <v>4142</v>
      </c>
      <c r="C3625" s="13" t="s">
        <v>4172</v>
      </c>
      <c r="D3625" s="13" t="s">
        <v>230</v>
      </c>
      <c r="E3625" s="13" t="s">
        <v>187</v>
      </c>
      <c r="F3625" s="13" t="s">
        <v>188</v>
      </c>
      <c r="G3625" s="13" t="s">
        <v>189</v>
      </c>
      <c r="H3625" s="13" t="s">
        <v>190</v>
      </c>
      <c r="I3625" s="13">
        <v>3624</v>
      </c>
    </row>
    <row r="3626" spans="1:9" x14ac:dyDescent="0.25">
      <c r="A3626" s="13" t="str">
        <f t="shared" si="56"/>
        <v xml:space="preserve">907-637-C  Traffic Signal Conduit, Underground, Type 4, 3/4" </v>
      </c>
      <c r="B3626" s="13" t="s">
        <v>4142</v>
      </c>
      <c r="C3626" s="13" t="s">
        <v>4173</v>
      </c>
      <c r="D3626" s="13" t="s">
        <v>230</v>
      </c>
      <c r="E3626" s="13" t="s">
        <v>187</v>
      </c>
      <c r="F3626" s="13" t="s">
        <v>188</v>
      </c>
      <c r="G3626" s="13" t="s">
        <v>189</v>
      </c>
      <c r="H3626" s="13" t="s">
        <v>190</v>
      </c>
      <c r="I3626" s="13">
        <v>3625</v>
      </c>
    </row>
    <row r="3627" spans="1:9" x14ac:dyDescent="0.25">
      <c r="A3627" s="13" t="str">
        <f t="shared" si="56"/>
        <v xml:space="preserve">907-637-C  Traffic Signal Conduit, Underground, Type 4, 4" </v>
      </c>
      <c r="B3627" s="13" t="s">
        <v>4142</v>
      </c>
      <c r="C3627" s="13" t="s">
        <v>4174</v>
      </c>
      <c r="D3627" s="13" t="s">
        <v>230</v>
      </c>
      <c r="E3627" s="13" t="s">
        <v>187</v>
      </c>
      <c r="F3627" s="13" t="s">
        <v>188</v>
      </c>
      <c r="G3627" s="13" t="s">
        <v>189</v>
      </c>
      <c r="H3627" s="13" t="s">
        <v>190</v>
      </c>
      <c r="I3627" s="13">
        <v>3626</v>
      </c>
    </row>
    <row r="3628" spans="1:9" x14ac:dyDescent="0.25">
      <c r="A3628" s="13" t="str">
        <f t="shared" si="56"/>
        <v xml:space="preserve">907-637-C  Traffic Signal Conduit, Underground, Type 4, 5" </v>
      </c>
      <c r="B3628" s="13" t="s">
        <v>4142</v>
      </c>
      <c r="C3628" s="13" t="s">
        <v>4175</v>
      </c>
      <c r="D3628" s="13" t="s">
        <v>230</v>
      </c>
      <c r="E3628" s="13" t="s">
        <v>187</v>
      </c>
      <c r="F3628" s="13" t="s">
        <v>188</v>
      </c>
      <c r="G3628" s="13" t="s">
        <v>189</v>
      </c>
      <c r="H3628" s="13" t="s">
        <v>190</v>
      </c>
      <c r="I3628" s="13">
        <v>3627</v>
      </c>
    </row>
    <row r="3629" spans="1:9" x14ac:dyDescent="0.25">
      <c r="A3629" s="13" t="str">
        <f t="shared" si="56"/>
        <v xml:space="preserve">907-637-C  Traffic Signal Conduit, Underground, Type 4, 6" </v>
      </c>
      <c r="B3629" s="13" t="s">
        <v>4142</v>
      </c>
      <c r="C3629" s="13" t="s">
        <v>4176</v>
      </c>
      <c r="D3629" s="13" t="s">
        <v>230</v>
      </c>
      <c r="E3629" s="13" t="s">
        <v>187</v>
      </c>
      <c r="F3629" s="13" t="s">
        <v>188</v>
      </c>
      <c r="G3629" s="13" t="s">
        <v>189</v>
      </c>
      <c r="H3629" s="13" t="s">
        <v>190</v>
      </c>
      <c r="I3629" s="13">
        <v>3628</v>
      </c>
    </row>
    <row r="3630" spans="1:9" x14ac:dyDescent="0.25">
      <c r="A3630" s="13" t="str">
        <f t="shared" si="56"/>
        <v xml:space="preserve">907-637-D  Traffic Signal Conduit, Underground Drilled or Jacked, Rolled Pipe, 1" </v>
      </c>
      <c r="B3630" s="13" t="s">
        <v>4177</v>
      </c>
      <c r="C3630" s="13" t="s">
        <v>4178</v>
      </c>
      <c r="D3630" s="13" t="s">
        <v>230</v>
      </c>
      <c r="E3630" s="13" t="s">
        <v>187</v>
      </c>
      <c r="F3630" s="13" t="s">
        <v>188</v>
      </c>
      <c r="G3630" s="13" t="s">
        <v>189</v>
      </c>
      <c r="H3630" s="13" t="s">
        <v>190</v>
      </c>
      <c r="I3630" s="13">
        <v>3629</v>
      </c>
    </row>
    <row r="3631" spans="1:9" x14ac:dyDescent="0.25">
      <c r="A3631" s="13" t="str">
        <f t="shared" si="56"/>
        <v xml:space="preserve">907-637-D  Traffic Signal Conduit, Underground Drilled or Jacked, Rolled Pipe, 2" </v>
      </c>
      <c r="B3631" s="13" t="s">
        <v>4177</v>
      </c>
      <c r="C3631" s="13" t="s">
        <v>4179</v>
      </c>
      <c r="D3631" s="13" t="s">
        <v>230</v>
      </c>
      <c r="E3631" s="13" t="s">
        <v>187</v>
      </c>
      <c r="F3631" s="13" t="s">
        <v>188</v>
      </c>
      <c r="G3631" s="13" t="s">
        <v>189</v>
      </c>
      <c r="H3631" s="13" t="s">
        <v>190</v>
      </c>
      <c r="I3631" s="13">
        <v>3630</v>
      </c>
    </row>
    <row r="3632" spans="1:9" x14ac:dyDescent="0.25">
      <c r="A3632" s="13" t="str">
        <f t="shared" si="56"/>
        <v xml:space="preserve">907-637-D  Traffic Signal Conduit, Underground Drilled or Jacked, Rolled Pipe, 3" </v>
      </c>
      <c r="B3632" s="13" t="s">
        <v>4177</v>
      </c>
      <c r="C3632" s="13" t="s">
        <v>4180</v>
      </c>
      <c r="D3632" s="13" t="s">
        <v>230</v>
      </c>
      <c r="E3632" s="13" t="s">
        <v>187</v>
      </c>
      <c r="F3632" s="13" t="s">
        <v>188</v>
      </c>
      <c r="G3632" s="13" t="s">
        <v>189</v>
      </c>
      <c r="H3632" s="13" t="s">
        <v>190</v>
      </c>
      <c r="I3632" s="13">
        <v>3631</v>
      </c>
    </row>
    <row r="3633" spans="1:9" x14ac:dyDescent="0.25">
      <c r="A3633" s="13" t="str">
        <f t="shared" si="56"/>
        <v xml:space="preserve">907-637-D  Traffic Signal Conduit, Underground Drilled or Jacked, Rolled Pipe, 4" </v>
      </c>
      <c r="B3633" s="13" t="s">
        <v>4177</v>
      </c>
      <c r="C3633" s="13" t="s">
        <v>4181</v>
      </c>
      <c r="D3633" s="13" t="s">
        <v>230</v>
      </c>
      <c r="E3633" s="13" t="s">
        <v>187</v>
      </c>
      <c r="F3633" s="13" t="s">
        <v>188</v>
      </c>
      <c r="G3633" s="13" t="s">
        <v>189</v>
      </c>
      <c r="H3633" s="13" t="s">
        <v>190</v>
      </c>
      <c r="I3633" s="13">
        <v>3632</v>
      </c>
    </row>
    <row r="3634" spans="1:9" x14ac:dyDescent="0.25">
      <c r="A3634" s="13" t="str">
        <f t="shared" si="56"/>
        <v xml:space="preserve">907-637-D  Traffic Signal Conduit, Underground Drilled or Jacked, Type 4, 1 1/2" </v>
      </c>
      <c r="B3634" s="13" t="s">
        <v>4177</v>
      </c>
      <c r="C3634" s="13" t="s">
        <v>4182</v>
      </c>
      <c r="D3634" s="13" t="s">
        <v>230</v>
      </c>
      <c r="E3634" s="13" t="s">
        <v>187</v>
      </c>
      <c r="F3634" s="13" t="s">
        <v>188</v>
      </c>
      <c r="G3634" s="13" t="s">
        <v>189</v>
      </c>
      <c r="H3634" s="13" t="s">
        <v>190</v>
      </c>
      <c r="I3634" s="13">
        <v>3633</v>
      </c>
    </row>
    <row r="3635" spans="1:9" x14ac:dyDescent="0.25">
      <c r="A3635" s="13" t="str">
        <f t="shared" si="56"/>
        <v xml:space="preserve">907-637-D  Traffic Signal Conduit, Underground Drilled or Jacked, Type 4, 1 1/4" </v>
      </c>
      <c r="B3635" s="13" t="s">
        <v>4177</v>
      </c>
      <c r="C3635" s="13" t="s">
        <v>4183</v>
      </c>
      <c r="D3635" s="13" t="s">
        <v>230</v>
      </c>
      <c r="E3635" s="13" t="s">
        <v>187</v>
      </c>
      <c r="F3635" s="13" t="s">
        <v>188</v>
      </c>
      <c r="G3635" s="13" t="s">
        <v>189</v>
      </c>
      <c r="H3635" s="13" t="s">
        <v>190</v>
      </c>
      <c r="I3635" s="13">
        <v>3634</v>
      </c>
    </row>
    <row r="3636" spans="1:9" x14ac:dyDescent="0.25">
      <c r="A3636" s="13" t="str">
        <f t="shared" si="56"/>
        <v xml:space="preserve">907-637-D  Traffic Signal Conduit, Underground Drilled or Jacked, Type 4, 1" </v>
      </c>
      <c r="B3636" s="13" t="s">
        <v>4177</v>
      </c>
      <c r="C3636" s="13" t="s">
        <v>4184</v>
      </c>
      <c r="D3636" s="13" t="s">
        <v>230</v>
      </c>
      <c r="E3636" s="13" t="s">
        <v>187</v>
      </c>
      <c r="F3636" s="13" t="s">
        <v>188</v>
      </c>
      <c r="G3636" s="13" t="s">
        <v>189</v>
      </c>
      <c r="H3636" s="13" t="s">
        <v>190</v>
      </c>
      <c r="I3636" s="13">
        <v>3635</v>
      </c>
    </row>
    <row r="3637" spans="1:9" x14ac:dyDescent="0.25">
      <c r="A3637" s="13" t="str">
        <f t="shared" si="56"/>
        <v xml:space="preserve">907-637-D  Traffic Signal Conduit, Underground Drilled or Jacked, Type 4, 2 1/2 </v>
      </c>
      <c r="B3637" s="13" t="s">
        <v>4177</v>
      </c>
      <c r="C3637" s="13" t="s">
        <v>4185</v>
      </c>
      <c r="D3637" s="13" t="s">
        <v>230</v>
      </c>
      <c r="E3637" s="13" t="s">
        <v>187</v>
      </c>
      <c r="F3637" s="13" t="s">
        <v>188</v>
      </c>
      <c r="G3637" s="13" t="s">
        <v>189</v>
      </c>
      <c r="H3637" s="13" t="s">
        <v>190</v>
      </c>
      <c r="I3637" s="13">
        <v>3636</v>
      </c>
    </row>
    <row r="3638" spans="1:9" x14ac:dyDescent="0.25">
      <c r="A3638" s="13" t="str">
        <f t="shared" si="56"/>
        <v xml:space="preserve">907-637-D  Traffic Signal Conduit, Underground Drilled or Jacked, Type 4, 2" </v>
      </c>
      <c r="B3638" s="13" t="s">
        <v>4177</v>
      </c>
      <c r="C3638" s="13" t="s">
        <v>4186</v>
      </c>
      <c r="D3638" s="13" t="s">
        <v>230</v>
      </c>
      <c r="E3638" s="13" t="s">
        <v>187</v>
      </c>
      <c r="F3638" s="13" t="s">
        <v>188</v>
      </c>
      <c r="G3638" s="13" t="s">
        <v>189</v>
      </c>
      <c r="H3638" s="13" t="s">
        <v>190</v>
      </c>
      <c r="I3638" s="13">
        <v>3637</v>
      </c>
    </row>
    <row r="3639" spans="1:9" x14ac:dyDescent="0.25">
      <c r="A3639" s="13" t="str">
        <f t="shared" si="56"/>
        <v xml:space="preserve">907-637-D  Traffic Signal Conduit, Underground Drilled or Jacked, Type 4, 3 1/2" </v>
      </c>
      <c r="B3639" s="13" t="s">
        <v>4177</v>
      </c>
      <c r="C3639" s="13" t="s">
        <v>4187</v>
      </c>
      <c r="D3639" s="13" t="s">
        <v>230</v>
      </c>
      <c r="E3639" s="13" t="s">
        <v>187</v>
      </c>
      <c r="F3639" s="13" t="s">
        <v>188</v>
      </c>
      <c r="G3639" s="13" t="s">
        <v>189</v>
      </c>
      <c r="H3639" s="13" t="s">
        <v>190</v>
      </c>
      <c r="I3639" s="13">
        <v>3638</v>
      </c>
    </row>
    <row r="3640" spans="1:9" x14ac:dyDescent="0.25">
      <c r="A3640" s="13" t="str">
        <f t="shared" si="56"/>
        <v xml:space="preserve">907-637-D  Traffic Signal Conduit, Underground Drilled or Jacked, Type 4, 3" </v>
      </c>
      <c r="B3640" s="13" t="s">
        <v>4177</v>
      </c>
      <c r="C3640" s="13" t="s">
        <v>4188</v>
      </c>
      <c r="D3640" s="13" t="s">
        <v>230</v>
      </c>
      <c r="E3640" s="13" t="s">
        <v>187</v>
      </c>
      <c r="F3640" s="13" t="s">
        <v>188</v>
      </c>
      <c r="G3640" s="13" t="s">
        <v>189</v>
      </c>
      <c r="H3640" s="13" t="s">
        <v>190</v>
      </c>
      <c r="I3640" s="13">
        <v>3639</v>
      </c>
    </row>
    <row r="3641" spans="1:9" x14ac:dyDescent="0.25">
      <c r="A3641" s="13" t="str">
        <f t="shared" si="56"/>
        <v xml:space="preserve">907-637-D  Traffic Signal Conduit, Underground Drilled or Jacked, Type 4, 3/4" </v>
      </c>
      <c r="B3641" s="13" t="s">
        <v>4177</v>
      </c>
      <c r="C3641" s="13" t="s">
        <v>4189</v>
      </c>
      <c r="D3641" s="13" t="s">
        <v>230</v>
      </c>
      <c r="E3641" s="13" t="s">
        <v>187</v>
      </c>
      <c r="F3641" s="13" t="s">
        <v>188</v>
      </c>
      <c r="G3641" s="13" t="s">
        <v>189</v>
      </c>
      <c r="H3641" s="13" t="s">
        <v>190</v>
      </c>
      <c r="I3641" s="13">
        <v>3640</v>
      </c>
    </row>
    <row r="3642" spans="1:9" x14ac:dyDescent="0.25">
      <c r="A3642" s="13" t="str">
        <f t="shared" si="56"/>
        <v xml:space="preserve">907-637-D  Traffic Signal Conduit, Underground Drilled or Jacked, Type 4, 4" </v>
      </c>
      <c r="B3642" s="13" t="s">
        <v>4177</v>
      </c>
      <c r="C3642" s="13" t="s">
        <v>4190</v>
      </c>
      <c r="D3642" s="13" t="s">
        <v>230</v>
      </c>
      <c r="E3642" s="13" t="s">
        <v>187</v>
      </c>
      <c r="F3642" s="13" t="s">
        <v>188</v>
      </c>
      <c r="G3642" s="13" t="s">
        <v>189</v>
      </c>
      <c r="H3642" s="13" t="s">
        <v>190</v>
      </c>
      <c r="I3642" s="13">
        <v>3641</v>
      </c>
    </row>
    <row r="3643" spans="1:9" x14ac:dyDescent="0.25">
      <c r="A3643" s="13" t="str">
        <f t="shared" si="56"/>
        <v xml:space="preserve">907-637-D  Traffic Signal Conduit, Underground Drilled or Jacked, Type 4, 5" </v>
      </c>
      <c r="B3643" s="13" t="s">
        <v>4177</v>
      </c>
      <c r="C3643" s="13" t="s">
        <v>4191</v>
      </c>
      <c r="D3643" s="13" t="s">
        <v>230</v>
      </c>
      <c r="E3643" s="13" t="s">
        <v>187</v>
      </c>
      <c r="F3643" s="13" t="s">
        <v>188</v>
      </c>
      <c r="G3643" s="13" t="s">
        <v>189</v>
      </c>
      <c r="H3643" s="13" t="s">
        <v>190</v>
      </c>
      <c r="I3643" s="13">
        <v>3642</v>
      </c>
    </row>
    <row r="3644" spans="1:9" x14ac:dyDescent="0.25">
      <c r="A3644" s="13" t="str">
        <f t="shared" si="56"/>
        <v xml:space="preserve">907-637-D  Traffic Signal Conduit, Underground Drilled or Jacked, Type 4, 6" </v>
      </c>
      <c r="B3644" s="13" t="s">
        <v>4177</v>
      </c>
      <c r="C3644" s="13" t="s">
        <v>4192</v>
      </c>
      <c r="D3644" s="13" t="s">
        <v>230</v>
      </c>
      <c r="E3644" s="13" t="s">
        <v>187</v>
      </c>
      <c r="F3644" s="13" t="s">
        <v>188</v>
      </c>
      <c r="G3644" s="13" t="s">
        <v>189</v>
      </c>
      <c r="H3644" s="13" t="s">
        <v>190</v>
      </c>
      <c r="I3644" s="13">
        <v>3643</v>
      </c>
    </row>
    <row r="3645" spans="1:9" x14ac:dyDescent="0.25">
      <c r="A3645" s="13" t="str">
        <f t="shared" si="56"/>
        <v xml:space="preserve">907-637-D  Traffic Signal Conduit, Underground Drilled or Jacked, Type1, 1 1/2 </v>
      </c>
      <c r="B3645" s="13" t="s">
        <v>4177</v>
      </c>
      <c r="C3645" s="13" t="s">
        <v>4193</v>
      </c>
      <c r="D3645" s="13" t="s">
        <v>230</v>
      </c>
      <c r="E3645" s="13" t="s">
        <v>187</v>
      </c>
      <c r="F3645" s="13" t="s">
        <v>188</v>
      </c>
      <c r="G3645" s="13" t="s">
        <v>189</v>
      </c>
      <c r="H3645" s="13" t="s">
        <v>190</v>
      </c>
      <c r="I3645" s="13">
        <v>3644</v>
      </c>
    </row>
    <row r="3646" spans="1:9" x14ac:dyDescent="0.25">
      <c r="A3646" s="13" t="str">
        <f t="shared" si="56"/>
        <v xml:space="preserve">907-637-D  Traffic Signal Conduit, Underground Drilled or Jacked, Type1, 1 1/4 </v>
      </c>
      <c r="B3646" s="13" t="s">
        <v>4177</v>
      </c>
      <c r="C3646" s="13" t="s">
        <v>4194</v>
      </c>
      <c r="D3646" s="13" t="s">
        <v>230</v>
      </c>
      <c r="E3646" s="13" t="s">
        <v>187</v>
      </c>
      <c r="F3646" s="13" t="s">
        <v>188</v>
      </c>
      <c r="G3646" s="13" t="s">
        <v>189</v>
      </c>
      <c r="H3646" s="13" t="s">
        <v>190</v>
      </c>
      <c r="I3646" s="13">
        <v>3645</v>
      </c>
    </row>
    <row r="3647" spans="1:9" x14ac:dyDescent="0.25">
      <c r="A3647" s="13" t="str">
        <f t="shared" si="56"/>
        <v xml:space="preserve">907-637-D  Traffic Signal Conduit, Underground Drilled or Jacked, Type1, 1" </v>
      </c>
      <c r="B3647" s="13" t="s">
        <v>4177</v>
      </c>
      <c r="C3647" s="13" t="s">
        <v>4195</v>
      </c>
      <c r="D3647" s="13" t="s">
        <v>230</v>
      </c>
      <c r="E3647" s="13" t="s">
        <v>187</v>
      </c>
      <c r="F3647" s="13" t="s">
        <v>188</v>
      </c>
      <c r="G3647" s="13" t="s">
        <v>189</v>
      </c>
      <c r="H3647" s="13" t="s">
        <v>190</v>
      </c>
      <c r="I3647" s="13">
        <v>3646</v>
      </c>
    </row>
    <row r="3648" spans="1:9" x14ac:dyDescent="0.25">
      <c r="A3648" s="13" t="str">
        <f t="shared" si="56"/>
        <v xml:space="preserve">907-637-D  Traffic Signal Conduit, Underground Drilled or Jacked, Type1, 2 1/2" </v>
      </c>
      <c r="B3648" s="13" t="s">
        <v>4177</v>
      </c>
      <c r="C3648" s="13" t="s">
        <v>4196</v>
      </c>
      <c r="D3648" s="13" t="s">
        <v>230</v>
      </c>
      <c r="E3648" s="13" t="s">
        <v>187</v>
      </c>
      <c r="F3648" s="13" t="s">
        <v>188</v>
      </c>
      <c r="G3648" s="13" t="s">
        <v>189</v>
      </c>
      <c r="H3648" s="13" t="s">
        <v>190</v>
      </c>
      <c r="I3648" s="13">
        <v>3647</v>
      </c>
    </row>
    <row r="3649" spans="1:9" x14ac:dyDescent="0.25">
      <c r="A3649" s="13" t="str">
        <f t="shared" si="56"/>
        <v xml:space="preserve">907-637-D  Traffic Signal Conduit, Underground Drilled or Jacked, Type1, 2" </v>
      </c>
      <c r="B3649" s="13" t="s">
        <v>4177</v>
      </c>
      <c r="C3649" s="13" t="s">
        <v>4197</v>
      </c>
      <c r="D3649" s="13" t="s">
        <v>230</v>
      </c>
      <c r="E3649" s="13" t="s">
        <v>187</v>
      </c>
      <c r="F3649" s="13" t="s">
        <v>188</v>
      </c>
      <c r="G3649" s="13" t="s">
        <v>189</v>
      </c>
      <c r="H3649" s="13" t="s">
        <v>190</v>
      </c>
      <c r="I3649" s="13">
        <v>3648</v>
      </c>
    </row>
    <row r="3650" spans="1:9" x14ac:dyDescent="0.25">
      <c r="A3650" s="13" t="str">
        <f t="shared" si="56"/>
        <v xml:space="preserve">907-637-D  Traffic Signal Conduit, Underground Drilled or Jacked, Type1, 3 1/2" </v>
      </c>
      <c r="B3650" s="13" t="s">
        <v>4177</v>
      </c>
      <c r="C3650" s="13" t="s">
        <v>4198</v>
      </c>
      <c r="D3650" s="13" t="s">
        <v>230</v>
      </c>
      <c r="E3650" s="13" t="s">
        <v>187</v>
      </c>
      <c r="F3650" s="13" t="s">
        <v>188</v>
      </c>
      <c r="G3650" s="13" t="s">
        <v>189</v>
      </c>
      <c r="H3650" s="13" t="s">
        <v>190</v>
      </c>
      <c r="I3650" s="13">
        <v>3649</v>
      </c>
    </row>
    <row r="3651" spans="1:9" x14ac:dyDescent="0.25">
      <c r="A3651" s="13" t="str">
        <f t="shared" si="56"/>
        <v xml:space="preserve">907-637-D  Traffic Signal Conduit, Underground Drilled or Jacked, Type1, 3" </v>
      </c>
      <c r="B3651" s="13" t="s">
        <v>4177</v>
      </c>
      <c r="C3651" s="13" t="s">
        <v>4199</v>
      </c>
      <c r="D3651" s="13" t="s">
        <v>230</v>
      </c>
      <c r="E3651" s="13" t="s">
        <v>187</v>
      </c>
      <c r="F3651" s="13" t="s">
        <v>188</v>
      </c>
      <c r="G3651" s="13" t="s">
        <v>189</v>
      </c>
      <c r="H3651" s="13" t="s">
        <v>190</v>
      </c>
      <c r="I3651" s="13">
        <v>3650</v>
      </c>
    </row>
    <row r="3652" spans="1:9" x14ac:dyDescent="0.25">
      <c r="A3652" s="13" t="str">
        <f t="shared" ref="A3652:A3715" si="57">_xlfn.CONCAT(B3652," ", C3652)</f>
        <v xml:space="preserve">907-637-D  Traffic Signal Conduit, Underground Drilled or Jacked, Type1, 3/4" </v>
      </c>
      <c r="B3652" s="13" t="s">
        <v>4177</v>
      </c>
      <c r="C3652" s="13" t="s">
        <v>4200</v>
      </c>
      <c r="D3652" s="13" t="s">
        <v>230</v>
      </c>
      <c r="E3652" s="13" t="s">
        <v>187</v>
      </c>
      <c r="F3652" s="13" t="s">
        <v>188</v>
      </c>
      <c r="G3652" s="13" t="s">
        <v>189</v>
      </c>
      <c r="H3652" s="13" t="s">
        <v>190</v>
      </c>
      <c r="I3652" s="13">
        <v>3651</v>
      </c>
    </row>
    <row r="3653" spans="1:9" x14ac:dyDescent="0.25">
      <c r="A3653" s="13" t="str">
        <f t="shared" si="57"/>
        <v xml:space="preserve">907-637-D  Traffic Signal Conduit, Underground Drilled or Jacked, Type1, 4" </v>
      </c>
      <c r="B3653" s="13" t="s">
        <v>4177</v>
      </c>
      <c r="C3653" s="13" t="s">
        <v>4201</v>
      </c>
      <c r="D3653" s="13" t="s">
        <v>230</v>
      </c>
      <c r="E3653" s="13" t="s">
        <v>187</v>
      </c>
      <c r="F3653" s="13" t="s">
        <v>188</v>
      </c>
      <c r="G3653" s="13" t="s">
        <v>189</v>
      </c>
      <c r="H3653" s="13" t="s">
        <v>190</v>
      </c>
      <c r="I3653" s="13">
        <v>3652</v>
      </c>
    </row>
    <row r="3654" spans="1:9" x14ac:dyDescent="0.25">
      <c r="A3654" s="13" t="str">
        <f t="shared" si="57"/>
        <v xml:space="preserve">907-637-D  Traffic Signal Conduit, Underground Drilled or Jacked, Type1, 5" </v>
      </c>
      <c r="B3654" s="13" t="s">
        <v>4177</v>
      </c>
      <c r="C3654" s="13" t="s">
        <v>4202</v>
      </c>
      <c r="D3654" s="13" t="s">
        <v>230</v>
      </c>
      <c r="E3654" s="13" t="s">
        <v>187</v>
      </c>
      <c r="F3654" s="13" t="s">
        <v>188</v>
      </c>
      <c r="G3654" s="13" t="s">
        <v>189</v>
      </c>
      <c r="H3654" s="13" t="s">
        <v>190</v>
      </c>
      <c r="I3654" s="13">
        <v>3653</v>
      </c>
    </row>
    <row r="3655" spans="1:9" x14ac:dyDescent="0.25">
      <c r="A3655" s="13" t="str">
        <f t="shared" si="57"/>
        <v xml:space="preserve">907-637-D  Traffic Signal Conduit, Underground Drilled or Jacked, Type1, 6" </v>
      </c>
      <c r="B3655" s="13" t="s">
        <v>4177</v>
      </c>
      <c r="C3655" s="13" t="s">
        <v>4203</v>
      </c>
      <c r="D3655" s="13" t="s">
        <v>230</v>
      </c>
      <c r="E3655" s="13" t="s">
        <v>187</v>
      </c>
      <c r="F3655" s="13" t="s">
        <v>188</v>
      </c>
      <c r="G3655" s="13" t="s">
        <v>189</v>
      </c>
      <c r="H3655" s="13" t="s">
        <v>190</v>
      </c>
      <c r="I3655" s="13">
        <v>3654</v>
      </c>
    </row>
    <row r="3656" spans="1:9" x14ac:dyDescent="0.25">
      <c r="A3656" s="13" t="str">
        <f t="shared" si="57"/>
        <v xml:space="preserve">907-637-E  Traffic Signal Conduit, Structural Conduit, Type 1, 1 1/2" </v>
      </c>
      <c r="B3656" s="13" t="s">
        <v>4204</v>
      </c>
      <c r="C3656" s="13" t="s">
        <v>4205</v>
      </c>
      <c r="D3656" s="13" t="s">
        <v>230</v>
      </c>
      <c r="E3656" s="13" t="s">
        <v>187</v>
      </c>
      <c r="F3656" s="13" t="s">
        <v>188</v>
      </c>
      <c r="G3656" s="13" t="s">
        <v>189</v>
      </c>
      <c r="H3656" s="13" t="s">
        <v>190</v>
      </c>
      <c r="I3656" s="13">
        <v>3655</v>
      </c>
    </row>
    <row r="3657" spans="1:9" x14ac:dyDescent="0.25">
      <c r="A3657" s="13" t="str">
        <f t="shared" si="57"/>
        <v xml:space="preserve">907-637-E  Traffic Signal Conduit, Structural Conduit, Type 1, 2" </v>
      </c>
      <c r="B3657" s="13" t="s">
        <v>4204</v>
      </c>
      <c r="C3657" s="13" t="s">
        <v>4206</v>
      </c>
      <c r="D3657" s="13" t="s">
        <v>230</v>
      </c>
      <c r="E3657" s="13" t="s">
        <v>187</v>
      </c>
      <c r="F3657" s="13" t="s">
        <v>188</v>
      </c>
      <c r="G3657" s="13" t="s">
        <v>189</v>
      </c>
      <c r="H3657" s="13" t="s">
        <v>190</v>
      </c>
      <c r="I3657" s="13">
        <v>3656</v>
      </c>
    </row>
    <row r="3658" spans="1:9" x14ac:dyDescent="0.25">
      <c r="A3658" s="13" t="str">
        <f t="shared" si="57"/>
        <v xml:space="preserve">907-637-F  Traffic Signal Conduit, Aerial Supported, Type 1, 1 1/2" </v>
      </c>
      <c r="B3658" s="13" t="s">
        <v>4207</v>
      </c>
      <c r="C3658" s="13" t="s">
        <v>4208</v>
      </c>
      <c r="D3658" s="13" t="s">
        <v>230</v>
      </c>
      <c r="E3658" s="13" t="s">
        <v>187</v>
      </c>
      <c r="F3658" s="13" t="s">
        <v>188</v>
      </c>
      <c r="G3658" s="13" t="s">
        <v>189</v>
      </c>
      <c r="H3658" s="13" t="s">
        <v>190</v>
      </c>
      <c r="I3658" s="13">
        <v>3657</v>
      </c>
    </row>
    <row r="3659" spans="1:9" x14ac:dyDescent="0.25">
      <c r="A3659" s="13" t="str">
        <f t="shared" si="57"/>
        <v xml:space="preserve">907-637-F  Traffic Signal Conduit, Aerial Supported, Type 1, 1 1/4" </v>
      </c>
      <c r="B3659" s="13" t="s">
        <v>4207</v>
      </c>
      <c r="C3659" s="13" t="s">
        <v>4209</v>
      </c>
      <c r="D3659" s="13" t="s">
        <v>230</v>
      </c>
      <c r="E3659" s="13" t="s">
        <v>187</v>
      </c>
      <c r="F3659" s="13" t="s">
        <v>188</v>
      </c>
      <c r="G3659" s="13" t="s">
        <v>189</v>
      </c>
      <c r="H3659" s="13" t="s">
        <v>190</v>
      </c>
      <c r="I3659" s="13">
        <v>3658</v>
      </c>
    </row>
    <row r="3660" spans="1:9" x14ac:dyDescent="0.25">
      <c r="A3660" s="13" t="str">
        <f t="shared" si="57"/>
        <v xml:space="preserve">907-637-F  Traffic Signal Conduit, Aerial Supported, Type 1, 1" </v>
      </c>
      <c r="B3660" s="13" t="s">
        <v>4207</v>
      </c>
      <c r="C3660" s="13" t="s">
        <v>4210</v>
      </c>
      <c r="D3660" s="13" t="s">
        <v>230</v>
      </c>
      <c r="E3660" s="13" t="s">
        <v>187</v>
      </c>
      <c r="F3660" s="13" t="s">
        <v>188</v>
      </c>
      <c r="G3660" s="13" t="s">
        <v>189</v>
      </c>
      <c r="H3660" s="13" t="s">
        <v>190</v>
      </c>
      <c r="I3660" s="13">
        <v>3659</v>
      </c>
    </row>
    <row r="3661" spans="1:9" x14ac:dyDescent="0.25">
      <c r="A3661" s="13" t="str">
        <f t="shared" si="57"/>
        <v xml:space="preserve">907-637-F  Traffic Signal Conduit, Aerial Supported, Type 1, 2 1/2" </v>
      </c>
      <c r="B3661" s="13" t="s">
        <v>4207</v>
      </c>
      <c r="C3661" s="13" t="s">
        <v>4211</v>
      </c>
      <c r="D3661" s="13" t="s">
        <v>230</v>
      </c>
      <c r="E3661" s="13" t="s">
        <v>187</v>
      </c>
      <c r="F3661" s="13" t="s">
        <v>188</v>
      </c>
      <c r="G3661" s="13" t="s">
        <v>189</v>
      </c>
      <c r="H3661" s="13" t="s">
        <v>190</v>
      </c>
      <c r="I3661" s="13">
        <v>3660</v>
      </c>
    </row>
    <row r="3662" spans="1:9" x14ac:dyDescent="0.25">
      <c r="A3662" s="13" t="str">
        <f t="shared" si="57"/>
        <v xml:space="preserve">907-637-F  Traffic Signal Conduit, Aerial Supported, Type 1, 2" </v>
      </c>
      <c r="B3662" s="13" t="s">
        <v>4207</v>
      </c>
      <c r="C3662" s="13" t="s">
        <v>4212</v>
      </c>
      <c r="D3662" s="13" t="s">
        <v>230</v>
      </c>
      <c r="E3662" s="13" t="s">
        <v>187</v>
      </c>
      <c r="F3662" s="13" t="s">
        <v>188</v>
      </c>
      <c r="G3662" s="13" t="s">
        <v>189</v>
      </c>
      <c r="H3662" s="13" t="s">
        <v>190</v>
      </c>
      <c r="I3662" s="13">
        <v>3661</v>
      </c>
    </row>
    <row r="3663" spans="1:9" x14ac:dyDescent="0.25">
      <c r="A3663" s="13" t="str">
        <f t="shared" si="57"/>
        <v xml:space="preserve">907-637-F  Traffic Signal Conduit, Aerial Supported, Type 1, 3" </v>
      </c>
      <c r="B3663" s="13" t="s">
        <v>4207</v>
      </c>
      <c r="C3663" s="13" t="s">
        <v>4213</v>
      </c>
      <c r="D3663" s="13" t="s">
        <v>230</v>
      </c>
      <c r="E3663" s="13" t="s">
        <v>187</v>
      </c>
      <c r="F3663" s="13" t="s">
        <v>188</v>
      </c>
      <c r="G3663" s="13" t="s">
        <v>189</v>
      </c>
      <c r="H3663" s="13" t="s">
        <v>190</v>
      </c>
      <c r="I3663" s="13">
        <v>3662</v>
      </c>
    </row>
    <row r="3664" spans="1:9" x14ac:dyDescent="0.25">
      <c r="A3664" s="13" t="str">
        <f t="shared" si="57"/>
        <v xml:space="preserve">907-637-F  Traffic Signal Conduit, Aerial Supported, Type 1, 3/4" </v>
      </c>
      <c r="B3664" s="13" t="s">
        <v>4207</v>
      </c>
      <c r="C3664" s="13" t="s">
        <v>4214</v>
      </c>
      <c r="D3664" s="13" t="s">
        <v>230</v>
      </c>
      <c r="E3664" s="13" t="s">
        <v>187</v>
      </c>
      <c r="F3664" s="13" t="s">
        <v>188</v>
      </c>
      <c r="G3664" s="13" t="s">
        <v>189</v>
      </c>
      <c r="H3664" s="13" t="s">
        <v>190</v>
      </c>
      <c r="I3664" s="13">
        <v>3663</v>
      </c>
    </row>
    <row r="3665" spans="1:9" x14ac:dyDescent="0.25">
      <c r="A3665" s="13" t="str">
        <f t="shared" si="57"/>
        <v xml:space="preserve">907-637-F  Traffic Signal Conduit, Aerial Supported, Type 4, 1" </v>
      </c>
      <c r="B3665" s="13" t="s">
        <v>4207</v>
      </c>
      <c r="C3665" s="13" t="s">
        <v>4215</v>
      </c>
      <c r="D3665" s="13" t="s">
        <v>230</v>
      </c>
      <c r="E3665" s="13" t="s">
        <v>187</v>
      </c>
      <c r="F3665" s="13" t="s">
        <v>188</v>
      </c>
      <c r="G3665" s="13" t="s">
        <v>189</v>
      </c>
      <c r="H3665" s="13" t="s">
        <v>190</v>
      </c>
      <c r="I3665" s="13">
        <v>3664</v>
      </c>
    </row>
    <row r="3666" spans="1:9" x14ac:dyDescent="0.25">
      <c r="A3666" s="13" t="str">
        <f t="shared" si="57"/>
        <v xml:space="preserve">907-637-F  Traffic Signal Conduit, Aerial Supported, Type 4, 2" </v>
      </c>
      <c r="B3666" s="13" t="s">
        <v>4207</v>
      </c>
      <c r="C3666" s="13" t="s">
        <v>4216</v>
      </c>
      <c r="D3666" s="13" t="s">
        <v>230</v>
      </c>
      <c r="E3666" s="13" t="s">
        <v>187</v>
      </c>
      <c r="F3666" s="13" t="s">
        <v>188</v>
      </c>
      <c r="G3666" s="13" t="s">
        <v>189</v>
      </c>
      <c r="H3666" s="13" t="s">
        <v>190</v>
      </c>
      <c r="I3666" s="13">
        <v>3665</v>
      </c>
    </row>
    <row r="3667" spans="1:9" x14ac:dyDescent="0.25">
      <c r="A3667" s="13" t="str">
        <f t="shared" si="57"/>
        <v xml:space="preserve">907-637-F  Traffic Signal Conduit, Aerial Supported, Type 4, 3" </v>
      </c>
      <c r="B3667" s="13" t="s">
        <v>4207</v>
      </c>
      <c r="C3667" s="13" t="s">
        <v>4217</v>
      </c>
      <c r="D3667" s="13" t="s">
        <v>230</v>
      </c>
      <c r="E3667" s="13" t="s">
        <v>187</v>
      </c>
      <c r="F3667" s="13" t="s">
        <v>188</v>
      </c>
      <c r="G3667" s="13" t="s">
        <v>189</v>
      </c>
      <c r="H3667" s="13" t="s">
        <v>190</v>
      </c>
      <c r="I3667" s="13">
        <v>3666</v>
      </c>
    </row>
    <row r="3668" spans="1:9" x14ac:dyDescent="0.25">
      <c r="A3668" s="13" t="str">
        <f t="shared" si="57"/>
        <v xml:space="preserve">907-637-G  Traffic Signal Conduit, Underground Encased in Concrete, Type 3, 1 1/2" </v>
      </c>
      <c r="B3668" s="13" t="s">
        <v>4218</v>
      </c>
      <c r="C3668" s="13" t="s">
        <v>4219</v>
      </c>
      <c r="D3668" s="13" t="s">
        <v>230</v>
      </c>
      <c r="E3668" s="13" t="s">
        <v>187</v>
      </c>
      <c r="F3668" s="13" t="s">
        <v>188</v>
      </c>
      <c r="G3668" s="13" t="s">
        <v>189</v>
      </c>
      <c r="H3668" s="13" t="s">
        <v>190</v>
      </c>
      <c r="I3668" s="13">
        <v>3667</v>
      </c>
    </row>
    <row r="3669" spans="1:9" x14ac:dyDescent="0.25">
      <c r="A3669" s="13" t="str">
        <f t="shared" si="57"/>
        <v xml:space="preserve">907-637-G  Traffic Signal Conduit, Underground Encased in Concrete, Type 3, 1 1/4" </v>
      </c>
      <c r="B3669" s="13" t="s">
        <v>4218</v>
      </c>
      <c r="C3669" s="13" t="s">
        <v>4220</v>
      </c>
      <c r="D3669" s="13" t="s">
        <v>230</v>
      </c>
      <c r="E3669" s="13" t="s">
        <v>187</v>
      </c>
      <c r="F3669" s="13" t="s">
        <v>188</v>
      </c>
      <c r="G3669" s="13" t="s">
        <v>189</v>
      </c>
      <c r="H3669" s="13" t="s">
        <v>190</v>
      </c>
      <c r="I3669" s="13">
        <v>3668</v>
      </c>
    </row>
    <row r="3670" spans="1:9" x14ac:dyDescent="0.25">
      <c r="A3670" s="13" t="str">
        <f t="shared" si="57"/>
        <v xml:space="preserve">907-637-G  Traffic Signal Conduit, Underground Encased in Concrete, Type 3, 1" </v>
      </c>
      <c r="B3670" s="13" t="s">
        <v>4218</v>
      </c>
      <c r="C3670" s="13" t="s">
        <v>4221</v>
      </c>
      <c r="D3670" s="13" t="s">
        <v>230</v>
      </c>
      <c r="E3670" s="13" t="s">
        <v>187</v>
      </c>
      <c r="F3670" s="13" t="s">
        <v>188</v>
      </c>
      <c r="G3670" s="13" t="s">
        <v>189</v>
      </c>
      <c r="H3670" s="13" t="s">
        <v>190</v>
      </c>
      <c r="I3670" s="13">
        <v>3669</v>
      </c>
    </row>
    <row r="3671" spans="1:9" x14ac:dyDescent="0.25">
      <c r="A3671" s="13" t="str">
        <f t="shared" si="57"/>
        <v xml:space="preserve">907-637-G  Traffic Signal Conduit, Underground Encased in Concrete, Type 3, 1/2" </v>
      </c>
      <c r="B3671" s="13" t="s">
        <v>4218</v>
      </c>
      <c r="C3671" s="13" t="s">
        <v>4222</v>
      </c>
      <c r="D3671" s="13" t="s">
        <v>230</v>
      </c>
      <c r="E3671" s="13" t="s">
        <v>187</v>
      </c>
      <c r="F3671" s="13" t="s">
        <v>188</v>
      </c>
      <c r="G3671" s="13" t="s">
        <v>189</v>
      </c>
      <c r="H3671" s="13" t="s">
        <v>190</v>
      </c>
      <c r="I3671" s="13">
        <v>3670</v>
      </c>
    </row>
    <row r="3672" spans="1:9" x14ac:dyDescent="0.25">
      <c r="A3672" s="13" t="str">
        <f t="shared" si="57"/>
        <v xml:space="preserve">907-637-G  Traffic Signal Conduit, Underground Encased in Concrete, Type 3, 2 1/2" </v>
      </c>
      <c r="B3672" s="13" t="s">
        <v>4218</v>
      </c>
      <c r="C3672" s="13" t="s">
        <v>4223</v>
      </c>
      <c r="D3672" s="13" t="s">
        <v>230</v>
      </c>
      <c r="E3672" s="13" t="s">
        <v>187</v>
      </c>
      <c r="F3672" s="13" t="s">
        <v>188</v>
      </c>
      <c r="G3672" s="13" t="s">
        <v>189</v>
      </c>
      <c r="H3672" s="13" t="s">
        <v>190</v>
      </c>
      <c r="I3672" s="13">
        <v>3671</v>
      </c>
    </row>
    <row r="3673" spans="1:9" x14ac:dyDescent="0.25">
      <c r="A3673" s="13" t="str">
        <f t="shared" si="57"/>
        <v xml:space="preserve">907-637-G  Traffic Signal Conduit, Underground Encased in Concrete, Type 3, 2" </v>
      </c>
      <c r="B3673" s="13" t="s">
        <v>4218</v>
      </c>
      <c r="C3673" s="13" t="s">
        <v>4224</v>
      </c>
      <c r="D3673" s="13" t="s">
        <v>230</v>
      </c>
      <c r="E3673" s="13" t="s">
        <v>187</v>
      </c>
      <c r="F3673" s="13" t="s">
        <v>188</v>
      </c>
      <c r="G3673" s="13" t="s">
        <v>189</v>
      </c>
      <c r="H3673" s="13" t="s">
        <v>190</v>
      </c>
      <c r="I3673" s="13">
        <v>3672</v>
      </c>
    </row>
    <row r="3674" spans="1:9" x14ac:dyDescent="0.25">
      <c r="A3674" s="13" t="str">
        <f t="shared" si="57"/>
        <v xml:space="preserve">907-637-G  Traffic Signal Conduit, Underground Encased in Concrete, Type 3, 3 1/2" </v>
      </c>
      <c r="B3674" s="13" t="s">
        <v>4218</v>
      </c>
      <c r="C3674" s="13" t="s">
        <v>4225</v>
      </c>
      <c r="D3674" s="13" t="s">
        <v>230</v>
      </c>
      <c r="E3674" s="13" t="s">
        <v>187</v>
      </c>
      <c r="F3674" s="13" t="s">
        <v>188</v>
      </c>
      <c r="G3674" s="13" t="s">
        <v>189</v>
      </c>
      <c r="H3674" s="13" t="s">
        <v>190</v>
      </c>
      <c r="I3674" s="13">
        <v>3673</v>
      </c>
    </row>
    <row r="3675" spans="1:9" x14ac:dyDescent="0.25">
      <c r="A3675" s="13" t="str">
        <f t="shared" si="57"/>
        <v xml:space="preserve">907-637-G  Traffic Signal Conduit, Underground Encased in Concrete, Type 3, 3" </v>
      </c>
      <c r="B3675" s="13" t="s">
        <v>4218</v>
      </c>
      <c r="C3675" s="13" t="s">
        <v>4226</v>
      </c>
      <c r="D3675" s="13" t="s">
        <v>230</v>
      </c>
      <c r="E3675" s="13" t="s">
        <v>187</v>
      </c>
      <c r="F3675" s="13" t="s">
        <v>188</v>
      </c>
      <c r="G3675" s="13" t="s">
        <v>189</v>
      </c>
      <c r="H3675" s="13" t="s">
        <v>190</v>
      </c>
      <c r="I3675" s="13">
        <v>3674</v>
      </c>
    </row>
    <row r="3676" spans="1:9" x14ac:dyDescent="0.25">
      <c r="A3676" s="13" t="str">
        <f t="shared" si="57"/>
        <v xml:space="preserve">907-637-G  Traffic Signal Conduit, Underground Encased in Concrete, Type 3, 3/4" </v>
      </c>
      <c r="B3676" s="13" t="s">
        <v>4218</v>
      </c>
      <c r="C3676" s="13" t="s">
        <v>4227</v>
      </c>
      <c r="D3676" s="13" t="s">
        <v>230</v>
      </c>
      <c r="E3676" s="13" t="s">
        <v>187</v>
      </c>
      <c r="F3676" s="13" t="s">
        <v>188</v>
      </c>
      <c r="G3676" s="13" t="s">
        <v>189</v>
      </c>
      <c r="H3676" s="13" t="s">
        <v>190</v>
      </c>
      <c r="I3676" s="13">
        <v>3675</v>
      </c>
    </row>
    <row r="3677" spans="1:9" x14ac:dyDescent="0.25">
      <c r="A3677" s="13" t="str">
        <f t="shared" si="57"/>
        <v xml:space="preserve">907-637-G  Traffic Signal Conduit, Underground Encased in Concrete, Type 3, 4" </v>
      </c>
      <c r="B3677" s="13" t="s">
        <v>4218</v>
      </c>
      <c r="C3677" s="13" t="s">
        <v>4228</v>
      </c>
      <c r="D3677" s="13" t="s">
        <v>230</v>
      </c>
      <c r="E3677" s="13" t="s">
        <v>187</v>
      </c>
      <c r="F3677" s="13" t="s">
        <v>188</v>
      </c>
      <c r="G3677" s="13" t="s">
        <v>189</v>
      </c>
      <c r="H3677" s="13" t="s">
        <v>190</v>
      </c>
      <c r="I3677" s="13">
        <v>3676</v>
      </c>
    </row>
    <row r="3678" spans="1:9" x14ac:dyDescent="0.25">
      <c r="A3678" s="13" t="str">
        <f t="shared" si="57"/>
        <v xml:space="preserve">907-637-G  Traffic Signal Conduit, Underground Encased in Concrete, Type 3, 5" </v>
      </c>
      <c r="B3678" s="13" t="s">
        <v>4218</v>
      </c>
      <c r="C3678" s="13" t="s">
        <v>4229</v>
      </c>
      <c r="D3678" s="13" t="s">
        <v>230</v>
      </c>
      <c r="E3678" s="13" t="s">
        <v>187</v>
      </c>
      <c r="F3678" s="13" t="s">
        <v>188</v>
      </c>
      <c r="G3678" s="13" t="s">
        <v>189</v>
      </c>
      <c r="H3678" s="13" t="s">
        <v>190</v>
      </c>
      <c r="I3678" s="13">
        <v>3677</v>
      </c>
    </row>
    <row r="3679" spans="1:9" x14ac:dyDescent="0.25">
      <c r="A3679" s="13" t="str">
        <f t="shared" si="57"/>
        <v xml:space="preserve">907-637-G  Traffic Signal Conduit, Underground Encased in Concrete, Type 3, 6" </v>
      </c>
      <c r="B3679" s="13" t="s">
        <v>4218</v>
      </c>
      <c r="C3679" s="13" t="s">
        <v>4230</v>
      </c>
      <c r="D3679" s="13" t="s">
        <v>230</v>
      </c>
      <c r="E3679" s="13" t="s">
        <v>187</v>
      </c>
      <c r="F3679" s="13" t="s">
        <v>188</v>
      </c>
      <c r="G3679" s="13" t="s">
        <v>189</v>
      </c>
      <c r="H3679" s="13" t="s">
        <v>190</v>
      </c>
      <c r="I3679" s="13">
        <v>3678</v>
      </c>
    </row>
    <row r="3680" spans="1:9" x14ac:dyDescent="0.25">
      <c r="A3680" s="13" t="str">
        <f t="shared" si="57"/>
        <v xml:space="preserve">907-637-G  Traffic Signal Conduit, Underground Encased in Concrete, Type 4, 1 1/2" </v>
      </c>
      <c r="B3680" s="13" t="s">
        <v>4218</v>
      </c>
      <c r="C3680" s="13" t="s">
        <v>4231</v>
      </c>
      <c r="D3680" s="13" t="s">
        <v>230</v>
      </c>
      <c r="E3680" s="13" t="s">
        <v>187</v>
      </c>
      <c r="F3680" s="13" t="s">
        <v>188</v>
      </c>
      <c r="G3680" s="13" t="s">
        <v>189</v>
      </c>
      <c r="H3680" s="13" t="s">
        <v>190</v>
      </c>
      <c r="I3680" s="13">
        <v>3679</v>
      </c>
    </row>
    <row r="3681" spans="1:9" x14ac:dyDescent="0.25">
      <c r="A3681" s="13" t="str">
        <f t="shared" si="57"/>
        <v xml:space="preserve">907-637-H  Traffic Signal Conduit Bank, Underground, Rolled Pipe, 2 @ 2" </v>
      </c>
      <c r="B3681" s="13" t="s">
        <v>4232</v>
      </c>
      <c r="C3681" s="13" t="s">
        <v>4233</v>
      </c>
      <c r="D3681" s="13" t="s">
        <v>230</v>
      </c>
      <c r="E3681" s="13" t="s">
        <v>187</v>
      </c>
      <c r="F3681" s="13" t="s">
        <v>188</v>
      </c>
      <c r="G3681" s="13" t="s">
        <v>189</v>
      </c>
      <c r="H3681" s="13" t="s">
        <v>190</v>
      </c>
      <c r="I3681" s="13">
        <v>3680</v>
      </c>
    </row>
    <row r="3682" spans="1:9" x14ac:dyDescent="0.25">
      <c r="A3682" s="13" t="str">
        <f t="shared" si="57"/>
        <v xml:space="preserve">907-637-H  Traffic Signal Conduit Bank, Underground, Rolled Pipe, 2" </v>
      </c>
      <c r="B3682" s="13" t="s">
        <v>4232</v>
      </c>
      <c r="C3682" s="13" t="s">
        <v>4234</v>
      </c>
      <c r="D3682" s="13" t="s">
        <v>230</v>
      </c>
      <c r="E3682" s="13" t="s">
        <v>187</v>
      </c>
      <c r="F3682" s="13" t="s">
        <v>188</v>
      </c>
      <c r="G3682" s="13" t="s">
        <v>189</v>
      </c>
      <c r="H3682" s="13" t="s">
        <v>190</v>
      </c>
      <c r="I3682" s="13">
        <v>3681</v>
      </c>
    </row>
    <row r="3683" spans="1:9" x14ac:dyDescent="0.25">
      <c r="A3683" s="13" t="str">
        <f t="shared" si="57"/>
        <v xml:space="preserve">907-637-H  Traffic Signal Conduit Bank, Underground, Rolled Pipe, 3 @ 2" </v>
      </c>
      <c r="B3683" s="13" t="s">
        <v>4232</v>
      </c>
      <c r="C3683" s="13" t="s">
        <v>4235</v>
      </c>
      <c r="D3683" s="13" t="s">
        <v>230</v>
      </c>
      <c r="E3683" s="13" t="s">
        <v>187</v>
      </c>
      <c r="F3683" s="13" t="s">
        <v>188</v>
      </c>
      <c r="G3683" s="13" t="s">
        <v>189</v>
      </c>
      <c r="H3683" s="13" t="s">
        <v>190</v>
      </c>
      <c r="I3683" s="13">
        <v>3682</v>
      </c>
    </row>
    <row r="3684" spans="1:9" x14ac:dyDescent="0.25">
      <c r="A3684" s="13" t="str">
        <f t="shared" si="57"/>
        <v xml:space="preserve">907-637-H  Traffic Signal Conduit Bank, Underground, Rolled Pipe, 4 @ 2" </v>
      </c>
      <c r="B3684" s="13" t="s">
        <v>4232</v>
      </c>
      <c r="C3684" s="13" t="s">
        <v>4236</v>
      </c>
      <c r="D3684" s="13" t="s">
        <v>230</v>
      </c>
      <c r="E3684" s="13" t="s">
        <v>187</v>
      </c>
      <c r="F3684" s="13" t="s">
        <v>188</v>
      </c>
      <c r="G3684" s="13" t="s">
        <v>189</v>
      </c>
      <c r="H3684" s="13" t="s">
        <v>190</v>
      </c>
      <c r="I3684" s="13">
        <v>3683</v>
      </c>
    </row>
    <row r="3685" spans="1:9" x14ac:dyDescent="0.25">
      <c r="A3685" s="13" t="str">
        <f t="shared" si="57"/>
        <v xml:space="preserve">907-637-H  Traffic Signal Conduit Bank, Underground, Rolled Pipe, 5 @ 2" </v>
      </c>
      <c r="B3685" s="13" t="s">
        <v>4232</v>
      </c>
      <c r="C3685" s="13" t="s">
        <v>4237</v>
      </c>
      <c r="D3685" s="13" t="s">
        <v>230</v>
      </c>
      <c r="E3685" s="13" t="s">
        <v>187</v>
      </c>
      <c r="F3685" s="13" t="s">
        <v>188</v>
      </c>
      <c r="G3685" s="13" t="s">
        <v>189</v>
      </c>
      <c r="H3685" s="13" t="s">
        <v>190</v>
      </c>
      <c r="I3685" s="13">
        <v>3684</v>
      </c>
    </row>
    <row r="3686" spans="1:9" x14ac:dyDescent="0.25">
      <c r="A3686" s="13" t="str">
        <f t="shared" si="57"/>
        <v xml:space="preserve">907-637-I  Traffic Signal Conduit Bank, Underground, Drilled or Jacked, Rolled Pipe, 2 @ 2" </v>
      </c>
      <c r="B3686" s="13" t="s">
        <v>4238</v>
      </c>
      <c r="C3686" s="13" t="s">
        <v>4239</v>
      </c>
      <c r="D3686" s="13" t="s">
        <v>230</v>
      </c>
      <c r="E3686" s="13" t="s">
        <v>187</v>
      </c>
      <c r="F3686" s="13" t="s">
        <v>188</v>
      </c>
      <c r="G3686" s="13" t="s">
        <v>189</v>
      </c>
      <c r="H3686" s="13" t="s">
        <v>190</v>
      </c>
      <c r="I3686" s="13">
        <v>3685</v>
      </c>
    </row>
    <row r="3687" spans="1:9" x14ac:dyDescent="0.25">
      <c r="A3687" s="13" t="str">
        <f t="shared" si="57"/>
        <v xml:space="preserve">907-637-I  Traffic Signal Conduit Bank, Underground, Drilled or Jacked, Rolled Pipe, 2" </v>
      </c>
      <c r="B3687" s="13" t="s">
        <v>4238</v>
      </c>
      <c r="C3687" s="13" t="s">
        <v>4240</v>
      </c>
      <c r="D3687" s="13" t="s">
        <v>230</v>
      </c>
      <c r="E3687" s="13" t="s">
        <v>187</v>
      </c>
      <c r="F3687" s="13" t="s">
        <v>188</v>
      </c>
      <c r="G3687" s="13" t="s">
        <v>189</v>
      </c>
      <c r="H3687" s="13" t="s">
        <v>190</v>
      </c>
      <c r="I3687" s="13">
        <v>3686</v>
      </c>
    </row>
    <row r="3688" spans="1:9" x14ac:dyDescent="0.25">
      <c r="A3688" s="13" t="str">
        <f t="shared" si="57"/>
        <v xml:space="preserve">907-637-I  Traffic Signal Conduit Bank, Underground, Drilled or Jacked, Rolled Pipe, 3 @ 2" </v>
      </c>
      <c r="B3688" s="13" t="s">
        <v>4238</v>
      </c>
      <c r="C3688" s="13" t="s">
        <v>4241</v>
      </c>
      <c r="D3688" s="13" t="s">
        <v>230</v>
      </c>
      <c r="E3688" s="13" t="s">
        <v>187</v>
      </c>
      <c r="F3688" s="13" t="s">
        <v>188</v>
      </c>
      <c r="G3688" s="13" t="s">
        <v>189</v>
      </c>
      <c r="H3688" s="13" t="s">
        <v>190</v>
      </c>
      <c r="I3688" s="13">
        <v>3687</v>
      </c>
    </row>
    <row r="3689" spans="1:9" x14ac:dyDescent="0.25">
      <c r="A3689" s="13" t="str">
        <f t="shared" si="57"/>
        <v xml:space="preserve">907-637-I  Traffic Signal Conduit Bank, Underground, Drilled or Jacked, Rolled Pipe, 4 @ 2" </v>
      </c>
      <c r="B3689" s="13" t="s">
        <v>4238</v>
      </c>
      <c r="C3689" s="13" t="s">
        <v>4242</v>
      </c>
      <c r="D3689" s="13" t="s">
        <v>230</v>
      </c>
      <c r="E3689" s="13" t="s">
        <v>187</v>
      </c>
      <c r="F3689" s="13" t="s">
        <v>188</v>
      </c>
      <c r="G3689" s="13" t="s">
        <v>189</v>
      </c>
      <c r="H3689" s="13" t="s">
        <v>190</v>
      </c>
      <c r="I3689" s="13">
        <v>3688</v>
      </c>
    </row>
    <row r="3690" spans="1:9" x14ac:dyDescent="0.25">
      <c r="A3690" s="13" t="str">
        <f t="shared" si="57"/>
        <v xml:space="preserve">907-637-I  Traffic Signal Conduit Bank, Underground, Drilled or Jacked, Rolled Pipe, 5 @ 2" </v>
      </c>
      <c r="B3690" s="13" t="s">
        <v>4238</v>
      </c>
      <c r="C3690" s="13" t="s">
        <v>4243</v>
      </c>
      <c r="D3690" s="13" t="s">
        <v>230</v>
      </c>
      <c r="E3690" s="13" t="s">
        <v>187</v>
      </c>
      <c r="F3690" s="13" t="s">
        <v>188</v>
      </c>
      <c r="G3690" s="13" t="s">
        <v>189</v>
      </c>
      <c r="H3690" s="13" t="s">
        <v>190</v>
      </c>
      <c r="I3690" s="13">
        <v>3689</v>
      </c>
    </row>
    <row r="3691" spans="1:9" x14ac:dyDescent="0.25">
      <c r="A3691" s="13" t="str">
        <f t="shared" si="57"/>
        <v xml:space="preserve">907-637-J  Traffic Signal Conduit Bank, Structural Conduit, Rolled Pipe, 5 @ 2" </v>
      </c>
      <c r="B3691" s="13" t="s">
        <v>4244</v>
      </c>
      <c r="C3691" s="13" t="s">
        <v>4245</v>
      </c>
      <c r="D3691" s="13" t="s">
        <v>230</v>
      </c>
      <c r="E3691" s="13" t="s">
        <v>187</v>
      </c>
      <c r="F3691" s="13" t="s">
        <v>188</v>
      </c>
      <c r="G3691" s="13" t="s">
        <v>189</v>
      </c>
      <c r="H3691" s="13" t="s">
        <v>190</v>
      </c>
      <c r="I3691" s="13">
        <v>3690</v>
      </c>
    </row>
    <row r="3692" spans="1:9" x14ac:dyDescent="0.25">
      <c r="A3692" s="13" t="str">
        <f t="shared" si="57"/>
        <v xml:space="preserve">907-637-K  Traffic Signal Conduit Bank, Aerial Supported, Type 1, 2 @ 2" </v>
      </c>
      <c r="B3692" s="13" t="s">
        <v>4246</v>
      </c>
      <c r="C3692" s="13" t="s">
        <v>4247</v>
      </c>
      <c r="D3692" s="13" t="s">
        <v>230</v>
      </c>
      <c r="E3692" s="13" t="s">
        <v>187</v>
      </c>
      <c r="F3692" s="13" t="s">
        <v>188</v>
      </c>
      <c r="G3692" s="13" t="s">
        <v>189</v>
      </c>
      <c r="H3692" s="13" t="s">
        <v>190</v>
      </c>
      <c r="I3692" s="13">
        <v>3691</v>
      </c>
    </row>
    <row r="3693" spans="1:9" x14ac:dyDescent="0.25">
      <c r="A3693" s="13" t="str">
        <f t="shared" si="57"/>
        <v xml:space="preserve">907-637-K  Traffic Signal Conduit Bank, Aerial Supported, Type 1, 3 @ 2" </v>
      </c>
      <c r="B3693" s="13" t="s">
        <v>4246</v>
      </c>
      <c r="C3693" s="13" t="s">
        <v>4248</v>
      </c>
      <c r="D3693" s="13" t="s">
        <v>230</v>
      </c>
      <c r="E3693" s="13" t="s">
        <v>187</v>
      </c>
      <c r="F3693" s="13" t="s">
        <v>188</v>
      </c>
      <c r="G3693" s="13" t="s">
        <v>189</v>
      </c>
      <c r="H3693" s="13" t="s">
        <v>190</v>
      </c>
      <c r="I3693" s="13">
        <v>3692</v>
      </c>
    </row>
    <row r="3694" spans="1:9" x14ac:dyDescent="0.25">
      <c r="A3694" s="13" t="str">
        <f t="shared" si="57"/>
        <v xml:space="preserve">638-A      Flasher Assembly </v>
      </c>
      <c r="B3694" s="13" t="s">
        <v>4249</v>
      </c>
      <c r="C3694" s="13" t="s">
        <v>4250</v>
      </c>
      <c r="D3694" s="13" t="s">
        <v>207</v>
      </c>
      <c r="E3694" s="13" t="s">
        <v>187</v>
      </c>
      <c r="F3694" s="13" t="s">
        <v>188</v>
      </c>
      <c r="G3694" s="13" t="s">
        <v>189</v>
      </c>
      <c r="H3694" s="13" t="s">
        <v>190</v>
      </c>
      <c r="I3694" s="13">
        <v>3693</v>
      </c>
    </row>
    <row r="3695" spans="1:9" x14ac:dyDescent="0.25">
      <c r="A3695" s="13" t="str">
        <f t="shared" si="57"/>
        <v xml:space="preserve">638-A      Flashing Assembly, Advanced Warning </v>
      </c>
      <c r="B3695" s="13" t="s">
        <v>4249</v>
      </c>
      <c r="C3695" s="13" t="s">
        <v>4251</v>
      </c>
      <c r="D3695" s="13" t="s">
        <v>207</v>
      </c>
      <c r="E3695" s="13" t="s">
        <v>187</v>
      </c>
      <c r="F3695" s="13" t="s">
        <v>188</v>
      </c>
      <c r="G3695" s="13" t="s">
        <v>189</v>
      </c>
      <c r="H3695" s="13" t="s">
        <v>190</v>
      </c>
      <c r="I3695" s="13">
        <v>3694</v>
      </c>
    </row>
    <row r="3696" spans="1:9" x14ac:dyDescent="0.25">
      <c r="A3696" s="13" t="str">
        <f t="shared" si="57"/>
        <v xml:space="preserve">638-A      Flashing Assembly, Be Prepared to Stop When Flashing </v>
      </c>
      <c r="B3696" s="13" t="s">
        <v>4249</v>
      </c>
      <c r="C3696" s="13" t="s">
        <v>4252</v>
      </c>
      <c r="D3696" s="13" t="s">
        <v>207</v>
      </c>
      <c r="E3696" s="13" t="s">
        <v>187</v>
      </c>
      <c r="F3696" s="13" t="s">
        <v>188</v>
      </c>
      <c r="G3696" s="13" t="s">
        <v>189</v>
      </c>
      <c r="H3696" s="13" t="s">
        <v>190</v>
      </c>
      <c r="I3696" s="13">
        <v>3695</v>
      </c>
    </row>
    <row r="3697" spans="1:9" x14ac:dyDescent="0.25">
      <c r="A3697" s="13" t="str">
        <f t="shared" si="57"/>
        <v xml:space="preserve">638-A      Flasher Assembly, ICWS, Watch For Traffic </v>
      </c>
      <c r="B3697" s="13" t="s">
        <v>4249</v>
      </c>
      <c r="C3697" s="13" t="s">
        <v>4253</v>
      </c>
      <c r="D3697" s="13" t="s">
        <v>207</v>
      </c>
      <c r="E3697" s="13" t="s">
        <v>187</v>
      </c>
      <c r="F3697" s="13" t="s">
        <v>188</v>
      </c>
      <c r="G3697" s="13" t="s">
        <v>189</v>
      </c>
      <c r="H3697" s="13" t="s">
        <v>190</v>
      </c>
      <c r="I3697" s="13">
        <v>3696</v>
      </c>
    </row>
    <row r="3698" spans="1:9" x14ac:dyDescent="0.25">
      <c r="A3698" s="13" t="str">
        <f t="shared" si="57"/>
        <v xml:space="preserve">638-A      Flasher Assembly, ICWS, Watch For Entering Traffic </v>
      </c>
      <c r="B3698" s="13" t="s">
        <v>4249</v>
      </c>
      <c r="C3698" s="13" t="s">
        <v>4254</v>
      </c>
      <c r="D3698" s="13" t="s">
        <v>207</v>
      </c>
      <c r="E3698" s="13" t="s">
        <v>187</v>
      </c>
      <c r="F3698" s="13" t="s">
        <v>188</v>
      </c>
      <c r="G3698" s="13" t="s">
        <v>189</v>
      </c>
      <c r="H3698" s="13" t="s">
        <v>190</v>
      </c>
      <c r="I3698" s="13">
        <v>3697</v>
      </c>
    </row>
    <row r="3699" spans="1:9" x14ac:dyDescent="0.25">
      <c r="A3699" s="13" t="str">
        <f t="shared" si="57"/>
        <v xml:space="preserve">638-A      Flasher Assembly, Prepare To Stop </v>
      </c>
      <c r="B3699" s="13" t="s">
        <v>4249</v>
      </c>
      <c r="C3699" s="13" t="s">
        <v>4255</v>
      </c>
      <c r="D3699" s="13" t="s">
        <v>207</v>
      </c>
      <c r="E3699" s="13" t="s">
        <v>187</v>
      </c>
      <c r="F3699" s="13" t="s">
        <v>188</v>
      </c>
      <c r="G3699" s="13" t="s">
        <v>189</v>
      </c>
      <c r="H3699" s="13" t="s">
        <v>190</v>
      </c>
      <c r="I3699" s="13">
        <v>3698</v>
      </c>
    </row>
    <row r="3700" spans="1:9" x14ac:dyDescent="0.25">
      <c r="A3700" s="13" t="str">
        <f t="shared" si="57"/>
        <v xml:space="preserve">638-B      School Zone Flasher Assembly </v>
      </c>
      <c r="B3700" s="13" t="s">
        <v>4256</v>
      </c>
      <c r="C3700" s="13" t="s">
        <v>4257</v>
      </c>
      <c r="D3700" s="13" t="s">
        <v>207</v>
      </c>
      <c r="E3700" s="13" t="s">
        <v>187</v>
      </c>
      <c r="F3700" s="13" t="s">
        <v>188</v>
      </c>
      <c r="G3700" s="13" t="s">
        <v>189</v>
      </c>
      <c r="H3700" s="13" t="s">
        <v>190</v>
      </c>
      <c r="I3700" s="13">
        <v>3699</v>
      </c>
    </row>
    <row r="3701" spans="1:9" x14ac:dyDescent="0.25">
      <c r="A3701" s="13" t="str">
        <f t="shared" si="57"/>
        <v xml:space="preserve">638-C      Flasher Assembly - Solar Powered </v>
      </c>
      <c r="B3701" s="13" t="s">
        <v>4258</v>
      </c>
      <c r="C3701" s="13" t="s">
        <v>4259</v>
      </c>
      <c r="D3701" s="13" t="s">
        <v>207</v>
      </c>
      <c r="E3701" s="13" t="s">
        <v>187</v>
      </c>
      <c r="F3701" s="13" t="s">
        <v>188</v>
      </c>
      <c r="G3701" s="13" t="s">
        <v>189</v>
      </c>
      <c r="H3701" s="13" t="s">
        <v>190</v>
      </c>
      <c r="I3701" s="13">
        <v>3700</v>
      </c>
    </row>
    <row r="3702" spans="1:9" x14ac:dyDescent="0.25">
      <c r="A3702" s="13" t="str">
        <f t="shared" si="57"/>
        <v xml:space="preserve">638-D      School Zone Flasher Assembly - Solar Powered </v>
      </c>
      <c r="B3702" s="13" t="s">
        <v>4260</v>
      </c>
      <c r="C3702" s="13" t="s">
        <v>4261</v>
      </c>
      <c r="D3702" s="13" t="s">
        <v>207</v>
      </c>
      <c r="E3702" s="13" t="s">
        <v>187</v>
      </c>
      <c r="F3702" s="13" t="s">
        <v>188</v>
      </c>
      <c r="G3702" s="13" t="s">
        <v>189</v>
      </c>
      <c r="H3702" s="13" t="s">
        <v>190</v>
      </c>
      <c r="I3702" s="13">
        <v>3701</v>
      </c>
    </row>
    <row r="3703" spans="1:9" x14ac:dyDescent="0.25">
      <c r="A3703" s="13" t="str">
        <f t="shared" si="57"/>
        <v xml:space="preserve">907-638-PP Flasher Assembly - Solar Powered, Pedestrian Yield </v>
      </c>
      <c r="B3703" s="13" t="s">
        <v>4262</v>
      </c>
      <c r="C3703" s="13" t="s">
        <v>4263</v>
      </c>
      <c r="D3703" s="13" t="s">
        <v>207</v>
      </c>
      <c r="E3703" s="13" t="s">
        <v>187</v>
      </c>
      <c r="F3703" s="13" t="s">
        <v>188</v>
      </c>
      <c r="G3703" s="13" t="s">
        <v>189</v>
      </c>
      <c r="H3703" s="13" t="s">
        <v>190</v>
      </c>
      <c r="I3703" s="13">
        <v>3702</v>
      </c>
    </row>
    <row r="3704" spans="1:9" x14ac:dyDescent="0.25">
      <c r="A3704" s="13" t="str">
        <f t="shared" si="57"/>
        <v xml:space="preserve">907-639-A  Railroad Signal Preemption </v>
      </c>
      <c r="B3704" s="13" t="s">
        <v>4264</v>
      </c>
      <c r="C3704" s="13" t="s">
        <v>4265</v>
      </c>
      <c r="D3704" s="13" t="s">
        <v>207</v>
      </c>
      <c r="E3704" s="13" t="s">
        <v>187</v>
      </c>
      <c r="F3704" s="13" t="s">
        <v>188</v>
      </c>
      <c r="G3704" s="13" t="s">
        <v>189</v>
      </c>
      <c r="H3704" s="13" t="s">
        <v>190</v>
      </c>
      <c r="I3704" s="13">
        <v>3703</v>
      </c>
    </row>
    <row r="3705" spans="1:9" x14ac:dyDescent="0.25">
      <c r="A3705" s="13" t="str">
        <f t="shared" si="57"/>
        <v xml:space="preserve">907-639-B  Type 1 Optical Detector </v>
      </c>
      <c r="B3705" s="13" t="s">
        <v>4266</v>
      </c>
      <c r="C3705" s="13" t="s">
        <v>4267</v>
      </c>
      <c r="D3705" s="13" t="s">
        <v>207</v>
      </c>
      <c r="E3705" s="13" t="s">
        <v>187</v>
      </c>
      <c r="F3705" s="13" t="s">
        <v>188</v>
      </c>
      <c r="G3705" s="13" t="s">
        <v>189</v>
      </c>
      <c r="H3705" s="13" t="s">
        <v>190</v>
      </c>
      <c r="I3705" s="13">
        <v>3704</v>
      </c>
    </row>
    <row r="3706" spans="1:9" x14ac:dyDescent="0.25">
      <c r="A3706" s="13" t="str">
        <f t="shared" si="57"/>
        <v xml:space="preserve">907-639-C  Type 1 Optical Detector Cable </v>
      </c>
      <c r="B3706" s="13" t="s">
        <v>4268</v>
      </c>
      <c r="C3706" s="13" t="s">
        <v>4269</v>
      </c>
      <c r="D3706" s="13" t="s">
        <v>230</v>
      </c>
      <c r="E3706" s="13" t="s">
        <v>187</v>
      </c>
      <c r="F3706" s="13" t="s">
        <v>188</v>
      </c>
      <c r="G3706" s="13" t="s">
        <v>189</v>
      </c>
      <c r="H3706" s="13" t="s">
        <v>190</v>
      </c>
      <c r="I3706" s="13">
        <v>3705</v>
      </c>
    </row>
    <row r="3707" spans="1:9" x14ac:dyDescent="0.25">
      <c r="A3707" s="13" t="str">
        <f t="shared" si="57"/>
        <v xml:space="preserve">907-639-D  Multimode Phase Selector </v>
      </c>
      <c r="B3707" s="13" t="s">
        <v>4270</v>
      </c>
      <c r="C3707" s="13" t="s">
        <v>4271</v>
      </c>
      <c r="D3707" s="13" t="s">
        <v>207</v>
      </c>
      <c r="E3707" s="13" t="s">
        <v>187</v>
      </c>
      <c r="F3707" s="13" t="s">
        <v>188</v>
      </c>
      <c r="G3707" s="13" t="s">
        <v>189</v>
      </c>
      <c r="H3707" s="13" t="s">
        <v>190</v>
      </c>
      <c r="I3707" s="13">
        <v>3706</v>
      </c>
    </row>
    <row r="3708" spans="1:9" x14ac:dyDescent="0.25">
      <c r="A3708" s="13" t="str">
        <f t="shared" si="57"/>
        <v xml:space="preserve">907-639-E  Type 2 Radio/GPS Module </v>
      </c>
      <c r="B3708" s="13" t="s">
        <v>4272</v>
      </c>
      <c r="C3708" s="13" t="s">
        <v>4273</v>
      </c>
      <c r="D3708" s="13" t="s">
        <v>207</v>
      </c>
      <c r="E3708" s="13" t="s">
        <v>187</v>
      </c>
      <c r="F3708" s="13" t="s">
        <v>188</v>
      </c>
      <c r="G3708" s="13" t="s">
        <v>189</v>
      </c>
      <c r="H3708" s="13" t="s">
        <v>190</v>
      </c>
      <c r="I3708" s="13">
        <v>3707</v>
      </c>
    </row>
    <row r="3709" spans="1:9" x14ac:dyDescent="0.25">
      <c r="A3709" s="13" t="str">
        <f t="shared" si="57"/>
        <v xml:space="preserve">907-639-F  Type 2 Radio/GPS Cable </v>
      </c>
      <c r="B3709" s="13" t="s">
        <v>4274</v>
      </c>
      <c r="C3709" s="13" t="s">
        <v>4275</v>
      </c>
      <c r="D3709" s="13" t="s">
        <v>230</v>
      </c>
      <c r="E3709" s="13" t="s">
        <v>187</v>
      </c>
      <c r="F3709" s="13" t="s">
        <v>188</v>
      </c>
      <c r="G3709" s="13" t="s">
        <v>189</v>
      </c>
      <c r="H3709" s="13" t="s">
        <v>190</v>
      </c>
      <c r="I3709" s="13">
        <v>3708</v>
      </c>
    </row>
    <row r="3710" spans="1:9" x14ac:dyDescent="0.25">
      <c r="A3710" s="13" t="str">
        <f t="shared" si="57"/>
        <v xml:space="preserve">907-639-G  Confirmation Light </v>
      </c>
      <c r="B3710" s="13" t="s">
        <v>4276</v>
      </c>
      <c r="C3710" s="13" t="s">
        <v>4277</v>
      </c>
      <c r="D3710" s="13" t="s">
        <v>207</v>
      </c>
      <c r="E3710" s="13" t="s">
        <v>187</v>
      </c>
      <c r="F3710" s="13" t="s">
        <v>188</v>
      </c>
      <c r="G3710" s="13" t="s">
        <v>189</v>
      </c>
      <c r="H3710" s="13" t="s">
        <v>190</v>
      </c>
      <c r="I3710" s="13">
        <v>3709</v>
      </c>
    </row>
    <row r="3711" spans="1:9" x14ac:dyDescent="0.25">
      <c r="A3711" s="13" t="str">
        <f t="shared" si="57"/>
        <v xml:space="preserve">907-639-H  Rotating Beacon </v>
      </c>
      <c r="B3711" s="13" t="s">
        <v>4278</v>
      </c>
      <c r="C3711" s="13" t="s">
        <v>4279</v>
      </c>
      <c r="D3711" s="13" t="s">
        <v>207</v>
      </c>
      <c r="E3711" s="13" t="s">
        <v>187</v>
      </c>
      <c r="F3711" s="13" t="s">
        <v>188</v>
      </c>
      <c r="G3711" s="13" t="s">
        <v>189</v>
      </c>
      <c r="H3711" s="13" t="s">
        <v>190</v>
      </c>
      <c r="I3711" s="13">
        <v>3710</v>
      </c>
    </row>
    <row r="3712" spans="1:9" x14ac:dyDescent="0.25">
      <c r="A3712" s="13" t="str">
        <f t="shared" si="57"/>
        <v xml:space="preserve">907-639-J  Type 3 Intersection Device </v>
      </c>
      <c r="B3712" s="13" t="s">
        <v>4280</v>
      </c>
      <c r="C3712" s="13" t="s">
        <v>4281</v>
      </c>
      <c r="D3712" s="13" t="s">
        <v>207</v>
      </c>
      <c r="E3712" s="13" t="s">
        <v>187</v>
      </c>
      <c r="F3712" s="13" t="s">
        <v>188</v>
      </c>
      <c r="G3712" s="13" t="s">
        <v>189</v>
      </c>
      <c r="H3712" s="13" t="s">
        <v>190</v>
      </c>
      <c r="I3712" s="13">
        <v>3711</v>
      </c>
    </row>
    <row r="3713" spans="1:9" x14ac:dyDescent="0.25">
      <c r="A3713" s="13" t="str">
        <f t="shared" si="57"/>
        <v xml:space="preserve">907-640-A  Vehicle Loop Assemblies </v>
      </c>
      <c r="B3713" s="13" t="s">
        <v>4282</v>
      </c>
      <c r="C3713" s="13" t="s">
        <v>4283</v>
      </c>
      <c r="D3713" s="13" t="s">
        <v>230</v>
      </c>
      <c r="E3713" s="13" t="s">
        <v>187</v>
      </c>
      <c r="F3713" s="13" t="s">
        <v>188</v>
      </c>
      <c r="G3713" s="13" t="s">
        <v>189</v>
      </c>
      <c r="H3713" s="13" t="s">
        <v>190</v>
      </c>
      <c r="I3713" s="13">
        <v>3712</v>
      </c>
    </row>
    <row r="3714" spans="1:9" x14ac:dyDescent="0.25">
      <c r="A3714" s="13" t="str">
        <f t="shared" si="57"/>
        <v xml:space="preserve">907-640-B  Shielded Cable, AWG #14, 2 Conductor </v>
      </c>
      <c r="B3714" s="13" t="s">
        <v>4284</v>
      </c>
      <c r="C3714" s="13" t="s">
        <v>4285</v>
      </c>
      <c r="D3714" s="13" t="s">
        <v>230</v>
      </c>
      <c r="E3714" s="13" t="s">
        <v>187</v>
      </c>
      <c r="F3714" s="13" t="s">
        <v>188</v>
      </c>
      <c r="G3714" s="13" t="s">
        <v>189</v>
      </c>
      <c r="H3714" s="13" t="s">
        <v>190</v>
      </c>
      <c r="I3714" s="13">
        <v>3713</v>
      </c>
    </row>
    <row r="3715" spans="1:9" x14ac:dyDescent="0.25">
      <c r="A3715" s="13" t="str">
        <f t="shared" si="57"/>
        <v xml:space="preserve">907-640-B  Shielded Cable, AWG #18, 4 Conductor </v>
      </c>
      <c r="B3715" s="13" t="s">
        <v>4284</v>
      </c>
      <c r="C3715" s="13" t="s">
        <v>4286</v>
      </c>
      <c r="D3715" s="13" t="s">
        <v>230</v>
      </c>
      <c r="E3715" s="13" t="s">
        <v>187</v>
      </c>
      <c r="F3715" s="13" t="s">
        <v>188</v>
      </c>
      <c r="G3715" s="13" t="s">
        <v>189</v>
      </c>
      <c r="H3715" s="13" t="s">
        <v>190</v>
      </c>
      <c r="I3715" s="13">
        <v>3714</v>
      </c>
    </row>
    <row r="3716" spans="1:9" x14ac:dyDescent="0.25">
      <c r="A3716" s="13" t="str">
        <f t="shared" ref="A3716:A3779" si="58">_xlfn.CONCAT(B3716," ", C3716)</f>
        <v xml:space="preserve">907-640-C  Loop Detector Amplifier, 2 Channel </v>
      </c>
      <c r="B3716" s="13" t="s">
        <v>4287</v>
      </c>
      <c r="C3716" s="13" t="s">
        <v>4288</v>
      </c>
      <c r="D3716" s="13" t="s">
        <v>207</v>
      </c>
      <c r="E3716" s="13" t="s">
        <v>187</v>
      </c>
      <c r="F3716" s="13" t="s">
        <v>188</v>
      </c>
      <c r="G3716" s="13" t="s">
        <v>189</v>
      </c>
      <c r="H3716" s="13" t="s">
        <v>190</v>
      </c>
      <c r="I3716" s="13">
        <v>3715</v>
      </c>
    </row>
    <row r="3717" spans="1:9" x14ac:dyDescent="0.25">
      <c r="A3717" s="13" t="str">
        <f t="shared" si="58"/>
        <v xml:space="preserve">907-640-C  Loop Detector Amplifier, 4 Channel </v>
      </c>
      <c r="B3717" s="13" t="s">
        <v>4287</v>
      </c>
      <c r="C3717" s="13" t="s">
        <v>4289</v>
      </c>
      <c r="D3717" s="13" t="s">
        <v>207</v>
      </c>
      <c r="E3717" s="13" t="s">
        <v>187</v>
      </c>
      <c r="F3717" s="13" t="s">
        <v>188</v>
      </c>
      <c r="G3717" s="13" t="s">
        <v>189</v>
      </c>
      <c r="H3717" s="13" t="s">
        <v>190</v>
      </c>
      <c r="I3717" s="13">
        <v>3716</v>
      </c>
    </row>
    <row r="3718" spans="1:9" x14ac:dyDescent="0.25">
      <c r="A3718" s="13" t="str">
        <f t="shared" si="58"/>
        <v xml:space="preserve">907-641-A  Signal Stop Bar Radar Vehicle Detection Sensor, Type 1 </v>
      </c>
      <c r="B3718" s="13" t="s">
        <v>4290</v>
      </c>
      <c r="C3718" s="13" t="s">
        <v>4291</v>
      </c>
      <c r="D3718" s="13" t="s">
        <v>207</v>
      </c>
      <c r="E3718" s="13" t="s">
        <v>187</v>
      </c>
      <c r="F3718" s="13" t="s">
        <v>188</v>
      </c>
      <c r="G3718" s="13" t="s">
        <v>189</v>
      </c>
      <c r="H3718" s="13" t="s">
        <v>190</v>
      </c>
      <c r="I3718" s="13">
        <v>3717</v>
      </c>
    </row>
    <row r="3719" spans="1:9" x14ac:dyDescent="0.25">
      <c r="A3719" s="13" t="str">
        <f t="shared" si="58"/>
        <v xml:space="preserve">907-641-A  Signal Stop Bar Radar Vehicle Detection Sensor, Type 2 </v>
      </c>
      <c r="B3719" s="13" t="s">
        <v>4290</v>
      </c>
      <c r="C3719" s="13" t="s">
        <v>4292</v>
      </c>
      <c r="D3719" s="13" t="s">
        <v>207</v>
      </c>
      <c r="E3719" s="13" t="s">
        <v>187</v>
      </c>
      <c r="F3719" s="13" t="s">
        <v>188</v>
      </c>
      <c r="G3719" s="13" t="s">
        <v>189</v>
      </c>
      <c r="H3719" s="13" t="s">
        <v>190</v>
      </c>
      <c r="I3719" s="13">
        <v>3718</v>
      </c>
    </row>
    <row r="3720" spans="1:9" x14ac:dyDescent="0.25">
      <c r="A3720" s="13" t="str">
        <f t="shared" si="58"/>
        <v xml:space="preserve">907-641-B  Signal Advanced Radar Vehicle Detection Sensor, Type 1 </v>
      </c>
      <c r="B3720" s="13" t="s">
        <v>4293</v>
      </c>
      <c r="C3720" s="13" t="s">
        <v>4294</v>
      </c>
      <c r="D3720" s="13" t="s">
        <v>207</v>
      </c>
      <c r="E3720" s="13" t="s">
        <v>187</v>
      </c>
      <c r="F3720" s="13" t="s">
        <v>188</v>
      </c>
      <c r="G3720" s="13" t="s">
        <v>189</v>
      </c>
      <c r="H3720" s="13" t="s">
        <v>190</v>
      </c>
      <c r="I3720" s="13">
        <v>3719</v>
      </c>
    </row>
    <row r="3721" spans="1:9" x14ac:dyDescent="0.25">
      <c r="A3721" s="13" t="str">
        <f t="shared" si="58"/>
        <v xml:space="preserve">907-641-B  Signal Advanced Radar Vehicle Detection Sensor, Type 2 </v>
      </c>
      <c r="B3721" s="13" t="s">
        <v>4293</v>
      </c>
      <c r="C3721" s="13" t="s">
        <v>4295</v>
      </c>
      <c r="D3721" s="13" t="s">
        <v>207</v>
      </c>
      <c r="E3721" s="13" t="s">
        <v>187</v>
      </c>
      <c r="F3721" s="13" t="s">
        <v>188</v>
      </c>
      <c r="G3721" s="13" t="s">
        <v>189</v>
      </c>
      <c r="H3721" s="13" t="s">
        <v>190</v>
      </c>
      <c r="I3721" s="13">
        <v>3720</v>
      </c>
    </row>
    <row r="3722" spans="1:9" x14ac:dyDescent="0.25">
      <c r="A3722" s="13" t="str">
        <f t="shared" si="58"/>
        <v xml:space="preserve">907-641-C  ITS Radar Detection Sensor </v>
      </c>
      <c r="B3722" s="13" t="s">
        <v>4296</v>
      </c>
      <c r="C3722" s="13" t="s">
        <v>4297</v>
      </c>
      <c r="D3722" s="13" t="s">
        <v>207</v>
      </c>
      <c r="E3722" s="13" t="s">
        <v>187</v>
      </c>
      <c r="F3722" s="13" t="s">
        <v>188</v>
      </c>
      <c r="G3722" s="13" t="s">
        <v>189</v>
      </c>
      <c r="H3722" s="13" t="s">
        <v>190</v>
      </c>
      <c r="I3722" s="13">
        <v>3721</v>
      </c>
    </row>
    <row r="3723" spans="1:9" x14ac:dyDescent="0.25">
      <c r="A3723" s="13" t="str">
        <f t="shared" si="58"/>
        <v xml:space="preserve">907-641-C  ITS Radar Vehicle Detection Sensor </v>
      </c>
      <c r="B3723" s="13" t="s">
        <v>4296</v>
      </c>
      <c r="C3723" s="13" t="s">
        <v>4298</v>
      </c>
      <c r="D3723" s="13" t="s">
        <v>207</v>
      </c>
      <c r="E3723" s="13" t="s">
        <v>187</v>
      </c>
      <c r="F3723" s="13" t="s">
        <v>188</v>
      </c>
      <c r="G3723" s="13" t="s">
        <v>189</v>
      </c>
      <c r="H3723" s="13" t="s">
        <v>190</v>
      </c>
      <c r="I3723" s="13">
        <v>3722</v>
      </c>
    </row>
    <row r="3724" spans="1:9" x14ac:dyDescent="0.25">
      <c r="A3724" s="13" t="str">
        <f t="shared" si="58"/>
        <v xml:space="preserve">907-641-D  Radar Vehicle Detection Cable </v>
      </c>
      <c r="B3724" s="13" t="s">
        <v>4299</v>
      </c>
      <c r="C3724" s="13" t="s">
        <v>4300</v>
      </c>
      <c r="D3724" s="13" t="s">
        <v>230</v>
      </c>
      <c r="E3724" s="13" t="s">
        <v>187</v>
      </c>
      <c r="F3724" s="13" t="s">
        <v>188</v>
      </c>
      <c r="G3724" s="13" t="s">
        <v>189</v>
      </c>
      <c r="H3724" s="13" t="s">
        <v>190</v>
      </c>
      <c r="I3724" s="13">
        <v>3723</v>
      </c>
    </row>
    <row r="3725" spans="1:9" x14ac:dyDescent="0.25">
      <c r="A3725" s="13" t="str">
        <f t="shared" si="58"/>
        <v xml:space="preserve">907-641-E  Radar Vehicle Detection Training </v>
      </c>
      <c r="B3725" s="13" t="s">
        <v>4301</v>
      </c>
      <c r="C3725" s="13" t="s">
        <v>4302</v>
      </c>
      <c r="D3725" s="13" t="s">
        <v>186</v>
      </c>
      <c r="E3725" s="13" t="s">
        <v>187</v>
      </c>
      <c r="F3725" s="13" t="s">
        <v>188</v>
      </c>
      <c r="G3725" s="13" t="s">
        <v>189</v>
      </c>
      <c r="H3725" s="13" t="s">
        <v>190</v>
      </c>
      <c r="I3725" s="13">
        <v>3724</v>
      </c>
    </row>
    <row r="3726" spans="1:9" x14ac:dyDescent="0.25">
      <c r="A3726" s="13" t="str">
        <f t="shared" si="58"/>
        <v xml:space="preserve">907-641-F  Signal Radar Vehicle Detection Processor, Type 1 </v>
      </c>
      <c r="B3726" s="13" t="s">
        <v>4303</v>
      </c>
      <c r="C3726" s="13" t="s">
        <v>4304</v>
      </c>
      <c r="D3726" s="13" t="s">
        <v>207</v>
      </c>
      <c r="E3726" s="13" t="s">
        <v>187</v>
      </c>
      <c r="F3726" s="13" t="s">
        <v>188</v>
      </c>
      <c r="G3726" s="13" t="s">
        <v>189</v>
      </c>
      <c r="H3726" s="13" t="s">
        <v>190</v>
      </c>
      <c r="I3726" s="13">
        <v>3725</v>
      </c>
    </row>
    <row r="3727" spans="1:9" x14ac:dyDescent="0.25">
      <c r="A3727" s="13" t="str">
        <f t="shared" si="58"/>
        <v xml:space="preserve">907-641-F  Signal Radar Vehicle Detection Processor, Type 2 </v>
      </c>
      <c r="B3727" s="13" t="s">
        <v>4303</v>
      </c>
      <c r="C3727" s="13" t="s">
        <v>4305</v>
      </c>
      <c r="D3727" s="13" t="s">
        <v>207</v>
      </c>
      <c r="E3727" s="13" t="s">
        <v>187</v>
      </c>
      <c r="F3727" s="13" t="s">
        <v>188</v>
      </c>
      <c r="G3727" s="13" t="s">
        <v>189</v>
      </c>
      <c r="H3727" s="13" t="s">
        <v>190</v>
      </c>
      <c r="I3727" s="13">
        <v>3726</v>
      </c>
    </row>
    <row r="3728" spans="1:9" x14ac:dyDescent="0.25">
      <c r="A3728" s="13" t="str">
        <f t="shared" si="58"/>
        <v xml:space="preserve">907-641-G  ITS Radar Vehicle Detection Processor, Type 1 </v>
      </c>
      <c r="B3728" s="13" t="s">
        <v>4306</v>
      </c>
      <c r="C3728" s="13" t="s">
        <v>4307</v>
      </c>
      <c r="D3728" s="13" t="s">
        <v>207</v>
      </c>
      <c r="E3728" s="13" t="s">
        <v>187</v>
      </c>
      <c r="F3728" s="13" t="s">
        <v>188</v>
      </c>
      <c r="G3728" s="13" t="s">
        <v>189</v>
      </c>
      <c r="H3728" s="13" t="s">
        <v>190</v>
      </c>
      <c r="I3728" s="13">
        <v>3727</v>
      </c>
    </row>
    <row r="3729" spans="1:9" x14ac:dyDescent="0.25">
      <c r="A3729" s="13" t="str">
        <f t="shared" si="58"/>
        <v xml:space="preserve">907-641-G  ITS Radar Vehicle Detection Processor, Type 2 </v>
      </c>
      <c r="B3729" s="13" t="s">
        <v>4306</v>
      </c>
      <c r="C3729" s="13" t="s">
        <v>4308</v>
      </c>
      <c r="D3729" s="13" t="s">
        <v>207</v>
      </c>
      <c r="E3729" s="13" t="s">
        <v>187</v>
      </c>
      <c r="F3729" s="13" t="s">
        <v>188</v>
      </c>
      <c r="G3729" s="13" t="s">
        <v>189</v>
      </c>
      <c r="H3729" s="13" t="s">
        <v>190</v>
      </c>
      <c r="I3729" s="13">
        <v>3728</v>
      </c>
    </row>
    <row r="3730" spans="1:9" x14ac:dyDescent="0.25">
      <c r="A3730" s="13" t="str">
        <f t="shared" si="58"/>
        <v xml:space="preserve">907-642-A  Magnetometer Detection System </v>
      </c>
      <c r="B3730" s="13" t="s">
        <v>4309</v>
      </c>
      <c r="C3730" s="13" t="s">
        <v>4310</v>
      </c>
      <c r="D3730" s="13" t="s">
        <v>207</v>
      </c>
      <c r="E3730" s="13" t="s">
        <v>187</v>
      </c>
      <c r="F3730" s="13" t="s">
        <v>188</v>
      </c>
      <c r="G3730" s="13" t="s">
        <v>189</v>
      </c>
      <c r="H3730" s="13" t="s">
        <v>190</v>
      </c>
      <c r="I3730" s="13">
        <v>3729</v>
      </c>
    </row>
    <row r="3731" spans="1:9" x14ac:dyDescent="0.25">
      <c r="A3731" s="13" t="str">
        <f t="shared" si="58"/>
        <v xml:space="preserve">907-642-B  Magnetometer Detection System Component, </v>
      </c>
      <c r="B3731" s="13" t="s">
        <v>4311</v>
      </c>
      <c r="C3731" s="13" t="s">
        <v>4312</v>
      </c>
      <c r="D3731" s="13" t="s">
        <v>207</v>
      </c>
      <c r="E3731" s="13" t="s">
        <v>187</v>
      </c>
      <c r="F3731" s="13" t="s">
        <v>188</v>
      </c>
      <c r="G3731" s="13" t="s">
        <v>189</v>
      </c>
      <c r="H3731" s="13" t="s">
        <v>190</v>
      </c>
      <c r="I3731" s="13">
        <v>3730</v>
      </c>
    </row>
    <row r="3732" spans="1:9" x14ac:dyDescent="0.25">
      <c r="A3732" s="13" t="str">
        <f t="shared" si="58"/>
        <v xml:space="preserve">907-642-B  Magnetometer Detection System Component, 18-foot Pole </v>
      </c>
      <c r="B3732" s="13" t="s">
        <v>4311</v>
      </c>
      <c r="C3732" s="13" t="s">
        <v>4313</v>
      </c>
      <c r="D3732" s="13" t="s">
        <v>207</v>
      </c>
      <c r="E3732" s="13" t="s">
        <v>187</v>
      </c>
      <c r="F3732" s="13" t="s">
        <v>188</v>
      </c>
      <c r="G3732" s="13" t="s">
        <v>189</v>
      </c>
      <c r="H3732" s="13" t="s">
        <v>190</v>
      </c>
      <c r="I3732" s="13">
        <v>3731</v>
      </c>
    </row>
    <row r="3733" spans="1:9" x14ac:dyDescent="0.25">
      <c r="A3733" s="13" t="str">
        <f t="shared" si="58"/>
        <v xml:space="preserve">907-642-B  Magnetometer Detection System Component, 24-foot Fiberglass Pole </v>
      </c>
      <c r="B3733" s="13" t="s">
        <v>4311</v>
      </c>
      <c r="C3733" s="13" t="s">
        <v>4314</v>
      </c>
      <c r="D3733" s="13" t="s">
        <v>207</v>
      </c>
      <c r="E3733" s="13" t="s">
        <v>187</v>
      </c>
      <c r="F3733" s="13" t="s">
        <v>188</v>
      </c>
      <c r="G3733" s="13" t="s">
        <v>189</v>
      </c>
      <c r="H3733" s="13" t="s">
        <v>190</v>
      </c>
      <c r="I3733" s="13">
        <v>3732</v>
      </c>
    </row>
    <row r="3734" spans="1:9" x14ac:dyDescent="0.25">
      <c r="A3734" s="13" t="str">
        <f t="shared" si="58"/>
        <v xml:space="preserve">907-642-B  Magnetometer Detection System Component, Access Point </v>
      </c>
      <c r="B3734" s="13" t="s">
        <v>4311</v>
      </c>
      <c r="C3734" s="13" t="s">
        <v>4315</v>
      </c>
      <c r="D3734" s="13" t="s">
        <v>207</v>
      </c>
      <c r="E3734" s="13" t="s">
        <v>187</v>
      </c>
      <c r="F3734" s="13" t="s">
        <v>188</v>
      </c>
      <c r="G3734" s="13" t="s">
        <v>189</v>
      </c>
      <c r="H3734" s="13" t="s">
        <v>190</v>
      </c>
      <c r="I3734" s="13">
        <v>3733</v>
      </c>
    </row>
    <row r="3735" spans="1:9" x14ac:dyDescent="0.25">
      <c r="A3735" s="13" t="str">
        <f t="shared" si="58"/>
        <v xml:space="preserve">907-642-B  Magnetometer Detection System Component, Access Point Controller Card </v>
      </c>
      <c r="B3735" s="13" t="s">
        <v>4311</v>
      </c>
      <c r="C3735" s="13" t="s">
        <v>4316</v>
      </c>
      <c r="D3735" s="13" t="s">
        <v>207</v>
      </c>
      <c r="E3735" s="13" t="s">
        <v>187</v>
      </c>
      <c r="F3735" s="13" t="s">
        <v>188</v>
      </c>
      <c r="G3735" s="13" t="s">
        <v>189</v>
      </c>
      <c r="H3735" s="13" t="s">
        <v>190</v>
      </c>
      <c r="I3735" s="13">
        <v>3734</v>
      </c>
    </row>
    <row r="3736" spans="1:9" x14ac:dyDescent="0.25">
      <c r="A3736" s="13" t="str">
        <f t="shared" si="58"/>
        <v xml:space="preserve">907-642-B  Magnetometer Detection System Component, Closure Card </v>
      </c>
      <c r="B3736" s="13" t="s">
        <v>4311</v>
      </c>
      <c r="C3736" s="13" t="s">
        <v>4317</v>
      </c>
      <c r="D3736" s="13" t="s">
        <v>207</v>
      </c>
      <c r="E3736" s="13" t="s">
        <v>187</v>
      </c>
      <c r="F3736" s="13" t="s">
        <v>188</v>
      </c>
      <c r="G3736" s="13" t="s">
        <v>189</v>
      </c>
      <c r="H3736" s="13" t="s">
        <v>190</v>
      </c>
      <c r="I3736" s="13">
        <v>3735</v>
      </c>
    </row>
    <row r="3737" spans="1:9" x14ac:dyDescent="0.25">
      <c r="A3737" s="13" t="str">
        <f t="shared" si="58"/>
        <v xml:space="preserve">907-642-B  Magnetometer Detection System Component, Extension Card </v>
      </c>
      <c r="B3737" s="13" t="s">
        <v>4311</v>
      </c>
      <c r="C3737" s="13" t="s">
        <v>4318</v>
      </c>
      <c r="D3737" s="13" t="s">
        <v>207</v>
      </c>
      <c r="E3737" s="13" t="s">
        <v>187</v>
      </c>
      <c r="F3737" s="13" t="s">
        <v>188</v>
      </c>
      <c r="G3737" s="13" t="s">
        <v>189</v>
      </c>
      <c r="H3737" s="13" t="s">
        <v>190</v>
      </c>
      <c r="I3737" s="13">
        <v>3736</v>
      </c>
    </row>
    <row r="3738" spans="1:9" x14ac:dyDescent="0.25">
      <c r="A3738" s="13" t="str">
        <f t="shared" si="58"/>
        <v xml:space="preserve">907-642-B  Magnetometer Detection System Component, External Card System </v>
      </c>
      <c r="B3738" s="13" t="s">
        <v>4311</v>
      </c>
      <c r="C3738" s="13" t="s">
        <v>4319</v>
      </c>
      <c r="D3738" s="13" t="s">
        <v>207</v>
      </c>
      <c r="E3738" s="13" t="s">
        <v>187</v>
      </c>
      <c r="F3738" s="13" t="s">
        <v>188</v>
      </c>
      <c r="G3738" s="13" t="s">
        <v>189</v>
      </c>
      <c r="H3738" s="13" t="s">
        <v>190</v>
      </c>
      <c r="I3738" s="13">
        <v>3737</v>
      </c>
    </row>
    <row r="3739" spans="1:9" x14ac:dyDescent="0.25">
      <c r="A3739" s="13" t="str">
        <f t="shared" si="58"/>
        <v xml:space="preserve">907-642-B  Magnetometer Detection System Component, Repeater </v>
      </c>
      <c r="B3739" s="13" t="s">
        <v>4311</v>
      </c>
      <c r="C3739" s="13" t="s">
        <v>4320</v>
      </c>
      <c r="D3739" s="13" t="s">
        <v>207</v>
      </c>
      <c r="E3739" s="13" t="s">
        <v>187</v>
      </c>
      <c r="F3739" s="13" t="s">
        <v>188</v>
      </c>
      <c r="G3739" s="13" t="s">
        <v>189</v>
      </c>
      <c r="H3739" s="13" t="s">
        <v>190</v>
      </c>
      <c r="I3739" s="13">
        <v>3738</v>
      </c>
    </row>
    <row r="3740" spans="1:9" x14ac:dyDescent="0.25">
      <c r="A3740" s="13" t="str">
        <f t="shared" si="58"/>
        <v xml:space="preserve">907-642-B  Magnetometer Detection System Component, SPP Digital Radio </v>
      </c>
      <c r="B3740" s="13" t="s">
        <v>4311</v>
      </c>
      <c r="C3740" s="13" t="s">
        <v>4321</v>
      </c>
      <c r="D3740" s="13" t="s">
        <v>207</v>
      </c>
      <c r="E3740" s="13" t="s">
        <v>187</v>
      </c>
      <c r="F3740" s="13" t="s">
        <v>188</v>
      </c>
      <c r="G3740" s="13" t="s">
        <v>189</v>
      </c>
      <c r="H3740" s="13" t="s">
        <v>190</v>
      </c>
      <c r="I3740" s="13">
        <v>3739</v>
      </c>
    </row>
    <row r="3741" spans="1:9" x14ac:dyDescent="0.25">
      <c r="A3741" s="13" t="str">
        <f t="shared" si="58"/>
        <v xml:space="preserve">907-642-B  Magnetometer Detection System Component, Wireless Detection Sensor </v>
      </c>
      <c r="B3741" s="13" t="s">
        <v>4311</v>
      </c>
      <c r="C3741" s="13" t="s">
        <v>4322</v>
      </c>
      <c r="D3741" s="13" t="s">
        <v>207</v>
      </c>
      <c r="E3741" s="13" t="s">
        <v>187</v>
      </c>
      <c r="F3741" s="13" t="s">
        <v>188</v>
      </c>
      <c r="G3741" s="13" t="s">
        <v>189</v>
      </c>
      <c r="H3741" s="13" t="s">
        <v>190</v>
      </c>
      <c r="I3741" s="13">
        <v>3740</v>
      </c>
    </row>
    <row r="3742" spans="1:9" x14ac:dyDescent="0.25">
      <c r="A3742" s="13" t="str">
        <f t="shared" si="58"/>
        <v xml:space="preserve">907-642-C  Magnetometer Detection System Component Removal and Reinstallation </v>
      </c>
      <c r="B3742" s="13" t="s">
        <v>4323</v>
      </c>
      <c r="C3742" s="13" t="s">
        <v>4324</v>
      </c>
      <c r="D3742" s="13" t="s">
        <v>207</v>
      </c>
      <c r="E3742" s="13" t="s">
        <v>187</v>
      </c>
      <c r="F3742" s="13" t="s">
        <v>188</v>
      </c>
      <c r="G3742" s="13" t="s">
        <v>189</v>
      </c>
      <c r="H3742" s="13" t="s">
        <v>190</v>
      </c>
      <c r="I3742" s="13">
        <v>3741</v>
      </c>
    </row>
    <row r="3743" spans="1:9" x14ac:dyDescent="0.25">
      <c r="A3743" s="13" t="str">
        <f t="shared" si="58"/>
        <v xml:space="preserve">907-643-A  Video Vehicle Detection Sensor, Type 2 </v>
      </c>
      <c r="B3743" s="13" t="s">
        <v>4325</v>
      </c>
      <c r="C3743" s="13" t="s">
        <v>4326</v>
      </c>
      <c r="D3743" s="13" t="s">
        <v>207</v>
      </c>
      <c r="E3743" s="13" t="s">
        <v>187</v>
      </c>
      <c r="F3743" s="13" t="s">
        <v>188</v>
      </c>
      <c r="G3743" s="13" t="s">
        <v>189</v>
      </c>
      <c r="H3743" s="13" t="s">
        <v>190</v>
      </c>
      <c r="I3743" s="13">
        <v>3742</v>
      </c>
    </row>
    <row r="3744" spans="1:9" x14ac:dyDescent="0.25">
      <c r="A3744" s="13" t="str">
        <f t="shared" si="58"/>
        <v xml:space="preserve">907-643-A  Video Vehicle Detection Sensor, Type 3 </v>
      </c>
      <c r="B3744" s="13" t="s">
        <v>4325</v>
      </c>
      <c r="C3744" s="13" t="s">
        <v>4327</v>
      </c>
      <c r="D3744" s="13" t="s">
        <v>207</v>
      </c>
      <c r="E3744" s="13" t="s">
        <v>187</v>
      </c>
      <c r="F3744" s="13" t="s">
        <v>188</v>
      </c>
      <c r="G3744" s="13" t="s">
        <v>189</v>
      </c>
      <c r="H3744" s="13" t="s">
        <v>190</v>
      </c>
      <c r="I3744" s="13">
        <v>3743</v>
      </c>
    </row>
    <row r="3745" spans="1:9" x14ac:dyDescent="0.25">
      <c r="A3745" s="13" t="str">
        <f t="shared" si="58"/>
        <v xml:space="preserve">907-643-A  Video Vehicle Detection Sensor, Type 1A </v>
      </c>
      <c r="B3745" s="13" t="s">
        <v>4325</v>
      </c>
      <c r="C3745" s="13" t="s">
        <v>4328</v>
      </c>
      <c r="D3745" s="13" t="s">
        <v>207</v>
      </c>
      <c r="E3745" s="13" t="s">
        <v>187</v>
      </c>
      <c r="F3745" s="13" t="s">
        <v>188</v>
      </c>
      <c r="G3745" s="13" t="s">
        <v>189</v>
      </c>
      <c r="H3745" s="13" t="s">
        <v>190</v>
      </c>
      <c r="I3745" s="13">
        <v>3744</v>
      </c>
    </row>
    <row r="3746" spans="1:9" x14ac:dyDescent="0.25">
      <c r="A3746" s="13" t="str">
        <f t="shared" si="58"/>
        <v xml:space="preserve">907-643-A  Video Vehicle Detection Sensor, Type 1B </v>
      </c>
      <c r="B3746" s="13" t="s">
        <v>4325</v>
      </c>
      <c r="C3746" s="13" t="s">
        <v>4329</v>
      </c>
      <c r="D3746" s="13" t="s">
        <v>207</v>
      </c>
      <c r="E3746" s="13" t="s">
        <v>187</v>
      </c>
      <c r="F3746" s="13" t="s">
        <v>188</v>
      </c>
      <c r="G3746" s="13" t="s">
        <v>189</v>
      </c>
      <c r="H3746" s="13" t="s">
        <v>190</v>
      </c>
      <c r="I3746" s="13">
        <v>3745</v>
      </c>
    </row>
    <row r="3747" spans="1:9" x14ac:dyDescent="0.25">
      <c r="A3747" s="13" t="str">
        <f t="shared" si="58"/>
        <v xml:space="preserve">907-643-B  Video Vehicle Detection Cable </v>
      </c>
      <c r="B3747" s="13" t="s">
        <v>4330</v>
      </c>
      <c r="C3747" s="13" t="s">
        <v>4331</v>
      </c>
      <c r="D3747" s="13" t="s">
        <v>230</v>
      </c>
      <c r="E3747" s="13" t="s">
        <v>187</v>
      </c>
      <c r="F3747" s="13" t="s">
        <v>188</v>
      </c>
      <c r="G3747" s="13" t="s">
        <v>189</v>
      </c>
      <c r="H3747" s="13" t="s">
        <v>190</v>
      </c>
      <c r="I3747" s="13">
        <v>3746</v>
      </c>
    </row>
    <row r="3748" spans="1:9" x14ac:dyDescent="0.25">
      <c r="A3748" s="13" t="str">
        <f t="shared" si="58"/>
        <v xml:space="preserve">907-643-C  Video Vehicle Detection Processor, Type 1 </v>
      </c>
      <c r="B3748" s="13" t="s">
        <v>4332</v>
      </c>
      <c r="C3748" s="13" t="s">
        <v>4333</v>
      </c>
      <c r="D3748" s="13" t="s">
        <v>207</v>
      </c>
      <c r="E3748" s="13" t="s">
        <v>187</v>
      </c>
      <c r="F3748" s="13" t="s">
        <v>188</v>
      </c>
      <c r="G3748" s="13" t="s">
        <v>189</v>
      </c>
      <c r="H3748" s="13" t="s">
        <v>190</v>
      </c>
      <c r="I3748" s="13">
        <v>3747</v>
      </c>
    </row>
    <row r="3749" spans="1:9" x14ac:dyDescent="0.25">
      <c r="A3749" s="13" t="str">
        <f t="shared" si="58"/>
        <v xml:space="preserve">907-643-C  Video Vehicle Detection Processor, Type 2 </v>
      </c>
      <c r="B3749" s="13" t="s">
        <v>4332</v>
      </c>
      <c r="C3749" s="13" t="s">
        <v>4334</v>
      </c>
      <c r="D3749" s="13" t="s">
        <v>207</v>
      </c>
      <c r="E3749" s="13" t="s">
        <v>187</v>
      </c>
      <c r="F3749" s="13" t="s">
        <v>188</v>
      </c>
      <c r="G3749" s="13" t="s">
        <v>189</v>
      </c>
      <c r="H3749" s="13" t="s">
        <v>190</v>
      </c>
      <c r="I3749" s="13">
        <v>3748</v>
      </c>
    </row>
    <row r="3750" spans="1:9" x14ac:dyDescent="0.25">
      <c r="A3750" s="13" t="str">
        <f t="shared" si="58"/>
        <v xml:space="preserve">907-643-C  Video Vehicle Detection Processor, Type 3 </v>
      </c>
      <c r="B3750" s="13" t="s">
        <v>4332</v>
      </c>
      <c r="C3750" s="13" t="s">
        <v>4335</v>
      </c>
      <c r="D3750" s="13" t="s">
        <v>207</v>
      </c>
      <c r="E3750" s="13" t="s">
        <v>187</v>
      </c>
      <c r="F3750" s="13" t="s">
        <v>188</v>
      </c>
      <c r="G3750" s="13" t="s">
        <v>189</v>
      </c>
      <c r="H3750" s="13" t="s">
        <v>190</v>
      </c>
      <c r="I3750" s="13">
        <v>3749</v>
      </c>
    </row>
    <row r="3751" spans="1:9" x14ac:dyDescent="0.25">
      <c r="A3751" s="13" t="str">
        <f t="shared" si="58"/>
        <v xml:space="preserve">907-643-D  Video and/or Multi-Sensor Vehicle Detection Training </v>
      </c>
      <c r="B3751" s="13" t="s">
        <v>4336</v>
      </c>
      <c r="C3751" s="13" t="s">
        <v>4337</v>
      </c>
      <c r="D3751" s="13" t="s">
        <v>186</v>
      </c>
      <c r="E3751" s="13" t="s">
        <v>187</v>
      </c>
      <c r="F3751" s="13" t="s">
        <v>188</v>
      </c>
      <c r="G3751" s="13" t="s">
        <v>189</v>
      </c>
      <c r="H3751" s="13" t="s">
        <v>190</v>
      </c>
      <c r="I3751" s="13">
        <v>3750</v>
      </c>
    </row>
    <row r="3752" spans="1:9" x14ac:dyDescent="0.25">
      <c r="A3752" s="13" t="str">
        <f t="shared" si="58"/>
        <v xml:space="preserve">907-643-E  Multi-Sensor Vehicle Detection Sensor </v>
      </c>
      <c r="B3752" s="13" t="s">
        <v>4338</v>
      </c>
      <c r="C3752" s="13" t="s">
        <v>4339</v>
      </c>
      <c r="D3752" s="13" t="s">
        <v>207</v>
      </c>
      <c r="E3752" s="13" t="s">
        <v>187</v>
      </c>
      <c r="F3752" s="13" t="s">
        <v>188</v>
      </c>
      <c r="G3752" s="13" t="s">
        <v>189</v>
      </c>
      <c r="H3752" s="13" t="s">
        <v>190</v>
      </c>
      <c r="I3752" s="13">
        <v>3751</v>
      </c>
    </row>
    <row r="3753" spans="1:9" x14ac:dyDescent="0.25">
      <c r="A3753" s="13" t="str">
        <f t="shared" si="58"/>
        <v xml:space="preserve">907-643-F  Multi-Sensor Vehicle Detection Cable </v>
      </c>
      <c r="B3753" s="13" t="s">
        <v>4340</v>
      </c>
      <c r="C3753" s="13" t="s">
        <v>4341</v>
      </c>
      <c r="D3753" s="13" t="s">
        <v>230</v>
      </c>
      <c r="E3753" s="13" t="s">
        <v>187</v>
      </c>
      <c r="F3753" s="13" t="s">
        <v>188</v>
      </c>
      <c r="G3753" s="13" t="s">
        <v>189</v>
      </c>
      <c r="H3753" s="13" t="s">
        <v>190</v>
      </c>
      <c r="I3753" s="13">
        <v>3752</v>
      </c>
    </row>
    <row r="3754" spans="1:9" x14ac:dyDescent="0.25">
      <c r="A3754" s="13" t="str">
        <f t="shared" si="58"/>
        <v xml:space="preserve">907-643-G  Multi-Sensor Vehicle Detection Processor </v>
      </c>
      <c r="B3754" s="13" t="s">
        <v>4342</v>
      </c>
      <c r="C3754" s="13" t="s">
        <v>4343</v>
      </c>
      <c r="D3754" s="13" t="s">
        <v>207</v>
      </c>
      <c r="E3754" s="13" t="s">
        <v>187</v>
      </c>
      <c r="F3754" s="13" t="s">
        <v>188</v>
      </c>
      <c r="G3754" s="13" t="s">
        <v>189</v>
      </c>
      <c r="H3754" s="13" t="s">
        <v>190</v>
      </c>
      <c r="I3754" s="13">
        <v>3753</v>
      </c>
    </row>
    <row r="3755" spans="1:9" x14ac:dyDescent="0.25">
      <c r="A3755" s="13" t="str">
        <f t="shared" si="58"/>
        <v xml:space="preserve">907-644-A  Video Image Processor </v>
      </c>
      <c r="B3755" s="13" t="s">
        <v>4344</v>
      </c>
      <c r="C3755" s="13" t="s">
        <v>4345</v>
      </c>
      <c r="D3755" s="13" t="s">
        <v>207</v>
      </c>
      <c r="E3755" s="13" t="s">
        <v>187</v>
      </c>
      <c r="F3755" s="13" t="s">
        <v>188</v>
      </c>
      <c r="G3755" s="13" t="s">
        <v>189</v>
      </c>
      <c r="H3755" s="13" t="s">
        <v>190</v>
      </c>
      <c r="I3755" s="13">
        <v>3754</v>
      </c>
    </row>
    <row r="3756" spans="1:9" x14ac:dyDescent="0.25">
      <c r="A3756" s="13" t="str">
        <f t="shared" si="58"/>
        <v xml:space="preserve">907-644-B  Thermal Imaging Based Vechicle Detection System Camera </v>
      </c>
      <c r="B3756" s="13" t="s">
        <v>4346</v>
      </c>
      <c r="C3756" s="13" t="s">
        <v>4347</v>
      </c>
      <c r="D3756" s="13" t="s">
        <v>207</v>
      </c>
      <c r="E3756" s="13" t="s">
        <v>187</v>
      </c>
      <c r="F3756" s="13" t="s">
        <v>188</v>
      </c>
      <c r="G3756" s="13" t="s">
        <v>189</v>
      </c>
      <c r="H3756" s="13" t="s">
        <v>190</v>
      </c>
      <c r="I3756" s="13">
        <v>3755</v>
      </c>
    </row>
    <row r="3757" spans="1:9" x14ac:dyDescent="0.25">
      <c r="A3757" s="13" t="str">
        <f t="shared" si="58"/>
        <v xml:space="preserve">907-644-C  Thermal Imaging Based Vechicle Detection System Coaxial and Power Cable </v>
      </c>
      <c r="B3757" s="13" t="s">
        <v>4348</v>
      </c>
      <c r="C3757" s="13" t="s">
        <v>4349</v>
      </c>
      <c r="D3757" s="13" t="s">
        <v>230</v>
      </c>
      <c r="E3757" s="13" t="s">
        <v>187</v>
      </c>
      <c r="F3757" s="13" t="s">
        <v>188</v>
      </c>
      <c r="G3757" s="13" t="s">
        <v>189</v>
      </c>
      <c r="H3757" s="13" t="s">
        <v>190</v>
      </c>
      <c r="I3757" s="13">
        <v>3756</v>
      </c>
    </row>
    <row r="3758" spans="1:9" x14ac:dyDescent="0.25">
      <c r="A3758" s="13" t="str">
        <f t="shared" si="58"/>
        <v xml:space="preserve">907-644-D  Thermal Imaging Based Vechicle Detection System Training </v>
      </c>
      <c r="B3758" s="13" t="s">
        <v>4350</v>
      </c>
      <c r="C3758" s="13" t="s">
        <v>4351</v>
      </c>
      <c r="D3758" s="13" t="s">
        <v>186</v>
      </c>
      <c r="E3758" s="13" t="s">
        <v>187</v>
      </c>
      <c r="F3758" s="13" t="s">
        <v>188</v>
      </c>
      <c r="G3758" s="13" t="s">
        <v>189</v>
      </c>
      <c r="H3758" s="13" t="s">
        <v>190</v>
      </c>
      <c r="I3758" s="13">
        <v>3757</v>
      </c>
    </row>
    <row r="3759" spans="1:9" x14ac:dyDescent="0.25">
      <c r="A3759" s="13" t="str">
        <f t="shared" si="58"/>
        <v xml:space="preserve">907-645-A  Standard Pedestrian Detection Assembly </v>
      </c>
      <c r="B3759" s="13" t="s">
        <v>4352</v>
      </c>
      <c r="C3759" s="13" t="s">
        <v>4353</v>
      </c>
      <c r="D3759" s="13" t="s">
        <v>207</v>
      </c>
      <c r="E3759" s="13" t="s">
        <v>187</v>
      </c>
      <c r="F3759" s="13" t="s">
        <v>188</v>
      </c>
      <c r="G3759" s="13" t="s">
        <v>189</v>
      </c>
      <c r="H3759" s="13" t="s">
        <v>190</v>
      </c>
      <c r="I3759" s="13">
        <v>3758</v>
      </c>
    </row>
    <row r="3760" spans="1:9" x14ac:dyDescent="0.25">
      <c r="A3760" s="13" t="str">
        <f t="shared" si="58"/>
        <v xml:space="preserve">907-645-B  Accessible Pedestrian Detection Assembly </v>
      </c>
      <c r="B3760" s="13" t="s">
        <v>4354</v>
      </c>
      <c r="C3760" s="13" t="s">
        <v>4355</v>
      </c>
      <c r="D3760" s="13" t="s">
        <v>207</v>
      </c>
      <c r="E3760" s="13" t="s">
        <v>187</v>
      </c>
      <c r="F3760" s="13" t="s">
        <v>188</v>
      </c>
      <c r="G3760" s="13" t="s">
        <v>189</v>
      </c>
      <c r="H3760" s="13" t="s">
        <v>190</v>
      </c>
      <c r="I3760" s="13">
        <v>3759</v>
      </c>
    </row>
    <row r="3761" spans="1:9" x14ac:dyDescent="0.25">
      <c r="A3761" s="13" t="str">
        <f t="shared" si="58"/>
        <v xml:space="preserve">646-A      Illuminated Traffic Sign </v>
      </c>
      <c r="B3761" s="13" t="s">
        <v>4356</v>
      </c>
      <c r="C3761" s="13" t="s">
        <v>4357</v>
      </c>
      <c r="D3761" s="13" t="s">
        <v>207</v>
      </c>
      <c r="E3761" s="13" t="s">
        <v>187</v>
      </c>
      <c r="F3761" s="13" t="s">
        <v>188</v>
      </c>
      <c r="G3761" s="13" t="s">
        <v>189</v>
      </c>
      <c r="H3761" s="13" t="s">
        <v>190</v>
      </c>
      <c r="I3761" s="13">
        <v>3760</v>
      </c>
    </row>
    <row r="3762" spans="1:9" x14ac:dyDescent="0.25">
      <c r="A3762" s="13" t="str">
        <f t="shared" si="58"/>
        <v xml:space="preserve">646-B      Illuminated Street Name Sign </v>
      </c>
      <c r="B3762" s="13" t="s">
        <v>4358</v>
      </c>
      <c r="C3762" s="13" t="s">
        <v>4359</v>
      </c>
      <c r="D3762" s="13" t="s">
        <v>207</v>
      </c>
      <c r="E3762" s="13" t="s">
        <v>187</v>
      </c>
      <c r="F3762" s="13" t="s">
        <v>188</v>
      </c>
      <c r="G3762" s="13" t="s">
        <v>189</v>
      </c>
      <c r="H3762" s="13" t="s">
        <v>190</v>
      </c>
      <c r="I3762" s="13">
        <v>3761</v>
      </c>
    </row>
    <row r="3763" spans="1:9" x14ac:dyDescent="0.25">
      <c r="A3763" s="13" t="str">
        <f t="shared" si="58"/>
        <v xml:space="preserve">646-C      LED Blank-Out Sign </v>
      </c>
      <c r="B3763" s="13" t="s">
        <v>4360</v>
      </c>
      <c r="C3763" s="13" t="s">
        <v>4361</v>
      </c>
      <c r="D3763" s="13" t="s">
        <v>207</v>
      </c>
      <c r="E3763" s="13" t="s">
        <v>187</v>
      </c>
      <c r="F3763" s="13" t="s">
        <v>188</v>
      </c>
      <c r="G3763" s="13" t="s">
        <v>189</v>
      </c>
      <c r="H3763" s="13" t="s">
        <v>190</v>
      </c>
      <c r="I3763" s="13">
        <v>3762</v>
      </c>
    </row>
    <row r="3764" spans="1:9" x14ac:dyDescent="0.25">
      <c r="A3764" s="13" t="str">
        <f t="shared" si="58"/>
        <v xml:space="preserve">647-A      Removal of Existing Traffic Signal Equipment </v>
      </c>
      <c r="B3764" s="13" t="s">
        <v>4362</v>
      </c>
      <c r="C3764" s="13" t="s">
        <v>4363</v>
      </c>
      <c r="D3764" s="13" t="s">
        <v>186</v>
      </c>
      <c r="E3764" s="13" t="s">
        <v>187</v>
      </c>
      <c r="F3764" s="13" t="s">
        <v>188</v>
      </c>
      <c r="G3764" s="13" t="s">
        <v>189</v>
      </c>
      <c r="H3764" s="13" t="s">
        <v>190</v>
      </c>
      <c r="I3764" s="13">
        <v>3763</v>
      </c>
    </row>
    <row r="3765" spans="1:9" x14ac:dyDescent="0.25">
      <c r="A3765" s="13" t="str">
        <f t="shared" si="58"/>
        <v xml:space="preserve">907-648-A  Maintenance and Operations of Traffic Signals </v>
      </c>
      <c r="B3765" s="13" t="s">
        <v>4364</v>
      </c>
      <c r="C3765" s="13" t="s">
        <v>4365</v>
      </c>
      <c r="D3765" s="13" t="s">
        <v>2824</v>
      </c>
      <c r="E3765" s="13" t="s">
        <v>187</v>
      </c>
      <c r="F3765" s="13" t="s">
        <v>188</v>
      </c>
      <c r="G3765" s="13" t="s">
        <v>189</v>
      </c>
      <c r="H3765" s="13" t="s">
        <v>190</v>
      </c>
      <c r="I3765" s="13">
        <v>3764</v>
      </c>
    </row>
    <row r="3766" spans="1:9" x14ac:dyDescent="0.25">
      <c r="A3766" s="13" t="str">
        <f t="shared" si="58"/>
        <v xml:space="preserve">907-648-A  Operation of Traffic Signals During Construction Projects </v>
      </c>
      <c r="B3766" s="13" t="s">
        <v>4364</v>
      </c>
      <c r="C3766" s="13" t="s">
        <v>4366</v>
      </c>
      <c r="D3766" s="13" t="s">
        <v>2824</v>
      </c>
      <c r="E3766" s="13" t="s">
        <v>187</v>
      </c>
      <c r="F3766" s="13" t="s">
        <v>188</v>
      </c>
      <c r="G3766" s="13" t="s">
        <v>189</v>
      </c>
      <c r="H3766" s="13" t="s">
        <v>190</v>
      </c>
      <c r="I3766" s="13">
        <v>3765</v>
      </c>
    </row>
    <row r="3767" spans="1:9" x14ac:dyDescent="0.25">
      <c r="A3767" s="13" t="str">
        <f t="shared" si="58"/>
        <v xml:space="preserve">907-650-A  On Street Video Equipment </v>
      </c>
      <c r="B3767" s="13" t="s">
        <v>4367</v>
      </c>
      <c r="C3767" s="13" t="s">
        <v>4368</v>
      </c>
      <c r="D3767" s="13" t="s">
        <v>207</v>
      </c>
      <c r="E3767" s="13" t="s">
        <v>187</v>
      </c>
      <c r="F3767" s="13" t="s">
        <v>188</v>
      </c>
      <c r="G3767" s="13" t="s">
        <v>189</v>
      </c>
      <c r="H3767" s="13" t="s">
        <v>190</v>
      </c>
      <c r="I3767" s="13">
        <v>3766</v>
      </c>
    </row>
    <row r="3768" spans="1:9" x14ac:dyDescent="0.25">
      <c r="A3768" s="13" t="str">
        <f t="shared" si="58"/>
        <v xml:space="preserve">907-650-A  On Street Video Equipment, Fixed Type </v>
      </c>
      <c r="B3768" s="13" t="s">
        <v>4367</v>
      </c>
      <c r="C3768" s="13" t="s">
        <v>4369</v>
      </c>
      <c r="D3768" s="13" t="s">
        <v>207</v>
      </c>
      <c r="E3768" s="13" t="s">
        <v>187</v>
      </c>
      <c r="F3768" s="13" t="s">
        <v>188</v>
      </c>
      <c r="G3768" s="13" t="s">
        <v>189</v>
      </c>
      <c r="H3768" s="13" t="s">
        <v>190</v>
      </c>
      <c r="I3768" s="13">
        <v>3767</v>
      </c>
    </row>
    <row r="3769" spans="1:9" x14ac:dyDescent="0.25">
      <c r="A3769" s="13" t="str">
        <f t="shared" si="58"/>
        <v xml:space="preserve">907-650-A  On Street Video Equipment, PTZ Type </v>
      </c>
      <c r="B3769" s="13" t="s">
        <v>4367</v>
      </c>
      <c r="C3769" s="13" t="s">
        <v>4370</v>
      </c>
      <c r="D3769" s="13" t="s">
        <v>207</v>
      </c>
      <c r="E3769" s="13" t="s">
        <v>187</v>
      </c>
      <c r="F3769" s="13" t="s">
        <v>188</v>
      </c>
      <c r="G3769" s="13" t="s">
        <v>189</v>
      </c>
      <c r="H3769" s="13" t="s">
        <v>190</v>
      </c>
      <c r="I3769" s="13">
        <v>3768</v>
      </c>
    </row>
    <row r="3770" spans="1:9" x14ac:dyDescent="0.25">
      <c r="A3770" s="13" t="str">
        <f t="shared" si="58"/>
        <v xml:space="preserve">907-650-A  On Street Video Equipment, PTZ Type, Signal Monitoring </v>
      </c>
      <c r="B3770" s="13" t="s">
        <v>4367</v>
      </c>
      <c r="C3770" s="13" t="s">
        <v>4371</v>
      </c>
      <c r="D3770" s="13" t="s">
        <v>207</v>
      </c>
      <c r="E3770" s="13" t="s">
        <v>187</v>
      </c>
      <c r="F3770" s="13" t="s">
        <v>188</v>
      </c>
      <c r="G3770" s="13" t="s">
        <v>189</v>
      </c>
      <c r="H3770" s="13" t="s">
        <v>190</v>
      </c>
      <c r="I3770" s="13">
        <v>3769</v>
      </c>
    </row>
    <row r="3771" spans="1:9" x14ac:dyDescent="0.25">
      <c r="A3771" s="13" t="str">
        <f t="shared" si="58"/>
        <v xml:space="preserve">907-650-B  On-Street Video Equipment Training </v>
      </c>
      <c r="B3771" s="13" t="s">
        <v>4372</v>
      </c>
      <c r="C3771" s="13" t="s">
        <v>4373</v>
      </c>
      <c r="D3771" s="13" t="s">
        <v>186</v>
      </c>
      <c r="E3771" s="13" t="s">
        <v>187</v>
      </c>
      <c r="F3771" s="13" t="s">
        <v>188</v>
      </c>
      <c r="G3771" s="13" t="s">
        <v>189</v>
      </c>
      <c r="H3771" s="13" t="s">
        <v>190</v>
      </c>
      <c r="I3771" s="13">
        <v>3770</v>
      </c>
    </row>
    <row r="3772" spans="1:9" x14ac:dyDescent="0.25">
      <c r="A3772" s="13" t="str">
        <f t="shared" si="58"/>
        <v xml:space="preserve">907-650-PP On Street Video Equipment, PTZ Type </v>
      </c>
      <c r="B3772" s="13" t="s">
        <v>4374</v>
      </c>
      <c r="C3772" s="13" t="s">
        <v>4370</v>
      </c>
      <c r="D3772" s="13" t="s">
        <v>207</v>
      </c>
      <c r="E3772" s="13" t="s">
        <v>187</v>
      </c>
      <c r="F3772" s="13" t="s">
        <v>188</v>
      </c>
      <c r="G3772" s="13" t="s">
        <v>189</v>
      </c>
      <c r="H3772" s="13" t="s">
        <v>190</v>
      </c>
      <c r="I3772" s="13">
        <v>3771</v>
      </c>
    </row>
    <row r="3773" spans="1:9" x14ac:dyDescent="0.25">
      <c r="A3773" s="13" t="str">
        <f t="shared" si="58"/>
        <v xml:space="preserve">907-653-A  Traffic Sign </v>
      </c>
      <c r="B3773" s="13" t="s">
        <v>4375</v>
      </c>
      <c r="C3773" s="13" t="s">
        <v>4376</v>
      </c>
      <c r="D3773" s="13" t="s">
        <v>308</v>
      </c>
      <c r="E3773" s="13" t="s">
        <v>187</v>
      </c>
      <c r="F3773" s="13" t="s">
        <v>188</v>
      </c>
      <c r="G3773" s="13" t="s">
        <v>189</v>
      </c>
      <c r="H3773" s="13" t="s">
        <v>190</v>
      </c>
      <c r="I3773" s="13">
        <v>3772</v>
      </c>
    </row>
    <row r="3774" spans="1:9" x14ac:dyDescent="0.25">
      <c r="A3774" s="13" t="str">
        <f t="shared" si="58"/>
        <v xml:space="preserve">907-653-B  Street Name Sign </v>
      </c>
      <c r="B3774" s="13" t="s">
        <v>4377</v>
      </c>
      <c r="C3774" s="13" t="s">
        <v>4378</v>
      </c>
      <c r="D3774" s="13" t="s">
        <v>308</v>
      </c>
      <c r="E3774" s="13" t="s">
        <v>187</v>
      </c>
      <c r="F3774" s="13" t="s">
        <v>188</v>
      </c>
      <c r="G3774" s="13" t="s">
        <v>189</v>
      </c>
      <c r="H3774" s="13" t="s">
        <v>190</v>
      </c>
      <c r="I3774" s="13">
        <v>3773</v>
      </c>
    </row>
    <row r="3775" spans="1:9" x14ac:dyDescent="0.25">
      <c r="A3775" s="13" t="str">
        <f t="shared" si="58"/>
        <v xml:space="preserve">907-653-PP Relocate Street Name Sign </v>
      </c>
      <c r="B3775" s="13" t="s">
        <v>4379</v>
      </c>
      <c r="C3775" s="13" t="s">
        <v>4380</v>
      </c>
      <c r="D3775" s="13" t="s">
        <v>207</v>
      </c>
      <c r="E3775" s="13" t="s">
        <v>187</v>
      </c>
      <c r="F3775" s="13" t="s">
        <v>188</v>
      </c>
      <c r="G3775" s="13" t="s">
        <v>189</v>
      </c>
      <c r="H3775" s="13" t="s">
        <v>190</v>
      </c>
      <c r="I3775" s="13">
        <v>3774</v>
      </c>
    </row>
    <row r="3776" spans="1:9" x14ac:dyDescent="0.25">
      <c r="A3776" s="13" t="str">
        <f t="shared" si="58"/>
        <v xml:space="preserve">907-655-A  Highway Advisory Radio System </v>
      </c>
      <c r="B3776" s="13" t="s">
        <v>4381</v>
      </c>
      <c r="C3776" s="13" t="s">
        <v>4382</v>
      </c>
      <c r="D3776" s="13" t="s">
        <v>207</v>
      </c>
      <c r="E3776" s="13" t="s">
        <v>187</v>
      </c>
      <c r="F3776" s="13" t="s">
        <v>188</v>
      </c>
      <c r="G3776" s="13" t="s">
        <v>189</v>
      </c>
      <c r="H3776" s="13" t="s">
        <v>190</v>
      </c>
      <c r="I3776" s="13">
        <v>3775</v>
      </c>
    </row>
    <row r="3777" spans="1:9" x14ac:dyDescent="0.25">
      <c r="A3777" s="13" t="str">
        <f t="shared" si="58"/>
        <v xml:space="preserve">907-655-B  HAR Sign with Flashing Beacon </v>
      </c>
      <c r="B3777" s="13" t="s">
        <v>4383</v>
      </c>
      <c r="C3777" s="13" t="s">
        <v>4384</v>
      </c>
      <c r="D3777" s="13" t="s">
        <v>207</v>
      </c>
      <c r="E3777" s="13" t="s">
        <v>187</v>
      </c>
      <c r="F3777" s="13" t="s">
        <v>188</v>
      </c>
      <c r="G3777" s="13" t="s">
        <v>189</v>
      </c>
      <c r="H3777" s="13" t="s">
        <v>190</v>
      </c>
      <c r="I3777" s="13">
        <v>3776</v>
      </c>
    </row>
    <row r="3778" spans="1:9" x14ac:dyDescent="0.25">
      <c r="A3778" s="13" t="str">
        <f t="shared" si="58"/>
        <v xml:space="preserve">907-655-C  Highway Advisory Radio System Software and Server </v>
      </c>
      <c r="B3778" s="13" t="s">
        <v>4385</v>
      </c>
      <c r="C3778" s="13" t="s">
        <v>4386</v>
      </c>
      <c r="D3778" s="13" t="s">
        <v>186</v>
      </c>
      <c r="E3778" s="13" t="s">
        <v>187</v>
      </c>
      <c r="F3778" s="13" t="s">
        <v>188</v>
      </c>
      <c r="G3778" s="13" t="s">
        <v>189</v>
      </c>
      <c r="H3778" s="13" t="s">
        <v>190</v>
      </c>
      <c r="I3778" s="13">
        <v>3777</v>
      </c>
    </row>
    <row r="3779" spans="1:9" x14ac:dyDescent="0.25">
      <c r="A3779" s="13" t="str">
        <f t="shared" si="58"/>
        <v xml:space="preserve">907-655-C  HAR System Servers </v>
      </c>
      <c r="B3779" s="13" t="s">
        <v>4385</v>
      </c>
      <c r="C3779" s="13" t="s">
        <v>4387</v>
      </c>
      <c r="D3779" s="13" t="s">
        <v>186</v>
      </c>
      <c r="E3779" s="13" t="s">
        <v>187</v>
      </c>
      <c r="F3779" s="13" t="s">
        <v>188</v>
      </c>
      <c r="G3779" s="13" t="s">
        <v>189</v>
      </c>
      <c r="H3779" s="13" t="s">
        <v>190</v>
      </c>
      <c r="I3779" s="13">
        <v>3778</v>
      </c>
    </row>
    <row r="3780" spans="1:9" x14ac:dyDescent="0.25">
      <c r="A3780" s="13" t="str">
        <f t="shared" ref="A3780:A3843" si="59">_xlfn.CONCAT(B3780," ", C3780)</f>
        <v xml:space="preserve">907-656-A  Dynamic Message Sign, Type 1 </v>
      </c>
      <c r="B3780" s="13" t="s">
        <v>4388</v>
      </c>
      <c r="C3780" s="13" t="s">
        <v>4389</v>
      </c>
      <c r="D3780" s="13" t="s">
        <v>207</v>
      </c>
      <c r="E3780" s="13" t="s">
        <v>187</v>
      </c>
      <c r="F3780" s="13" t="s">
        <v>188</v>
      </c>
      <c r="G3780" s="13" t="s">
        <v>189</v>
      </c>
      <c r="H3780" s="13" t="s">
        <v>190</v>
      </c>
      <c r="I3780" s="13">
        <v>3779</v>
      </c>
    </row>
    <row r="3781" spans="1:9" x14ac:dyDescent="0.25">
      <c r="A3781" s="13" t="str">
        <f t="shared" si="59"/>
        <v xml:space="preserve">907-656-A  Dynamic Message Sign, Type 2 </v>
      </c>
      <c r="B3781" s="13" t="s">
        <v>4388</v>
      </c>
      <c r="C3781" s="13" t="s">
        <v>4390</v>
      </c>
      <c r="D3781" s="13" t="s">
        <v>207</v>
      </c>
      <c r="E3781" s="13" t="s">
        <v>187</v>
      </c>
      <c r="F3781" s="13" t="s">
        <v>188</v>
      </c>
      <c r="G3781" s="13" t="s">
        <v>189</v>
      </c>
      <c r="H3781" s="13" t="s">
        <v>190</v>
      </c>
      <c r="I3781" s="13">
        <v>3780</v>
      </c>
    </row>
    <row r="3782" spans="1:9" x14ac:dyDescent="0.25">
      <c r="A3782" s="13" t="str">
        <f t="shared" si="59"/>
        <v xml:space="preserve">907-656-A  Dynamic Message Sign, Type 3 </v>
      </c>
      <c r="B3782" s="13" t="s">
        <v>4388</v>
      </c>
      <c r="C3782" s="13" t="s">
        <v>4391</v>
      </c>
      <c r="D3782" s="13" t="s">
        <v>207</v>
      </c>
      <c r="E3782" s="13" t="s">
        <v>187</v>
      </c>
      <c r="F3782" s="13" t="s">
        <v>188</v>
      </c>
      <c r="G3782" s="13" t="s">
        <v>189</v>
      </c>
      <c r="H3782" s="13" t="s">
        <v>190</v>
      </c>
      <c r="I3782" s="13">
        <v>3781</v>
      </c>
    </row>
    <row r="3783" spans="1:9" x14ac:dyDescent="0.25">
      <c r="A3783" s="13" t="str">
        <f t="shared" si="59"/>
        <v xml:space="preserve">907-659-A  Traffic Management Center Modifications </v>
      </c>
      <c r="B3783" s="13" t="s">
        <v>4392</v>
      </c>
      <c r="C3783" s="13" t="s">
        <v>4393</v>
      </c>
      <c r="D3783" s="13" t="s">
        <v>186</v>
      </c>
      <c r="E3783" s="13" t="s">
        <v>187</v>
      </c>
      <c r="F3783" s="13" t="s">
        <v>188</v>
      </c>
      <c r="G3783" s="13" t="s">
        <v>189</v>
      </c>
      <c r="H3783" s="13" t="s">
        <v>190</v>
      </c>
      <c r="I3783" s="13">
        <v>3782</v>
      </c>
    </row>
    <row r="3784" spans="1:9" x14ac:dyDescent="0.25">
      <c r="A3784" s="13" t="str">
        <f t="shared" si="59"/>
        <v xml:space="preserve">907-659-B  Traffic Management Center Modifications - Monitor Systems </v>
      </c>
      <c r="B3784" s="13" t="s">
        <v>4394</v>
      </c>
      <c r="C3784" s="13" t="s">
        <v>4395</v>
      </c>
      <c r="D3784" s="13" t="s">
        <v>186</v>
      </c>
      <c r="E3784" s="13" t="s">
        <v>187</v>
      </c>
      <c r="F3784" s="13" t="s">
        <v>188</v>
      </c>
      <c r="G3784" s="13" t="s">
        <v>189</v>
      </c>
      <c r="H3784" s="13" t="s">
        <v>190</v>
      </c>
      <c r="I3784" s="13">
        <v>3783</v>
      </c>
    </row>
    <row r="3785" spans="1:9" x14ac:dyDescent="0.25">
      <c r="A3785" s="13" t="str">
        <f t="shared" si="59"/>
        <v xml:space="preserve">907-659-B  Traffic Management Center Modifications - Monitor Systems </v>
      </c>
      <c r="B3785" s="13" t="s">
        <v>4394</v>
      </c>
      <c r="C3785" s="13" t="s">
        <v>4395</v>
      </c>
      <c r="D3785" s="13" t="s">
        <v>207</v>
      </c>
      <c r="E3785" s="13" t="s">
        <v>187</v>
      </c>
      <c r="F3785" s="13" t="s">
        <v>188</v>
      </c>
      <c r="G3785" s="13" t="s">
        <v>189</v>
      </c>
      <c r="H3785" s="13" t="s">
        <v>190</v>
      </c>
      <c r="I3785" s="13">
        <v>3784</v>
      </c>
    </row>
    <row r="3786" spans="1:9" x14ac:dyDescent="0.25">
      <c r="A3786" s="13" t="str">
        <f t="shared" si="59"/>
        <v xml:space="preserve">907-659-C  Traffic Management Center Modifications - Training </v>
      </c>
      <c r="B3786" s="13" t="s">
        <v>4396</v>
      </c>
      <c r="C3786" s="13" t="s">
        <v>4397</v>
      </c>
      <c r="D3786" s="13" t="s">
        <v>186</v>
      </c>
      <c r="E3786" s="13" t="s">
        <v>187</v>
      </c>
      <c r="F3786" s="13" t="s">
        <v>188</v>
      </c>
      <c r="G3786" s="13" t="s">
        <v>189</v>
      </c>
      <c r="H3786" s="13" t="s">
        <v>190</v>
      </c>
      <c r="I3786" s="13">
        <v>3785</v>
      </c>
    </row>
    <row r="3787" spans="1:9" x14ac:dyDescent="0.25">
      <c r="A3787" s="13" t="str">
        <f t="shared" si="59"/>
        <v xml:space="preserve">907-659-D  Traffic Management Center Modifications - Software Only </v>
      </c>
      <c r="B3787" s="13" t="s">
        <v>4398</v>
      </c>
      <c r="C3787" s="13" t="s">
        <v>4399</v>
      </c>
      <c r="D3787" s="13" t="s">
        <v>186</v>
      </c>
      <c r="E3787" s="13" t="s">
        <v>187</v>
      </c>
      <c r="F3787" s="13" t="s">
        <v>188</v>
      </c>
      <c r="G3787" s="13" t="s">
        <v>189</v>
      </c>
      <c r="H3787" s="13" t="s">
        <v>190</v>
      </c>
      <c r="I3787" s="13">
        <v>3786</v>
      </c>
    </row>
    <row r="3788" spans="1:9" x14ac:dyDescent="0.25">
      <c r="A3788" s="13" t="str">
        <f t="shared" si="59"/>
        <v xml:space="preserve">907-660-A  Equipment Cabinet, Type A </v>
      </c>
      <c r="B3788" s="13" t="s">
        <v>4400</v>
      </c>
      <c r="C3788" s="13" t="s">
        <v>4401</v>
      </c>
      <c r="D3788" s="13" t="s">
        <v>207</v>
      </c>
      <c r="E3788" s="13" t="s">
        <v>187</v>
      </c>
      <c r="F3788" s="13" t="s">
        <v>188</v>
      </c>
      <c r="G3788" s="13" t="s">
        <v>189</v>
      </c>
      <c r="H3788" s="13" t="s">
        <v>190</v>
      </c>
      <c r="I3788" s="13">
        <v>3787</v>
      </c>
    </row>
    <row r="3789" spans="1:9" x14ac:dyDescent="0.25">
      <c r="A3789" s="13" t="str">
        <f t="shared" si="59"/>
        <v xml:space="preserve">660-A      Equipment Cabinet, Type A </v>
      </c>
      <c r="B3789" s="13" t="s">
        <v>4402</v>
      </c>
      <c r="C3789" s="13" t="s">
        <v>4401</v>
      </c>
      <c r="D3789" s="13" t="s">
        <v>207</v>
      </c>
      <c r="E3789" s="13" t="s">
        <v>187</v>
      </c>
      <c r="F3789" s="13" t="s">
        <v>188</v>
      </c>
      <c r="G3789" s="13" t="s">
        <v>189</v>
      </c>
      <c r="H3789" s="13" t="s">
        <v>190</v>
      </c>
      <c r="I3789" s="13">
        <v>3788</v>
      </c>
    </row>
    <row r="3790" spans="1:9" x14ac:dyDescent="0.25">
      <c r="A3790" s="13" t="str">
        <f t="shared" si="59"/>
        <v xml:space="preserve">907-660-A  Equipment Cabinet, Type B </v>
      </c>
      <c r="B3790" s="13" t="s">
        <v>4400</v>
      </c>
      <c r="C3790" s="13" t="s">
        <v>4403</v>
      </c>
      <c r="D3790" s="13" t="s">
        <v>207</v>
      </c>
      <c r="E3790" s="13" t="s">
        <v>187</v>
      </c>
      <c r="F3790" s="13" t="s">
        <v>188</v>
      </c>
      <c r="G3790" s="13" t="s">
        <v>189</v>
      </c>
      <c r="H3790" s="13" t="s">
        <v>190</v>
      </c>
      <c r="I3790" s="13">
        <v>3789</v>
      </c>
    </row>
    <row r="3791" spans="1:9" x14ac:dyDescent="0.25">
      <c r="A3791" s="13" t="str">
        <f t="shared" si="59"/>
        <v xml:space="preserve">660-A      Equipment Cabinet, Type B </v>
      </c>
      <c r="B3791" s="13" t="s">
        <v>4402</v>
      </c>
      <c r="C3791" s="13" t="s">
        <v>4403</v>
      </c>
      <c r="D3791" s="13" t="s">
        <v>207</v>
      </c>
      <c r="E3791" s="13" t="s">
        <v>187</v>
      </c>
      <c r="F3791" s="13" t="s">
        <v>188</v>
      </c>
      <c r="G3791" s="13" t="s">
        <v>189</v>
      </c>
      <c r="H3791" s="13" t="s">
        <v>190</v>
      </c>
      <c r="I3791" s="13">
        <v>3790</v>
      </c>
    </row>
    <row r="3792" spans="1:9" x14ac:dyDescent="0.25">
      <c r="A3792" s="13" t="str">
        <f t="shared" si="59"/>
        <v xml:space="preserve">907-660-A  Equipment Cabinet, Type C </v>
      </c>
      <c r="B3792" s="13" t="s">
        <v>4400</v>
      </c>
      <c r="C3792" s="13" t="s">
        <v>4404</v>
      </c>
      <c r="D3792" s="13" t="s">
        <v>207</v>
      </c>
      <c r="E3792" s="13" t="s">
        <v>187</v>
      </c>
      <c r="F3792" s="13" t="s">
        <v>188</v>
      </c>
      <c r="G3792" s="13" t="s">
        <v>189</v>
      </c>
      <c r="H3792" s="13" t="s">
        <v>190</v>
      </c>
      <c r="I3792" s="13">
        <v>3791</v>
      </c>
    </row>
    <row r="3793" spans="1:9" x14ac:dyDescent="0.25">
      <c r="A3793" s="13" t="str">
        <f t="shared" si="59"/>
        <v xml:space="preserve">660-A      Equipment Cabinet, Type C </v>
      </c>
      <c r="B3793" s="13" t="s">
        <v>4402</v>
      </c>
      <c r="C3793" s="13" t="s">
        <v>4404</v>
      </c>
      <c r="D3793" s="13" t="s">
        <v>207</v>
      </c>
      <c r="E3793" s="13" t="s">
        <v>187</v>
      </c>
      <c r="F3793" s="13" t="s">
        <v>188</v>
      </c>
      <c r="G3793" s="13" t="s">
        <v>189</v>
      </c>
      <c r="H3793" s="13" t="s">
        <v>190</v>
      </c>
      <c r="I3793" s="13">
        <v>3792</v>
      </c>
    </row>
    <row r="3794" spans="1:9" x14ac:dyDescent="0.25">
      <c r="A3794" s="13" t="str">
        <f t="shared" si="59"/>
        <v xml:space="preserve">660-B      Cabinet Modifications </v>
      </c>
      <c r="B3794" s="13" t="s">
        <v>4405</v>
      </c>
      <c r="C3794" s="13" t="s">
        <v>4406</v>
      </c>
      <c r="D3794" s="13" t="s">
        <v>207</v>
      </c>
      <c r="E3794" s="13" t="s">
        <v>187</v>
      </c>
      <c r="F3794" s="13" t="s">
        <v>188</v>
      </c>
      <c r="G3794" s="13" t="s">
        <v>189</v>
      </c>
      <c r="H3794" s="13" t="s">
        <v>190</v>
      </c>
      <c r="I3794" s="13">
        <v>3793</v>
      </c>
    </row>
    <row r="3795" spans="1:9" x14ac:dyDescent="0.25">
      <c r="A3795" s="13" t="str">
        <f t="shared" si="59"/>
        <v xml:space="preserve">907-660-B  Cabinet Modifications </v>
      </c>
      <c r="B3795" s="13" t="s">
        <v>4407</v>
      </c>
      <c r="C3795" s="13" t="s">
        <v>4406</v>
      </c>
      <c r="D3795" s="13" t="s">
        <v>207</v>
      </c>
      <c r="E3795" s="13" t="s">
        <v>187</v>
      </c>
      <c r="F3795" s="13" t="s">
        <v>188</v>
      </c>
      <c r="G3795" s="13" t="s">
        <v>189</v>
      </c>
      <c r="H3795" s="13" t="s">
        <v>190</v>
      </c>
      <c r="I3795" s="13">
        <v>3794</v>
      </c>
    </row>
    <row r="3796" spans="1:9" x14ac:dyDescent="0.25">
      <c r="A3796" s="13" t="str">
        <f t="shared" si="59"/>
        <v xml:space="preserve">907-661-A  Fiber Optic Cable, 12 MM </v>
      </c>
      <c r="B3796" s="13" t="s">
        <v>4408</v>
      </c>
      <c r="C3796" s="13" t="s">
        <v>4409</v>
      </c>
      <c r="D3796" s="13" t="s">
        <v>230</v>
      </c>
      <c r="E3796" s="13" t="s">
        <v>187</v>
      </c>
      <c r="F3796" s="13" t="s">
        <v>188</v>
      </c>
      <c r="G3796" s="13" t="s">
        <v>189</v>
      </c>
      <c r="H3796" s="13" t="s">
        <v>190</v>
      </c>
      <c r="I3796" s="13">
        <v>3795</v>
      </c>
    </row>
    <row r="3797" spans="1:9" x14ac:dyDescent="0.25">
      <c r="A3797" s="13" t="str">
        <f t="shared" si="59"/>
        <v xml:space="preserve">907-661-A  Fiber Optic Cable, 12 SM </v>
      </c>
      <c r="B3797" s="13" t="s">
        <v>4408</v>
      </c>
      <c r="C3797" s="13" t="s">
        <v>4410</v>
      </c>
      <c r="D3797" s="13" t="s">
        <v>230</v>
      </c>
      <c r="E3797" s="13" t="s">
        <v>187</v>
      </c>
      <c r="F3797" s="13" t="s">
        <v>188</v>
      </c>
      <c r="G3797" s="13" t="s">
        <v>189</v>
      </c>
      <c r="H3797" s="13" t="s">
        <v>190</v>
      </c>
      <c r="I3797" s="13">
        <v>3796</v>
      </c>
    </row>
    <row r="3798" spans="1:9" x14ac:dyDescent="0.25">
      <c r="A3798" s="13" t="str">
        <f t="shared" si="59"/>
        <v xml:space="preserve">907-661-A  Fiber Optic Cable, 48 SM </v>
      </c>
      <c r="B3798" s="13" t="s">
        <v>4408</v>
      </c>
      <c r="C3798" s="13" t="s">
        <v>4411</v>
      </c>
      <c r="D3798" s="13" t="s">
        <v>230</v>
      </c>
      <c r="E3798" s="13" t="s">
        <v>187</v>
      </c>
      <c r="F3798" s="13" t="s">
        <v>188</v>
      </c>
      <c r="G3798" s="13" t="s">
        <v>189</v>
      </c>
      <c r="H3798" s="13" t="s">
        <v>190</v>
      </c>
      <c r="I3798" s="13">
        <v>3797</v>
      </c>
    </row>
    <row r="3799" spans="1:9" x14ac:dyDescent="0.25">
      <c r="A3799" s="13" t="str">
        <f t="shared" si="59"/>
        <v xml:space="preserve">907-661-A  Fiber Optic Cable, 72 SM </v>
      </c>
      <c r="B3799" s="13" t="s">
        <v>4408</v>
      </c>
      <c r="C3799" s="13" t="s">
        <v>4412</v>
      </c>
      <c r="D3799" s="13" t="s">
        <v>230</v>
      </c>
      <c r="E3799" s="13" t="s">
        <v>187</v>
      </c>
      <c r="F3799" s="13" t="s">
        <v>188</v>
      </c>
      <c r="G3799" s="13" t="s">
        <v>189</v>
      </c>
      <c r="H3799" s="13" t="s">
        <v>190</v>
      </c>
      <c r="I3799" s="13">
        <v>3798</v>
      </c>
    </row>
    <row r="3800" spans="1:9" x14ac:dyDescent="0.25">
      <c r="A3800" s="13" t="str">
        <f t="shared" si="59"/>
        <v xml:space="preserve">907-661-A  Fiber Optic Cable, 96 SM </v>
      </c>
      <c r="B3800" s="13" t="s">
        <v>4408</v>
      </c>
      <c r="C3800" s="13" t="s">
        <v>4413</v>
      </c>
      <c r="D3800" s="13" t="s">
        <v>230</v>
      </c>
      <c r="E3800" s="13" t="s">
        <v>187</v>
      </c>
      <c r="F3800" s="13" t="s">
        <v>188</v>
      </c>
      <c r="G3800" s="13" t="s">
        <v>189</v>
      </c>
      <c r="H3800" s="13" t="s">
        <v>190</v>
      </c>
      <c r="I3800" s="13">
        <v>3799</v>
      </c>
    </row>
    <row r="3801" spans="1:9" x14ac:dyDescent="0.25">
      <c r="A3801" s="13" t="str">
        <f t="shared" si="59"/>
        <v xml:space="preserve">907-661-A  Fiber Optic Cable, Aerial, 72 SM </v>
      </c>
      <c r="B3801" s="13" t="s">
        <v>4408</v>
      </c>
      <c r="C3801" s="13" t="s">
        <v>4414</v>
      </c>
      <c r="D3801" s="13" t="s">
        <v>230</v>
      </c>
      <c r="E3801" s="13" t="s">
        <v>187</v>
      </c>
      <c r="F3801" s="13" t="s">
        <v>188</v>
      </c>
      <c r="G3801" s="13" t="s">
        <v>189</v>
      </c>
      <c r="H3801" s="13" t="s">
        <v>190</v>
      </c>
      <c r="I3801" s="13">
        <v>3800</v>
      </c>
    </row>
    <row r="3802" spans="1:9" x14ac:dyDescent="0.25">
      <c r="A3802" s="13" t="str">
        <f t="shared" si="59"/>
        <v xml:space="preserve">907-661-A  Fiber Optic Cable, Aerial, 12 SM </v>
      </c>
      <c r="B3802" s="13" t="s">
        <v>4408</v>
      </c>
      <c r="C3802" s="13" t="s">
        <v>4415</v>
      </c>
      <c r="D3802" s="13" t="s">
        <v>230</v>
      </c>
      <c r="E3802" s="13" t="s">
        <v>187</v>
      </c>
      <c r="F3802" s="13" t="s">
        <v>188</v>
      </c>
      <c r="G3802" s="13" t="s">
        <v>189</v>
      </c>
      <c r="H3802" s="13" t="s">
        <v>190</v>
      </c>
      <c r="I3802" s="13">
        <v>3801</v>
      </c>
    </row>
    <row r="3803" spans="1:9" x14ac:dyDescent="0.25">
      <c r="A3803" s="13" t="str">
        <f t="shared" si="59"/>
        <v xml:space="preserve">907-661-B  Fiber Optic Drop Cable, 12 MM </v>
      </c>
      <c r="B3803" s="13" t="s">
        <v>4416</v>
      </c>
      <c r="C3803" s="13" t="s">
        <v>4417</v>
      </c>
      <c r="D3803" s="13" t="s">
        <v>230</v>
      </c>
      <c r="E3803" s="13" t="s">
        <v>187</v>
      </c>
      <c r="F3803" s="13" t="s">
        <v>188</v>
      </c>
      <c r="G3803" s="13" t="s">
        <v>189</v>
      </c>
      <c r="H3803" s="13" t="s">
        <v>190</v>
      </c>
      <c r="I3803" s="13">
        <v>3802</v>
      </c>
    </row>
    <row r="3804" spans="1:9" x14ac:dyDescent="0.25">
      <c r="A3804" s="13" t="str">
        <f t="shared" si="59"/>
        <v xml:space="preserve">907-661-B  Fiber Optic Drop Cable, 12 SM </v>
      </c>
      <c r="B3804" s="13" t="s">
        <v>4416</v>
      </c>
      <c r="C3804" s="13" t="s">
        <v>4418</v>
      </c>
      <c r="D3804" s="13" t="s">
        <v>230</v>
      </c>
      <c r="E3804" s="13" t="s">
        <v>187</v>
      </c>
      <c r="F3804" s="13" t="s">
        <v>188</v>
      </c>
      <c r="G3804" s="13" t="s">
        <v>189</v>
      </c>
      <c r="H3804" s="13" t="s">
        <v>190</v>
      </c>
      <c r="I3804" s="13">
        <v>3803</v>
      </c>
    </row>
    <row r="3805" spans="1:9" x14ac:dyDescent="0.25">
      <c r="A3805" s="13" t="str">
        <f t="shared" si="59"/>
        <v xml:space="preserve">907-661-B  Fiber Optic Drop Cable, 12 SM &amp; 12 MM </v>
      </c>
      <c r="B3805" s="13" t="s">
        <v>4416</v>
      </c>
      <c r="C3805" s="13" t="s">
        <v>4419</v>
      </c>
      <c r="D3805" s="13" t="s">
        <v>230</v>
      </c>
      <c r="E3805" s="13" t="s">
        <v>187</v>
      </c>
      <c r="F3805" s="13" t="s">
        <v>188</v>
      </c>
      <c r="G3805" s="13" t="s">
        <v>189</v>
      </c>
      <c r="H3805" s="13" t="s">
        <v>190</v>
      </c>
      <c r="I3805" s="13">
        <v>3804</v>
      </c>
    </row>
    <row r="3806" spans="1:9" x14ac:dyDescent="0.25">
      <c r="A3806" s="13" t="str">
        <f t="shared" si="59"/>
        <v xml:space="preserve">907-661-D  Replace Fiber Optic Cable </v>
      </c>
      <c r="B3806" s="13" t="s">
        <v>4420</v>
      </c>
      <c r="C3806" s="13" t="s">
        <v>4421</v>
      </c>
      <c r="D3806" s="13" t="s">
        <v>230</v>
      </c>
      <c r="E3806" s="13" t="s">
        <v>187</v>
      </c>
      <c r="F3806" s="13" t="s">
        <v>188</v>
      </c>
      <c r="G3806" s="13" t="s">
        <v>189</v>
      </c>
      <c r="H3806" s="13" t="s">
        <v>190</v>
      </c>
      <c r="I3806" s="13">
        <v>3805</v>
      </c>
    </row>
    <row r="3807" spans="1:9" x14ac:dyDescent="0.25">
      <c r="A3807" s="13" t="str">
        <f t="shared" si="59"/>
        <v xml:space="preserve">907-661-D  Replace Fiber Optic Cable, Aerial </v>
      </c>
      <c r="B3807" s="13" t="s">
        <v>4420</v>
      </c>
      <c r="C3807" s="13" t="s">
        <v>4422</v>
      </c>
      <c r="D3807" s="13" t="s">
        <v>230</v>
      </c>
      <c r="E3807" s="13" t="s">
        <v>187</v>
      </c>
      <c r="F3807" s="13" t="s">
        <v>188</v>
      </c>
      <c r="G3807" s="13" t="s">
        <v>189</v>
      </c>
      <c r="H3807" s="13" t="s">
        <v>190</v>
      </c>
      <c r="I3807" s="13">
        <v>3806</v>
      </c>
    </row>
    <row r="3808" spans="1:9" x14ac:dyDescent="0.25">
      <c r="A3808" s="13" t="str">
        <f t="shared" si="59"/>
        <v xml:space="preserve">907-661-E  Replace Fiber Optic Drop Cable </v>
      </c>
      <c r="B3808" s="13" t="s">
        <v>4423</v>
      </c>
      <c r="C3808" s="13" t="s">
        <v>4424</v>
      </c>
      <c r="D3808" s="13" t="s">
        <v>230</v>
      </c>
      <c r="E3808" s="13" t="s">
        <v>187</v>
      </c>
      <c r="F3808" s="13" t="s">
        <v>188</v>
      </c>
      <c r="G3808" s="13" t="s">
        <v>189</v>
      </c>
      <c r="H3808" s="13" t="s">
        <v>190</v>
      </c>
      <c r="I3808" s="13">
        <v>3807</v>
      </c>
    </row>
    <row r="3809" spans="1:9" x14ac:dyDescent="0.25">
      <c r="A3809" s="13" t="str">
        <f t="shared" si="59"/>
        <v xml:space="preserve">907-661-G  Upgrade Fiber Optic Cable </v>
      </c>
      <c r="B3809" s="13" t="s">
        <v>4425</v>
      </c>
      <c r="C3809" s="13" t="s">
        <v>4426</v>
      </c>
      <c r="D3809" s="13" t="s">
        <v>230</v>
      </c>
      <c r="E3809" s="13" t="s">
        <v>187</v>
      </c>
      <c r="F3809" s="13" t="s">
        <v>188</v>
      </c>
      <c r="G3809" s="13" t="s">
        <v>189</v>
      </c>
      <c r="H3809" s="13" t="s">
        <v>190</v>
      </c>
      <c r="I3809" s="13">
        <v>3808</v>
      </c>
    </row>
    <row r="3810" spans="1:9" x14ac:dyDescent="0.25">
      <c r="A3810" s="13" t="str">
        <f t="shared" si="59"/>
        <v xml:space="preserve">907-661-H  Fiber Optic Cable Training </v>
      </c>
      <c r="B3810" s="13" t="s">
        <v>4427</v>
      </c>
      <c r="C3810" s="13" t="s">
        <v>4428</v>
      </c>
      <c r="D3810" s="13" t="s">
        <v>186</v>
      </c>
      <c r="E3810" s="13" t="s">
        <v>187</v>
      </c>
      <c r="F3810" s="13" t="s">
        <v>188</v>
      </c>
      <c r="G3810" s="13" t="s">
        <v>189</v>
      </c>
      <c r="H3810" s="13" t="s">
        <v>190</v>
      </c>
      <c r="I3810" s="13">
        <v>3809</v>
      </c>
    </row>
    <row r="3811" spans="1:9" x14ac:dyDescent="0.25">
      <c r="A3811" s="13" t="str">
        <f t="shared" si="59"/>
        <v xml:space="preserve">907-662-A  Radio Interconnect, Signal Control, Installed in New Controller Cabinet </v>
      </c>
      <c r="B3811" s="13" t="s">
        <v>4429</v>
      </c>
      <c r="C3811" s="13" t="s">
        <v>4430</v>
      </c>
      <c r="D3811" s="13" t="s">
        <v>207</v>
      </c>
      <c r="E3811" s="13" t="s">
        <v>187</v>
      </c>
      <c r="F3811" s="13" t="s">
        <v>188</v>
      </c>
      <c r="G3811" s="13" t="s">
        <v>189</v>
      </c>
      <c r="H3811" s="13" t="s">
        <v>190</v>
      </c>
      <c r="I3811" s="13">
        <v>3810</v>
      </c>
    </row>
    <row r="3812" spans="1:9" x14ac:dyDescent="0.25">
      <c r="A3812" s="13" t="str">
        <f t="shared" si="59"/>
        <v xml:space="preserve">907-662-B  Radio Interconnect, Signal Control, Installed in Existing Controller Cabinet </v>
      </c>
      <c r="B3812" s="13" t="s">
        <v>4431</v>
      </c>
      <c r="C3812" s="13" t="s">
        <v>4432</v>
      </c>
      <c r="D3812" s="13" t="s">
        <v>207</v>
      </c>
      <c r="E3812" s="13" t="s">
        <v>187</v>
      </c>
      <c r="F3812" s="13" t="s">
        <v>188</v>
      </c>
      <c r="G3812" s="13" t="s">
        <v>189</v>
      </c>
      <c r="H3812" s="13" t="s">
        <v>190</v>
      </c>
      <c r="I3812" s="13">
        <v>3811</v>
      </c>
    </row>
    <row r="3813" spans="1:9" x14ac:dyDescent="0.25">
      <c r="A3813" s="13" t="str">
        <f t="shared" si="59"/>
        <v xml:space="preserve">907-662-C  Radio Interconnect, Signal Control Repeater </v>
      </c>
      <c r="B3813" s="13" t="s">
        <v>4433</v>
      </c>
      <c r="C3813" s="13" t="s">
        <v>4434</v>
      </c>
      <c r="D3813" s="13" t="s">
        <v>207</v>
      </c>
      <c r="E3813" s="13" t="s">
        <v>187</v>
      </c>
      <c r="F3813" s="13" t="s">
        <v>188</v>
      </c>
      <c r="G3813" s="13" t="s">
        <v>189</v>
      </c>
      <c r="H3813" s="13" t="s">
        <v>190</v>
      </c>
      <c r="I3813" s="13">
        <v>3812</v>
      </c>
    </row>
    <row r="3814" spans="1:9" x14ac:dyDescent="0.25">
      <c r="A3814" s="13" t="str">
        <f t="shared" si="59"/>
        <v xml:space="preserve">907-662-D  Radio Interconnect, Broadband, Long Range </v>
      </c>
      <c r="B3814" s="13" t="s">
        <v>4435</v>
      </c>
      <c r="C3814" s="13" t="s">
        <v>4436</v>
      </c>
      <c r="D3814" s="13" t="s">
        <v>207</v>
      </c>
      <c r="E3814" s="13" t="s">
        <v>187</v>
      </c>
      <c r="F3814" s="13" t="s">
        <v>188</v>
      </c>
      <c r="G3814" s="13" t="s">
        <v>189</v>
      </c>
      <c r="H3814" s="13" t="s">
        <v>190</v>
      </c>
      <c r="I3814" s="13">
        <v>3813</v>
      </c>
    </row>
    <row r="3815" spans="1:9" x14ac:dyDescent="0.25">
      <c r="A3815" s="13" t="str">
        <f t="shared" si="59"/>
        <v xml:space="preserve">907-662-D  Radio Interconnect, Broadband, Short Range </v>
      </c>
      <c r="B3815" s="13" t="s">
        <v>4435</v>
      </c>
      <c r="C3815" s="13" t="s">
        <v>4437</v>
      </c>
      <c r="D3815" s="13" t="s">
        <v>207</v>
      </c>
      <c r="E3815" s="13" t="s">
        <v>187</v>
      </c>
      <c r="F3815" s="13" t="s">
        <v>188</v>
      </c>
      <c r="G3815" s="13" t="s">
        <v>189</v>
      </c>
      <c r="H3815" s="13" t="s">
        <v>190</v>
      </c>
      <c r="I3815" s="13">
        <v>3814</v>
      </c>
    </row>
    <row r="3816" spans="1:9" x14ac:dyDescent="0.25">
      <c r="A3816" s="13" t="str">
        <f t="shared" si="59"/>
        <v xml:space="preserve">907-662-E  Radio Interconnect, TVBR, Short Range </v>
      </c>
      <c r="B3816" s="13" t="s">
        <v>4438</v>
      </c>
      <c r="C3816" s="13" t="s">
        <v>4439</v>
      </c>
      <c r="D3816" s="13" t="s">
        <v>207</v>
      </c>
      <c r="E3816" s="13" t="s">
        <v>187</v>
      </c>
      <c r="F3816" s="13" t="s">
        <v>188</v>
      </c>
      <c r="G3816" s="13" t="s">
        <v>189</v>
      </c>
      <c r="H3816" s="13" t="s">
        <v>190</v>
      </c>
      <c r="I3816" s="13">
        <v>3815</v>
      </c>
    </row>
    <row r="3817" spans="1:9" x14ac:dyDescent="0.25">
      <c r="A3817" s="13" t="str">
        <f t="shared" si="59"/>
        <v xml:space="preserve">907-662-F  Radio Interconnect, Spare Parts, Furnish Only </v>
      </c>
      <c r="B3817" s="13" t="s">
        <v>4440</v>
      </c>
      <c r="C3817" s="13" t="s">
        <v>4441</v>
      </c>
      <c r="D3817" s="13" t="s">
        <v>207</v>
      </c>
      <c r="E3817" s="13" t="s">
        <v>187</v>
      </c>
      <c r="F3817" s="13" t="s">
        <v>188</v>
      </c>
      <c r="G3817" s="13" t="s">
        <v>189</v>
      </c>
      <c r="H3817" s="13" t="s">
        <v>190</v>
      </c>
      <c r="I3817" s="13">
        <v>3816</v>
      </c>
    </row>
    <row r="3818" spans="1:9" x14ac:dyDescent="0.25">
      <c r="A3818" s="13" t="str">
        <f t="shared" si="59"/>
        <v xml:space="preserve">907-662-G  Radio Interconnect Training </v>
      </c>
      <c r="B3818" s="13" t="s">
        <v>4442</v>
      </c>
      <c r="C3818" s="13" t="s">
        <v>4443</v>
      </c>
      <c r="D3818" s="13" t="s">
        <v>186</v>
      </c>
      <c r="E3818" s="13" t="s">
        <v>187</v>
      </c>
      <c r="F3818" s="13" t="s">
        <v>188</v>
      </c>
      <c r="G3818" s="13" t="s">
        <v>189</v>
      </c>
      <c r="H3818" s="13" t="s">
        <v>190</v>
      </c>
      <c r="I3818" s="13">
        <v>3817</v>
      </c>
    </row>
    <row r="3819" spans="1:9" x14ac:dyDescent="0.25">
      <c r="A3819" s="13" t="str">
        <f t="shared" si="59"/>
        <v xml:space="preserve">907-662-PP Radio Interconnect </v>
      </c>
      <c r="B3819" s="13" t="s">
        <v>4444</v>
      </c>
      <c r="C3819" s="13" t="s">
        <v>4445</v>
      </c>
      <c r="D3819" s="13" t="s">
        <v>207</v>
      </c>
      <c r="E3819" s="13" t="s">
        <v>187</v>
      </c>
      <c r="F3819" s="13" t="s">
        <v>188</v>
      </c>
      <c r="G3819" s="13" t="s">
        <v>189</v>
      </c>
      <c r="H3819" s="13" t="s">
        <v>190</v>
      </c>
      <c r="I3819" s="13">
        <v>3818</v>
      </c>
    </row>
    <row r="3820" spans="1:9" x14ac:dyDescent="0.25">
      <c r="A3820" s="13" t="str">
        <f t="shared" si="59"/>
        <v xml:space="preserve">907-662-PP Repair of Communications Array </v>
      </c>
      <c r="B3820" s="13" t="s">
        <v>4444</v>
      </c>
      <c r="C3820" s="13" t="s">
        <v>4446</v>
      </c>
      <c r="D3820" s="13" t="s">
        <v>207</v>
      </c>
      <c r="E3820" s="13" t="s">
        <v>187</v>
      </c>
      <c r="F3820" s="13" t="s">
        <v>188</v>
      </c>
      <c r="G3820" s="13" t="s">
        <v>189</v>
      </c>
      <c r="H3820" s="13" t="s">
        <v>190</v>
      </c>
      <c r="I3820" s="13">
        <v>3819</v>
      </c>
    </row>
    <row r="3821" spans="1:9" x14ac:dyDescent="0.25">
      <c r="A3821" s="13" t="str">
        <f t="shared" si="59"/>
        <v xml:space="preserve">907-663-A  Network Switch, Type A </v>
      </c>
      <c r="B3821" s="13" t="s">
        <v>4447</v>
      </c>
      <c r="C3821" s="13" t="s">
        <v>4448</v>
      </c>
      <c r="D3821" s="13" t="s">
        <v>207</v>
      </c>
      <c r="E3821" s="13" t="s">
        <v>187</v>
      </c>
      <c r="F3821" s="13" t="s">
        <v>188</v>
      </c>
      <c r="G3821" s="13" t="s">
        <v>189</v>
      </c>
      <c r="H3821" s="13" t="s">
        <v>190</v>
      </c>
      <c r="I3821" s="13">
        <v>3820</v>
      </c>
    </row>
    <row r="3822" spans="1:9" x14ac:dyDescent="0.25">
      <c r="A3822" s="13" t="str">
        <f t="shared" si="59"/>
        <v xml:space="preserve">907-663-A  Network Switch, Type B </v>
      </c>
      <c r="B3822" s="13" t="s">
        <v>4447</v>
      </c>
      <c r="C3822" s="13" t="s">
        <v>4449</v>
      </c>
      <c r="D3822" s="13" t="s">
        <v>207</v>
      </c>
      <c r="E3822" s="13" t="s">
        <v>187</v>
      </c>
      <c r="F3822" s="13" t="s">
        <v>188</v>
      </c>
      <c r="G3822" s="13" t="s">
        <v>189</v>
      </c>
      <c r="H3822" s="13" t="s">
        <v>190</v>
      </c>
      <c r="I3822" s="13">
        <v>3821</v>
      </c>
    </row>
    <row r="3823" spans="1:9" x14ac:dyDescent="0.25">
      <c r="A3823" s="13" t="str">
        <f t="shared" si="59"/>
        <v xml:space="preserve">907-663-A  Network Switch, Type C </v>
      </c>
      <c r="B3823" s="13" t="s">
        <v>4447</v>
      </c>
      <c r="C3823" s="13" t="s">
        <v>4450</v>
      </c>
      <c r="D3823" s="13" t="s">
        <v>207</v>
      </c>
      <c r="E3823" s="13" t="s">
        <v>187</v>
      </c>
      <c r="F3823" s="13" t="s">
        <v>188</v>
      </c>
      <c r="G3823" s="13" t="s">
        <v>189</v>
      </c>
      <c r="H3823" s="13" t="s">
        <v>190</v>
      </c>
      <c r="I3823" s="13">
        <v>3822</v>
      </c>
    </row>
    <row r="3824" spans="1:9" x14ac:dyDescent="0.25">
      <c r="A3824" s="13" t="str">
        <f t="shared" si="59"/>
        <v xml:space="preserve">907-663-A  Network Switch, Type D </v>
      </c>
      <c r="B3824" s="13" t="s">
        <v>4447</v>
      </c>
      <c r="C3824" s="13" t="s">
        <v>4451</v>
      </c>
      <c r="D3824" s="13" t="s">
        <v>207</v>
      </c>
      <c r="E3824" s="13" t="s">
        <v>187</v>
      </c>
      <c r="F3824" s="13" t="s">
        <v>188</v>
      </c>
      <c r="G3824" s="13" t="s">
        <v>189</v>
      </c>
      <c r="H3824" s="13" t="s">
        <v>190</v>
      </c>
      <c r="I3824" s="13">
        <v>3823</v>
      </c>
    </row>
    <row r="3825" spans="1:9" x14ac:dyDescent="0.25">
      <c r="A3825" s="13" t="str">
        <f t="shared" si="59"/>
        <v xml:space="preserve">907-663-A  Network Switch, Type E </v>
      </c>
      <c r="B3825" s="13" t="s">
        <v>4447</v>
      </c>
      <c r="C3825" s="13" t="s">
        <v>4452</v>
      </c>
      <c r="D3825" s="13" t="s">
        <v>207</v>
      </c>
      <c r="E3825" s="13" t="s">
        <v>187</v>
      </c>
      <c r="F3825" s="13" t="s">
        <v>188</v>
      </c>
      <c r="G3825" s="13" t="s">
        <v>189</v>
      </c>
      <c r="H3825" s="13" t="s">
        <v>190</v>
      </c>
      <c r="I3825" s="13">
        <v>3824</v>
      </c>
    </row>
    <row r="3826" spans="1:9" x14ac:dyDescent="0.25">
      <c r="A3826" s="13" t="str">
        <f t="shared" si="59"/>
        <v xml:space="preserve">907-663-A  Network Switch, Type F </v>
      </c>
      <c r="B3826" s="13" t="s">
        <v>4447</v>
      </c>
      <c r="C3826" s="13" t="s">
        <v>4453</v>
      </c>
      <c r="D3826" s="13" t="s">
        <v>207</v>
      </c>
      <c r="E3826" s="13" t="s">
        <v>187</v>
      </c>
      <c r="F3826" s="13" t="s">
        <v>188</v>
      </c>
      <c r="G3826" s="13" t="s">
        <v>189</v>
      </c>
      <c r="H3826" s="13" t="s">
        <v>190</v>
      </c>
      <c r="I3826" s="13">
        <v>3825</v>
      </c>
    </row>
    <row r="3827" spans="1:9" x14ac:dyDescent="0.25">
      <c r="A3827" s="13" t="str">
        <f t="shared" si="59"/>
        <v xml:space="preserve">907-663-B  Terminal Server </v>
      </c>
      <c r="B3827" s="13" t="s">
        <v>4454</v>
      </c>
      <c r="C3827" s="13" t="s">
        <v>4455</v>
      </c>
      <c r="D3827" s="13" t="s">
        <v>207</v>
      </c>
      <c r="E3827" s="13" t="s">
        <v>187</v>
      </c>
      <c r="F3827" s="13" t="s">
        <v>188</v>
      </c>
      <c r="G3827" s="13" t="s">
        <v>189</v>
      </c>
      <c r="H3827" s="13" t="s">
        <v>190</v>
      </c>
      <c r="I3827" s="13">
        <v>3826</v>
      </c>
    </row>
    <row r="3828" spans="1:9" x14ac:dyDescent="0.25">
      <c r="A3828" s="13" t="str">
        <f t="shared" si="59"/>
        <v xml:space="preserve">907-663-C  Cellular Modem </v>
      </c>
      <c r="B3828" s="13" t="s">
        <v>4456</v>
      </c>
      <c r="C3828" s="13" t="s">
        <v>4457</v>
      </c>
      <c r="D3828" s="13" t="s">
        <v>207</v>
      </c>
      <c r="E3828" s="13" t="s">
        <v>187</v>
      </c>
      <c r="F3828" s="13" t="s">
        <v>188</v>
      </c>
      <c r="G3828" s="13" t="s">
        <v>189</v>
      </c>
      <c r="H3828" s="13" t="s">
        <v>190</v>
      </c>
      <c r="I3828" s="13">
        <v>3827</v>
      </c>
    </row>
    <row r="3829" spans="1:9" x14ac:dyDescent="0.25">
      <c r="A3829" s="13" t="str">
        <f t="shared" si="59"/>
        <v xml:space="preserve">907-663-C  SD-WAN Router </v>
      </c>
      <c r="B3829" s="13" t="s">
        <v>4456</v>
      </c>
      <c r="C3829" s="13" t="s">
        <v>4458</v>
      </c>
      <c r="D3829" s="13" t="s">
        <v>207</v>
      </c>
      <c r="E3829" s="13" t="s">
        <v>187</v>
      </c>
      <c r="F3829" s="13" t="s">
        <v>188</v>
      </c>
      <c r="G3829" s="13" t="s">
        <v>189</v>
      </c>
      <c r="H3829" s="13" t="s">
        <v>190</v>
      </c>
      <c r="I3829" s="13">
        <v>3828</v>
      </c>
    </row>
    <row r="3830" spans="1:9" x14ac:dyDescent="0.25">
      <c r="A3830" s="13" t="str">
        <f t="shared" si="59"/>
        <v xml:space="preserve">907-663-D  Category 6 Cable, Installed in Conduit </v>
      </c>
      <c r="B3830" s="13" t="s">
        <v>4459</v>
      </c>
      <c r="C3830" s="13" t="s">
        <v>4460</v>
      </c>
      <c r="D3830" s="13" t="s">
        <v>230</v>
      </c>
      <c r="E3830" s="13" t="s">
        <v>187</v>
      </c>
      <c r="F3830" s="13" t="s">
        <v>188</v>
      </c>
      <c r="G3830" s="13" t="s">
        <v>189</v>
      </c>
      <c r="H3830" s="13" t="s">
        <v>190</v>
      </c>
      <c r="I3830" s="13">
        <v>3829</v>
      </c>
    </row>
    <row r="3831" spans="1:9" x14ac:dyDescent="0.25">
      <c r="A3831" s="13" t="str">
        <f t="shared" si="59"/>
        <v xml:space="preserve">907-663-D  Ethernet Network Cable, Installed in Conduit </v>
      </c>
      <c r="B3831" s="13" t="s">
        <v>4459</v>
      </c>
      <c r="C3831" s="13" t="s">
        <v>4461</v>
      </c>
      <c r="D3831" s="13" t="s">
        <v>230</v>
      </c>
      <c r="E3831" s="13" t="s">
        <v>187</v>
      </c>
      <c r="F3831" s="13" t="s">
        <v>188</v>
      </c>
      <c r="G3831" s="13" t="s">
        <v>189</v>
      </c>
      <c r="H3831" s="13" t="s">
        <v>190</v>
      </c>
      <c r="I3831" s="13">
        <v>3830</v>
      </c>
    </row>
    <row r="3832" spans="1:9" x14ac:dyDescent="0.25">
      <c r="A3832" s="13" t="str">
        <f t="shared" si="59"/>
        <v xml:space="preserve">907-663-E  Network Equipment Training </v>
      </c>
      <c r="B3832" s="13" t="s">
        <v>4462</v>
      </c>
      <c r="C3832" s="13" t="s">
        <v>4463</v>
      </c>
      <c r="D3832" s="13" t="s">
        <v>186</v>
      </c>
      <c r="E3832" s="13" t="s">
        <v>187</v>
      </c>
      <c r="F3832" s="13" t="s">
        <v>188</v>
      </c>
      <c r="G3832" s="13" t="s">
        <v>189</v>
      </c>
      <c r="H3832" s="13" t="s">
        <v>190</v>
      </c>
      <c r="I3832" s="13">
        <v>3831</v>
      </c>
    </row>
    <row r="3833" spans="1:9" x14ac:dyDescent="0.25">
      <c r="A3833" s="13" t="str">
        <f t="shared" si="59"/>
        <v xml:space="preserve">907-664-A  Communications Node </v>
      </c>
      <c r="B3833" s="13" t="s">
        <v>4464</v>
      </c>
      <c r="C3833" s="13" t="s">
        <v>4465</v>
      </c>
      <c r="D3833" s="13" t="s">
        <v>207</v>
      </c>
      <c r="E3833" s="13" t="s">
        <v>187</v>
      </c>
      <c r="F3833" s="13" t="s">
        <v>188</v>
      </c>
      <c r="G3833" s="13" t="s">
        <v>189</v>
      </c>
      <c r="H3833" s="13" t="s">
        <v>190</v>
      </c>
      <c r="I3833" s="13">
        <v>3832</v>
      </c>
    </row>
    <row r="3834" spans="1:9" x14ac:dyDescent="0.25">
      <c r="A3834" s="13" t="str">
        <f t="shared" si="59"/>
        <v xml:space="preserve">907-664-B  Communications Node HUT </v>
      </c>
      <c r="B3834" s="13" t="s">
        <v>4466</v>
      </c>
      <c r="C3834" s="13" t="s">
        <v>4467</v>
      </c>
      <c r="D3834" s="13" t="s">
        <v>207</v>
      </c>
      <c r="E3834" s="13" t="s">
        <v>187</v>
      </c>
      <c r="F3834" s="13" t="s">
        <v>188</v>
      </c>
      <c r="G3834" s="13" t="s">
        <v>189</v>
      </c>
      <c r="H3834" s="13" t="s">
        <v>190</v>
      </c>
      <c r="I3834" s="13">
        <v>3833</v>
      </c>
    </row>
    <row r="3835" spans="1:9" x14ac:dyDescent="0.25">
      <c r="A3835" s="13" t="str">
        <f t="shared" si="59"/>
        <v xml:space="preserve">907-664-D  Communications Node HUT Modifications </v>
      </c>
      <c r="B3835" s="13" t="s">
        <v>4468</v>
      </c>
      <c r="C3835" s="13" t="s">
        <v>4469</v>
      </c>
      <c r="D3835" s="13" t="s">
        <v>207</v>
      </c>
      <c r="E3835" s="13" t="s">
        <v>187</v>
      </c>
      <c r="F3835" s="13" t="s">
        <v>188</v>
      </c>
      <c r="G3835" s="13" t="s">
        <v>189</v>
      </c>
      <c r="H3835" s="13" t="s">
        <v>190</v>
      </c>
      <c r="I3835" s="13">
        <v>3834</v>
      </c>
    </row>
    <row r="3836" spans="1:9" x14ac:dyDescent="0.25">
      <c r="A3836" s="13" t="str">
        <f t="shared" si="59"/>
        <v xml:space="preserve">907-664-E  Communications Node HUT Training </v>
      </c>
      <c r="B3836" s="13" t="s">
        <v>4470</v>
      </c>
      <c r="C3836" s="13" t="s">
        <v>4471</v>
      </c>
      <c r="D3836" s="13" t="s">
        <v>186</v>
      </c>
      <c r="E3836" s="13" t="s">
        <v>187</v>
      </c>
      <c r="F3836" s="13" t="s">
        <v>188</v>
      </c>
      <c r="G3836" s="13" t="s">
        <v>189</v>
      </c>
      <c r="H3836" s="13" t="s">
        <v>190</v>
      </c>
      <c r="I3836" s="13">
        <v>3835</v>
      </c>
    </row>
    <row r="3837" spans="1:9" x14ac:dyDescent="0.25">
      <c r="A3837" s="13" t="str">
        <f t="shared" si="59"/>
        <v xml:space="preserve">665-A      Video Encoder </v>
      </c>
      <c r="B3837" s="13" t="s">
        <v>4472</v>
      </c>
      <c r="C3837" s="13" t="s">
        <v>4473</v>
      </c>
      <c r="D3837" s="13" t="s">
        <v>207</v>
      </c>
      <c r="E3837" s="13" t="s">
        <v>187</v>
      </c>
      <c r="F3837" s="13" t="s">
        <v>188</v>
      </c>
      <c r="G3837" s="13" t="s">
        <v>189</v>
      </c>
      <c r="H3837" s="13" t="s">
        <v>190</v>
      </c>
      <c r="I3837" s="13">
        <v>3836</v>
      </c>
    </row>
    <row r="3838" spans="1:9" x14ac:dyDescent="0.25">
      <c r="A3838" s="13" t="str">
        <f t="shared" si="59"/>
        <v xml:space="preserve">907-665-A  Video Encoder </v>
      </c>
      <c r="B3838" s="13" t="s">
        <v>4474</v>
      </c>
      <c r="C3838" s="13" t="s">
        <v>4473</v>
      </c>
      <c r="D3838" s="13" t="s">
        <v>207</v>
      </c>
      <c r="E3838" s="13" t="s">
        <v>187</v>
      </c>
      <c r="F3838" s="13" t="s">
        <v>188</v>
      </c>
      <c r="G3838" s="13" t="s">
        <v>189</v>
      </c>
      <c r="H3838" s="13" t="s">
        <v>190</v>
      </c>
      <c r="I3838" s="13">
        <v>3837</v>
      </c>
    </row>
    <row r="3839" spans="1:9" x14ac:dyDescent="0.25">
      <c r="A3839" s="13" t="str">
        <f t="shared" si="59"/>
        <v xml:space="preserve">665-A      Video Encoder, Type A </v>
      </c>
      <c r="B3839" s="13" t="s">
        <v>4472</v>
      </c>
      <c r="C3839" s="13" t="s">
        <v>4475</v>
      </c>
      <c r="D3839" s="13" t="s">
        <v>207</v>
      </c>
      <c r="E3839" s="13" t="s">
        <v>187</v>
      </c>
      <c r="F3839" s="13" t="s">
        <v>188</v>
      </c>
      <c r="G3839" s="13" t="s">
        <v>189</v>
      </c>
      <c r="H3839" s="13" t="s">
        <v>190</v>
      </c>
      <c r="I3839" s="13">
        <v>3838</v>
      </c>
    </row>
    <row r="3840" spans="1:9" x14ac:dyDescent="0.25">
      <c r="A3840" s="13" t="str">
        <f t="shared" si="59"/>
        <v xml:space="preserve">665-B      Video Decoder, Type A </v>
      </c>
      <c r="B3840" s="13" t="s">
        <v>4476</v>
      </c>
      <c r="C3840" s="13" t="s">
        <v>4477</v>
      </c>
      <c r="D3840" s="13" t="s">
        <v>207</v>
      </c>
      <c r="E3840" s="13" t="s">
        <v>187</v>
      </c>
      <c r="F3840" s="13" t="s">
        <v>188</v>
      </c>
      <c r="G3840" s="13" t="s">
        <v>189</v>
      </c>
      <c r="H3840" s="13" t="s">
        <v>190</v>
      </c>
      <c r="I3840" s="13">
        <v>3839</v>
      </c>
    </row>
    <row r="3841" spans="1:9" x14ac:dyDescent="0.25">
      <c r="A3841" s="13" t="str">
        <f t="shared" si="59"/>
        <v xml:space="preserve">907-665-B  Video Decoder </v>
      </c>
      <c r="B3841" s="13" t="s">
        <v>4478</v>
      </c>
      <c r="C3841" s="13" t="s">
        <v>4479</v>
      </c>
      <c r="D3841" s="13" t="s">
        <v>207</v>
      </c>
      <c r="E3841" s="13" t="s">
        <v>187</v>
      </c>
      <c r="F3841" s="13" t="s">
        <v>188</v>
      </c>
      <c r="G3841" s="13" t="s">
        <v>189</v>
      </c>
      <c r="H3841" s="13" t="s">
        <v>190</v>
      </c>
      <c r="I3841" s="13">
        <v>3840</v>
      </c>
    </row>
    <row r="3842" spans="1:9" x14ac:dyDescent="0.25">
      <c r="A3842" s="13" t="str">
        <f t="shared" si="59"/>
        <v xml:space="preserve">665-C      Video Encoder / Decoder Chassis </v>
      </c>
      <c r="B3842" s="13" t="s">
        <v>4480</v>
      </c>
      <c r="C3842" s="13" t="s">
        <v>4481</v>
      </c>
      <c r="D3842" s="13" t="s">
        <v>207</v>
      </c>
      <c r="E3842" s="13" t="s">
        <v>187</v>
      </c>
      <c r="F3842" s="13" t="s">
        <v>188</v>
      </c>
      <c r="G3842" s="13" t="s">
        <v>189</v>
      </c>
      <c r="H3842" s="13" t="s">
        <v>190</v>
      </c>
      <c r="I3842" s="13">
        <v>3841</v>
      </c>
    </row>
    <row r="3843" spans="1:9" x14ac:dyDescent="0.25">
      <c r="A3843" s="13" t="str">
        <f t="shared" si="59"/>
        <v xml:space="preserve">907-665-C  Video Encoder / Decoder Chassis </v>
      </c>
      <c r="B3843" s="13" t="s">
        <v>4482</v>
      </c>
      <c r="C3843" s="13" t="s">
        <v>4481</v>
      </c>
      <c r="D3843" s="13" t="s">
        <v>207</v>
      </c>
      <c r="E3843" s="13" t="s">
        <v>187</v>
      </c>
      <c r="F3843" s="13" t="s">
        <v>188</v>
      </c>
      <c r="G3843" s="13" t="s">
        <v>189</v>
      </c>
      <c r="H3843" s="13" t="s">
        <v>190</v>
      </c>
      <c r="I3843" s="13">
        <v>3842</v>
      </c>
    </row>
    <row r="3844" spans="1:9" x14ac:dyDescent="0.25">
      <c r="A3844" s="13" t="str">
        <f t="shared" ref="A3844:A3907" si="60">_xlfn.CONCAT(B3844," ", C3844)</f>
        <v xml:space="preserve">665-D      Video Encoder Card </v>
      </c>
      <c r="B3844" s="13" t="s">
        <v>4483</v>
      </c>
      <c r="C3844" s="13" t="s">
        <v>4484</v>
      </c>
      <c r="D3844" s="13" t="s">
        <v>207</v>
      </c>
      <c r="E3844" s="13" t="s">
        <v>187</v>
      </c>
      <c r="F3844" s="13" t="s">
        <v>188</v>
      </c>
      <c r="G3844" s="13" t="s">
        <v>189</v>
      </c>
      <c r="H3844" s="13" t="s">
        <v>190</v>
      </c>
      <c r="I3844" s="13">
        <v>3843</v>
      </c>
    </row>
    <row r="3845" spans="1:9" x14ac:dyDescent="0.25">
      <c r="A3845" s="13" t="str">
        <f t="shared" si="60"/>
        <v xml:space="preserve">907-665-D  Video Encoder Card </v>
      </c>
      <c r="B3845" s="13" t="s">
        <v>4485</v>
      </c>
      <c r="C3845" s="13" t="s">
        <v>4484</v>
      </c>
      <c r="D3845" s="13" t="s">
        <v>207</v>
      </c>
      <c r="E3845" s="13" t="s">
        <v>187</v>
      </c>
      <c r="F3845" s="13" t="s">
        <v>188</v>
      </c>
      <c r="G3845" s="13" t="s">
        <v>189</v>
      </c>
      <c r="H3845" s="13" t="s">
        <v>190</v>
      </c>
      <c r="I3845" s="13">
        <v>3844</v>
      </c>
    </row>
    <row r="3846" spans="1:9" x14ac:dyDescent="0.25">
      <c r="A3846" s="13" t="str">
        <f t="shared" si="60"/>
        <v xml:space="preserve">665-E      Video Decoder Card </v>
      </c>
      <c r="B3846" s="13" t="s">
        <v>4486</v>
      </c>
      <c r="C3846" s="13" t="s">
        <v>4487</v>
      </c>
      <c r="D3846" s="13" t="s">
        <v>207</v>
      </c>
      <c r="E3846" s="13" t="s">
        <v>187</v>
      </c>
      <c r="F3846" s="13" t="s">
        <v>188</v>
      </c>
      <c r="G3846" s="13" t="s">
        <v>189</v>
      </c>
      <c r="H3846" s="13" t="s">
        <v>190</v>
      </c>
      <c r="I3846" s="13">
        <v>3845</v>
      </c>
    </row>
    <row r="3847" spans="1:9" x14ac:dyDescent="0.25">
      <c r="A3847" s="13" t="str">
        <f t="shared" si="60"/>
        <v xml:space="preserve">907-665-E  Video Decoder Card </v>
      </c>
      <c r="B3847" s="13" t="s">
        <v>4488</v>
      </c>
      <c r="C3847" s="13" t="s">
        <v>4487</v>
      </c>
      <c r="D3847" s="13" t="s">
        <v>207</v>
      </c>
      <c r="E3847" s="13" t="s">
        <v>187</v>
      </c>
      <c r="F3847" s="13" t="s">
        <v>188</v>
      </c>
      <c r="G3847" s="13" t="s">
        <v>189</v>
      </c>
      <c r="H3847" s="13" t="s">
        <v>190</v>
      </c>
      <c r="I3847" s="13">
        <v>3846</v>
      </c>
    </row>
    <row r="3848" spans="1:9" x14ac:dyDescent="0.25">
      <c r="A3848" s="13" t="str">
        <f t="shared" si="60"/>
        <v xml:space="preserve">665-F      Fiber Video Codex </v>
      </c>
      <c r="B3848" s="13" t="s">
        <v>4489</v>
      </c>
      <c r="C3848" s="13" t="s">
        <v>4490</v>
      </c>
      <c r="D3848" s="13" t="s">
        <v>207</v>
      </c>
      <c r="E3848" s="13" t="s">
        <v>187</v>
      </c>
      <c r="F3848" s="13" t="s">
        <v>188</v>
      </c>
      <c r="G3848" s="13" t="s">
        <v>189</v>
      </c>
      <c r="H3848" s="13" t="s">
        <v>190</v>
      </c>
      <c r="I3848" s="13">
        <v>3847</v>
      </c>
    </row>
    <row r="3849" spans="1:9" x14ac:dyDescent="0.25">
      <c r="A3849" s="13" t="str">
        <f t="shared" si="60"/>
        <v xml:space="preserve">907-665-F  Fiber Video Codecs </v>
      </c>
      <c r="B3849" s="13" t="s">
        <v>4491</v>
      </c>
      <c r="C3849" s="13" t="s">
        <v>4492</v>
      </c>
      <c r="D3849" s="13" t="s">
        <v>207</v>
      </c>
      <c r="E3849" s="13" t="s">
        <v>187</v>
      </c>
      <c r="F3849" s="13" t="s">
        <v>188</v>
      </c>
      <c r="G3849" s="13" t="s">
        <v>189</v>
      </c>
      <c r="H3849" s="13" t="s">
        <v>190</v>
      </c>
      <c r="I3849" s="13">
        <v>3848</v>
      </c>
    </row>
    <row r="3850" spans="1:9" x14ac:dyDescent="0.25">
      <c r="A3850" s="13" t="str">
        <f t="shared" si="60"/>
        <v xml:space="preserve">907-665-G  Video Communication Equipment Training </v>
      </c>
      <c r="B3850" s="13" t="s">
        <v>4493</v>
      </c>
      <c r="C3850" s="13" t="s">
        <v>4494</v>
      </c>
      <c r="D3850" s="13" t="s">
        <v>186</v>
      </c>
      <c r="E3850" s="13" t="s">
        <v>187</v>
      </c>
      <c r="F3850" s="13" t="s">
        <v>188</v>
      </c>
      <c r="G3850" s="13" t="s">
        <v>189</v>
      </c>
      <c r="H3850" s="13" t="s">
        <v>190</v>
      </c>
      <c r="I3850" s="13">
        <v>3849</v>
      </c>
    </row>
    <row r="3851" spans="1:9" x14ac:dyDescent="0.25">
      <c r="A3851" s="13" t="str">
        <f t="shared" si="60"/>
        <v xml:space="preserve">907-666-A  Bluetooth Detection System, Type A </v>
      </c>
      <c r="B3851" s="13" t="s">
        <v>4495</v>
      </c>
      <c r="C3851" s="13" t="s">
        <v>4496</v>
      </c>
      <c r="D3851" s="13" t="s">
        <v>207</v>
      </c>
      <c r="E3851" s="13" t="s">
        <v>187</v>
      </c>
      <c r="F3851" s="13" t="s">
        <v>188</v>
      </c>
      <c r="G3851" s="13" t="s">
        <v>189</v>
      </c>
      <c r="H3851" s="13" t="s">
        <v>190</v>
      </c>
      <c r="I3851" s="13">
        <v>3850</v>
      </c>
    </row>
    <row r="3852" spans="1:9" x14ac:dyDescent="0.25">
      <c r="A3852" s="13" t="str">
        <f t="shared" si="60"/>
        <v xml:space="preserve">907-666-A  Bluetooth Detection System, Type B </v>
      </c>
      <c r="B3852" s="13" t="s">
        <v>4495</v>
      </c>
      <c r="C3852" s="13" t="s">
        <v>4497</v>
      </c>
      <c r="D3852" s="13" t="s">
        <v>207</v>
      </c>
      <c r="E3852" s="13" t="s">
        <v>187</v>
      </c>
      <c r="F3852" s="13" t="s">
        <v>188</v>
      </c>
      <c r="G3852" s="13" t="s">
        <v>189</v>
      </c>
      <c r="H3852" s="13" t="s">
        <v>190</v>
      </c>
      <c r="I3852" s="13">
        <v>3851</v>
      </c>
    </row>
    <row r="3853" spans="1:9" x14ac:dyDescent="0.25">
      <c r="A3853" s="13" t="str">
        <f t="shared" si="60"/>
        <v xml:space="preserve">907-666-B  Bluetooth Detection System Server </v>
      </c>
      <c r="B3853" s="13" t="s">
        <v>4498</v>
      </c>
      <c r="C3853" s="13" t="s">
        <v>4499</v>
      </c>
      <c r="D3853" s="13" t="s">
        <v>207</v>
      </c>
      <c r="E3853" s="13" t="s">
        <v>187</v>
      </c>
      <c r="F3853" s="13" t="s">
        <v>188</v>
      </c>
      <c r="G3853" s="13" t="s">
        <v>189</v>
      </c>
      <c r="H3853" s="13" t="s">
        <v>190</v>
      </c>
      <c r="I3853" s="13">
        <v>3852</v>
      </c>
    </row>
    <row r="3854" spans="1:9" x14ac:dyDescent="0.25">
      <c r="A3854" s="13" t="str">
        <f t="shared" si="60"/>
        <v xml:space="preserve">907-666-C  Bluetooth Detection System Server Licensing </v>
      </c>
      <c r="B3854" s="13" t="s">
        <v>4500</v>
      </c>
      <c r="C3854" s="13" t="s">
        <v>4501</v>
      </c>
      <c r="D3854" s="13" t="s">
        <v>207</v>
      </c>
      <c r="E3854" s="13" t="s">
        <v>187</v>
      </c>
      <c r="F3854" s="13" t="s">
        <v>188</v>
      </c>
      <c r="G3854" s="13" t="s">
        <v>189</v>
      </c>
      <c r="H3854" s="13" t="s">
        <v>190</v>
      </c>
      <c r="I3854" s="13">
        <v>3853</v>
      </c>
    </row>
    <row r="3855" spans="1:9" x14ac:dyDescent="0.25">
      <c r="A3855" s="13" t="str">
        <f t="shared" si="60"/>
        <v xml:space="preserve">907-666-D  Bluetooth Detection System Training </v>
      </c>
      <c r="B3855" s="13" t="s">
        <v>4502</v>
      </c>
      <c r="C3855" s="13" t="s">
        <v>4503</v>
      </c>
      <c r="D3855" s="13" t="s">
        <v>186</v>
      </c>
      <c r="E3855" s="13" t="s">
        <v>187</v>
      </c>
      <c r="F3855" s="13" t="s">
        <v>188</v>
      </c>
      <c r="G3855" s="13" t="s">
        <v>189</v>
      </c>
      <c r="H3855" s="13" t="s">
        <v>190</v>
      </c>
      <c r="I3855" s="13">
        <v>3854</v>
      </c>
    </row>
    <row r="3856" spans="1:9" x14ac:dyDescent="0.25">
      <c r="A3856" s="13" t="str">
        <f t="shared" si="60"/>
        <v xml:space="preserve">907-670-A  Roadway Weather Information System </v>
      </c>
      <c r="B3856" s="13" t="s">
        <v>4504</v>
      </c>
      <c r="C3856" s="13" t="s">
        <v>4505</v>
      </c>
      <c r="D3856" s="13" t="s">
        <v>207</v>
      </c>
      <c r="E3856" s="13" t="s">
        <v>187</v>
      </c>
      <c r="F3856" s="13" t="s">
        <v>188</v>
      </c>
      <c r="G3856" s="13" t="s">
        <v>189</v>
      </c>
      <c r="H3856" s="13" t="s">
        <v>190</v>
      </c>
      <c r="I3856" s="13">
        <v>3855</v>
      </c>
    </row>
    <row r="3857" spans="1:9" x14ac:dyDescent="0.25">
      <c r="A3857" s="13" t="str">
        <f t="shared" si="60"/>
        <v xml:space="preserve">907-670-B  Warning Sign with Flashing Beacon </v>
      </c>
      <c r="B3857" s="13" t="s">
        <v>4506</v>
      </c>
      <c r="C3857" s="13" t="s">
        <v>4507</v>
      </c>
      <c r="D3857" s="13" t="s">
        <v>207</v>
      </c>
      <c r="E3857" s="13" t="s">
        <v>187</v>
      </c>
      <c r="F3857" s="13" t="s">
        <v>188</v>
      </c>
      <c r="G3857" s="13" t="s">
        <v>189</v>
      </c>
      <c r="H3857" s="13" t="s">
        <v>190</v>
      </c>
      <c r="I3857" s="13">
        <v>3856</v>
      </c>
    </row>
    <row r="3858" spans="1:9" x14ac:dyDescent="0.25">
      <c r="A3858" s="13" t="str">
        <f t="shared" si="60"/>
        <v xml:space="preserve">907-670-B  Warning Sign, FOG AHEAD, with Flashing Beacon </v>
      </c>
      <c r="B3858" s="13" t="s">
        <v>4506</v>
      </c>
      <c r="C3858" s="13" t="s">
        <v>4508</v>
      </c>
      <c r="D3858" s="13" t="s">
        <v>207</v>
      </c>
      <c r="E3858" s="13" t="s">
        <v>187</v>
      </c>
      <c r="F3858" s="13" t="s">
        <v>188</v>
      </c>
      <c r="G3858" s="13" t="s">
        <v>189</v>
      </c>
      <c r="H3858" s="13" t="s">
        <v>190</v>
      </c>
      <c r="I3858" s="13">
        <v>3857</v>
      </c>
    </row>
    <row r="3859" spans="1:9" x14ac:dyDescent="0.25">
      <c r="A3859" s="13" t="str">
        <f t="shared" si="60"/>
        <v xml:space="preserve">907-670-C  Roadway Weather Information System Training </v>
      </c>
      <c r="B3859" s="13" t="s">
        <v>4509</v>
      </c>
      <c r="C3859" s="13" t="s">
        <v>4510</v>
      </c>
      <c r="D3859" s="13" t="s">
        <v>186</v>
      </c>
      <c r="E3859" s="13" t="s">
        <v>187</v>
      </c>
      <c r="F3859" s="13" t="s">
        <v>188</v>
      </c>
      <c r="G3859" s="13" t="s">
        <v>189</v>
      </c>
      <c r="H3859" s="13" t="s">
        <v>190</v>
      </c>
      <c r="I3859" s="13">
        <v>3858</v>
      </c>
    </row>
    <row r="3860" spans="1:9" x14ac:dyDescent="0.25">
      <c r="A3860" s="13" t="str">
        <f t="shared" si="60"/>
        <v xml:space="preserve">907-671-A  Traveler Information Video Kiosk </v>
      </c>
      <c r="B3860" s="13" t="s">
        <v>4511</v>
      </c>
      <c r="C3860" s="13" t="s">
        <v>4512</v>
      </c>
      <c r="D3860" s="13" t="s">
        <v>207</v>
      </c>
      <c r="E3860" s="13" t="s">
        <v>187</v>
      </c>
      <c r="F3860" s="13" t="s">
        <v>188</v>
      </c>
      <c r="G3860" s="13" t="s">
        <v>189</v>
      </c>
      <c r="H3860" s="13" t="s">
        <v>190</v>
      </c>
      <c r="I3860" s="13">
        <v>3859</v>
      </c>
    </row>
    <row r="3861" spans="1:9" x14ac:dyDescent="0.25">
      <c r="A3861" s="13" t="str">
        <f t="shared" si="60"/>
        <v xml:space="preserve">907-671-B  Kiosk Monitoring Camera </v>
      </c>
      <c r="B3861" s="13" t="s">
        <v>4513</v>
      </c>
      <c r="C3861" s="13" t="s">
        <v>4514</v>
      </c>
      <c r="D3861" s="13" t="s">
        <v>207</v>
      </c>
      <c r="E3861" s="13" t="s">
        <v>187</v>
      </c>
      <c r="F3861" s="13" t="s">
        <v>188</v>
      </c>
      <c r="G3861" s="13" t="s">
        <v>189</v>
      </c>
      <c r="H3861" s="13" t="s">
        <v>190</v>
      </c>
      <c r="I3861" s="13">
        <v>3860</v>
      </c>
    </row>
    <row r="3862" spans="1:9" x14ac:dyDescent="0.25">
      <c r="A3862" s="13" t="str">
        <f t="shared" si="60"/>
        <v xml:space="preserve">907-671-C  Traffic Video System Training </v>
      </c>
      <c r="B3862" s="13" t="s">
        <v>4515</v>
      </c>
      <c r="C3862" s="13" t="s">
        <v>4516</v>
      </c>
      <c r="D3862" s="13" t="s">
        <v>186</v>
      </c>
      <c r="E3862" s="13" t="s">
        <v>187</v>
      </c>
      <c r="F3862" s="13" t="s">
        <v>188</v>
      </c>
      <c r="G3862" s="13" t="s">
        <v>189</v>
      </c>
      <c r="H3862" s="13" t="s">
        <v>190</v>
      </c>
      <c r="I3862" s="13">
        <v>3861</v>
      </c>
    </row>
    <row r="3863" spans="1:9" x14ac:dyDescent="0.25">
      <c r="A3863" s="13" t="str">
        <f t="shared" si="60"/>
        <v xml:space="preserve">907-672-A  Remove and Reset Traffic Signal Equipment </v>
      </c>
      <c r="B3863" s="13" t="s">
        <v>4517</v>
      </c>
      <c r="C3863" s="13" t="s">
        <v>4518</v>
      </c>
      <c r="D3863" s="13" t="s">
        <v>207</v>
      </c>
      <c r="E3863" s="13" t="s">
        <v>187</v>
      </c>
      <c r="F3863" s="13" t="s">
        <v>188</v>
      </c>
      <c r="G3863" s="13" t="s">
        <v>189</v>
      </c>
      <c r="H3863" s="13" t="s">
        <v>190</v>
      </c>
      <c r="I3863" s="13">
        <v>3862</v>
      </c>
    </row>
    <row r="3864" spans="1:9" x14ac:dyDescent="0.25">
      <c r="A3864" s="13" t="str">
        <f t="shared" si="60"/>
        <v xml:space="preserve">907-672-B  Remove and Reset ITS Equipment </v>
      </c>
      <c r="B3864" s="13" t="s">
        <v>4519</v>
      </c>
      <c r="C3864" s="13" t="s">
        <v>4520</v>
      </c>
      <c r="D3864" s="13" t="s">
        <v>207</v>
      </c>
      <c r="E3864" s="13" t="s">
        <v>187</v>
      </c>
      <c r="F3864" s="13" t="s">
        <v>188</v>
      </c>
      <c r="G3864" s="13" t="s">
        <v>189</v>
      </c>
      <c r="H3864" s="13" t="s">
        <v>190</v>
      </c>
      <c r="I3864" s="13">
        <v>3863</v>
      </c>
    </row>
    <row r="3865" spans="1:9" x14ac:dyDescent="0.25">
      <c r="A3865" s="13" t="str">
        <f t="shared" si="60"/>
        <v xml:space="preserve">907-673-A  Radar Speed Display Assembly </v>
      </c>
      <c r="B3865" s="13" t="s">
        <v>4521</v>
      </c>
      <c r="C3865" s="13" t="s">
        <v>4522</v>
      </c>
      <c r="D3865" s="13" t="s">
        <v>207</v>
      </c>
      <c r="E3865" s="13" t="s">
        <v>187</v>
      </c>
      <c r="F3865" s="13" t="s">
        <v>188</v>
      </c>
      <c r="G3865" s="13" t="s">
        <v>189</v>
      </c>
      <c r="H3865" s="13" t="s">
        <v>190</v>
      </c>
      <c r="I3865" s="13">
        <v>3864</v>
      </c>
    </row>
    <row r="3866" spans="1:9" x14ac:dyDescent="0.25">
      <c r="A3866" s="13" t="str">
        <f t="shared" si="60"/>
        <v xml:space="preserve">907-673-A  Radar Speed Display Assembly, Solar Powered </v>
      </c>
      <c r="B3866" s="13" t="s">
        <v>4521</v>
      </c>
      <c r="C3866" s="13" t="s">
        <v>4523</v>
      </c>
      <c r="D3866" s="13" t="s">
        <v>207</v>
      </c>
      <c r="E3866" s="13" t="s">
        <v>187</v>
      </c>
      <c r="F3866" s="13" t="s">
        <v>188</v>
      </c>
      <c r="G3866" s="13" t="s">
        <v>189</v>
      </c>
      <c r="H3866" s="13" t="s">
        <v>190</v>
      </c>
      <c r="I3866" s="13">
        <v>3865</v>
      </c>
    </row>
    <row r="3867" spans="1:9" x14ac:dyDescent="0.25">
      <c r="A3867" s="13" t="str">
        <f t="shared" si="60"/>
        <v xml:space="preserve">907-674-A  Travel Time Sign </v>
      </c>
      <c r="B3867" s="13" t="s">
        <v>4524</v>
      </c>
      <c r="C3867" s="13" t="s">
        <v>4525</v>
      </c>
      <c r="D3867" s="13" t="s">
        <v>207</v>
      </c>
      <c r="E3867" s="13" t="s">
        <v>187</v>
      </c>
      <c r="F3867" s="13" t="s">
        <v>188</v>
      </c>
      <c r="G3867" s="13" t="s">
        <v>189</v>
      </c>
      <c r="H3867" s="13" t="s">
        <v>190</v>
      </c>
      <c r="I3867" s="13">
        <v>3866</v>
      </c>
    </row>
    <row r="3868" spans="1:9" x14ac:dyDescent="0.25">
      <c r="A3868" s="13" t="str">
        <f t="shared" si="60"/>
        <v xml:space="preserve">907-674-B  Travel Time Sign Training </v>
      </c>
      <c r="B3868" s="13" t="s">
        <v>4526</v>
      </c>
      <c r="C3868" s="13" t="s">
        <v>4527</v>
      </c>
      <c r="D3868" s="13" t="s">
        <v>186</v>
      </c>
      <c r="E3868" s="13" t="s">
        <v>187</v>
      </c>
      <c r="F3868" s="13" t="s">
        <v>188</v>
      </c>
      <c r="G3868" s="13" t="s">
        <v>189</v>
      </c>
      <c r="H3868" s="13" t="s">
        <v>190</v>
      </c>
      <c r="I3868" s="13">
        <v>3867</v>
      </c>
    </row>
    <row r="3869" spans="1:9" x14ac:dyDescent="0.25">
      <c r="A3869" s="13" t="str">
        <f t="shared" si="60"/>
        <v xml:space="preserve">907-675-A  Antenna Tower </v>
      </c>
      <c r="B3869" s="13" t="s">
        <v>4528</v>
      </c>
      <c r="C3869" s="13" t="s">
        <v>4529</v>
      </c>
      <c r="D3869" s="13" t="s">
        <v>186</v>
      </c>
      <c r="E3869" s="13" t="s">
        <v>187</v>
      </c>
      <c r="F3869" s="13" t="s">
        <v>188</v>
      </c>
      <c r="G3869" s="13" t="s">
        <v>189</v>
      </c>
      <c r="H3869" s="13" t="s">
        <v>190</v>
      </c>
      <c r="I3869" s="13">
        <v>3868</v>
      </c>
    </row>
    <row r="3870" spans="1:9" x14ac:dyDescent="0.25">
      <c r="A3870" s="13" t="str">
        <f t="shared" si="60"/>
        <v xml:space="preserve">907-675-B  Antenna Tower Communication Hut </v>
      </c>
      <c r="B3870" s="13" t="s">
        <v>4530</v>
      </c>
      <c r="C3870" s="13" t="s">
        <v>4531</v>
      </c>
      <c r="D3870" s="13" t="s">
        <v>186</v>
      </c>
      <c r="E3870" s="13" t="s">
        <v>187</v>
      </c>
      <c r="F3870" s="13" t="s">
        <v>188</v>
      </c>
      <c r="G3870" s="13" t="s">
        <v>189</v>
      </c>
      <c r="H3870" s="13" t="s">
        <v>190</v>
      </c>
      <c r="I3870" s="13">
        <v>3869</v>
      </c>
    </row>
    <row r="3871" spans="1:9" x14ac:dyDescent="0.25">
      <c r="A3871" s="13" t="str">
        <f t="shared" si="60"/>
        <v xml:space="preserve">680-A      Portable Construction Lighting </v>
      </c>
      <c r="B3871" s="13" t="s">
        <v>4532</v>
      </c>
      <c r="C3871" s="13" t="s">
        <v>4533</v>
      </c>
      <c r="D3871" s="13" t="s">
        <v>186</v>
      </c>
      <c r="E3871" s="13" t="s">
        <v>187</v>
      </c>
      <c r="F3871" s="13" t="s">
        <v>188</v>
      </c>
      <c r="G3871" s="13" t="s">
        <v>189</v>
      </c>
      <c r="H3871" s="13" t="s">
        <v>190</v>
      </c>
      <c r="I3871" s="13">
        <v>3870</v>
      </c>
    </row>
    <row r="3872" spans="1:9" x14ac:dyDescent="0.25">
      <c r="A3872" s="13" t="str">
        <f t="shared" si="60"/>
        <v xml:space="preserve">907-681-A1 Wire Testing </v>
      </c>
      <c r="B3872" s="13" t="s">
        <v>4534</v>
      </c>
      <c r="C3872" s="13" t="s">
        <v>4535</v>
      </c>
      <c r="D3872" s="13" t="s">
        <v>186</v>
      </c>
      <c r="E3872" s="13" t="s">
        <v>187</v>
      </c>
      <c r="F3872" s="13" t="s">
        <v>188</v>
      </c>
      <c r="G3872" s="13" t="s">
        <v>189</v>
      </c>
      <c r="H3872" s="13" t="s">
        <v>190</v>
      </c>
      <c r="I3872" s="13">
        <v>3871</v>
      </c>
    </row>
    <row r="3873" spans="1:9" x14ac:dyDescent="0.25">
      <c r="A3873" s="13" t="str">
        <f t="shared" si="60"/>
        <v xml:space="preserve">907-681-A1 Wire Testing </v>
      </c>
      <c r="B3873" s="13" t="s">
        <v>4534</v>
      </c>
      <c r="C3873" s="13" t="s">
        <v>4535</v>
      </c>
      <c r="D3873" s="13" t="s">
        <v>207</v>
      </c>
      <c r="E3873" s="13" t="s">
        <v>187</v>
      </c>
      <c r="F3873" s="13" t="s">
        <v>188</v>
      </c>
      <c r="G3873" s="13" t="s">
        <v>189</v>
      </c>
      <c r="H3873" s="13" t="s">
        <v>190</v>
      </c>
      <c r="I3873" s="13">
        <v>3872</v>
      </c>
    </row>
    <row r="3874" spans="1:9" x14ac:dyDescent="0.25">
      <c r="A3874" s="13" t="str">
        <f t="shared" si="60"/>
        <v xml:space="preserve">907-681-B1 Conduit Testing </v>
      </c>
      <c r="B3874" s="13" t="s">
        <v>4536</v>
      </c>
      <c r="C3874" s="13" t="s">
        <v>4537</v>
      </c>
      <c r="D3874" s="13" t="s">
        <v>207</v>
      </c>
      <c r="E3874" s="13" t="s">
        <v>187</v>
      </c>
      <c r="F3874" s="13" t="s">
        <v>188</v>
      </c>
      <c r="G3874" s="13" t="s">
        <v>189</v>
      </c>
      <c r="H3874" s="13" t="s">
        <v>190</v>
      </c>
      <c r="I3874" s="13">
        <v>3873</v>
      </c>
    </row>
    <row r="3875" spans="1:9" x14ac:dyDescent="0.25">
      <c r="A3875" s="13" t="str">
        <f t="shared" si="60"/>
        <v xml:space="preserve">682-A      Underground Branch Circuit, AWG 1, 3 Conductor </v>
      </c>
      <c r="B3875" s="13" t="s">
        <v>4538</v>
      </c>
      <c r="C3875" s="13" t="s">
        <v>4539</v>
      </c>
      <c r="D3875" s="13" t="s">
        <v>230</v>
      </c>
      <c r="E3875" s="13" t="s">
        <v>187</v>
      </c>
      <c r="F3875" s="13" t="s">
        <v>188</v>
      </c>
      <c r="G3875" s="13" t="s">
        <v>189</v>
      </c>
      <c r="H3875" s="13" t="s">
        <v>190</v>
      </c>
      <c r="I3875" s="13">
        <v>3874</v>
      </c>
    </row>
    <row r="3876" spans="1:9" x14ac:dyDescent="0.25">
      <c r="A3876" s="13" t="str">
        <f t="shared" si="60"/>
        <v xml:space="preserve">907-682-A  Branch Circuit Wire, AWG #2/0, 3 Conductor </v>
      </c>
      <c r="B3876" s="13" t="s">
        <v>4540</v>
      </c>
      <c r="C3876" s="13" t="s">
        <v>4541</v>
      </c>
      <c r="D3876" s="13" t="s">
        <v>230</v>
      </c>
      <c r="E3876" s="13" t="s">
        <v>187</v>
      </c>
      <c r="F3876" s="13" t="s">
        <v>188</v>
      </c>
      <c r="G3876" s="13" t="s">
        <v>189</v>
      </c>
      <c r="H3876" s="13" t="s">
        <v>190</v>
      </c>
      <c r="I3876" s="13">
        <v>3875</v>
      </c>
    </row>
    <row r="3877" spans="1:9" x14ac:dyDescent="0.25">
      <c r="A3877" s="13" t="str">
        <f t="shared" si="60"/>
        <v xml:space="preserve">682-A      Underground Branch Circuit, AWG 1, 4 Conductor </v>
      </c>
      <c r="B3877" s="13" t="s">
        <v>4538</v>
      </c>
      <c r="C3877" s="13" t="s">
        <v>4542</v>
      </c>
      <c r="D3877" s="13" t="s">
        <v>230</v>
      </c>
      <c r="E3877" s="13" t="s">
        <v>187</v>
      </c>
      <c r="F3877" s="13" t="s">
        <v>188</v>
      </c>
      <c r="G3877" s="13" t="s">
        <v>189</v>
      </c>
      <c r="H3877" s="13" t="s">
        <v>190</v>
      </c>
      <c r="I3877" s="13">
        <v>3876</v>
      </c>
    </row>
    <row r="3878" spans="1:9" x14ac:dyDescent="0.25">
      <c r="A3878" s="13" t="str">
        <f t="shared" si="60"/>
        <v xml:space="preserve">907-682-A  Branch Circuit Wire, AWG #6, 6 Conductor </v>
      </c>
      <c r="B3878" s="13" t="s">
        <v>4540</v>
      </c>
      <c r="C3878" s="13" t="s">
        <v>4543</v>
      </c>
      <c r="D3878" s="13" t="s">
        <v>230</v>
      </c>
      <c r="E3878" s="13" t="s">
        <v>187</v>
      </c>
      <c r="F3878" s="13" t="s">
        <v>188</v>
      </c>
      <c r="G3878" s="13" t="s">
        <v>189</v>
      </c>
      <c r="H3878" s="13" t="s">
        <v>190</v>
      </c>
      <c r="I3878" s="13">
        <v>3877</v>
      </c>
    </row>
    <row r="3879" spans="1:9" x14ac:dyDescent="0.25">
      <c r="A3879" s="13" t="str">
        <f t="shared" si="60"/>
        <v xml:space="preserve">682-A      Underground Branch Circuit, AWG 1/0, 1 Conductor </v>
      </c>
      <c r="B3879" s="13" t="s">
        <v>4538</v>
      </c>
      <c r="C3879" s="13" t="s">
        <v>4544</v>
      </c>
      <c r="D3879" s="13" t="s">
        <v>230</v>
      </c>
      <c r="E3879" s="13" t="s">
        <v>187</v>
      </c>
      <c r="F3879" s="13" t="s">
        <v>188</v>
      </c>
      <c r="G3879" s="13" t="s">
        <v>189</v>
      </c>
      <c r="H3879" s="13" t="s">
        <v>190</v>
      </c>
      <c r="I3879" s="13">
        <v>3878</v>
      </c>
    </row>
    <row r="3880" spans="1:9" x14ac:dyDescent="0.25">
      <c r="A3880" s="13" t="str">
        <f t="shared" si="60"/>
        <v xml:space="preserve">682-A      Underground Branch Circuit, AWG 1/0, 2 Conductor </v>
      </c>
      <c r="B3880" s="13" t="s">
        <v>4538</v>
      </c>
      <c r="C3880" s="13" t="s">
        <v>4545</v>
      </c>
      <c r="D3880" s="13" t="s">
        <v>230</v>
      </c>
      <c r="E3880" s="13" t="s">
        <v>187</v>
      </c>
      <c r="F3880" s="13" t="s">
        <v>188</v>
      </c>
      <c r="G3880" s="13" t="s">
        <v>189</v>
      </c>
      <c r="H3880" s="13" t="s">
        <v>190</v>
      </c>
      <c r="I3880" s="13">
        <v>3879</v>
      </c>
    </row>
    <row r="3881" spans="1:9" x14ac:dyDescent="0.25">
      <c r="A3881" s="13" t="str">
        <f t="shared" si="60"/>
        <v xml:space="preserve">682-A      Underground Branch Circuit, AWG 1/0, 3 Conductor </v>
      </c>
      <c r="B3881" s="13" t="s">
        <v>4538</v>
      </c>
      <c r="C3881" s="13" t="s">
        <v>4546</v>
      </c>
      <c r="D3881" s="13" t="s">
        <v>230</v>
      </c>
      <c r="E3881" s="13" t="s">
        <v>187</v>
      </c>
      <c r="F3881" s="13" t="s">
        <v>188</v>
      </c>
      <c r="G3881" s="13" t="s">
        <v>189</v>
      </c>
      <c r="H3881" s="13" t="s">
        <v>190</v>
      </c>
      <c r="I3881" s="13">
        <v>3880</v>
      </c>
    </row>
    <row r="3882" spans="1:9" x14ac:dyDescent="0.25">
      <c r="A3882" s="13" t="str">
        <f t="shared" si="60"/>
        <v xml:space="preserve">682-A      Underground Branch Circuit, AWG 1/0, 4 Conductor </v>
      </c>
      <c r="B3882" s="13" t="s">
        <v>4538</v>
      </c>
      <c r="C3882" s="13" t="s">
        <v>4547</v>
      </c>
      <c r="D3882" s="13" t="s">
        <v>230</v>
      </c>
      <c r="E3882" s="13" t="s">
        <v>187</v>
      </c>
      <c r="F3882" s="13" t="s">
        <v>188</v>
      </c>
      <c r="G3882" s="13" t="s">
        <v>189</v>
      </c>
      <c r="H3882" s="13" t="s">
        <v>190</v>
      </c>
      <c r="I3882" s="13">
        <v>3881</v>
      </c>
    </row>
    <row r="3883" spans="1:9" x14ac:dyDescent="0.25">
      <c r="A3883" s="13" t="str">
        <f t="shared" si="60"/>
        <v xml:space="preserve">682-A      Underground Branch Circuit, AWG 1/0, 5 Conductor </v>
      </c>
      <c r="B3883" s="13" t="s">
        <v>4538</v>
      </c>
      <c r="C3883" s="13" t="s">
        <v>4548</v>
      </c>
      <c r="D3883" s="13" t="s">
        <v>230</v>
      </c>
      <c r="E3883" s="13" t="s">
        <v>187</v>
      </c>
      <c r="F3883" s="13" t="s">
        <v>188</v>
      </c>
      <c r="G3883" s="13" t="s">
        <v>189</v>
      </c>
      <c r="H3883" s="13" t="s">
        <v>190</v>
      </c>
      <c r="I3883" s="13">
        <v>3882</v>
      </c>
    </row>
    <row r="3884" spans="1:9" x14ac:dyDescent="0.25">
      <c r="A3884" s="13" t="str">
        <f t="shared" si="60"/>
        <v xml:space="preserve">682-A      Underground Branch Circuit, AWG 10, 1 Conductor </v>
      </c>
      <c r="B3884" s="13" t="s">
        <v>4538</v>
      </c>
      <c r="C3884" s="13" t="s">
        <v>4549</v>
      </c>
      <c r="D3884" s="13" t="s">
        <v>230</v>
      </c>
      <c r="E3884" s="13" t="s">
        <v>187</v>
      </c>
      <c r="F3884" s="13" t="s">
        <v>188</v>
      </c>
      <c r="G3884" s="13" t="s">
        <v>189</v>
      </c>
      <c r="H3884" s="13" t="s">
        <v>190</v>
      </c>
      <c r="I3884" s="13">
        <v>3883</v>
      </c>
    </row>
    <row r="3885" spans="1:9" x14ac:dyDescent="0.25">
      <c r="A3885" s="13" t="str">
        <f t="shared" si="60"/>
        <v xml:space="preserve">682-A      Underground Branch Circuit, AWG 10, 2 Conductor </v>
      </c>
      <c r="B3885" s="13" t="s">
        <v>4538</v>
      </c>
      <c r="C3885" s="13" t="s">
        <v>4550</v>
      </c>
      <c r="D3885" s="13" t="s">
        <v>230</v>
      </c>
      <c r="E3885" s="13" t="s">
        <v>187</v>
      </c>
      <c r="F3885" s="13" t="s">
        <v>188</v>
      </c>
      <c r="G3885" s="13" t="s">
        <v>189</v>
      </c>
      <c r="H3885" s="13" t="s">
        <v>190</v>
      </c>
      <c r="I3885" s="13">
        <v>3884</v>
      </c>
    </row>
    <row r="3886" spans="1:9" x14ac:dyDescent="0.25">
      <c r="A3886" s="13" t="str">
        <f t="shared" si="60"/>
        <v xml:space="preserve">682-A      Underground Branch Circuit, AWG 10, 3 Conductor </v>
      </c>
      <c r="B3886" s="13" t="s">
        <v>4538</v>
      </c>
      <c r="C3886" s="13" t="s">
        <v>4551</v>
      </c>
      <c r="D3886" s="13" t="s">
        <v>230</v>
      </c>
      <c r="E3886" s="13" t="s">
        <v>187</v>
      </c>
      <c r="F3886" s="13" t="s">
        <v>188</v>
      </c>
      <c r="G3886" s="13" t="s">
        <v>189</v>
      </c>
      <c r="H3886" s="13" t="s">
        <v>190</v>
      </c>
      <c r="I3886" s="13">
        <v>3885</v>
      </c>
    </row>
    <row r="3887" spans="1:9" x14ac:dyDescent="0.25">
      <c r="A3887" s="13" t="str">
        <f t="shared" si="60"/>
        <v xml:space="preserve">682-A      Underground Branch Circuit, AWG 10, 4 Conductor </v>
      </c>
      <c r="B3887" s="13" t="s">
        <v>4538</v>
      </c>
      <c r="C3887" s="13" t="s">
        <v>4552</v>
      </c>
      <c r="D3887" s="13" t="s">
        <v>230</v>
      </c>
      <c r="E3887" s="13" t="s">
        <v>187</v>
      </c>
      <c r="F3887" s="13" t="s">
        <v>188</v>
      </c>
      <c r="G3887" s="13" t="s">
        <v>189</v>
      </c>
      <c r="H3887" s="13" t="s">
        <v>190</v>
      </c>
      <c r="I3887" s="13">
        <v>3886</v>
      </c>
    </row>
    <row r="3888" spans="1:9" x14ac:dyDescent="0.25">
      <c r="A3888" s="13" t="str">
        <f t="shared" si="60"/>
        <v xml:space="preserve">682-A      Underground Branch Circuit, AWG 10, 5 Conductor </v>
      </c>
      <c r="B3888" s="13" t="s">
        <v>4538</v>
      </c>
      <c r="C3888" s="13" t="s">
        <v>4553</v>
      </c>
      <c r="D3888" s="13" t="s">
        <v>230</v>
      </c>
      <c r="E3888" s="13" t="s">
        <v>187</v>
      </c>
      <c r="F3888" s="13" t="s">
        <v>188</v>
      </c>
      <c r="G3888" s="13" t="s">
        <v>189</v>
      </c>
      <c r="H3888" s="13" t="s">
        <v>190</v>
      </c>
      <c r="I3888" s="13">
        <v>3887</v>
      </c>
    </row>
    <row r="3889" spans="1:9" x14ac:dyDescent="0.25">
      <c r="A3889" s="13" t="str">
        <f t="shared" si="60"/>
        <v xml:space="preserve">682-A      Underground Branch Circuit, AWG 12, 1 Conductor </v>
      </c>
      <c r="B3889" s="13" t="s">
        <v>4538</v>
      </c>
      <c r="C3889" s="13" t="s">
        <v>4554</v>
      </c>
      <c r="D3889" s="13" t="s">
        <v>230</v>
      </c>
      <c r="E3889" s="13" t="s">
        <v>187</v>
      </c>
      <c r="F3889" s="13" t="s">
        <v>188</v>
      </c>
      <c r="G3889" s="13" t="s">
        <v>189</v>
      </c>
      <c r="H3889" s="13" t="s">
        <v>190</v>
      </c>
      <c r="I3889" s="13">
        <v>3888</v>
      </c>
    </row>
    <row r="3890" spans="1:9" x14ac:dyDescent="0.25">
      <c r="A3890" s="13" t="str">
        <f t="shared" si="60"/>
        <v xml:space="preserve">682-A      Underground Branch Circuit, AWG 12, 3 Conductor </v>
      </c>
      <c r="B3890" s="13" t="s">
        <v>4538</v>
      </c>
      <c r="C3890" s="13" t="s">
        <v>4555</v>
      </c>
      <c r="D3890" s="13" t="s">
        <v>230</v>
      </c>
      <c r="E3890" s="13" t="s">
        <v>187</v>
      </c>
      <c r="F3890" s="13" t="s">
        <v>188</v>
      </c>
      <c r="G3890" s="13" t="s">
        <v>189</v>
      </c>
      <c r="H3890" s="13" t="s">
        <v>190</v>
      </c>
      <c r="I3890" s="13">
        <v>3889</v>
      </c>
    </row>
    <row r="3891" spans="1:9" x14ac:dyDescent="0.25">
      <c r="A3891" s="13" t="str">
        <f t="shared" si="60"/>
        <v xml:space="preserve">682-A      Underground Branch Circuit, AWG 2, 1 Conductor </v>
      </c>
      <c r="B3891" s="13" t="s">
        <v>4538</v>
      </c>
      <c r="C3891" s="13" t="s">
        <v>4556</v>
      </c>
      <c r="D3891" s="13" t="s">
        <v>230</v>
      </c>
      <c r="E3891" s="13" t="s">
        <v>187</v>
      </c>
      <c r="F3891" s="13" t="s">
        <v>188</v>
      </c>
      <c r="G3891" s="13" t="s">
        <v>189</v>
      </c>
      <c r="H3891" s="13" t="s">
        <v>190</v>
      </c>
      <c r="I3891" s="13">
        <v>3890</v>
      </c>
    </row>
    <row r="3892" spans="1:9" x14ac:dyDescent="0.25">
      <c r="A3892" s="13" t="str">
        <f t="shared" si="60"/>
        <v xml:space="preserve">682-A      Underground Branch Circuit, AWG 2, 12 Conductor </v>
      </c>
      <c r="B3892" s="13" t="s">
        <v>4538</v>
      </c>
      <c r="C3892" s="13" t="s">
        <v>4557</v>
      </c>
      <c r="D3892" s="13" t="s">
        <v>230</v>
      </c>
      <c r="E3892" s="13" t="s">
        <v>187</v>
      </c>
      <c r="F3892" s="13" t="s">
        <v>188</v>
      </c>
      <c r="G3892" s="13" t="s">
        <v>189</v>
      </c>
      <c r="H3892" s="13" t="s">
        <v>190</v>
      </c>
      <c r="I3892" s="13">
        <v>3891</v>
      </c>
    </row>
    <row r="3893" spans="1:9" x14ac:dyDescent="0.25">
      <c r="A3893" s="13" t="str">
        <f t="shared" si="60"/>
        <v xml:space="preserve">682-A      Underground Branch Circuit, AWG 2, 2 Conductor </v>
      </c>
      <c r="B3893" s="13" t="s">
        <v>4538</v>
      </c>
      <c r="C3893" s="13" t="s">
        <v>4558</v>
      </c>
      <c r="D3893" s="13" t="s">
        <v>230</v>
      </c>
      <c r="E3893" s="13" t="s">
        <v>187</v>
      </c>
      <c r="F3893" s="13" t="s">
        <v>188</v>
      </c>
      <c r="G3893" s="13" t="s">
        <v>189</v>
      </c>
      <c r="H3893" s="13" t="s">
        <v>190</v>
      </c>
      <c r="I3893" s="13">
        <v>3892</v>
      </c>
    </row>
    <row r="3894" spans="1:9" x14ac:dyDescent="0.25">
      <c r="A3894" s="13" t="str">
        <f t="shared" si="60"/>
        <v xml:space="preserve">682-A      Underground Branch Circuit, AWG 2, 3 Conductor </v>
      </c>
      <c r="B3894" s="13" t="s">
        <v>4538</v>
      </c>
      <c r="C3894" s="13" t="s">
        <v>4559</v>
      </c>
      <c r="D3894" s="13" t="s">
        <v>230</v>
      </c>
      <c r="E3894" s="13" t="s">
        <v>187</v>
      </c>
      <c r="F3894" s="13" t="s">
        <v>188</v>
      </c>
      <c r="G3894" s="13" t="s">
        <v>189</v>
      </c>
      <c r="H3894" s="13" t="s">
        <v>190</v>
      </c>
      <c r="I3894" s="13">
        <v>3893</v>
      </c>
    </row>
    <row r="3895" spans="1:9" x14ac:dyDescent="0.25">
      <c r="A3895" s="13" t="str">
        <f t="shared" si="60"/>
        <v xml:space="preserve">682-A      Underground Branch Circuit, AWG 2, 4 Conductor </v>
      </c>
      <c r="B3895" s="13" t="s">
        <v>4538</v>
      </c>
      <c r="C3895" s="13" t="s">
        <v>4560</v>
      </c>
      <c r="D3895" s="13" t="s">
        <v>230</v>
      </c>
      <c r="E3895" s="13" t="s">
        <v>187</v>
      </c>
      <c r="F3895" s="13" t="s">
        <v>188</v>
      </c>
      <c r="G3895" s="13" t="s">
        <v>189</v>
      </c>
      <c r="H3895" s="13" t="s">
        <v>190</v>
      </c>
      <c r="I3895" s="13">
        <v>3894</v>
      </c>
    </row>
    <row r="3896" spans="1:9" x14ac:dyDescent="0.25">
      <c r="A3896" s="13" t="str">
        <f t="shared" si="60"/>
        <v xml:space="preserve">682-A      Underground Branch Circuit, AWG 2, 5 Conductor </v>
      </c>
      <c r="B3896" s="13" t="s">
        <v>4538</v>
      </c>
      <c r="C3896" s="13" t="s">
        <v>4561</v>
      </c>
      <c r="D3896" s="13" t="s">
        <v>230</v>
      </c>
      <c r="E3896" s="13" t="s">
        <v>187</v>
      </c>
      <c r="F3896" s="13" t="s">
        <v>188</v>
      </c>
      <c r="G3896" s="13" t="s">
        <v>189</v>
      </c>
      <c r="H3896" s="13" t="s">
        <v>190</v>
      </c>
      <c r="I3896" s="13">
        <v>3895</v>
      </c>
    </row>
    <row r="3897" spans="1:9" x14ac:dyDescent="0.25">
      <c r="A3897" s="13" t="str">
        <f t="shared" si="60"/>
        <v xml:space="preserve">682-A      Underground Branch Circuit, AWG 2, 6 Conductor </v>
      </c>
      <c r="B3897" s="13" t="s">
        <v>4538</v>
      </c>
      <c r="C3897" s="13" t="s">
        <v>4562</v>
      </c>
      <c r="D3897" s="13" t="s">
        <v>230</v>
      </c>
      <c r="E3897" s="13" t="s">
        <v>187</v>
      </c>
      <c r="F3897" s="13" t="s">
        <v>188</v>
      </c>
      <c r="G3897" s="13" t="s">
        <v>189</v>
      </c>
      <c r="H3897" s="13" t="s">
        <v>190</v>
      </c>
      <c r="I3897" s="13">
        <v>3896</v>
      </c>
    </row>
    <row r="3898" spans="1:9" x14ac:dyDescent="0.25">
      <c r="A3898" s="13" t="str">
        <f t="shared" si="60"/>
        <v xml:space="preserve">682-A      Underground Branch Circuit, AWG 2, 9 Conductor </v>
      </c>
      <c r="B3898" s="13" t="s">
        <v>4538</v>
      </c>
      <c r="C3898" s="13" t="s">
        <v>4563</v>
      </c>
      <c r="D3898" s="13" t="s">
        <v>230</v>
      </c>
      <c r="E3898" s="13" t="s">
        <v>187</v>
      </c>
      <c r="F3898" s="13" t="s">
        <v>188</v>
      </c>
      <c r="G3898" s="13" t="s">
        <v>189</v>
      </c>
      <c r="H3898" s="13" t="s">
        <v>190</v>
      </c>
      <c r="I3898" s="13">
        <v>3897</v>
      </c>
    </row>
    <row r="3899" spans="1:9" x14ac:dyDescent="0.25">
      <c r="A3899" s="13" t="str">
        <f t="shared" si="60"/>
        <v xml:space="preserve">682-A      Underground Branch Circuit, AWG 2/0, 3 Conductor </v>
      </c>
      <c r="B3899" s="13" t="s">
        <v>4538</v>
      </c>
      <c r="C3899" s="13" t="s">
        <v>4564</v>
      </c>
      <c r="D3899" s="13" t="s">
        <v>230</v>
      </c>
      <c r="E3899" s="13" t="s">
        <v>187</v>
      </c>
      <c r="F3899" s="13" t="s">
        <v>188</v>
      </c>
      <c r="G3899" s="13" t="s">
        <v>189</v>
      </c>
      <c r="H3899" s="13" t="s">
        <v>190</v>
      </c>
      <c r="I3899" s="13">
        <v>3898</v>
      </c>
    </row>
    <row r="3900" spans="1:9" x14ac:dyDescent="0.25">
      <c r="A3900" s="13" t="str">
        <f t="shared" si="60"/>
        <v xml:space="preserve">682-A      Underground Branch Circuit, AWG 3, 3 Conductor </v>
      </c>
      <c r="B3900" s="13" t="s">
        <v>4538</v>
      </c>
      <c r="C3900" s="13" t="s">
        <v>4565</v>
      </c>
      <c r="D3900" s="13" t="s">
        <v>230</v>
      </c>
      <c r="E3900" s="13" t="s">
        <v>187</v>
      </c>
      <c r="F3900" s="13" t="s">
        <v>188</v>
      </c>
      <c r="G3900" s="13" t="s">
        <v>189</v>
      </c>
      <c r="H3900" s="13" t="s">
        <v>190</v>
      </c>
      <c r="I3900" s="13">
        <v>3899</v>
      </c>
    </row>
    <row r="3901" spans="1:9" x14ac:dyDescent="0.25">
      <c r="A3901" s="13" t="str">
        <f t="shared" si="60"/>
        <v xml:space="preserve">682-A      Underground Branch Circuit, AWG 3/0, 3 Conductor </v>
      </c>
      <c r="B3901" s="13" t="s">
        <v>4538</v>
      </c>
      <c r="C3901" s="13" t="s">
        <v>4566</v>
      </c>
      <c r="D3901" s="13" t="s">
        <v>230</v>
      </c>
      <c r="E3901" s="13" t="s">
        <v>187</v>
      </c>
      <c r="F3901" s="13" t="s">
        <v>188</v>
      </c>
      <c r="G3901" s="13" t="s">
        <v>189</v>
      </c>
      <c r="H3901" s="13" t="s">
        <v>190</v>
      </c>
      <c r="I3901" s="13">
        <v>3900</v>
      </c>
    </row>
    <row r="3902" spans="1:9" x14ac:dyDescent="0.25">
      <c r="A3902" s="13" t="str">
        <f t="shared" si="60"/>
        <v xml:space="preserve">682-A      Underground Branch Circuit, AWG 4, 1 Conductor </v>
      </c>
      <c r="B3902" s="13" t="s">
        <v>4538</v>
      </c>
      <c r="C3902" s="13" t="s">
        <v>4567</v>
      </c>
      <c r="D3902" s="13" t="s">
        <v>230</v>
      </c>
      <c r="E3902" s="13" t="s">
        <v>187</v>
      </c>
      <c r="F3902" s="13" t="s">
        <v>188</v>
      </c>
      <c r="G3902" s="13" t="s">
        <v>189</v>
      </c>
      <c r="H3902" s="13" t="s">
        <v>190</v>
      </c>
      <c r="I3902" s="13">
        <v>3901</v>
      </c>
    </row>
    <row r="3903" spans="1:9" x14ac:dyDescent="0.25">
      <c r="A3903" s="13" t="str">
        <f t="shared" si="60"/>
        <v xml:space="preserve">682-A      Underground Branch Circuit, AWG 4, 2 Conductor </v>
      </c>
      <c r="B3903" s="13" t="s">
        <v>4538</v>
      </c>
      <c r="C3903" s="13" t="s">
        <v>4568</v>
      </c>
      <c r="D3903" s="13" t="s">
        <v>230</v>
      </c>
      <c r="E3903" s="13" t="s">
        <v>187</v>
      </c>
      <c r="F3903" s="13" t="s">
        <v>188</v>
      </c>
      <c r="G3903" s="13" t="s">
        <v>189</v>
      </c>
      <c r="H3903" s="13" t="s">
        <v>190</v>
      </c>
      <c r="I3903" s="13">
        <v>3902</v>
      </c>
    </row>
    <row r="3904" spans="1:9" x14ac:dyDescent="0.25">
      <c r="A3904" s="13" t="str">
        <f t="shared" si="60"/>
        <v xml:space="preserve">682-A      Underground Branch Circuit, AWG 4, 3 Conductor </v>
      </c>
      <c r="B3904" s="13" t="s">
        <v>4538</v>
      </c>
      <c r="C3904" s="13" t="s">
        <v>4569</v>
      </c>
      <c r="D3904" s="13" t="s">
        <v>230</v>
      </c>
      <c r="E3904" s="13" t="s">
        <v>187</v>
      </c>
      <c r="F3904" s="13" t="s">
        <v>188</v>
      </c>
      <c r="G3904" s="13" t="s">
        <v>189</v>
      </c>
      <c r="H3904" s="13" t="s">
        <v>190</v>
      </c>
      <c r="I3904" s="13">
        <v>3903</v>
      </c>
    </row>
    <row r="3905" spans="1:9" x14ac:dyDescent="0.25">
      <c r="A3905" s="13" t="str">
        <f t="shared" si="60"/>
        <v xml:space="preserve">682-A      Underground Branch Circuit, AWG 4, 4 Conductor </v>
      </c>
      <c r="B3905" s="13" t="s">
        <v>4538</v>
      </c>
      <c r="C3905" s="13" t="s">
        <v>4570</v>
      </c>
      <c r="D3905" s="13" t="s">
        <v>230</v>
      </c>
      <c r="E3905" s="13" t="s">
        <v>187</v>
      </c>
      <c r="F3905" s="13" t="s">
        <v>188</v>
      </c>
      <c r="G3905" s="13" t="s">
        <v>189</v>
      </c>
      <c r="H3905" s="13" t="s">
        <v>190</v>
      </c>
      <c r="I3905" s="13">
        <v>3904</v>
      </c>
    </row>
    <row r="3906" spans="1:9" x14ac:dyDescent="0.25">
      <c r="A3906" s="13" t="str">
        <f t="shared" si="60"/>
        <v xml:space="preserve">682-A      Underground Branch Circuit, AWG 4, 5 Conductor </v>
      </c>
      <c r="B3906" s="13" t="s">
        <v>4538</v>
      </c>
      <c r="C3906" s="13" t="s">
        <v>4571</v>
      </c>
      <c r="D3906" s="13" t="s">
        <v>230</v>
      </c>
      <c r="E3906" s="13" t="s">
        <v>187</v>
      </c>
      <c r="F3906" s="13" t="s">
        <v>188</v>
      </c>
      <c r="G3906" s="13" t="s">
        <v>189</v>
      </c>
      <c r="H3906" s="13" t="s">
        <v>190</v>
      </c>
      <c r="I3906" s="13">
        <v>3905</v>
      </c>
    </row>
    <row r="3907" spans="1:9" x14ac:dyDescent="0.25">
      <c r="A3907" s="13" t="str">
        <f t="shared" si="60"/>
        <v xml:space="preserve">682-A      Underground Branch Circuit, AWG 4/0, 3 Conductor </v>
      </c>
      <c r="B3907" s="13" t="s">
        <v>4538</v>
      </c>
      <c r="C3907" s="13" t="s">
        <v>4572</v>
      </c>
      <c r="D3907" s="13" t="s">
        <v>230</v>
      </c>
      <c r="E3907" s="13" t="s">
        <v>187</v>
      </c>
      <c r="F3907" s="13" t="s">
        <v>188</v>
      </c>
      <c r="G3907" s="13" t="s">
        <v>189</v>
      </c>
      <c r="H3907" s="13" t="s">
        <v>190</v>
      </c>
      <c r="I3907" s="13">
        <v>3906</v>
      </c>
    </row>
    <row r="3908" spans="1:9" x14ac:dyDescent="0.25">
      <c r="A3908" s="13" t="str">
        <f t="shared" ref="A3908:A3971" si="61">_xlfn.CONCAT(B3908," ", C3908)</f>
        <v xml:space="preserve">682-A      Underground Branch Circuit, AWG 6, 1 Conductor </v>
      </c>
      <c r="B3908" s="13" t="s">
        <v>4538</v>
      </c>
      <c r="C3908" s="13" t="s">
        <v>4573</v>
      </c>
      <c r="D3908" s="13" t="s">
        <v>230</v>
      </c>
      <c r="E3908" s="13" t="s">
        <v>187</v>
      </c>
      <c r="F3908" s="13" t="s">
        <v>188</v>
      </c>
      <c r="G3908" s="13" t="s">
        <v>189</v>
      </c>
      <c r="H3908" s="13" t="s">
        <v>190</v>
      </c>
      <c r="I3908" s="13">
        <v>3907</v>
      </c>
    </row>
    <row r="3909" spans="1:9" x14ac:dyDescent="0.25">
      <c r="A3909" s="13" t="str">
        <f t="shared" si="61"/>
        <v xml:space="preserve">682-A      Underground Branch Circuit, AWG 6, 2 Conductor </v>
      </c>
      <c r="B3909" s="13" t="s">
        <v>4538</v>
      </c>
      <c r="C3909" s="13" t="s">
        <v>4574</v>
      </c>
      <c r="D3909" s="13" t="s">
        <v>230</v>
      </c>
      <c r="E3909" s="13" t="s">
        <v>187</v>
      </c>
      <c r="F3909" s="13" t="s">
        <v>188</v>
      </c>
      <c r="G3909" s="13" t="s">
        <v>189</v>
      </c>
      <c r="H3909" s="13" t="s">
        <v>190</v>
      </c>
      <c r="I3909" s="13">
        <v>3908</v>
      </c>
    </row>
    <row r="3910" spans="1:9" x14ac:dyDescent="0.25">
      <c r="A3910" s="13" t="str">
        <f t="shared" si="61"/>
        <v xml:space="preserve">682-A      Underground Branch Circuit, AWG 6, 3 Conductor </v>
      </c>
      <c r="B3910" s="13" t="s">
        <v>4538</v>
      </c>
      <c r="C3910" s="13" t="s">
        <v>4575</v>
      </c>
      <c r="D3910" s="13" t="s">
        <v>230</v>
      </c>
      <c r="E3910" s="13" t="s">
        <v>187</v>
      </c>
      <c r="F3910" s="13" t="s">
        <v>188</v>
      </c>
      <c r="G3910" s="13" t="s">
        <v>189</v>
      </c>
      <c r="H3910" s="13" t="s">
        <v>190</v>
      </c>
      <c r="I3910" s="13">
        <v>3909</v>
      </c>
    </row>
    <row r="3911" spans="1:9" x14ac:dyDescent="0.25">
      <c r="A3911" s="13" t="str">
        <f t="shared" si="61"/>
        <v xml:space="preserve">682-A      Underground Branch Circuit, AWG 6, 4 Conductor </v>
      </c>
      <c r="B3911" s="13" t="s">
        <v>4538</v>
      </c>
      <c r="C3911" s="13" t="s">
        <v>4576</v>
      </c>
      <c r="D3911" s="13" t="s">
        <v>230</v>
      </c>
      <c r="E3911" s="13" t="s">
        <v>187</v>
      </c>
      <c r="F3911" s="13" t="s">
        <v>188</v>
      </c>
      <c r="G3911" s="13" t="s">
        <v>189</v>
      </c>
      <c r="H3911" s="13" t="s">
        <v>190</v>
      </c>
      <c r="I3911" s="13">
        <v>3910</v>
      </c>
    </row>
    <row r="3912" spans="1:9" x14ac:dyDescent="0.25">
      <c r="A3912" s="13" t="str">
        <f t="shared" si="61"/>
        <v xml:space="preserve">682-A      Underground Branch Circuit, AWG 6, 5 Conductor </v>
      </c>
      <c r="B3912" s="13" t="s">
        <v>4538</v>
      </c>
      <c r="C3912" s="13" t="s">
        <v>4577</v>
      </c>
      <c r="D3912" s="13" t="s">
        <v>230</v>
      </c>
      <c r="E3912" s="13" t="s">
        <v>187</v>
      </c>
      <c r="F3912" s="13" t="s">
        <v>188</v>
      </c>
      <c r="G3912" s="13" t="s">
        <v>189</v>
      </c>
      <c r="H3912" s="13" t="s">
        <v>190</v>
      </c>
      <c r="I3912" s="13">
        <v>3911</v>
      </c>
    </row>
    <row r="3913" spans="1:9" x14ac:dyDescent="0.25">
      <c r="A3913" s="13" t="str">
        <f t="shared" si="61"/>
        <v xml:space="preserve">682-A      Underground Branch Circuit, AWG 8, 1 Conductor </v>
      </c>
      <c r="B3913" s="13" t="s">
        <v>4538</v>
      </c>
      <c r="C3913" s="13" t="s">
        <v>4578</v>
      </c>
      <c r="D3913" s="13" t="s">
        <v>230</v>
      </c>
      <c r="E3913" s="13" t="s">
        <v>187</v>
      </c>
      <c r="F3913" s="13" t="s">
        <v>188</v>
      </c>
      <c r="G3913" s="13" t="s">
        <v>189</v>
      </c>
      <c r="H3913" s="13" t="s">
        <v>190</v>
      </c>
      <c r="I3913" s="13">
        <v>3912</v>
      </c>
    </row>
    <row r="3914" spans="1:9" x14ac:dyDescent="0.25">
      <c r="A3914" s="13" t="str">
        <f t="shared" si="61"/>
        <v xml:space="preserve">682-A      Underground Branch Circuit, AWG 8, 2 Conductor </v>
      </c>
      <c r="B3914" s="13" t="s">
        <v>4538</v>
      </c>
      <c r="C3914" s="13" t="s">
        <v>4579</v>
      </c>
      <c r="D3914" s="13" t="s">
        <v>230</v>
      </c>
      <c r="E3914" s="13" t="s">
        <v>187</v>
      </c>
      <c r="F3914" s="13" t="s">
        <v>188</v>
      </c>
      <c r="G3914" s="13" t="s">
        <v>189</v>
      </c>
      <c r="H3914" s="13" t="s">
        <v>190</v>
      </c>
      <c r="I3914" s="13">
        <v>3913</v>
      </c>
    </row>
    <row r="3915" spans="1:9" x14ac:dyDescent="0.25">
      <c r="A3915" s="13" t="str">
        <f t="shared" si="61"/>
        <v xml:space="preserve">907-682-A Branch Circuit Wire, AWG #6, 4 Conductor </v>
      </c>
      <c r="B3915" s="13" t="s">
        <v>4580</v>
      </c>
      <c r="C3915" s="13" t="s">
        <v>4581</v>
      </c>
      <c r="D3915" s="13" t="s">
        <v>230</v>
      </c>
      <c r="E3915" s="13" t="s">
        <v>187</v>
      </c>
      <c r="F3915" s="13" t="s">
        <v>188</v>
      </c>
      <c r="G3915" s="13" t="s">
        <v>189</v>
      </c>
      <c r="H3915" s="13" t="s">
        <v>190</v>
      </c>
      <c r="I3915" s="13">
        <v>3914</v>
      </c>
    </row>
    <row r="3916" spans="1:9" x14ac:dyDescent="0.25">
      <c r="A3916" s="13" t="str">
        <f t="shared" si="61"/>
        <v xml:space="preserve">682-A Underground Branch Circuit, AWG 8, 3 Conductor </v>
      </c>
      <c r="B3916" s="13" t="s">
        <v>4582</v>
      </c>
      <c r="C3916" s="13" t="s">
        <v>4583</v>
      </c>
      <c r="D3916" s="13" t="s">
        <v>230</v>
      </c>
      <c r="E3916" s="13" t="s">
        <v>187</v>
      </c>
      <c r="F3916" s="13" t="s">
        <v>188</v>
      </c>
      <c r="G3916" s="13" t="s">
        <v>189</v>
      </c>
      <c r="H3916" s="13" t="s">
        <v>190</v>
      </c>
      <c r="I3916" s="13">
        <v>3915</v>
      </c>
    </row>
    <row r="3917" spans="1:9" x14ac:dyDescent="0.25">
      <c r="A3917" s="13" t="str">
        <f t="shared" si="61"/>
        <v xml:space="preserve">682-A Underground Branch Circuit, AWG 8, 4 Conductor </v>
      </c>
      <c r="B3917" s="13" t="s">
        <v>4582</v>
      </c>
      <c r="C3917" s="13" t="s">
        <v>4584</v>
      </c>
      <c r="D3917" s="13" t="s">
        <v>230</v>
      </c>
      <c r="E3917" s="13" t="s">
        <v>187</v>
      </c>
      <c r="F3917" s="13" t="s">
        <v>188</v>
      </c>
      <c r="G3917" s="13" t="s">
        <v>189</v>
      </c>
      <c r="H3917" s="13" t="s">
        <v>190</v>
      </c>
      <c r="I3917" s="13">
        <v>3916</v>
      </c>
    </row>
    <row r="3918" spans="1:9" x14ac:dyDescent="0.25">
      <c r="A3918" s="13" t="str">
        <f t="shared" si="61"/>
        <v xml:space="preserve">682-A Underground Branch Circuit, AWG 8, 5 Conductor </v>
      </c>
      <c r="B3918" s="13" t="s">
        <v>4582</v>
      </c>
      <c r="C3918" s="13" t="s">
        <v>4585</v>
      </c>
      <c r="D3918" s="13" t="s">
        <v>230</v>
      </c>
      <c r="E3918" s="13" t="s">
        <v>187</v>
      </c>
      <c r="F3918" s="13" t="s">
        <v>188</v>
      </c>
      <c r="G3918" s="13" t="s">
        <v>189</v>
      </c>
      <c r="H3918" s="13" t="s">
        <v>190</v>
      </c>
      <c r="I3918" s="13">
        <v>3917</v>
      </c>
    </row>
    <row r="3919" spans="1:9" x14ac:dyDescent="0.25">
      <c r="A3919" s="13" t="str">
        <f t="shared" si="61"/>
        <v xml:space="preserve">682-A Underground Branch Circuit, AWG 2/0, 4 Conductor </v>
      </c>
      <c r="B3919" s="13" t="s">
        <v>4582</v>
      </c>
      <c r="C3919" s="13" t="s">
        <v>4586</v>
      </c>
      <c r="D3919" s="13" t="s">
        <v>230</v>
      </c>
      <c r="E3919" s="13" t="s">
        <v>187</v>
      </c>
      <c r="F3919" s="13" t="s">
        <v>188</v>
      </c>
      <c r="G3919" s="13" t="s">
        <v>189</v>
      </c>
      <c r="H3919" s="13" t="s">
        <v>190</v>
      </c>
      <c r="I3919" s="13">
        <v>3918</v>
      </c>
    </row>
    <row r="3920" spans="1:9" x14ac:dyDescent="0.25">
      <c r="A3920" s="13" t="str">
        <f t="shared" si="61"/>
        <v xml:space="preserve">682-A Underground Branch Circuit, AWG 2/0, 5 Conductor </v>
      </c>
      <c r="B3920" s="13" t="s">
        <v>4582</v>
      </c>
      <c r="C3920" s="13" t="s">
        <v>4587</v>
      </c>
      <c r="D3920" s="13" t="s">
        <v>230</v>
      </c>
      <c r="E3920" s="13" t="s">
        <v>187</v>
      </c>
      <c r="F3920" s="13" t="s">
        <v>188</v>
      </c>
      <c r="G3920" s="13" t="s">
        <v>189</v>
      </c>
      <c r="H3920" s="13" t="s">
        <v>190</v>
      </c>
      <c r="I3920" s="13">
        <v>3919</v>
      </c>
    </row>
    <row r="3921" spans="1:9" x14ac:dyDescent="0.25">
      <c r="A3921" s="13" t="str">
        <f t="shared" si="61"/>
        <v xml:space="preserve">682-A Underground Branch Circuit, AWG 3, 4 Conductor </v>
      </c>
      <c r="B3921" s="13" t="s">
        <v>4582</v>
      </c>
      <c r="C3921" s="13" t="s">
        <v>4588</v>
      </c>
      <c r="D3921" s="13" t="s">
        <v>230</v>
      </c>
      <c r="E3921" s="13" t="s">
        <v>187</v>
      </c>
      <c r="F3921" s="13" t="s">
        <v>188</v>
      </c>
      <c r="G3921" s="13" t="s">
        <v>189</v>
      </c>
      <c r="H3921" s="13" t="s">
        <v>190</v>
      </c>
      <c r="I3921" s="13">
        <v>3920</v>
      </c>
    </row>
    <row r="3922" spans="1:9" x14ac:dyDescent="0.25">
      <c r="A3922" s="13" t="str">
        <f t="shared" si="61"/>
        <v xml:space="preserve">682-A Branch Circuit Wire, AWG # 4, 4 Conductor, AWG #8, 1 Conductor </v>
      </c>
      <c r="B3922" s="13" t="s">
        <v>4582</v>
      </c>
      <c r="C3922" s="13" t="s">
        <v>4589</v>
      </c>
      <c r="D3922" s="13" t="s">
        <v>230</v>
      </c>
      <c r="E3922" s="13" t="s">
        <v>187</v>
      </c>
      <c r="F3922" s="13" t="s">
        <v>188</v>
      </c>
      <c r="G3922" s="13" t="s">
        <v>189</v>
      </c>
      <c r="H3922" s="13" t="s">
        <v>190</v>
      </c>
      <c r="I3922" s="13">
        <v>3921</v>
      </c>
    </row>
    <row r="3923" spans="1:9" x14ac:dyDescent="0.25">
      <c r="A3923" s="13" t="str">
        <f t="shared" si="61"/>
        <v xml:space="preserve">682-A Branch Circuit Wire, AWG #1, 1 Conductor </v>
      </c>
      <c r="B3923" s="13" t="s">
        <v>4582</v>
      </c>
      <c r="C3923" s="13" t="s">
        <v>4590</v>
      </c>
      <c r="D3923" s="13" t="s">
        <v>230</v>
      </c>
      <c r="E3923" s="13" t="s">
        <v>187</v>
      </c>
      <c r="F3923" s="13" t="s">
        <v>188</v>
      </c>
      <c r="G3923" s="13" t="s">
        <v>189</v>
      </c>
      <c r="H3923" s="13" t="s">
        <v>190</v>
      </c>
      <c r="I3923" s="13">
        <v>3922</v>
      </c>
    </row>
    <row r="3924" spans="1:9" x14ac:dyDescent="0.25">
      <c r="A3924" s="13" t="str">
        <f t="shared" si="61"/>
        <v xml:space="preserve">682-A Branch Circuit Wire, AWG #1, 3 Conductor </v>
      </c>
      <c r="B3924" s="13" t="s">
        <v>4582</v>
      </c>
      <c r="C3924" s="13" t="s">
        <v>4591</v>
      </c>
      <c r="D3924" s="13" t="s">
        <v>230</v>
      </c>
      <c r="E3924" s="13" t="s">
        <v>187</v>
      </c>
      <c r="F3924" s="13" t="s">
        <v>188</v>
      </c>
      <c r="G3924" s="13" t="s">
        <v>189</v>
      </c>
      <c r="H3924" s="13" t="s">
        <v>190</v>
      </c>
      <c r="I3924" s="13">
        <v>3923</v>
      </c>
    </row>
    <row r="3925" spans="1:9" x14ac:dyDescent="0.25">
      <c r="A3925" s="13" t="str">
        <f t="shared" si="61"/>
        <v xml:space="preserve">682-A Branch Circuit Wire, AWG #1/0, 1 Conductor </v>
      </c>
      <c r="B3925" s="13" t="s">
        <v>4582</v>
      </c>
      <c r="C3925" s="13" t="s">
        <v>4592</v>
      </c>
      <c r="D3925" s="13" t="s">
        <v>230</v>
      </c>
      <c r="E3925" s="13" t="s">
        <v>187</v>
      </c>
      <c r="F3925" s="13" t="s">
        <v>188</v>
      </c>
      <c r="G3925" s="13" t="s">
        <v>189</v>
      </c>
      <c r="H3925" s="13" t="s">
        <v>190</v>
      </c>
      <c r="I3925" s="13">
        <v>3924</v>
      </c>
    </row>
    <row r="3926" spans="1:9" x14ac:dyDescent="0.25">
      <c r="A3926" s="13" t="str">
        <f t="shared" si="61"/>
        <v xml:space="preserve">682-A Branch Circuit Wire, AWG #1/0, 3 Conductor </v>
      </c>
      <c r="B3926" s="13" t="s">
        <v>4582</v>
      </c>
      <c r="C3926" s="13" t="s">
        <v>4593</v>
      </c>
      <c r="D3926" s="13" t="s">
        <v>230</v>
      </c>
      <c r="E3926" s="13" t="s">
        <v>187</v>
      </c>
      <c r="F3926" s="13" t="s">
        <v>188</v>
      </c>
      <c r="G3926" s="13" t="s">
        <v>189</v>
      </c>
      <c r="H3926" s="13" t="s">
        <v>190</v>
      </c>
      <c r="I3926" s="13">
        <v>3925</v>
      </c>
    </row>
    <row r="3927" spans="1:9" x14ac:dyDescent="0.25">
      <c r="A3927" s="13" t="str">
        <f t="shared" si="61"/>
        <v xml:space="preserve">682-A Branch Circuit Wire, AWG #1/0, 3 Conductor, AWG #6, 3 Conductor </v>
      </c>
      <c r="B3927" s="13" t="s">
        <v>4582</v>
      </c>
      <c r="C3927" s="13" t="s">
        <v>4594</v>
      </c>
      <c r="D3927" s="13" t="s">
        <v>230</v>
      </c>
      <c r="E3927" s="13" t="s">
        <v>187</v>
      </c>
      <c r="F3927" s="13" t="s">
        <v>188</v>
      </c>
      <c r="G3927" s="13" t="s">
        <v>189</v>
      </c>
      <c r="H3927" s="13" t="s">
        <v>190</v>
      </c>
      <c r="I3927" s="13">
        <v>3926</v>
      </c>
    </row>
    <row r="3928" spans="1:9" x14ac:dyDescent="0.25">
      <c r="A3928" s="13" t="str">
        <f t="shared" si="61"/>
        <v xml:space="preserve">682-A Branch Circuit Wire, AWG #10, 1 Conductor </v>
      </c>
      <c r="B3928" s="13" t="s">
        <v>4582</v>
      </c>
      <c r="C3928" s="13" t="s">
        <v>4595</v>
      </c>
      <c r="D3928" s="13" t="s">
        <v>230</v>
      </c>
      <c r="E3928" s="13" t="s">
        <v>187</v>
      </c>
      <c r="F3928" s="13" t="s">
        <v>188</v>
      </c>
      <c r="G3928" s="13" t="s">
        <v>189</v>
      </c>
      <c r="H3928" s="13" t="s">
        <v>190</v>
      </c>
      <c r="I3928" s="13">
        <v>3927</v>
      </c>
    </row>
    <row r="3929" spans="1:9" x14ac:dyDescent="0.25">
      <c r="A3929" s="13" t="str">
        <f t="shared" si="61"/>
        <v xml:space="preserve">682-A Branch Circuit Wire, AWG #10, 1 Ground </v>
      </c>
      <c r="B3929" s="13" t="s">
        <v>4582</v>
      </c>
      <c r="C3929" s="13" t="s">
        <v>4596</v>
      </c>
      <c r="D3929" s="13" t="s">
        <v>230</v>
      </c>
      <c r="E3929" s="13" t="s">
        <v>187</v>
      </c>
      <c r="F3929" s="13" t="s">
        <v>188</v>
      </c>
      <c r="G3929" s="13" t="s">
        <v>189</v>
      </c>
      <c r="H3929" s="13" t="s">
        <v>190</v>
      </c>
      <c r="I3929" s="13">
        <v>3928</v>
      </c>
    </row>
    <row r="3930" spans="1:9" x14ac:dyDescent="0.25">
      <c r="A3930" s="13" t="str">
        <f t="shared" si="61"/>
        <v xml:space="preserve">682-A Branch Circuit Wire, AWG #10, 3 Conductor </v>
      </c>
      <c r="B3930" s="13" t="s">
        <v>4582</v>
      </c>
      <c r="C3930" s="13" t="s">
        <v>4597</v>
      </c>
      <c r="D3930" s="13" t="s">
        <v>230</v>
      </c>
      <c r="E3930" s="13" t="s">
        <v>187</v>
      </c>
      <c r="F3930" s="13" t="s">
        <v>188</v>
      </c>
      <c r="G3930" s="13" t="s">
        <v>189</v>
      </c>
      <c r="H3930" s="13" t="s">
        <v>190</v>
      </c>
      <c r="I3930" s="13">
        <v>3929</v>
      </c>
    </row>
    <row r="3931" spans="1:9" x14ac:dyDescent="0.25">
      <c r="A3931" s="13" t="str">
        <f t="shared" si="61"/>
        <v xml:space="preserve">682-A Branch Circuit Wire, AWG #2, 1 Conductor </v>
      </c>
      <c r="B3931" s="13" t="s">
        <v>4582</v>
      </c>
      <c r="C3931" s="13" t="s">
        <v>4598</v>
      </c>
      <c r="D3931" s="13" t="s">
        <v>230</v>
      </c>
      <c r="E3931" s="13" t="s">
        <v>187</v>
      </c>
      <c r="F3931" s="13" t="s">
        <v>188</v>
      </c>
      <c r="G3931" s="13" t="s">
        <v>189</v>
      </c>
      <c r="H3931" s="13" t="s">
        <v>190</v>
      </c>
      <c r="I3931" s="13">
        <v>3930</v>
      </c>
    </row>
    <row r="3932" spans="1:9" x14ac:dyDescent="0.25">
      <c r="A3932" s="13" t="str">
        <f t="shared" si="61"/>
        <v xml:space="preserve">682-A Branch Circuit Wire, AWG #2, 3 Conductor </v>
      </c>
      <c r="B3932" s="13" t="s">
        <v>4582</v>
      </c>
      <c r="C3932" s="13" t="s">
        <v>4599</v>
      </c>
      <c r="D3932" s="13" t="s">
        <v>230</v>
      </c>
      <c r="E3932" s="13" t="s">
        <v>187</v>
      </c>
      <c r="F3932" s="13" t="s">
        <v>188</v>
      </c>
      <c r="G3932" s="13" t="s">
        <v>189</v>
      </c>
      <c r="H3932" s="13" t="s">
        <v>190</v>
      </c>
      <c r="I3932" s="13">
        <v>3931</v>
      </c>
    </row>
    <row r="3933" spans="1:9" x14ac:dyDescent="0.25">
      <c r="A3933" s="13" t="str">
        <f t="shared" si="61"/>
        <v xml:space="preserve">682-A Branch Circuit Wire, AWG #2, 3 Conductor, AWG #6, 3 Conductor </v>
      </c>
      <c r="B3933" s="13" t="s">
        <v>4582</v>
      </c>
      <c r="C3933" s="13" t="s">
        <v>4600</v>
      </c>
      <c r="D3933" s="13" t="s">
        <v>230</v>
      </c>
      <c r="E3933" s="13" t="s">
        <v>187</v>
      </c>
      <c r="F3933" s="13" t="s">
        <v>188</v>
      </c>
      <c r="G3933" s="13" t="s">
        <v>189</v>
      </c>
      <c r="H3933" s="13" t="s">
        <v>190</v>
      </c>
      <c r="I3933" s="13">
        <v>3932</v>
      </c>
    </row>
    <row r="3934" spans="1:9" x14ac:dyDescent="0.25">
      <c r="A3934" s="13" t="str">
        <f t="shared" si="61"/>
        <v xml:space="preserve">682-A Branch Circuit Wire, AWG #2, 6 Conductor </v>
      </c>
      <c r="B3934" s="13" t="s">
        <v>4582</v>
      </c>
      <c r="C3934" s="13" t="s">
        <v>4601</v>
      </c>
      <c r="D3934" s="13" t="s">
        <v>230</v>
      </c>
      <c r="E3934" s="13" t="s">
        <v>187</v>
      </c>
      <c r="F3934" s="13" t="s">
        <v>188</v>
      </c>
      <c r="G3934" s="13" t="s">
        <v>189</v>
      </c>
      <c r="H3934" s="13" t="s">
        <v>190</v>
      </c>
      <c r="I3934" s="13">
        <v>3933</v>
      </c>
    </row>
    <row r="3935" spans="1:9" x14ac:dyDescent="0.25">
      <c r="A3935" s="13" t="str">
        <f t="shared" si="61"/>
        <v xml:space="preserve">682-A Branch Circuit Wire, AWG #2/0, 1 Conductor </v>
      </c>
      <c r="B3935" s="13" t="s">
        <v>4582</v>
      </c>
      <c r="C3935" s="13" t="s">
        <v>4602</v>
      </c>
      <c r="D3935" s="13" t="s">
        <v>230</v>
      </c>
      <c r="E3935" s="13" t="s">
        <v>187</v>
      </c>
      <c r="F3935" s="13" t="s">
        <v>188</v>
      </c>
      <c r="G3935" s="13" t="s">
        <v>189</v>
      </c>
      <c r="H3935" s="13" t="s">
        <v>190</v>
      </c>
      <c r="I3935" s="13">
        <v>3934</v>
      </c>
    </row>
    <row r="3936" spans="1:9" x14ac:dyDescent="0.25">
      <c r="A3936" s="13" t="str">
        <f t="shared" si="61"/>
        <v xml:space="preserve">682-A Branch Circuit Wire, AWG #2/0, 3 Conductor </v>
      </c>
      <c r="B3936" s="13" t="s">
        <v>4582</v>
      </c>
      <c r="C3936" s="13" t="s">
        <v>4541</v>
      </c>
      <c r="D3936" s="13" t="s">
        <v>230</v>
      </c>
      <c r="E3936" s="13" t="s">
        <v>187</v>
      </c>
      <c r="F3936" s="13" t="s">
        <v>188</v>
      </c>
      <c r="G3936" s="13" t="s">
        <v>189</v>
      </c>
      <c r="H3936" s="13" t="s">
        <v>190</v>
      </c>
      <c r="I3936" s="13">
        <v>3935</v>
      </c>
    </row>
    <row r="3937" spans="1:9" x14ac:dyDescent="0.25">
      <c r="A3937" s="13" t="str">
        <f t="shared" si="61"/>
        <v xml:space="preserve">682-A Branch Circuit Wire, AWG #3/0, 1 Conductor </v>
      </c>
      <c r="B3937" s="13" t="s">
        <v>4582</v>
      </c>
      <c r="C3937" s="13" t="s">
        <v>4603</v>
      </c>
      <c r="D3937" s="13" t="s">
        <v>230</v>
      </c>
      <c r="E3937" s="13" t="s">
        <v>187</v>
      </c>
      <c r="F3937" s="13" t="s">
        <v>188</v>
      </c>
      <c r="G3937" s="13" t="s">
        <v>189</v>
      </c>
      <c r="H3937" s="13" t="s">
        <v>190</v>
      </c>
      <c r="I3937" s="13">
        <v>3936</v>
      </c>
    </row>
    <row r="3938" spans="1:9" x14ac:dyDescent="0.25">
      <c r="A3938" s="13" t="str">
        <f t="shared" si="61"/>
        <v xml:space="preserve">682-A Branch Circuit Wire, AWG #3/0, 3 Conductor </v>
      </c>
      <c r="B3938" s="13" t="s">
        <v>4582</v>
      </c>
      <c r="C3938" s="13" t="s">
        <v>4604</v>
      </c>
      <c r="D3938" s="13" t="s">
        <v>230</v>
      </c>
      <c r="E3938" s="13" t="s">
        <v>187</v>
      </c>
      <c r="F3938" s="13" t="s">
        <v>188</v>
      </c>
      <c r="G3938" s="13" t="s">
        <v>189</v>
      </c>
      <c r="H3938" s="13" t="s">
        <v>190</v>
      </c>
      <c r="I3938" s="13">
        <v>3937</v>
      </c>
    </row>
    <row r="3939" spans="1:9" x14ac:dyDescent="0.25">
      <c r="A3939" s="13" t="str">
        <f t="shared" si="61"/>
        <v xml:space="preserve">682-A Branch Circuit Wire, AWG #4, 1 Conductor </v>
      </c>
      <c r="B3939" s="13" t="s">
        <v>4582</v>
      </c>
      <c r="C3939" s="13" t="s">
        <v>4605</v>
      </c>
      <c r="D3939" s="13" t="s">
        <v>230</v>
      </c>
      <c r="E3939" s="13" t="s">
        <v>187</v>
      </c>
      <c r="F3939" s="13" t="s">
        <v>188</v>
      </c>
      <c r="G3939" s="13" t="s">
        <v>189</v>
      </c>
      <c r="H3939" s="13" t="s">
        <v>190</v>
      </c>
      <c r="I3939" s="13">
        <v>3938</v>
      </c>
    </row>
    <row r="3940" spans="1:9" x14ac:dyDescent="0.25">
      <c r="A3940" s="13" t="str">
        <f t="shared" si="61"/>
        <v xml:space="preserve">682-A Branch Circuit Wire, AWG #4, 3 Conductor </v>
      </c>
      <c r="B3940" s="13" t="s">
        <v>4582</v>
      </c>
      <c r="C3940" s="13" t="s">
        <v>4606</v>
      </c>
      <c r="D3940" s="13" t="s">
        <v>230</v>
      </c>
      <c r="E3940" s="13" t="s">
        <v>187</v>
      </c>
      <c r="F3940" s="13" t="s">
        <v>188</v>
      </c>
      <c r="G3940" s="13" t="s">
        <v>189</v>
      </c>
      <c r="H3940" s="13" t="s">
        <v>190</v>
      </c>
      <c r="I3940" s="13">
        <v>3939</v>
      </c>
    </row>
    <row r="3941" spans="1:9" x14ac:dyDescent="0.25">
      <c r="A3941" s="13" t="str">
        <f t="shared" si="61"/>
        <v xml:space="preserve">682-A Branch Circuit Wire, AWG #4, 3 Conductor, AWG #6, 3 Conductor </v>
      </c>
      <c r="B3941" s="13" t="s">
        <v>4582</v>
      </c>
      <c r="C3941" s="13" t="s">
        <v>4607</v>
      </c>
      <c r="D3941" s="13" t="s">
        <v>230</v>
      </c>
      <c r="E3941" s="13" t="s">
        <v>187</v>
      </c>
      <c r="F3941" s="13" t="s">
        <v>188</v>
      </c>
      <c r="G3941" s="13" t="s">
        <v>189</v>
      </c>
      <c r="H3941" s="13" t="s">
        <v>190</v>
      </c>
      <c r="I3941" s="13">
        <v>3940</v>
      </c>
    </row>
    <row r="3942" spans="1:9" x14ac:dyDescent="0.25">
      <c r="A3942" s="13" t="str">
        <f t="shared" si="61"/>
        <v xml:space="preserve">682-A Branch Circuit Wire, AWG #4, 5 Conductor </v>
      </c>
      <c r="B3942" s="13" t="s">
        <v>4582</v>
      </c>
      <c r="C3942" s="13" t="s">
        <v>4608</v>
      </c>
      <c r="D3942" s="13" t="s">
        <v>230</v>
      </c>
      <c r="E3942" s="13" t="s">
        <v>187</v>
      </c>
      <c r="F3942" s="13" t="s">
        <v>188</v>
      </c>
      <c r="G3942" s="13" t="s">
        <v>189</v>
      </c>
      <c r="H3942" s="13" t="s">
        <v>190</v>
      </c>
      <c r="I3942" s="13">
        <v>3941</v>
      </c>
    </row>
    <row r="3943" spans="1:9" x14ac:dyDescent="0.25">
      <c r="A3943" s="13" t="str">
        <f t="shared" si="61"/>
        <v xml:space="preserve">682-A Branch Circuit Wire, AWG #4, 6 Conductor </v>
      </c>
      <c r="B3943" s="13" t="s">
        <v>4582</v>
      </c>
      <c r="C3943" s="13" t="s">
        <v>4609</v>
      </c>
      <c r="D3943" s="13" t="s">
        <v>230</v>
      </c>
      <c r="E3943" s="13" t="s">
        <v>187</v>
      </c>
      <c r="F3943" s="13" t="s">
        <v>188</v>
      </c>
      <c r="G3943" s="13" t="s">
        <v>189</v>
      </c>
      <c r="H3943" s="13" t="s">
        <v>190</v>
      </c>
      <c r="I3943" s="13">
        <v>3942</v>
      </c>
    </row>
    <row r="3944" spans="1:9" x14ac:dyDescent="0.25">
      <c r="A3944" s="13" t="str">
        <f t="shared" si="61"/>
        <v xml:space="preserve">682-A Branch Circuit Wire, AWG #4/0, 1 Conductor </v>
      </c>
      <c r="B3944" s="13" t="s">
        <v>4582</v>
      </c>
      <c r="C3944" s="13" t="s">
        <v>4610</v>
      </c>
      <c r="D3944" s="13" t="s">
        <v>230</v>
      </c>
      <c r="E3944" s="13" t="s">
        <v>187</v>
      </c>
      <c r="F3944" s="13" t="s">
        <v>188</v>
      </c>
      <c r="G3944" s="13" t="s">
        <v>189</v>
      </c>
      <c r="H3944" s="13" t="s">
        <v>190</v>
      </c>
      <c r="I3944" s="13">
        <v>3943</v>
      </c>
    </row>
    <row r="3945" spans="1:9" x14ac:dyDescent="0.25">
      <c r="A3945" s="13" t="str">
        <f t="shared" si="61"/>
        <v xml:space="preserve">682-A Branch Circuit Wire, AWG #6, 1 Conductor </v>
      </c>
      <c r="B3945" s="13" t="s">
        <v>4582</v>
      </c>
      <c r="C3945" s="13" t="s">
        <v>4611</v>
      </c>
      <c r="D3945" s="13" t="s">
        <v>230</v>
      </c>
      <c r="E3945" s="13" t="s">
        <v>187</v>
      </c>
      <c r="F3945" s="13" t="s">
        <v>188</v>
      </c>
      <c r="G3945" s="13" t="s">
        <v>189</v>
      </c>
      <c r="H3945" s="13" t="s">
        <v>190</v>
      </c>
      <c r="I3945" s="13">
        <v>3944</v>
      </c>
    </row>
    <row r="3946" spans="1:9" x14ac:dyDescent="0.25">
      <c r="A3946" s="13" t="str">
        <f t="shared" si="61"/>
        <v xml:space="preserve">682-A Branch Circuit Wire, AWG #6, 3 Conductor </v>
      </c>
      <c r="B3946" s="13" t="s">
        <v>4582</v>
      </c>
      <c r="C3946" s="13" t="s">
        <v>4612</v>
      </c>
      <c r="D3946" s="13" t="s">
        <v>230</v>
      </c>
      <c r="E3946" s="13" t="s">
        <v>187</v>
      </c>
      <c r="F3946" s="13" t="s">
        <v>188</v>
      </c>
      <c r="G3946" s="13" t="s">
        <v>189</v>
      </c>
      <c r="H3946" s="13" t="s">
        <v>190</v>
      </c>
      <c r="I3946" s="13">
        <v>3945</v>
      </c>
    </row>
    <row r="3947" spans="1:9" x14ac:dyDescent="0.25">
      <c r="A3947" s="13" t="str">
        <f t="shared" si="61"/>
        <v xml:space="preserve">682-A Branch Circuit Wire, AWG #6, 4 Conductor, AWG #8, 1 Conductor </v>
      </c>
      <c r="B3947" s="13" t="s">
        <v>4582</v>
      </c>
      <c r="C3947" s="13" t="s">
        <v>4613</v>
      </c>
      <c r="D3947" s="13" t="s">
        <v>230</v>
      </c>
      <c r="E3947" s="13" t="s">
        <v>187</v>
      </c>
      <c r="F3947" s="13" t="s">
        <v>188</v>
      </c>
      <c r="G3947" s="13" t="s">
        <v>189</v>
      </c>
      <c r="H3947" s="13" t="s">
        <v>190</v>
      </c>
      <c r="I3947" s="13">
        <v>3946</v>
      </c>
    </row>
    <row r="3948" spans="1:9" x14ac:dyDescent="0.25">
      <c r="A3948" s="13" t="str">
        <f t="shared" si="61"/>
        <v xml:space="preserve">682-A Branch Circuit Wire, AWG #6, 5 Conductor </v>
      </c>
      <c r="B3948" s="13" t="s">
        <v>4582</v>
      </c>
      <c r="C3948" s="13" t="s">
        <v>4614</v>
      </c>
      <c r="D3948" s="13" t="s">
        <v>230</v>
      </c>
      <c r="E3948" s="13" t="s">
        <v>187</v>
      </c>
      <c r="F3948" s="13" t="s">
        <v>188</v>
      </c>
      <c r="G3948" s="13" t="s">
        <v>189</v>
      </c>
      <c r="H3948" s="13" t="s">
        <v>190</v>
      </c>
      <c r="I3948" s="13">
        <v>3947</v>
      </c>
    </row>
    <row r="3949" spans="1:9" x14ac:dyDescent="0.25">
      <c r="A3949" s="13" t="str">
        <f t="shared" si="61"/>
        <v xml:space="preserve">682-A Branch Circuit Wire, AWG #6, 6 Conductor </v>
      </c>
      <c r="B3949" s="13" t="s">
        <v>4582</v>
      </c>
      <c r="C3949" s="13" t="s">
        <v>4543</v>
      </c>
      <c r="D3949" s="13" t="s">
        <v>230</v>
      </c>
      <c r="E3949" s="13" t="s">
        <v>187</v>
      </c>
      <c r="F3949" s="13" t="s">
        <v>188</v>
      </c>
      <c r="G3949" s="13" t="s">
        <v>189</v>
      </c>
      <c r="H3949" s="13" t="s">
        <v>190</v>
      </c>
      <c r="I3949" s="13">
        <v>3948</v>
      </c>
    </row>
    <row r="3950" spans="1:9" x14ac:dyDescent="0.25">
      <c r="A3950" s="13" t="str">
        <f t="shared" si="61"/>
        <v xml:space="preserve">682-A Branch Circuit Wire, AWG #8, 1 Conductor </v>
      </c>
      <c r="B3950" s="13" t="s">
        <v>4582</v>
      </c>
      <c r="C3950" s="13" t="s">
        <v>4615</v>
      </c>
      <c r="D3950" s="13" t="s">
        <v>230</v>
      </c>
      <c r="E3950" s="13" t="s">
        <v>187</v>
      </c>
      <c r="F3950" s="13" t="s">
        <v>188</v>
      </c>
      <c r="G3950" s="13" t="s">
        <v>189</v>
      </c>
      <c r="H3950" s="13" t="s">
        <v>190</v>
      </c>
      <c r="I3950" s="13">
        <v>3949</v>
      </c>
    </row>
    <row r="3951" spans="1:9" x14ac:dyDescent="0.25">
      <c r="A3951" s="13" t="str">
        <f t="shared" si="61"/>
        <v xml:space="preserve">682-A Branch Circuit Wire, AWG #8, 1 Ground </v>
      </c>
      <c r="B3951" s="13" t="s">
        <v>4582</v>
      </c>
      <c r="C3951" s="13" t="s">
        <v>4616</v>
      </c>
      <c r="D3951" s="13" t="s">
        <v>230</v>
      </c>
      <c r="E3951" s="13" t="s">
        <v>187</v>
      </c>
      <c r="F3951" s="13" t="s">
        <v>188</v>
      </c>
      <c r="G3951" s="13" t="s">
        <v>189</v>
      </c>
      <c r="H3951" s="13" t="s">
        <v>190</v>
      </c>
      <c r="I3951" s="13">
        <v>3950</v>
      </c>
    </row>
    <row r="3952" spans="1:9" x14ac:dyDescent="0.25">
      <c r="A3952" s="13" t="str">
        <f t="shared" si="61"/>
        <v xml:space="preserve">682-A Branch Circuit Wire, AWG #8, 3 Conductor </v>
      </c>
      <c r="B3952" s="13" t="s">
        <v>4582</v>
      </c>
      <c r="C3952" s="13" t="s">
        <v>4617</v>
      </c>
      <c r="D3952" s="13" t="s">
        <v>230</v>
      </c>
      <c r="E3952" s="13" t="s">
        <v>187</v>
      </c>
      <c r="F3952" s="13" t="s">
        <v>188</v>
      </c>
      <c r="G3952" s="13" t="s">
        <v>189</v>
      </c>
      <c r="H3952" s="13" t="s">
        <v>190</v>
      </c>
      <c r="I3952" s="13">
        <v>3951</v>
      </c>
    </row>
    <row r="3953" spans="1:9" x14ac:dyDescent="0.25">
      <c r="A3953" s="13" t="str">
        <f t="shared" si="61"/>
        <v xml:space="preserve">682-A Branch Circuit Wire, AWG #8, 5 Conductor </v>
      </c>
      <c r="B3953" s="13" t="s">
        <v>4582</v>
      </c>
      <c r="C3953" s="13" t="s">
        <v>4618</v>
      </c>
      <c r="D3953" s="13" t="s">
        <v>230</v>
      </c>
      <c r="E3953" s="13" t="s">
        <v>187</v>
      </c>
      <c r="F3953" s="13" t="s">
        <v>188</v>
      </c>
      <c r="G3953" s="13" t="s">
        <v>189</v>
      </c>
      <c r="H3953" s="13" t="s">
        <v>190</v>
      </c>
      <c r="I3953" s="13">
        <v>3952</v>
      </c>
    </row>
    <row r="3954" spans="1:9" x14ac:dyDescent="0.25">
      <c r="A3954" s="13" t="str">
        <f t="shared" si="61"/>
        <v xml:space="preserve">682-A Branch Circuit Wire, AWG #2, 4 Conductor </v>
      </c>
      <c r="B3954" s="13" t="s">
        <v>4582</v>
      </c>
      <c r="C3954" s="13" t="s">
        <v>4619</v>
      </c>
      <c r="D3954" s="13" t="s">
        <v>230</v>
      </c>
      <c r="E3954" s="13" t="s">
        <v>187</v>
      </c>
      <c r="F3954" s="13" t="s">
        <v>188</v>
      </c>
      <c r="G3954" s="13" t="s">
        <v>189</v>
      </c>
      <c r="H3954" s="13" t="s">
        <v>190</v>
      </c>
      <c r="I3954" s="13">
        <v>3953</v>
      </c>
    </row>
    <row r="3955" spans="1:9" x14ac:dyDescent="0.25">
      <c r="A3955" s="13" t="str">
        <f t="shared" si="61"/>
        <v xml:space="preserve">682-A Branch Circuit Wire, AWG #4, 4 Conductor </v>
      </c>
      <c r="B3955" s="13" t="s">
        <v>4582</v>
      </c>
      <c r="C3955" s="13" t="s">
        <v>4620</v>
      </c>
      <c r="D3955" s="13" t="s">
        <v>230</v>
      </c>
      <c r="E3955" s="13" t="s">
        <v>187</v>
      </c>
      <c r="F3955" s="13" t="s">
        <v>188</v>
      </c>
      <c r="G3955" s="13" t="s">
        <v>189</v>
      </c>
      <c r="H3955" s="13" t="s">
        <v>190</v>
      </c>
      <c r="I3955" s="13">
        <v>3954</v>
      </c>
    </row>
    <row r="3956" spans="1:9" x14ac:dyDescent="0.25">
      <c r="A3956" s="13" t="str">
        <f t="shared" si="61"/>
        <v xml:space="preserve">682-A Branch Circuit Wire, AWG #10, 4 Conductor </v>
      </c>
      <c r="B3956" s="13" t="s">
        <v>4582</v>
      </c>
      <c r="C3956" s="13" t="s">
        <v>4621</v>
      </c>
      <c r="D3956" s="13" t="s">
        <v>230</v>
      </c>
      <c r="E3956" s="13" t="s">
        <v>187</v>
      </c>
      <c r="F3956" s="13" t="s">
        <v>188</v>
      </c>
      <c r="G3956" s="13" t="s">
        <v>189</v>
      </c>
      <c r="H3956" s="13" t="s">
        <v>190</v>
      </c>
      <c r="I3956" s="13">
        <v>3955</v>
      </c>
    </row>
    <row r="3957" spans="1:9" x14ac:dyDescent="0.25">
      <c r="A3957" s="13" t="str">
        <f t="shared" si="61"/>
        <v xml:space="preserve">682-A Branch Circuit Wire, AWG #3, 3 Conductor </v>
      </c>
      <c r="B3957" s="13" t="s">
        <v>4582</v>
      </c>
      <c r="C3957" s="13" t="s">
        <v>4622</v>
      </c>
      <c r="D3957" s="13" t="s">
        <v>230</v>
      </c>
      <c r="E3957" s="13" t="s">
        <v>187</v>
      </c>
      <c r="F3957" s="13" t="s">
        <v>188</v>
      </c>
      <c r="G3957" s="13" t="s">
        <v>189</v>
      </c>
      <c r="H3957" s="13" t="s">
        <v>190</v>
      </c>
      <c r="I3957" s="13">
        <v>3956</v>
      </c>
    </row>
    <row r="3958" spans="1:9" x14ac:dyDescent="0.25">
      <c r="A3958" s="13" t="str">
        <f t="shared" si="61"/>
        <v xml:space="preserve">682-A Branch Circuit Wire, AWG #8, 4 Conductor </v>
      </c>
      <c r="B3958" s="13" t="s">
        <v>4582</v>
      </c>
      <c r="C3958" s="13" t="s">
        <v>4623</v>
      </c>
      <c r="D3958" s="13" t="s">
        <v>230</v>
      </c>
      <c r="E3958" s="13" t="s">
        <v>187</v>
      </c>
      <c r="F3958" s="13" t="s">
        <v>188</v>
      </c>
      <c r="G3958" s="13" t="s">
        <v>189</v>
      </c>
      <c r="H3958" s="13" t="s">
        <v>190</v>
      </c>
      <c r="I3958" s="13">
        <v>3957</v>
      </c>
    </row>
    <row r="3959" spans="1:9" x14ac:dyDescent="0.25">
      <c r="A3959" s="13" t="str">
        <f t="shared" si="61"/>
        <v xml:space="preserve">682-B      Underground Branch Circuit, Jacked or Bored, AWG 1, 3 Conductor </v>
      </c>
      <c r="B3959" s="13" t="s">
        <v>4624</v>
      </c>
      <c r="C3959" s="13" t="s">
        <v>4625</v>
      </c>
      <c r="D3959" s="13" t="s">
        <v>230</v>
      </c>
      <c r="E3959" s="13" t="s">
        <v>187</v>
      </c>
      <c r="F3959" s="13" t="s">
        <v>188</v>
      </c>
      <c r="G3959" s="13" t="s">
        <v>189</v>
      </c>
      <c r="H3959" s="13" t="s">
        <v>190</v>
      </c>
      <c r="I3959" s="13">
        <v>3958</v>
      </c>
    </row>
    <row r="3960" spans="1:9" x14ac:dyDescent="0.25">
      <c r="A3960" s="13" t="str">
        <f t="shared" si="61"/>
        <v xml:space="preserve">682-B      Underground Branch Circuit, Jacked or Bored, AWG 1, 4 Conductor </v>
      </c>
      <c r="B3960" s="13" t="s">
        <v>4624</v>
      </c>
      <c r="C3960" s="13" t="s">
        <v>4626</v>
      </c>
      <c r="D3960" s="13" t="s">
        <v>230</v>
      </c>
      <c r="E3960" s="13" t="s">
        <v>187</v>
      </c>
      <c r="F3960" s="13" t="s">
        <v>188</v>
      </c>
      <c r="G3960" s="13" t="s">
        <v>189</v>
      </c>
      <c r="H3960" s="13" t="s">
        <v>190</v>
      </c>
      <c r="I3960" s="13">
        <v>3959</v>
      </c>
    </row>
    <row r="3961" spans="1:9" x14ac:dyDescent="0.25">
      <c r="A3961" s="13" t="str">
        <f t="shared" si="61"/>
        <v xml:space="preserve">682-B      Underground Branch Circuit, Jacked or Bored, AWG 1/0, 1 Conductor </v>
      </c>
      <c r="B3961" s="13" t="s">
        <v>4624</v>
      </c>
      <c r="C3961" s="13" t="s">
        <v>4627</v>
      </c>
      <c r="D3961" s="13" t="s">
        <v>230</v>
      </c>
      <c r="E3961" s="13" t="s">
        <v>187</v>
      </c>
      <c r="F3961" s="13" t="s">
        <v>188</v>
      </c>
      <c r="G3961" s="13" t="s">
        <v>189</v>
      </c>
      <c r="H3961" s="13" t="s">
        <v>190</v>
      </c>
      <c r="I3961" s="13">
        <v>3960</v>
      </c>
    </row>
    <row r="3962" spans="1:9" x14ac:dyDescent="0.25">
      <c r="A3962" s="13" t="str">
        <f t="shared" si="61"/>
        <v xml:space="preserve">682-B      Underground Branch Circuit, Jacked or Bored, AWG 1/0, 2 Conductor </v>
      </c>
      <c r="B3962" s="13" t="s">
        <v>4624</v>
      </c>
      <c r="C3962" s="13" t="s">
        <v>4628</v>
      </c>
      <c r="D3962" s="13" t="s">
        <v>230</v>
      </c>
      <c r="E3962" s="13" t="s">
        <v>187</v>
      </c>
      <c r="F3962" s="13" t="s">
        <v>188</v>
      </c>
      <c r="G3962" s="13" t="s">
        <v>189</v>
      </c>
      <c r="H3962" s="13" t="s">
        <v>190</v>
      </c>
      <c r="I3962" s="13">
        <v>3961</v>
      </c>
    </row>
    <row r="3963" spans="1:9" x14ac:dyDescent="0.25">
      <c r="A3963" s="13" t="str">
        <f t="shared" si="61"/>
        <v xml:space="preserve">682-B      Underground Branch Circuit, Jacked or Bored, AWG 1/0, 3 Conductor </v>
      </c>
      <c r="B3963" s="13" t="s">
        <v>4624</v>
      </c>
      <c r="C3963" s="13" t="s">
        <v>4629</v>
      </c>
      <c r="D3963" s="13" t="s">
        <v>230</v>
      </c>
      <c r="E3963" s="13" t="s">
        <v>187</v>
      </c>
      <c r="F3963" s="13" t="s">
        <v>188</v>
      </c>
      <c r="G3963" s="13" t="s">
        <v>189</v>
      </c>
      <c r="H3963" s="13" t="s">
        <v>190</v>
      </c>
      <c r="I3963" s="13">
        <v>3962</v>
      </c>
    </row>
    <row r="3964" spans="1:9" x14ac:dyDescent="0.25">
      <c r="A3964" s="13" t="str">
        <f t="shared" si="61"/>
        <v xml:space="preserve">682-B      Underground Branch Circuit, Jacked or Bored, AWG 1/0, 4 Conductor </v>
      </c>
      <c r="B3964" s="13" t="s">
        <v>4624</v>
      </c>
      <c r="C3964" s="13" t="s">
        <v>4630</v>
      </c>
      <c r="D3964" s="13" t="s">
        <v>230</v>
      </c>
      <c r="E3964" s="13" t="s">
        <v>187</v>
      </c>
      <c r="F3964" s="13" t="s">
        <v>188</v>
      </c>
      <c r="G3964" s="13" t="s">
        <v>189</v>
      </c>
      <c r="H3964" s="13" t="s">
        <v>190</v>
      </c>
      <c r="I3964" s="13">
        <v>3963</v>
      </c>
    </row>
    <row r="3965" spans="1:9" x14ac:dyDescent="0.25">
      <c r="A3965" s="13" t="str">
        <f t="shared" si="61"/>
        <v xml:space="preserve">682-B      Underground Branch Circuit, Jacked or Bored, AWG 1/0, 5 Conductor </v>
      </c>
      <c r="B3965" s="13" t="s">
        <v>4624</v>
      </c>
      <c r="C3965" s="13" t="s">
        <v>4631</v>
      </c>
      <c r="D3965" s="13" t="s">
        <v>230</v>
      </c>
      <c r="E3965" s="13" t="s">
        <v>187</v>
      </c>
      <c r="F3965" s="13" t="s">
        <v>188</v>
      </c>
      <c r="G3965" s="13" t="s">
        <v>189</v>
      </c>
      <c r="H3965" s="13" t="s">
        <v>190</v>
      </c>
      <c r="I3965" s="13">
        <v>3964</v>
      </c>
    </row>
    <row r="3966" spans="1:9" x14ac:dyDescent="0.25">
      <c r="A3966" s="13" t="str">
        <f t="shared" si="61"/>
        <v xml:space="preserve">682-B      Underground Branch Circuit, Jacked or Bored, AWG 10, 1 Conductor </v>
      </c>
      <c r="B3966" s="13" t="s">
        <v>4624</v>
      </c>
      <c r="C3966" s="13" t="s">
        <v>4632</v>
      </c>
      <c r="D3966" s="13" t="s">
        <v>230</v>
      </c>
      <c r="E3966" s="13" t="s">
        <v>187</v>
      </c>
      <c r="F3966" s="13" t="s">
        <v>188</v>
      </c>
      <c r="G3966" s="13" t="s">
        <v>189</v>
      </c>
      <c r="H3966" s="13" t="s">
        <v>190</v>
      </c>
      <c r="I3966" s="13">
        <v>3965</v>
      </c>
    </row>
    <row r="3967" spans="1:9" x14ac:dyDescent="0.25">
      <c r="A3967" s="13" t="str">
        <f t="shared" si="61"/>
        <v xml:space="preserve">682-B      Underground Branch Circuit, Jacked or Bored, AWG 10, 2 Conductor </v>
      </c>
      <c r="B3967" s="13" t="s">
        <v>4624</v>
      </c>
      <c r="C3967" s="13" t="s">
        <v>4633</v>
      </c>
      <c r="D3967" s="13" t="s">
        <v>230</v>
      </c>
      <c r="E3967" s="13" t="s">
        <v>187</v>
      </c>
      <c r="F3967" s="13" t="s">
        <v>188</v>
      </c>
      <c r="G3967" s="13" t="s">
        <v>189</v>
      </c>
      <c r="H3967" s="13" t="s">
        <v>190</v>
      </c>
      <c r="I3967" s="13">
        <v>3966</v>
      </c>
    </row>
    <row r="3968" spans="1:9" x14ac:dyDescent="0.25">
      <c r="A3968" s="13" t="str">
        <f t="shared" si="61"/>
        <v xml:space="preserve">682-B      Underground Branch Circuit, Jacked or Bored, AWG 10, 3 Conductor </v>
      </c>
      <c r="B3968" s="13" t="s">
        <v>4624</v>
      </c>
      <c r="C3968" s="13" t="s">
        <v>4634</v>
      </c>
      <c r="D3968" s="13" t="s">
        <v>230</v>
      </c>
      <c r="E3968" s="13" t="s">
        <v>187</v>
      </c>
      <c r="F3968" s="13" t="s">
        <v>188</v>
      </c>
      <c r="G3968" s="13" t="s">
        <v>189</v>
      </c>
      <c r="H3968" s="13" t="s">
        <v>190</v>
      </c>
      <c r="I3968" s="13">
        <v>3967</v>
      </c>
    </row>
    <row r="3969" spans="1:9" x14ac:dyDescent="0.25">
      <c r="A3969" s="13" t="str">
        <f t="shared" si="61"/>
        <v xml:space="preserve">682-B      Underground Branch Circuit, Jacked or Bored, AWG 10, 4 Conductor </v>
      </c>
      <c r="B3969" s="13" t="s">
        <v>4624</v>
      </c>
      <c r="C3969" s="13" t="s">
        <v>4635</v>
      </c>
      <c r="D3969" s="13" t="s">
        <v>230</v>
      </c>
      <c r="E3969" s="13" t="s">
        <v>187</v>
      </c>
      <c r="F3969" s="13" t="s">
        <v>188</v>
      </c>
      <c r="G3969" s="13" t="s">
        <v>189</v>
      </c>
      <c r="H3969" s="13" t="s">
        <v>190</v>
      </c>
      <c r="I3969" s="13">
        <v>3968</v>
      </c>
    </row>
    <row r="3970" spans="1:9" x14ac:dyDescent="0.25">
      <c r="A3970" s="13" t="str">
        <f t="shared" si="61"/>
        <v xml:space="preserve">682-B      Underground Branch Circuit, Jacked or Bored, AWG 10, 5 Conductor </v>
      </c>
      <c r="B3970" s="13" t="s">
        <v>4624</v>
      </c>
      <c r="C3970" s="13" t="s">
        <v>4636</v>
      </c>
      <c r="D3970" s="13" t="s">
        <v>230</v>
      </c>
      <c r="E3970" s="13" t="s">
        <v>187</v>
      </c>
      <c r="F3970" s="13" t="s">
        <v>188</v>
      </c>
      <c r="G3970" s="13" t="s">
        <v>189</v>
      </c>
      <c r="H3970" s="13" t="s">
        <v>190</v>
      </c>
      <c r="I3970" s="13">
        <v>3969</v>
      </c>
    </row>
    <row r="3971" spans="1:9" x14ac:dyDescent="0.25">
      <c r="A3971" s="13" t="str">
        <f t="shared" si="61"/>
        <v xml:space="preserve">682-B      Underground Branch Circuit, Jacked or Bored, AWG 12, 3 Conductor </v>
      </c>
      <c r="B3971" s="13" t="s">
        <v>4624</v>
      </c>
      <c r="C3971" s="13" t="s">
        <v>4637</v>
      </c>
      <c r="D3971" s="13" t="s">
        <v>230</v>
      </c>
      <c r="E3971" s="13" t="s">
        <v>187</v>
      </c>
      <c r="F3971" s="13" t="s">
        <v>188</v>
      </c>
      <c r="G3971" s="13" t="s">
        <v>189</v>
      </c>
      <c r="H3971" s="13" t="s">
        <v>190</v>
      </c>
      <c r="I3971" s="13">
        <v>3970</v>
      </c>
    </row>
    <row r="3972" spans="1:9" x14ac:dyDescent="0.25">
      <c r="A3972" s="13" t="str">
        <f t="shared" ref="A3972:A4035" si="62">_xlfn.CONCAT(B3972," ", C3972)</f>
        <v xml:space="preserve">682-B      Underground Branch Circuit, Jacked or Bored, AWG 2, 1 Conductor </v>
      </c>
      <c r="B3972" s="13" t="s">
        <v>4624</v>
      </c>
      <c r="C3972" s="13" t="s">
        <v>4638</v>
      </c>
      <c r="D3972" s="13" t="s">
        <v>230</v>
      </c>
      <c r="E3972" s="13" t="s">
        <v>187</v>
      </c>
      <c r="F3972" s="13" t="s">
        <v>188</v>
      </c>
      <c r="G3972" s="13" t="s">
        <v>189</v>
      </c>
      <c r="H3972" s="13" t="s">
        <v>190</v>
      </c>
      <c r="I3972" s="13">
        <v>3971</v>
      </c>
    </row>
    <row r="3973" spans="1:9" x14ac:dyDescent="0.25">
      <c r="A3973" s="13" t="str">
        <f t="shared" si="62"/>
        <v xml:space="preserve">682-B      Underground Branch Circuit, Jacked or Bored, AWG 2, 2 Conductor </v>
      </c>
      <c r="B3973" s="13" t="s">
        <v>4624</v>
      </c>
      <c r="C3973" s="13" t="s">
        <v>4639</v>
      </c>
      <c r="D3973" s="13" t="s">
        <v>230</v>
      </c>
      <c r="E3973" s="13" t="s">
        <v>187</v>
      </c>
      <c r="F3973" s="13" t="s">
        <v>188</v>
      </c>
      <c r="G3973" s="13" t="s">
        <v>189</v>
      </c>
      <c r="H3973" s="13" t="s">
        <v>190</v>
      </c>
      <c r="I3973" s="13">
        <v>3972</v>
      </c>
    </row>
    <row r="3974" spans="1:9" x14ac:dyDescent="0.25">
      <c r="A3974" s="13" t="str">
        <f t="shared" si="62"/>
        <v xml:space="preserve">682-B      Underground Branch Circuit, Jacked or Bored, AWG 2, 3 Conductor </v>
      </c>
      <c r="B3974" s="13" t="s">
        <v>4624</v>
      </c>
      <c r="C3974" s="13" t="s">
        <v>4640</v>
      </c>
      <c r="D3974" s="13" t="s">
        <v>230</v>
      </c>
      <c r="E3974" s="13" t="s">
        <v>187</v>
      </c>
      <c r="F3974" s="13" t="s">
        <v>188</v>
      </c>
      <c r="G3974" s="13" t="s">
        <v>189</v>
      </c>
      <c r="H3974" s="13" t="s">
        <v>190</v>
      </c>
      <c r="I3974" s="13">
        <v>3973</v>
      </c>
    </row>
    <row r="3975" spans="1:9" x14ac:dyDescent="0.25">
      <c r="A3975" s="13" t="str">
        <f t="shared" si="62"/>
        <v xml:space="preserve">682-B      Underground Branch Circuit, Jacked or Bored, AWG 2, 4 Conductor </v>
      </c>
      <c r="B3975" s="13" t="s">
        <v>4624</v>
      </c>
      <c r="C3975" s="13" t="s">
        <v>4641</v>
      </c>
      <c r="D3975" s="13" t="s">
        <v>230</v>
      </c>
      <c r="E3975" s="13" t="s">
        <v>187</v>
      </c>
      <c r="F3975" s="13" t="s">
        <v>188</v>
      </c>
      <c r="G3975" s="13" t="s">
        <v>189</v>
      </c>
      <c r="H3975" s="13" t="s">
        <v>190</v>
      </c>
      <c r="I3975" s="13">
        <v>3974</v>
      </c>
    </row>
    <row r="3976" spans="1:9" x14ac:dyDescent="0.25">
      <c r="A3976" s="13" t="str">
        <f t="shared" si="62"/>
        <v xml:space="preserve">682-B      Underground Branch Circuit, Jacked or Bored, AWG 2, 5 Conductor </v>
      </c>
      <c r="B3976" s="13" t="s">
        <v>4624</v>
      </c>
      <c r="C3976" s="13" t="s">
        <v>4642</v>
      </c>
      <c r="D3976" s="13" t="s">
        <v>230</v>
      </c>
      <c r="E3976" s="13" t="s">
        <v>187</v>
      </c>
      <c r="F3976" s="13" t="s">
        <v>188</v>
      </c>
      <c r="G3976" s="13" t="s">
        <v>189</v>
      </c>
      <c r="H3976" s="13" t="s">
        <v>190</v>
      </c>
      <c r="I3976" s="13">
        <v>3975</v>
      </c>
    </row>
    <row r="3977" spans="1:9" x14ac:dyDescent="0.25">
      <c r="A3977" s="13" t="str">
        <f t="shared" si="62"/>
        <v xml:space="preserve">682-B      Underground Branch Circuit, Jacked or Bored, AWG 2, 6 Conductor </v>
      </c>
      <c r="B3977" s="13" t="s">
        <v>4624</v>
      </c>
      <c r="C3977" s="13" t="s">
        <v>4643</v>
      </c>
      <c r="D3977" s="13" t="s">
        <v>230</v>
      </c>
      <c r="E3977" s="13" t="s">
        <v>187</v>
      </c>
      <c r="F3977" s="13" t="s">
        <v>188</v>
      </c>
      <c r="G3977" s="13" t="s">
        <v>189</v>
      </c>
      <c r="H3977" s="13" t="s">
        <v>190</v>
      </c>
      <c r="I3977" s="13">
        <v>3976</v>
      </c>
    </row>
    <row r="3978" spans="1:9" x14ac:dyDescent="0.25">
      <c r="A3978" s="13" t="str">
        <f t="shared" si="62"/>
        <v xml:space="preserve">682-B      Underground Branch Circuit, Jacked or Bored, AWG 2/0, 3 Conductor </v>
      </c>
      <c r="B3978" s="13" t="s">
        <v>4624</v>
      </c>
      <c r="C3978" s="13" t="s">
        <v>4644</v>
      </c>
      <c r="D3978" s="13" t="s">
        <v>230</v>
      </c>
      <c r="E3978" s="13" t="s">
        <v>187</v>
      </c>
      <c r="F3978" s="13" t="s">
        <v>188</v>
      </c>
      <c r="G3978" s="13" t="s">
        <v>189</v>
      </c>
      <c r="H3978" s="13" t="s">
        <v>190</v>
      </c>
      <c r="I3978" s="13">
        <v>3977</v>
      </c>
    </row>
    <row r="3979" spans="1:9" x14ac:dyDescent="0.25">
      <c r="A3979" s="13" t="str">
        <f t="shared" si="62"/>
        <v xml:space="preserve">682-B      Underground Branch Circuit, Jacked or Bored, AWG 3, 3 Conductor </v>
      </c>
      <c r="B3979" s="13" t="s">
        <v>4624</v>
      </c>
      <c r="C3979" s="13" t="s">
        <v>4645</v>
      </c>
      <c r="D3979" s="13" t="s">
        <v>230</v>
      </c>
      <c r="E3979" s="13" t="s">
        <v>187</v>
      </c>
      <c r="F3979" s="13" t="s">
        <v>188</v>
      </c>
      <c r="G3979" s="13" t="s">
        <v>189</v>
      </c>
      <c r="H3979" s="13" t="s">
        <v>190</v>
      </c>
      <c r="I3979" s="13">
        <v>3978</v>
      </c>
    </row>
    <row r="3980" spans="1:9" x14ac:dyDescent="0.25">
      <c r="A3980" s="13" t="str">
        <f t="shared" si="62"/>
        <v xml:space="preserve">682-B      Underground Branch Circuit, Jacked or Bored, AWG 3/0, 3 Conductor </v>
      </c>
      <c r="B3980" s="13" t="s">
        <v>4624</v>
      </c>
      <c r="C3980" s="13" t="s">
        <v>4646</v>
      </c>
      <c r="D3980" s="13" t="s">
        <v>230</v>
      </c>
      <c r="E3980" s="13" t="s">
        <v>187</v>
      </c>
      <c r="F3980" s="13" t="s">
        <v>188</v>
      </c>
      <c r="G3980" s="13" t="s">
        <v>189</v>
      </c>
      <c r="H3980" s="13" t="s">
        <v>190</v>
      </c>
      <c r="I3980" s="13">
        <v>3979</v>
      </c>
    </row>
    <row r="3981" spans="1:9" x14ac:dyDescent="0.25">
      <c r="A3981" s="13" t="str">
        <f t="shared" si="62"/>
        <v xml:space="preserve">682-B      Underground Branch Circuit, Jacked or Bored, AWG 4, 1 Conductor </v>
      </c>
      <c r="B3981" s="13" t="s">
        <v>4624</v>
      </c>
      <c r="C3981" s="13" t="s">
        <v>4647</v>
      </c>
      <c r="D3981" s="13" t="s">
        <v>230</v>
      </c>
      <c r="E3981" s="13" t="s">
        <v>187</v>
      </c>
      <c r="F3981" s="13" t="s">
        <v>188</v>
      </c>
      <c r="G3981" s="13" t="s">
        <v>189</v>
      </c>
      <c r="H3981" s="13" t="s">
        <v>190</v>
      </c>
      <c r="I3981" s="13">
        <v>3980</v>
      </c>
    </row>
    <row r="3982" spans="1:9" x14ac:dyDescent="0.25">
      <c r="A3982" s="13" t="str">
        <f t="shared" si="62"/>
        <v xml:space="preserve">682-B      Underground Branch Circuit, Jacked or Bored, AWG 4, 2 Conductor </v>
      </c>
      <c r="B3982" s="13" t="s">
        <v>4624</v>
      </c>
      <c r="C3982" s="13" t="s">
        <v>4648</v>
      </c>
      <c r="D3982" s="13" t="s">
        <v>230</v>
      </c>
      <c r="E3982" s="13" t="s">
        <v>187</v>
      </c>
      <c r="F3982" s="13" t="s">
        <v>188</v>
      </c>
      <c r="G3982" s="13" t="s">
        <v>189</v>
      </c>
      <c r="H3982" s="13" t="s">
        <v>190</v>
      </c>
      <c r="I3982" s="13">
        <v>3981</v>
      </c>
    </row>
    <row r="3983" spans="1:9" x14ac:dyDescent="0.25">
      <c r="A3983" s="13" t="str">
        <f t="shared" si="62"/>
        <v xml:space="preserve">682-B      Underground Branch Circuit, Jacked or Bored, AWG 4, 3 Conductor </v>
      </c>
      <c r="B3983" s="13" t="s">
        <v>4624</v>
      </c>
      <c r="C3983" s="13" t="s">
        <v>4649</v>
      </c>
      <c r="D3983" s="13" t="s">
        <v>230</v>
      </c>
      <c r="E3983" s="13" t="s">
        <v>187</v>
      </c>
      <c r="F3983" s="13" t="s">
        <v>188</v>
      </c>
      <c r="G3983" s="13" t="s">
        <v>189</v>
      </c>
      <c r="H3983" s="13" t="s">
        <v>190</v>
      </c>
      <c r="I3983" s="13">
        <v>3982</v>
      </c>
    </row>
    <row r="3984" spans="1:9" x14ac:dyDescent="0.25">
      <c r="A3984" s="13" t="str">
        <f t="shared" si="62"/>
        <v xml:space="preserve">682-B      Underground Branch Circuit, Jacked or Bored, AWG 4, 4 Conductor </v>
      </c>
      <c r="B3984" s="13" t="s">
        <v>4624</v>
      </c>
      <c r="C3984" s="13" t="s">
        <v>4650</v>
      </c>
      <c r="D3984" s="13" t="s">
        <v>230</v>
      </c>
      <c r="E3984" s="13" t="s">
        <v>187</v>
      </c>
      <c r="F3984" s="13" t="s">
        <v>188</v>
      </c>
      <c r="G3984" s="13" t="s">
        <v>189</v>
      </c>
      <c r="H3984" s="13" t="s">
        <v>190</v>
      </c>
      <c r="I3984" s="13">
        <v>3983</v>
      </c>
    </row>
    <row r="3985" spans="1:9" x14ac:dyDescent="0.25">
      <c r="A3985" s="13" t="str">
        <f t="shared" si="62"/>
        <v xml:space="preserve">682-B      Underground Branch Circuit, Jacked or Bored, AWG 4, 5 Conductor </v>
      </c>
      <c r="B3985" s="13" t="s">
        <v>4624</v>
      </c>
      <c r="C3985" s="13" t="s">
        <v>4651</v>
      </c>
      <c r="D3985" s="13" t="s">
        <v>230</v>
      </c>
      <c r="E3985" s="13" t="s">
        <v>187</v>
      </c>
      <c r="F3985" s="13" t="s">
        <v>188</v>
      </c>
      <c r="G3985" s="13" t="s">
        <v>189</v>
      </c>
      <c r="H3985" s="13" t="s">
        <v>190</v>
      </c>
      <c r="I3985" s="13">
        <v>3984</v>
      </c>
    </row>
    <row r="3986" spans="1:9" x14ac:dyDescent="0.25">
      <c r="A3986" s="13" t="str">
        <f t="shared" si="62"/>
        <v xml:space="preserve">682-B      Underground Branch Circuit, Jacked or Bored, AWG 4/0, 3 Conductor </v>
      </c>
      <c r="B3986" s="13" t="s">
        <v>4624</v>
      </c>
      <c r="C3986" s="13" t="s">
        <v>4652</v>
      </c>
      <c r="D3986" s="13" t="s">
        <v>230</v>
      </c>
      <c r="E3986" s="13" t="s">
        <v>187</v>
      </c>
      <c r="F3986" s="13" t="s">
        <v>188</v>
      </c>
      <c r="G3986" s="13" t="s">
        <v>189</v>
      </c>
      <c r="H3986" s="13" t="s">
        <v>190</v>
      </c>
      <c r="I3986" s="13">
        <v>3985</v>
      </c>
    </row>
    <row r="3987" spans="1:9" x14ac:dyDescent="0.25">
      <c r="A3987" s="13" t="str">
        <f t="shared" si="62"/>
        <v xml:space="preserve">682-B      Underground Branch Circuit, Jacked or Bored, AWG 4/0, 4 Conductor </v>
      </c>
      <c r="B3987" s="13" t="s">
        <v>4624</v>
      </c>
      <c r="C3987" s="13" t="s">
        <v>4653</v>
      </c>
      <c r="D3987" s="13" t="s">
        <v>230</v>
      </c>
      <c r="E3987" s="13" t="s">
        <v>187</v>
      </c>
      <c r="F3987" s="13" t="s">
        <v>188</v>
      </c>
      <c r="G3987" s="13" t="s">
        <v>189</v>
      </c>
      <c r="H3987" s="13" t="s">
        <v>190</v>
      </c>
      <c r="I3987" s="13">
        <v>3986</v>
      </c>
    </row>
    <row r="3988" spans="1:9" x14ac:dyDescent="0.25">
      <c r="A3988" s="13" t="str">
        <f t="shared" si="62"/>
        <v xml:space="preserve">682-B      Underground Branch Circuit, Jacked or Bored, AWG 6, 1 Conductor </v>
      </c>
      <c r="B3988" s="13" t="s">
        <v>4624</v>
      </c>
      <c r="C3988" s="13" t="s">
        <v>4654</v>
      </c>
      <c r="D3988" s="13" t="s">
        <v>230</v>
      </c>
      <c r="E3988" s="13" t="s">
        <v>187</v>
      </c>
      <c r="F3988" s="13" t="s">
        <v>188</v>
      </c>
      <c r="G3988" s="13" t="s">
        <v>189</v>
      </c>
      <c r="H3988" s="13" t="s">
        <v>190</v>
      </c>
      <c r="I3988" s="13">
        <v>3987</v>
      </c>
    </row>
    <row r="3989" spans="1:9" x14ac:dyDescent="0.25">
      <c r="A3989" s="13" t="str">
        <f t="shared" si="62"/>
        <v xml:space="preserve">682-B      Underground Branch Circuit, Jacked or Bored, AWG 6, 2 Conductor </v>
      </c>
      <c r="B3989" s="13" t="s">
        <v>4624</v>
      </c>
      <c r="C3989" s="13" t="s">
        <v>4655</v>
      </c>
      <c r="D3989" s="13" t="s">
        <v>230</v>
      </c>
      <c r="E3989" s="13" t="s">
        <v>187</v>
      </c>
      <c r="F3989" s="13" t="s">
        <v>188</v>
      </c>
      <c r="G3989" s="13" t="s">
        <v>189</v>
      </c>
      <c r="H3989" s="13" t="s">
        <v>190</v>
      </c>
      <c r="I3989" s="13">
        <v>3988</v>
      </c>
    </row>
    <row r="3990" spans="1:9" x14ac:dyDescent="0.25">
      <c r="A3990" s="13" t="str">
        <f t="shared" si="62"/>
        <v xml:space="preserve">682-B      Underground Branch Circuit, Jacked or Bored, AWG 6, 3 Conductor </v>
      </c>
      <c r="B3990" s="13" t="s">
        <v>4624</v>
      </c>
      <c r="C3990" s="13" t="s">
        <v>4656</v>
      </c>
      <c r="D3990" s="13" t="s">
        <v>230</v>
      </c>
      <c r="E3990" s="13" t="s">
        <v>187</v>
      </c>
      <c r="F3990" s="13" t="s">
        <v>188</v>
      </c>
      <c r="G3990" s="13" t="s">
        <v>189</v>
      </c>
      <c r="H3990" s="13" t="s">
        <v>190</v>
      </c>
      <c r="I3990" s="13">
        <v>3989</v>
      </c>
    </row>
    <row r="3991" spans="1:9" x14ac:dyDescent="0.25">
      <c r="A3991" s="13" t="str">
        <f t="shared" si="62"/>
        <v xml:space="preserve">682-B      Underground Branch Circuit, Jacked or Bored, AWG 6, 4 Conductor </v>
      </c>
      <c r="B3991" s="13" t="s">
        <v>4624</v>
      </c>
      <c r="C3991" s="13" t="s">
        <v>4657</v>
      </c>
      <c r="D3991" s="13" t="s">
        <v>230</v>
      </c>
      <c r="E3991" s="13" t="s">
        <v>187</v>
      </c>
      <c r="F3991" s="13" t="s">
        <v>188</v>
      </c>
      <c r="G3991" s="13" t="s">
        <v>189</v>
      </c>
      <c r="H3991" s="13" t="s">
        <v>190</v>
      </c>
      <c r="I3991" s="13">
        <v>3990</v>
      </c>
    </row>
    <row r="3992" spans="1:9" x14ac:dyDescent="0.25">
      <c r="A3992" s="13" t="str">
        <f t="shared" si="62"/>
        <v xml:space="preserve">682-B      Underground Branch Circuit, Jacked or Bored, AWG 6, 5 Conductor </v>
      </c>
      <c r="B3992" s="13" t="s">
        <v>4624</v>
      </c>
      <c r="C3992" s="13" t="s">
        <v>4658</v>
      </c>
      <c r="D3992" s="13" t="s">
        <v>230</v>
      </c>
      <c r="E3992" s="13" t="s">
        <v>187</v>
      </c>
      <c r="F3992" s="13" t="s">
        <v>188</v>
      </c>
      <c r="G3992" s="13" t="s">
        <v>189</v>
      </c>
      <c r="H3992" s="13" t="s">
        <v>190</v>
      </c>
      <c r="I3992" s="13">
        <v>3991</v>
      </c>
    </row>
    <row r="3993" spans="1:9" x14ac:dyDescent="0.25">
      <c r="A3993" s="13" t="str">
        <f t="shared" si="62"/>
        <v xml:space="preserve">682-B      Underground Branch Circuit, Jacked or Bored, AWG 8, 1 Conductor </v>
      </c>
      <c r="B3993" s="13" t="s">
        <v>4624</v>
      </c>
      <c r="C3993" s="13" t="s">
        <v>4659</v>
      </c>
      <c r="D3993" s="13" t="s">
        <v>230</v>
      </c>
      <c r="E3993" s="13" t="s">
        <v>187</v>
      </c>
      <c r="F3993" s="13" t="s">
        <v>188</v>
      </c>
      <c r="G3993" s="13" t="s">
        <v>189</v>
      </c>
      <c r="H3993" s="13" t="s">
        <v>190</v>
      </c>
      <c r="I3993" s="13">
        <v>3992</v>
      </c>
    </row>
    <row r="3994" spans="1:9" x14ac:dyDescent="0.25">
      <c r="A3994" s="13" t="str">
        <f t="shared" si="62"/>
        <v xml:space="preserve">682-B      Underground Branch Circuit, Jacked or Bored, AWG 8, 2 Conductor </v>
      </c>
      <c r="B3994" s="13" t="s">
        <v>4624</v>
      </c>
      <c r="C3994" s="13" t="s">
        <v>4660</v>
      </c>
      <c r="D3994" s="13" t="s">
        <v>230</v>
      </c>
      <c r="E3994" s="13" t="s">
        <v>187</v>
      </c>
      <c r="F3994" s="13" t="s">
        <v>188</v>
      </c>
      <c r="G3994" s="13" t="s">
        <v>189</v>
      </c>
      <c r="H3994" s="13" t="s">
        <v>190</v>
      </c>
      <c r="I3994" s="13">
        <v>3993</v>
      </c>
    </row>
    <row r="3995" spans="1:9" x14ac:dyDescent="0.25">
      <c r="A3995" s="13" t="str">
        <f t="shared" si="62"/>
        <v xml:space="preserve">682-B      Underground Branch Circuit, Jacked or Bored, AWG 8, 3 Conductor </v>
      </c>
      <c r="B3995" s="13" t="s">
        <v>4624</v>
      </c>
      <c r="C3995" s="13" t="s">
        <v>4661</v>
      </c>
      <c r="D3995" s="13" t="s">
        <v>230</v>
      </c>
      <c r="E3995" s="13" t="s">
        <v>187</v>
      </c>
      <c r="F3995" s="13" t="s">
        <v>188</v>
      </c>
      <c r="G3995" s="13" t="s">
        <v>189</v>
      </c>
      <c r="H3995" s="13" t="s">
        <v>190</v>
      </c>
      <c r="I3995" s="13">
        <v>3994</v>
      </c>
    </row>
    <row r="3996" spans="1:9" x14ac:dyDescent="0.25">
      <c r="A3996" s="13" t="str">
        <f t="shared" si="62"/>
        <v xml:space="preserve">682-B      Underground Branch Circuit, Jacked or Bored, AWG 8, 4 Conductor </v>
      </c>
      <c r="B3996" s="13" t="s">
        <v>4624</v>
      </c>
      <c r="C3996" s="13" t="s">
        <v>4662</v>
      </c>
      <c r="D3996" s="13" t="s">
        <v>230</v>
      </c>
      <c r="E3996" s="13" t="s">
        <v>187</v>
      </c>
      <c r="F3996" s="13" t="s">
        <v>188</v>
      </c>
      <c r="G3996" s="13" t="s">
        <v>189</v>
      </c>
      <c r="H3996" s="13" t="s">
        <v>190</v>
      </c>
      <c r="I3996" s="13">
        <v>3995</v>
      </c>
    </row>
    <row r="3997" spans="1:9" x14ac:dyDescent="0.25">
      <c r="A3997" s="13" t="str">
        <f t="shared" si="62"/>
        <v xml:space="preserve">682-B      Underground Branch Circuit, Jacked or Bored, AWG 8, 5 Conductor </v>
      </c>
      <c r="B3997" s="13" t="s">
        <v>4624</v>
      </c>
      <c r="C3997" s="13" t="s">
        <v>4663</v>
      </c>
      <c r="D3997" s="13" t="s">
        <v>230</v>
      </c>
      <c r="E3997" s="13" t="s">
        <v>187</v>
      </c>
      <c r="F3997" s="13" t="s">
        <v>188</v>
      </c>
      <c r="G3997" s="13" t="s">
        <v>189</v>
      </c>
      <c r="H3997" s="13" t="s">
        <v>190</v>
      </c>
      <c r="I3997" s="13">
        <v>3996</v>
      </c>
    </row>
    <row r="3998" spans="1:9" x14ac:dyDescent="0.25">
      <c r="A3998" s="13" t="str">
        <f t="shared" si="62"/>
        <v xml:space="preserve">682-B      Underground Branch Circuit, Jacked or Bored, AWG 2/0, 4 Conductor </v>
      </c>
      <c r="B3998" s="13" t="s">
        <v>4624</v>
      </c>
      <c r="C3998" s="13" t="s">
        <v>4664</v>
      </c>
      <c r="D3998" s="13" t="s">
        <v>230</v>
      </c>
      <c r="E3998" s="13" t="s">
        <v>187</v>
      </c>
      <c r="F3998" s="13" t="s">
        <v>188</v>
      </c>
      <c r="G3998" s="13" t="s">
        <v>189</v>
      </c>
      <c r="H3998" s="13" t="s">
        <v>190</v>
      </c>
      <c r="I3998" s="13">
        <v>3997</v>
      </c>
    </row>
    <row r="3999" spans="1:9" x14ac:dyDescent="0.25">
      <c r="A3999" s="13" t="str">
        <f t="shared" si="62"/>
        <v xml:space="preserve">682-B      Underground Branch Circuit, Jacked or Bored, AWG 2/0, 5 Conductor </v>
      </c>
      <c r="B3999" s="13" t="s">
        <v>4624</v>
      </c>
      <c r="C3999" s="13" t="s">
        <v>4665</v>
      </c>
      <c r="D3999" s="13" t="s">
        <v>230</v>
      </c>
      <c r="E3999" s="13" t="s">
        <v>187</v>
      </c>
      <c r="F3999" s="13" t="s">
        <v>188</v>
      </c>
      <c r="G3999" s="13" t="s">
        <v>189</v>
      </c>
      <c r="H3999" s="13" t="s">
        <v>190</v>
      </c>
      <c r="I3999" s="13">
        <v>3998</v>
      </c>
    </row>
    <row r="4000" spans="1:9" x14ac:dyDescent="0.25">
      <c r="A4000" s="13" t="str">
        <f t="shared" si="62"/>
        <v xml:space="preserve">682-B      Underground Branch Circuit, Jacked or Bored, AWG 3, 4 Conductor </v>
      </c>
      <c r="B4000" s="13" t="s">
        <v>4624</v>
      </c>
      <c r="C4000" s="13" t="s">
        <v>4666</v>
      </c>
      <c r="D4000" s="13" t="s">
        <v>230</v>
      </c>
      <c r="E4000" s="13" t="s">
        <v>187</v>
      </c>
      <c r="F4000" s="13" t="s">
        <v>188</v>
      </c>
      <c r="G4000" s="13" t="s">
        <v>189</v>
      </c>
      <c r="H4000" s="13" t="s">
        <v>190</v>
      </c>
      <c r="I4000" s="13">
        <v>3999</v>
      </c>
    </row>
    <row r="4001" spans="1:9" x14ac:dyDescent="0.25">
      <c r="A4001" s="13" t="str">
        <f t="shared" si="62"/>
        <v xml:space="preserve">682-C      Structure Mounted Branch Circuit, AWG 1, 3 Conductor </v>
      </c>
      <c r="B4001" s="13" t="s">
        <v>4667</v>
      </c>
      <c r="C4001" s="13" t="s">
        <v>4668</v>
      </c>
      <c r="D4001" s="13" t="s">
        <v>230</v>
      </c>
      <c r="E4001" s="13" t="s">
        <v>187</v>
      </c>
      <c r="F4001" s="13" t="s">
        <v>188</v>
      </c>
      <c r="G4001" s="13" t="s">
        <v>189</v>
      </c>
      <c r="H4001" s="13" t="s">
        <v>190</v>
      </c>
      <c r="I4001" s="13">
        <v>4000</v>
      </c>
    </row>
    <row r="4002" spans="1:9" x14ac:dyDescent="0.25">
      <c r="A4002" s="13" t="str">
        <f t="shared" si="62"/>
        <v xml:space="preserve">682-C      Structure Mounted Branch Circuit, AWG 1/0, 1 Conductor </v>
      </c>
      <c r="B4002" s="13" t="s">
        <v>4667</v>
      </c>
      <c r="C4002" s="13" t="s">
        <v>4669</v>
      </c>
      <c r="D4002" s="13" t="s">
        <v>230</v>
      </c>
      <c r="E4002" s="13" t="s">
        <v>187</v>
      </c>
      <c r="F4002" s="13" t="s">
        <v>188</v>
      </c>
      <c r="G4002" s="13" t="s">
        <v>189</v>
      </c>
      <c r="H4002" s="13" t="s">
        <v>190</v>
      </c>
      <c r="I4002" s="13">
        <v>4001</v>
      </c>
    </row>
    <row r="4003" spans="1:9" x14ac:dyDescent="0.25">
      <c r="A4003" s="13" t="str">
        <f t="shared" si="62"/>
        <v xml:space="preserve">682-C      Structure Mounted Branch Circuit, AWG 1/0, 2 Conductor </v>
      </c>
      <c r="B4003" s="13" t="s">
        <v>4667</v>
      </c>
      <c r="C4003" s="13" t="s">
        <v>4670</v>
      </c>
      <c r="D4003" s="13" t="s">
        <v>230</v>
      </c>
      <c r="E4003" s="13" t="s">
        <v>187</v>
      </c>
      <c r="F4003" s="13" t="s">
        <v>188</v>
      </c>
      <c r="G4003" s="13" t="s">
        <v>189</v>
      </c>
      <c r="H4003" s="13" t="s">
        <v>190</v>
      </c>
      <c r="I4003" s="13">
        <v>4002</v>
      </c>
    </row>
    <row r="4004" spans="1:9" x14ac:dyDescent="0.25">
      <c r="A4004" s="13" t="str">
        <f t="shared" si="62"/>
        <v xml:space="preserve">682-C      Structure Mounted Branch Circuit, AWG 1/0, 3 Conductor </v>
      </c>
      <c r="B4004" s="13" t="s">
        <v>4667</v>
      </c>
      <c r="C4004" s="13" t="s">
        <v>4671</v>
      </c>
      <c r="D4004" s="13" t="s">
        <v>230</v>
      </c>
      <c r="E4004" s="13" t="s">
        <v>187</v>
      </c>
      <c r="F4004" s="13" t="s">
        <v>188</v>
      </c>
      <c r="G4004" s="13" t="s">
        <v>189</v>
      </c>
      <c r="H4004" s="13" t="s">
        <v>190</v>
      </c>
      <c r="I4004" s="13">
        <v>4003</v>
      </c>
    </row>
    <row r="4005" spans="1:9" x14ac:dyDescent="0.25">
      <c r="A4005" s="13" t="str">
        <f t="shared" si="62"/>
        <v xml:space="preserve">682-C      Structure Mounted Branch Circuit, AWG 1/0, 4 Conductor </v>
      </c>
      <c r="B4005" s="13" t="s">
        <v>4667</v>
      </c>
      <c r="C4005" s="13" t="s">
        <v>4672</v>
      </c>
      <c r="D4005" s="13" t="s">
        <v>230</v>
      </c>
      <c r="E4005" s="13" t="s">
        <v>187</v>
      </c>
      <c r="F4005" s="13" t="s">
        <v>188</v>
      </c>
      <c r="G4005" s="13" t="s">
        <v>189</v>
      </c>
      <c r="H4005" s="13" t="s">
        <v>190</v>
      </c>
      <c r="I4005" s="13">
        <v>4004</v>
      </c>
    </row>
    <row r="4006" spans="1:9" x14ac:dyDescent="0.25">
      <c r="A4006" s="13" t="str">
        <f t="shared" si="62"/>
        <v xml:space="preserve">682-C      Structure Mounted Branch Circuit, AWG 1/0, 5 Conductor </v>
      </c>
      <c r="B4006" s="13" t="s">
        <v>4667</v>
      </c>
      <c r="C4006" s="13" t="s">
        <v>4673</v>
      </c>
      <c r="D4006" s="13" t="s">
        <v>230</v>
      </c>
      <c r="E4006" s="13" t="s">
        <v>187</v>
      </c>
      <c r="F4006" s="13" t="s">
        <v>188</v>
      </c>
      <c r="G4006" s="13" t="s">
        <v>189</v>
      </c>
      <c r="H4006" s="13" t="s">
        <v>190</v>
      </c>
      <c r="I4006" s="13">
        <v>4005</v>
      </c>
    </row>
    <row r="4007" spans="1:9" x14ac:dyDescent="0.25">
      <c r="A4007" s="13" t="str">
        <f t="shared" si="62"/>
        <v xml:space="preserve">682-C      Structure Mounted Branch Circuit, AWG 10, 1 Conductor </v>
      </c>
      <c r="B4007" s="13" t="s">
        <v>4667</v>
      </c>
      <c r="C4007" s="13" t="s">
        <v>4674</v>
      </c>
      <c r="D4007" s="13" t="s">
        <v>230</v>
      </c>
      <c r="E4007" s="13" t="s">
        <v>187</v>
      </c>
      <c r="F4007" s="13" t="s">
        <v>188</v>
      </c>
      <c r="G4007" s="13" t="s">
        <v>189</v>
      </c>
      <c r="H4007" s="13" t="s">
        <v>190</v>
      </c>
      <c r="I4007" s="13">
        <v>4006</v>
      </c>
    </row>
    <row r="4008" spans="1:9" x14ac:dyDescent="0.25">
      <c r="A4008" s="13" t="str">
        <f t="shared" si="62"/>
        <v xml:space="preserve">682-C      Structure Mounted Branch Circuit, AWG 10, 2 Conductor </v>
      </c>
      <c r="B4008" s="13" t="s">
        <v>4667</v>
      </c>
      <c r="C4008" s="13" t="s">
        <v>4675</v>
      </c>
      <c r="D4008" s="13" t="s">
        <v>230</v>
      </c>
      <c r="E4008" s="13" t="s">
        <v>187</v>
      </c>
      <c r="F4008" s="13" t="s">
        <v>188</v>
      </c>
      <c r="G4008" s="13" t="s">
        <v>189</v>
      </c>
      <c r="H4008" s="13" t="s">
        <v>190</v>
      </c>
      <c r="I4008" s="13">
        <v>4007</v>
      </c>
    </row>
    <row r="4009" spans="1:9" x14ac:dyDescent="0.25">
      <c r="A4009" s="13" t="str">
        <f t="shared" si="62"/>
        <v xml:space="preserve">682-C      Structure Mounted Branch Circuit, AWG 10, 3 Conductor </v>
      </c>
      <c r="B4009" s="13" t="s">
        <v>4667</v>
      </c>
      <c r="C4009" s="13" t="s">
        <v>4676</v>
      </c>
      <c r="D4009" s="13" t="s">
        <v>230</v>
      </c>
      <c r="E4009" s="13" t="s">
        <v>187</v>
      </c>
      <c r="F4009" s="13" t="s">
        <v>188</v>
      </c>
      <c r="G4009" s="13" t="s">
        <v>189</v>
      </c>
      <c r="H4009" s="13" t="s">
        <v>190</v>
      </c>
      <c r="I4009" s="13">
        <v>4008</v>
      </c>
    </row>
    <row r="4010" spans="1:9" x14ac:dyDescent="0.25">
      <c r="A4010" s="13" t="str">
        <f t="shared" si="62"/>
        <v xml:space="preserve">682-C      Structure Mounted Branch Circuit, AWG 10, 4 Conductor </v>
      </c>
      <c r="B4010" s="13" t="s">
        <v>4667</v>
      </c>
      <c r="C4010" s="13" t="s">
        <v>4677</v>
      </c>
      <c r="D4010" s="13" t="s">
        <v>230</v>
      </c>
      <c r="E4010" s="13" t="s">
        <v>187</v>
      </c>
      <c r="F4010" s="13" t="s">
        <v>188</v>
      </c>
      <c r="G4010" s="13" t="s">
        <v>189</v>
      </c>
      <c r="H4010" s="13" t="s">
        <v>190</v>
      </c>
      <c r="I4010" s="13">
        <v>4009</v>
      </c>
    </row>
    <row r="4011" spans="1:9" x14ac:dyDescent="0.25">
      <c r="A4011" s="13" t="str">
        <f t="shared" si="62"/>
        <v xml:space="preserve">682-C      Structure Mounted Branch Circuit, AWG 10, 5 Conductor </v>
      </c>
      <c r="B4011" s="13" t="s">
        <v>4667</v>
      </c>
      <c r="C4011" s="13" t="s">
        <v>4678</v>
      </c>
      <c r="D4011" s="13" t="s">
        <v>230</v>
      </c>
      <c r="E4011" s="13" t="s">
        <v>187</v>
      </c>
      <c r="F4011" s="13" t="s">
        <v>188</v>
      </c>
      <c r="G4011" s="13" t="s">
        <v>189</v>
      </c>
      <c r="H4011" s="13" t="s">
        <v>190</v>
      </c>
      <c r="I4011" s="13">
        <v>4010</v>
      </c>
    </row>
    <row r="4012" spans="1:9" x14ac:dyDescent="0.25">
      <c r="A4012" s="13" t="str">
        <f t="shared" si="62"/>
        <v xml:space="preserve">682-C      Structure Mounted Branch Circuit, AWG 12, 3 Conductor </v>
      </c>
      <c r="B4012" s="13" t="s">
        <v>4667</v>
      </c>
      <c r="C4012" s="13" t="s">
        <v>4679</v>
      </c>
      <c r="D4012" s="13" t="s">
        <v>230</v>
      </c>
      <c r="E4012" s="13" t="s">
        <v>187</v>
      </c>
      <c r="F4012" s="13" t="s">
        <v>188</v>
      </c>
      <c r="G4012" s="13" t="s">
        <v>189</v>
      </c>
      <c r="H4012" s="13" t="s">
        <v>190</v>
      </c>
      <c r="I4012" s="13">
        <v>4011</v>
      </c>
    </row>
    <row r="4013" spans="1:9" x14ac:dyDescent="0.25">
      <c r="A4013" s="13" t="str">
        <f t="shared" si="62"/>
        <v xml:space="preserve">682-C      Structure Mounted Branch Circuit, AWG 2, 1 Conductor </v>
      </c>
      <c r="B4013" s="13" t="s">
        <v>4667</v>
      </c>
      <c r="C4013" s="13" t="s">
        <v>4680</v>
      </c>
      <c r="D4013" s="13" t="s">
        <v>230</v>
      </c>
      <c r="E4013" s="13" t="s">
        <v>187</v>
      </c>
      <c r="F4013" s="13" t="s">
        <v>188</v>
      </c>
      <c r="G4013" s="13" t="s">
        <v>189</v>
      </c>
      <c r="H4013" s="13" t="s">
        <v>190</v>
      </c>
      <c r="I4013" s="13">
        <v>4012</v>
      </c>
    </row>
    <row r="4014" spans="1:9" x14ac:dyDescent="0.25">
      <c r="A4014" s="13" t="str">
        <f t="shared" si="62"/>
        <v xml:space="preserve">682-C      Structure Mounted Branch Circuit, AWG 2, 2 Conductor </v>
      </c>
      <c r="B4014" s="13" t="s">
        <v>4667</v>
      </c>
      <c r="C4014" s="13" t="s">
        <v>4681</v>
      </c>
      <c r="D4014" s="13" t="s">
        <v>230</v>
      </c>
      <c r="E4014" s="13" t="s">
        <v>187</v>
      </c>
      <c r="F4014" s="13" t="s">
        <v>188</v>
      </c>
      <c r="G4014" s="13" t="s">
        <v>189</v>
      </c>
      <c r="H4014" s="13" t="s">
        <v>190</v>
      </c>
      <c r="I4014" s="13">
        <v>4013</v>
      </c>
    </row>
    <row r="4015" spans="1:9" x14ac:dyDescent="0.25">
      <c r="A4015" s="13" t="str">
        <f t="shared" si="62"/>
        <v xml:space="preserve">682-C      Structure Mounted Branch Circuit, AWG 2, 3 Conductor </v>
      </c>
      <c r="B4015" s="13" t="s">
        <v>4667</v>
      </c>
      <c r="C4015" s="13" t="s">
        <v>4682</v>
      </c>
      <c r="D4015" s="13" t="s">
        <v>230</v>
      </c>
      <c r="E4015" s="13" t="s">
        <v>187</v>
      </c>
      <c r="F4015" s="13" t="s">
        <v>188</v>
      </c>
      <c r="G4015" s="13" t="s">
        <v>189</v>
      </c>
      <c r="H4015" s="13" t="s">
        <v>190</v>
      </c>
      <c r="I4015" s="13">
        <v>4014</v>
      </c>
    </row>
    <row r="4016" spans="1:9" x14ac:dyDescent="0.25">
      <c r="A4016" s="13" t="str">
        <f t="shared" si="62"/>
        <v xml:space="preserve">682-C      Structure Mounted Branch Circuit, AWG 2, 4 Conductor </v>
      </c>
      <c r="B4016" s="13" t="s">
        <v>4667</v>
      </c>
      <c r="C4016" s="13" t="s">
        <v>4683</v>
      </c>
      <c r="D4016" s="13" t="s">
        <v>230</v>
      </c>
      <c r="E4016" s="13" t="s">
        <v>187</v>
      </c>
      <c r="F4016" s="13" t="s">
        <v>188</v>
      </c>
      <c r="G4016" s="13" t="s">
        <v>189</v>
      </c>
      <c r="H4016" s="13" t="s">
        <v>190</v>
      </c>
      <c r="I4016" s="13">
        <v>4015</v>
      </c>
    </row>
    <row r="4017" spans="1:9" x14ac:dyDescent="0.25">
      <c r="A4017" s="13" t="str">
        <f t="shared" si="62"/>
        <v xml:space="preserve">682-C      Structure Mounted Branch Circuit, AWG 2, 5 Conductor </v>
      </c>
      <c r="B4017" s="13" t="s">
        <v>4667</v>
      </c>
      <c r="C4017" s="13" t="s">
        <v>4684</v>
      </c>
      <c r="D4017" s="13" t="s">
        <v>230</v>
      </c>
      <c r="E4017" s="13" t="s">
        <v>187</v>
      </c>
      <c r="F4017" s="13" t="s">
        <v>188</v>
      </c>
      <c r="G4017" s="13" t="s">
        <v>189</v>
      </c>
      <c r="H4017" s="13" t="s">
        <v>190</v>
      </c>
      <c r="I4017" s="13">
        <v>4016</v>
      </c>
    </row>
    <row r="4018" spans="1:9" x14ac:dyDescent="0.25">
      <c r="A4018" s="13" t="str">
        <f t="shared" si="62"/>
        <v xml:space="preserve">682-C      Structure Mounted Branch Circuit, AWG 2/0, 3 Conductor </v>
      </c>
      <c r="B4018" s="13" t="s">
        <v>4667</v>
      </c>
      <c r="C4018" s="13" t="s">
        <v>4685</v>
      </c>
      <c r="D4018" s="13" t="s">
        <v>230</v>
      </c>
      <c r="E4018" s="13" t="s">
        <v>187</v>
      </c>
      <c r="F4018" s="13" t="s">
        <v>188</v>
      </c>
      <c r="G4018" s="13" t="s">
        <v>189</v>
      </c>
      <c r="H4018" s="13" t="s">
        <v>190</v>
      </c>
      <c r="I4018" s="13">
        <v>4017</v>
      </c>
    </row>
    <row r="4019" spans="1:9" x14ac:dyDescent="0.25">
      <c r="A4019" s="13" t="str">
        <f t="shared" si="62"/>
        <v xml:space="preserve">682-C      Structure Mounted Branch Circuit, AWG 3, 3 Conductor </v>
      </c>
      <c r="B4019" s="13" t="s">
        <v>4667</v>
      </c>
      <c r="C4019" s="13" t="s">
        <v>4686</v>
      </c>
      <c r="D4019" s="13" t="s">
        <v>230</v>
      </c>
      <c r="E4019" s="13" t="s">
        <v>187</v>
      </c>
      <c r="F4019" s="13" t="s">
        <v>188</v>
      </c>
      <c r="G4019" s="13" t="s">
        <v>189</v>
      </c>
      <c r="H4019" s="13" t="s">
        <v>190</v>
      </c>
      <c r="I4019" s="13">
        <v>4018</v>
      </c>
    </row>
    <row r="4020" spans="1:9" x14ac:dyDescent="0.25">
      <c r="A4020" s="13" t="str">
        <f t="shared" si="62"/>
        <v xml:space="preserve">682-C      Structure Mounted Branch Circuit, AWG 4, 1 Conductor </v>
      </c>
      <c r="B4020" s="13" t="s">
        <v>4667</v>
      </c>
      <c r="C4020" s="13" t="s">
        <v>4687</v>
      </c>
      <c r="D4020" s="13" t="s">
        <v>230</v>
      </c>
      <c r="E4020" s="13" t="s">
        <v>187</v>
      </c>
      <c r="F4020" s="13" t="s">
        <v>188</v>
      </c>
      <c r="G4020" s="13" t="s">
        <v>189</v>
      </c>
      <c r="H4020" s="13" t="s">
        <v>190</v>
      </c>
      <c r="I4020" s="13">
        <v>4019</v>
      </c>
    </row>
    <row r="4021" spans="1:9" x14ac:dyDescent="0.25">
      <c r="A4021" s="13" t="str">
        <f t="shared" si="62"/>
        <v xml:space="preserve">682-C      Structure Mounted Branch Circuit, AWG 4, 2 Conductor </v>
      </c>
      <c r="B4021" s="13" t="s">
        <v>4667</v>
      </c>
      <c r="C4021" s="13" t="s">
        <v>4688</v>
      </c>
      <c r="D4021" s="13" t="s">
        <v>230</v>
      </c>
      <c r="E4021" s="13" t="s">
        <v>187</v>
      </c>
      <c r="F4021" s="13" t="s">
        <v>188</v>
      </c>
      <c r="G4021" s="13" t="s">
        <v>189</v>
      </c>
      <c r="H4021" s="13" t="s">
        <v>190</v>
      </c>
      <c r="I4021" s="13">
        <v>4020</v>
      </c>
    </row>
    <row r="4022" spans="1:9" x14ac:dyDescent="0.25">
      <c r="A4022" s="13" t="str">
        <f t="shared" si="62"/>
        <v xml:space="preserve">682-C      Structure Mounted Branch Circuit, AWG 4, 3 Conductor </v>
      </c>
      <c r="B4022" s="13" t="s">
        <v>4667</v>
      </c>
      <c r="C4022" s="13" t="s">
        <v>4689</v>
      </c>
      <c r="D4022" s="13" t="s">
        <v>230</v>
      </c>
      <c r="E4022" s="13" t="s">
        <v>187</v>
      </c>
      <c r="F4022" s="13" t="s">
        <v>188</v>
      </c>
      <c r="G4022" s="13" t="s">
        <v>189</v>
      </c>
      <c r="H4022" s="13" t="s">
        <v>190</v>
      </c>
      <c r="I4022" s="13">
        <v>4021</v>
      </c>
    </row>
    <row r="4023" spans="1:9" x14ac:dyDescent="0.25">
      <c r="A4023" s="13" t="str">
        <f t="shared" si="62"/>
        <v xml:space="preserve">682-C      Structure Mounted Branch Circuit, AWG 4, 4 Conductor </v>
      </c>
      <c r="B4023" s="13" t="s">
        <v>4667</v>
      </c>
      <c r="C4023" s="13" t="s">
        <v>4690</v>
      </c>
      <c r="D4023" s="13" t="s">
        <v>230</v>
      </c>
      <c r="E4023" s="13" t="s">
        <v>187</v>
      </c>
      <c r="F4023" s="13" t="s">
        <v>188</v>
      </c>
      <c r="G4023" s="13" t="s">
        <v>189</v>
      </c>
      <c r="H4023" s="13" t="s">
        <v>190</v>
      </c>
      <c r="I4023" s="13">
        <v>4022</v>
      </c>
    </row>
    <row r="4024" spans="1:9" x14ac:dyDescent="0.25">
      <c r="A4024" s="13" t="str">
        <f t="shared" si="62"/>
        <v xml:space="preserve">682-C      Structure Mounted Branch Circuit, AWG 4, 5 Conductor </v>
      </c>
      <c r="B4024" s="13" t="s">
        <v>4667</v>
      </c>
      <c r="C4024" s="13" t="s">
        <v>4691</v>
      </c>
      <c r="D4024" s="13" t="s">
        <v>230</v>
      </c>
      <c r="E4024" s="13" t="s">
        <v>187</v>
      </c>
      <c r="F4024" s="13" t="s">
        <v>188</v>
      </c>
      <c r="G4024" s="13" t="s">
        <v>189</v>
      </c>
      <c r="H4024" s="13" t="s">
        <v>190</v>
      </c>
      <c r="I4024" s="13">
        <v>4023</v>
      </c>
    </row>
    <row r="4025" spans="1:9" x14ac:dyDescent="0.25">
      <c r="A4025" s="13" t="str">
        <f t="shared" si="62"/>
        <v xml:space="preserve">682-C      Structure Mounted Branch Circuit, AWG 4/0, 3 Conductor </v>
      </c>
      <c r="B4025" s="13" t="s">
        <v>4667</v>
      </c>
      <c r="C4025" s="13" t="s">
        <v>4692</v>
      </c>
      <c r="D4025" s="13" t="s">
        <v>230</v>
      </c>
      <c r="E4025" s="13" t="s">
        <v>187</v>
      </c>
      <c r="F4025" s="13" t="s">
        <v>188</v>
      </c>
      <c r="G4025" s="13" t="s">
        <v>189</v>
      </c>
      <c r="H4025" s="13" t="s">
        <v>190</v>
      </c>
      <c r="I4025" s="13">
        <v>4024</v>
      </c>
    </row>
    <row r="4026" spans="1:9" x14ac:dyDescent="0.25">
      <c r="A4026" s="13" t="str">
        <f t="shared" si="62"/>
        <v xml:space="preserve">682-C      Structure Mounted Branch Circuit, AWG 6, 1 Conductor </v>
      </c>
      <c r="B4026" s="13" t="s">
        <v>4667</v>
      </c>
      <c r="C4026" s="13" t="s">
        <v>4693</v>
      </c>
      <c r="D4026" s="13" t="s">
        <v>230</v>
      </c>
      <c r="E4026" s="13" t="s">
        <v>187</v>
      </c>
      <c r="F4026" s="13" t="s">
        <v>188</v>
      </c>
      <c r="G4026" s="13" t="s">
        <v>189</v>
      </c>
      <c r="H4026" s="13" t="s">
        <v>190</v>
      </c>
      <c r="I4026" s="13">
        <v>4025</v>
      </c>
    </row>
    <row r="4027" spans="1:9" x14ac:dyDescent="0.25">
      <c r="A4027" s="13" t="str">
        <f t="shared" si="62"/>
        <v xml:space="preserve">682-C      Structure Mounted Branch Circuit, AWG 6, 2 Conductor </v>
      </c>
      <c r="B4027" s="13" t="s">
        <v>4667</v>
      </c>
      <c r="C4027" s="13" t="s">
        <v>4694</v>
      </c>
      <c r="D4027" s="13" t="s">
        <v>230</v>
      </c>
      <c r="E4027" s="13" t="s">
        <v>187</v>
      </c>
      <c r="F4027" s="13" t="s">
        <v>188</v>
      </c>
      <c r="G4027" s="13" t="s">
        <v>189</v>
      </c>
      <c r="H4027" s="13" t="s">
        <v>190</v>
      </c>
      <c r="I4027" s="13">
        <v>4026</v>
      </c>
    </row>
    <row r="4028" spans="1:9" x14ac:dyDescent="0.25">
      <c r="A4028" s="13" t="str">
        <f t="shared" si="62"/>
        <v xml:space="preserve">682-C      Structure Mounted Branch Circuit, AWG 6, 3 Conductor </v>
      </c>
      <c r="B4028" s="13" t="s">
        <v>4667</v>
      </c>
      <c r="C4028" s="13" t="s">
        <v>4695</v>
      </c>
      <c r="D4028" s="13" t="s">
        <v>230</v>
      </c>
      <c r="E4028" s="13" t="s">
        <v>187</v>
      </c>
      <c r="F4028" s="13" t="s">
        <v>188</v>
      </c>
      <c r="G4028" s="13" t="s">
        <v>189</v>
      </c>
      <c r="H4028" s="13" t="s">
        <v>190</v>
      </c>
      <c r="I4028" s="13">
        <v>4027</v>
      </c>
    </row>
    <row r="4029" spans="1:9" x14ac:dyDescent="0.25">
      <c r="A4029" s="13" t="str">
        <f t="shared" si="62"/>
        <v xml:space="preserve">682-C      Structure Mounted Branch Circuit, AWG 6, 4 Conductor </v>
      </c>
      <c r="B4029" s="13" t="s">
        <v>4667</v>
      </c>
      <c r="C4029" s="13" t="s">
        <v>4696</v>
      </c>
      <c r="D4029" s="13" t="s">
        <v>230</v>
      </c>
      <c r="E4029" s="13" t="s">
        <v>187</v>
      </c>
      <c r="F4029" s="13" t="s">
        <v>188</v>
      </c>
      <c r="G4029" s="13" t="s">
        <v>189</v>
      </c>
      <c r="H4029" s="13" t="s">
        <v>190</v>
      </c>
      <c r="I4029" s="13">
        <v>4028</v>
      </c>
    </row>
    <row r="4030" spans="1:9" x14ac:dyDescent="0.25">
      <c r="A4030" s="13" t="str">
        <f t="shared" si="62"/>
        <v xml:space="preserve">682-C      Structure Mounted Branch Circuit, AWG 6, 5 Conductor </v>
      </c>
      <c r="B4030" s="13" t="s">
        <v>4667</v>
      </c>
      <c r="C4030" s="13" t="s">
        <v>4697</v>
      </c>
      <c r="D4030" s="13" t="s">
        <v>230</v>
      </c>
      <c r="E4030" s="13" t="s">
        <v>187</v>
      </c>
      <c r="F4030" s="13" t="s">
        <v>188</v>
      </c>
      <c r="G4030" s="13" t="s">
        <v>189</v>
      </c>
      <c r="H4030" s="13" t="s">
        <v>190</v>
      </c>
      <c r="I4030" s="13">
        <v>4029</v>
      </c>
    </row>
    <row r="4031" spans="1:9" x14ac:dyDescent="0.25">
      <c r="A4031" s="13" t="str">
        <f t="shared" si="62"/>
        <v xml:space="preserve">682-C      Structure Mounted Branch Circuit, AWG 8, 1 Conductor </v>
      </c>
      <c r="B4031" s="13" t="s">
        <v>4667</v>
      </c>
      <c r="C4031" s="13" t="s">
        <v>4698</v>
      </c>
      <c r="D4031" s="13" t="s">
        <v>230</v>
      </c>
      <c r="E4031" s="13" t="s">
        <v>187</v>
      </c>
      <c r="F4031" s="13" t="s">
        <v>188</v>
      </c>
      <c r="G4031" s="13" t="s">
        <v>189</v>
      </c>
      <c r="H4031" s="13" t="s">
        <v>190</v>
      </c>
      <c r="I4031" s="13">
        <v>4030</v>
      </c>
    </row>
    <row r="4032" spans="1:9" x14ac:dyDescent="0.25">
      <c r="A4032" s="13" t="str">
        <f t="shared" si="62"/>
        <v xml:space="preserve">682-C      Structure Mounted Branch Circuit, AWG 8, 2 Conductor </v>
      </c>
      <c r="B4032" s="13" t="s">
        <v>4667</v>
      </c>
      <c r="C4032" s="13" t="s">
        <v>4699</v>
      </c>
      <c r="D4032" s="13" t="s">
        <v>230</v>
      </c>
      <c r="E4032" s="13" t="s">
        <v>187</v>
      </c>
      <c r="F4032" s="13" t="s">
        <v>188</v>
      </c>
      <c r="G4032" s="13" t="s">
        <v>189</v>
      </c>
      <c r="H4032" s="13" t="s">
        <v>190</v>
      </c>
      <c r="I4032" s="13">
        <v>4031</v>
      </c>
    </row>
    <row r="4033" spans="1:9" x14ac:dyDescent="0.25">
      <c r="A4033" s="13" t="str">
        <f t="shared" si="62"/>
        <v xml:space="preserve">682-C      Structure Mounted Branch Circuit, AWG 8, 3 Conductor </v>
      </c>
      <c r="B4033" s="13" t="s">
        <v>4667</v>
      </c>
      <c r="C4033" s="13" t="s">
        <v>4700</v>
      </c>
      <c r="D4033" s="13" t="s">
        <v>230</v>
      </c>
      <c r="E4033" s="13" t="s">
        <v>187</v>
      </c>
      <c r="F4033" s="13" t="s">
        <v>188</v>
      </c>
      <c r="G4033" s="13" t="s">
        <v>189</v>
      </c>
      <c r="H4033" s="13" t="s">
        <v>190</v>
      </c>
      <c r="I4033" s="13">
        <v>4032</v>
      </c>
    </row>
    <row r="4034" spans="1:9" x14ac:dyDescent="0.25">
      <c r="A4034" s="13" t="str">
        <f t="shared" si="62"/>
        <v xml:space="preserve">682-C      Structure Mounted Branch Circuit, AWG 8, 4 Conductor </v>
      </c>
      <c r="B4034" s="13" t="s">
        <v>4667</v>
      </c>
      <c r="C4034" s="13" t="s">
        <v>4701</v>
      </c>
      <c r="D4034" s="13" t="s">
        <v>230</v>
      </c>
      <c r="E4034" s="13" t="s">
        <v>187</v>
      </c>
      <c r="F4034" s="13" t="s">
        <v>188</v>
      </c>
      <c r="G4034" s="13" t="s">
        <v>189</v>
      </c>
      <c r="H4034" s="13" t="s">
        <v>190</v>
      </c>
      <c r="I4034" s="13">
        <v>4033</v>
      </c>
    </row>
    <row r="4035" spans="1:9" x14ac:dyDescent="0.25">
      <c r="A4035" s="13" t="str">
        <f t="shared" si="62"/>
        <v xml:space="preserve">682-C      Structure Mounted Branch Circuit, AWG 8, 5 Conductor </v>
      </c>
      <c r="B4035" s="13" t="s">
        <v>4667</v>
      </c>
      <c r="C4035" s="13" t="s">
        <v>4702</v>
      </c>
      <c r="D4035" s="13" t="s">
        <v>230</v>
      </c>
      <c r="E4035" s="13" t="s">
        <v>187</v>
      </c>
      <c r="F4035" s="13" t="s">
        <v>188</v>
      </c>
      <c r="G4035" s="13" t="s">
        <v>189</v>
      </c>
      <c r="H4035" s="13" t="s">
        <v>190</v>
      </c>
      <c r="I4035" s="13">
        <v>4034</v>
      </c>
    </row>
    <row r="4036" spans="1:9" x14ac:dyDescent="0.25">
      <c r="A4036" s="13" t="str">
        <f t="shared" ref="A4036:A4099" si="63">_xlfn.CONCAT(B4036," ", C4036)</f>
        <v xml:space="preserve">682-D      Above Ground Pull Box </v>
      </c>
      <c r="B4036" s="13" t="s">
        <v>4703</v>
      </c>
      <c r="C4036" s="13" t="s">
        <v>4704</v>
      </c>
      <c r="D4036" s="13" t="s">
        <v>207</v>
      </c>
      <c r="E4036" s="13" t="s">
        <v>187</v>
      </c>
      <c r="F4036" s="13" t="s">
        <v>188</v>
      </c>
      <c r="G4036" s="13" t="s">
        <v>189</v>
      </c>
      <c r="H4036" s="13" t="s">
        <v>190</v>
      </c>
      <c r="I4036" s="13">
        <v>4035</v>
      </c>
    </row>
    <row r="4037" spans="1:9" x14ac:dyDescent="0.25">
      <c r="A4037" s="13" t="str">
        <f t="shared" si="63"/>
        <v xml:space="preserve">682-D      Structure Mounted Pull Box </v>
      </c>
      <c r="B4037" s="13" t="s">
        <v>4703</v>
      </c>
      <c r="C4037" s="13" t="s">
        <v>4705</v>
      </c>
      <c r="D4037" s="13" t="s">
        <v>207</v>
      </c>
      <c r="E4037" s="13" t="s">
        <v>187</v>
      </c>
      <c r="F4037" s="13" t="s">
        <v>188</v>
      </c>
      <c r="G4037" s="13" t="s">
        <v>189</v>
      </c>
      <c r="H4037" s="13" t="s">
        <v>190</v>
      </c>
      <c r="I4037" s="13">
        <v>4036</v>
      </c>
    </row>
    <row r="4038" spans="1:9" x14ac:dyDescent="0.25">
      <c r="A4038" s="13" t="str">
        <f t="shared" si="63"/>
        <v xml:space="preserve">682-D      Underground Pull Box </v>
      </c>
      <c r="B4038" s="13" t="s">
        <v>4703</v>
      </c>
      <c r="C4038" s="13" t="s">
        <v>4706</v>
      </c>
      <c r="D4038" s="13" t="s">
        <v>207</v>
      </c>
      <c r="E4038" s="13" t="s">
        <v>187</v>
      </c>
      <c r="F4038" s="13" t="s">
        <v>188</v>
      </c>
      <c r="G4038" s="13" t="s">
        <v>189</v>
      </c>
      <c r="H4038" s="13" t="s">
        <v>190</v>
      </c>
      <c r="I4038" s="13">
        <v>4037</v>
      </c>
    </row>
    <row r="4039" spans="1:9" x14ac:dyDescent="0.25">
      <c r="A4039" s="13" t="str">
        <f t="shared" si="63"/>
        <v xml:space="preserve">682-D      Underground Pull Box With Concrete Pad </v>
      </c>
      <c r="B4039" s="13" t="s">
        <v>4703</v>
      </c>
      <c r="C4039" s="13" t="s">
        <v>4707</v>
      </c>
      <c r="D4039" s="13" t="s">
        <v>207</v>
      </c>
      <c r="E4039" s="13" t="s">
        <v>187</v>
      </c>
      <c r="F4039" s="13" t="s">
        <v>188</v>
      </c>
      <c r="G4039" s="13" t="s">
        <v>189</v>
      </c>
      <c r="H4039" s="13" t="s">
        <v>190</v>
      </c>
      <c r="I4039" s="13">
        <v>4038</v>
      </c>
    </row>
    <row r="4040" spans="1:9" x14ac:dyDescent="0.25">
      <c r="A4040" s="13" t="str">
        <f t="shared" si="63"/>
        <v xml:space="preserve">682-E      Structure Mounted Junction Box </v>
      </c>
      <c r="B4040" s="13" t="s">
        <v>4708</v>
      </c>
      <c r="C4040" s="13" t="s">
        <v>4709</v>
      </c>
      <c r="D4040" s="13" t="s">
        <v>207</v>
      </c>
      <c r="E4040" s="13" t="s">
        <v>187</v>
      </c>
      <c r="F4040" s="13" t="s">
        <v>188</v>
      </c>
      <c r="G4040" s="13" t="s">
        <v>189</v>
      </c>
      <c r="H4040" s="13" t="s">
        <v>190</v>
      </c>
      <c r="I4040" s="13">
        <v>4039</v>
      </c>
    </row>
    <row r="4041" spans="1:9" x14ac:dyDescent="0.25">
      <c r="A4041" s="13" t="str">
        <f t="shared" si="63"/>
        <v xml:space="preserve">682-E      Underground Junction Box </v>
      </c>
      <c r="B4041" s="13" t="s">
        <v>4708</v>
      </c>
      <c r="C4041" s="13" t="s">
        <v>4710</v>
      </c>
      <c r="D4041" s="13" t="s">
        <v>207</v>
      </c>
      <c r="E4041" s="13" t="s">
        <v>187</v>
      </c>
      <c r="F4041" s="13" t="s">
        <v>188</v>
      </c>
      <c r="G4041" s="13" t="s">
        <v>189</v>
      </c>
      <c r="H4041" s="13" t="s">
        <v>190</v>
      </c>
      <c r="I4041" s="13">
        <v>4040</v>
      </c>
    </row>
    <row r="4042" spans="1:9" x14ac:dyDescent="0.25">
      <c r="A4042" s="13" t="str">
        <f t="shared" si="63"/>
        <v xml:space="preserve">682-E      Underground Junction Box With Concrete Pad </v>
      </c>
      <c r="B4042" s="13" t="s">
        <v>4708</v>
      </c>
      <c r="C4042" s="13" t="s">
        <v>4711</v>
      </c>
      <c r="D4042" s="13" t="s">
        <v>207</v>
      </c>
      <c r="E4042" s="13" t="s">
        <v>187</v>
      </c>
      <c r="F4042" s="13" t="s">
        <v>188</v>
      </c>
      <c r="G4042" s="13" t="s">
        <v>189</v>
      </c>
      <c r="H4042" s="13" t="s">
        <v>190</v>
      </c>
      <c r="I4042" s="13">
        <v>4041</v>
      </c>
    </row>
    <row r="4043" spans="1:9" x14ac:dyDescent="0.25">
      <c r="A4043" s="13" t="str">
        <f t="shared" si="63"/>
        <v xml:space="preserve">682-F      Secondary Power Controller </v>
      </c>
      <c r="B4043" s="13" t="s">
        <v>4712</v>
      </c>
      <c r="C4043" s="13" t="s">
        <v>4713</v>
      </c>
      <c r="D4043" s="13" t="s">
        <v>207</v>
      </c>
      <c r="E4043" s="13" t="s">
        <v>187</v>
      </c>
      <c r="F4043" s="13" t="s">
        <v>188</v>
      </c>
      <c r="G4043" s="13" t="s">
        <v>189</v>
      </c>
      <c r="H4043" s="13" t="s">
        <v>190</v>
      </c>
      <c r="I4043" s="13">
        <v>4042</v>
      </c>
    </row>
    <row r="4044" spans="1:9" x14ac:dyDescent="0.25">
      <c r="A4044" s="13" t="str">
        <f t="shared" si="63"/>
        <v xml:space="preserve">682-F      Secondary Power Controllers </v>
      </c>
      <c r="B4044" s="13" t="s">
        <v>4712</v>
      </c>
      <c r="C4044" s="13" t="s">
        <v>4714</v>
      </c>
      <c r="D4044" s="13" t="s">
        <v>207</v>
      </c>
      <c r="E4044" s="13" t="s">
        <v>187</v>
      </c>
      <c r="F4044" s="13" t="s">
        <v>188</v>
      </c>
      <c r="G4044" s="13" t="s">
        <v>189</v>
      </c>
      <c r="H4044" s="13" t="s">
        <v>190</v>
      </c>
      <c r="I4044" s="13">
        <v>4043</v>
      </c>
    </row>
    <row r="4045" spans="1:9" x14ac:dyDescent="0.25">
      <c r="A4045" s="13" t="str">
        <f t="shared" si="63"/>
        <v xml:space="preserve">907-682-F Repair Secondary Power Controller </v>
      </c>
      <c r="B4045" s="13" t="s">
        <v>4715</v>
      </c>
      <c r="C4045" s="13" t="s">
        <v>4716</v>
      </c>
      <c r="D4045" s="13" t="s">
        <v>207</v>
      </c>
      <c r="E4045" s="13" t="s">
        <v>187</v>
      </c>
      <c r="F4045" s="13" t="s">
        <v>188</v>
      </c>
      <c r="G4045" s="13" t="s">
        <v>189</v>
      </c>
      <c r="H4045" s="13" t="s">
        <v>190</v>
      </c>
      <c r="I4045" s="13">
        <v>4044</v>
      </c>
    </row>
    <row r="4046" spans="1:9" x14ac:dyDescent="0.25">
      <c r="A4046" s="13" t="str">
        <f t="shared" si="63"/>
        <v xml:space="preserve">683-A      Lighting Assembly, High Mast, LED, Type 100-4-S </v>
      </c>
      <c r="B4046" s="13" t="s">
        <v>4717</v>
      </c>
      <c r="C4046" s="13" t="s">
        <v>4718</v>
      </c>
      <c r="D4046" s="13" t="s">
        <v>207</v>
      </c>
      <c r="E4046" s="13" t="s">
        <v>187</v>
      </c>
      <c r="F4046" s="13" t="s">
        <v>188</v>
      </c>
      <c r="G4046" s="13" t="s">
        <v>189</v>
      </c>
      <c r="H4046" s="13" t="s">
        <v>190</v>
      </c>
      <c r="I4046" s="13">
        <v>4045</v>
      </c>
    </row>
    <row r="4047" spans="1:9" x14ac:dyDescent="0.25">
      <c r="A4047" s="13" t="str">
        <f t="shared" si="63"/>
        <v xml:space="preserve">683-A      Lighting Assembly, High Mast, LED, Type 120-4-A </v>
      </c>
      <c r="B4047" s="13" t="s">
        <v>4717</v>
      </c>
      <c r="C4047" s="13" t="s">
        <v>4719</v>
      </c>
      <c r="D4047" s="13" t="s">
        <v>207</v>
      </c>
      <c r="E4047" s="13" t="s">
        <v>187</v>
      </c>
      <c r="F4047" s="13" t="s">
        <v>188</v>
      </c>
      <c r="G4047" s="13" t="s">
        <v>189</v>
      </c>
      <c r="H4047" s="13" t="s">
        <v>190</v>
      </c>
      <c r="I4047" s="13">
        <v>4046</v>
      </c>
    </row>
    <row r="4048" spans="1:9" x14ac:dyDescent="0.25">
      <c r="A4048" s="13" t="str">
        <f t="shared" si="63"/>
        <v xml:space="preserve">683-A      Lighting Assembly, High Mast, LED, Type 120-4-S </v>
      </c>
      <c r="B4048" s="13" t="s">
        <v>4717</v>
      </c>
      <c r="C4048" s="13" t="s">
        <v>4720</v>
      </c>
      <c r="D4048" s="13" t="s">
        <v>207</v>
      </c>
      <c r="E4048" s="13" t="s">
        <v>187</v>
      </c>
      <c r="F4048" s="13" t="s">
        <v>188</v>
      </c>
      <c r="G4048" s="13" t="s">
        <v>189</v>
      </c>
      <c r="H4048" s="13" t="s">
        <v>190</v>
      </c>
      <c r="I4048" s="13">
        <v>4047</v>
      </c>
    </row>
    <row r="4049" spans="1:9" x14ac:dyDescent="0.25">
      <c r="A4049" s="13" t="str">
        <f t="shared" si="63"/>
        <v xml:space="preserve">683-A      Lighting Assembly, High Mast, LED, Type 100-4-A </v>
      </c>
      <c r="B4049" s="13" t="s">
        <v>4717</v>
      </c>
      <c r="C4049" s="13" t="s">
        <v>4721</v>
      </c>
      <c r="D4049" s="13" t="s">
        <v>207</v>
      </c>
      <c r="E4049" s="13" t="s">
        <v>187</v>
      </c>
      <c r="F4049" s="13" t="s">
        <v>188</v>
      </c>
      <c r="G4049" s="13" t="s">
        <v>189</v>
      </c>
      <c r="H4049" s="13" t="s">
        <v>190</v>
      </c>
      <c r="I4049" s="13">
        <v>4048</v>
      </c>
    </row>
    <row r="4050" spans="1:9" x14ac:dyDescent="0.25">
      <c r="A4050" s="13" t="str">
        <f t="shared" si="63"/>
        <v xml:space="preserve">683-A      Lighting Assembly, High Mast, LED, Type 100-4-S </v>
      </c>
      <c r="B4050" s="13" t="s">
        <v>4717</v>
      </c>
      <c r="C4050" s="13" t="s">
        <v>4718</v>
      </c>
      <c r="D4050" s="13" t="s">
        <v>207</v>
      </c>
      <c r="E4050" s="13" t="s">
        <v>187</v>
      </c>
      <c r="F4050" s="13" t="s">
        <v>188</v>
      </c>
      <c r="G4050" s="13" t="s">
        <v>189</v>
      </c>
      <c r="H4050" s="13" t="s">
        <v>190</v>
      </c>
      <c r="I4050" s="13">
        <v>4049</v>
      </c>
    </row>
    <row r="4051" spans="1:9" x14ac:dyDescent="0.25">
      <c r="A4051" s="13" t="str">
        <f t="shared" si="63"/>
        <v xml:space="preserve">683-A      Lighting Assembly, High Mast, LED, Type 100-6-A </v>
      </c>
      <c r="B4051" s="13" t="s">
        <v>4717</v>
      </c>
      <c r="C4051" s="13" t="s">
        <v>4722</v>
      </c>
      <c r="D4051" s="13" t="s">
        <v>207</v>
      </c>
      <c r="E4051" s="13" t="s">
        <v>187</v>
      </c>
      <c r="F4051" s="13" t="s">
        <v>188</v>
      </c>
      <c r="G4051" s="13" t="s">
        <v>189</v>
      </c>
      <c r="H4051" s="13" t="s">
        <v>190</v>
      </c>
      <c r="I4051" s="13">
        <v>4050</v>
      </c>
    </row>
    <row r="4052" spans="1:9" x14ac:dyDescent="0.25">
      <c r="A4052" s="13" t="str">
        <f t="shared" si="63"/>
        <v xml:space="preserve">683-A      Lighting Assembly, High Mast, LED, Type 100-6-S </v>
      </c>
      <c r="B4052" s="13" t="s">
        <v>4717</v>
      </c>
      <c r="C4052" s="13" t="s">
        <v>4723</v>
      </c>
      <c r="D4052" s="13" t="s">
        <v>207</v>
      </c>
      <c r="E4052" s="13" t="s">
        <v>187</v>
      </c>
      <c r="F4052" s="13" t="s">
        <v>188</v>
      </c>
      <c r="G4052" s="13" t="s">
        <v>189</v>
      </c>
      <c r="H4052" s="13" t="s">
        <v>190</v>
      </c>
      <c r="I4052" s="13">
        <v>4051</v>
      </c>
    </row>
    <row r="4053" spans="1:9" x14ac:dyDescent="0.25">
      <c r="A4053" s="13" t="str">
        <f t="shared" si="63"/>
        <v xml:space="preserve">683-A      Lighting Assembly, High Mast, LED, Type 100-8-S </v>
      </c>
      <c r="B4053" s="13" t="s">
        <v>4717</v>
      </c>
      <c r="C4053" s="13" t="s">
        <v>4724</v>
      </c>
      <c r="D4053" s="13" t="s">
        <v>207</v>
      </c>
      <c r="E4053" s="13" t="s">
        <v>187</v>
      </c>
      <c r="F4053" s="13" t="s">
        <v>188</v>
      </c>
      <c r="G4053" s="13" t="s">
        <v>189</v>
      </c>
      <c r="H4053" s="13" t="s">
        <v>190</v>
      </c>
      <c r="I4053" s="13">
        <v>4052</v>
      </c>
    </row>
    <row r="4054" spans="1:9" x14ac:dyDescent="0.25">
      <c r="A4054" s="13" t="str">
        <f t="shared" si="63"/>
        <v xml:space="preserve">683-A      Lighting Assembly, High Mast, LED, Type 120-8-S </v>
      </c>
      <c r="B4054" s="13" t="s">
        <v>4717</v>
      </c>
      <c r="C4054" s="13" t="s">
        <v>4725</v>
      </c>
      <c r="D4054" s="13" t="s">
        <v>207</v>
      </c>
      <c r="E4054" s="13" t="s">
        <v>187</v>
      </c>
      <c r="F4054" s="13" t="s">
        <v>188</v>
      </c>
      <c r="G4054" s="13" t="s">
        <v>189</v>
      </c>
      <c r="H4054" s="13" t="s">
        <v>190</v>
      </c>
      <c r="I4054" s="13">
        <v>4053</v>
      </c>
    </row>
    <row r="4055" spans="1:9" x14ac:dyDescent="0.25">
      <c r="A4055" s="13" t="str">
        <f t="shared" si="63"/>
        <v xml:space="preserve">683-A      Lighting Assembly, High Mast, LED, Type 110-8-S </v>
      </c>
      <c r="B4055" s="13" t="s">
        <v>4717</v>
      </c>
      <c r="C4055" s="13" t="s">
        <v>4726</v>
      </c>
      <c r="D4055" s="13" t="s">
        <v>207</v>
      </c>
      <c r="E4055" s="13" t="s">
        <v>187</v>
      </c>
      <c r="F4055" s="13" t="s">
        <v>188</v>
      </c>
      <c r="G4055" s="13" t="s">
        <v>189</v>
      </c>
      <c r="H4055" s="13" t="s">
        <v>190</v>
      </c>
      <c r="I4055" s="13">
        <v>4054</v>
      </c>
    </row>
    <row r="4056" spans="1:9" x14ac:dyDescent="0.25">
      <c r="A4056" s="13" t="str">
        <f t="shared" si="63"/>
        <v xml:space="preserve">683-A      Lighting Assembly, High Mast, LED, Type 110-6-S </v>
      </c>
      <c r="B4056" s="13" t="s">
        <v>4717</v>
      </c>
      <c r="C4056" s="13" t="s">
        <v>4727</v>
      </c>
      <c r="D4056" s="13" t="s">
        <v>207</v>
      </c>
      <c r="E4056" s="13" t="s">
        <v>187</v>
      </c>
      <c r="F4056" s="13" t="s">
        <v>188</v>
      </c>
      <c r="G4056" s="13" t="s">
        <v>189</v>
      </c>
      <c r="H4056" s="13" t="s">
        <v>190</v>
      </c>
      <c r="I4056" s="13">
        <v>4055</v>
      </c>
    </row>
    <row r="4057" spans="1:9" x14ac:dyDescent="0.25">
      <c r="A4057" s="13" t="str">
        <f t="shared" si="63"/>
        <v xml:space="preserve">683-A      Lighting Assembly, High Mast, LED, Type 110-6-A </v>
      </c>
      <c r="B4057" s="13" t="s">
        <v>4717</v>
      </c>
      <c r="C4057" s="13" t="s">
        <v>4728</v>
      </c>
      <c r="D4057" s="13" t="s">
        <v>207</v>
      </c>
      <c r="E4057" s="13" t="s">
        <v>187</v>
      </c>
      <c r="F4057" s="13" t="s">
        <v>188</v>
      </c>
      <c r="G4057" s="13" t="s">
        <v>189</v>
      </c>
      <c r="H4057" s="13" t="s">
        <v>190</v>
      </c>
      <c r="I4057" s="13">
        <v>4056</v>
      </c>
    </row>
    <row r="4058" spans="1:9" x14ac:dyDescent="0.25">
      <c r="A4058" s="13" t="str">
        <f t="shared" si="63"/>
        <v xml:space="preserve">683-A      Lighting Assembly, High Mast, LED, Type 130-8-S </v>
      </c>
      <c r="B4058" s="13" t="s">
        <v>4717</v>
      </c>
      <c r="C4058" s="13" t="s">
        <v>4729</v>
      </c>
      <c r="D4058" s="13" t="s">
        <v>207</v>
      </c>
      <c r="E4058" s="13" t="s">
        <v>187</v>
      </c>
      <c r="F4058" s="13" t="s">
        <v>188</v>
      </c>
      <c r="G4058" s="13" t="s">
        <v>189</v>
      </c>
      <c r="H4058" s="13" t="s">
        <v>190</v>
      </c>
      <c r="I4058" s="13">
        <v>4057</v>
      </c>
    </row>
    <row r="4059" spans="1:9" x14ac:dyDescent="0.25">
      <c r="A4059" s="13" t="str">
        <f t="shared" si="63"/>
        <v xml:space="preserve">683-A      Lighting Assembly, High Mast, LED, Type 100-2-A </v>
      </c>
      <c r="B4059" s="13" t="s">
        <v>4717</v>
      </c>
      <c r="C4059" s="13" t="s">
        <v>4730</v>
      </c>
      <c r="D4059" s="13" t="s">
        <v>207</v>
      </c>
      <c r="E4059" s="13" t="s">
        <v>187</v>
      </c>
      <c r="F4059" s="13" t="s">
        <v>188</v>
      </c>
      <c r="G4059" s="13" t="s">
        <v>189</v>
      </c>
      <c r="H4059" s="13" t="s">
        <v>190</v>
      </c>
      <c r="I4059" s="13">
        <v>4058</v>
      </c>
    </row>
    <row r="4060" spans="1:9" x14ac:dyDescent="0.25">
      <c r="A4060" s="13" t="str">
        <f t="shared" si="63"/>
        <v xml:space="preserve">683-A      Lighting Assembly, High Mast, LED, Type 100-3-S </v>
      </c>
      <c r="B4060" s="13" t="s">
        <v>4717</v>
      </c>
      <c r="C4060" s="13" t="s">
        <v>4731</v>
      </c>
      <c r="D4060" s="13" t="s">
        <v>207</v>
      </c>
      <c r="E4060" s="13" t="s">
        <v>187</v>
      </c>
      <c r="F4060" s="13" t="s">
        <v>188</v>
      </c>
      <c r="G4060" s="13" t="s">
        <v>189</v>
      </c>
      <c r="H4060" s="13" t="s">
        <v>190</v>
      </c>
      <c r="I4060" s="13">
        <v>4059</v>
      </c>
    </row>
    <row r="4061" spans="1:9" x14ac:dyDescent="0.25">
      <c r="A4061" s="13" t="str">
        <f t="shared" si="63"/>
        <v xml:space="preserve">683-A      Lighting Assembly, High Mast, LED, Type 150-8-582-A </v>
      </c>
      <c r="B4061" s="13" t="s">
        <v>4717</v>
      </c>
      <c r="C4061" s="13" t="s">
        <v>4732</v>
      </c>
      <c r="D4061" s="13" t="s">
        <v>207</v>
      </c>
      <c r="E4061" s="13" t="s">
        <v>187</v>
      </c>
      <c r="F4061" s="13" t="s">
        <v>188</v>
      </c>
      <c r="G4061" s="13" t="s">
        <v>189</v>
      </c>
      <c r="H4061" s="13" t="s">
        <v>190</v>
      </c>
      <c r="I4061" s="13">
        <v>4060</v>
      </c>
    </row>
    <row r="4062" spans="1:9" x14ac:dyDescent="0.25">
      <c r="A4062" s="13" t="str">
        <f t="shared" si="63"/>
        <v xml:space="preserve">683-A      Lighting Assembly, High Mast, LED, Type 100-2-S </v>
      </c>
      <c r="B4062" s="13" t="s">
        <v>4717</v>
      </c>
      <c r="C4062" s="13" t="s">
        <v>4733</v>
      </c>
      <c r="D4062" s="13" t="s">
        <v>207</v>
      </c>
      <c r="E4062" s="13" t="s">
        <v>187</v>
      </c>
      <c r="F4062" s="13" t="s">
        <v>188</v>
      </c>
      <c r="G4062" s="13" t="s">
        <v>189</v>
      </c>
      <c r="H4062" s="13" t="s">
        <v>190</v>
      </c>
      <c r="I4062" s="13">
        <v>4061</v>
      </c>
    </row>
    <row r="4063" spans="1:9" x14ac:dyDescent="0.25">
      <c r="A4063" s="13" t="str">
        <f t="shared" si="63"/>
        <v xml:space="preserve">683-A      Lighting Assembly, High Mast, LED, Type 130-6-S </v>
      </c>
      <c r="B4063" s="13" t="s">
        <v>4717</v>
      </c>
      <c r="C4063" s="13" t="s">
        <v>4734</v>
      </c>
      <c r="D4063" s="13" t="s">
        <v>207</v>
      </c>
      <c r="E4063" s="13" t="s">
        <v>187</v>
      </c>
      <c r="F4063" s="13" t="s">
        <v>188</v>
      </c>
      <c r="G4063" s="13" t="s">
        <v>189</v>
      </c>
      <c r="H4063" s="13" t="s">
        <v>190</v>
      </c>
      <c r="I4063" s="13">
        <v>4062</v>
      </c>
    </row>
    <row r="4064" spans="1:9" x14ac:dyDescent="0.25">
      <c r="A4064" s="13" t="str">
        <f t="shared" si="63"/>
        <v xml:space="preserve">683-A      Lighting Assembly, High Mast, LED, Type 100-3-A </v>
      </c>
      <c r="B4064" s="13" t="s">
        <v>4717</v>
      </c>
      <c r="C4064" s="13" t="s">
        <v>4735</v>
      </c>
      <c r="D4064" s="13" t="s">
        <v>207</v>
      </c>
      <c r="E4064" s="13" t="s">
        <v>187</v>
      </c>
      <c r="F4064" s="13" t="s">
        <v>188</v>
      </c>
      <c r="G4064" s="13" t="s">
        <v>189</v>
      </c>
      <c r="H4064" s="13" t="s">
        <v>190</v>
      </c>
      <c r="I4064" s="13">
        <v>4063</v>
      </c>
    </row>
    <row r="4065" spans="1:9" x14ac:dyDescent="0.25">
      <c r="A4065" s="13" t="str">
        <f t="shared" si="63"/>
        <v xml:space="preserve">683-A      Lighting Assembly, High Mast, LED, Type 120-8-AN-200 </v>
      </c>
      <c r="B4065" s="13" t="s">
        <v>4717</v>
      </c>
      <c r="C4065" s="13" t="s">
        <v>4736</v>
      </c>
      <c r="D4065" s="13" t="s">
        <v>207</v>
      </c>
      <c r="E4065" s="13" t="s">
        <v>187</v>
      </c>
      <c r="F4065" s="13" t="s">
        <v>188</v>
      </c>
      <c r="G4065" s="13" t="s">
        <v>189</v>
      </c>
      <c r="H4065" s="13" t="s">
        <v>190</v>
      </c>
      <c r="I4065" s="13">
        <v>4064</v>
      </c>
    </row>
    <row r="4066" spans="1:9" x14ac:dyDescent="0.25">
      <c r="A4066" s="13" t="str">
        <f t="shared" si="63"/>
        <v xml:space="preserve">683-B      Lighting Assembly, Low Mast, LED, Type 15-1-0-90 </v>
      </c>
      <c r="B4066" s="13" t="s">
        <v>4737</v>
      </c>
      <c r="C4066" s="13" t="s">
        <v>4738</v>
      </c>
      <c r="D4066" s="13" t="s">
        <v>207</v>
      </c>
      <c r="E4066" s="13" t="s">
        <v>187</v>
      </c>
      <c r="F4066" s="13" t="s">
        <v>188</v>
      </c>
      <c r="G4066" s="13" t="s">
        <v>189</v>
      </c>
      <c r="H4066" s="13" t="s">
        <v>190</v>
      </c>
      <c r="I4066" s="13">
        <v>4065</v>
      </c>
    </row>
    <row r="4067" spans="1:9" x14ac:dyDescent="0.25">
      <c r="A4067" s="13" t="str">
        <f t="shared" si="63"/>
        <v xml:space="preserve">683-B      Lighting Assembly, Low Mast, LED, Type 40-1-10-220 </v>
      </c>
      <c r="B4067" s="13" t="s">
        <v>4737</v>
      </c>
      <c r="C4067" s="13" t="s">
        <v>4739</v>
      </c>
      <c r="D4067" s="13" t="s">
        <v>207</v>
      </c>
      <c r="E4067" s="13" t="s">
        <v>187</v>
      </c>
      <c r="F4067" s="13" t="s">
        <v>188</v>
      </c>
      <c r="G4067" s="13" t="s">
        <v>189</v>
      </c>
      <c r="H4067" s="13" t="s">
        <v>190</v>
      </c>
      <c r="I4067" s="13">
        <v>4066</v>
      </c>
    </row>
    <row r="4068" spans="1:9" x14ac:dyDescent="0.25">
      <c r="A4068" s="13" t="str">
        <f t="shared" si="63"/>
        <v xml:space="preserve">683-B      Lighting Assembly, Low Mast, LED, Type 40-1-15-284 </v>
      </c>
      <c r="B4068" s="13" t="s">
        <v>4737</v>
      </c>
      <c r="C4068" s="13" t="s">
        <v>4740</v>
      </c>
      <c r="D4068" s="13" t="s">
        <v>207</v>
      </c>
      <c r="E4068" s="13" t="s">
        <v>187</v>
      </c>
      <c r="F4068" s="13" t="s">
        <v>188</v>
      </c>
      <c r="G4068" s="13" t="s">
        <v>189</v>
      </c>
      <c r="H4068" s="13" t="s">
        <v>190</v>
      </c>
      <c r="I4068" s="13">
        <v>4067</v>
      </c>
    </row>
    <row r="4069" spans="1:9" x14ac:dyDescent="0.25">
      <c r="A4069" s="13" t="str">
        <f t="shared" si="63"/>
        <v xml:space="preserve">683-B      Lighting Assembly, Low Mast, LED, Type 40-1-15-315 </v>
      </c>
      <c r="B4069" s="13" t="s">
        <v>4737</v>
      </c>
      <c r="C4069" s="13" t="s">
        <v>4741</v>
      </c>
      <c r="D4069" s="13" t="s">
        <v>207</v>
      </c>
      <c r="E4069" s="13" t="s">
        <v>187</v>
      </c>
      <c r="F4069" s="13" t="s">
        <v>188</v>
      </c>
      <c r="G4069" s="13" t="s">
        <v>189</v>
      </c>
      <c r="H4069" s="13" t="s">
        <v>190</v>
      </c>
      <c r="I4069" s="13">
        <v>4068</v>
      </c>
    </row>
    <row r="4070" spans="1:9" x14ac:dyDescent="0.25">
      <c r="A4070" s="13" t="str">
        <f t="shared" si="63"/>
        <v xml:space="preserve">683-B      Lighting Assembly, Low Mast, LED, Type 40-1-8-213 </v>
      </c>
      <c r="B4070" s="13" t="s">
        <v>4737</v>
      </c>
      <c r="C4070" s="13" t="s">
        <v>4742</v>
      </c>
      <c r="D4070" s="13" t="s">
        <v>207</v>
      </c>
      <c r="E4070" s="13" t="s">
        <v>187</v>
      </c>
      <c r="F4070" s="13" t="s">
        <v>188</v>
      </c>
      <c r="G4070" s="13" t="s">
        <v>189</v>
      </c>
      <c r="H4070" s="13" t="s">
        <v>190</v>
      </c>
      <c r="I4070" s="13">
        <v>4069</v>
      </c>
    </row>
    <row r="4071" spans="1:9" x14ac:dyDescent="0.25">
      <c r="A4071" s="13" t="str">
        <f t="shared" si="63"/>
        <v xml:space="preserve">683-B      Lighting Assembly, Low Mast, LED, Type 40-1-8-315 </v>
      </c>
      <c r="B4071" s="13" t="s">
        <v>4737</v>
      </c>
      <c r="C4071" s="13" t="s">
        <v>4743</v>
      </c>
      <c r="D4071" s="13" t="s">
        <v>207</v>
      </c>
      <c r="E4071" s="13" t="s">
        <v>187</v>
      </c>
      <c r="F4071" s="13" t="s">
        <v>188</v>
      </c>
      <c r="G4071" s="13" t="s">
        <v>189</v>
      </c>
      <c r="H4071" s="13" t="s">
        <v>190</v>
      </c>
      <c r="I4071" s="13">
        <v>4070</v>
      </c>
    </row>
    <row r="4072" spans="1:9" x14ac:dyDescent="0.25">
      <c r="A4072" s="13" t="str">
        <f t="shared" si="63"/>
        <v xml:space="preserve">683-B      Lighting Assembly, Low Mast, LED, Type 40-4-0-220 </v>
      </c>
      <c r="B4072" s="13" t="s">
        <v>4737</v>
      </c>
      <c r="C4072" s="13" t="s">
        <v>4744</v>
      </c>
      <c r="D4072" s="13" t="s">
        <v>207</v>
      </c>
      <c r="E4072" s="13" t="s">
        <v>187</v>
      </c>
      <c r="F4072" s="13" t="s">
        <v>188</v>
      </c>
      <c r="G4072" s="13" t="s">
        <v>189</v>
      </c>
      <c r="H4072" s="13" t="s">
        <v>190</v>
      </c>
      <c r="I4072" s="13">
        <v>4071</v>
      </c>
    </row>
    <row r="4073" spans="1:9" x14ac:dyDescent="0.25">
      <c r="A4073" s="13" t="str">
        <f t="shared" si="63"/>
        <v xml:space="preserve">683-B      Lighting Assembly, Low Mast, LED, Type 40-1-4-284 </v>
      </c>
      <c r="B4073" s="13" t="s">
        <v>4737</v>
      </c>
      <c r="C4073" s="13" t="s">
        <v>4745</v>
      </c>
      <c r="D4073" s="13" t="s">
        <v>207</v>
      </c>
      <c r="E4073" s="13" t="s">
        <v>187</v>
      </c>
      <c r="F4073" s="13" t="s">
        <v>188</v>
      </c>
      <c r="G4073" s="13" t="s">
        <v>189</v>
      </c>
      <c r="H4073" s="13" t="s">
        <v>190</v>
      </c>
      <c r="I4073" s="13">
        <v>4072</v>
      </c>
    </row>
    <row r="4074" spans="1:9" x14ac:dyDescent="0.25">
      <c r="A4074" s="13" t="str">
        <f t="shared" si="63"/>
        <v xml:space="preserve">683-B      Lighting Assembly, Low Mast, LED, Type 40-1-15-171 </v>
      </c>
      <c r="B4074" s="13" t="s">
        <v>4737</v>
      </c>
      <c r="C4074" s="13" t="s">
        <v>4746</v>
      </c>
      <c r="D4074" s="13" t="s">
        <v>207</v>
      </c>
      <c r="E4074" s="13" t="s">
        <v>187</v>
      </c>
      <c r="F4074" s="13" t="s">
        <v>188</v>
      </c>
      <c r="G4074" s="13" t="s">
        <v>189</v>
      </c>
      <c r="H4074" s="13" t="s">
        <v>190</v>
      </c>
      <c r="I4074" s="13">
        <v>4073</v>
      </c>
    </row>
    <row r="4075" spans="1:9" x14ac:dyDescent="0.25">
      <c r="A4075" s="13" t="str">
        <f t="shared" si="63"/>
        <v xml:space="preserve">683-B      Lighting Assembly, Low Mast, LED, Type 30-1-12-274 </v>
      </c>
      <c r="B4075" s="13" t="s">
        <v>4737</v>
      </c>
      <c r="C4075" s="13" t="s">
        <v>4747</v>
      </c>
      <c r="D4075" s="13" t="s">
        <v>207</v>
      </c>
      <c r="E4075" s="13" t="s">
        <v>187</v>
      </c>
      <c r="F4075" s="13" t="s">
        <v>188</v>
      </c>
      <c r="G4075" s="13" t="s">
        <v>189</v>
      </c>
      <c r="H4075" s="13" t="s">
        <v>190</v>
      </c>
      <c r="I4075" s="13">
        <v>4074</v>
      </c>
    </row>
    <row r="4076" spans="1:9" x14ac:dyDescent="0.25">
      <c r="A4076" s="13" t="str">
        <f t="shared" si="63"/>
        <v xml:space="preserve">683-B      Lighting Assembly, Low Mast, LED, Type 40-1-15-268 </v>
      </c>
      <c r="B4076" s="13" t="s">
        <v>4737</v>
      </c>
      <c r="C4076" s="13" t="s">
        <v>4748</v>
      </c>
      <c r="D4076" s="13" t="s">
        <v>207</v>
      </c>
      <c r="E4076" s="13" t="s">
        <v>187</v>
      </c>
      <c r="F4076" s="13" t="s">
        <v>188</v>
      </c>
      <c r="G4076" s="13" t="s">
        <v>189</v>
      </c>
      <c r="H4076" s="13" t="s">
        <v>190</v>
      </c>
      <c r="I4076" s="13">
        <v>4075</v>
      </c>
    </row>
    <row r="4077" spans="1:9" x14ac:dyDescent="0.25">
      <c r="A4077" s="13" t="str">
        <f t="shared" si="63"/>
        <v xml:space="preserve">683-B      Lighting Assembly, Low Mast, LED, Type 39-1-0-376 </v>
      </c>
      <c r="B4077" s="13" t="s">
        <v>4737</v>
      </c>
      <c r="C4077" s="13" t="s">
        <v>4749</v>
      </c>
      <c r="D4077" s="13" t="s">
        <v>207</v>
      </c>
      <c r="E4077" s="13" t="s">
        <v>187</v>
      </c>
      <c r="F4077" s="13" t="s">
        <v>188</v>
      </c>
      <c r="G4077" s="13" t="s">
        <v>189</v>
      </c>
      <c r="H4077" s="13" t="s">
        <v>190</v>
      </c>
      <c r="I4077" s="13">
        <v>4076</v>
      </c>
    </row>
    <row r="4078" spans="1:9" x14ac:dyDescent="0.25">
      <c r="A4078" s="13" t="str">
        <f t="shared" si="63"/>
        <v xml:space="preserve">683-B      Lighting Assembly, Low Mast, LED, Type 16-1-0-100 </v>
      </c>
      <c r="B4078" s="13" t="s">
        <v>4737</v>
      </c>
      <c r="C4078" s="13" t="s">
        <v>4750</v>
      </c>
      <c r="D4078" s="13" t="s">
        <v>207</v>
      </c>
      <c r="E4078" s="13" t="s">
        <v>187</v>
      </c>
      <c r="F4078" s="13" t="s">
        <v>188</v>
      </c>
      <c r="G4078" s="13" t="s">
        <v>189</v>
      </c>
      <c r="H4078" s="13" t="s">
        <v>190</v>
      </c>
      <c r="I4078" s="13">
        <v>4077</v>
      </c>
    </row>
    <row r="4079" spans="1:9" x14ac:dyDescent="0.25">
      <c r="A4079" s="13" t="str">
        <f t="shared" si="63"/>
        <v xml:space="preserve">683-B      Lighting Assembly, Low Mast, LED, Type 30-1-10-17 </v>
      </c>
      <c r="B4079" s="13" t="s">
        <v>4737</v>
      </c>
      <c r="C4079" s="13" t="s">
        <v>4751</v>
      </c>
      <c r="D4079" s="13" t="s">
        <v>207</v>
      </c>
      <c r="E4079" s="13" t="s">
        <v>187</v>
      </c>
      <c r="F4079" s="13" t="s">
        <v>188</v>
      </c>
      <c r="G4079" s="13" t="s">
        <v>189</v>
      </c>
      <c r="H4079" s="13" t="s">
        <v>190</v>
      </c>
      <c r="I4079" s="13">
        <v>4078</v>
      </c>
    </row>
    <row r="4080" spans="1:9" x14ac:dyDescent="0.25">
      <c r="A4080" s="13" t="str">
        <f t="shared" si="63"/>
        <v xml:space="preserve">683-B      Lighting Assembly, Low Mast, LED, Type 40-1-2-295-B </v>
      </c>
      <c r="B4080" s="13" t="s">
        <v>4737</v>
      </c>
      <c r="C4080" s="13" t="s">
        <v>4752</v>
      </c>
      <c r="D4080" s="13" t="s">
        <v>207</v>
      </c>
      <c r="E4080" s="13" t="s">
        <v>187</v>
      </c>
      <c r="F4080" s="13" t="s">
        <v>188</v>
      </c>
      <c r="G4080" s="13" t="s">
        <v>189</v>
      </c>
      <c r="H4080" s="13" t="s">
        <v>190</v>
      </c>
      <c r="I4080" s="13">
        <v>4079</v>
      </c>
    </row>
    <row r="4081" spans="1:9" x14ac:dyDescent="0.25">
      <c r="A4081" s="13" t="str">
        <f t="shared" si="63"/>
        <v xml:space="preserve">683-B      Lighting Assembly, Low Mast, LED, Type 40-1-3-295-C </v>
      </c>
      <c r="B4081" s="13" t="s">
        <v>4737</v>
      </c>
      <c r="C4081" s="13" t="s">
        <v>4753</v>
      </c>
      <c r="D4081" s="13" t="s">
        <v>207</v>
      </c>
      <c r="E4081" s="13" t="s">
        <v>187</v>
      </c>
      <c r="F4081" s="13" t="s">
        <v>188</v>
      </c>
      <c r="G4081" s="13" t="s">
        <v>189</v>
      </c>
      <c r="H4081" s="13" t="s">
        <v>190</v>
      </c>
      <c r="I4081" s="13">
        <v>4080</v>
      </c>
    </row>
    <row r="4082" spans="1:9" x14ac:dyDescent="0.25">
      <c r="A4082" s="13" t="str">
        <f t="shared" si="63"/>
        <v xml:space="preserve">683-B      Lighting Assembly, Low Mast, LED, Type 40-2-3-295-C </v>
      </c>
      <c r="B4082" s="13" t="s">
        <v>4737</v>
      </c>
      <c r="C4082" s="13" t="s">
        <v>4754</v>
      </c>
      <c r="D4082" s="13" t="s">
        <v>207</v>
      </c>
      <c r="E4082" s="13" t="s">
        <v>187</v>
      </c>
      <c r="F4082" s="13" t="s">
        <v>188</v>
      </c>
      <c r="G4082" s="13" t="s">
        <v>189</v>
      </c>
      <c r="H4082" s="13" t="s">
        <v>190</v>
      </c>
      <c r="I4082" s="13">
        <v>4081</v>
      </c>
    </row>
    <row r="4083" spans="1:9" x14ac:dyDescent="0.25">
      <c r="A4083" s="13" t="str">
        <f t="shared" si="63"/>
        <v xml:space="preserve">683-B      Lighting Assembly, Low Mast, LED, Type 40-1-15-3-113 </v>
      </c>
      <c r="B4083" s="13" t="s">
        <v>4737</v>
      </c>
      <c r="C4083" s="13" t="s">
        <v>4755</v>
      </c>
      <c r="D4083" s="13" t="s">
        <v>207</v>
      </c>
      <c r="E4083" s="13" t="s">
        <v>187</v>
      </c>
      <c r="F4083" s="13" t="s">
        <v>188</v>
      </c>
      <c r="G4083" s="13" t="s">
        <v>189</v>
      </c>
      <c r="H4083" s="13" t="s">
        <v>190</v>
      </c>
      <c r="I4083" s="13">
        <v>4082</v>
      </c>
    </row>
    <row r="4084" spans="1:9" x14ac:dyDescent="0.25">
      <c r="A4084" s="13" t="str">
        <f t="shared" si="63"/>
        <v xml:space="preserve">683-B      Lighting Assembly, Low Mast, LED, Type 40-2-15-3-113 </v>
      </c>
      <c r="B4084" s="13" t="s">
        <v>4737</v>
      </c>
      <c r="C4084" s="13" t="s">
        <v>4756</v>
      </c>
      <c r="D4084" s="13" t="s">
        <v>207</v>
      </c>
      <c r="E4084" s="13" t="s">
        <v>187</v>
      </c>
      <c r="F4084" s="13" t="s">
        <v>188</v>
      </c>
      <c r="G4084" s="13" t="s">
        <v>189</v>
      </c>
      <c r="H4084" s="13" t="s">
        <v>190</v>
      </c>
      <c r="I4084" s="13">
        <v>4083</v>
      </c>
    </row>
    <row r="4085" spans="1:9" x14ac:dyDescent="0.25">
      <c r="A4085" s="13" t="str">
        <f t="shared" si="63"/>
        <v xml:space="preserve">683-B      Lighting Assembly, Low Mast, LED, Type 40-1-8-3-113 </v>
      </c>
      <c r="B4085" s="13" t="s">
        <v>4737</v>
      </c>
      <c r="C4085" s="13" t="s">
        <v>4757</v>
      </c>
      <c r="D4085" s="13" t="s">
        <v>207</v>
      </c>
      <c r="E4085" s="13" t="s">
        <v>187</v>
      </c>
      <c r="F4085" s="13" t="s">
        <v>188</v>
      </c>
      <c r="G4085" s="13" t="s">
        <v>189</v>
      </c>
      <c r="H4085" s="13" t="s">
        <v>190</v>
      </c>
      <c r="I4085" s="13">
        <v>4084</v>
      </c>
    </row>
    <row r="4086" spans="1:9" x14ac:dyDescent="0.25">
      <c r="A4086" s="13" t="str">
        <f t="shared" si="63"/>
        <v xml:space="preserve">683-B      Lighting Assembly, Low Mast, LED, Type 40-2-8-3-113 </v>
      </c>
      <c r="B4086" s="13" t="s">
        <v>4737</v>
      </c>
      <c r="C4086" s="13" t="s">
        <v>4758</v>
      </c>
      <c r="D4086" s="13" t="s">
        <v>207</v>
      </c>
      <c r="E4086" s="13" t="s">
        <v>187</v>
      </c>
      <c r="F4086" s="13" t="s">
        <v>188</v>
      </c>
      <c r="G4086" s="13" t="s">
        <v>189</v>
      </c>
      <c r="H4086" s="13" t="s">
        <v>190</v>
      </c>
      <c r="I4086" s="13">
        <v>4085</v>
      </c>
    </row>
    <row r="4087" spans="1:9" x14ac:dyDescent="0.25">
      <c r="A4087" s="13" t="str">
        <f t="shared" si="63"/>
        <v xml:space="preserve">683-B      Lighting Assembly, Low Mast, LED, Type 35-1-10-263 </v>
      </c>
      <c r="B4087" s="13" t="s">
        <v>4737</v>
      </c>
      <c r="C4087" s="13" t="s">
        <v>4759</v>
      </c>
      <c r="D4087" s="13" t="s">
        <v>207</v>
      </c>
      <c r="E4087" s="13" t="s">
        <v>187</v>
      </c>
      <c r="F4087" s="13" t="s">
        <v>188</v>
      </c>
      <c r="G4087" s="13" t="s">
        <v>189</v>
      </c>
      <c r="H4087" s="13" t="s">
        <v>190</v>
      </c>
      <c r="I4087" s="13">
        <v>4086</v>
      </c>
    </row>
    <row r="4088" spans="1:9" x14ac:dyDescent="0.25">
      <c r="A4088" s="13" t="str">
        <f t="shared" si="63"/>
        <v xml:space="preserve">683-B      Lighting Assembly, Low Mast, LED, Type 35-2-10-263 </v>
      </c>
      <c r="B4088" s="13" t="s">
        <v>4737</v>
      </c>
      <c r="C4088" s="13" t="s">
        <v>4760</v>
      </c>
      <c r="D4088" s="13" t="s">
        <v>207</v>
      </c>
      <c r="E4088" s="13" t="s">
        <v>187</v>
      </c>
      <c r="F4088" s="13" t="s">
        <v>188</v>
      </c>
      <c r="G4088" s="13" t="s">
        <v>189</v>
      </c>
      <c r="H4088" s="13" t="s">
        <v>190</v>
      </c>
      <c r="I4088" s="13">
        <v>4087</v>
      </c>
    </row>
    <row r="4089" spans="1:9" x14ac:dyDescent="0.25">
      <c r="A4089" s="13" t="str">
        <f t="shared" si="63"/>
        <v xml:space="preserve">683-C      Lighting Assembly, Underpass, Type A </v>
      </c>
      <c r="B4089" s="13" t="s">
        <v>4761</v>
      </c>
      <c r="C4089" s="13" t="s">
        <v>4762</v>
      </c>
      <c r="D4089" s="13" t="s">
        <v>207</v>
      </c>
      <c r="E4089" s="13" t="s">
        <v>187</v>
      </c>
      <c r="F4089" s="13" t="s">
        <v>188</v>
      </c>
      <c r="G4089" s="13" t="s">
        <v>189</v>
      </c>
      <c r="H4089" s="13" t="s">
        <v>190</v>
      </c>
      <c r="I4089" s="13">
        <v>4088</v>
      </c>
    </row>
    <row r="4090" spans="1:9" x14ac:dyDescent="0.25">
      <c r="A4090" s="13" t="str">
        <f t="shared" si="63"/>
        <v xml:space="preserve">683-C      Lighting Assembly, Underpass, Type B </v>
      </c>
      <c r="B4090" s="13" t="s">
        <v>4761</v>
      </c>
      <c r="C4090" s="13" t="s">
        <v>4763</v>
      </c>
      <c r="D4090" s="13" t="s">
        <v>207</v>
      </c>
      <c r="E4090" s="13" t="s">
        <v>187</v>
      </c>
      <c r="F4090" s="13" t="s">
        <v>188</v>
      </c>
      <c r="G4090" s="13" t="s">
        <v>189</v>
      </c>
      <c r="H4090" s="13" t="s">
        <v>190</v>
      </c>
      <c r="I4090" s="13">
        <v>4089</v>
      </c>
    </row>
    <row r="4091" spans="1:9" x14ac:dyDescent="0.25">
      <c r="A4091" s="13" t="str">
        <f t="shared" si="63"/>
        <v xml:space="preserve">683-C      Lighting Assembly, Underpass, Type C </v>
      </c>
      <c r="B4091" s="13" t="s">
        <v>4761</v>
      </c>
      <c r="C4091" s="13" t="s">
        <v>4764</v>
      </c>
      <c r="D4091" s="13" t="s">
        <v>207</v>
      </c>
      <c r="E4091" s="13" t="s">
        <v>187</v>
      </c>
      <c r="F4091" s="13" t="s">
        <v>188</v>
      </c>
      <c r="G4091" s="13" t="s">
        <v>189</v>
      </c>
      <c r="H4091" s="13" t="s">
        <v>190</v>
      </c>
      <c r="I4091" s="13">
        <v>4090</v>
      </c>
    </row>
    <row r="4092" spans="1:9" x14ac:dyDescent="0.25">
      <c r="A4092" s="13" t="str">
        <f t="shared" si="63"/>
        <v xml:space="preserve">683-C      Lighting Assembly, Underpass, Type D </v>
      </c>
      <c r="B4092" s="13" t="s">
        <v>4761</v>
      </c>
      <c r="C4092" s="13" t="s">
        <v>4765</v>
      </c>
      <c r="D4092" s="13" t="s">
        <v>207</v>
      </c>
      <c r="E4092" s="13" t="s">
        <v>187</v>
      </c>
      <c r="F4092" s="13" t="s">
        <v>188</v>
      </c>
      <c r="G4092" s="13" t="s">
        <v>189</v>
      </c>
      <c r="H4092" s="13" t="s">
        <v>190</v>
      </c>
      <c r="I4092" s="13">
        <v>4091</v>
      </c>
    </row>
    <row r="4093" spans="1:9" x14ac:dyDescent="0.25">
      <c r="A4093" s="13" t="str">
        <f t="shared" si="63"/>
        <v xml:space="preserve">683-C      Lighting Assembly, Underpass, Type E </v>
      </c>
      <c r="B4093" s="13" t="s">
        <v>4761</v>
      </c>
      <c r="C4093" s="13" t="s">
        <v>4766</v>
      </c>
      <c r="D4093" s="13" t="s">
        <v>207</v>
      </c>
      <c r="E4093" s="13" t="s">
        <v>187</v>
      </c>
      <c r="F4093" s="13" t="s">
        <v>188</v>
      </c>
      <c r="G4093" s="13" t="s">
        <v>189</v>
      </c>
      <c r="H4093" s="13" t="s">
        <v>190</v>
      </c>
      <c r="I4093" s="13">
        <v>4092</v>
      </c>
    </row>
    <row r="4094" spans="1:9" x14ac:dyDescent="0.25">
      <c r="A4094" s="13" t="str">
        <f t="shared" si="63"/>
        <v xml:space="preserve">683-C      Lighting Assembly, Underpass, Type F </v>
      </c>
      <c r="B4094" s="13" t="s">
        <v>4761</v>
      </c>
      <c r="C4094" s="13" t="s">
        <v>4767</v>
      </c>
      <c r="D4094" s="13" t="s">
        <v>207</v>
      </c>
      <c r="E4094" s="13" t="s">
        <v>187</v>
      </c>
      <c r="F4094" s="13" t="s">
        <v>188</v>
      </c>
      <c r="G4094" s="13" t="s">
        <v>189</v>
      </c>
      <c r="H4094" s="13" t="s">
        <v>190</v>
      </c>
      <c r="I4094" s="13">
        <v>4093</v>
      </c>
    </row>
    <row r="4095" spans="1:9" x14ac:dyDescent="0.25">
      <c r="A4095" s="13" t="str">
        <f t="shared" si="63"/>
        <v xml:space="preserve">683-C      Lighting Assembly, Underpass, Type G </v>
      </c>
      <c r="B4095" s="13" t="s">
        <v>4761</v>
      </c>
      <c r="C4095" s="13" t="s">
        <v>4768</v>
      </c>
      <c r="D4095" s="13" t="s">
        <v>207</v>
      </c>
      <c r="E4095" s="13" t="s">
        <v>187</v>
      </c>
      <c r="F4095" s="13" t="s">
        <v>188</v>
      </c>
      <c r="G4095" s="13" t="s">
        <v>189</v>
      </c>
      <c r="H4095" s="13" t="s">
        <v>190</v>
      </c>
      <c r="I4095" s="13">
        <v>4094</v>
      </c>
    </row>
    <row r="4096" spans="1:9" x14ac:dyDescent="0.25">
      <c r="A4096" s="13" t="str">
        <f t="shared" si="63"/>
        <v xml:space="preserve">683-C      Lighting Assembly, Underpass, Type H </v>
      </c>
      <c r="B4096" s="13" t="s">
        <v>4761</v>
      </c>
      <c r="C4096" s="13" t="s">
        <v>4769</v>
      </c>
      <c r="D4096" s="13" t="s">
        <v>207</v>
      </c>
      <c r="E4096" s="13" t="s">
        <v>187</v>
      </c>
      <c r="F4096" s="13" t="s">
        <v>188</v>
      </c>
      <c r="G4096" s="13" t="s">
        <v>189</v>
      </c>
      <c r="H4096" s="13" t="s">
        <v>190</v>
      </c>
      <c r="I4096" s="13">
        <v>4095</v>
      </c>
    </row>
    <row r="4097" spans="1:9" x14ac:dyDescent="0.25">
      <c r="A4097" s="13" t="str">
        <f t="shared" si="63"/>
        <v xml:space="preserve">683-C      Lighting Assembly, Underpass, Type U </v>
      </c>
      <c r="B4097" s="13" t="s">
        <v>4761</v>
      </c>
      <c r="C4097" s="13" t="s">
        <v>4770</v>
      </c>
      <c r="D4097" s="13" t="s">
        <v>207</v>
      </c>
      <c r="E4097" s="13" t="s">
        <v>187</v>
      </c>
      <c r="F4097" s="13" t="s">
        <v>188</v>
      </c>
      <c r="G4097" s="13" t="s">
        <v>189</v>
      </c>
      <c r="H4097" s="13" t="s">
        <v>190</v>
      </c>
      <c r="I4097" s="13">
        <v>4096</v>
      </c>
    </row>
    <row r="4098" spans="1:9" x14ac:dyDescent="0.25">
      <c r="A4098" s="13" t="str">
        <f t="shared" si="63"/>
        <v xml:space="preserve">683-C      Lighting Assembly, Underpass, Type UP </v>
      </c>
      <c r="B4098" s="13" t="s">
        <v>4761</v>
      </c>
      <c r="C4098" s="13" t="s">
        <v>4771</v>
      </c>
      <c r="D4098" s="13" t="s">
        <v>207</v>
      </c>
      <c r="E4098" s="13" t="s">
        <v>187</v>
      </c>
      <c r="F4098" s="13" t="s">
        <v>188</v>
      </c>
      <c r="G4098" s="13" t="s">
        <v>189</v>
      </c>
      <c r="H4098" s="13" t="s">
        <v>190</v>
      </c>
      <c r="I4098" s="13">
        <v>4097</v>
      </c>
    </row>
    <row r="4099" spans="1:9" x14ac:dyDescent="0.25">
      <c r="A4099" s="13" t="str">
        <f t="shared" si="63"/>
        <v xml:space="preserve">683-C      Lighting Assembly, Underpass, Type UPA </v>
      </c>
      <c r="B4099" s="13" t="s">
        <v>4761</v>
      </c>
      <c r="C4099" s="13" t="s">
        <v>4772</v>
      </c>
      <c r="D4099" s="13" t="s">
        <v>207</v>
      </c>
      <c r="E4099" s="13" t="s">
        <v>187</v>
      </c>
      <c r="F4099" s="13" t="s">
        <v>188</v>
      </c>
      <c r="G4099" s="13" t="s">
        <v>189</v>
      </c>
      <c r="H4099" s="13" t="s">
        <v>190</v>
      </c>
      <c r="I4099" s="13">
        <v>4098</v>
      </c>
    </row>
    <row r="4100" spans="1:9" x14ac:dyDescent="0.25">
      <c r="A4100" s="13" t="str">
        <f t="shared" ref="A4100:A4163" si="64">_xlfn.CONCAT(B4100," ", C4100)</f>
        <v xml:space="preserve">683-C      Lighting Assembly, Underpass, Type UPB </v>
      </c>
      <c r="B4100" s="13" t="s">
        <v>4761</v>
      </c>
      <c r="C4100" s="13" t="s">
        <v>4773</v>
      </c>
      <c r="D4100" s="13" t="s">
        <v>207</v>
      </c>
      <c r="E4100" s="13" t="s">
        <v>187</v>
      </c>
      <c r="F4100" s="13" t="s">
        <v>188</v>
      </c>
      <c r="G4100" s="13" t="s">
        <v>189</v>
      </c>
      <c r="H4100" s="13" t="s">
        <v>190</v>
      </c>
      <c r="I4100" s="13">
        <v>4099</v>
      </c>
    </row>
    <row r="4101" spans="1:9" x14ac:dyDescent="0.25">
      <c r="A4101" s="13" t="str">
        <f t="shared" si="64"/>
        <v xml:space="preserve">683-D      Portable Electric Power Units </v>
      </c>
      <c r="B4101" s="13" t="s">
        <v>4774</v>
      </c>
      <c r="C4101" s="13" t="s">
        <v>4775</v>
      </c>
      <c r="D4101" s="13" t="s">
        <v>207</v>
      </c>
      <c r="E4101" s="13" t="s">
        <v>187</v>
      </c>
      <c r="F4101" s="13" t="s">
        <v>188</v>
      </c>
      <c r="G4101" s="13" t="s">
        <v>189</v>
      </c>
      <c r="H4101" s="13" t="s">
        <v>190</v>
      </c>
      <c r="I4101" s="13">
        <v>4100</v>
      </c>
    </row>
    <row r="4102" spans="1:9" x14ac:dyDescent="0.25">
      <c r="A4102" s="13" t="str">
        <f t="shared" si="64"/>
        <v xml:space="preserve">907-683-G Repair of High Mast Lighting Assembly, Type 100-2-A </v>
      </c>
      <c r="B4102" s="13" t="s">
        <v>4776</v>
      </c>
      <c r="C4102" s="13" t="s">
        <v>4777</v>
      </c>
      <c r="D4102" s="13" t="s">
        <v>207</v>
      </c>
      <c r="E4102" s="13" t="s">
        <v>187</v>
      </c>
      <c r="F4102" s="13" t="s">
        <v>188</v>
      </c>
      <c r="G4102" s="13" t="s">
        <v>189</v>
      </c>
      <c r="H4102" s="13" t="s">
        <v>190</v>
      </c>
      <c r="I4102" s="13">
        <v>4101</v>
      </c>
    </row>
    <row r="4103" spans="1:9" x14ac:dyDescent="0.25">
      <c r="A4103" s="13" t="str">
        <f t="shared" si="64"/>
        <v xml:space="preserve">907-683-G Renovation of High Mast Lighting Assembly, Type 130-8-S </v>
      </c>
      <c r="B4103" s="13" t="s">
        <v>4776</v>
      </c>
      <c r="C4103" s="13" t="s">
        <v>4778</v>
      </c>
      <c r="D4103" s="13" t="s">
        <v>207</v>
      </c>
      <c r="E4103" s="13" t="s">
        <v>187</v>
      </c>
      <c r="F4103" s="13" t="s">
        <v>188</v>
      </c>
      <c r="G4103" s="13" t="s">
        <v>189</v>
      </c>
      <c r="H4103" s="13" t="s">
        <v>190</v>
      </c>
      <c r="I4103" s="13">
        <v>4102</v>
      </c>
    </row>
    <row r="4104" spans="1:9" x14ac:dyDescent="0.25">
      <c r="A4104" s="13" t="str">
        <f t="shared" si="64"/>
        <v xml:space="preserve">907-683-G Renovation of High Mast Lighting Assembly, Type 100-6-S </v>
      </c>
      <c r="B4104" s="13" t="s">
        <v>4776</v>
      </c>
      <c r="C4104" s="13" t="s">
        <v>4779</v>
      </c>
      <c r="D4104" s="13" t="s">
        <v>207</v>
      </c>
      <c r="E4104" s="13" t="s">
        <v>187</v>
      </c>
      <c r="F4104" s="13" t="s">
        <v>188</v>
      </c>
      <c r="G4104" s="13" t="s">
        <v>189</v>
      </c>
      <c r="H4104" s="13" t="s">
        <v>190</v>
      </c>
      <c r="I4104" s="13">
        <v>4103</v>
      </c>
    </row>
    <row r="4105" spans="1:9" x14ac:dyDescent="0.25">
      <c r="A4105" s="13" t="str">
        <f t="shared" si="64"/>
        <v xml:space="preserve">907-683-G Renovation of High Mast Lighting Assembly, Type 100-4-S </v>
      </c>
      <c r="B4105" s="13" t="s">
        <v>4776</v>
      </c>
      <c r="C4105" s="13" t="s">
        <v>4780</v>
      </c>
      <c r="D4105" s="13" t="s">
        <v>207</v>
      </c>
      <c r="E4105" s="13" t="s">
        <v>187</v>
      </c>
      <c r="F4105" s="13" t="s">
        <v>188</v>
      </c>
      <c r="G4105" s="13" t="s">
        <v>189</v>
      </c>
      <c r="H4105" s="13" t="s">
        <v>190</v>
      </c>
      <c r="I4105" s="13">
        <v>4104</v>
      </c>
    </row>
    <row r="4106" spans="1:9" x14ac:dyDescent="0.25">
      <c r="A4106" s="13" t="str">
        <f t="shared" si="64"/>
        <v xml:space="preserve">907-683-G Renovation of High Mast Lighting Assembly, Type 130-6-S </v>
      </c>
      <c r="B4106" s="13" t="s">
        <v>4776</v>
      </c>
      <c r="C4106" s="13" t="s">
        <v>4781</v>
      </c>
      <c r="D4106" s="13" t="s">
        <v>207</v>
      </c>
      <c r="E4106" s="13" t="s">
        <v>187</v>
      </c>
      <c r="F4106" s="13" t="s">
        <v>188</v>
      </c>
      <c r="G4106" s="13" t="s">
        <v>189</v>
      </c>
      <c r="H4106" s="13" t="s">
        <v>190</v>
      </c>
      <c r="I4106" s="13">
        <v>4105</v>
      </c>
    </row>
    <row r="4107" spans="1:9" x14ac:dyDescent="0.25">
      <c r="A4107" s="13" t="str">
        <f t="shared" si="64"/>
        <v xml:space="preserve">907-683-G Renovation of High Mast Lighting Assembly, Type 130-4-S </v>
      </c>
      <c r="B4107" s="13" t="s">
        <v>4776</v>
      </c>
      <c r="C4107" s="13" t="s">
        <v>4782</v>
      </c>
      <c r="D4107" s="13" t="s">
        <v>207</v>
      </c>
      <c r="E4107" s="13" t="s">
        <v>187</v>
      </c>
      <c r="F4107" s="13" t="s">
        <v>188</v>
      </c>
      <c r="G4107" s="13" t="s">
        <v>189</v>
      </c>
      <c r="H4107" s="13" t="s">
        <v>190</v>
      </c>
      <c r="I4107" s="13">
        <v>4106</v>
      </c>
    </row>
    <row r="4108" spans="1:9" x14ac:dyDescent="0.25">
      <c r="A4108" s="13" t="str">
        <f t="shared" si="64"/>
        <v xml:space="preserve">907-683-G Renovation of High Mast Lighting Assembly, Type 100-3-S </v>
      </c>
      <c r="B4108" s="13" t="s">
        <v>4776</v>
      </c>
      <c r="C4108" s="13" t="s">
        <v>4783</v>
      </c>
      <c r="D4108" s="13" t="s">
        <v>207</v>
      </c>
      <c r="E4108" s="13" t="s">
        <v>187</v>
      </c>
      <c r="F4108" s="13" t="s">
        <v>188</v>
      </c>
      <c r="G4108" s="13" t="s">
        <v>189</v>
      </c>
      <c r="H4108" s="13" t="s">
        <v>190</v>
      </c>
      <c r="I4108" s="13">
        <v>4107</v>
      </c>
    </row>
    <row r="4109" spans="1:9" x14ac:dyDescent="0.25">
      <c r="A4109" s="13" t="str">
        <f t="shared" si="64"/>
        <v xml:space="preserve">907-683-G Renovation of High Mast Lighting Assembly, Type 100-3-A </v>
      </c>
      <c r="B4109" s="13" t="s">
        <v>4776</v>
      </c>
      <c r="C4109" s="13" t="s">
        <v>4784</v>
      </c>
      <c r="D4109" s="13" t="s">
        <v>207</v>
      </c>
      <c r="E4109" s="13" t="s">
        <v>187</v>
      </c>
      <c r="F4109" s="13" t="s">
        <v>188</v>
      </c>
      <c r="G4109" s="13" t="s">
        <v>189</v>
      </c>
      <c r="H4109" s="13" t="s">
        <v>190</v>
      </c>
      <c r="I4109" s="13">
        <v>4108</v>
      </c>
    </row>
    <row r="4110" spans="1:9" x14ac:dyDescent="0.25">
      <c r="A4110" s="13" t="str">
        <f t="shared" si="64"/>
        <v xml:space="preserve">907-683-G Renovation of High Mast Lighting Assembly, Type 100-8-S </v>
      </c>
      <c r="B4110" s="13" t="s">
        <v>4776</v>
      </c>
      <c r="C4110" s="13" t="s">
        <v>4785</v>
      </c>
      <c r="D4110" s="13" t="s">
        <v>207</v>
      </c>
      <c r="E4110" s="13" t="s">
        <v>187</v>
      </c>
      <c r="F4110" s="13" t="s">
        <v>188</v>
      </c>
      <c r="G4110" s="13" t="s">
        <v>189</v>
      </c>
      <c r="H4110" s="13" t="s">
        <v>190</v>
      </c>
      <c r="I4110" s="13">
        <v>4109</v>
      </c>
    </row>
    <row r="4111" spans="1:9" x14ac:dyDescent="0.25">
      <c r="A4111" s="13" t="str">
        <f t="shared" si="64"/>
        <v xml:space="preserve">907-683-G Renovation of High Mast Lighting Assembly, Type 100-4-A </v>
      </c>
      <c r="B4111" s="13" t="s">
        <v>4776</v>
      </c>
      <c r="C4111" s="13" t="s">
        <v>4786</v>
      </c>
      <c r="D4111" s="13" t="s">
        <v>207</v>
      </c>
      <c r="E4111" s="13" t="s">
        <v>187</v>
      </c>
      <c r="F4111" s="13" t="s">
        <v>188</v>
      </c>
      <c r="G4111" s="13" t="s">
        <v>189</v>
      </c>
      <c r="H4111" s="13" t="s">
        <v>190</v>
      </c>
      <c r="I4111" s="13">
        <v>4110</v>
      </c>
    </row>
    <row r="4112" spans="1:9" x14ac:dyDescent="0.25">
      <c r="A4112" s="13" t="str">
        <f t="shared" si="64"/>
        <v xml:space="preserve">907-683-G Renovation of High Mast Lighting Assembly, Type 120-4-A </v>
      </c>
      <c r="B4112" s="13" t="s">
        <v>4776</v>
      </c>
      <c r="C4112" s="13" t="s">
        <v>4787</v>
      </c>
      <c r="D4112" s="13" t="s">
        <v>207</v>
      </c>
      <c r="E4112" s="13" t="s">
        <v>187</v>
      </c>
      <c r="F4112" s="13" t="s">
        <v>188</v>
      </c>
      <c r="G4112" s="13" t="s">
        <v>189</v>
      </c>
      <c r="H4112" s="13" t="s">
        <v>190</v>
      </c>
      <c r="I4112" s="13">
        <v>4111</v>
      </c>
    </row>
    <row r="4113" spans="1:9" x14ac:dyDescent="0.25">
      <c r="A4113" s="13" t="str">
        <f t="shared" si="64"/>
        <v xml:space="preserve">907-683-G Renovation of High Mast Lighting Assembly, Type 130-5-S </v>
      </c>
      <c r="B4113" s="13" t="s">
        <v>4776</v>
      </c>
      <c r="C4113" s="13" t="s">
        <v>4788</v>
      </c>
      <c r="D4113" s="13" t="s">
        <v>207</v>
      </c>
      <c r="E4113" s="13" t="s">
        <v>187</v>
      </c>
      <c r="F4113" s="13" t="s">
        <v>188</v>
      </c>
      <c r="G4113" s="13" t="s">
        <v>189</v>
      </c>
      <c r="H4113" s="13" t="s">
        <v>190</v>
      </c>
      <c r="I4113" s="13">
        <v>4112</v>
      </c>
    </row>
    <row r="4114" spans="1:9" x14ac:dyDescent="0.25">
      <c r="A4114" s="13" t="str">
        <f t="shared" si="64"/>
        <v xml:space="preserve">907-683-G Renovation of High Mast Lighting Assembly, Type 100-5-S </v>
      </c>
      <c r="B4114" s="13" t="s">
        <v>4776</v>
      </c>
      <c r="C4114" s="13" t="s">
        <v>4789</v>
      </c>
      <c r="D4114" s="13" t="s">
        <v>207</v>
      </c>
      <c r="E4114" s="13" t="s">
        <v>187</v>
      </c>
      <c r="F4114" s="13" t="s">
        <v>188</v>
      </c>
      <c r="G4114" s="13" t="s">
        <v>189</v>
      </c>
      <c r="H4114" s="13" t="s">
        <v>190</v>
      </c>
      <c r="I4114" s="13">
        <v>4113</v>
      </c>
    </row>
    <row r="4115" spans="1:9" x14ac:dyDescent="0.25">
      <c r="A4115" s="13" t="str">
        <f t="shared" si="64"/>
        <v xml:space="preserve">907-683-G Repair of High Mast Lowering Device, Type 100-4-S </v>
      </c>
      <c r="B4115" s="13" t="s">
        <v>4776</v>
      </c>
      <c r="C4115" s="13" t="s">
        <v>4790</v>
      </c>
      <c r="D4115" s="13" t="s">
        <v>207</v>
      </c>
      <c r="E4115" s="13" t="s">
        <v>187</v>
      </c>
      <c r="F4115" s="13" t="s">
        <v>188</v>
      </c>
      <c r="G4115" s="13" t="s">
        <v>189</v>
      </c>
      <c r="H4115" s="13" t="s">
        <v>190</v>
      </c>
      <c r="I4115" s="13">
        <v>4114</v>
      </c>
    </row>
    <row r="4116" spans="1:9" x14ac:dyDescent="0.25">
      <c r="A4116" s="13" t="str">
        <f t="shared" si="64"/>
        <v xml:space="preserve">907-683-G Repair of High Mast Lowering Device, Type 120-10 </v>
      </c>
      <c r="B4116" s="13" t="s">
        <v>4776</v>
      </c>
      <c r="C4116" s="13" t="s">
        <v>4791</v>
      </c>
      <c r="D4116" s="13" t="s">
        <v>207</v>
      </c>
      <c r="E4116" s="13" t="s">
        <v>187</v>
      </c>
      <c r="F4116" s="13" t="s">
        <v>188</v>
      </c>
      <c r="G4116" s="13" t="s">
        <v>189</v>
      </c>
      <c r="H4116" s="13" t="s">
        <v>190</v>
      </c>
      <c r="I4116" s="13">
        <v>4115</v>
      </c>
    </row>
    <row r="4117" spans="1:9" x14ac:dyDescent="0.25">
      <c r="A4117" s="13" t="str">
        <f t="shared" si="64"/>
        <v xml:space="preserve">907-683-G Repair of High Mast Lowering Device, Type 110-10 </v>
      </c>
      <c r="B4117" s="13" t="s">
        <v>4776</v>
      </c>
      <c r="C4117" s="13" t="s">
        <v>4792</v>
      </c>
      <c r="D4117" s="13" t="s">
        <v>207</v>
      </c>
      <c r="E4117" s="13" t="s">
        <v>187</v>
      </c>
      <c r="F4117" s="13" t="s">
        <v>188</v>
      </c>
      <c r="G4117" s="13" t="s">
        <v>189</v>
      </c>
      <c r="H4117" s="13" t="s">
        <v>190</v>
      </c>
      <c r="I4117" s="13">
        <v>4116</v>
      </c>
    </row>
    <row r="4118" spans="1:9" x14ac:dyDescent="0.25">
      <c r="A4118" s="13" t="str">
        <f t="shared" si="64"/>
        <v xml:space="preserve">907-683-G Repair of High Mast Lowering Device, Type 110-6 </v>
      </c>
      <c r="B4118" s="13" t="s">
        <v>4776</v>
      </c>
      <c r="C4118" s="13" t="s">
        <v>4793</v>
      </c>
      <c r="D4118" s="13" t="s">
        <v>207</v>
      </c>
      <c r="E4118" s="13" t="s">
        <v>187</v>
      </c>
      <c r="F4118" s="13" t="s">
        <v>188</v>
      </c>
      <c r="G4118" s="13" t="s">
        <v>189</v>
      </c>
      <c r="H4118" s="13" t="s">
        <v>190</v>
      </c>
      <c r="I4118" s="13">
        <v>4117</v>
      </c>
    </row>
    <row r="4119" spans="1:9" x14ac:dyDescent="0.25">
      <c r="A4119" s="13" t="str">
        <f t="shared" si="64"/>
        <v xml:space="preserve">907-683-H Repair of Low Mast Lighting Assembly, Type 20-1-0-150 </v>
      </c>
      <c r="B4119" s="13" t="s">
        <v>4794</v>
      </c>
      <c r="C4119" s="13" t="s">
        <v>4795</v>
      </c>
      <c r="D4119" s="13" t="s">
        <v>207</v>
      </c>
      <c r="E4119" s="13" t="s">
        <v>187</v>
      </c>
      <c r="F4119" s="13" t="s">
        <v>188</v>
      </c>
      <c r="G4119" s="13" t="s">
        <v>189</v>
      </c>
      <c r="H4119" s="13" t="s">
        <v>190</v>
      </c>
      <c r="I4119" s="13">
        <v>4118</v>
      </c>
    </row>
    <row r="4120" spans="1:9" x14ac:dyDescent="0.25">
      <c r="A4120" s="13" t="str">
        <f t="shared" si="64"/>
        <v xml:space="preserve">907-683-H Renovation of Low Mast Lighting Assembly, Type 40-1-10-255 </v>
      </c>
      <c r="B4120" s="13" t="s">
        <v>4794</v>
      </c>
      <c r="C4120" s="13" t="s">
        <v>4796</v>
      </c>
      <c r="D4120" s="13" t="s">
        <v>207</v>
      </c>
      <c r="E4120" s="13" t="s">
        <v>187</v>
      </c>
      <c r="F4120" s="13" t="s">
        <v>188</v>
      </c>
      <c r="G4120" s="13" t="s">
        <v>189</v>
      </c>
      <c r="H4120" s="13" t="s">
        <v>190</v>
      </c>
      <c r="I4120" s="13">
        <v>4119</v>
      </c>
    </row>
    <row r="4121" spans="1:9" x14ac:dyDescent="0.25">
      <c r="A4121" s="13" t="str">
        <f t="shared" si="64"/>
        <v xml:space="preserve">907-683-H Renovation of Low Mast Lighting Assembly, Type 40-1-20-255 </v>
      </c>
      <c r="B4121" s="13" t="s">
        <v>4794</v>
      </c>
      <c r="C4121" s="13" t="s">
        <v>4797</v>
      </c>
      <c r="D4121" s="13" t="s">
        <v>207</v>
      </c>
      <c r="E4121" s="13" t="s">
        <v>187</v>
      </c>
      <c r="F4121" s="13" t="s">
        <v>188</v>
      </c>
      <c r="G4121" s="13" t="s">
        <v>189</v>
      </c>
      <c r="H4121" s="13" t="s">
        <v>190</v>
      </c>
      <c r="I4121" s="13">
        <v>4120</v>
      </c>
    </row>
    <row r="4122" spans="1:9" x14ac:dyDescent="0.25">
      <c r="A4122" s="13" t="str">
        <f t="shared" si="64"/>
        <v xml:space="preserve">907-683-H Renovation of Low Mast Lighting Assembly, Type 40-2-20-255 </v>
      </c>
      <c r="B4122" s="13" t="s">
        <v>4794</v>
      </c>
      <c r="C4122" s="13" t="s">
        <v>4798</v>
      </c>
      <c r="D4122" s="13" t="s">
        <v>207</v>
      </c>
      <c r="E4122" s="13" t="s">
        <v>187</v>
      </c>
      <c r="F4122" s="13" t="s">
        <v>188</v>
      </c>
      <c r="G4122" s="13" t="s">
        <v>189</v>
      </c>
      <c r="H4122" s="13" t="s">
        <v>190</v>
      </c>
      <c r="I4122" s="13">
        <v>4121</v>
      </c>
    </row>
    <row r="4123" spans="1:9" x14ac:dyDescent="0.25">
      <c r="A4123" s="13" t="str">
        <f t="shared" si="64"/>
        <v xml:space="preserve">907-683-H Renovation of Low Mast Lighting Assembly, Type 20-1-0-97 </v>
      </c>
      <c r="B4123" s="13" t="s">
        <v>4794</v>
      </c>
      <c r="C4123" s="13" t="s">
        <v>4799</v>
      </c>
      <c r="D4123" s="13" t="s">
        <v>207</v>
      </c>
      <c r="E4123" s="13" t="s">
        <v>187</v>
      </c>
      <c r="F4123" s="13" t="s">
        <v>188</v>
      </c>
      <c r="G4123" s="13" t="s">
        <v>189</v>
      </c>
      <c r="H4123" s="13" t="s">
        <v>190</v>
      </c>
      <c r="I4123" s="13">
        <v>4122</v>
      </c>
    </row>
    <row r="4124" spans="1:9" x14ac:dyDescent="0.25">
      <c r="A4124" s="13" t="str">
        <f t="shared" si="64"/>
        <v xml:space="preserve">907-683-H Renovation of Low Mast Lighting Assembly, Type 40-2-10-255 </v>
      </c>
      <c r="B4124" s="13" t="s">
        <v>4794</v>
      </c>
      <c r="C4124" s="13" t="s">
        <v>4800</v>
      </c>
      <c r="D4124" s="13" t="s">
        <v>207</v>
      </c>
      <c r="E4124" s="13" t="s">
        <v>187</v>
      </c>
      <c r="F4124" s="13" t="s">
        <v>188</v>
      </c>
      <c r="G4124" s="13" t="s">
        <v>189</v>
      </c>
      <c r="H4124" s="13" t="s">
        <v>190</v>
      </c>
      <c r="I4124" s="13">
        <v>4123</v>
      </c>
    </row>
    <row r="4125" spans="1:9" x14ac:dyDescent="0.25">
      <c r="A4125" s="13" t="str">
        <f t="shared" si="64"/>
        <v xml:space="preserve">907-683-H Renovation of Low Mast Lighting Assembly, Type A </v>
      </c>
      <c r="B4125" s="13" t="s">
        <v>4794</v>
      </c>
      <c r="C4125" s="13" t="s">
        <v>4801</v>
      </c>
      <c r="D4125" s="13" t="s">
        <v>207</v>
      </c>
      <c r="E4125" s="13" t="s">
        <v>187</v>
      </c>
      <c r="F4125" s="13" t="s">
        <v>188</v>
      </c>
      <c r="G4125" s="13" t="s">
        <v>189</v>
      </c>
      <c r="H4125" s="13" t="s">
        <v>190</v>
      </c>
      <c r="I4125" s="13">
        <v>4124</v>
      </c>
    </row>
    <row r="4126" spans="1:9" x14ac:dyDescent="0.25">
      <c r="A4126" s="13" t="str">
        <f t="shared" si="64"/>
        <v xml:space="preserve">907-683-H Renovation of Low Mast Lighting Assembly, Type 40-1-0-200 </v>
      </c>
      <c r="B4126" s="13" t="s">
        <v>4794</v>
      </c>
      <c r="C4126" s="13" t="s">
        <v>4802</v>
      </c>
      <c r="D4126" s="13" t="s">
        <v>207</v>
      </c>
      <c r="E4126" s="13" t="s">
        <v>187</v>
      </c>
      <c r="F4126" s="13" t="s">
        <v>188</v>
      </c>
      <c r="G4126" s="13" t="s">
        <v>189</v>
      </c>
      <c r="H4126" s="13" t="s">
        <v>190</v>
      </c>
      <c r="I4126" s="13">
        <v>4125</v>
      </c>
    </row>
    <row r="4127" spans="1:9" x14ac:dyDescent="0.25">
      <c r="A4127" s="13" t="str">
        <f t="shared" si="64"/>
        <v xml:space="preserve">907-683-H Renovation of Low Mast Lighting Assembly, Type 40-1-8-200 </v>
      </c>
      <c r="B4127" s="13" t="s">
        <v>4794</v>
      </c>
      <c r="C4127" s="13" t="s">
        <v>4803</v>
      </c>
      <c r="D4127" s="13" t="s">
        <v>207</v>
      </c>
      <c r="E4127" s="13" t="s">
        <v>187</v>
      </c>
      <c r="F4127" s="13" t="s">
        <v>188</v>
      </c>
      <c r="G4127" s="13" t="s">
        <v>189</v>
      </c>
      <c r="H4127" s="13" t="s">
        <v>190</v>
      </c>
      <c r="I4127" s="13">
        <v>4126</v>
      </c>
    </row>
    <row r="4128" spans="1:9" x14ac:dyDescent="0.25">
      <c r="A4128" s="13" t="str">
        <f t="shared" si="64"/>
        <v xml:space="preserve">907-683-I Renovation of Underpass Lighting Assembly, Type A </v>
      </c>
      <c r="B4128" s="13" t="s">
        <v>4804</v>
      </c>
      <c r="C4128" s="13" t="s">
        <v>4805</v>
      </c>
      <c r="D4128" s="13" t="s">
        <v>207</v>
      </c>
      <c r="E4128" s="13" t="s">
        <v>187</v>
      </c>
      <c r="F4128" s="13" t="s">
        <v>188</v>
      </c>
      <c r="G4128" s="13" t="s">
        <v>189</v>
      </c>
      <c r="H4128" s="13" t="s">
        <v>190</v>
      </c>
      <c r="I4128" s="13">
        <v>4127</v>
      </c>
    </row>
    <row r="4129" spans="1:9" x14ac:dyDescent="0.25">
      <c r="A4129" s="13" t="str">
        <f t="shared" si="64"/>
        <v xml:space="preserve">907-683-PP Lighting Assembly, Per Plans </v>
      </c>
      <c r="B4129" s="13" t="s">
        <v>4806</v>
      </c>
      <c r="C4129" s="13" t="s">
        <v>4807</v>
      </c>
      <c r="D4129" s="13" t="s">
        <v>207</v>
      </c>
      <c r="E4129" s="13" t="s">
        <v>187</v>
      </c>
      <c r="F4129" s="13" t="s">
        <v>188</v>
      </c>
      <c r="G4129" s="13" t="s">
        <v>189</v>
      </c>
      <c r="H4129" s="13" t="s">
        <v>190</v>
      </c>
      <c r="I4129" s="13">
        <v>4128</v>
      </c>
    </row>
    <row r="4130" spans="1:9" x14ac:dyDescent="0.25">
      <c r="A4130" s="13" t="str">
        <f t="shared" si="64"/>
        <v xml:space="preserve">907-683-PP Lighting Assembly, Installation of  </v>
      </c>
      <c r="B4130" s="13" t="s">
        <v>4806</v>
      </c>
      <c r="C4130" s="13" t="s">
        <v>4808</v>
      </c>
      <c r="D4130" s="13" t="s">
        <v>207</v>
      </c>
      <c r="E4130" s="13" t="s">
        <v>187</v>
      </c>
      <c r="F4130" s="13" t="s">
        <v>188</v>
      </c>
      <c r="G4130" s="13" t="s">
        <v>189</v>
      </c>
      <c r="H4130" s="13" t="s">
        <v>190</v>
      </c>
      <c r="I4130" s="13">
        <v>4129</v>
      </c>
    </row>
    <row r="4131" spans="1:9" x14ac:dyDescent="0.25">
      <c r="A4131" s="13" t="str">
        <f t="shared" si="64"/>
        <v xml:space="preserve">684-A      Pole Foundation, 12" Diameter </v>
      </c>
      <c r="B4131" s="13" t="s">
        <v>4809</v>
      </c>
      <c r="C4131" s="13" t="s">
        <v>4810</v>
      </c>
      <c r="D4131" s="13" t="s">
        <v>241</v>
      </c>
      <c r="E4131" s="13" t="s">
        <v>1569</v>
      </c>
      <c r="F4131" s="13" t="s">
        <v>188</v>
      </c>
      <c r="G4131" s="13" t="s">
        <v>189</v>
      </c>
      <c r="H4131" s="13" t="s">
        <v>190</v>
      </c>
      <c r="I4131" s="13">
        <v>4130</v>
      </c>
    </row>
    <row r="4132" spans="1:9" x14ac:dyDescent="0.25">
      <c r="A4132" s="13" t="str">
        <f t="shared" si="64"/>
        <v xml:space="preserve">684-A      Pole Foundation, 18" Diameter </v>
      </c>
      <c r="B4132" s="13" t="s">
        <v>4809</v>
      </c>
      <c r="C4132" s="13" t="s">
        <v>4811</v>
      </c>
      <c r="D4132" s="13" t="s">
        <v>241</v>
      </c>
      <c r="E4132" s="13" t="s">
        <v>1569</v>
      </c>
      <c r="F4132" s="13" t="s">
        <v>188</v>
      </c>
      <c r="G4132" s="13" t="s">
        <v>189</v>
      </c>
      <c r="H4132" s="13" t="s">
        <v>190</v>
      </c>
      <c r="I4132" s="13">
        <v>4131</v>
      </c>
    </row>
    <row r="4133" spans="1:9" x14ac:dyDescent="0.25">
      <c r="A4133" s="13" t="str">
        <f t="shared" si="64"/>
        <v xml:space="preserve">684-A      Pole Foundation, 24" Diameter </v>
      </c>
      <c r="B4133" s="13" t="s">
        <v>4809</v>
      </c>
      <c r="C4133" s="13" t="s">
        <v>4812</v>
      </c>
      <c r="D4133" s="13" t="s">
        <v>241</v>
      </c>
      <c r="E4133" s="13" t="s">
        <v>1569</v>
      </c>
      <c r="F4133" s="13" t="s">
        <v>188</v>
      </c>
      <c r="G4133" s="13" t="s">
        <v>189</v>
      </c>
      <c r="H4133" s="13" t="s">
        <v>190</v>
      </c>
      <c r="I4133" s="13">
        <v>4132</v>
      </c>
    </row>
    <row r="4134" spans="1:9" x14ac:dyDescent="0.25">
      <c r="A4134" s="13" t="str">
        <f t="shared" si="64"/>
        <v xml:space="preserve">684-A      Pole Foundation, 30" Diameter </v>
      </c>
      <c r="B4134" s="13" t="s">
        <v>4809</v>
      </c>
      <c r="C4134" s="13" t="s">
        <v>4813</v>
      </c>
      <c r="D4134" s="13" t="s">
        <v>241</v>
      </c>
      <c r="E4134" s="13" t="s">
        <v>1569</v>
      </c>
      <c r="F4134" s="13" t="s">
        <v>188</v>
      </c>
      <c r="G4134" s="13" t="s">
        <v>189</v>
      </c>
      <c r="H4134" s="13" t="s">
        <v>190</v>
      </c>
      <c r="I4134" s="13">
        <v>4133</v>
      </c>
    </row>
    <row r="4135" spans="1:9" x14ac:dyDescent="0.25">
      <c r="A4135" s="13" t="str">
        <f t="shared" si="64"/>
        <v xml:space="preserve">684-A      Pole Foundation, 36" Diameter </v>
      </c>
      <c r="B4135" s="13" t="s">
        <v>4809</v>
      </c>
      <c r="C4135" s="13" t="s">
        <v>4814</v>
      </c>
      <c r="D4135" s="13" t="s">
        <v>241</v>
      </c>
      <c r="E4135" s="13" t="s">
        <v>1569</v>
      </c>
      <c r="F4135" s="13" t="s">
        <v>188</v>
      </c>
      <c r="G4135" s="13" t="s">
        <v>189</v>
      </c>
      <c r="H4135" s="13" t="s">
        <v>190</v>
      </c>
      <c r="I4135" s="13">
        <v>4134</v>
      </c>
    </row>
    <row r="4136" spans="1:9" x14ac:dyDescent="0.25">
      <c r="A4136" s="13" t="str">
        <f t="shared" si="64"/>
        <v xml:space="preserve">684-A      Pole Foundation, 42" Diameter </v>
      </c>
      <c r="B4136" s="13" t="s">
        <v>4809</v>
      </c>
      <c r="C4136" s="13" t="s">
        <v>4815</v>
      </c>
      <c r="D4136" s="13" t="s">
        <v>241</v>
      </c>
      <c r="E4136" s="13" t="s">
        <v>1569</v>
      </c>
      <c r="F4136" s="13" t="s">
        <v>188</v>
      </c>
      <c r="G4136" s="13" t="s">
        <v>189</v>
      </c>
      <c r="H4136" s="13" t="s">
        <v>190</v>
      </c>
      <c r="I4136" s="13">
        <v>4135</v>
      </c>
    </row>
    <row r="4137" spans="1:9" x14ac:dyDescent="0.25">
      <c r="A4137" s="13" t="str">
        <f t="shared" si="64"/>
        <v xml:space="preserve">684-A      Pole Foundation, 48" Diameter </v>
      </c>
      <c r="B4137" s="13" t="s">
        <v>4809</v>
      </c>
      <c r="C4137" s="13" t="s">
        <v>4816</v>
      </c>
      <c r="D4137" s="13" t="s">
        <v>241</v>
      </c>
      <c r="E4137" s="13" t="s">
        <v>1569</v>
      </c>
      <c r="F4137" s="13" t="s">
        <v>188</v>
      </c>
      <c r="G4137" s="13" t="s">
        <v>189</v>
      </c>
      <c r="H4137" s="13" t="s">
        <v>190</v>
      </c>
      <c r="I4137" s="13">
        <v>4136</v>
      </c>
    </row>
    <row r="4138" spans="1:9" x14ac:dyDescent="0.25">
      <c r="A4138" s="13" t="str">
        <f t="shared" si="64"/>
        <v xml:space="preserve">684-B      Slip Casing, 12" Diameter </v>
      </c>
      <c r="B4138" s="13" t="s">
        <v>4817</v>
      </c>
      <c r="C4138" s="13" t="s">
        <v>4818</v>
      </c>
      <c r="D4138" s="13" t="s">
        <v>230</v>
      </c>
      <c r="E4138" s="13" t="s">
        <v>187</v>
      </c>
      <c r="F4138" s="13" t="s">
        <v>188</v>
      </c>
      <c r="G4138" s="13" t="s">
        <v>189</v>
      </c>
      <c r="H4138" s="13" t="s">
        <v>190</v>
      </c>
      <c r="I4138" s="13">
        <v>4137</v>
      </c>
    </row>
    <row r="4139" spans="1:9" x14ac:dyDescent="0.25">
      <c r="A4139" s="13" t="str">
        <f t="shared" si="64"/>
        <v xml:space="preserve">684-B      Slip Casing, 18" Diameter </v>
      </c>
      <c r="B4139" s="13" t="s">
        <v>4817</v>
      </c>
      <c r="C4139" s="13" t="s">
        <v>4819</v>
      </c>
      <c r="D4139" s="13" t="s">
        <v>230</v>
      </c>
      <c r="E4139" s="13" t="s">
        <v>187</v>
      </c>
      <c r="F4139" s="13" t="s">
        <v>188</v>
      </c>
      <c r="G4139" s="13" t="s">
        <v>189</v>
      </c>
      <c r="H4139" s="13" t="s">
        <v>190</v>
      </c>
      <c r="I4139" s="13">
        <v>4138</v>
      </c>
    </row>
    <row r="4140" spans="1:9" x14ac:dyDescent="0.25">
      <c r="A4140" s="13" t="str">
        <f t="shared" si="64"/>
        <v xml:space="preserve">684-B      Slip Casing, 24" Diameter </v>
      </c>
      <c r="B4140" s="13" t="s">
        <v>4817</v>
      </c>
      <c r="C4140" s="13" t="s">
        <v>3930</v>
      </c>
      <c r="D4140" s="13" t="s">
        <v>230</v>
      </c>
      <c r="E4140" s="13" t="s">
        <v>187</v>
      </c>
      <c r="F4140" s="13" t="s">
        <v>188</v>
      </c>
      <c r="G4140" s="13" t="s">
        <v>189</v>
      </c>
      <c r="H4140" s="13" t="s">
        <v>190</v>
      </c>
      <c r="I4140" s="13">
        <v>4139</v>
      </c>
    </row>
    <row r="4141" spans="1:9" x14ac:dyDescent="0.25">
      <c r="A4141" s="13" t="str">
        <f t="shared" si="64"/>
        <v xml:space="preserve">684-B      Slip Casing, 30" Diameter </v>
      </c>
      <c r="B4141" s="13" t="s">
        <v>4817</v>
      </c>
      <c r="C4141" s="13" t="s">
        <v>3931</v>
      </c>
      <c r="D4141" s="13" t="s">
        <v>230</v>
      </c>
      <c r="E4141" s="13" t="s">
        <v>187</v>
      </c>
      <c r="F4141" s="13" t="s">
        <v>188</v>
      </c>
      <c r="G4141" s="13" t="s">
        <v>189</v>
      </c>
      <c r="H4141" s="13" t="s">
        <v>190</v>
      </c>
      <c r="I4141" s="13">
        <v>4140</v>
      </c>
    </row>
    <row r="4142" spans="1:9" x14ac:dyDescent="0.25">
      <c r="A4142" s="13" t="str">
        <f t="shared" si="64"/>
        <v xml:space="preserve">684-B      Slip Casing, 36" Diameter </v>
      </c>
      <c r="B4142" s="13" t="s">
        <v>4817</v>
      </c>
      <c r="C4142" s="13" t="s">
        <v>3932</v>
      </c>
      <c r="D4142" s="13" t="s">
        <v>230</v>
      </c>
      <c r="E4142" s="13" t="s">
        <v>187</v>
      </c>
      <c r="F4142" s="13" t="s">
        <v>188</v>
      </c>
      <c r="G4142" s="13" t="s">
        <v>189</v>
      </c>
      <c r="H4142" s="13" t="s">
        <v>190</v>
      </c>
      <c r="I4142" s="13">
        <v>4141</v>
      </c>
    </row>
    <row r="4143" spans="1:9" x14ac:dyDescent="0.25">
      <c r="A4143" s="13" t="str">
        <f t="shared" si="64"/>
        <v xml:space="preserve">684-B      Slip Casing, 42" Diameter </v>
      </c>
      <c r="B4143" s="13" t="s">
        <v>4817</v>
      </c>
      <c r="C4143" s="13" t="s">
        <v>4820</v>
      </c>
      <c r="D4143" s="13" t="s">
        <v>230</v>
      </c>
      <c r="E4143" s="13" t="s">
        <v>187</v>
      </c>
      <c r="F4143" s="13" t="s">
        <v>188</v>
      </c>
      <c r="G4143" s="13" t="s">
        <v>189</v>
      </c>
      <c r="H4143" s="13" t="s">
        <v>190</v>
      </c>
      <c r="I4143" s="13">
        <v>4142</v>
      </c>
    </row>
    <row r="4144" spans="1:9" x14ac:dyDescent="0.25">
      <c r="A4144" s="13" t="str">
        <f t="shared" si="64"/>
        <v xml:space="preserve">684-B      Slip Casing, 48" Diameter </v>
      </c>
      <c r="B4144" s="13" t="s">
        <v>4817</v>
      </c>
      <c r="C4144" s="13" t="s">
        <v>3933</v>
      </c>
      <c r="D4144" s="13" t="s">
        <v>230</v>
      </c>
      <c r="E4144" s="13" t="s">
        <v>187</v>
      </c>
      <c r="F4144" s="13" t="s">
        <v>188</v>
      </c>
      <c r="G4144" s="13" t="s">
        <v>189</v>
      </c>
      <c r="H4144" s="13" t="s">
        <v>190</v>
      </c>
      <c r="I4144" s="13">
        <v>4143</v>
      </c>
    </row>
    <row r="4145" spans="1:9" x14ac:dyDescent="0.25">
      <c r="A4145" s="13" t="str">
        <f t="shared" si="64"/>
        <v xml:space="preserve">684-B      Slip Casing, 60" Diameter </v>
      </c>
      <c r="B4145" s="13" t="s">
        <v>4817</v>
      </c>
      <c r="C4145" s="13" t="s">
        <v>4821</v>
      </c>
      <c r="D4145" s="13" t="s">
        <v>230</v>
      </c>
      <c r="E4145" s="13" t="s">
        <v>187</v>
      </c>
      <c r="F4145" s="13" t="s">
        <v>188</v>
      </c>
      <c r="G4145" s="13" t="s">
        <v>189</v>
      </c>
      <c r="H4145" s="13" t="s">
        <v>190</v>
      </c>
      <c r="I4145" s="13">
        <v>4144</v>
      </c>
    </row>
    <row r="4146" spans="1:9" x14ac:dyDescent="0.25">
      <c r="A4146" s="13" t="str">
        <f t="shared" si="64"/>
        <v xml:space="preserve">684-C      Piling </v>
      </c>
      <c r="B4146" s="13" t="s">
        <v>4822</v>
      </c>
      <c r="C4146" s="13" t="s">
        <v>4823</v>
      </c>
      <c r="D4146" s="13" t="s">
        <v>230</v>
      </c>
      <c r="E4146" s="13" t="s">
        <v>1569</v>
      </c>
      <c r="F4146" s="13" t="s">
        <v>188</v>
      </c>
      <c r="G4146" s="13" t="s">
        <v>189</v>
      </c>
      <c r="H4146" s="13" t="s">
        <v>190</v>
      </c>
      <c r="I4146" s="13">
        <v>4145</v>
      </c>
    </row>
    <row r="4147" spans="1:9" x14ac:dyDescent="0.25">
      <c r="A4147" s="13" t="str">
        <f t="shared" si="64"/>
        <v xml:space="preserve">907-684-PP Pole Foundation, Per Plans </v>
      </c>
      <c r="B4147" s="13" t="s">
        <v>4824</v>
      </c>
      <c r="C4147" s="13" t="s">
        <v>4825</v>
      </c>
      <c r="D4147" s="13" t="s">
        <v>241</v>
      </c>
      <c r="E4147" s="13" t="s">
        <v>1569</v>
      </c>
      <c r="F4147" s="13" t="s">
        <v>188</v>
      </c>
      <c r="G4147" s="13" t="s">
        <v>189</v>
      </c>
      <c r="H4147" s="13" t="s">
        <v>190</v>
      </c>
      <c r="I4147" s="13">
        <v>4146</v>
      </c>
    </row>
    <row r="4148" spans="1:9" x14ac:dyDescent="0.25">
      <c r="A4148" s="13" t="str">
        <f t="shared" si="64"/>
        <v xml:space="preserve">907-684-PP Pole Foundation </v>
      </c>
      <c r="B4148" s="13" t="s">
        <v>4824</v>
      </c>
      <c r="C4148" s="13" t="s">
        <v>4826</v>
      </c>
      <c r="D4148" s="13" t="s">
        <v>207</v>
      </c>
      <c r="E4148" s="13" t="s">
        <v>187</v>
      </c>
      <c r="F4148" s="13" t="s">
        <v>188</v>
      </c>
      <c r="G4148" s="13" t="s">
        <v>189</v>
      </c>
      <c r="H4148" s="13" t="s">
        <v>190</v>
      </c>
      <c r="I4148" s="13">
        <v>4147</v>
      </c>
    </row>
    <row r="4149" spans="1:9" x14ac:dyDescent="0.25">
      <c r="A4149" s="13" t="str">
        <f t="shared" si="64"/>
        <v xml:space="preserve">685-A      Underground Electric Cable, UF, AWG #1/0, 3 Conductor </v>
      </c>
      <c r="B4149" s="13" t="s">
        <v>4827</v>
      </c>
      <c r="C4149" s="13" t="s">
        <v>4828</v>
      </c>
      <c r="D4149" s="13" t="s">
        <v>230</v>
      </c>
      <c r="E4149" s="13" t="s">
        <v>187</v>
      </c>
      <c r="F4149" s="13" t="s">
        <v>188</v>
      </c>
      <c r="G4149" s="13" t="s">
        <v>189</v>
      </c>
      <c r="H4149" s="13" t="s">
        <v>190</v>
      </c>
      <c r="I4149" s="13">
        <v>4148</v>
      </c>
    </row>
    <row r="4150" spans="1:9" x14ac:dyDescent="0.25">
      <c r="A4150" s="13" t="str">
        <f t="shared" si="64"/>
        <v xml:space="preserve">685-A      Underground Electric Cable, UF, AWG 2, 3 Conductor </v>
      </c>
      <c r="B4150" s="13" t="s">
        <v>4827</v>
      </c>
      <c r="C4150" s="13" t="s">
        <v>4829</v>
      </c>
      <c r="D4150" s="13" t="s">
        <v>230</v>
      </c>
      <c r="E4150" s="13" t="s">
        <v>187</v>
      </c>
      <c r="F4150" s="13" t="s">
        <v>188</v>
      </c>
      <c r="G4150" s="13" t="s">
        <v>189</v>
      </c>
      <c r="H4150" s="13" t="s">
        <v>190</v>
      </c>
      <c r="I4150" s="13">
        <v>4149</v>
      </c>
    </row>
    <row r="4151" spans="1:9" x14ac:dyDescent="0.25">
      <c r="A4151" s="13" t="str">
        <f t="shared" si="64"/>
        <v xml:space="preserve">685-A      Underground Electric Cable, UF, AWG 4, 3 Conductor </v>
      </c>
      <c r="B4151" s="13" t="s">
        <v>4827</v>
      </c>
      <c r="C4151" s="13" t="s">
        <v>4830</v>
      </c>
      <c r="D4151" s="13" t="s">
        <v>230</v>
      </c>
      <c r="E4151" s="13" t="s">
        <v>187</v>
      </c>
      <c r="F4151" s="13" t="s">
        <v>188</v>
      </c>
      <c r="G4151" s="13" t="s">
        <v>189</v>
      </c>
      <c r="H4151" s="13" t="s">
        <v>190</v>
      </c>
      <c r="I4151" s="13">
        <v>4150</v>
      </c>
    </row>
    <row r="4152" spans="1:9" x14ac:dyDescent="0.25">
      <c r="A4152" s="13" t="str">
        <f t="shared" si="64"/>
        <v xml:space="preserve">685-A      Underground Electric Cable, XHHW-2, AWG #2, 3 Conductor </v>
      </c>
      <c r="B4152" s="13" t="s">
        <v>4827</v>
      </c>
      <c r="C4152" s="13" t="s">
        <v>4831</v>
      </c>
      <c r="D4152" s="13" t="s">
        <v>230</v>
      </c>
      <c r="E4152" s="13" t="s">
        <v>187</v>
      </c>
      <c r="F4152" s="13" t="s">
        <v>188</v>
      </c>
      <c r="G4152" s="13" t="s">
        <v>189</v>
      </c>
      <c r="H4152" s="13" t="s">
        <v>190</v>
      </c>
      <c r="I4152" s="13">
        <v>4151</v>
      </c>
    </row>
    <row r="4153" spans="1:9" x14ac:dyDescent="0.25">
      <c r="A4153" s="13" t="str">
        <f t="shared" si="64"/>
        <v xml:space="preserve">685-B      Aerially Supported Electrical Cable, Triplex, AWG #1/0, 3 Conductor </v>
      </c>
      <c r="B4153" s="13" t="s">
        <v>4832</v>
      </c>
      <c r="C4153" s="13" t="s">
        <v>4833</v>
      </c>
      <c r="D4153" s="13" t="s">
        <v>230</v>
      </c>
      <c r="E4153" s="13" t="s">
        <v>187</v>
      </c>
      <c r="F4153" s="13" t="s">
        <v>188</v>
      </c>
      <c r="G4153" s="13" t="s">
        <v>189</v>
      </c>
      <c r="H4153" s="13" t="s">
        <v>190</v>
      </c>
      <c r="I4153" s="13">
        <v>4152</v>
      </c>
    </row>
    <row r="4154" spans="1:9" x14ac:dyDescent="0.25">
      <c r="A4154" s="13" t="str">
        <f t="shared" si="64"/>
        <v xml:space="preserve">685-B      Aerially Supported Electrical Cable, XLP, AWG 2, 2 Conductor </v>
      </c>
      <c r="B4154" s="13" t="s">
        <v>4832</v>
      </c>
      <c r="C4154" s="13" t="s">
        <v>4834</v>
      </c>
      <c r="D4154" s="13" t="s">
        <v>230</v>
      </c>
      <c r="E4154" s="13" t="s">
        <v>187</v>
      </c>
      <c r="F4154" s="13" t="s">
        <v>188</v>
      </c>
      <c r="G4154" s="13" t="s">
        <v>189</v>
      </c>
      <c r="H4154" s="13" t="s">
        <v>190</v>
      </c>
      <c r="I4154" s="13">
        <v>4153</v>
      </c>
    </row>
    <row r="4155" spans="1:9" x14ac:dyDescent="0.25">
      <c r="A4155" s="13" t="str">
        <f t="shared" si="64"/>
        <v xml:space="preserve">685-B      Aerially Supported Electrical Cable, XLP, AWG 2, 3 Conductor </v>
      </c>
      <c r="B4155" s="13" t="s">
        <v>4832</v>
      </c>
      <c r="C4155" s="13" t="s">
        <v>4835</v>
      </c>
      <c r="D4155" s="13" t="s">
        <v>230</v>
      </c>
      <c r="E4155" s="13" t="s">
        <v>187</v>
      </c>
      <c r="F4155" s="13" t="s">
        <v>188</v>
      </c>
      <c r="G4155" s="13" t="s">
        <v>189</v>
      </c>
      <c r="H4155" s="13" t="s">
        <v>190</v>
      </c>
      <c r="I4155" s="13">
        <v>4154</v>
      </c>
    </row>
    <row r="4156" spans="1:9" x14ac:dyDescent="0.25">
      <c r="A4156" s="13" t="str">
        <f t="shared" si="64"/>
        <v xml:space="preserve">685-B      Aerially Supported Electrical Cable, XLP, AWG 4, 3 Conductor </v>
      </c>
      <c r="B4156" s="13" t="s">
        <v>4832</v>
      </c>
      <c r="C4156" s="13" t="s">
        <v>4836</v>
      </c>
      <c r="D4156" s="13" t="s">
        <v>230</v>
      </c>
      <c r="E4156" s="13" t="s">
        <v>187</v>
      </c>
      <c r="F4156" s="13" t="s">
        <v>188</v>
      </c>
      <c r="G4156" s="13" t="s">
        <v>189</v>
      </c>
      <c r="H4156" s="13" t="s">
        <v>190</v>
      </c>
      <c r="I4156" s="13">
        <v>4155</v>
      </c>
    </row>
    <row r="4157" spans="1:9" x14ac:dyDescent="0.25">
      <c r="A4157" s="13" t="str">
        <f t="shared" si="64"/>
        <v xml:space="preserve">685-B      Aerially Supported Electrical Cable, XLP, AWG 6, 3 Conductor </v>
      </c>
      <c r="B4157" s="13" t="s">
        <v>4832</v>
      </c>
      <c r="C4157" s="13" t="s">
        <v>4837</v>
      </c>
      <c r="D4157" s="13" t="s">
        <v>230</v>
      </c>
      <c r="E4157" s="13" t="s">
        <v>187</v>
      </c>
      <c r="F4157" s="13" t="s">
        <v>188</v>
      </c>
      <c r="G4157" s="13" t="s">
        <v>189</v>
      </c>
      <c r="H4157" s="13" t="s">
        <v>190</v>
      </c>
      <c r="I4157" s="13">
        <v>4156</v>
      </c>
    </row>
    <row r="4158" spans="1:9" x14ac:dyDescent="0.25">
      <c r="A4158" s="13" t="str">
        <f t="shared" si="64"/>
        <v xml:space="preserve">685-C      Temporary Lighting Assemblies </v>
      </c>
      <c r="B4158" s="13" t="s">
        <v>4838</v>
      </c>
      <c r="C4158" s="13" t="s">
        <v>4839</v>
      </c>
      <c r="D4158" s="13" t="s">
        <v>207</v>
      </c>
      <c r="E4158" s="13" t="s">
        <v>187</v>
      </c>
      <c r="F4158" s="13" t="s">
        <v>188</v>
      </c>
      <c r="G4158" s="13" t="s">
        <v>189</v>
      </c>
      <c r="H4158" s="13" t="s">
        <v>190</v>
      </c>
      <c r="I4158" s="13">
        <v>4157</v>
      </c>
    </row>
    <row r="4159" spans="1:9" x14ac:dyDescent="0.25">
      <c r="A4159" s="13" t="str">
        <f t="shared" si="64"/>
        <v xml:space="preserve">685-C      Temporary Lighting Assembly, 30-1-0-250 </v>
      </c>
      <c r="B4159" s="13" t="s">
        <v>4838</v>
      </c>
      <c r="C4159" s="13" t="s">
        <v>4840</v>
      </c>
      <c r="D4159" s="13" t="s">
        <v>207</v>
      </c>
      <c r="E4159" s="13" t="s">
        <v>187</v>
      </c>
      <c r="F4159" s="13" t="s">
        <v>188</v>
      </c>
      <c r="G4159" s="13" t="s">
        <v>189</v>
      </c>
      <c r="H4159" s="13" t="s">
        <v>190</v>
      </c>
      <c r="I4159" s="13">
        <v>4158</v>
      </c>
    </row>
    <row r="4160" spans="1:9" x14ac:dyDescent="0.25">
      <c r="A4160" s="13" t="str">
        <f t="shared" si="64"/>
        <v xml:space="preserve">685-C      Temporary Lighting Assembly, 30-1-10-250 </v>
      </c>
      <c r="B4160" s="13" t="s">
        <v>4838</v>
      </c>
      <c r="C4160" s="13" t="s">
        <v>4841</v>
      </c>
      <c r="D4160" s="13" t="s">
        <v>207</v>
      </c>
      <c r="E4160" s="13" t="s">
        <v>187</v>
      </c>
      <c r="F4160" s="13" t="s">
        <v>188</v>
      </c>
      <c r="G4160" s="13" t="s">
        <v>189</v>
      </c>
      <c r="H4160" s="13" t="s">
        <v>190</v>
      </c>
      <c r="I4160" s="13">
        <v>4159</v>
      </c>
    </row>
    <row r="4161" spans="1:9" x14ac:dyDescent="0.25">
      <c r="A4161" s="13" t="str">
        <f t="shared" si="64"/>
        <v xml:space="preserve">685-C      Temporary Lighting Assembly, 35-1-0-250 </v>
      </c>
      <c r="B4161" s="13" t="s">
        <v>4838</v>
      </c>
      <c r="C4161" s="13" t="s">
        <v>4842</v>
      </c>
      <c r="D4161" s="13" t="s">
        <v>207</v>
      </c>
      <c r="E4161" s="13" t="s">
        <v>187</v>
      </c>
      <c r="F4161" s="13" t="s">
        <v>188</v>
      </c>
      <c r="G4161" s="13" t="s">
        <v>189</v>
      </c>
      <c r="H4161" s="13" t="s">
        <v>190</v>
      </c>
      <c r="I4161" s="13">
        <v>4160</v>
      </c>
    </row>
    <row r="4162" spans="1:9" x14ac:dyDescent="0.25">
      <c r="A4162" s="13" t="str">
        <f t="shared" si="64"/>
        <v xml:space="preserve">685-C      Temporary Lighting Assembly, 40-1-6-250 </v>
      </c>
      <c r="B4162" s="13" t="s">
        <v>4838</v>
      </c>
      <c r="C4162" s="13" t="s">
        <v>4843</v>
      </c>
      <c r="D4162" s="13" t="s">
        <v>207</v>
      </c>
      <c r="E4162" s="13" t="s">
        <v>187</v>
      </c>
      <c r="F4162" s="13" t="s">
        <v>188</v>
      </c>
      <c r="G4162" s="13" t="s">
        <v>189</v>
      </c>
      <c r="H4162" s="13" t="s">
        <v>190</v>
      </c>
      <c r="I4162" s="13">
        <v>4161</v>
      </c>
    </row>
    <row r="4163" spans="1:9" x14ac:dyDescent="0.25">
      <c r="A4163" s="13" t="str">
        <f t="shared" si="64"/>
        <v xml:space="preserve">685-D      Service Pole </v>
      </c>
      <c r="B4163" s="13" t="s">
        <v>4844</v>
      </c>
      <c r="C4163" s="13" t="s">
        <v>4845</v>
      </c>
      <c r="D4163" s="13" t="s">
        <v>207</v>
      </c>
      <c r="E4163" s="13" t="s">
        <v>187</v>
      </c>
      <c r="F4163" s="13" t="s">
        <v>188</v>
      </c>
      <c r="G4163" s="13" t="s">
        <v>189</v>
      </c>
      <c r="H4163" s="13" t="s">
        <v>190</v>
      </c>
      <c r="I4163" s="13">
        <v>4162</v>
      </c>
    </row>
    <row r="4164" spans="1:9" x14ac:dyDescent="0.25">
      <c r="A4164" s="13" t="str">
        <f t="shared" ref="A4164:A4227" si="65">_xlfn.CONCAT(B4164," ", C4164)</f>
        <v xml:space="preserve">686-A      Relocation of Existing Lighting Assemblies </v>
      </c>
      <c r="B4164" s="13" t="s">
        <v>4846</v>
      </c>
      <c r="C4164" s="13" t="s">
        <v>4847</v>
      </c>
      <c r="D4164" s="13" t="s">
        <v>207</v>
      </c>
      <c r="E4164" s="13" t="s">
        <v>187</v>
      </c>
      <c r="F4164" s="13" t="s">
        <v>188</v>
      </c>
      <c r="G4164" s="13" t="s">
        <v>189</v>
      </c>
      <c r="H4164" s="13" t="s">
        <v>190</v>
      </c>
      <c r="I4164" s="13">
        <v>4163</v>
      </c>
    </row>
    <row r="4165" spans="1:9" x14ac:dyDescent="0.25">
      <c r="A4165" s="13" t="str">
        <f t="shared" si="65"/>
        <v xml:space="preserve">686-B      Relocation of Existing Wiring </v>
      </c>
      <c r="B4165" s="13" t="s">
        <v>4848</v>
      </c>
      <c r="C4165" s="13" t="s">
        <v>4849</v>
      </c>
      <c r="D4165" s="13" t="s">
        <v>230</v>
      </c>
      <c r="E4165" s="13" t="s">
        <v>187</v>
      </c>
      <c r="F4165" s="13" t="s">
        <v>188</v>
      </c>
      <c r="G4165" s="13" t="s">
        <v>189</v>
      </c>
      <c r="H4165" s="13" t="s">
        <v>190</v>
      </c>
      <c r="I4165" s="13">
        <v>4164</v>
      </c>
    </row>
    <row r="4166" spans="1:9" x14ac:dyDescent="0.25">
      <c r="A4166" s="13" t="str">
        <f t="shared" si="65"/>
        <v xml:space="preserve">907-687-A  Traffic Recorder Classification Permanent System </v>
      </c>
      <c r="B4166" s="13" t="s">
        <v>4850</v>
      </c>
      <c r="C4166" s="13" t="s">
        <v>4851</v>
      </c>
      <c r="D4166" s="13" t="s">
        <v>207</v>
      </c>
      <c r="E4166" s="13" t="s">
        <v>187</v>
      </c>
      <c r="F4166" s="13" t="s">
        <v>188</v>
      </c>
      <c r="G4166" s="13" t="s">
        <v>189</v>
      </c>
      <c r="H4166" s="13" t="s">
        <v>190</v>
      </c>
      <c r="I4166" s="13">
        <v>4165</v>
      </c>
    </row>
    <row r="4167" spans="1:9" x14ac:dyDescent="0.25">
      <c r="A4167" s="13" t="str">
        <f t="shared" si="65"/>
        <v xml:space="preserve">907-687-B  Traffic Recorder Classification Short Term Permanent System </v>
      </c>
      <c r="B4167" s="13" t="s">
        <v>4852</v>
      </c>
      <c r="C4167" s="13" t="s">
        <v>4853</v>
      </c>
      <c r="D4167" s="13" t="s">
        <v>207</v>
      </c>
      <c r="E4167" s="13" t="s">
        <v>187</v>
      </c>
      <c r="F4167" s="13" t="s">
        <v>188</v>
      </c>
      <c r="G4167" s="13" t="s">
        <v>189</v>
      </c>
      <c r="H4167" s="13" t="s">
        <v>190</v>
      </c>
      <c r="I4167" s="13">
        <v>4166</v>
      </c>
    </row>
    <row r="4168" spans="1:9" x14ac:dyDescent="0.25">
      <c r="A4168" s="13" t="str">
        <f t="shared" si="65"/>
        <v xml:space="preserve">907-688-A  Traffic Recorder WIM Kistler System </v>
      </c>
      <c r="B4168" s="13" t="s">
        <v>4854</v>
      </c>
      <c r="C4168" s="13" t="s">
        <v>4855</v>
      </c>
      <c r="D4168" s="13" t="s">
        <v>207</v>
      </c>
      <c r="E4168" s="13" t="s">
        <v>187</v>
      </c>
      <c r="F4168" s="13" t="s">
        <v>188</v>
      </c>
      <c r="G4168" s="13" t="s">
        <v>189</v>
      </c>
      <c r="H4168" s="13" t="s">
        <v>190</v>
      </c>
      <c r="I4168" s="13">
        <v>4167</v>
      </c>
    </row>
    <row r="4169" spans="1:9" x14ac:dyDescent="0.25">
      <c r="A4169" s="13" t="str">
        <f t="shared" si="65"/>
        <v xml:space="preserve">907-688-A  Traffic Recorder WIM Kistler System, 4-Lane </v>
      </c>
      <c r="B4169" s="13" t="s">
        <v>4854</v>
      </c>
      <c r="C4169" s="13" t="s">
        <v>4856</v>
      </c>
      <c r="D4169" s="13" t="s">
        <v>207</v>
      </c>
      <c r="E4169" s="13" t="s">
        <v>187</v>
      </c>
      <c r="F4169" s="13" t="s">
        <v>188</v>
      </c>
      <c r="G4169" s="13" t="s">
        <v>189</v>
      </c>
      <c r="H4169" s="13" t="s">
        <v>190</v>
      </c>
      <c r="I4169" s="13">
        <v>4168</v>
      </c>
    </row>
    <row r="4170" spans="1:9" x14ac:dyDescent="0.25">
      <c r="A4170" s="13" t="str">
        <f t="shared" si="65"/>
        <v xml:space="preserve">907-688-B  Traffic Recorder WIM BL Piezo System </v>
      </c>
      <c r="B4170" s="13" t="s">
        <v>4857</v>
      </c>
      <c r="C4170" s="13" t="s">
        <v>4858</v>
      </c>
      <c r="D4170" s="13" t="s">
        <v>207</v>
      </c>
      <c r="E4170" s="13" t="s">
        <v>187</v>
      </c>
      <c r="F4170" s="13" t="s">
        <v>188</v>
      </c>
      <c r="G4170" s="13" t="s">
        <v>189</v>
      </c>
      <c r="H4170" s="13" t="s">
        <v>190</v>
      </c>
      <c r="I4170" s="13">
        <v>4169</v>
      </c>
    </row>
    <row r="4171" spans="1:9" x14ac:dyDescent="0.25">
      <c r="A4171" s="13" t="str">
        <f t="shared" si="65"/>
        <v xml:space="preserve">907-688-C  Traffic Recorder Induction Loop  System </v>
      </c>
      <c r="B4171" s="13" t="s">
        <v>4859</v>
      </c>
      <c r="C4171" s="13" t="s">
        <v>4860</v>
      </c>
      <c r="D4171" s="13" t="s">
        <v>207</v>
      </c>
      <c r="E4171" s="13" t="s">
        <v>187</v>
      </c>
      <c r="F4171" s="13" t="s">
        <v>188</v>
      </c>
      <c r="G4171" s="13" t="s">
        <v>189</v>
      </c>
      <c r="H4171" s="13" t="s">
        <v>190</v>
      </c>
      <c r="I4171" s="13">
        <v>4170</v>
      </c>
    </row>
    <row r="4172" spans="1:9" x14ac:dyDescent="0.25">
      <c r="A4172" s="13" t="str">
        <f t="shared" si="65"/>
        <v xml:space="preserve">907-689-A  Glow Stripe </v>
      </c>
      <c r="B4172" s="13" t="s">
        <v>4861</v>
      </c>
      <c r="C4172" s="13" t="s">
        <v>4862</v>
      </c>
      <c r="D4172" s="13" t="s">
        <v>230</v>
      </c>
      <c r="E4172" s="13" t="s">
        <v>187</v>
      </c>
      <c r="F4172" s="13" t="s">
        <v>188</v>
      </c>
      <c r="G4172" s="13" t="s">
        <v>189</v>
      </c>
      <c r="H4172" s="13" t="s">
        <v>190</v>
      </c>
      <c r="I4172" s="13">
        <v>4171</v>
      </c>
    </row>
    <row r="4173" spans="1:9" x14ac:dyDescent="0.25">
      <c r="A4173" s="13" t="str">
        <f t="shared" si="65"/>
        <v xml:space="preserve">907-689-A  Glow Stripe </v>
      </c>
      <c r="B4173" s="13" t="s">
        <v>4861</v>
      </c>
      <c r="C4173" s="13" t="s">
        <v>4862</v>
      </c>
      <c r="D4173" s="13" t="s">
        <v>308</v>
      </c>
      <c r="E4173" s="13" t="s">
        <v>187</v>
      </c>
      <c r="F4173" s="13" t="s">
        <v>188</v>
      </c>
      <c r="G4173" s="13" t="s">
        <v>189</v>
      </c>
      <c r="H4173" s="13" t="s">
        <v>190</v>
      </c>
      <c r="I4173" s="13">
        <v>4172</v>
      </c>
    </row>
    <row r="4174" spans="1:9" x14ac:dyDescent="0.25">
      <c r="A4174" s="13" t="str">
        <f t="shared" si="65"/>
        <v xml:space="preserve">907-689-A  Glow Stripe </v>
      </c>
      <c r="B4174" s="13" t="s">
        <v>4861</v>
      </c>
      <c r="C4174" s="13" t="s">
        <v>4862</v>
      </c>
      <c r="D4174" s="13" t="s">
        <v>221</v>
      </c>
      <c r="E4174" s="13" t="s">
        <v>187</v>
      </c>
      <c r="F4174" s="13" t="s">
        <v>188</v>
      </c>
      <c r="G4174" s="13" t="s">
        <v>189</v>
      </c>
      <c r="H4174" s="13" t="s">
        <v>190</v>
      </c>
      <c r="I4174" s="13">
        <v>4173</v>
      </c>
    </row>
    <row r="4175" spans="1:9" x14ac:dyDescent="0.25">
      <c r="A4175" s="13" t="str">
        <f t="shared" si="65"/>
        <v xml:space="preserve">907-693-PP Catch Basin, Per Plans </v>
      </c>
      <c r="B4175" s="13" t="s">
        <v>4863</v>
      </c>
      <c r="C4175" s="13" t="s">
        <v>4864</v>
      </c>
      <c r="D4175" s="13" t="s">
        <v>207</v>
      </c>
      <c r="E4175" s="13" t="s">
        <v>187</v>
      </c>
      <c r="F4175" s="13" t="s">
        <v>188</v>
      </c>
      <c r="G4175" s="13" t="s">
        <v>189</v>
      </c>
      <c r="H4175" s="13" t="s">
        <v>190</v>
      </c>
      <c r="I4175" s="13">
        <v>4174</v>
      </c>
    </row>
    <row r="4176" spans="1:9" x14ac:dyDescent="0.25">
      <c r="A4176" s="13" t="str">
        <f t="shared" si="65"/>
        <v xml:space="preserve">699-A      Roadway Construction Stakes </v>
      </c>
      <c r="B4176" s="13" t="s">
        <v>4865</v>
      </c>
      <c r="C4176" s="13" t="s">
        <v>4866</v>
      </c>
      <c r="D4176" s="13" t="s">
        <v>186</v>
      </c>
      <c r="E4176" s="13" t="s">
        <v>187</v>
      </c>
      <c r="F4176" s="13" t="s">
        <v>188</v>
      </c>
      <c r="G4176" s="13" t="s">
        <v>189</v>
      </c>
      <c r="H4176" s="13" t="s">
        <v>190</v>
      </c>
      <c r="I4176" s="13">
        <v>4175</v>
      </c>
    </row>
    <row r="4177" spans="1:9" x14ac:dyDescent="0.25">
      <c r="A4177" s="13" t="str">
        <f t="shared" si="65"/>
        <v xml:space="preserve">699-B      Bridge Construction Stakes </v>
      </c>
      <c r="B4177" s="13" t="s">
        <v>4867</v>
      </c>
      <c r="C4177" s="13" t="s">
        <v>4868</v>
      </c>
      <c r="D4177" s="13" t="s">
        <v>186</v>
      </c>
      <c r="E4177" s="13" t="s">
        <v>187</v>
      </c>
      <c r="F4177" s="13" t="s">
        <v>188</v>
      </c>
      <c r="G4177" s="13" t="s">
        <v>189</v>
      </c>
      <c r="H4177" s="13" t="s">
        <v>190</v>
      </c>
      <c r="I4177" s="13">
        <v>4176</v>
      </c>
    </row>
    <row r="4178" spans="1:9" x14ac:dyDescent="0.25">
      <c r="A4178" s="13" t="str">
        <f t="shared" si="65"/>
        <v xml:space="preserve">907-699-C  Unmanned Aerial System </v>
      </c>
      <c r="B4178" s="13" t="s">
        <v>4869</v>
      </c>
      <c r="C4178" s="13" t="s">
        <v>4870</v>
      </c>
      <c r="D4178" s="13" t="s">
        <v>186</v>
      </c>
      <c r="E4178" s="13" t="s">
        <v>187</v>
      </c>
      <c r="F4178" s="13" t="s">
        <v>188</v>
      </c>
      <c r="G4178" s="13" t="s">
        <v>189</v>
      </c>
      <c r="H4178" s="13" t="s">
        <v>190</v>
      </c>
      <c r="I4178" s="13">
        <v>4177</v>
      </c>
    </row>
    <row r="4179" spans="1:9" x14ac:dyDescent="0.25">
      <c r="A4179" s="13" t="str">
        <f t="shared" si="65"/>
        <v xml:space="preserve">801-A      Foundation Excavation </v>
      </c>
      <c r="B4179" s="13" t="s">
        <v>4871</v>
      </c>
      <c r="C4179" s="13" t="s">
        <v>4872</v>
      </c>
      <c r="D4179" s="13" t="s">
        <v>241</v>
      </c>
      <c r="E4179" s="13" t="s">
        <v>1569</v>
      </c>
      <c r="F4179" s="13" t="s">
        <v>188</v>
      </c>
      <c r="G4179" s="13" t="s">
        <v>4873</v>
      </c>
      <c r="H4179" s="13" t="s">
        <v>190</v>
      </c>
      <c r="I4179" s="13">
        <v>4178</v>
      </c>
    </row>
    <row r="4180" spans="1:9" x14ac:dyDescent="0.25">
      <c r="A4180" s="13" t="str">
        <f t="shared" si="65"/>
        <v xml:space="preserve">801-B      Cofferdams </v>
      </c>
      <c r="B4180" s="13" t="s">
        <v>4874</v>
      </c>
      <c r="C4180" s="13" t="s">
        <v>4875</v>
      </c>
      <c r="D4180" s="13" t="s">
        <v>186</v>
      </c>
      <c r="E4180" s="13" t="s">
        <v>1569</v>
      </c>
      <c r="F4180" s="13" t="s">
        <v>188</v>
      </c>
      <c r="G4180" s="13" t="s">
        <v>4873</v>
      </c>
      <c r="H4180" s="13" t="s">
        <v>190</v>
      </c>
      <c r="I4180" s="13">
        <v>4179</v>
      </c>
    </row>
    <row r="4181" spans="1:9" x14ac:dyDescent="0.25">
      <c r="A4181" s="13" t="str">
        <f t="shared" si="65"/>
        <v xml:space="preserve">802-A      Permanent Steel Sheet Piling </v>
      </c>
      <c r="B4181" s="13" t="s">
        <v>4876</v>
      </c>
      <c r="C4181" s="13" t="s">
        <v>4877</v>
      </c>
      <c r="D4181" s="13" t="s">
        <v>308</v>
      </c>
      <c r="E4181" s="13" t="s">
        <v>1569</v>
      </c>
      <c r="F4181" s="13" t="s">
        <v>188</v>
      </c>
      <c r="G4181" s="13" t="s">
        <v>4873</v>
      </c>
      <c r="H4181" s="13" t="s">
        <v>190</v>
      </c>
      <c r="I4181" s="13">
        <v>4180</v>
      </c>
    </row>
    <row r="4182" spans="1:9" x14ac:dyDescent="0.25">
      <c r="A4182" s="13" t="str">
        <f t="shared" si="65"/>
        <v xml:space="preserve">802-B      Permanent Concrete Sheet Piling </v>
      </c>
      <c r="B4182" s="13" t="s">
        <v>4878</v>
      </c>
      <c r="C4182" s="13" t="s">
        <v>4879</v>
      </c>
      <c r="D4182" s="13" t="s">
        <v>308</v>
      </c>
      <c r="E4182" s="13" t="s">
        <v>1569</v>
      </c>
      <c r="F4182" s="13" t="s">
        <v>188</v>
      </c>
      <c r="G4182" s="13" t="s">
        <v>4873</v>
      </c>
      <c r="H4182" s="13" t="s">
        <v>190</v>
      </c>
      <c r="I4182" s="13">
        <v>4181</v>
      </c>
    </row>
    <row r="4183" spans="1:9" x14ac:dyDescent="0.25">
      <c r="A4183" s="13" t="str">
        <f t="shared" si="65"/>
        <v xml:space="preserve">802-C      Temporary Steel Sheet Piling </v>
      </c>
      <c r="B4183" s="13" t="s">
        <v>4880</v>
      </c>
      <c r="C4183" s="13" t="s">
        <v>4881</v>
      </c>
      <c r="D4183" s="13" t="s">
        <v>308</v>
      </c>
      <c r="E4183" s="13" t="s">
        <v>1569</v>
      </c>
      <c r="F4183" s="13" t="s">
        <v>188</v>
      </c>
      <c r="G4183" s="13" t="s">
        <v>4873</v>
      </c>
      <c r="H4183" s="13" t="s">
        <v>190</v>
      </c>
      <c r="I4183" s="13">
        <v>4182</v>
      </c>
    </row>
    <row r="4184" spans="1:9" x14ac:dyDescent="0.25">
      <c r="A4184" s="13" t="str">
        <f t="shared" si="65"/>
        <v xml:space="preserve">803-A      Test Pile </v>
      </c>
      <c r="B4184" s="13" t="s">
        <v>4882</v>
      </c>
      <c r="C4184" s="13" t="s">
        <v>4883</v>
      </c>
      <c r="D4184" s="13" t="s">
        <v>207</v>
      </c>
      <c r="E4184" s="13" t="s">
        <v>1569</v>
      </c>
      <c r="F4184" s="13" t="s">
        <v>188</v>
      </c>
      <c r="G4184" s="13" t="s">
        <v>4873</v>
      </c>
      <c r="H4184" s="13" t="s">
        <v>190</v>
      </c>
      <c r="I4184" s="13">
        <v>4183</v>
      </c>
    </row>
    <row r="4185" spans="1:9" x14ac:dyDescent="0.25">
      <c r="A4185" s="13" t="str">
        <f t="shared" si="65"/>
        <v xml:space="preserve">907-803-B  Conventional Static Pile Load Test </v>
      </c>
      <c r="B4185" s="13" t="s">
        <v>4884</v>
      </c>
      <c r="C4185" s="13" t="s">
        <v>4885</v>
      </c>
      <c r="D4185" s="13" t="s">
        <v>207</v>
      </c>
      <c r="E4185" s="13" t="s">
        <v>1569</v>
      </c>
      <c r="F4185" s="13" t="s">
        <v>188</v>
      </c>
      <c r="G4185" s="13" t="s">
        <v>4873</v>
      </c>
      <c r="H4185" s="13" t="s">
        <v>190</v>
      </c>
      <c r="I4185" s="13">
        <v>4184</v>
      </c>
    </row>
    <row r="4186" spans="1:9" x14ac:dyDescent="0.25">
      <c r="A4186" s="13" t="str">
        <f t="shared" si="65"/>
        <v xml:space="preserve">803-C      12" x 12" Prestressed Concrete Piling </v>
      </c>
      <c r="B4186" s="13" t="s">
        <v>4886</v>
      </c>
      <c r="C4186" s="13" t="s">
        <v>4887</v>
      </c>
      <c r="D4186" s="13" t="s">
        <v>230</v>
      </c>
      <c r="E4186" s="13" t="s">
        <v>1569</v>
      </c>
      <c r="F4186" s="13" t="s">
        <v>188</v>
      </c>
      <c r="G4186" s="13" t="s">
        <v>4873</v>
      </c>
      <c r="H4186" s="13" t="s">
        <v>190</v>
      </c>
      <c r="I4186" s="13">
        <v>4185</v>
      </c>
    </row>
    <row r="4187" spans="1:9" x14ac:dyDescent="0.25">
      <c r="A4187" s="13" t="str">
        <f t="shared" si="65"/>
        <v xml:space="preserve">803-C      14" x 14" Prestressed Concrete Piling </v>
      </c>
      <c r="B4187" s="13" t="s">
        <v>4886</v>
      </c>
      <c r="C4187" s="13" t="s">
        <v>4888</v>
      </c>
      <c r="D4187" s="13" t="s">
        <v>230</v>
      </c>
      <c r="E4187" s="13" t="s">
        <v>1569</v>
      </c>
      <c r="F4187" s="13" t="s">
        <v>188</v>
      </c>
      <c r="G4187" s="13" t="s">
        <v>4873</v>
      </c>
      <c r="H4187" s="13" t="s">
        <v>190</v>
      </c>
      <c r="I4187" s="13">
        <v>4186</v>
      </c>
    </row>
    <row r="4188" spans="1:9" x14ac:dyDescent="0.25">
      <c r="A4188" s="13" t="str">
        <f t="shared" si="65"/>
        <v xml:space="preserve">803-C      16" x 16" Prestressed Concrete Piling </v>
      </c>
      <c r="B4188" s="13" t="s">
        <v>4886</v>
      </c>
      <c r="C4188" s="13" t="s">
        <v>4889</v>
      </c>
      <c r="D4188" s="13" t="s">
        <v>230</v>
      </c>
      <c r="E4188" s="13" t="s">
        <v>1569</v>
      </c>
      <c r="F4188" s="13" t="s">
        <v>188</v>
      </c>
      <c r="G4188" s="13" t="s">
        <v>4873</v>
      </c>
      <c r="H4188" s="13" t="s">
        <v>190</v>
      </c>
      <c r="I4188" s="13">
        <v>4187</v>
      </c>
    </row>
    <row r="4189" spans="1:9" x14ac:dyDescent="0.25">
      <c r="A4189" s="13" t="str">
        <f t="shared" si="65"/>
        <v xml:space="preserve">803-C      18" x 18" Prestressed Concrete Piling </v>
      </c>
      <c r="B4189" s="13" t="s">
        <v>4886</v>
      </c>
      <c r="C4189" s="13" t="s">
        <v>4890</v>
      </c>
      <c r="D4189" s="13" t="s">
        <v>230</v>
      </c>
      <c r="E4189" s="13" t="s">
        <v>1569</v>
      </c>
      <c r="F4189" s="13" t="s">
        <v>188</v>
      </c>
      <c r="G4189" s="13" t="s">
        <v>4873</v>
      </c>
      <c r="H4189" s="13" t="s">
        <v>190</v>
      </c>
      <c r="I4189" s="13">
        <v>4188</v>
      </c>
    </row>
    <row r="4190" spans="1:9" x14ac:dyDescent="0.25">
      <c r="A4190" s="13" t="str">
        <f t="shared" si="65"/>
        <v xml:space="preserve">803-C      20" x 20" Prestressed Concrete Piling </v>
      </c>
      <c r="B4190" s="13" t="s">
        <v>4886</v>
      </c>
      <c r="C4190" s="13" t="s">
        <v>4891</v>
      </c>
      <c r="D4190" s="13" t="s">
        <v>230</v>
      </c>
      <c r="E4190" s="13" t="s">
        <v>1569</v>
      </c>
      <c r="F4190" s="13" t="s">
        <v>188</v>
      </c>
      <c r="G4190" s="13" t="s">
        <v>4873</v>
      </c>
      <c r="H4190" s="13" t="s">
        <v>190</v>
      </c>
      <c r="I4190" s="13">
        <v>4189</v>
      </c>
    </row>
    <row r="4191" spans="1:9" x14ac:dyDescent="0.25">
      <c r="A4191" s="13" t="str">
        <f t="shared" si="65"/>
        <v xml:space="preserve">803-C      24" x 24" Prestressed Concrete Piling </v>
      </c>
      <c r="B4191" s="13" t="s">
        <v>4886</v>
      </c>
      <c r="C4191" s="13" t="s">
        <v>4892</v>
      </c>
      <c r="D4191" s="13" t="s">
        <v>230</v>
      </c>
      <c r="E4191" s="13" t="s">
        <v>1569</v>
      </c>
      <c r="F4191" s="13" t="s">
        <v>188</v>
      </c>
      <c r="G4191" s="13" t="s">
        <v>4873</v>
      </c>
      <c r="H4191" s="13" t="s">
        <v>190</v>
      </c>
      <c r="I4191" s="13">
        <v>4190</v>
      </c>
    </row>
    <row r="4192" spans="1:9" x14ac:dyDescent="0.25">
      <c r="A4192" s="13" t="str">
        <f t="shared" si="65"/>
        <v xml:space="preserve">803-D      HP 10 x 42 Steel Piling </v>
      </c>
      <c r="B4192" s="13" t="s">
        <v>4893</v>
      </c>
      <c r="C4192" s="13" t="s">
        <v>4894</v>
      </c>
      <c r="D4192" s="13" t="s">
        <v>230</v>
      </c>
      <c r="E4192" s="13" t="s">
        <v>1569</v>
      </c>
      <c r="F4192" s="13" t="s">
        <v>188</v>
      </c>
      <c r="G4192" s="13" t="s">
        <v>4873</v>
      </c>
      <c r="H4192" s="13" t="s">
        <v>190</v>
      </c>
      <c r="I4192" s="13">
        <v>4191</v>
      </c>
    </row>
    <row r="4193" spans="1:9" x14ac:dyDescent="0.25">
      <c r="A4193" s="13" t="str">
        <f t="shared" si="65"/>
        <v xml:space="preserve">803-D      HP 12 x 53 Steel Piling </v>
      </c>
      <c r="B4193" s="13" t="s">
        <v>4893</v>
      </c>
      <c r="C4193" s="13" t="s">
        <v>4895</v>
      </c>
      <c r="D4193" s="13" t="s">
        <v>230</v>
      </c>
      <c r="E4193" s="13" t="s">
        <v>1569</v>
      </c>
      <c r="F4193" s="13" t="s">
        <v>188</v>
      </c>
      <c r="G4193" s="13" t="s">
        <v>4873</v>
      </c>
      <c r="H4193" s="13" t="s">
        <v>190</v>
      </c>
      <c r="I4193" s="13">
        <v>4192</v>
      </c>
    </row>
    <row r="4194" spans="1:9" x14ac:dyDescent="0.25">
      <c r="A4194" s="13" t="str">
        <f t="shared" si="65"/>
        <v xml:space="preserve">803-D      HP 12 x 63 Steel Piling </v>
      </c>
      <c r="B4194" s="13" t="s">
        <v>4893</v>
      </c>
      <c r="C4194" s="13" t="s">
        <v>4896</v>
      </c>
      <c r="D4194" s="13" t="s">
        <v>230</v>
      </c>
      <c r="E4194" s="13" t="s">
        <v>1569</v>
      </c>
      <c r="F4194" s="13" t="s">
        <v>188</v>
      </c>
      <c r="G4194" s="13" t="s">
        <v>4873</v>
      </c>
      <c r="H4194" s="13" t="s">
        <v>190</v>
      </c>
      <c r="I4194" s="13">
        <v>4193</v>
      </c>
    </row>
    <row r="4195" spans="1:9" x14ac:dyDescent="0.25">
      <c r="A4195" s="13" t="str">
        <f t="shared" si="65"/>
        <v xml:space="preserve">803-D      HP 12 x 84 Steel Piling </v>
      </c>
      <c r="B4195" s="13" t="s">
        <v>4893</v>
      </c>
      <c r="C4195" s="13" t="s">
        <v>4897</v>
      </c>
      <c r="D4195" s="13" t="s">
        <v>230</v>
      </c>
      <c r="E4195" s="13" t="s">
        <v>1569</v>
      </c>
      <c r="F4195" s="13" t="s">
        <v>188</v>
      </c>
      <c r="G4195" s="13" t="s">
        <v>4873</v>
      </c>
      <c r="H4195" s="13" t="s">
        <v>190</v>
      </c>
      <c r="I4195" s="13">
        <v>4194</v>
      </c>
    </row>
    <row r="4196" spans="1:9" x14ac:dyDescent="0.25">
      <c r="A4196" s="13" t="str">
        <f t="shared" si="65"/>
        <v xml:space="preserve">803-D      HP 14 x 117 Steel Piling </v>
      </c>
      <c r="B4196" s="13" t="s">
        <v>4893</v>
      </c>
      <c r="C4196" s="13" t="s">
        <v>4898</v>
      </c>
      <c r="D4196" s="13" t="s">
        <v>230</v>
      </c>
      <c r="E4196" s="13" t="s">
        <v>1569</v>
      </c>
      <c r="F4196" s="13" t="s">
        <v>188</v>
      </c>
      <c r="G4196" s="13" t="s">
        <v>4873</v>
      </c>
      <c r="H4196" s="13" t="s">
        <v>190</v>
      </c>
      <c r="I4196" s="13">
        <v>4195</v>
      </c>
    </row>
    <row r="4197" spans="1:9" x14ac:dyDescent="0.25">
      <c r="A4197" s="13" t="str">
        <f t="shared" si="65"/>
        <v xml:space="preserve">803-D      HP 14 x 73 Steel Piling </v>
      </c>
      <c r="B4197" s="13" t="s">
        <v>4893</v>
      </c>
      <c r="C4197" s="13" t="s">
        <v>4899</v>
      </c>
      <c r="D4197" s="13" t="s">
        <v>230</v>
      </c>
      <c r="E4197" s="13" t="s">
        <v>1569</v>
      </c>
      <c r="F4197" s="13" t="s">
        <v>188</v>
      </c>
      <c r="G4197" s="13" t="s">
        <v>4873</v>
      </c>
      <c r="H4197" s="13" t="s">
        <v>190</v>
      </c>
      <c r="I4197" s="13">
        <v>4196</v>
      </c>
    </row>
    <row r="4198" spans="1:9" x14ac:dyDescent="0.25">
      <c r="A4198" s="13" t="str">
        <f t="shared" si="65"/>
        <v xml:space="preserve">803-D      HP 14 x 89 Steel Piling </v>
      </c>
      <c r="B4198" s="13" t="s">
        <v>4893</v>
      </c>
      <c r="C4198" s="13" t="s">
        <v>4900</v>
      </c>
      <c r="D4198" s="13" t="s">
        <v>230</v>
      </c>
      <c r="E4198" s="13" t="s">
        <v>1569</v>
      </c>
      <c r="F4198" s="13" t="s">
        <v>188</v>
      </c>
      <c r="G4198" s="13" t="s">
        <v>4873</v>
      </c>
      <c r="H4198" s="13" t="s">
        <v>190</v>
      </c>
      <c r="I4198" s="13">
        <v>4197</v>
      </c>
    </row>
    <row r="4199" spans="1:9" x14ac:dyDescent="0.25">
      <c r="A4199" s="13" t="str">
        <f t="shared" si="65"/>
        <v xml:space="preserve">803-D      HP 16 x 121 Steel Piling </v>
      </c>
      <c r="B4199" s="13" t="s">
        <v>4893</v>
      </c>
      <c r="C4199" s="13" t="s">
        <v>4901</v>
      </c>
      <c r="D4199" s="13" t="s">
        <v>230</v>
      </c>
      <c r="E4199" s="13" t="s">
        <v>1569</v>
      </c>
      <c r="F4199" s="13" t="s">
        <v>188</v>
      </c>
      <c r="G4199" s="13" t="s">
        <v>4873</v>
      </c>
      <c r="H4199" s="13" t="s">
        <v>190</v>
      </c>
      <c r="I4199" s="13">
        <v>4198</v>
      </c>
    </row>
    <row r="4200" spans="1:9" x14ac:dyDescent="0.25">
      <c r="A4200" s="13" t="str">
        <f t="shared" si="65"/>
        <v xml:space="preserve">803-D      HP 16 x 141 Steel Piling </v>
      </c>
      <c r="B4200" s="13" t="s">
        <v>4893</v>
      </c>
      <c r="C4200" s="13" t="s">
        <v>4902</v>
      </c>
      <c r="D4200" s="13" t="s">
        <v>230</v>
      </c>
      <c r="E4200" s="13" t="s">
        <v>1569</v>
      </c>
      <c r="F4200" s="13" t="s">
        <v>188</v>
      </c>
      <c r="G4200" s="13" t="s">
        <v>4873</v>
      </c>
      <c r="H4200" s="13" t="s">
        <v>190</v>
      </c>
      <c r="I4200" s="13">
        <v>4199</v>
      </c>
    </row>
    <row r="4201" spans="1:9" x14ac:dyDescent="0.25">
      <c r="A4201" s="13" t="str">
        <f t="shared" si="65"/>
        <v xml:space="preserve">803-D      HP 16 x 183 Steel Piling </v>
      </c>
      <c r="B4201" s="13" t="s">
        <v>4893</v>
      </c>
      <c r="C4201" s="13" t="s">
        <v>4903</v>
      </c>
      <c r="D4201" s="13" t="s">
        <v>230</v>
      </c>
      <c r="E4201" s="13" t="s">
        <v>1569</v>
      </c>
      <c r="F4201" s="13" t="s">
        <v>188</v>
      </c>
      <c r="G4201" s="13" t="s">
        <v>4873</v>
      </c>
      <c r="H4201" s="13" t="s">
        <v>190</v>
      </c>
      <c r="I4201" s="13">
        <v>4200</v>
      </c>
    </row>
    <row r="4202" spans="1:9" x14ac:dyDescent="0.25">
      <c r="A4202" s="13" t="str">
        <f t="shared" si="65"/>
        <v xml:space="preserve">803-D      HP 18 x 181 Steel Piling </v>
      </c>
      <c r="B4202" s="13" t="s">
        <v>4893</v>
      </c>
      <c r="C4202" s="13" t="s">
        <v>4904</v>
      </c>
      <c r="D4202" s="13" t="s">
        <v>230</v>
      </c>
      <c r="E4202" s="13" t="s">
        <v>1569</v>
      </c>
      <c r="F4202" s="13" t="s">
        <v>188</v>
      </c>
      <c r="G4202" s="13" t="s">
        <v>4873</v>
      </c>
      <c r="H4202" s="13" t="s">
        <v>190</v>
      </c>
      <c r="I4202" s="13">
        <v>4201</v>
      </c>
    </row>
    <row r="4203" spans="1:9" x14ac:dyDescent="0.25">
      <c r="A4203" s="13" t="str">
        <f t="shared" si="65"/>
        <v xml:space="preserve">803-D      HP 12 x 74 Steel Piling </v>
      </c>
      <c r="B4203" s="13" t="s">
        <v>4893</v>
      </c>
      <c r="C4203" s="13" t="s">
        <v>4905</v>
      </c>
      <c r="D4203" s="13" t="s">
        <v>230</v>
      </c>
      <c r="E4203" s="13" t="s">
        <v>1569</v>
      </c>
      <c r="F4203" s="13" t="s">
        <v>188</v>
      </c>
      <c r="G4203" s="13" t="s">
        <v>4873</v>
      </c>
      <c r="H4203" s="13" t="s">
        <v>190</v>
      </c>
      <c r="I4203" s="13">
        <v>4202</v>
      </c>
    </row>
    <row r="4204" spans="1:9" x14ac:dyDescent="0.25">
      <c r="A4204" s="13" t="str">
        <f t="shared" si="65"/>
        <v xml:space="preserve">803-D      HP 14 x 102 Steel Piling </v>
      </c>
      <c r="B4204" s="13" t="s">
        <v>4893</v>
      </c>
      <c r="C4204" s="13" t="s">
        <v>4906</v>
      </c>
      <c r="D4204" s="13" t="s">
        <v>230</v>
      </c>
      <c r="E4204" s="13" t="s">
        <v>1569</v>
      </c>
      <c r="F4204" s="13" t="s">
        <v>188</v>
      </c>
      <c r="G4204" s="13" t="s">
        <v>4873</v>
      </c>
      <c r="H4204" s="13" t="s">
        <v>190</v>
      </c>
      <c r="I4204" s="13">
        <v>4203</v>
      </c>
    </row>
    <row r="4205" spans="1:9" x14ac:dyDescent="0.25">
      <c r="A4205" s="13" t="str">
        <f t="shared" si="65"/>
        <v xml:space="preserve">803-E      Concrete Piling Cut-off, 14" x 14" </v>
      </c>
      <c r="B4205" s="13" t="s">
        <v>4907</v>
      </c>
      <c r="C4205" s="13" t="s">
        <v>4908</v>
      </c>
      <c r="D4205" s="13" t="s">
        <v>207</v>
      </c>
      <c r="E4205" s="13" t="s">
        <v>1569</v>
      </c>
      <c r="F4205" s="13" t="s">
        <v>188</v>
      </c>
      <c r="G4205" s="13" t="s">
        <v>4873</v>
      </c>
      <c r="H4205" s="13" t="s">
        <v>190</v>
      </c>
      <c r="I4205" s="13">
        <v>4204</v>
      </c>
    </row>
    <row r="4206" spans="1:9" x14ac:dyDescent="0.25">
      <c r="A4206" s="13" t="str">
        <f t="shared" si="65"/>
        <v xml:space="preserve">803-E      Concrete Piling Cut-off, 16" x 16" </v>
      </c>
      <c r="B4206" s="13" t="s">
        <v>4907</v>
      </c>
      <c r="C4206" s="13" t="s">
        <v>4909</v>
      </c>
      <c r="D4206" s="13" t="s">
        <v>207</v>
      </c>
      <c r="E4206" s="13" t="s">
        <v>1569</v>
      </c>
      <c r="F4206" s="13" t="s">
        <v>188</v>
      </c>
      <c r="G4206" s="13" t="s">
        <v>4873</v>
      </c>
      <c r="H4206" s="13" t="s">
        <v>190</v>
      </c>
      <c r="I4206" s="13">
        <v>4205</v>
      </c>
    </row>
    <row r="4207" spans="1:9" x14ac:dyDescent="0.25">
      <c r="A4207" s="13" t="str">
        <f t="shared" si="65"/>
        <v xml:space="preserve">803-E      Concrete Piling Cut-off, 18" x 18" </v>
      </c>
      <c r="B4207" s="13" t="s">
        <v>4907</v>
      </c>
      <c r="C4207" s="13" t="s">
        <v>4910</v>
      </c>
      <c r="D4207" s="13" t="s">
        <v>207</v>
      </c>
      <c r="E4207" s="13" t="s">
        <v>1569</v>
      </c>
      <c r="F4207" s="13" t="s">
        <v>188</v>
      </c>
      <c r="G4207" s="13" t="s">
        <v>4873</v>
      </c>
      <c r="H4207" s="13" t="s">
        <v>190</v>
      </c>
      <c r="I4207" s="13">
        <v>4206</v>
      </c>
    </row>
    <row r="4208" spans="1:9" x14ac:dyDescent="0.25">
      <c r="A4208" s="13" t="str">
        <f t="shared" si="65"/>
        <v xml:space="preserve">803-F      10" Pre-Formed Pile Hole </v>
      </c>
      <c r="B4208" s="13" t="s">
        <v>4911</v>
      </c>
      <c r="C4208" s="13" t="s">
        <v>4912</v>
      </c>
      <c r="D4208" s="13" t="s">
        <v>230</v>
      </c>
      <c r="E4208" s="13" t="s">
        <v>1569</v>
      </c>
      <c r="F4208" s="13" t="s">
        <v>188</v>
      </c>
      <c r="G4208" s="13" t="s">
        <v>4873</v>
      </c>
      <c r="H4208" s="13" t="s">
        <v>190</v>
      </c>
      <c r="I4208" s="13">
        <v>4207</v>
      </c>
    </row>
    <row r="4209" spans="1:9" x14ac:dyDescent="0.25">
      <c r="A4209" s="13" t="str">
        <f t="shared" si="65"/>
        <v xml:space="preserve">803-F      12" Pre-Formed Pile Hole </v>
      </c>
      <c r="B4209" s="13" t="s">
        <v>4911</v>
      </c>
      <c r="C4209" s="13" t="s">
        <v>4913</v>
      </c>
      <c r="D4209" s="13" t="s">
        <v>230</v>
      </c>
      <c r="E4209" s="13" t="s">
        <v>1569</v>
      </c>
      <c r="F4209" s="13" t="s">
        <v>188</v>
      </c>
      <c r="G4209" s="13" t="s">
        <v>4873</v>
      </c>
      <c r="H4209" s="13" t="s">
        <v>190</v>
      </c>
      <c r="I4209" s="13">
        <v>4208</v>
      </c>
    </row>
    <row r="4210" spans="1:9" x14ac:dyDescent="0.25">
      <c r="A4210" s="13" t="str">
        <f t="shared" si="65"/>
        <v xml:space="preserve">803-F      14" Pre-Formed Pile Hole </v>
      </c>
      <c r="B4210" s="13" t="s">
        <v>4911</v>
      </c>
      <c r="C4210" s="13" t="s">
        <v>4914</v>
      </c>
      <c r="D4210" s="13" t="s">
        <v>230</v>
      </c>
      <c r="E4210" s="13" t="s">
        <v>1569</v>
      </c>
      <c r="F4210" s="13" t="s">
        <v>188</v>
      </c>
      <c r="G4210" s="13" t="s">
        <v>4873</v>
      </c>
      <c r="H4210" s="13" t="s">
        <v>190</v>
      </c>
      <c r="I4210" s="13">
        <v>4209</v>
      </c>
    </row>
    <row r="4211" spans="1:9" x14ac:dyDescent="0.25">
      <c r="A4211" s="13" t="str">
        <f t="shared" si="65"/>
        <v xml:space="preserve">803-F      15" Pre-Formed Pile Hole </v>
      </c>
      <c r="B4211" s="13" t="s">
        <v>4911</v>
      </c>
      <c r="C4211" s="13" t="s">
        <v>4915</v>
      </c>
      <c r="D4211" s="13" t="s">
        <v>230</v>
      </c>
      <c r="E4211" s="13" t="s">
        <v>1569</v>
      </c>
      <c r="F4211" s="13" t="s">
        <v>188</v>
      </c>
      <c r="G4211" s="13" t="s">
        <v>4873</v>
      </c>
      <c r="H4211" s="13" t="s">
        <v>190</v>
      </c>
      <c r="I4211" s="13">
        <v>4210</v>
      </c>
    </row>
    <row r="4212" spans="1:9" x14ac:dyDescent="0.25">
      <c r="A4212" s="13" t="str">
        <f t="shared" si="65"/>
        <v xml:space="preserve">803-F      16" Pre-Formed Pile Hole </v>
      </c>
      <c r="B4212" s="13" t="s">
        <v>4911</v>
      </c>
      <c r="C4212" s="13" t="s">
        <v>4916</v>
      </c>
      <c r="D4212" s="13" t="s">
        <v>230</v>
      </c>
      <c r="E4212" s="13" t="s">
        <v>1569</v>
      </c>
      <c r="F4212" s="13" t="s">
        <v>188</v>
      </c>
      <c r="G4212" s="13" t="s">
        <v>4873</v>
      </c>
      <c r="H4212" s="13" t="s">
        <v>190</v>
      </c>
      <c r="I4212" s="13">
        <v>4211</v>
      </c>
    </row>
    <row r="4213" spans="1:9" x14ac:dyDescent="0.25">
      <c r="A4213" s="13" t="str">
        <f t="shared" si="65"/>
        <v xml:space="preserve">803-F      17" Pre-Formed Pile Hole </v>
      </c>
      <c r="B4213" s="13" t="s">
        <v>4911</v>
      </c>
      <c r="C4213" s="13" t="s">
        <v>4917</v>
      </c>
      <c r="D4213" s="13" t="s">
        <v>230</v>
      </c>
      <c r="E4213" s="13" t="s">
        <v>1569</v>
      </c>
      <c r="F4213" s="13" t="s">
        <v>188</v>
      </c>
      <c r="G4213" s="13" t="s">
        <v>4873</v>
      </c>
      <c r="H4213" s="13" t="s">
        <v>190</v>
      </c>
      <c r="I4213" s="13">
        <v>4212</v>
      </c>
    </row>
    <row r="4214" spans="1:9" x14ac:dyDescent="0.25">
      <c r="A4214" s="13" t="str">
        <f t="shared" si="65"/>
        <v xml:space="preserve">803-F      18" Pre-Formed Pile Hole </v>
      </c>
      <c r="B4214" s="13" t="s">
        <v>4911</v>
      </c>
      <c r="C4214" s="13" t="s">
        <v>4918</v>
      </c>
      <c r="D4214" s="13" t="s">
        <v>230</v>
      </c>
      <c r="E4214" s="13" t="s">
        <v>1569</v>
      </c>
      <c r="F4214" s="13" t="s">
        <v>188</v>
      </c>
      <c r="G4214" s="13" t="s">
        <v>4873</v>
      </c>
      <c r="H4214" s="13" t="s">
        <v>190</v>
      </c>
      <c r="I4214" s="13">
        <v>4213</v>
      </c>
    </row>
    <row r="4215" spans="1:9" x14ac:dyDescent="0.25">
      <c r="A4215" s="13" t="str">
        <f t="shared" si="65"/>
        <v xml:space="preserve">803-F      20" Pre-Formed Pile Hole </v>
      </c>
      <c r="B4215" s="13" t="s">
        <v>4911</v>
      </c>
      <c r="C4215" s="13" t="s">
        <v>4919</v>
      </c>
      <c r="D4215" s="13" t="s">
        <v>230</v>
      </c>
      <c r="E4215" s="13" t="s">
        <v>1569</v>
      </c>
      <c r="F4215" s="13" t="s">
        <v>188</v>
      </c>
      <c r="G4215" s="13" t="s">
        <v>4873</v>
      </c>
      <c r="H4215" s="13" t="s">
        <v>190</v>
      </c>
      <c r="I4215" s="13">
        <v>4214</v>
      </c>
    </row>
    <row r="4216" spans="1:9" x14ac:dyDescent="0.25">
      <c r="A4216" s="13" t="str">
        <f t="shared" si="65"/>
        <v xml:space="preserve">803-F      22" Pre-Formed Pile Hole </v>
      </c>
      <c r="B4216" s="13" t="s">
        <v>4911</v>
      </c>
      <c r="C4216" s="13" t="s">
        <v>4920</v>
      </c>
      <c r="D4216" s="13" t="s">
        <v>230</v>
      </c>
      <c r="E4216" s="13" t="s">
        <v>1569</v>
      </c>
      <c r="F4216" s="13" t="s">
        <v>188</v>
      </c>
      <c r="G4216" s="13" t="s">
        <v>4873</v>
      </c>
      <c r="H4216" s="13" t="s">
        <v>190</v>
      </c>
      <c r="I4216" s="13">
        <v>4215</v>
      </c>
    </row>
    <row r="4217" spans="1:9" x14ac:dyDescent="0.25">
      <c r="A4217" s="13" t="str">
        <f t="shared" si="65"/>
        <v xml:space="preserve">803-F      23" Pre-Formed Pile Hole </v>
      </c>
      <c r="B4217" s="13" t="s">
        <v>4911</v>
      </c>
      <c r="C4217" s="13" t="s">
        <v>4921</v>
      </c>
      <c r="D4217" s="13" t="s">
        <v>230</v>
      </c>
      <c r="E4217" s="13" t="s">
        <v>1569</v>
      </c>
      <c r="F4217" s="13" t="s">
        <v>188</v>
      </c>
      <c r="G4217" s="13" t="s">
        <v>4873</v>
      </c>
      <c r="H4217" s="13" t="s">
        <v>190</v>
      </c>
      <c r="I4217" s="13">
        <v>4216</v>
      </c>
    </row>
    <row r="4218" spans="1:9" x14ac:dyDescent="0.25">
      <c r="A4218" s="13" t="str">
        <f t="shared" si="65"/>
        <v xml:space="preserve">803-F      24" Pre-Formed Pile Hole </v>
      </c>
      <c r="B4218" s="13" t="s">
        <v>4911</v>
      </c>
      <c r="C4218" s="13" t="s">
        <v>4922</v>
      </c>
      <c r="D4218" s="13" t="s">
        <v>230</v>
      </c>
      <c r="E4218" s="13" t="s">
        <v>1569</v>
      </c>
      <c r="F4218" s="13" t="s">
        <v>188</v>
      </c>
      <c r="G4218" s="13" t="s">
        <v>4873</v>
      </c>
      <c r="H4218" s="13" t="s">
        <v>190</v>
      </c>
      <c r="I4218" s="13">
        <v>4217</v>
      </c>
    </row>
    <row r="4219" spans="1:9" x14ac:dyDescent="0.25">
      <c r="A4219" s="13" t="str">
        <f t="shared" si="65"/>
        <v xml:space="preserve">803-F      25" Pre-Formed Pile Hole </v>
      </c>
      <c r="B4219" s="13" t="s">
        <v>4911</v>
      </c>
      <c r="C4219" s="13" t="s">
        <v>4923</v>
      </c>
      <c r="D4219" s="13" t="s">
        <v>230</v>
      </c>
      <c r="E4219" s="13" t="s">
        <v>1569</v>
      </c>
      <c r="F4219" s="13" t="s">
        <v>188</v>
      </c>
      <c r="G4219" s="13" t="s">
        <v>4873</v>
      </c>
      <c r="H4219" s="13" t="s">
        <v>190</v>
      </c>
      <c r="I4219" s="13">
        <v>4218</v>
      </c>
    </row>
    <row r="4220" spans="1:9" x14ac:dyDescent="0.25">
      <c r="A4220" s="13" t="str">
        <f t="shared" si="65"/>
        <v xml:space="preserve">803-F      26" Pre-Formed Pile Hole </v>
      </c>
      <c r="B4220" s="13" t="s">
        <v>4911</v>
      </c>
      <c r="C4220" s="13" t="s">
        <v>4924</v>
      </c>
      <c r="D4220" s="13" t="s">
        <v>230</v>
      </c>
      <c r="E4220" s="13" t="s">
        <v>1569</v>
      </c>
      <c r="F4220" s="13" t="s">
        <v>188</v>
      </c>
      <c r="G4220" s="13" t="s">
        <v>4873</v>
      </c>
      <c r="H4220" s="13" t="s">
        <v>190</v>
      </c>
      <c r="I4220" s="13">
        <v>4219</v>
      </c>
    </row>
    <row r="4221" spans="1:9" x14ac:dyDescent="0.25">
      <c r="A4221" s="13" t="str">
        <f t="shared" si="65"/>
        <v xml:space="preserve">803-F      30" Pre-Formed Pile Hole </v>
      </c>
      <c r="B4221" s="13" t="s">
        <v>4911</v>
      </c>
      <c r="C4221" s="13" t="s">
        <v>4925</v>
      </c>
      <c r="D4221" s="13" t="s">
        <v>230</v>
      </c>
      <c r="E4221" s="13" t="s">
        <v>1569</v>
      </c>
      <c r="F4221" s="13" t="s">
        <v>188</v>
      </c>
      <c r="G4221" s="13" t="s">
        <v>4873</v>
      </c>
      <c r="H4221" s="13" t="s">
        <v>190</v>
      </c>
      <c r="I4221" s="13">
        <v>4220</v>
      </c>
    </row>
    <row r="4222" spans="1:9" x14ac:dyDescent="0.25">
      <c r="A4222" s="13" t="str">
        <f t="shared" si="65"/>
        <v xml:space="preserve">803-G      PDA Test Pile, Special Instrumentation Load Test </v>
      </c>
      <c r="B4222" s="13" t="s">
        <v>4926</v>
      </c>
      <c r="C4222" s="13" t="s">
        <v>4927</v>
      </c>
      <c r="D4222" s="13" t="s">
        <v>207</v>
      </c>
      <c r="E4222" s="13" t="s">
        <v>1569</v>
      </c>
      <c r="F4222" s="13" t="s">
        <v>188</v>
      </c>
      <c r="G4222" s="13" t="s">
        <v>4873</v>
      </c>
      <c r="H4222" s="13" t="s">
        <v>190</v>
      </c>
      <c r="I4222" s="13">
        <v>4221</v>
      </c>
    </row>
    <row r="4223" spans="1:9" x14ac:dyDescent="0.25">
      <c r="A4223" s="13" t="str">
        <f t="shared" si="65"/>
        <v xml:space="preserve">803-G      PDA Test Pile and Special Instrumentation Load Test </v>
      </c>
      <c r="B4223" s="13" t="s">
        <v>4926</v>
      </c>
      <c r="C4223" s="13" t="s">
        <v>4928</v>
      </c>
      <c r="D4223" s="13" t="s">
        <v>207</v>
      </c>
      <c r="E4223" s="13" t="s">
        <v>1569</v>
      </c>
      <c r="F4223" s="13" t="s">
        <v>188</v>
      </c>
      <c r="G4223" s="13" t="s">
        <v>4873</v>
      </c>
      <c r="H4223" s="13" t="s">
        <v>190</v>
      </c>
      <c r="I4223" s="13">
        <v>4222</v>
      </c>
    </row>
    <row r="4224" spans="1:9" x14ac:dyDescent="0.25">
      <c r="A4224" s="13" t="str">
        <f t="shared" si="65"/>
        <v xml:space="preserve">907-803-H  PDA Test Pile and Conventional Load Test </v>
      </c>
      <c r="B4224" s="13" t="s">
        <v>4929</v>
      </c>
      <c r="C4224" s="13" t="s">
        <v>4930</v>
      </c>
      <c r="D4224" s="13" t="s">
        <v>207</v>
      </c>
      <c r="E4224" s="13" t="s">
        <v>1569</v>
      </c>
      <c r="F4224" s="13" t="s">
        <v>188</v>
      </c>
      <c r="G4224" s="13" t="s">
        <v>4873</v>
      </c>
      <c r="H4224" s="13" t="s">
        <v>190</v>
      </c>
      <c r="I4224" s="13">
        <v>4223</v>
      </c>
    </row>
    <row r="4225" spans="1:9" x14ac:dyDescent="0.25">
      <c r="A4225" s="13" t="str">
        <f t="shared" si="65"/>
        <v xml:space="preserve">803-H      PDA Test Pile and Conventional Load Test </v>
      </c>
      <c r="B4225" s="13" t="s">
        <v>4931</v>
      </c>
      <c r="C4225" s="13" t="s">
        <v>4930</v>
      </c>
      <c r="D4225" s="13" t="s">
        <v>207</v>
      </c>
      <c r="E4225" s="13" t="s">
        <v>1569</v>
      </c>
      <c r="F4225" s="13" t="s">
        <v>188</v>
      </c>
      <c r="G4225" s="13" t="s">
        <v>4873</v>
      </c>
      <c r="H4225" s="13" t="s">
        <v>190</v>
      </c>
      <c r="I4225" s="13">
        <v>4224</v>
      </c>
    </row>
    <row r="4226" spans="1:9" x14ac:dyDescent="0.25">
      <c r="A4226" s="13" t="str">
        <f t="shared" si="65"/>
        <v xml:space="preserve">907-803-I  PDA Test Pile </v>
      </c>
      <c r="B4226" s="13" t="s">
        <v>4932</v>
      </c>
      <c r="C4226" s="13" t="s">
        <v>4933</v>
      </c>
      <c r="D4226" s="13" t="s">
        <v>207</v>
      </c>
      <c r="E4226" s="13" t="s">
        <v>1569</v>
      </c>
      <c r="F4226" s="13" t="s">
        <v>188</v>
      </c>
      <c r="G4226" s="13" t="s">
        <v>4873</v>
      </c>
      <c r="H4226" s="13" t="s">
        <v>190</v>
      </c>
      <c r="I4226" s="13">
        <v>4225</v>
      </c>
    </row>
    <row r="4227" spans="1:9" x14ac:dyDescent="0.25">
      <c r="A4227" s="13" t="str">
        <f t="shared" si="65"/>
        <v xml:space="preserve">907-803-I  PDA Test Pile, Concrete Pile </v>
      </c>
      <c r="B4227" s="13" t="s">
        <v>4932</v>
      </c>
      <c r="C4227" s="13" t="s">
        <v>4934</v>
      </c>
      <c r="D4227" s="13" t="s">
        <v>207</v>
      </c>
      <c r="E4227" s="13" t="s">
        <v>1569</v>
      </c>
      <c r="F4227" s="13" t="s">
        <v>188</v>
      </c>
      <c r="G4227" s="13" t="s">
        <v>4873</v>
      </c>
      <c r="H4227" s="13" t="s">
        <v>190</v>
      </c>
      <c r="I4227" s="13">
        <v>4226</v>
      </c>
    </row>
    <row r="4228" spans="1:9" x14ac:dyDescent="0.25">
      <c r="A4228" s="13" t="str">
        <f t="shared" ref="A4228:A4291" si="66">_xlfn.CONCAT(B4228," ", C4228)</f>
        <v xml:space="preserve">907-803-I  PDA Test Pile, HP Steel Pile </v>
      </c>
      <c r="B4228" s="13" t="s">
        <v>4932</v>
      </c>
      <c r="C4228" s="13" t="s">
        <v>4935</v>
      </c>
      <c r="D4228" s="13" t="s">
        <v>207</v>
      </c>
      <c r="E4228" s="13" t="s">
        <v>1569</v>
      </c>
      <c r="F4228" s="13" t="s">
        <v>188</v>
      </c>
      <c r="G4228" s="13" t="s">
        <v>4873</v>
      </c>
      <c r="H4228" s="13" t="s">
        <v>190</v>
      </c>
      <c r="I4228" s="13">
        <v>4227</v>
      </c>
    </row>
    <row r="4229" spans="1:9" x14ac:dyDescent="0.25">
      <c r="A4229" s="13" t="str">
        <f t="shared" si="66"/>
        <v xml:space="preserve">907-803-I  PDA Test Pile, Steel Pipe Pile </v>
      </c>
      <c r="B4229" s="13" t="s">
        <v>4932</v>
      </c>
      <c r="C4229" s="13" t="s">
        <v>4936</v>
      </c>
      <c r="D4229" s="13" t="s">
        <v>207</v>
      </c>
      <c r="E4229" s="13" t="s">
        <v>1569</v>
      </c>
      <c r="F4229" s="13" t="s">
        <v>188</v>
      </c>
      <c r="G4229" s="13" t="s">
        <v>4873</v>
      </c>
      <c r="H4229" s="13" t="s">
        <v>190</v>
      </c>
      <c r="I4229" s="13">
        <v>4228</v>
      </c>
    </row>
    <row r="4230" spans="1:9" x14ac:dyDescent="0.25">
      <c r="A4230" s="13" t="str">
        <f t="shared" si="66"/>
        <v xml:space="preserve">907-803-J  Pile Restrike </v>
      </c>
      <c r="B4230" s="13" t="s">
        <v>4937</v>
      </c>
      <c r="C4230" s="13" t="s">
        <v>4938</v>
      </c>
      <c r="D4230" s="13" t="s">
        <v>207</v>
      </c>
      <c r="E4230" s="13" t="s">
        <v>1569</v>
      </c>
      <c r="F4230" s="13" t="s">
        <v>188</v>
      </c>
      <c r="G4230" s="13" t="s">
        <v>4873</v>
      </c>
      <c r="H4230" s="13" t="s">
        <v>190</v>
      </c>
      <c r="I4230" s="13">
        <v>4229</v>
      </c>
    </row>
    <row r="4231" spans="1:9" x14ac:dyDescent="0.25">
      <c r="A4231" s="13" t="str">
        <f t="shared" si="66"/>
        <v xml:space="preserve">803-K      Drilled Shaft, 102" Diameter </v>
      </c>
      <c r="B4231" s="13" t="s">
        <v>4939</v>
      </c>
      <c r="C4231" s="13" t="s">
        <v>4940</v>
      </c>
      <c r="D4231" s="13" t="s">
        <v>230</v>
      </c>
      <c r="E4231" s="13" t="s">
        <v>1569</v>
      </c>
      <c r="F4231" s="13" t="s">
        <v>188</v>
      </c>
      <c r="G4231" s="13" t="s">
        <v>4873</v>
      </c>
      <c r="H4231" s="13" t="s">
        <v>190</v>
      </c>
      <c r="I4231" s="13">
        <v>4230</v>
      </c>
    </row>
    <row r="4232" spans="1:9" x14ac:dyDescent="0.25">
      <c r="A4232" s="13" t="str">
        <f t="shared" si="66"/>
        <v xml:space="preserve">803-K      Drilled Shaft, 24" Diameter </v>
      </c>
      <c r="B4232" s="13" t="s">
        <v>4939</v>
      </c>
      <c r="C4232" s="13" t="s">
        <v>4941</v>
      </c>
      <c r="D4232" s="13" t="s">
        <v>230</v>
      </c>
      <c r="E4232" s="13" t="s">
        <v>1569</v>
      </c>
      <c r="F4232" s="13" t="s">
        <v>188</v>
      </c>
      <c r="G4232" s="13" t="s">
        <v>4873</v>
      </c>
      <c r="H4232" s="13" t="s">
        <v>190</v>
      </c>
      <c r="I4232" s="13">
        <v>4231</v>
      </c>
    </row>
    <row r="4233" spans="1:9" x14ac:dyDescent="0.25">
      <c r="A4233" s="13" t="str">
        <f t="shared" si="66"/>
        <v xml:space="preserve">803-K      Drilled Shaft, 30" Diameter </v>
      </c>
      <c r="B4233" s="13" t="s">
        <v>4939</v>
      </c>
      <c r="C4233" s="13" t="s">
        <v>4942</v>
      </c>
      <c r="D4233" s="13" t="s">
        <v>230</v>
      </c>
      <c r="E4233" s="13" t="s">
        <v>1569</v>
      </c>
      <c r="F4233" s="13" t="s">
        <v>188</v>
      </c>
      <c r="G4233" s="13" t="s">
        <v>4873</v>
      </c>
      <c r="H4233" s="13" t="s">
        <v>190</v>
      </c>
      <c r="I4233" s="13">
        <v>4232</v>
      </c>
    </row>
    <row r="4234" spans="1:9" x14ac:dyDescent="0.25">
      <c r="A4234" s="13" t="str">
        <f t="shared" si="66"/>
        <v xml:space="preserve">803-K      Drilled Shaft, 36" Diameter </v>
      </c>
      <c r="B4234" s="13" t="s">
        <v>4939</v>
      </c>
      <c r="C4234" s="13" t="s">
        <v>4943</v>
      </c>
      <c r="D4234" s="13" t="s">
        <v>230</v>
      </c>
      <c r="E4234" s="13" t="s">
        <v>1569</v>
      </c>
      <c r="F4234" s="13" t="s">
        <v>188</v>
      </c>
      <c r="G4234" s="13" t="s">
        <v>4873</v>
      </c>
      <c r="H4234" s="13" t="s">
        <v>190</v>
      </c>
      <c r="I4234" s="13">
        <v>4233</v>
      </c>
    </row>
    <row r="4235" spans="1:9" x14ac:dyDescent="0.25">
      <c r="A4235" s="13" t="str">
        <f t="shared" si="66"/>
        <v xml:space="preserve">803-K      Drilled Shaft, 42" Diameter </v>
      </c>
      <c r="B4235" s="13" t="s">
        <v>4939</v>
      </c>
      <c r="C4235" s="13" t="s">
        <v>4944</v>
      </c>
      <c r="D4235" s="13" t="s">
        <v>230</v>
      </c>
      <c r="E4235" s="13" t="s">
        <v>1569</v>
      </c>
      <c r="F4235" s="13" t="s">
        <v>188</v>
      </c>
      <c r="G4235" s="13" t="s">
        <v>4873</v>
      </c>
      <c r="H4235" s="13" t="s">
        <v>190</v>
      </c>
      <c r="I4235" s="13">
        <v>4234</v>
      </c>
    </row>
    <row r="4236" spans="1:9" x14ac:dyDescent="0.25">
      <c r="A4236" s="13" t="str">
        <f t="shared" si="66"/>
        <v xml:space="preserve">803-K      Drilled Shaft, 48" Diameter </v>
      </c>
      <c r="B4236" s="13" t="s">
        <v>4939</v>
      </c>
      <c r="C4236" s="13" t="s">
        <v>4945</v>
      </c>
      <c r="D4236" s="13" t="s">
        <v>230</v>
      </c>
      <c r="E4236" s="13" t="s">
        <v>1569</v>
      </c>
      <c r="F4236" s="13" t="s">
        <v>188</v>
      </c>
      <c r="G4236" s="13" t="s">
        <v>4873</v>
      </c>
      <c r="H4236" s="13" t="s">
        <v>190</v>
      </c>
      <c r="I4236" s="13">
        <v>4235</v>
      </c>
    </row>
    <row r="4237" spans="1:9" x14ac:dyDescent="0.25">
      <c r="A4237" s="13" t="str">
        <f t="shared" si="66"/>
        <v xml:space="preserve">803-K      Drilled Shaft, 54" Diameter </v>
      </c>
      <c r="B4237" s="13" t="s">
        <v>4939</v>
      </c>
      <c r="C4237" s="13" t="s">
        <v>4946</v>
      </c>
      <c r="D4237" s="13" t="s">
        <v>230</v>
      </c>
      <c r="E4237" s="13" t="s">
        <v>1569</v>
      </c>
      <c r="F4237" s="13" t="s">
        <v>188</v>
      </c>
      <c r="G4237" s="13" t="s">
        <v>4873</v>
      </c>
      <c r="H4237" s="13" t="s">
        <v>190</v>
      </c>
      <c r="I4237" s="13">
        <v>4236</v>
      </c>
    </row>
    <row r="4238" spans="1:9" x14ac:dyDescent="0.25">
      <c r="A4238" s="13" t="str">
        <f t="shared" si="66"/>
        <v xml:space="preserve">803-K      Drilled Shaft, 60" Diameter </v>
      </c>
      <c r="B4238" s="13" t="s">
        <v>4939</v>
      </c>
      <c r="C4238" s="13" t="s">
        <v>4947</v>
      </c>
      <c r="D4238" s="13" t="s">
        <v>230</v>
      </c>
      <c r="E4238" s="13" t="s">
        <v>1569</v>
      </c>
      <c r="F4238" s="13" t="s">
        <v>188</v>
      </c>
      <c r="G4238" s="13" t="s">
        <v>4873</v>
      </c>
      <c r="H4238" s="13" t="s">
        <v>190</v>
      </c>
      <c r="I4238" s="13">
        <v>4237</v>
      </c>
    </row>
    <row r="4239" spans="1:9" x14ac:dyDescent="0.25">
      <c r="A4239" s="13" t="str">
        <f t="shared" si="66"/>
        <v xml:space="preserve">803-K      Drilled Shaft, 66" Diameter </v>
      </c>
      <c r="B4239" s="13" t="s">
        <v>4939</v>
      </c>
      <c r="C4239" s="13" t="s">
        <v>4948</v>
      </c>
      <c r="D4239" s="13" t="s">
        <v>230</v>
      </c>
      <c r="E4239" s="13" t="s">
        <v>1569</v>
      </c>
      <c r="F4239" s="13" t="s">
        <v>188</v>
      </c>
      <c r="G4239" s="13" t="s">
        <v>4873</v>
      </c>
      <c r="H4239" s="13" t="s">
        <v>190</v>
      </c>
      <c r="I4239" s="13">
        <v>4238</v>
      </c>
    </row>
    <row r="4240" spans="1:9" x14ac:dyDescent="0.25">
      <c r="A4240" s="13" t="str">
        <f t="shared" si="66"/>
        <v xml:space="preserve">803-K      Drilled Shaft, 72" Diameter </v>
      </c>
      <c r="B4240" s="13" t="s">
        <v>4939</v>
      </c>
      <c r="C4240" s="13" t="s">
        <v>4949</v>
      </c>
      <c r="D4240" s="13" t="s">
        <v>230</v>
      </c>
      <c r="E4240" s="13" t="s">
        <v>1569</v>
      </c>
      <c r="F4240" s="13" t="s">
        <v>188</v>
      </c>
      <c r="G4240" s="13" t="s">
        <v>4873</v>
      </c>
      <c r="H4240" s="13" t="s">
        <v>190</v>
      </c>
      <c r="I4240" s="13">
        <v>4239</v>
      </c>
    </row>
    <row r="4241" spans="1:9" x14ac:dyDescent="0.25">
      <c r="A4241" s="13" t="str">
        <f t="shared" si="66"/>
        <v xml:space="preserve">803-K      Drilled Shaft, 78" Diameter </v>
      </c>
      <c r="B4241" s="13" t="s">
        <v>4939</v>
      </c>
      <c r="C4241" s="13" t="s">
        <v>4950</v>
      </c>
      <c r="D4241" s="13" t="s">
        <v>230</v>
      </c>
      <c r="E4241" s="13" t="s">
        <v>1569</v>
      </c>
      <c r="F4241" s="13" t="s">
        <v>188</v>
      </c>
      <c r="G4241" s="13" t="s">
        <v>4873</v>
      </c>
      <c r="H4241" s="13" t="s">
        <v>190</v>
      </c>
      <c r="I4241" s="13">
        <v>4240</v>
      </c>
    </row>
    <row r="4242" spans="1:9" x14ac:dyDescent="0.25">
      <c r="A4242" s="13" t="str">
        <f t="shared" si="66"/>
        <v xml:space="preserve">803-K      Drilled Shaft, 88" Diameter </v>
      </c>
      <c r="B4242" s="13" t="s">
        <v>4939</v>
      </c>
      <c r="C4242" s="13" t="s">
        <v>4951</v>
      </c>
      <c r="D4242" s="13" t="s">
        <v>230</v>
      </c>
      <c r="E4242" s="13" t="s">
        <v>1569</v>
      </c>
      <c r="F4242" s="13" t="s">
        <v>188</v>
      </c>
      <c r="G4242" s="13" t="s">
        <v>4873</v>
      </c>
      <c r="H4242" s="13" t="s">
        <v>190</v>
      </c>
      <c r="I4242" s="13">
        <v>4241</v>
      </c>
    </row>
    <row r="4243" spans="1:9" x14ac:dyDescent="0.25">
      <c r="A4243" s="13" t="str">
        <f t="shared" si="66"/>
        <v xml:space="preserve">803-K      Drilled Shaft, 96" Diameter </v>
      </c>
      <c r="B4243" s="13" t="s">
        <v>4939</v>
      </c>
      <c r="C4243" s="13" t="s">
        <v>4952</v>
      </c>
      <c r="D4243" s="13" t="s">
        <v>230</v>
      </c>
      <c r="E4243" s="13" t="s">
        <v>1569</v>
      </c>
      <c r="F4243" s="13" t="s">
        <v>188</v>
      </c>
      <c r="G4243" s="13" t="s">
        <v>4873</v>
      </c>
      <c r="H4243" s="13" t="s">
        <v>190</v>
      </c>
      <c r="I4243" s="13">
        <v>4242</v>
      </c>
    </row>
    <row r="4244" spans="1:9" x14ac:dyDescent="0.25">
      <c r="A4244" s="13" t="str">
        <f t="shared" si="66"/>
        <v xml:space="preserve">803-K      Drilled Shaft, 84" Diameter </v>
      </c>
      <c r="B4244" s="13" t="s">
        <v>4939</v>
      </c>
      <c r="C4244" s="13" t="s">
        <v>4953</v>
      </c>
      <c r="D4244" s="13" t="s">
        <v>230</v>
      </c>
      <c r="E4244" s="13" t="s">
        <v>1569</v>
      </c>
      <c r="F4244" s="13" t="s">
        <v>188</v>
      </c>
      <c r="G4244" s="13" t="s">
        <v>4873</v>
      </c>
      <c r="H4244" s="13" t="s">
        <v>190</v>
      </c>
      <c r="I4244" s="13">
        <v>4243</v>
      </c>
    </row>
    <row r="4245" spans="1:9" x14ac:dyDescent="0.25">
      <c r="A4245" s="13" t="str">
        <f t="shared" si="66"/>
        <v xml:space="preserve">803-K      Drilled Shaft, 108" Diameter </v>
      </c>
      <c r="B4245" s="13" t="s">
        <v>4939</v>
      </c>
      <c r="C4245" s="13" t="s">
        <v>4954</v>
      </c>
      <c r="D4245" s="13" t="s">
        <v>230</v>
      </c>
      <c r="E4245" s="13" t="s">
        <v>1569</v>
      </c>
      <c r="F4245" s="13" t="s">
        <v>188</v>
      </c>
      <c r="G4245" s="13" t="s">
        <v>4873</v>
      </c>
      <c r="H4245" s="13" t="s">
        <v>190</v>
      </c>
      <c r="I4245" s="13">
        <v>4244</v>
      </c>
    </row>
    <row r="4246" spans="1:9" x14ac:dyDescent="0.25">
      <c r="A4246" s="13" t="str">
        <f t="shared" si="66"/>
        <v xml:space="preserve">803-L      Test Shaft, 42" Diameter </v>
      </c>
      <c r="B4246" s="13" t="s">
        <v>4955</v>
      </c>
      <c r="C4246" s="13" t="s">
        <v>4956</v>
      </c>
      <c r="D4246" s="13" t="s">
        <v>207</v>
      </c>
      <c r="E4246" s="13" t="s">
        <v>1569</v>
      </c>
      <c r="F4246" s="13" t="s">
        <v>188</v>
      </c>
      <c r="G4246" s="13" t="s">
        <v>4873</v>
      </c>
      <c r="H4246" s="13" t="s">
        <v>190</v>
      </c>
      <c r="I4246" s="13">
        <v>4245</v>
      </c>
    </row>
    <row r="4247" spans="1:9" x14ac:dyDescent="0.25">
      <c r="A4247" s="13" t="str">
        <f t="shared" si="66"/>
        <v xml:space="preserve">803-L      Test Shaft, 48" Diameter </v>
      </c>
      <c r="B4247" s="13" t="s">
        <v>4955</v>
      </c>
      <c r="C4247" s="13" t="s">
        <v>4957</v>
      </c>
      <c r="D4247" s="13" t="s">
        <v>207</v>
      </c>
      <c r="E4247" s="13" t="s">
        <v>1569</v>
      </c>
      <c r="F4247" s="13" t="s">
        <v>188</v>
      </c>
      <c r="G4247" s="13" t="s">
        <v>4873</v>
      </c>
      <c r="H4247" s="13" t="s">
        <v>190</v>
      </c>
      <c r="I4247" s="13">
        <v>4246</v>
      </c>
    </row>
    <row r="4248" spans="1:9" x14ac:dyDescent="0.25">
      <c r="A4248" s="13" t="str">
        <f t="shared" si="66"/>
        <v xml:space="preserve">803-L      Test Shaft, 54" Diameter </v>
      </c>
      <c r="B4248" s="13" t="s">
        <v>4955</v>
      </c>
      <c r="C4248" s="13" t="s">
        <v>4958</v>
      </c>
      <c r="D4248" s="13" t="s">
        <v>207</v>
      </c>
      <c r="E4248" s="13" t="s">
        <v>1569</v>
      </c>
      <c r="F4248" s="13" t="s">
        <v>188</v>
      </c>
      <c r="G4248" s="13" t="s">
        <v>4873</v>
      </c>
      <c r="H4248" s="13" t="s">
        <v>190</v>
      </c>
      <c r="I4248" s="13">
        <v>4247</v>
      </c>
    </row>
    <row r="4249" spans="1:9" x14ac:dyDescent="0.25">
      <c r="A4249" s="13" t="str">
        <f t="shared" si="66"/>
        <v xml:space="preserve">803-L      Test Shaft, 60" Diameter </v>
      </c>
      <c r="B4249" s="13" t="s">
        <v>4955</v>
      </c>
      <c r="C4249" s="13" t="s">
        <v>4959</v>
      </c>
      <c r="D4249" s="13" t="s">
        <v>207</v>
      </c>
      <c r="E4249" s="13" t="s">
        <v>1569</v>
      </c>
      <c r="F4249" s="13" t="s">
        <v>188</v>
      </c>
      <c r="G4249" s="13" t="s">
        <v>4873</v>
      </c>
      <c r="H4249" s="13" t="s">
        <v>190</v>
      </c>
      <c r="I4249" s="13">
        <v>4248</v>
      </c>
    </row>
    <row r="4250" spans="1:9" x14ac:dyDescent="0.25">
      <c r="A4250" s="13" t="str">
        <f t="shared" si="66"/>
        <v xml:space="preserve">803-L      Test Shaft, 66" Diameter </v>
      </c>
      <c r="B4250" s="13" t="s">
        <v>4955</v>
      </c>
      <c r="C4250" s="13" t="s">
        <v>4960</v>
      </c>
      <c r="D4250" s="13" t="s">
        <v>207</v>
      </c>
      <c r="E4250" s="13" t="s">
        <v>1569</v>
      </c>
      <c r="F4250" s="13" t="s">
        <v>188</v>
      </c>
      <c r="G4250" s="13" t="s">
        <v>4873</v>
      </c>
      <c r="H4250" s="13" t="s">
        <v>190</v>
      </c>
      <c r="I4250" s="13">
        <v>4249</v>
      </c>
    </row>
    <row r="4251" spans="1:9" x14ac:dyDescent="0.25">
      <c r="A4251" s="13" t="str">
        <f t="shared" si="66"/>
        <v xml:space="preserve">803-L      Test Shaft, 72" Diameter </v>
      </c>
      <c r="B4251" s="13" t="s">
        <v>4955</v>
      </c>
      <c r="C4251" s="13" t="s">
        <v>4961</v>
      </c>
      <c r="D4251" s="13" t="s">
        <v>207</v>
      </c>
      <c r="E4251" s="13" t="s">
        <v>1569</v>
      </c>
      <c r="F4251" s="13" t="s">
        <v>188</v>
      </c>
      <c r="G4251" s="13" t="s">
        <v>4873</v>
      </c>
      <c r="H4251" s="13" t="s">
        <v>190</v>
      </c>
      <c r="I4251" s="13">
        <v>4250</v>
      </c>
    </row>
    <row r="4252" spans="1:9" x14ac:dyDescent="0.25">
      <c r="A4252" s="13" t="str">
        <f t="shared" si="66"/>
        <v xml:space="preserve">803-L      Test Shaft, 78" Diameter </v>
      </c>
      <c r="B4252" s="13" t="s">
        <v>4955</v>
      </c>
      <c r="C4252" s="13" t="s">
        <v>4962</v>
      </c>
      <c r="D4252" s="13" t="s">
        <v>207</v>
      </c>
      <c r="E4252" s="13" t="s">
        <v>1569</v>
      </c>
      <c r="F4252" s="13" t="s">
        <v>188</v>
      </c>
      <c r="G4252" s="13" t="s">
        <v>4873</v>
      </c>
      <c r="H4252" s="13" t="s">
        <v>190</v>
      </c>
      <c r="I4252" s="13">
        <v>4251</v>
      </c>
    </row>
    <row r="4253" spans="1:9" x14ac:dyDescent="0.25">
      <c r="A4253" s="13" t="str">
        <f t="shared" si="66"/>
        <v xml:space="preserve">803-L      Test Shaft, 96" Diameter </v>
      </c>
      <c r="B4253" s="13" t="s">
        <v>4955</v>
      </c>
      <c r="C4253" s="13" t="s">
        <v>4963</v>
      </c>
      <c r="D4253" s="13" t="s">
        <v>207</v>
      </c>
      <c r="E4253" s="13" t="s">
        <v>1569</v>
      </c>
      <c r="F4253" s="13" t="s">
        <v>188</v>
      </c>
      <c r="G4253" s="13" t="s">
        <v>4873</v>
      </c>
      <c r="H4253" s="13" t="s">
        <v>190</v>
      </c>
      <c r="I4253" s="13">
        <v>4252</v>
      </c>
    </row>
    <row r="4254" spans="1:9" x14ac:dyDescent="0.25">
      <c r="A4254" s="13" t="str">
        <f t="shared" si="66"/>
        <v xml:space="preserve">803-L      Test Shaft, 84" Diameter </v>
      </c>
      <c r="B4254" s="13" t="s">
        <v>4955</v>
      </c>
      <c r="C4254" s="13" t="s">
        <v>4964</v>
      </c>
      <c r="D4254" s="13" t="s">
        <v>207</v>
      </c>
      <c r="E4254" s="13" t="s">
        <v>1569</v>
      </c>
      <c r="F4254" s="13" t="s">
        <v>188</v>
      </c>
      <c r="G4254" s="13" t="s">
        <v>4873</v>
      </c>
      <c r="H4254" s="13" t="s">
        <v>190</v>
      </c>
      <c r="I4254" s="13">
        <v>4253</v>
      </c>
    </row>
    <row r="4255" spans="1:9" x14ac:dyDescent="0.25">
      <c r="A4255" s="13" t="str">
        <f t="shared" si="66"/>
        <v xml:space="preserve">803-L      Test Shaft, 108" Diameter </v>
      </c>
      <c r="B4255" s="13" t="s">
        <v>4955</v>
      </c>
      <c r="C4255" s="13" t="s">
        <v>4965</v>
      </c>
      <c r="D4255" s="13" t="s">
        <v>207</v>
      </c>
      <c r="E4255" s="13" t="s">
        <v>1569</v>
      </c>
      <c r="F4255" s="13" t="s">
        <v>188</v>
      </c>
      <c r="G4255" s="13" t="s">
        <v>4873</v>
      </c>
      <c r="H4255" s="13" t="s">
        <v>190</v>
      </c>
      <c r="I4255" s="13">
        <v>4254</v>
      </c>
    </row>
    <row r="4256" spans="1:9" x14ac:dyDescent="0.25">
      <c r="A4256" s="13" t="str">
        <f t="shared" si="66"/>
        <v xml:space="preserve">803-L      Test Shaft, 102" Diameter </v>
      </c>
      <c r="B4256" s="13" t="s">
        <v>4955</v>
      </c>
      <c r="C4256" s="13" t="s">
        <v>4966</v>
      </c>
      <c r="D4256" s="13" t="s">
        <v>207</v>
      </c>
      <c r="E4256" s="13" t="s">
        <v>1569</v>
      </c>
      <c r="F4256" s="13" t="s">
        <v>188</v>
      </c>
      <c r="G4256" s="13" t="s">
        <v>4873</v>
      </c>
      <c r="H4256" s="13" t="s">
        <v>190</v>
      </c>
      <c r="I4256" s="13">
        <v>4255</v>
      </c>
    </row>
    <row r="4257" spans="1:9" x14ac:dyDescent="0.25">
      <c r="A4257" s="13" t="str">
        <f t="shared" si="66"/>
        <v xml:space="preserve">803-M      Trial Shaft, 102" Diameter </v>
      </c>
      <c r="B4257" s="13" t="s">
        <v>4967</v>
      </c>
      <c r="C4257" s="13" t="s">
        <v>4968</v>
      </c>
      <c r="D4257" s="13" t="s">
        <v>230</v>
      </c>
      <c r="E4257" s="13" t="s">
        <v>1569</v>
      </c>
      <c r="F4257" s="13" t="s">
        <v>188</v>
      </c>
      <c r="G4257" s="13" t="s">
        <v>4873</v>
      </c>
      <c r="H4257" s="13" t="s">
        <v>190</v>
      </c>
      <c r="I4257" s="13">
        <v>4256</v>
      </c>
    </row>
    <row r="4258" spans="1:9" x14ac:dyDescent="0.25">
      <c r="A4258" s="13" t="str">
        <f t="shared" si="66"/>
        <v xml:space="preserve">803-M      Trial Shaft, 30" Diameter </v>
      </c>
      <c r="B4258" s="13" t="s">
        <v>4967</v>
      </c>
      <c r="C4258" s="13" t="s">
        <v>4969</v>
      </c>
      <c r="D4258" s="13" t="s">
        <v>230</v>
      </c>
      <c r="E4258" s="13" t="s">
        <v>1569</v>
      </c>
      <c r="F4258" s="13" t="s">
        <v>188</v>
      </c>
      <c r="G4258" s="13" t="s">
        <v>4873</v>
      </c>
      <c r="H4258" s="13" t="s">
        <v>190</v>
      </c>
      <c r="I4258" s="13">
        <v>4257</v>
      </c>
    </row>
    <row r="4259" spans="1:9" x14ac:dyDescent="0.25">
      <c r="A4259" s="13" t="str">
        <f t="shared" si="66"/>
        <v xml:space="preserve">803-M      Trial Shaft, 36" Diameter </v>
      </c>
      <c r="B4259" s="13" t="s">
        <v>4967</v>
      </c>
      <c r="C4259" s="13" t="s">
        <v>4970</v>
      </c>
      <c r="D4259" s="13" t="s">
        <v>230</v>
      </c>
      <c r="E4259" s="13" t="s">
        <v>1569</v>
      </c>
      <c r="F4259" s="13" t="s">
        <v>188</v>
      </c>
      <c r="G4259" s="13" t="s">
        <v>4873</v>
      </c>
      <c r="H4259" s="13" t="s">
        <v>190</v>
      </c>
      <c r="I4259" s="13">
        <v>4258</v>
      </c>
    </row>
    <row r="4260" spans="1:9" x14ac:dyDescent="0.25">
      <c r="A4260" s="13" t="str">
        <f t="shared" si="66"/>
        <v xml:space="preserve">803-M      Trial Shaft, 42" Diameter </v>
      </c>
      <c r="B4260" s="13" t="s">
        <v>4967</v>
      </c>
      <c r="C4260" s="13" t="s">
        <v>4971</v>
      </c>
      <c r="D4260" s="13" t="s">
        <v>230</v>
      </c>
      <c r="E4260" s="13" t="s">
        <v>1569</v>
      </c>
      <c r="F4260" s="13" t="s">
        <v>188</v>
      </c>
      <c r="G4260" s="13" t="s">
        <v>4873</v>
      </c>
      <c r="H4260" s="13" t="s">
        <v>190</v>
      </c>
      <c r="I4260" s="13">
        <v>4259</v>
      </c>
    </row>
    <row r="4261" spans="1:9" x14ac:dyDescent="0.25">
      <c r="A4261" s="13" t="str">
        <f t="shared" si="66"/>
        <v xml:space="preserve">803-M      Trial Shaft, 48" Diameter </v>
      </c>
      <c r="B4261" s="13" t="s">
        <v>4967</v>
      </c>
      <c r="C4261" s="13" t="s">
        <v>4972</v>
      </c>
      <c r="D4261" s="13" t="s">
        <v>230</v>
      </c>
      <c r="E4261" s="13" t="s">
        <v>1569</v>
      </c>
      <c r="F4261" s="13" t="s">
        <v>188</v>
      </c>
      <c r="G4261" s="13" t="s">
        <v>4873</v>
      </c>
      <c r="H4261" s="13" t="s">
        <v>190</v>
      </c>
      <c r="I4261" s="13">
        <v>4260</v>
      </c>
    </row>
    <row r="4262" spans="1:9" x14ac:dyDescent="0.25">
      <c r="A4262" s="13" t="str">
        <f t="shared" si="66"/>
        <v xml:space="preserve">803-M      Trial Shaft, 54" Diameter </v>
      </c>
      <c r="B4262" s="13" t="s">
        <v>4967</v>
      </c>
      <c r="C4262" s="13" t="s">
        <v>4973</v>
      </c>
      <c r="D4262" s="13" t="s">
        <v>230</v>
      </c>
      <c r="E4262" s="13" t="s">
        <v>1569</v>
      </c>
      <c r="F4262" s="13" t="s">
        <v>188</v>
      </c>
      <c r="G4262" s="13" t="s">
        <v>4873</v>
      </c>
      <c r="H4262" s="13" t="s">
        <v>190</v>
      </c>
      <c r="I4262" s="13">
        <v>4261</v>
      </c>
    </row>
    <row r="4263" spans="1:9" x14ac:dyDescent="0.25">
      <c r="A4263" s="13" t="str">
        <f t="shared" si="66"/>
        <v xml:space="preserve">803-M      Trial Shaft, 60" Diameter </v>
      </c>
      <c r="B4263" s="13" t="s">
        <v>4967</v>
      </c>
      <c r="C4263" s="13" t="s">
        <v>4974</v>
      </c>
      <c r="D4263" s="13" t="s">
        <v>230</v>
      </c>
      <c r="E4263" s="13" t="s">
        <v>1569</v>
      </c>
      <c r="F4263" s="13" t="s">
        <v>188</v>
      </c>
      <c r="G4263" s="13" t="s">
        <v>4873</v>
      </c>
      <c r="H4263" s="13" t="s">
        <v>190</v>
      </c>
      <c r="I4263" s="13">
        <v>4262</v>
      </c>
    </row>
    <row r="4264" spans="1:9" x14ac:dyDescent="0.25">
      <c r="A4264" s="13" t="str">
        <f t="shared" si="66"/>
        <v xml:space="preserve">803-M      Trial Shaft, 66" Diameter </v>
      </c>
      <c r="B4264" s="13" t="s">
        <v>4967</v>
      </c>
      <c r="C4264" s="13" t="s">
        <v>4975</v>
      </c>
      <c r="D4264" s="13" t="s">
        <v>230</v>
      </c>
      <c r="E4264" s="13" t="s">
        <v>1569</v>
      </c>
      <c r="F4264" s="13" t="s">
        <v>188</v>
      </c>
      <c r="G4264" s="13" t="s">
        <v>4873</v>
      </c>
      <c r="H4264" s="13" t="s">
        <v>190</v>
      </c>
      <c r="I4264" s="13">
        <v>4263</v>
      </c>
    </row>
    <row r="4265" spans="1:9" x14ac:dyDescent="0.25">
      <c r="A4265" s="13" t="str">
        <f t="shared" si="66"/>
        <v xml:space="preserve">803-M      Trial Shaft, 72" Diameter </v>
      </c>
      <c r="B4265" s="13" t="s">
        <v>4967</v>
      </c>
      <c r="C4265" s="13" t="s">
        <v>4976</v>
      </c>
      <c r="D4265" s="13" t="s">
        <v>230</v>
      </c>
      <c r="E4265" s="13" t="s">
        <v>1569</v>
      </c>
      <c r="F4265" s="13" t="s">
        <v>188</v>
      </c>
      <c r="G4265" s="13" t="s">
        <v>4873</v>
      </c>
      <c r="H4265" s="13" t="s">
        <v>190</v>
      </c>
      <c r="I4265" s="13">
        <v>4264</v>
      </c>
    </row>
    <row r="4266" spans="1:9" x14ac:dyDescent="0.25">
      <c r="A4266" s="13" t="str">
        <f t="shared" si="66"/>
        <v xml:space="preserve">803-M      Trial Shaft, 78" Diameter </v>
      </c>
      <c r="B4266" s="13" t="s">
        <v>4967</v>
      </c>
      <c r="C4266" s="13" t="s">
        <v>4977</v>
      </c>
      <c r="D4266" s="13" t="s">
        <v>230</v>
      </c>
      <c r="E4266" s="13" t="s">
        <v>1569</v>
      </c>
      <c r="F4266" s="13" t="s">
        <v>188</v>
      </c>
      <c r="G4266" s="13" t="s">
        <v>4873</v>
      </c>
      <c r="H4266" s="13" t="s">
        <v>190</v>
      </c>
      <c r="I4266" s="13">
        <v>4265</v>
      </c>
    </row>
    <row r="4267" spans="1:9" x14ac:dyDescent="0.25">
      <c r="A4267" s="13" t="str">
        <f t="shared" si="66"/>
        <v xml:space="preserve">803-M      Trial Shaft, 96" Diameter </v>
      </c>
      <c r="B4267" s="13" t="s">
        <v>4967</v>
      </c>
      <c r="C4267" s="13" t="s">
        <v>4978</v>
      </c>
      <c r="D4267" s="13" t="s">
        <v>230</v>
      </c>
      <c r="E4267" s="13" t="s">
        <v>1569</v>
      </c>
      <c r="F4267" s="13" t="s">
        <v>188</v>
      </c>
      <c r="G4267" s="13" t="s">
        <v>4873</v>
      </c>
      <c r="H4267" s="13" t="s">
        <v>190</v>
      </c>
      <c r="I4267" s="13">
        <v>4266</v>
      </c>
    </row>
    <row r="4268" spans="1:9" x14ac:dyDescent="0.25">
      <c r="A4268" s="13" t="str">
        <f t="shared" si="66"/>
        <v xml:space="preserve">803-M      Trial Shaft, 84" Diameter </v>
      </c>
      <c r="B4268" s="13" t="s">
        <v>4967</v>
      </c>
      <c r="C4268" s="13" t="s">
        <v>4979</v>
      </c>
      <c r="D4268" s="13" t="s">
        <v>230</v>
      </c>
      <c r="E4268" s="13" t="s">
        <v>1569</v>
      </c>
      <c r="F4268" s="13" t="s">
        <v>188</v>
      </c>
      <c r="G4268" s="13" t="s">
        <v>4873</v>
      </c>
      <c r="H4268" s="13" t="s">
        <v>190</v>
      </c>
      <c r="I4268" s="13">
        <v>4267</v>
      </c>
    </row>
    <row r="4269" spans="1:9" x14ac:dyDescent="0.25">
      <c r="A4269" s="13" t="str">
        <f t="shared" si="66"/>
        <v xml:space="preserve">803-M      Trial Shaft, 108" Diameter </v>
      </c>
      <c r="B4269" s="13" t="s">
        <v>4967</v>
      </c>
      <c r="C4269" s="13" t="s">
        <v>4980</v>
      </c>
      <c r="D4269" s="13" t="s">
        <v>230</v>
      </c>
      <c r="E4269" s="13" t="s">
        <v>1569</v>
      </c>
      <c r="F4269" s="13" t="s">
        <v>188</v>
      </c>
      <c r="G4269" s="13" t="s">
        <v>4873</v>
      </c>
      <c r="H4269" s="13" t="s">
        <v>190</v>
      </c>
      <c r="I4269" s="13">
        <v>4268</v>
      </c>
    </row>
    <row r="4270" spans="1:9" x14ac:dyDescent="0.25">
      <c r="A4270" s="13" t="str">
        <f t="shared" si="66"/>
        <v xml:space="preserve">803-N      Exploration </v>
      </c>
      <c r="B4270" s="13" t="s">
        <v>4981</v>
      </c>
      <c r="C4270" s="13" t="s">
        <v>4982</v>
      </c>
      <c r="D4270" s="13" t="s">
        <v>230</v>
      </c>
      <c r="E4270" s="13" t="s">
        <v>1569</v>
      </c>
      <c r="F4270" s="13" t="s">
        <v>188</v>
      </c>
      <c r="G4270" s="13" t="s">
        <v>4873</v>
      </c>
      <c r="H4270" s="13" t="s">
        <v>190</v>
      </c>
      <c r="I4270" s="13">
        <v>4269</v>
      </c>
    </row>
    <row r="4271" spans="1:9" x14ac:dyDescent="0.25">
      <c r="A4271" s="13" t="str">
        <f t="shared" si="66"/>
        <v xml:space="preserve">803-O      Permanent Casing, 102" Diameter </v>
      </c>
      <c r="B4271" s="13" t="s">
        <v>4983</v>
      </c>
      <c r="C4271" s="13" t="s">
        <v>4984</v>
      </c>
      <c r="D4271" s="13" t="s">
        <v>230</v>
      </c>
      <c r="E4271" s="13" t="s">
        <v>1569</v>
      </c>
      <c r="F4271" s="13" t="s">
        <v>188</v>
      </c>
      <c r="G4271" s="13" t="s">
        <v>4873</v>
      </c>
      <c r="H4271" s="13" t="s">
        <v>190</v>
      </c>
      <c r="I4271" s="13">
        <v>4270</v>
      </c>
    </row>
    <row r="4272" spans="1:9" x14ac:dyDescent="0.25">
      <c r="A4272" s="13" t="str">
        <f t="shared" si="66"/>
        <v xml:space="preserve">803-O      Permanent Casing, 108" Diameter </v>
      </c>
      <c r="B4272" s="13" t="s">
        <v>4983</v>
      </c>
      <c r="C4272" s="13" t="s">
        <v>4985</v>
      </c>
      <c r="D4272" s="13" t="s">
        <v>230</v>
      </c>
      <c r="E4272" s="13" t="s">
        <v>1569</v>
      </c>
      <c r="F4272" s="13" t="s">
        <v>188</v>
      </c>
      <c r="G4272" s="13" t="s">
        <v>4873</v>
      </c>
      <c r="H4272" s="13" t="s">
        <v>190</v>
      </c>
      <c r="I4272" s="13">
        <v>4271</v>
      </c>
    </row>
    <row r="4273" spans="1:9" x14ac:dyDescent="0.25">
      <c r="A4273" s="13" t="str">
        <f t="shared" si="66"/>
        <v xml:space="preserve">803-O      Permanent Casing, 24" Diameter </v>
      </c>
      <c r="B4273" s="13" t="s">
        <v>4983</v>
      </c>
      <c r="C4273" s="13" t="s">
        <v>4986</v>
      </c>
      <c r="D4273" s="13" t="s">
        <v>230</v>
      </c>
      <c r="E4273" s="13" t="s">
        <v>1569</v>
      </c>
      <c r="F4273" s="13" t="s">
        <v>188</v>
      </c>
      <c r="G4273" s="13" t="s">
        <v>4873</v>
      </c>
      <c r="H4273" s="13" t="s">
        <v>190</v>
      </c>
      <c r="I4273" s="13">
        <v>4272</v>
      </c>
    </row>
    <row r="4274" spans="1:9" x14ac:dyDescent="0.25">
      <c r="A4274" s="13" t="str">
        <f t="shared" si="66"/>
        <v xml:space="preserve">803-O      Permanent Casing, 30" Diameter </v>
      </c>
      <c r="B4274" s="13" t="s">
        <v>4983</v>
      </c>
      <c r="C4274" s="13" t="s">
        <v>4987</v>
      </c>
      <c r="D4274" s="13" t="s">
        <v>230</v>
      </c>
      <c r="E4274" s="13" t="s">
        <v>1569</v>
      </c>
      <c r="F4274" s="13" t="s">
        <v>188</v>
      </c>
      <c r="G4274" s="13" t="s">
        <v>4873</v>
      </c>
      <c r="H4274" s="13" t="s">
        <v>190</v>
      </c>
      <c r="I4274" s="13">
        <v>4273</v>
      </c>
    </row>
    <row r="4275" spans="1:9" x14ac:dyDescent="0.25">
      <c r="A4275" s="13" t="str">
        <f t="shared" si="66"/>
        <v xml:space="preserve">803-O      Permanent Casing, 36" Diameter </v>
      </c>
      <c r="B4275" s="13" t="s">
        <v>4983</v>
      </c>
      <c r="C4275" s="13" t="s">
        <v>4988</v>
      </c>
      <c r="D4275" s="13" t="s">
        <v>230</v>
      </c>
      <c r="E4275" s="13" t="s">
        <v>1569</v>
      </c>
      <c r="F4275" s="13" t="s">
        <v>188</v>
      </c>
      <c r="G4275" s="13" t="s">
        <v>4873</v>
      </c>
      <c r="H4275" s="13" t="s">
        <v>190</v>
      </c>
      <c r="I4275" s="13">
        <v>4274</v>
      </c>
    </row>
    <row r="4276" spans="1:9" x14ac:dyDescent="0.25">
      <c r="A4276" s="13" t="str">
        <f t="shared" si="66"/>
        <v xml:space="preserve">803-O      Permanent Casing, 42" Diameter </v>
      </c>
      <c r="B4276" s="13" t="s">
        <v>4983</v>
      </c>
      <c r="C4276" s="13" t="s">
        <v>4989</v>
      </c>
      <c r="D4276" s="13" t="s">
        <v>230</v>
      </c>
      <c r="E4276" s="13" t="s">
        <v>1569</v>
      </c>
      <c r="F4276" s="13" t="s">
        <v>188</v>
      </c>
      <c r="G4276" s="13" t="s">
        <v>4873</v>
      </c>
      <c r="H4276" s="13" t="s">
        <v>190</v>
      </c>
      <c r="I4276" s="13">
        <v>4275</v>
      </c>
    </row>
    <row r="4277" spans="1:9" x14ac:dyDescent="0.25">
      <c r="A4277" s="13" t="str">
        <f t="shared" si="66"/>
        <v xml:space="preserve">803-O      Permanent Casing, 48" Diameter </v>
      </c>
      <c r="B4277" s="13" t="s">
        <v>4983</v>
      </c>
      <c r="C4277" s="13" t="s">
        <v>4990</v>
      </c>
      <c r="D4277" s="13" t="s">
        <v>230</v>
      </c>
      <c r="E4277" s="13" t="s">
        <v>1569</v>
      </c>
      <c r="F4277" s="13" t="s">
        <v>188</v>
      </c>
      <c r="G4277" s="13" t="s">
        <v>4873</v>
      </c>
      <c r="H4277" s="13" t="s">
        <v>190</v>
      </c>
      <c r="I4277" s="13">
        <v>4276</v>
      </c>
    </row>
    <row r="4278" spans="1:9" x14ac:dyDescent="0.25">
      <c r="A4278" s="13" t="str">
        <f t="shared" si="66"/>
        <v xml:space="preserve">803-O      Permanent Casing, 54" Diameter </v>
      </c>
      <c r="B4278" s="13" t="s">
        <v>4983</v>
      </c>
      <c r="C4278" s="13" t="s">
        <v>4991</v>
      </c>
      <c r="D4278" s="13" t="s">
        <v>230</v>
      </c>
      <c r="E4278" s="13" t="s">
        <v>1569</v>
      </c>
      <c r="F4278" s="13" t="s">
        <v>188</v>
      </c>
      <c r="G4278" s="13" t="s">
        <v>4873</v>
      </c>
      <c r="H4278" s="13" t="s">
        <v>190</v>
      </c>
      <c r="I4278" s="13">
        <v>4277</v>
      </c>
    </row>
    <row r="4279" spans="1:9" x14ac:dyDescent="0.25">
      <c r="A4279" s="13" t="str">
        <f t="shared" si="66"/>
        <v xml:space="preserve">803-O      Permanent Casing, 60" Diameter </v>
      </c>
      <c r="B4279" s="13" t="s">
        <v>4983</v>
      </c>
      <c r="C4279" s="13" t="s">
        <v>4992</v>
      </c>
      <c r="D4279" s="13" t="s">
        <v>230</v>
      </c>
      <c r="E4279" s="13" t="s">
        <v>1569</v>
      </c>
      <c r="F4279" s="13" t="s">
        <v>188</v>
      </c>
      <c r="G4279" s="13" t="s">
        <v>4873</v>
      </c>
      <c r="H4279" s="13" t="s">
        <v>190</v>
      </c>
      <c r="I4279" s="13">
        <v>4278</v>
      </c>
    </row>
    <row r="4280" spans="1:9" x14ac:dyDescent="0.25">
      <c r="A4280" s="13" t="str">
        <f t="shared" si="66"/>
        <v xml:space="preserve">803-O      Permanent Casing, 66" Diameter </v>
      </c>
      <c r="B4280" s="13" t="s">
        <v>4983</v>
      </c>
      <c r="C4280" s="13" t="s">
        <v>4993</v>
      </c>
      <c r="D4280" s="13" t="s">
        <v>230</v>
      </c>
      <c r="E4280" s="13" t="s">
        <v>1569</v>
      </c>
      <c r="F4280" s="13" t="s">
        <v>188</v>
      </c>
      <c r="G4280" s="13" t="s">
        <v>4873</v>
      </c>
      <c r="H4280" s="13" t="s">
        <v>190</v>
      </c>
      <c r="I4280" s="13">
        <v>4279</v>
      </c>
    </row>
    <row r="4281" spans="1:9" x14ac:dyDescent="0.25">
      <c r="A4281" s="13" t="str">
        <f t="shared" si="66"/>
        <v xml:space="preserve">803-O      Permanent Casing, 72" Diameter </v>
      </c>
      <c r="B4281" s="13" t="s">
        <v>4983</v>
      </c>
      <c r="C4281" s="13" t="s">
        <v>4994</v>
      </c>
      <c r="D4281" s="13" t="s">
        <v>230</v>
      </c>
      <c r="E4281" s="13" t="s">
        <v>1569</v>
      </c>
      <c r="F4281" s="13" t="s">
        <v>188</v>
      </c>
      <c r="G4281" s="13" t="s">
        <v>4873</v>
      </c>
      <c r="H4281" s="13" t="s">
        <v>190</v>
      </c>
      <c r="I4281" s="13">
        <v>4280</v>
      </c>
    </row>
    <row r="4282" spans="1:9" x14ac:dyDescent="0.25">
      <c r="A4282" s="13" t="str">
        <f t="shared" si="66"/>
        <v xml:space="preserve">803-O      Permanent Casing, 78" Diameter </v>
      </c>
      <c r="B4282" s="13" t="s">
        <v>4983</v>
      </c>
      <c r="C4282" s="13" t="s">
        <v>4995</v>
      </c>
      <c r="D4282" s="13" t="s">
        <v>230</v>
      </c>
      <c r="E4282" s="13" t="s">
        <v>1569</v>
      </c>
      <c r="F4282" s="13" t="s">
        <v>188</v>
      </c>
      <c r="G4282" s="13" t="s">
        <v>4873</v>
      </c>
      <c r="H4282" s="13" t="s">
        <v>190</v>
      </c>
      <c r="I4282" s="13">
        <v>4281</v>
      </c>
    </row>
    <row r="4283" spans="1:9" x14ac:dyDescent="0.25">
      <c r="A4283" s="13" t="str">
        <f t="shared" si="66"/>
        <v xml:space="preserve">803-O      Permanent Casing, 84" Diamater </v>
      </c>
      <c r="B4283" s="13" t="s">
        <v>4983</v>
      </c>
      <c r="C4283" s="13" t="s">
        <v>4996</v>
      </c>
      <c r="D4283" s="13" t="s">
        <v>230</v>
      </c>
      <c r="E4283" s="13" t="s">
        <v>1569</v>
      </c>
      <c r="F4283" s="13" t="s">
        <v>188</v>
      </c>
      <c r="G4283" s="13" t="s">
        <v>4873</v>
      </c>
      <c r="H4283" s="13" t="s">
        <v>190</v>
      </c>
      <c r="I4283" s="13">
        <v>4282</v>
      </c>
    </row>
    <row r="4284" spans="1:9" x14ac:dyDescent="0.25">
      <c r="A4284" s="13" t="str">
        <f t="shared" si="66"/>
        <v xml:space="preserve">803-O      Permanent Casing, 96" Diameter </v>
      </c>
      <c r="B4284" s="13" t="s">
        <v>4983</v>
      </c>
      <c r="C4284" s="13" t="s">
        <v>4997</v>
      </c>
      <c r="D4284" s="13" t="s">
        <v>230</v>
      </c>
      <c r="E4284" s="13" t="s">
        <v>1569</v>
      </c>
      <c r="F4284" s="13" t="s">
        <v>188</v>
      </c>
      <c r="G4284" s="13" t="s">
        <v>4873</v>
      </c>
      <c r="H4284" s="13" t="s">
        <v>190</v>
      </c>
      <c r="I4284" s="13">
        <v>4283</v>
      </c>
    </row>
    <row r="4285" spans="1:9" x14ac:dyDescent="0.25">
      <c r="A4285" s="13" t="str">
        <f t="shared" si="66"/>
        <v xml:space="preserve">803-O      Temporary Casing, 24" Diameter </v>
      </c>
      <c r="B4285" s="13" t="s">
        <v>4983</v>
      </c>
      <c r="C4285" s="13" t="s">
        <v>4998</v>
      </c>
      <c r="D4285" s="13" t="s">
        <v>230</v>
      </c>
      <c r="E4285" s="13" t="s">
        <v>1569</v>
      </c>
      <c r="F4285" s="13" t="s">
        <v>188</v>
      </c>
      <c r="G4285" s="13" t="s">
        <v>4873</v>
      </c>
      <c r="H4285" s="13" t="s">
        <v>190</v>
      </c>
      <c r="I4285" s="13">
        <v>4284</v>
      </c>
    </row>
    <row r="4286" spans="1:9" x14ac:dyDescent="0.25">
      <c r="A4286" s="13" t="str">
        <f t="shared" si="66"/>
        <v xml:space="preserve">803-O      Temporary Casing, 36" Diameter </v>
      </c>
      <c r="B4286" s="13" t="s">
        <v>4983</v>
      </c>
      <c r="C4286" s="13" t="s">
        <v>4999</v>
      </c>
      <c r="D4286" s="13" t="s">
        <v>230</v>
      </c>
      <c r="E4286" s="13" t="s">
        <v>1569</v>
      </c>
      <c r="F4286" s="13" t="s">
        <v>188</v>
      </c>
      <c r="G4286" s="13" t="s">
        <v>4873</v>
      </c>
      <c r="H4286" s="13" t="s">
        <v>190</v>
      </c>
      <c r="I4286" s="13">
        <v>4285</v>
      </c>
    </row>
    <row r="4287" spans="1:9" x14ac:dyDescent="0.25">
      <c r="A4287" s="13" t="str">
        <f t="shared" si="66"/>
        <v xml:space="preserve">803-O      Temporary Casing, 42" Diameter </v>
      </c>
      <c r="B4287" s="13" t="s">
        <v>4983</v>
      </c>
      <c r="C4287" s="13" t="s">
        <v>5000</v>
      </c>
      <c r="D4287" s="13" t="s">
        <v>230</v>
      </c>
      <c r="E4287" s="13" t="s">
        <v>1569</v>
      </c>
      <c r="F4287" s="13" t="s">
        <v>188</v>
      </c>
      <c r="G4287" s="13" t="s">
        <v>4873</v>
      </c>
      <c r="H4287" s="13" t="s">
        <v>190</v>
      </c>
      <c r="I4287" s="13">
        <v>4286</v>
      </c>
    </row>
    <row r="4288" spans="1:9" x14ac:dyDescent="0.25">
      <c r="A4288" s="13" t="str">
        <f t="shared" si="66"/>
        <v xml:space="preserve">803-O      Temporary Casing, 48" Diameter </v>
      </c>
      <c r="B4288" s="13" t="s">
        <v>4983</v>
      </c>
      <c r="C4288" s="13" t="s">
        <v>5001</v>
      </c>
      <c r="D4288" s="13" t="s">
        <v>230</v>
      </c>
      <c r="E4288" s="13" t="s">
        <v>1569</v>
      </c>
      <c r="F4288" s="13" t="s">
        <v>188</v>
      </c>
      <c r="G4288" s="13" t="s">
        <v>4873</v>
      </c>
      <c r="H4288" s="13" t="s">
        <v>190</v>
      </c>
      <c r="I4288" s="13">
        <v>4287</v>
      </c>
    </row>
    <row r="4289" spans="1:9" x14ac:dyDescent="0.25">
      <c r="A4289" s="13" t="str">
        <f t="shared" si="66"/>
        <v xml:space="preserve">803-O      Temporary Casing, 54" Diameter </v>
      </c>
      <c r="B4289" s="13" t="s">
        <v>4983</v>
      </c>
      <c r="C4289" s="13" t="s">
        <v>5002</v>
      </c>
      <c r="D4289" s="13" t="s">
        <v>230</v>
      </c>
      <c r="E4289" s="13" t="s">
        <v>1569</v>
      </c>
      <c r="F4289" s="13" t="s">
        <v>188</v>
      </c>
      <c r="G4289" s="13" t="s">
        <v>4873</v>
      </c>
      <c r="H4289" s="13" t="s">
        <v>190</v>
      </c>
      <c r="I4289" s="13">
        <v>4288</v>
      </c>
    </row>
    <row r="4290" spans="1:9" x14ac:dyDescent="0.25">
      <c r="A4290" s="13" t="str">
        <f t="shared" si="66"/>
        <v xml:space="preserve">803-O      Temporary Casing, 60" Diameter </v>
      </c>
      <c r="B4290" s="13" t="s">
        <v>4983</v>
      </c>
      <c r="C4290" s="13" t="s">
        <v>5003</v>
      </c>
      <c r="D4290" s="13" t="s">
        <v>230</v>
      </c>
      <c r="E4290" s="13" t="s">
        <v>1569</v>
      </c>
      <c r="F4290" s="13" t="s">
        <v>188</v>
      </c>
      <c r="G4290" s="13" t="s">
        <v>4873</v>
      </c>
      <c r="H4290" s="13" t="s">
        <v>190</v>
      </c>
      <c r="I4290" s="13">
        <v>4289</v>
      </c>
    </row>
    <row r="4291" spans="1:9" x14ac:dyDescent="0.25">
      <c r="A4291" s="13" t="str">
        <f t="shared" si="66"/>
        <v xml:space="preserve">803-O      Temporary Casing, 66" Diameter </v>
      </c>
      <c r="B4291" s="13" t="s">
        <v>4983</v>
      </c>
      <c r="C4291" s="13" t="s">
        <v>5004</v>
      </c>
      <c r="D4291" s="13" t="s">
        <v>230</v>
      </c>
      <c r="E4291" s="13" t="s">
        <v>1569</v>
      </c>
      <c r="F4291" s="13" t="s">
        <v>188</v>
      </c>
      <c r="G4291" s="13" t="s">
        <v>4873</v>
      </c>
      <c r="H4291" s="13" t="s">
        <v>190</v>
      </c>
      <c r="I4291" s="13">
        <v>4290</v>
      </c>
    </row>
    <row r="4292" spans="1:9" x14ac:dyDescent="0.25">
      <c r="A4292" s="13" t="str">
        <f t="shared" ref="A4292:A4355" si="67">_xlfn.CONCAT(B4292," ", C4292)</f>
        <v xml:space="preserve">803-O      Temporary Casing, 67" Diameter </v>
      </c>
      <c r="B4292" s="13" t="s">
        <v>4983</v>
      </c>
      <c r="C4292" s="13" t="s">
        <v>5005</v>
      </c>
      <c r="D4292" s="13" t="s">
        <v>230</v>
      </c>
      <c r="E4292" s="13" t="s">
        <v>1569</v>
      </c>
      <c r="F4292" s="13" t="s">
        <v>188</v>
      </c>
      <c r="G4292" s="13" t="s">
        <v>4873</v>
      </c>
      <c r="H4292" s="13" t="s">
        <v>190</v>
      </c>
      <c r="I4292" s="13">
        <v>4291</v>
      </c>
    </row>
    <row r="4293" spans="1:9" x14ac:dyDescent="0.25">
      <c r="A4293" s="13" t="str">
        <f t="shared" si="67"/>
        <v xml:space="preserve">803-O      Temporary Casing, 72" Diameter </v>
      </c>
      <c r="B4293" s="13" t="s">
        <v>4983</v>
      </c>
      <c r="C4293" s="13" t="s">
        <v>5006</v>
      </c>
      <c r="D4293" s="13" t="s">
        <v>230</v>
      </c>
      <c r="E4293" s="13" t="s">
        <v>1569</v>
      </c>
      <c r="F4293" s="13" t="s">
        <v>188</v>
      </c>
      <c r="G4293" s="13" t="s">
        <v>4873</v>
      </c>
      <c r="H4293" s="13" t="s">
        <v>190</v>
      </c>
      <c r="I4293" s="13">
        <v>4292</v>
      </c>
    </row>
    <row r="4294" spans="1:9" x14ac:dyDescent="0.25">
      <c r="A4294" s="13" t="str">
        <f t="shared" si="67"/>
        <v xml:space="preserve">803-O      Temporary Casing, 74" Diameter </v>
      </c>
      <c r="B4294" s="13" t="s">
        <v>4983</v>
      </c>
      <c r="C4294" s="13" t="s">
        <v>5007</v>
      </c>
      <c r="D4294" s="13" t="s">
        <v>230</v>
      </c>
      <c r="E4294" s="13" t="s">
        <v>1569</v>
      </c>
      <c r="F4294" s="13" t="s">
        <v>188</v>
      </c>
      <c r="G4294" s="13" t="s">
        <v>4873</v>
      </c>
      <c r="H4294" s="13" t="s">
        <v>190</v>
      </c>
      <c r="I4294" s="13">
        <v>4293</v>
      </c>
    </row>
    <row r="4295" spans="1:9" x14ac:dyDescent="0.25">
      <c r="A4295" s="13" t="str">
        <f t="shared" si="67"/>
        <v xml:space="preserve">803-O      Temporary Casing, 78" Diameter </v>
      </c>
      <c r="B4295" s="13" t="s">
        <v>4983</v>
      </c>
      <c r="C4295" s="13" t="s">
        <v>5008</v>
      </c>
      <c r="D4295" s="13" t="s">
        <v>230</v>
      </c>
      <c r="E4295" s="13" t="s">
        <v>1569</v>
      </c>
      <c r="F4295" s="13" t="s">
        <v>188</v>
      </c>
      <c r="G4295" s="13" t="s">
        <v>4873</v>
      </c>
      <c r="H4295" s="13" t="s">
        <v>190</v>
      </c>
      <c r="I4295" s="13">
        <v>4294</v>
      </c>
    </row>
    <row r="4296" spans="1:9" x14ac:dyDescent="0.25">
      <c r="A4296" s="13" t="str">
        <f t="shared" si="67"/>
        <v xml:space="preserve">803-O      Temporary Casing, 30" Diameter </v>
      </c>
      <c r="B4296" s="13" t="s">
        <v>4983</v>
      </c>
      <c r="C4296" s="13" t="s">
        <v>5009</v>
      </c>
      <c r="D4296" s="13" t="s">
        <v>230</v>
      </c>
      <c r="E4296" s="13" t="s">
        <v>1569</v>
      </c>
      <c r="F4296" s="13" t="s">
        <v>188</v>
      </c>
      <c r="G4296" s="13" t="s">
        <v>4873</v>
      </c>
      <c r="H4296" s="13" t="s">
        <v>190</v>
      </c>
      <c r="I4296" s="13">
        <v>4295</v>
      </c>
    </row>
    <row r="4297" spans="1:9" x14ac:dyDescent="0.25">
      <c r="A4297" s="13" t="str">
        <f t="shared" si="67"/>
        <v xml:space="preserve">803-O      Temporary Casing, 84" Diameter </v>
      </c>
      <c r="B4297" s="13" t="s">
        <v>4983</v>
      </c>
      <c r="C4297" s="13" t="s">
        <v>5010</v>
      </c>
      <c r="D4297" s="13" t="s">
        <v>230</v>
      </c>
      <c r="E4297" s="13" t="s">
        <v>1569</v>
      </c>
      <c r="F4297" s="13" t="s">
        <v>188</v>
      </c>
      <c r="G4297" s="13" t="s">
        <v>4873</v>
      </c>
      <c r="H4297" s="13" t="s">
        <v>190</v>
      </c>
      <c r="I4297" s="13">
        <v>4296</v>
      </c>
    </row>
    <row r="4298" spans="1:9" x14ac:dyDescent="0.25">
      <c r="A4298" s="13" t="str">
        <f t="shared" si="67"/>
        <v xml:space="preserve">803-O      Temporary Casing, 96" Diameter </v>
      </c>
      <c r="B4298" s="13" t="s">
        <v>4983</v>
      </c>
      <c r="C4298" s="13" t="s">
        <v>5011</v>
      </c>
      <c r="D4298" s="13" t="s">
        <v>230</v>
      </c>
      <c r="E4298" s="13" t="s">
        <v>1569</v>
      </c>
      <c r="F4298" s="13" t="s">
        <v>188</v>
      </c>
      <c r="G4298" s="13" t="s">
        <v>4873</v>
      </c>
      <c r="H4298" s="13" t="s">
        <v>190</v>
      </c>
      <c r="I4298" s="13">
        <v>4297</v>
      </c>
    </row>
    <row r="4299" spans="1:9" x14ac:dyDescent="0.25">
      <c r="A4299" s="13" t="str">
        <f t="shared" si="67"/>
        <v xml:space="preserve">803-O      Temporary Casing, 102" Diameter </v>
      </c>
      <c r="B4299" s="13" t="s">
        <v>4983</v>
      </c>
      <c r="C4299" s="13" t="s">
        <v>5012</v>
      </c>
      <c r="D4299" s="13" t="s">
        <v>230</v>
      </c>
      <c r="E4299" s="13" t="s">
        <v>1569</v>
      </c>
      <c r="F4299" s="13" t="s">
        <v>188</v>
      </c>
      <c r="G4299" s="13" t="s">
        <v>4873</v>
      </c>
      <c r="H4299" s="13" t="s">
        <v>190</v>
      </c>
      <c r="I4299" s="13">
        <v>4298</v>
      </c>
    </row>
    <row r="4300" spans="1:9" x14ac:dyDescent="0.25">
      <c r="A4300" s="13" t="str">
        <f t="shared" si="67"/>
        <v xml:space="preserve">803-P      24" Steel Pipe Piling, Wall Thickness 0.500" </v>
      </c>
      <c r="B4300" s="13" t="s">
        <v>5013</v>
      </c>
      <c r="C4300" s="13" t="s">
        <v>5014</v>
      </c>
      <c r="D4300" s="13" t="s">
        <v>230</v>
      </c>
      <c r="E4300" s="13" t="s">
        <v>1569</v>
      </c>
      <c r="F4300" s="13" t="s">
        <v>188</v>
      </c>
      <c r="G4300" s="13" t="s">
        <v>4873</v>
      </c>
      <c r="H4300" s="13" t="s">
        <v>190</v>
      </c>
      <c r="I4300" s="13">
        <v>4299</v>
      </c>
    </row>
    <row r="4301" spans="1:9" x14ac:dyDescent="0.25">
      <c r="A4301" s="13" t="str">
        <f t="shared" si="67"/>
        <v xml:space="preserve">803-P      24" Steel Pipe Piling, Wall Thickness 0.750" </v>
      </c>
      <c r="B4301" s="13" t="s">
        <v>5013</v>
      </c>
      <c r="C4301" s="13" t="s">
        <v>5015</v>
      </c>
      <c r="D4301" s="13" t="s">
        <v>230</v>
      </c>
      <c r="E4301" s="13" t="s">
        <v>1569</v>
      </c>
      <c r="F4301" s="13" t="s">
        <v>188</v>
      </c>
      <c r="G4301" s="13" t="s">
        <v>4873</v>
      </c>
      <c r="H4301" s="13" t="s">
        <v>190</v>
      </c>
      <c r="I4301" s="13">
        <v>4300</v>
      </c>
    </row>
    <row r="4302" spans="1:9" x14ac:dyDescent="0.25">
      <c r="A4302" s="13" t="str">
        <f t="shared" si="67"/>
        <v xml:space="preserve">803-P      30" Steel Pipe Piling, Wall Thickness 0.500" </v>
      </c>
      <c r="B4302" s="13" t="s">
        <v>5013</v>
      </c>
      <c r="C4302" s="13" t="s">
        <v>5016</v>
      </c>
      <c r="D4302" s="13" t="s">
        <v>230</v>
      </c>
      <c r="E4302" s="13" t="s">
        <v>1569</v>
      </c>
      <c r="F4302" s="13" t="s">
        <v>188</v>
      </c>
      <c r="G4302" s="13" t="s">
        <v>4873</v>
      </c>
      <c r="H4302" s="13" t="s">
        <v>190</v>
      </c>
      <c r="I4302" s="13">
        <v>4301</v>
      </c>
    </row>
    <row r="4303" spans="1:9" x14ac:dyDescent="0.25">
      <c r="A4303" s="13" t="str">
        <f t="shared" si="67"/>
        <v xml:space="preserve">803-P      30" Steel Pipe Piling, Wall Thickness 0.750" </v>
      </c>
      <c r="B4303" s="13" t="s">
        <v>5013</v>
      </c>
      <c r="C4303" s="13" t="s">
        <v>5017</v>
      </c>
      <c r="D4303" s="13" t="s">
        <v>230</v>
      </c>
      <c r="E4303" s="13" t="s">
        <v>1569</v>
      </c>
      <c r="F4303" s="13" t="s">
        <v>188</v>
      </c>
      <c r="G4303" s="13" t="s">
        <v>4873</v>
      </c>
      <c r="H4303" s="13" t="s">
        <v>190</v>
      </c>
      <c r="I4303" s="13">
        <v>4302</v>
      </c>
    </row>
    <row r="4304" spans="1:9" x14ac:dyDescent="0.25">
      <c r="A4304" s="13" t="str">
        <f t="shared" si="67"/>
        <v xml:space="preserve">803-P      36" Steel Pipe Piling, Wall Thickness 0.625" </v>
      </c>
      <c r="B4304" s="13" t="s">
        <v>5013</v>
      </c>
      <c r="C4304" s="13" t="s">
        <v>5018</v>
      </c>
      <c r="D4304" s="13" t="s">
        <v>230</v>
      </c>
      <c r="E4304" s="13" t="s">
        <v>1569</v>
      </c>
      <c r="F4304" s="13" t="s">
        <v>188</v>
      </c>
      <c r="G4304" s="13" t="s">
        <v>4873</v>
      </c>
      <c r="H4304" s="13" t="s">
        <v>190</v>
      </c>
      <c r="I4304" s="13">
        <v>4303</v>
      </c>
    </row>
    <row r="4305" spans="1:9" x14ac:dyDescent="0.25">
      <c r="A4305" s="13" t="str">
        <f t="shared" si="67"/>
        <v xml:space="preserve">803-P      36" Steel Pipe Piling, Wall Thickness 0.750" </v>
      </c>
      <c r="B4305" s="13" t="s">
        <v>5013</v>
      </c>
      <c r="C4305" s="13" t="s">
        <v>5019</v>
      </c>
      <c r="D4305" s="13" t="s">
        <v>230</v>
      </c>
      <c r="E4305" s="13" t="s">
        <v>1569</v>
      </c>
      <c r="F4305" s="13" t="s">
        <v>188</v>
      </c>
      <c r="G4305" s="13" t="s">
        <v>4873</v>
      </c>
      <c r="H4305" s="13" t="s">
        <v>190</v>
      </c>
      <c r="I4305" s="13">
        <v>4304</v>
      </c>
    </row>
    <row r="4306" spans="1:9" x14ac:dyDescent="0.25">
      <c r="A4306" s="13" t="str">
        <f t="shared" si="67"/>
        <v xml:space="preserve">803-P      18" Steel Pipe Piling, Wall Thickness 0.500" </v>
      </c>
      <c r="B4306" s="13" t="s">
        <v>5013</v>
      </c>
      <c r="C4306" s="13" t="s">
        <v>5020</v>
      </c>
      <c r="D4306" s="13" t="s">
        <v>230</v>
      </c>
      <c r="E4306" s="13" t="s">
        <v>1569</v>
      </c>
      <c r="F4306" s="13" t="s">
        <v>188</v>
      </c>
      <c r="G4306" s="13" t="s">
        <v>4873</v>
      </c>
      <c r="H4306" s="13" t="s">
        <v>190</v>
      </c>
      <c r="I4306" s="13">
        <v>4305</v>
      </c>
    </row>
    <row r="4307" spans="1:9" x14ac:dyDescent="0.25">
      <c r="A4307" s="13" t="str">
        <f t="shared" si="67"/>
        <v xml:space="preserve">803-P      20" Steel Pipe Piling, Wall Thickness 0.500" </v>
      </c>
      <c r="B4307" s="13" t="s">
        <v>5013</v>
      </c>
      <c r="C4307" s="13" t="s">
        <v>5021</v>
      </c>
      <c r="D4307" s="13" t="s">
        <v>230</v>
      </c>
      <c r="E4307" s="13" t="s">
        <v>1569</v>
      </c>
      <c r="F4307" s="13" t="s">
        <v>188</v>
      </c>
      <c r="G4307" s="13" t="s">
        <v>4873</v>
      </c>
      <c r="H4307" s="13" t="s">
        <v>190</v>
      </c>
      <c r="I4307" s="13">
        <v>4306</v>
      </c>
    </row>
    <row r="4308" spans="1:9" x14ac:dyDescent="0.25">
      <c r="A4308" s="13" t="str">
        <f t="shared" si="67"/>
        <v xml:space="preserve">803-P      30" Steel Pipe Piling, Wall Thickness 0.625" </v>
      </c>
      <c r="B4308" s="13" t="s">
        <v>5013</v>
      </c>
      <c r="C4308" s="13" t="s">
        <v>5022</v>
      </c>
      <c r="D4308" s="13" t="s">
        <v>230</v>
      </c>
      <c r="E4308" s="13" t="s">
        <v>1569</v>
      </c>
      <c r="F4308" s="13" t="s">
        <v>188</v>
      </c>
      <c r="G4308" s="13" t="s">
        <v>4873</v>
      </c>
      <c r="H4308" s="13" t="s">
        <v>190</v>
      </c>
      <c r="I4308" s="13">
        <v>4307</v>
      </c>
    </row>
    <row r="4309" spans="1:9" x14ac:dyDescent="0.25">
      <c r="A4309" s="13" t="str">
        <f t="shared" si="67"/>
        <v xml:space="preserve">803-P      20" Steel Pipe Piling, Wall Thickness 0.625" </v>
      </c>
      <c r="B4309" s="13" t="s">
        <v>5013</v>
      </c>
      <c r="C4309" s="13" t="s">
        <v>5023</v>
      </c>
      <c r="D4309" s="13" t="s">
        <v>230</v>
      </c>
      <c r="E4309" s="13" t="s">
        <v>1569</v>
      </c>
      <c r="F4309" s="13" t="s">
        <v>188</v>
      </c>
      <c r="G4309" s="13" t="s">
        <v>4873</v>
      </c>
      <c r="H4309" s="13" t="s">
        <v>190</v>
      </c>
      <c r="I4309" s="13">
        <v>4308</v>
      </c>
    </row>
    <row r="4310" spans="1:9" x14ac:dyDescent="0.25">
      <c r="A4310" s="13" t="str">
        <f t="shared" si="67"/>
        <v xml:space="preserve">803-P      24" Steel Pipe Piling, Wall Thickness 1.000" </v>
      </c>
      <c r="B4310" s="13" t="s">
        <v>5013</v>
      </c>
      <c r="C4310" s="13" t="s">
        <v>5024</v>
      </c>
      <c r="D4310" s="13" t="s">
        <v>230</v>
      </c>
      <c r="E4310" s="13" t="s">
        <v>1569</v>
      </c>
      <c r="F4310" s="13" t="s">
        <v>188</v>
      </c>
      <c r="G4310" s="13" t="s">
        <v>4873</v>
      </c>
      <c r="H4310" s="13" t="s">
        <v>190</v>
      </c>
      <c r="I4310" s="13">
        <v>4309</v>
      </c>
    </row>
    <row r="4311" spans="1:9" x14ac:dyDescent="0.25">
      <c r="A4311" s="13" t="str">
        <f t="shared" si="67"/>
        <v xml:space="preserve">803-P      18" Steel Pipe Piling, Wall Thickness 0.375" </v>
      </c>
      <c r="B4311" s="13" t="s">
        <v>5013</v>
      </c>
      <c r="C4311" s="13" t="s">
        <v>5025</v>
      </c>
      <c r="D4311" s="13" t="s">
        <v>230</v>
      </c>
      <c r="E4311" s="13" t="s">
        <v>1569</v>
      </c>
      <c r="F4311" s="13" t="s">
        <v>188</v>
      </c>
      <c r="G4311" s="13" t="s">
        <v>4873</v>
      </c>
      <c r="H4311" s="13" t="s">
        <v>190</v>
      </c>
      <c r="I4311" s="13">
        <v>4310</v>
      </c>
    </row>
    <row r="4312" spans="1:9" x14ac:dyDescent="0.25">
      <c r="A4312" s="13" t="str">
        <f t="shared" si="67"/>
        <v xml:space="preserve">803-P      36" Steel Pipe Piling, Wall Thickness 1" </v>
      </c>
      <c r="B4312" s="13" t="s">
        <v>5013</v>
      </c>
      <c r="C4312" s="13" t="s">
        <v>5026</v>
      </c>
      <c r="D4312" s="13" t="s">
        <v>230</v>
      </c>
      <c r="E4312" s="13" t="s">
        <v>1569</v>
      </c>
      <c r="F4312" s="13" t="s">
        <v>188</v>
      </c>
      <c r="G4312" s="13" t="s">
        <v>4873</v>
      </c>
      <c r="H4312" s="13" t="s">
        <v>190</v>
      </c>
      <c r="I4312" s="13">
        <v>4311</v>
      </c>
    </row>
    <row r="4313" spans="1:9" x14ac:dyDescent="0.25">
      <c r="A4313" s="13" t="str">
        <f t="shared" si="67"/>
        <v xml:space="preserve">803-P      36" Steel Pipe Piling, Wall Thickness 0.500" </v>
      </c>
      <c r="B4313" s="13" t="s">
        <v>5013</v>
      </c>
      <c r="C4313" s="13" t="s">
        <v>5027</v>
      </c>
      <c r="D4313" s="13" t="s">
        <v>230</v>
      </c>
      <c r="E4313" s="13" t="s">
        <v>1569</v>
      </c>
      <c r="F4313" s="13" t="s">
        <v>188</v>
      </c>
      <c r="G4313" s="13" t="s">
        <v>4873</v>
      </c>
      <c r="H4313" s="13" t="s">
        <v>190</v>
      </c>
      <c r="I4313" s="13">
        <v>4312</v>
      </c>
    </row>
    <row r="4314" spans="1:9" x14ac:dyDescent="0.25">
      <c r="A4314" s="13" t="str">
        <f t="shared" si="67"/>
        <v xml:space="preserve">907-803-PP 20" Steel Pipe Piling, Wall Thickness 0.500" </v>
      </c>
      <c r="B4314" s="13" t="s">
        <v>5028</v>
      </c>
      <c r="C4314" s="13" t="s">
        <v>5021</v>
      </c>
      <c r="D4314" s="13" t="s">
        <v>230</v>
      </c>
      <c r="E4314" s="13" t="s">
        <v>1569</v>
      </c>
      <c r="F4314" s="13" t="s">
        <v>188</v>
      </c>
      <c r="G4314" s="13" t="s">
        <v>4873</v>
      </c>
      <c r="H4314" s="13" t="s">
        <v>190</v>
      </c>
      <c r="I4314" s="13">
        <v>4313</v>
      </c>
    </row>
    <row r="4315" spans="1:9" x14ac:dyDescent="0.25">
      <c r="A4315" s="13" t="str">
        <f t="shared" si="67"/>
        <v xml:space="preserve">907-803-PP 24" Steel Pipe Piling, Wall Thickness 0.500" </v>
      </c>
      <c r="B4315" s="13" t="s">
        <v>5028</v>
      </c>
      <c r="C4315" s="13" t="s">
        <v>5014</v>
      </c>
      <c r="D4315" s="13" t="s">
        <v>230</v>
      </c>
      <c r="E4315" s="13" t="s">
        <v>1569</v>
      </c>
      <c r="F4315" s="13" t="s">
        <v>188</v>
      </c>
      <c r="G4315" s="13" t="s">
        <v>4873</v>
      </c>
      <c r="H4315" s="13" t="s">
        <v>190</v>
      </c>
      <c r="I4315" s="13">
        <v>4314</v>
      </c>
    </row>
    <row r="4316" spans="1:9" x14ac:dyDescent="0.25">
      <c r="A4316" s="13" t="str">
        <f t="shared" si="67"/>
        <v xml:space="preserve">907-803-PP 30" Steel Pipe Piling, Wall Thickness 0.500" </v>
      </c>
      <c r="B4316" s="13" t="s">
        <v>5028</v>
      </c>
      <c r="C4316" s="13" t="s">
        <v>5016</v>
      </c>
      <c r="D4316" s="13" t="s">
        <v>230</v>
      </c>
      <c r="E4316" s="13" t="s">
        <v>1569</v>
      </c>
      <c r="F4316" s="13" t="s">
        <v>188</v>
      </c>
      <c r="G4316" s="13" t="s">
        <v>4873</v>
      </c>
      <c r="H4316" s="13" t="s">
        <v>190</v>
      </c>
      <c r="I4316" s="13">
        <v>4315</v>
      </c>
    </row>
    <row r="4317" spans="1:9" x14ac:dyDescent="0.25">
      <c r="A4317" s="13" t="str">
        <f t="shared" si="67"/>
        <v xml:space="preserve">907-803-PP 30" Steel Pipe Piling, Wall Thickness 0.750" </v>
      </c>
      <c r="B4317" s="13" t="s">
        <v>5028</v>
      </c>
      <c r="C4317" s="13" t="s">
        <v>5017</v>
      </c>
      <c r="D4317" s="13" t="s">
        <v>230</v>
      </c>
      <c r="E4317" s="13" t="s">
        <v>1569</v>
      </c>
      <c r="F4317" s="13" t="s">
        <v>188</v>
      </c>
      <c r="G4317" s="13" t="s">
        <v>4873</v>
      </c>
      <c r="H4317" s="13" t="s">
        <v>190</v>
      </c>
      <c r="I4317" s="13">
        <v>4316</v>
      </c>
    </row>
    <row r="4318" spans="1:9" x14ac:dyDescent="0.25">
      <c r="A4318" s="13" t="str">
        <f t="shared" si="67"/>
        <v xml:space="preserve">907-803-PP 36" Steel Pipe Piling, Wall Thickness 0.625" </v>
      </c>
      <c r="B4318" s="13" t="s">
        <v>5028</v>
      </c>
      <c r="C4318" s="13" t="s">
        <v>5018</v>
      </c>
      <c r="D4318" s="13" t="s">
        <v>230</v>
      </c>
      <c r="E4318" s="13" t="s">
        <v>1569</v>
      </c>
      <c r="F4318" s="13" t="s">
        <v>188</v>
      </c>
      <c r="G4318" s="13" t="s">
        <v>4873</v>
      </c>
      <c r="H4318" s="13" t="s">
        <v>190</v>
      </c>
      <c r="I4318" s="13">
        <v>4317</v>
      </c>
    </row>
    <row r="4319" spans="1:9" x14ac:dyDescent="0.25">
      <c r="A4319" s="13" t="str">
        <f t="shared" si="67"/>
        <v xml:space="preserve">907-804-A  Bridge Concrete, Class BDX </v>
      </c>
      <c r="B4319" s="13" t="s">
        <v>5029</v>
      </c>
      <c r="C4319" s="13" t="s">
        <v>5030</v>
      </c>
      <c r="D4319" s="13" t="s">
        <v>241</v>
      </c>
      <c r="E4319" s="13" t="s">
        <v>1569</v>
      </c>
      <c r="F4319" s="13" t="s">
        <v>188</v>
      </c>
      <c r="G4319" s="13" t="s">
        <v>4873</v>
      </c>
      <c r="H4319" s="13" t="s">
        <v>190</v>
      </c>
      <c r="I4319" s="13">
        <v>4318</v>
      </c>
    </row>
    <row r="4320" spans="1:9" x14ac:dyDescent="0.25">
      <c r="A4320" s="13" t="str">
        <f t="shared" si="67"/>
        <v xml:space="preserve">907-804-A  Bridge Concrete, Class AA </v>
      </c>
      <c r="B4320" s="13" t="s">
        <v>5029</v>
      </c>
      <c r="C4320" s="13" t="s">
        <v>5031</v>
      </c>
      <c r="D4320" s="13" t="s">
        <v>241</v>
      </c>
      <c r="E4320" s="13" t="s">
        <v>1569</v>
      </c>
      <c r="F4320" s="13" t="s">
        <v>188</v>
      </c>
      <c r="G4320" s="13" t="s">
        <v>4873</v>
      </c>
      <c r="H4320" s="13" t="s">
        <v>190</v>
      </c>
      <c r="I4320" s="13">
        <v>4319</v>
      </c>
    </row>
    <row r="4321" spans="1:9" x14ac:dyDescent="0.25">
      <c r="A4321" s="13" t="str">
        <f t="shared" si="67"/>
        <v xml:space="preserve">907-804-A  Bridge Concrete, Class B </v>
      </c>
      <c r="B4321" s="13" t="s">
        <v>5029</v>
      </c>
      <c r="C4321" s="13" t="s">
        <v>5032</v>
      </c>
      <c r="D4321" s="13" t="s">
        <v>241</v>
      </c>
      <c r="E4321" s="13" t="s">
        <v>1569</v>
      </c>
      <c r="F4321" s="13" t="s">
        <v>188</v>
      </c>
      <c r="G4321" s="13" t="s">
        <v>4873</v>
      </c>
      <c r="H4321" s="13" t="s">
        <v>190</v>
      </c>
      <c r="I4321" s="13">
        <v>4320</v>
      </c>
    </row>
    <row r="4322" spans="1:9" x14ac:dyDescent="0.25">
      <c r="A4322" s="13" t="str">
        <f t="shared" si="67"/>
        <v xml:space="preserve">907-804-A  Bridge Concrete, Class BD </v>
      </c>
      <c r="B4322" s="13" t="s">
        <v>5029</v>
      </c>
      <c r="C4322" s="13" t="s">
        <v>5033</v>
      </c>
      <c r="D4322" s="13" t="s">
        <v>241</v>
      </c>
      <c r="E4322" s="13" t="s">
        <v>1569</v>
      </c>
      <c r="F4322" s="13" t="s">
        <v>188</v>
      </c>
      <c r="G4322" s="13" t="s">
        <v>4873</v>
      </c>
      <c r="H4322" s="13" t="s">
        <v>190</v>
      </c>
      <c r="I4322" s="13">
        <v>4321</v>
      </c>
    </row>
    <row r="4323" spans="1:9" x14ac:dyDescent="0.25">
      <c r="A4323" s="13" t="str">
        <f t="shared" si="67"/>
        <v xml:space="preserve">907-804-A  Bridge Concrete, Class F </v>
      </c>
      <c r="B4323" s="13" t="s">
        <v>5029</v>
      </c>
      <c r="C4323" s="13" t="s">
        <v>5034</v>
      </c>
      <c r="D4323" s="13" t="s">
        <v>241</v>
      </c>
      <c r="E4323" s="13" t="s">
        <v>1569</v>
      </c>
      <c r="F4323" s="13" t="s">
        <v>188</v>
      </c>
      <c r="G4323" s="13" t="s">
        <v>4873</v>
      </c>
      <c r="H4323" s="13" t="s">
        <v>190</v>
      </c>
      <c r="I4323" s="13">
        <v>4322</v>
      </c>
    </row>
    <row r="4324" spans="1:9" x14ac:dyDescent="0.25">
      <c r="A4324" s="13" t="str">
        <f t="shared" si="67"/>
        <v xml:space="preserve">907-804-A  Bridge Concrete, Class FX </v>
      </c>
      <c r="B4324" s="13" t="s">
        <v>5029</v>
      </c>
      <c r="C4324" s="13" t="s">
        <v>5035</v>
      </c>
      <c r="D4324" s="13" t="s">
        <v>241</v>
      </c>
      <c r="E4324" s="13" t="s">
        <v>1569</v>
      </c>
      <c r="F4324" s="13" t="s">
        <v>188</v>
      </c>
      <c r="G4324" s="13" t="s">
        <v>4873</v>
      </c>
      <c r="H4324" s="13" t="s">
        <v>190</v>
      </c>
      <c r="I4324" s="13">
        <v>4323</v>
      </c>
    </row>
    <row r="4325" spans="1:9" x14ac:dyDescent="0.25">
      <c r="A4325" s="13" t="str">
        <f t="shared" si="67"/>
        <v xml:space="preserve">907-804-A  Bridge Concrete, Class DS </v>
      </c>
      <c r="B4325" s="13" t="s">
        <v>5029</v>
      </c>
      <c r="C4325" s="13" t="s">
        <v>5036</v>
      </c>
      <c r="D4325" s="13" t="s">
        <v>241</v>
      </c>
      <c r="E4325" s="13" t="s">
        <v>1569</v>
      </c>
      <c r="F4325" s="13" t="s">
        <v>188</v>
      </c>
      <c r="G4325" s="13" t="s">
        <v>4873</v>
      </c>
      <c r="H4325" s="13" t="s">
        <v>190</v>
      </c>
      <c r="I4325" s="13">
        <v>4324</v>
      </c>
    </row>
    <row r="4326" spans="1:9" x14ac:dyDescent="0.25">
      <c r="A4326" s="13" t="str">
        <f t="shared" si="67"/>
        <v xml:space="preserve">907-804-B  Box Bridge Concrete, Class B </v>
      </c>
      <c r="B4326" s="13" t="s">
        <v>5037</v>
      </c>
      <c r="C4326" s="13" t="s">
        <v>5038</v>
      </c>
      <c r="D4326" s="13" t="s">
        <v>241</v>
      </c>
      <c r="E4326" s="13" t="s">
        <v>1569</v>
      </c>
      <c r="F4326" s="13" t="s">
        <v>188</v>
      </c>
      <c r="G4326" s="13" t="s">
        <v>4873</v>
      </c>
      <c r="H4326" s="13" t="s">
        <v>190</v>
      </c>
      <c r="I4326" s="13">
        <v>4325</v>
      </c>
    </row>
    <row r="4327" spans="1:9" x14ac:dyDescent="0.25">
      <c r="A4327" s="13" t="str">
        <f t="shared" si="67"/>
        <v xml:space="preserve">804-C      100' Prestressed Concrete Beam, Type BT-72 </v>
      </c>
      <c r="B4327" s="13" t="s">
        <v>5039</v>
      </c>
      <c r="C4327" s="13" t="s">
        <v>5040</v>
      </c>
      <c r="D4327" s="13" t="s">
        <v>230</v>
      </c>
      <c r="E4327" s="13" t="s">
        <v>1569</v>
      </c>
      <c r="F4327" s="13" t="s">
        <v>188</v>
      </c>
      <c r="G4327" s="13" t="s">
        <v>4873</v>
      </c>
      <c r="H4327" s="13" t="s">
        <v>190</v>
      </c>
      <c r="I4327" s="13">
        <v>4326</v>
      </c>
    </row>
    <row r="4328" spans="1:9" x14ac:dyDescent="0.25">
      <c r="A4328" s="13" t="str">
        <f t="shared" si="67"/>
        <v xml:space="preserve">804-C      100' Prestressed Concrete Beam, Type IV </v>
      </c>
      <c r="B4328" s="13" t="s">
        <v>5039</v>
      </c>
      <c r="C4328" s="13" t="s">
        <v>5041</v>
      </c>
      <c r="D4328" s="13" t="s">
        <v>230</v>
      </c>
      <c r="E4328" s="13" t="s">
        <v>1569</v>
      </c>
      <c r="F4328" s="13" t="s">
        <v>188</v>
      </c>
      <c r="G4328" s="13" t="s">
        <v>4873</v>
      </c>
      <c r="H4328" s="13" t="s">
        <v>190</v>
      </c>
      <c r="I4328" s="13">
        <v>4327</v>
      </c>
    </row>
    <row r="4329" spans="1:9" x14ac:dyDescent="0.25">
      <c r="A4329" s="13" t="str">
        <f t="shared" si="67"/>
        <v xml:space="preserve">804-C      101' Prestressed Concrete Beam, Type BT-72 </v>
      </c>
      <c r="B4329" s="13" t="s">
        <v>5039</v>
      </c>
      <c r="C4329" s="13" t="s">
        <v>5042</v>
      </c>
      <c r="D4329" s="13" t="s">
        <v>230</v>
      </c>
      <c r="E4329" s="13" t="s">
        <v>1569</v>
      </c>
      <c r="F4329" s="13" t="s">
        <v>188</v>
      </c>
      <c r="G4329" s="13" t="s">
        <v>4873</v>
      </c>
      <c r="H4329" s="13" t="s">
        <v>190</v>
      </c>
      <c r="I4329" s="13">
        <v>4328</v>
      </c>
    </row>
    <row r="4330" spans="1:9" x14ac:dyDescent="0.25">
      <c r="A4330" s="13" t="str">
        <f t="shared" si="67"/>
        <v xml:space="preserve">804-C      101' Prestressed Concrete Beam, Type IV </v>
      </c>
      <c r="B4330" s="13" t="s">
        <v>5039</v>
      </c>
      <c r="C4330" s="13" t="s">
        <v>5043</v>
      </c>
      <c r="D4330" s="13" t="s">
        <v>230</v>
      </c>
      <c r="E4330" s="13" t="s">
        <v>1569</v>
      </c>
      <c r="F4330" s="13" t="s">
        <v>188</v>
      </c>
      <c r="G4330" s="13" t="s">
        <v>4873</v>
      </c>
      <c r="H4330" s="13" t="s">
        <v>190</v>
      </c>
      <c r="I4330" s="13">
        <v>4329</v>
      </c>
    </row>
    <row r="4331" spans="1:9" x14ac:dyDescent="0.25">
      <c r="A4331" s="13" t="str">
        <f t="shared" si="67"/>
        <v xml:space="preserve">804-C      102' Prestressed Concrete Beam, Type IV </v>
      </c>
      <c r="B4331" s="13" t="s">
        <v>5039</v>
      </c>
      <c r="C4331" s="13" t="s">
        <v>5044</v>
      </c>
      <c r="D4331" s="13" t="s">
        <v>230</v>
      </c>
      <c r="E4331" s="13" t="s">
        <v>1569</v>
      </c>
      <c r="F4331" s="13" t="s">
        <v>188</v>
      </c>
      <c r="G4331" s="13" t="s">
        <v>4873</v>
      </c>
      <c r="H4331" s="13" t="s">
        <v>190</v>
      </c>
      <c r="I4331" s="13">
        <v>4330</v>
      </c>
    </row>
    <row r="4332" spans="1:9" x14ac:dyDescent="0.25">
      <c r="A4332" s="13" t="str">
        <f t="shared" si="67"/>
        <v xml:space="preserve">804-C      103' Prestressed Concrete Beam, Type BT-72 </v>
      </c>
      <c r="B4332" s="13" t="s">
        <v>5039</v>
      </c>
      <c r="C4332" s="13" t="s">
        <v>5045</v>
      </c>
      <c r="D4332" s="13" t="s">
        <v>230</v>
      </c>
      <c r="E4332" s="13" t="s">
        <v>1569</v>
      </c>
      <c r="F4332" s="13" t="s">
        <v>188</v>
      </c>
      <c r="G4332" s="13" t="s">
        <v>4873</v>
      </c>
      <c r="H4332" s="13" t="s">
        <v>190</v>
      </c>
      <c r="I4332" s="13">
        <v>4331</v>
      </c>
    </row>
    <row r="4333" spans="1:9" x14ac:dyDescent="0.25">
      <c r="A4333" s="13" t="str">
        <f t="shared" si="67"/>
        <v xml:space="preserve">804-C      103' Prestressed Concrete Beam, Type IV </v>
      </c>
      <c r="B4333" s="13" t="s">
        <v>5039</v>
      </c>
      <c r="C4333" s="13" t="s">
        <v>5046</v>
      </c>
      <c r="D4333" s="13" t="s">
        <v>230</v>
      </c>
      <c r="E4333" s="13" t="s">
        <v>1569</v>
      </c>
      <c r="F4333" s="13" t="s">
        <v>188</v>
      </c>
      <c r="G4333" s="13" t="s">
        <v>4873</v>
      </c>
      <c r="H4333" s="13" t="s">
        <v>190</v>
      </c>
      <c r="I4333" s="13">
        <v>4332</v>
      </c>
    </row>
    <row r="4334" spans="1:9" x14ac:dyDescent="0.25">
      <c r="A4334" s="13" t="str">
        <f t="shared" si="67"/>
        <v xml:space="preserve">804-C      104' Prestressed Concrete Beam, Type BT-72 </v>
      </c>
      <c r="B4334" s="13" t="s">
        <v>5039</v>
      </c>
      <c r="C4334" s="13" t="s">
        <v>5047</v>
      </c>
      <c r="D4334" s="13" t="s">
        <v>230</v>
      </c>
      <c r="E4334" s="13" t="s">
        <v>1569</v>
      </c>
      <c r="F4334" s="13" t="s">
        <v>188</v>
      </c>
      <c r="G4334" s="13" t="s">
        <v>4873</v>
      </c>
      <c r="H4334" s="13" t="s">
        <v>190</v>
      </c>
      <c r="I4334" s="13">
        <v>4333</v>
      </c>
    </row>
    <row r="4335" spans="1:9" x14ac:dyDescent="0.25">
      <c r="A4335" s="13" t="str">
        <f t="shared" si="67"/>
        <v xml:space="preserve">804-C      104' Prestressed Concrete Beam, Type IV </v>
      </c>
      <c r="B4335" s="13" t="s">
        <v>5039</v>
      </c>
      <c r="C4335" s="13" t="s">
        <v>5048</v>
      </c>
      <c r="D4335" s="13" t="s">
        <v>230</v>
      </c>
      <c r="E4335" s="13" t="s">
        <v>1569</v>
      </c>
      <c r="F4335" s="13" t="s">
        <v>188</v>
      </c>
      <c r="G4335" s="13" t="s">
        <v>4873</v>
      </c>
      <c r="H4335" s="13" t="s">
        <v>190</v>
      </c>
      <c r="I4335" s="13">
        <v>4334</v>
      </c>
    </row>
    <row r="4336" spans="1:9" x14ac:dyDescent="0.25">
      <c r="A4336" s="13" t="str">
        <f t="shared" si="67"/>
        <v xml:space="preserve">804-C      105' Prestressed Concrete Beam, Type BT-72 </v>
      </c>
      <c r="B4336" s="13" t="s">
        <v>5039</v>
      </c>
      <c r="C4336" s="13" t="s">
        <v>5049</v>
      </c>
      <c r="D4336" s="13" t="s">
        <v>230</v>
      </c>
      <c r="E4336" s="13" t="s">
        <v>1569</v>
      </c>
      <c r="F4336" s="13" t="s">
        <v>188</v>
      </c>
      <c r="G4336" s="13" t="s">
        <v>4873</v>
      </c>
      <c r="H4336" s="13" t="s">
        <v>190</v>
      </c>
      <c r="I4336" s="13">
        <v>4335</v>
      </c>
    </row>
    <row r="4337" spans="1:9" x14ac:dyDescent="0.25">
      <c r="A4337" s="13" t="str">
        <f t="shared" si="67"/>
        <v xml:space="preserve">804-C      105' Prestressed Concrete Beam, Type IV </v>
      </c>
      <c r="B4337" s="13" t="s">
        <v>5039</v>
      </c>
      <c r="C4337" s="13" t="s">
        <v>5050</v>
      </c>
      <c r="D4337" s="13" t="s">
        <v>230</v>
      </c>
      <c r="E4337" s="13" t="s">
        <v>1569</v>
      </c>
      <c r="F4337" s="13" t="s">
        <v>188</v>
      </c>
      <c r="G4337" s="13" t="s">
        <v>4873</v>
      </c>
      <c r="H4337" s="13" t="s">
        <v>190</v>
      </c>
      <c r="I4337" s="13">
        <v>4336</v>
      </c>
    </row>
    <row r="4338" spans="1:9" x14ac:dyDescent="0.25">
      <c r="A4338" s="13" t="str">
        <f t="shared" si="67"/>
        <v xml:space="preserve">804-C      106' Prestressed Concrete Beam, Type BT-54 </v>
      </c>
      <c r="B4338" s="13" t="s">
        <v>5039</v>
      </c>
      <c r="C4338" s="13" t="s">
        <v>5051</v>
      </c>
      <c r="D4338" s="13" t="s">
        <v>230</v>
      </c>
      <c r="E4338" s="13" t="s">
        <v>1569</v>
      </c>
      <c r="F4338" s="13" t="s">
        <v>188</v>
      </c>
      <c r="G4338" s="13" t="s">
        <v>4873</v>
      </c>
      <c r="H4338" s="13" t="s">
        <v>190</v>
      </c>
      <c r="I4338" s="13">
        <v>4337</v>
      </c>
    </row>
    <row r="4339" spans="1:9" x14ac:dyDescent="0.25">
      <c r="A4339" s="13" t="str">
        <f t="shared" si="67"/>
        <v xml:space="preserve">804-C      106' Prestressed Concrete Beam, Type BT-63 </v>
      </c>
      <c r="B4339" s="13" t="s">
        <v>5039</v>
      </c>
      <c r="C4339" s="13" t="s">
        <v>5052</v>
      </c>
      <c r="D4339" s="13" t="s">
        <v>230</v>
      </c>
      <c r="E4339" s="13" t="s">
        <v>1569</v>
      </c>
      <c r="F4339" s="13" t="s">
        <v>188</v>
      </c>
      <c r="G4339" s="13" t="s">
        <v>4873</v>
      </c>
      <c r="H4339" s="13" t="s">
        <v>190</v>
      </c>
      <c r="I4339" s="13">
        <v>4338</v>
      </c>
    </row>
    <row r="4340" spans="1:9" x14ac:dyDescent="0.25">
      <c r="A4340" s="13" t="str">
        <f t="shared" si="67"/>
        <v xml:space="preserve">804-C      106' Prestressed Concrete Beam, Type BT-72 </v>
      </c>
      <c r="B4340" s="13" t="s">
        <v>5039</v>
      </c>
      <c r="C4340" s="13" t="s">
        <v>5053</v>
      </c>
      <c r="D4340" s="13" t="s">
        <v>230</v>
      </c>
      <c r="E4340" s="13" t="s">
        <v>1569</v>
      </c>
      <c r="F4340" s="13" t="s">
        <v>188</v>
      </c>
      <c r="G4340" s="13" t="s">
        <v>4873</v>
      </c>
      <c r="H4340" s="13" t="s">
        <v>190</v>
      </c>
      <c r="I4340" s="13">
        <v>4339</v>
      </c>
    </row>
    <row r="4341" spans="1:9" x14ac:dyDescent="0.25">
      <c r="A4341" s="13" t="str">
        <f t="shared" si="67"/>
        <v xml:space="preserve">804-C      106' Prestressed Concrete Beam, Type IV </v>
      </c>
      <c r="B4341" s="13" t="s">
        <v>5039</v>
      </c>
      <c r="C4341" s="13" t="s">
        <v>5054</v>
      </c>
      <c r="D4341" s="13" t="s">
        <v>230</v>
      </c>
      <c r="E4341" s="13" t="s">
        <v>1569</v>
      </c>
      <c r="F4341" s="13" t="s">
        <v>188</v>
      </c>
      <c r="G4341" s="13" t="s">
        <v>4873</v>
      </c>
      <c r="H4341" s="13" t="s">
        <v>190</v>
      </c>
      <c r="I4341" s="13">
        <v>4340</v>
      </c>
    </row>
    <row r="4342" spans="1:9" x14ac:dyDescent="0.25">
      <c r="A4342" s="13" t="str">
        <f t="shared" si="67"/>
        <v xml:space="preserve">804-C      107' Prestressed Concrete Beam, Type BT-72 </v>
      </c>
      <c r="B4342" s="13" t="s">
        <v>5039</v>
      </c>
      <c r="C4342" s="13" t="s">
        <v>5055</v>
      </c>
      <c r="D4342" s="13" t="s">
        <v>230</v>
      </c>
      <c r="E4342" s="13" t="s">
        <v>1569</v>
      </c>
      <c r="F4342" s="13" t="s">
        <v>188</v>
      </c>
      <c r="G4342" s="13" t="s">
        <v>4873</v>
      </c>
      <c r="H4342" s="13" t="s">
        <v>190</v>
      </c>
      <c r="I4342" s="13">
        <v>4341</v>
      </c>
    </row>
    <row r="4343" spans="1:9" x14ac:dyDescent="0.25">
      <c r="A4343" s="13" t="str">
        <f t="shared" si="67"/>
        <v xml:space="preserve">804-C      107' Prestressed Concrete Beam, Type IV </v>
      </c>
      <c r="B4343" s="13" t="s">
        <v>5039</v>
      </c>
      <c r="C4343" s="13" t="s">
        <v>5056</v>
      </c>
      <c r="D4343" s="13" t="s">
        <v>230</v>
      </c>
      <c r="E4343" s="13" t="s">
        <v>1569</v>
      </c>
      <c r="F4343" s="13" t="s">
        <v>188</v>
      </c>
      <c r="G4343" s="13" t="s">
        <v>4873</v>
      </c>
      <c r="H4343" s="13" t="s">
        <v>190</v>
      </c>
      <c r="I4343" s="13">
        <v>4342</v>
      </c>
    </row>
    <row r="4344" spans="1:9" x14ac:dyDescent="0.25">
      <c r="A4344" s="13" t="str">
        <f t="shared" si="67"/>
        <v xml:space="preserve">804-C      108' Prestressed Concrete Beam, Type BT-72 </v>
      </c>
      <c r="B4344" s="13" t="s">
        <v>5039</v>
      </c>
      <c r="C4344" s="13" t="s">
        <v>5057</v>
      </c>
      <c r="D4344" s="13" t="s">
        <v>230</v>
      </c>
      <c r="E4344" s="13" t="s">
        <v>1569</v>
      </c>
      <c r="F4344" s="13" t="s">
        <v>188</v>
      </c>
      <c r="G4344" s="13" t="s">
        <v>4873</v>
      </c>
      <c r="H4344" s="13" t="s">
        <v>190</v>
      </c>
      <c r="I4344" s="13">
        <v>4343</v>
      </c>
    </row>
    <row r="4345" spans="1:9" x14ac:dyDescent="0.25">
      <c r="A4345" s="13" t="str">
        <f t="shared" si="67"/>
        <v xml:space="preserve">804-C      108' Prestressed Concrete Beam, Type IV </v>
      </c>
      <c r="B4345" s="13" t="s">
        <v>5039</v>
      </c>
      <c r="C4345" s="13" t="s">
        <v>5058</v>
      </c>
      <c r="D4345" s="13" t="s">
        <v>230</v>
      </c>
      <c r="E4345" s="13" t="s">
        <v>1569</v>
      </c>
      <c r="F4345" s="13" t="s">
        <v>188</v>
      </c>
      <c r="G4345" s="13" t="s">
        <v>4873</v>
      </c>
      <c r="H4345" s="13" t="s">
        <v>190</v>
      </c>
      <c r="I4345" s="13">
        <v>4344</v>
      </c>
    </row>
    <row r="4346" spans="1:9" x14ac:dyDescent="0.25">
      <c r="A4346" s="13" t="str">
        <f t="shared" si="67"/>
        <v xml:space="preserve">804-C      109' Prestressed Concrete Beam, Type BT-54 </v>
      </c>
      <c r="B4346" s="13" t="s">
        <v>5039</v>
      </c>
      <c r="C4346" s="13" t="s">
        <v>5059</v>
      </c>
      <c r="D4346" s="13" t="s">
        <v>230</v>
      </c>
      <c r="E4346" s="13" t="s">
        <v>1569</v>
      </c>
      <c r="F4346" s="13" t="s">
        <v>188</v>
      </c>
      <c r="G4346" s="13" t="s">
        <v>4873</v>
      </c>
      <c r="H4346" s="13" t="s">
        <v>190</v>
      </c>
      <c r="I4346" s="13">
        <v>4345</v>
      </c>
    </row>
    <row r="4347" spans="1:9" x14ac:dyDescent="0.25">
      <c r="A4347" s="13" t="str">
        <f t="shared" si="67"/>
        <v xml:space="preserve">804-C      109' Prestressed Concrete Beam, Type BT-72 </v>
      </c>
      <c r="B4347" s="13" t="s">
        <v>5039</v>
      </c>
      <c r="C4347" s="13" t="s">
        <v>5060</v>
      </c>
      <c r="D4347" s="13" t="s">
        <v>230</v>
      </c>
      <c r="E4347" s="13" t="s">
        <v>1569</v>
      </c>
      <c r="F4347" s="13" t="s">
        <v>188</v>
      </c>
      <c r="G4347" s="13" t="s">
        <v>4873</v>
      </c>
      <c r="H4347" s="13" t="s">
        <v>190</v>
      </c>
      <c r="I4347" s="13">
        <v>4346</v>
      </c>
    </row>
    <row r="4348" spans="1:9" x14ac:dyDescent="0.25">
      <c r="A4348" s="13" t="str">
        <f t="shared" si="67"/>
        <v xml:space="preserve">804-C      109' Prestressed Concrete Beam, Type IV </v>
      </c>
      <c r="B4348" s="13" t="s">
        <v>5039</v>
      </c>
      <c r="C4348" s="13" t="s">
        <v>5061</v>
      </c>
      <c r="D4348" s="13" t="s">
        <v>230</v>
      </c>
      <c r="E4348" s="13" t="s">
        <v>1569</v>
      </c>
      <c r="F4348" s="13" t="s">
        <v>188</v>
      </c>
      <c r="G4348" s="13" t="s">
        <v>4873</v>
      </c>
      <c r="H4348" s="13" t="s">
        <v>190</v>
      </c>
      <c r="I4348" s="13">
        <v>4347</v>
      </c>
    </row>
    <row r="4349" spans="1:9" x14ac:dyDescent="0.25">
      <c r="A4349" s="13" t="str">
        <f t="shared" si="67"/>
        <v xml:space="preserve">804-C      110' Prestressed Concrete Beam, Type BT-54 </v>
      </c>
      <c r="B4349" s="13" t="s">
        <v>5039</v>
      </c>
      <c r="C4349" s="13" t="s">
        <v>5062</v>
      </c>
      <c r="D4349" s="13" t="s">
        <v>230</v>
      </c>
      <c r="E4349" s="13" t="s">
        <v>1569</v>
      </c>
      <c r="F4349" s="13" t="s">
        <v>188</v>
      </c>
      <c r="G4349" s="13" t="s">
        <v>4873</v>
      </c>
      <c r="H4349" s="13" t="s">
        <v>190</v>
      </c>
      <c r="I4349" s="13">
        <v>4348</v>
      </c>
    </row>
    <row r="4350" spans="1:9" x14ac:dyDescent="0.25">
      <c r="A4350" s="13" t="str">
        <f t="shared" si="67"/>
        <v xml:space="preserve">804-C      110' Prestressed Concrete Beam, Type BT-72 </v>
      </c>
      <c r="B4350" s="13" t="s">
        <v>5039</v>
      </c>
      <c r="C4350" s="13" t="s">
        <v>5063</v>
      </c>
      <c r="D4350" s="13" t="s">
        <v>230</v>
      </c>
      <c r="E4350" s="13" t="s">
        <v>1569</v>
      </c>
      <c r="F4350" s="13" t="s">
        <v>188</v>
      </c>
      <c r="G4350" s="13" t="s">
        <v>4873</v>
      </c>
      <c r="H4350" s="13" t="s">
        <v>190</v>
      </c>
      <c r="I4350" s="13">
        <v>4349</v>
      </c>
    </row>
    <row r="4351" spans="1:9" x14ac:dyDescent="0.25">
      <c r="A4351" s="13" t="str">
        <f t="shared" si="67"/>
        <v xml:space="preserve">804-C      110' Prestressed Concrete Beam, Type IV </v>
      </c>
      <c r="B4351" s="13" t="s">
        <v>5039</v>
      </c>
      <c r="C4351" s="13" t="s">
        <v>5064</v>
      </c>
      <c r="D4351" s="13" t="s">
        <v>230</v>
      </c>
      <c r="E4351" s="13" t="s">
        <v>1569</v>
      </c>
      <c r="F4351" s="13" t="s">
        <v>188</v>
      </c>
      <c r="G4351" s="13" t="s">
        <v>4873</v>
      </c>
      <c r="H4351" s="13" t="s">
        <v>190</v>
      </c>
      <c r="I4351" s="13">
        <v>4350</v>
      </c>
    </row>
    <row r="4352" spans="1:9" x14ac:dyDescent="0.25">
      <c r="A4352" s="13" t="str">
        <f t="shared" si="67"/>
        <v xml:space="preserve">804-C      111' Prestressed Concrete Beam, Type BT-72 </v>
      </c>
      <c r="B4352" s="13" t="s">
        <v>5039</v>
      </c>
      <c r="C4352" s="13" t="s">
        <v>5065</v>
      </c>
      <c r="D4352" s="13" t="s">
        <v>230</v>
      </c>
      <c r="E4352" s="13" t="s">
        <v>1569</v>
      </c>
      <c r="F4352" s="13" t="s">
        <v>188</v>
      </c>
      <c r="G4352" s="13" t="s">
        <v>4873</v>
      </c>
      <c r="H4352" s="13" t="s">
        <v>190</v>
      </c>
      <c r="I4352" s="13">
        <v>4351</v>
      </c>
    </row>
    <row r="4353" spans="1:9" x14ac:dyDescent="0.25">
      <c r="A4353" s="13" t="str">
        <f t="shared" si="67"/>
        <v xml:space="preserve">804-C      111' Prestressed Concrete Beam, Type IV </v>
      </c>
      <c r="B4353" s="13" t="s">
        <v>5039</v>
      </c>
      <c r="C4353" s="13" t="s">
        <v>5066</v>
      </c>
      <c r="D4353" s="13" t="s">
        <v>230</v>
      </c>
      <c r="E4353" s="13" t="s">
        <v>1569</v>
      </c>
      <c r="F4353" s="13" t="s">
        <v>188</v>
      </c>
      <c r="G4353" s="13" t="s">
        <v>4873</v>
      </c>
      <c r="H4353" s="13" t="s">
        <v>190</v>
      </c>
      <c r="I4353" s="13">
        <v>4352</v>
      </c>
    </row>
    <row r="4354" spans="1:9" x14ac:dyDescent="0.25">
      <c r="A4354" s="13" t="str">
        <f t="shared" si="67"/>
        <v xml:space="preserve">804-C      112' Prestressed Concrete Beam, Type BT-63 </v>
      </c>
      <c r="B4354" s="13" t="s">
        <v>5039</v>
      </c>
      <c r="C4354" s="13" t="s">
        <v>5067</v>
      </c>
      <c r="D4354" s="13" t="s">
        <v>230</v>
      </c>
      <c r="E4354" s="13" t="s">
        <v>1569</v>
      </c>
      <c r="F4354" s="13" t="s">
        <v>188</v>
      </c>
      <c r="G4354" s="13" t="s">
        <v>4873</v>
      </c>
      <c r="H4354" s="13" t="s">
        <v>190</v>
      </c>
      <c r="I4354" s="13">
        <v>4353</v>
      </c>
    </row>
    <row r="4355" spans="1:9" x14ac:dyDescent="0.25">
      <c r="A4355" s="13" t="str">
        <f t="shared" si="67"/>
        <v xml:space="preserve">804-C      113' Prestressed Concrete Beam, Type BT-72 </v>
      </c>
      <c r="B4355" s="13" t="s">
        <v>5039</v>
      </c>
      <c r="C4355" s="13" t="s">
        <v>5068</v>
      </c>
      <c r="D4355" s="13" t="s">
        <v>230</v>
      </c>
      <c r="E4355" s="13" t="s">
        <v>1569</v>
      </c>
      <c r="F4355" s="13" t="s">
        <v>188</v>
      </c>
      <c r="G4355" s="13" t="s">
        <v>4873</v>
      </c>
      <c r="H4355" s="13" t="s">
        <v>190</v>
      </c>
      <c r="I4355" s="13">
        <v>4354</v>
      </c>
    </row>
    <row r="4356" spans="1:9" x14ac:dyDescent="0.25">
      <c r="A4356" s="13" t="str">
        <f t="shared" ref="A4356:A4419" si="68">_xlfn.CONCAT(B4356," ", C4356)</f>
        <v xml:space="preserve">804-C      114' Prestressed Concrete Beam, Type IV </v>
      </c>
      <c r="B4356" s="13" t="s">
        <v>5039</v>
      </c>
      <c r="C4356" s="13" t="s">
        <v>5069</v>
      </c>
      <c r="D4356" s="13" t="s">
        <v>230</v>
      </c>
      <c r="E4356" s="13" t="s">
        <v>1569</v>
      </c>
      <c r="F4356" s="13" t="s">
        <v>188</v>
      </c>
      <c r="G4356" s="13" t="s">
        <v>4873</v>
      </c>
      <c r="H4356" s="13" t="s">
        <v>190</v>
      </c>
      <c r="I4356" s="13">
        <v>4355</v>
      </c>
    </row>
    <row r="4357" spans="1:9" x14ac:dyDescent="0.25">
      <c r="A4357" s="13" t="str">
        <f t="shared" si="68"/>
        <v xml:space="preserve">804-C      115' Prestressed Concrete Beam, Type BT-63 </v>
      </c>
      <c r="B4357" s="13" t="s">
        <v>5039</v>
      </c>
      <c r="C4357" s="13" t="s">
        <v>5070</v>
      </c>
      <c r="D4357" s="13" t="s">
        <v>230</v>
      </c>
      <c r="E4357" s="13" t="s">
        <v>1569</v>
      </c>
      <c r="F4357" s="13" t="s">
        <v>188</v>
      </c>
      <c r="G4357" s="13" t="s">
        <v>4873</v>
      </c>
      <c r="H4357" s="13" t="s">
        <v>190</v>
      </c>
      <c r="I4357" s="13">
        <v>4356</v>
      </c>
    </row>
    <row r="4358" spans="1:9" x14ac:dyDescent="0.25">
      <c r="A4358" s="13" t="str">
        <f t="shared" si="68"/>
        <v xml:space="preserve">804-C      115' Prestressed Concrete Beam, Type BT-72 </v>
      </c>
      <c r="B4358" s="13" t="s">
        <v>5039</v>
      </c>
      <c r="C4358" s="13" t="s">
        <v>5071</v>
      </c>
      <c r="D4358" s="13" t="s">
        <v>230</v>
      </c>
      <c r="E4358" s="13" t="s">
        <v>1569</v>
      </c>
      <c r="F4358" s="13" t="s">
        <v>188</v>
      </c>
      <c r="G4358" s="13" t="s">
        <v>4873</v>
      </c>
      <c r="H4358" s="13" t="s">
        <v>190</v>
      </c>
      <c r="I4358" s="13">
        <v>4357</v>
      </c>
    </row>
    <row r="4359" spans="1:9" x14ac:dyDescent="0.25">
      <c r="A4359" s="13" t="str">
        <f t="shared" si="68"/>
        <v xml:space="preserve">804-C      116' Prestressed Concrete Beam, Type BT-63 </v>
      </c>
      <c r="B4359" s="13" t="s">
        <v>5039</v>
      </c>
      <c r="C4359" s="13" t="s">
        <v>5072</v>
      </c>
      <c r="D4359" s="13" t="s">
        <v>230</v>
      </c>
      <c r="E4359" s="13" t="s">
        <v>1569</v>
      </c>
      <c r="F4359" s="13" t="s">
        <v>188</v>
      </c>
      <c r="G4359" s="13" t="s">
        <v>4873</v>
      </c>
      <c r="H4359" s="13" t="s">
        <v>190</v>
      </c>
      <c r="I4359" s="13">
        <v>4358</v>
      </c>
    </row>
    <row r="4360" spans="1:9" x14ac:dyDescent="0.25">
      <c r="A4360" s="13" t="str">
        <f t="shared" si="68"/>
        <v xml:space="preserve">804-C      117' Prestressed Concrete Beam, Type BT-72 </v>
      </c>
      <c r="B4360" s="13" t="s">
        <v>5039</v>
      </c>
      <c r="C4360" s="13" t="s">
        <v>5073</v>
      </c>
      <c r="D4360" s="13" t="s">
        <v>230</v>
      </c>
      <c r="E4360" s="13" t="s">
        <v>1569</v>
      </c>
      <c r="F4360" s="13" t="s">
        <v>188</v>
      </c>
      <c r="G4360" s="13" t="s">
        <v>4873</v>
      </c>
      <c r="H4360" s="13" t="s">
        <v>190</v>
      </c>
      <c r="I4360" s="13">
        <v>4359</v>
      </c>
    </row>
    <row r="4361" spans="1:9" x14ac:dyDescent="0.25">
      <c r="A4361" s="13" t="str">
        <f t="shared" si="68"/>
        <v xml:space="preserve">804-C      118' Prestressed Concrete Beam, Type BT-72 </v>
      </c>
      <c r="B4361" s="13" t="s">
        <v>5039</v>
      </c>
      <c r="C4361" s="13" t="s">
        <v>5074</v>
      </c>
      <c r="D4361" s="13" t="s">
        <v>230</v>
      </c>
      <c r="E4361" s="13" t="s">
        <v>1569</v>
      </c>
      <c r="F4361" s="13" t="s">
        <v>188</v>
      </c>
      <c r="G4361" s="13" t="s">
        <v>4873</v>
      </c>
      <c r="H4361" s="13" t="s">
        <v>190</v>
      </c>
      <c r="I4361" s="13">
        <v>4360</v>
      </c>
    </row>
    <row r="4362" spans="1:9" x14ac:dyDescent="0.25">
      <c r="A4362" s="13" t="str">
        <f t="shared" si="68"/>
        <v xml:space="preserve">804-C      119' Prestressed Concrete Beam, Type BT-72 </v>
      </c>
      <c r="B4362" s="13" t="s">
        <v>5039</v>
      </c>
      <c r="C4362" s="13" t="s">
        <v>5075</v>
      </c>
      <c r="D4362" s="13" t="s">
        <v>230</v>
      </c>
      <c r="E4362" s="13" t="s">
        <v>1569</v>
      </c>
      <c r="F4362" s="13" t="s">
        <v>188</v>
      </c>
      <c r="G4362" s="13" t="s">
        <v>4873</v>
      </c>
      <c r="H4362" s="13" t="s">
        <v>190</v>
      </c>
      <c r="I4362" s="13">
        <v>4361</v>
      </c>
    </row>
    <row r="4363" spans="1:9" x14ac:dyDescent="0.25">
      <c r="A4363" s="13" t="str">
        <f t="shared" si="68"/>
        <v xml:space="preserve">804-C      120' Prestressed Concrete Beam, Type BT-63 </v>
      </c>
      <c r="B4363" s="13" t="s">
        <v>5039</v>
      </c>
      <c r="C4363" s="13" t="s">
        <v>5076</v>
      </c>
      <c r="D4363" s="13" t="s">
        <v>230</v>
      </c>
      <c r="E4363" s="13" t="s">
        <v>1569</v>
      </c>
      <c r="F4363" s="13" t="s">
        <v>188</v>
      </c>
      <c r="G4363" s="13" t="s">
        <v>4873</v>
      </c>
      <c r="H4363" s="13" t="s">
        <v>190</v>
      </c>
      <c r="I4363" s="13">
        <v>4362</v>
      </c>
    </row>
    <row r="4364" spans="1:9" x14ac:dyDescent="0.25">
      <c r="A4364" s="13" t="str">
        <f t="shared" si="68"/>
        <v xml:space="preserve">804-C      120' Prestressed Concrete Beam, Type BT-72 </v>
      </c>
      <c r="B4364" s="13" t="s">
        <v>5039</v>
      </c>
      <c r="C4364" s="13" t="s">
        <v>5077</v>
      </c>
      <c r="D4364" s="13" t="s">
        <v>230</v>
      </c>
      <c r="E4364" s="13" t="s">
        <v>1569</v>
      </c>
      <c r="F4364" s="13" t="s">
        <v>188</v>
      </c>
      <c r="G4364" s="13" t="s">
        <v>4873</v>
      </c>
      <c r="H4364" s="13" t="s">
        <v>190</v>
      </c>
      <c r="I4364" s="13">
        <v>4363</v>
      </c>
    </row>
    <row r="4365" spans="1:9" x14ac:dyDescent="0.25">
      <c r="A4365" s="13" t="str">
        <f t="shared" si="68"/>
        <v xml:space="preserve">804-C      121' Prestressed Concrete Beam, Type BT-63 </v>
      </c>
      <c r="B4365" s="13" t="s">
        <v>5039</v>
      </c>
      <c r="C4365" s="13" t="s">
        <v>5078</v>
      </c>
      <c r="D4365" s="13" t="s">
        <v>230</v>
      </c>
      <c r="E4365" s="13" t="s">
        <v>1569</v>
      </c>
      <c r="F4365" s="13" t="s">
        <v>188</v>
      </c>
      <c r="G4365" s="13" t="s">
        <v>4873</v>
      </c>
      <c r="H4365" s="13" t="s">
        <v>190</v>
      </c>
      <c r="I4365" s="13">
        <v>4364</v>
      </c>
    </row>
    <row r="4366" spans="1:9" x14ac:dyDescent="0.25">
      <c r="A4366" s="13" t="str">
        <f t="shared" si="68"/>
        <v xml:space="preserve">804-C      121' Prestressed Concrete Beam, Type BT-72 </v>
      </c>
      <c r="B4366" s="13" t="s">
        <v>5039</v>
      </c>
      <c r="C4366" s="13" t="s">
        <v>5079</v>
      </c>
      <c r="D4366" s="13" t="s">
        <v>230</v>
      </c>
      <c r="E4366" s="13" t="s">
        <v>1569</v>
      </c>
      <c r="F4366" s="13" t="s">
        <v>188</v>
      </c>
      <c r="G4366" s="13" t="s">
        <v>4873</v>
      </c>
      <c r="H4366" s="13" t="s">
        <v>190</v>
      </c>
      <c r="I4366" s="13">
        <v>4365</v>
      </c>
    </row>
    <row r="4367" spans="1:9" x14ac:dyDescent="0.25">
      <c r="A4367" s="13" t="str">
        <f t="shared" si="68"/>
        <v xml:space="preserve">804-C      122' Prestressed Concrete Beam, Type BT-63 </v>
      </c>
      <c r="B4367" s="13" t="s">
        <v>5039</v>
      </c>
      <c r="C4367" s="13" t="s">
        <v>5080</v>
      </c>
      <c r="D4367" s="13" t="s">
        <v>230</v>
      </c>
      <c r="E4367" s="13" t="s">
        <v>1569</v>
      </c>
      <c r="F4367" s="13" t="s">
        <v>188</v>
      </c>
      <c r="G4367" s="13" t="s">
        <v>4873</v>
      </c>
      <c r="H4367" s="13" t="s">
        <v>190</v>
      </c>
      <c r="I4367" s="13">
        <v>4366</v>
      </c>
    </row>
    <row r="4368" spans="1:9" x14ac:dyDescent="0.25">
      <c r="A4368" s="13" t="str">
        <f t="shared" si="68"/>
        <v xml:space="preserve">804-C      122' Prestressed Concrete Beam, Type BT-72 </v>
      </c>
      <c r="B4368" s="13" t="s">
        <v>5039</v>
      </c>
      <c r="C4368" s="13" t="s">
        <v>5081</v>
      </c>
      <c r="D4368" s="13" t="s">
        <v>230</v>
      </c>
      <c r="E4368" s="13" t="s">
        <v>1569</v>
      </c>
      <c r="F4368" s="13" t="s">
        <v>188</v>
      </c>
      <c r="G4368" s="13" t="s">
        <v>4873</v>
      </c>
      <c r="H4368" s="13" t="s">
        <v>190</v>
      </c>
      <c r="I4368" s="13">
        <v>4367</v>
      </c>
    </row>
    <row r="4369" spans="1:9" x14ac:dyDescent="0.25">
      <c r="A4369" s="13" t="str">
        <f t="shared" si="68"/>
        <v xml:space="preserve">804-C      123' Prestressed Concrete Beam, Type BT-72 </v>
      </c>
      <c r="B4369" s="13" t="s">
        <v>5039</v>
      </c>
      <c r="C4369" s="13" t="s">
        <v>5082</v>
      </c>
      <c r="D4369" s="13" t="s">
        <v>230</v>
      </c>
      <c r="E4369" s="13" t="s">
        <v>1569</v>
      </c>
      <c r="F4369" s="13" t="s">
        <v>188</v>
      </c>
      <c r="G4369" s="13" t="s">
        <v>4873</v>
      </c>
      <c r="H4369" s="13" t="s">
        <v>190</v>
      </c>
      <c r="I4369" s="13">
        <v>4368</v>
      </c>
    </row>
    <row r="4370" spans="1:9" x14ac:dyDescent="0.25">
      <c r="A4370" s="13" t="str">
        <f t="shared" si="68"/>
        <v xml:space="preserve">804-C      124' Prestressed Concrete Beam, Type BT-72 </v>
      </c>
      <c r="B4370" s="13" t="s">
        <v>5039</v>
      </c>
      <c r="C4370" s="13" t="s">
        <v>5083</v>
      </c>
      <c r="D4370" s="13" t="s">
        <v>230</v>
      </c>
      <c r="E4370" s="13" t="s">
        <v>1569</v>
      </c>
      <c r="F4370" s="13" t="s">
        <v>188</v>
      </c>
      <c r="G4370" s="13" t="s">
        <v>4873</v>
      </c>
      <c r="H4370" s="13" t="s">
        <v>190</v>
      </c>
      <c r="I4370" s="13">
        <v>4369</v>
      </c>
    </row>
    <row r="4371" spans="1:9" x14ac:dyDescent="0.25">
      <c r="A4371" s="13" t="str">
        <f t="shared" si="68"/>
        <v xml:space="preserve">804-C      125' Prestressed Concrete Beam, Type BT-72 </v>
      </c>
      <c r="B4371" s="13" t="s">
        <v>5039</v>
      </c>
      <c r="C4371" s="13" t="s">
        <v>5084</v>
      </c>
      <c r="D4371" s="13" t="s">
        <v>230</v>
      </c>
      <c r="E4371" s="13" t="s">
        <v>1569</v>
      </c>
      <c r="F4371" s="13" t="s">
        <v>188</v>
      </c>
      <c r="G4371" s="13" t="s">
        <v>4873</v>
      </c>
      <c r="H4371" s="13" t="s">
        <v>190</v>
      </c>
      <c r="I4371" s="13">
        <v>4370</v>
      </c>
    </row>
    <row r="4372" spans="1:9" x14ac:dyDescent="0.25">
      <c r="A4372" s="13" t="str">
        <f t="shared" si="68"/>
        <v xml:space="preserve">804-C      126' Prestressed Concrete Beam, Type BT-72 </v>
      </c>
      <c r="B4372" s="13" t="s">
        <v>5039</v>
      </c>
      <c r="C4372" s="13" t="s">
        <v>5085</v>
      </c>
      <c r="D4372" s="13" t="s">
        <v>230</v>
      </c>
      <c r="E4372" s="13" t="s">
        <v>1569</v>
      </c>
      <c r="F4372" s="13" t="s">
        <v>188</v>
      </c>
      <c r="G4372" s="13" t="s">
        <v>4873</v>
      </c>
      <c r="H4372" s="13" t="s">
        <v>190</v>
      </c>
      <c r="I4372" s="13">
        <v>4371</v>
      </c>
    </row>
    <row r="4373" spans="1:9" x14ac:dyDescent="0.25">
      <c r="A4373" s="13" t="str">
        <f t="shared" si="68"/>
        <v xml:space="preserve">804-C      127' Prestressed Concrete Beam, Type BT-72 </v>
      </c>
      <c r="B4373" s="13" t="s">
        <v>5039</v>
      </c>
      <c r="C4373" s="13" t="s">
        <v>5086</v>
      </c>
      <c r="D4373" s="13" t="s">
        <v>230</v>
      </c>
      <c r="E4373" s="13" t="s">
        <v>1569</v>
      </c>
      <c r="F4373" s="13" t="s">
        <v>188</v>
      </c>
      <c r="G4373" s="13" t="s">
        <v>4873</v>
      </c>
      <c r="H4373" s="13" t="s">
        <v>190</v>
      </c>
      <c r="I4373" s="13">
        <v>4372</v>
      </c>
    </row>
    <row r="4374" spans="1:9" x14ac:dyDescent="0.25">
      <c r="A4374" s="13" t="str">
        <f t="shared" si="68"/>
        <v xml:space="preserve">804-C      128' Prestressed Concrete Beam, Type BT-72 </v>
      </c>
      <c r="B4374" s="13" t="s">
        <v>5039</v>
      </c>
      <c r="C4374" s="13" t="s">
        <v>5087</v>
      </c>
      <c r="D4374" s="13" t="s">
        <v>230</v>
      </c>
      <c r="E4374" s="13" t="s">
        <v>1569</v>
      </c>
      <c r="F4374" s="13" t="s">
        <v>188</v>
      </c>
      <c r="G4374" s="13" t="s">
        <v>4873</v>
      </c>
      <c r="H4374" s="13" t="s">
        <v>190</v>
      </c>
      <c r="I4374" s="13">
        <v>4373</v>
      </c>
    </row>
    <row r="4375" spans="1:9" x14ac:dyDescent="0.25">
      <c r="A4375" s="13" t="str">
        <f t="shared" si="68"/>
        <v xml:space="preserve">804-C      129' Prestressed Concrete Beam, Type BT-72 </v>
      </c>
      <c r="B4375" s="13" t="s">
        <v>5039</v>
      </c>
      <c r="C4375" s="13" t="s">
        <v>5088</v>
      </c>
      <c r="D4375" s="13" t="s">
        <v>230</v>
      </c>
      <c r="E4375" s="13" t="s">
        <v>1569</v>
      </c>
      <c r="F4375" s="13" t="s">
        <v>188</v>
      </c>
      <c r="G4375" s="13" t="s">
        <v>4873</v>
      </c>
      <c r="H4375" s="13" t="s">
        <v>190</v>
      </c>
      <c r="I4375" s="13">
        <v>4374</v>
      </c>
    </row>
    <row r="4376" spans="1:9" x14ac:dyDescent="0.25">
      <c r="A4376" s="13" t="str">
        <f t="shared" si="68"/>
        <v xml:space="preserve">804-C      130' Prestressed Concrete Beam, Type BT-72 </v>
      </c>
      <c r="B4376" s="13" t="s">
        <v>5039</v>
      </c>
      <c r="C4376" s="13" t="s">
        <v>5089</v>
      </c>
      <c r="D4376" s="13" t="s">
        <v>230</v>
      </c>
      <c r="E4376" s="13" t="s">
        <v>1569</v>
      </c>
      <c r="F4376" s="13" t="s">
        <v>188</v>
      </c>
      <c r="G4376" s="13" t="s">
        <v>4873</v>
      </c>
      <c r="H4376" s="13" t="s">
        <v>190</v>
      </c>
      <c r="I4376" s="13">
        <v>4375</v>
      </c>
    </row>
    <row r="4377" spans="1:9" x14ac:dyDescent="0.25">
      <c r="A4377" s="13" t="str">
        <f t="shared" si="68"/>
        <v xml:space="preserve">804-C      131' Prestressed Concrete Beam, Type BT-72 </v>
      </c>
      <c r="B4377" s="13" t="s">
        <v>5039</v>
      </c>
      <c r="C4377" s="13" t="s">
        <v>5090</v>
      </c>
      <c r="D4377" s="13" t="s">
        <v>230</v>
      </c>
      <c r="E4377" s="13" t="s">
        <v>1569</v>
      </c>
      <c r="F4377" s="13" t="s">
        <v>188</v>
      </c>
      <c r="G4377" s="13" t="s">
        <v>4873</v>
      </c>
      <c r="H4377" s="13" t="s">
        <v>190</v>
      </c>
      <c r="I4377" s="13">
        <v>4376</v>
      </c>
    </row>
    <row r="4378" spans="1:9" x14ac:dyDescent="0.25">
      <c r="A4378" s="13" t="str">
        <f t="shared" si="68"/>
        <v xml:space="preserve">804-C      132' Prestressed Concrete Beam, Type BT-72 </v>
      </c>
      <c r="B4378" s="13" t="s">
        <v>5039</v>
      </c>
      <c r="C4378" s="13" t="s">
        <v>5091</v>
      </c>
      <c r="D4378" s="13" t="s">
        <v>230</v>
      </c>
      <c r="E4378" s="13" t="s">
        <v>1569</v>
      </c>
      <c r="F4378" s="13" t="s">
        <v>188</v>
      </c>
      <c r="G4378" s="13" t="s">
        <v>4873</v>
      </c>
      <c r="H4378" s="13" t="s">
        <v>190</v>
      </c>
      <c r="I4378" s="13">
        <v>4377</v>
      </c>
    </row>
    <row r="4379" spans="1:9" x14ac:dyDescent="0.25">
      <c r="A4379" s="13" t="str">
        <f t="shared" si="68"/>
        <v xml:space="preserve">804-C      133' Prestressed Concrete Beam, Type BT-72 </v>
      </c>
      <c r="B4379" s="13" t="s">
        <v>5039</v>
      </c>
      <c r="C4379" s="13" t="s">
        <v>5092</v>
      </c>
      <c r="D4379" s="13" t="s">
        <v>230</v>
      </c>
      <c r="E4379" s="13" t="s">
        <v>1569</v>
      </c>
      <c r="F4379" s="13" t="s">
        <v>188</v>
      </c>
      <c r="G4379" s="13" t="s">
        <v>4873</v>
      </c>
      <c r="H4379" s="13" t="s">
        <v>190</v>
      </c>
      <c r="I4379" s="13">
        <v>4378</v>
      </c>
    </row>
    <row r="4380" spans="1:9" x14ac:dyDescent="0.25">
      <c r="A4380" s="13" t="str">
        <f t="shared" si="68"/>
        <v xml:space="preserve">804-C      135' Prestressed Concrete Beam, Type BT-72 </v>
      </c>
      <c r="B4380" s="13" t="s">
        <v>5039</v>
      </c>
      <c r="C4380" s="13" t="s">
        <v>5093</v>
      </c>
      <c r="D4380" s="13" t="s">
        <v>230</v>
      </c>
      <c r="E4380" s="13" t="s">
        <v>1569</v>
      </c>
      <c r="F4380" s="13" t="s">
        <v>188</v>
      </c>
      <c r="G4380" s="13" t="s">
        <v>4873</v>
      </c>
      <c r="H4380" s="13" t="s">
        <v>190</v>
      </c>
      <c r="I4380" s="13">
        <v>4379</v>
      </c>
    </row>
    <row r="4381" spans="1:9" x14ac:dyDescent="0.25">
      <c r="A4381" s="13" t="str">
        <f t="shared" si="68"/>
        <v xml:space="preserve">804-C      136' Prestressed Concrete Beam, Type BT-72 </v>
      </c>
      <c r="B4381" s="13" t="s">
        <v>5039</v>
      </c>
      <c r="C4381" s="13" t="s">
        <v>5094</v>
      </c>
      <c r="D4381" s="13" t="s">
        <v>230</v>
      </c>
      <c r="E4381" s="13" t="s">
        <v>1569</v>
      </c>
      <c r="F4381" s="13" t="s">
        <v>188</v>
      </c>
      <c r="G4381" s="13" t="s">
        <v>4873</v>
      </c>
      <c r="H4381" s="13" t="s">
        <v>190</v>
      </c>
      <c r="I4381" s="13">
        <v>4380</v>
      </c>
    </row>
    <row r="4382" spans="1:9" x14ac:dyDescent="0.25">
      <c r="A4382" s="13" t="str">
        <f t="shared" si="68"/>
        <v xml:space="preserve">804-C      137' Prestressed Concrete Beam, Type BT-72 </v>
      </c>
      <c r="B4382" s="13" t="s">
        <v>5039</v>
      </c>
      <c r="C4382" s="13" t="s">
        <v>5095</v>
      </c>
      <c r="D4382" s="13" t="s">
        <v>230</v>
      </c>
      <c r="E4382" s="13" t="s">
        <v>1569</v>
      </c>
      <c r="F4382" s="13" t="s">
        <v>188</v>
      </c>
      <c r="G4382" s="13" t="s">
        <v>4873</v>
      </c>
      <c r="H4382" s="13" t="s">
        <v>190</v>
      </c>
      <c r="I4382" s="13">
        <v>4381</v>
      </c>
    </row>
    <row r="4383" spans="1:9" x14ac:dyDescent="0.25">
      <c r="A4383" s="13" t="str">
        <f t="shared" si="68"/>
        <v xml:space="preserve">804-C      138' Prestressed Concrete Beam, Type BT-72 </v>
      </c>
      <c r="B4383" s="13" t="s">
        <v>5039</v>
      </c>
      <c r="C4383" s="13" t="s">
        <v>5096</v>
      </c>
      <c r="D4383" s="13" t="s">
        <v>230</v>
      </c>
      <c r="E4383" s="13" t="s">
        <v>1569</v>
      </c>
      <c r="F4383" s="13" t="s">
        <v>188</v>
      </c>
      <c r="G4383" s="13" t="s">
        <v>4873</v>
      </c>
      <c r="H4383" s="13" t="s">
        <v>190</v>
      </c>
      <c r="I4383" s="13">
        <v>4382</v>
      </c>
    </row>
    <row r="4384" spans="1:9" x14ac:dyDescent="0.25">
      <c r="A4384" s="13" t="str">
        <f t="shared" si="68"/>
        <v xml:space="preserve">804-C      140' Prestressed Concrete Beam, Type BT-72 </v>
      </c>
      <c r="B4384" s="13" t="s">
        <v>5039</v>
      </c>
      <c r="C4384" s="13" t="s">
        <v>5097</v>
      </c>
      <c r="D4384" s="13" t="s">
        <v>230</v>
      </c>
      <c r="E4384" s="13" t="s">
        <v>1569</v>
      </c>
      <c r="F4384" s="13" t="s">
        <v>188</v>
      </c>
      <c r="G4384" s="13" t="s">
        <v>4873</v>
      </c>
      <c r="H4384" s="13" t="s">
        <v>190</v>
      </c>
      <c r="I4384" s="13">
        <v>4383</v>
      </c>
    </row>
    <row r="4385" spans="1:9" x14ac:dyDescent="0.25">
      <c r="A4385" s="13" t="str">
        <f t="shared" si="68"/>
        <v xml:space="preserve">804-C      19' Prestressed Concrete Beam, 16" x16" </v>
      </c>
      <c r="B4385" s="13" t="s">
        <v>5039</v>
      </c>
      <c r="C4385" s="13" t="s">
        <v>5098</v>
      </c>
      <c r="D4385" s="13" t="s">
        <v>230</v>
      </c>
      <c r="E4385" s="13" t="s">
        <v>1569</v>
      </c>
      <c r="F4385" s="13" t="s">
        <v>188</v>
      </c>
      <c r="G4385" s="13" t="s">
        <v>4873</v>
      </c>
      <c r="H4385" s="13" t="s">
        <v>190</v>
      </c>
      <c r="I4385" s="13">
        <v>4384</v>
      </c>
    </row>
    <row r="4386" spans="1:9" x14ac:dyDescent="0.25">
      <c r="A4386" s="13" t="str">
        <f t="shared" si="68"/>
        <v xml:space="preserve">804-C      26' Prestressed Concrete Beam, 16" x 16" </v>
      </c>
      <c r="B4386" s="13" t="s">
        <v>5039</v>
      </c>
      <c r="C4386" s="13" t="s">
        <v>5099</v>
      </c>
      <c r="D4386" s="13" t="s">
        <v>230</v>
      </c>
      <c r="E4386" s="13" t="s">
        <v>1569</v>
      </c>
      <c r="F4386" s="13" t="s">
        <v>188</v>
      </c>
      <c r="G4386" s="13" t="s">
        <v>4873</v>
      </c>
      <c r="H4386" s="13" t="s">
        <v>190</v>
      </c>
      <c r="I4386" s="13">
        <v>4385</v>
      </c>
    </row>
    <row r="4387" spans="1:9" x14ac:dyDescent="0.25">
      <c r="A4387" s="13" t="str">
        <f t="shared" si="68"/>
        <v xml:space="preserve">804-C      30' Prestressed Concrete Beam, Type I+2 </v>
      </c>
      <c r="B4387" s="13" t="s">
        <v>5039</v>
      </c>
      <c r="C4387" s="13" t="s">
        <v>5100</v>
      </c>
      <c r="D4387" s="13" t="s">
        <v>230</v>
      </c>
      <c r="E4387" s="13" t="s">
        <v>1569</v>
      </c>
      <c r="F4387" s="13" t="s">
        <v>188</v>
      </c>
      <c r="G4387" s="13" t="s">
        <v>4873</v>
      </c>
      <c r="H4387" s="13" t="s">
        <v>190</v>
      </c>
      <c r="I4387" s="13">
        <v>4386</v>
      </c>
    </row>
    <row r="4388" spans="1:9" x14ac:dyDescent="0.25">
      <c r="A4388" s="13" t="str">
        <f t="shared" si="68"/>
        <v xml:space="preserve">804-C      40' Prestressed Concrete Beam, 16" x16" </v>
      </c>
      <c r="B4388" s="13" t="s">
        <v>5039</v>
      </c>
      <c r="C4388" s="13" t="s">
        <v>5101</v>
      </c>
      <c r="D4388" s="13" t="s">
        <v>230</v>
      </c>
      <c r="E4388" s="13" t="s">
        <v>1569</v>
      </c>
      <c r="F4388" s="13" t="s">
        <v>188</v>
      </c>
      <c r="G4388" s="13" t="s">
        <v>4873</v>
      </c>
      <c r="H4388" s="13" t="s">
        <v>190</v>
      </c>
      <c r="I4388" s="13">
        <v>4387</v>
      </c>
    </row>
    <row r="4389" spans="1:9" x14ac:dyDescent="0.25">
      <c r="A4389" s="13" t="str">
        <f t="shared" si="68"/>
        <v xml:space="preserve">804-C      40' Prestressed Concrete Beam, 18" x18" </v>
      </c>
      <c r="B4389" s="13" t="s">
        <v>5039</v>
      </c>
      <c r="C4389" s="13" t="s">
        <v>5102</v>
      </c>
      <c r="D4389" s="13" t="s">
        <v>230</v>
      </c>
      <c r="E4389" s="13" t="s">
        <v>1569</v>
      </c>
      <c r="F4389" s="13" t="s">
        <v>188</v>
      </c>
      <c r="G4389" s="13" t="s">
        <v>4873</v>
      </c>
      <c r="H4389" s="13" t="s">
        <v>190</v>
      </c>
      <c r="I4389" s="13">
        <v>4388</v>
      </c>
    </row>
    <row r="4390" spans="1:9" x14ac:dyDescent="0.25">
      <c r="A4390" s="13" t="str">
        <f t="shared" si="68"/>
        <v xml:space="preserve">804-C      40' Prestressed Concrete Beam, Type I+2 </v>
      </c>
      <c r="B4390" s="13" t="s">
        <v>5039</v>
      </c>
      <c r="C4390" s="13" t="s">
        <v>5103</v>
      </c>
      <c r="D4390" s="13" t="s">
        <v>230</v>
      </c>
      <c r="E4390" s="13" t="s">
        <v>1569</v>
      </c>
      <c r="F4390" s="13" t="s">
        <v>188</v>
      </c>
      <c r="G4390" s="13" t="s">
        <v>4873</v>
      </c>
      <c r="H4390" s="13" t="s">
        <v>190</v>
      </c>
      <c r="I4390" s="13">
        <v>4389</v>
      </c>
    </row>
    <row r="4391" spans="1:9" x14ac:dyDescent="0.25">
      <c r="A4391" s="13" t="str">
        <f t="shared" si="68"/>
        <v xml:space="preserve">804-C      40' Prestressed Concrete Beam, Type II+2 </v>
      </c>
      <c r="B4391" s="13" t="s">
        <v>5039</v>
      </c>
      <c r="C4391" s="13" t="s">
        <v>5104</v>
      </c>
      <c r="D4391" s="13" t="s">
        <v>230</v>
      </c>
      <c r="E4391" s="13" t="s">
        <v>1569</v>
      </c>
      <c r="F4391" s="13" t="s">
        <v>188</v>
      </c>
      <c r="G4391" s="13" t="s">
        <v>4873</v>
      </c>
      <c r="H4391" s="13" t="s">
        <v>190</v>
      </c>
      <c r="I4391" s="13">
        <v>4390</v>
      </c>
    </row>
    <row r="4392" spans="1:9" x14ac:dyDescent="0.25">
      <c r="A4392" s="13" t="str">
        <f t="shared" si="68"/>
        <v xml:space="preserve">804-C      40' Prestressed Concrete Beam, Type III </v>
      </c>
      <c r="B4392" s="13" t="s">
        <v>5039</v>
      </c>
      <c r="C4392" s="13" t="s">
        <v>5105</v>
      </c>
      <c r="D4392" s="13" t="s">
        <v>230</v>
      </c>
      <c r="E4392" s="13" t="s">
        <v>1569</v>
      </c>
      <c r="F4392" s="13" t="s">
        <v>188</v>
      </c>
      <c r="G4392" s="13" t="s">
        <v>4873</v>
      </c>
      <c r="H4392" s="13" t="s">
        <v>190</v>
      </c>
      <c r="I4392" s="13">
        <v>4391</v>
      </c>
    </row>
    <row r="4393" spans="1:9" x14ac:dyDescent="0.25">
      <c r="A4393" s="13" t="str">
        <f t="shared" si="68"/>
        <v xml:space="preserve">804-C      43' Prestressed Concrete Beam, Type III </v>
      </c>
      <c r="B4393" s="13" t="s">
        <v>5039</v>
      </c>
      <c r="C4393" s="13" t="s">
        <v>5106</v>
      </c>
      <c r="D4393" s="13" t="s">
        <v>230</v>
      </c>
      <c r="E4393" s="13" t="s">
        <v>1569</v>
      </c>
      <c r="F4393" s="13" t="s">
        <v>188</v>
      </c>
      <c r="G4393" s="13" t="s">
        <v>4873</v>
      </c>
      <c r="H4393" s="13" t="s">
        <v>190</v>
      </c>
      <c r="I4393" s="13">
        <v>4392</v>
      </c>
    </row>
    <row r="4394" spans="1:9" x14ac:dyDescent="0.25">
      <c r="A4394" s="13" t="str">
        <f t="shared" si="68"/>
        <v xml:space="preserve">804-C      45' Prestressed Concrete Beam, Type I+2 </v>
      </c>
      <c r="B4394" s="13" t="s">
        <v>5039</v>
      </c>
      <c r="C4394" s="13" t="s">
        <v>5107</v>
      </c>
      <c r="D4394" s="13" t="s">
        <v>230</v>
      </c>
      <c r="E4394" s="13" t="s">
        <v>1569</v>
      </c>
      <c r="F4394" s="13" t="s">
        <v>188</v>
      </c>
      <c r="G4394" s="13" t="s">
        <v>4873</v>
      </c>
      <c r="H4394" s="13" t="s">
        <v>190</v>
      </c>
      <c r="I4394" s="13">
        <v>4393</v>
      </c>
    </row>
    <row r="4395" spans="1:9" x14ac:dyDescent="0.25">
      <c r="A4395" s="13" t="str">
        <f t="shared" si="68"/>
        <v xml:space="preserve">804-C      45' Prestressed Concrete Beam, Type II+2 </v>
      </c>
      <c r="B4395" s="13" t="s">
        <v>5039</v>
      </c>
      <c r="C4395" s="13" t="s">
        <v>5108</v>
      </c>
      <c r="D4395" s="13" t="s">
        <v>230</v>
      </c>
      <c r="E4395" s="13" t="s">
        <v>1569</v>
      </c>
      <c r="F4395" s="13" t="s">
        <v>188</v>
      </c>
      <c r="G4395" s="13" t="s">
        <v>4873</v>
      </c>
      <c r="H4395" s="13" t="s">
        <v>190</v>
      </c>
      <c r="I4395" s="13">
        <v>4394</v>
      </c>
    </row>
    <row r="4396" spans="1:9" x14ac:dyDescent="0.25">
      <c r="A4396" s="13" t="str">
        <f t="shared" si="68"/>
        <v xml:space="preserve">804-C      50' Prestressed Concrete Beam, Type II </v>
      </c>
      <c r="B4396" s="13" t="s">
        <v>5039</v>
      </c>
      <c r="C4396" s="13" t="s">
        <v>5109</v>
      </c>
      <c r="D4396" s="13" t="s">
        <v>230</v>
      </c>
      <c r="E4396" s="13" t="s">
        <v>1569</v>
      </c>
      <c r="F4396" s="13" t="s">
        <v>188</v>
      </c>
      <c r="G4396" s="13" t="s">
        <v>4873</v>
      </c>
      <c r="H4396" s="13" t="s">
        <v>190</v>
      </c>
      <c r="I4396" s="13">
        <v>4395</v>
      </c>
    </row>
    <row r="4397" spans="1:9" x14ac:dyDescent="0.25">
      <c r="A4397" s="13" t="str">
        <f t="shared" si="68"/>
        <v xml:space="preserve">804-C      50' Prestressed Concrete Beam, Type II + 2 </v>
      </c>
      <c r="B4397" s="13" t="s">
        <v>5039</v>
      </c>
      <c r="C4397" s="13" t="s">
        <v>5110</v>
      </c>
      <c r="D4397" s="13" t="s">
        <v>230</v>
      </c>
      <c r="E4397" s="13" t="s">
        <v>1569</v>
      </c>
      <c r="F4397" s="13" t="s">
        <v>188</v>
      </c>
      <c r="G4397" s="13" t="s">
        <v>4873</v>
      </c>
      <c r="H4397" s="13" t="s">
        <v>190</v>
      </c>
      <c r="I4397" s="13">
        <v>4396</v>
      </c>
    </row>
    <row r="4398" spans="1:9" x14ac:dyDescent="0.25">
      <c r="A4398" s="13" t="str">
        <f t="shared" si="68"/>
        <v xml:space="preserve">804-C      50' Prestressed Concrete Beam, Type III </v>
      </c>
      <c r="B4398" s="13" t="s">
        <v>5039</v>
      </c>
      <c r="C4398" s="13" t="s">
        <v>5111</v>
      </c>
      <c r="D4398" s="13" t="s">
        <v>230</v>
      </c>
      <c r="E4398" s="13" t="s">
        <v>1569</v>
      </c>
      <c r="F4398" s="13" t="s">
        <v>188</v>
      </c>
      <c r="G4398" s="13" t="s">
        <v>4873</v>
      </c>
      <c r="H4398" s="13" t="s">
        <v>190</v>
      </c>
      <c r="I4398" s="13">
        <v>4397</v>
      </c>
    </row>
    <row r="4399" spans="1:9" x14ac:dyDescent="0.25">
      <c r="A4399" s="13" t="str">
        <f t="shared" si="68"/>
        <v xml:space="preserve">804-C      51' Prestressed Concrete Beam, Type II+2 </v>
      </c>
      <c r="B4399" s="13" t="s">
        <v>5039</v>
      </c>
      <c r="C4399" s="13" t="s">
        <v>5112</v>
      </c>
      <c r="D4399" s="13" t="s">
        <v>230</v>
      </c>
      <c r="E4399" s="13" t="s">
        <v>1569</v>
      </c>
      <c r="F4399" s="13" t="s">
        <v>188</v>
      </c>
      <c r="G4399" s="13" t="s">
        <v>4873</v>
      </c>
      <c r="H4399" s="13" t="s">
        <v>190</v>
      </c>
      <c r="I4399" s="13">
        <v>4398</v>
      </c>
    </row>
    <row r="4400" spans="1:9" x14ac:dyDescent="0.25">
      <c r="A4400" s="13" t="str">
        <f t="shared" si="68"/>
        <v xml:space="preserve">804-C      51' Prestressed Concrete Beam, Type III </v>
      </c>
      <c r="B4400" s="13" t="s">
        <v>5039</v>
      </c>
      <c r="C4400" s="13" t="s">
        <v>5113</v>
      </c>
      <c r="D4400" s="13" t="s">
        <v>230</v>
      </c>
      <c r="E4400" s="13" t="s">
        <v>1569</v>
      </c>
      <c r="F4400" s="13" t="s">
        <v>188</v>
      </c>
      <c r="G4400" s="13" t="s">
        <v>4873</v>
      </c>
      <c r="H4400" s="13" t="s">
        <v>190</v>
      </c>
      <c r="I4400" s="13">
        <v>4399</v>
      </c>
    </row>
    <row r="4401" spans="1:9" x14ac:dyDescent="0.25">
      <c r="A4401" s="13" t="str">
        <f t="shared" si="68"/>
        <v xml:space="preserve">804-C      52' Prestressed Concrete Beam, Type IV </v>
      </c>
      <c r="B4401" s="13" t="s">
        <v>5039</v>
      </c>
      <c r="C4401" s="13" t="s">
        <v>5114</v>
      </c>
      <c r="D4401" s="13" t="s">
        <v>230</v>
      </c>
      <c r="E4401" s="13" t="s">
        <v>1569</v>
      </c>
      <c r="F4401" s="13" t="s">
        <v>188</v>
      </c>
      <c r="G4401" s="13" t="s">
        <v>4873</v>
      </c>
      <c r="H4401" s="13" t="s">
        <v>190</v>
      </c>
      <c r="I4401" s="13">
        <v>4400</v>
      </c>
    </row>
    <row r="4402" spans="1:9" x14ac:dyDescent="0.25">
      <c r="A4402" s="13" t="str">
        <f t="shared" si="68"/>
        <v xml:space="preserve">804-C      53' Prestressed Concrete Beam, Type IV </v>
      </c>
      <c r="B4402" s="13" t="s">
        <v>5039</v>
      </c>
      <c r="C4402" s="13" t="s">
        <v>5115</v>
      </c>
      <c r="D4402" s="13" t="s">
        <v>230</v>
      </c>
      <c r="E4402" s="13" t="s">
        <v>1569</v>
      </c>
      <c r="F4402" s="13" t="s">
        <v>188</v>
      </c>
      <c r="G4402" s="13" t="s">
        <v>4873</v>
      </c>
      <c r="H4402" s="13" t="s">
        <v>190</v>
      </c>
      <c r="I4402" s="13">
        <v>4401</v>
      </c>
    </row>
    <row r="4403" spans="1:9" x14ac:dyDescent="0.25">
      <c r="A4403" s="13" t="str">
        <f t="shared" si="68"/>
        <v xml:space="preserve">804-C      55' Prestressed Concrete Beam, Type BT-72 </v>
      </c>
      <c r="B4403" s="13" t="s">
        <v>5039</v>
      </c>
      <c r="C4403" s="13" t="s">
        <v>5116</v>
      </c>
      <c r="D4403" s="13" t="s">
        <v>230</v>
      </c>
      <c r="E4403" s="13" t="s">
        <v>1569</v>
      </c>
      <c r="F4403" s="13" t="s">
        <v>188</v>
      </c>
      <c r="G4403" s="13" t="s">
        <v>4873</v>
      </c>
      <c r="H4403" s="13" t="s">
        <v>190</v>
      </c>
      <c r="I4403" s="13">
        <v>4402</v>
      </c>
    </row>
    <row r="4404" spans="1:9" x14ac:dyDescent="0.25">
      <c r="A4404" s="13" t="str">
        <f t="shared" si="68"/>
        <v xml:space="preserve">804-C      55' Prestressed Concrete Beam, Type II </v>
      </c>
      <c r="B4404" s="13" t="s">
        <v>5039</v>
      </c>
      <c r="C4404" s="13" t="s">
        <v>5117</v>
      </c>
      <c r="D4404" s="13" t="s">
        <v>230</v>
      </c>
      <c r="E4404" s="13" t="s">
        <v>1569</v>
      </c>
      <c r="F4404" s="13" t="s">
        <v>188</v>
      </c>
      <c r="G4404" s="13" t="s">
        <v>4873</v>
      </c>
      <c r="H4404" s="13" t="s">
        <v>190</v>
      </c>
      <c r="I4404" s="13">
        <v>4403</v>
      </c>
    </row>
    <row r="4405" spans="1:9" x14ac:dyDescent="0.25">
      <c r="A4405" s="13" t="str">
        <f t="shared" si="68"/>
        <v xml:space="preserve">804-C      55' Prestressed Concrete Beam, Type III </v>
      </c>
      <c r="B4405" s="13" t="s">
        <v>5039</v>
      </c>
      <c r="C4405" s="13" t="s">
        <v>5118</v>
      </c>
      <c r="D4405" s="13" t="s">
        <v>230</v>
      </c>
      <c r="E4405" s="13" t="s">
        <v>1569</v>
      </c>
      <c r="F4405" s="13" t="s">
        <v>188</v>
      </c>
      <c r="G4405" s="13" t="s">
        <v>4873</v>
      </c>
      <c r="H4405" s="13" t="s">
        <v>190</v>
      </c>
      <c r="I4405" s="13">
        <v>4404</v>
      </c>
    </row>
    <row r="4406" spans="1:9" x14ac:dyDescent="0.25">
      <c r="A4406" s="13" t="str">
        <f t="shared" si="68"/>
        <v xml:space="preserve">804-C      55' Prestressed Concrete Beam, Type IV </v>
      </c>
      <c r="B4406" s="13" t="s">
        <v>5039</v>
      </c>
      <c r="C4406" s="13" t="s">
        <v>5119</v>
      </c>
      <c r="D4406" s="13" t="s">
        <v>230</v>
      </c>
      <c r="E4406" s="13" t="s">
        <v>1569</v>
      </c>
      <c r="F4406" s="13" t="s">
        <v>188</v>
      </c>
      <c r="G4406" s="13" t="s">
        <v>4873</v>
      </c>
      <c r="H4406" s="13" t="s">
        <v>190</v>
      </c>
      <c r="I4406" s="13">
        <v>4405</v>
      </c>
    </row>
    <row r="4407" spans="1:9" x14ac:dyDescent="0.25">
      <c r="A4407" s="13" t="str">
        <f t="shared" si="68"/>
        <v xml:space="preserve">804-C      58' Prestressed Concrete Beam, Type BT-63 </v>
      </c>
      <c r="B4407" s="13" t="s">
        <v>5039</v>
      </c>
      <c r="C4407" s="13" t="s">
        <v>5120</v>
      </c>
      <c r="D4407" s="13" t="s">
        <v>230</v>
      </c>
      <c r="E4407" s="13" t="s">
        <v>1569</v>
      </c>
      <c r="F4407" s="13" t="s">
        <v>188</v>
      </c>
      <c r="G4407" s="13" t="s">
        <v>4873</v>
      </c>
      <c r="H4407" s="13" t="s">
        <v>190</v>
      </c>
      <c r="I4407" s="13">
        <v>4406</v>
      </c>
    </row>
    <row r="4408" spans="1:9" x14ac:dyDescent="0.25">
      <c r="A4408" s="13" t="str">
        <f t="shared" si="68"/>
        <v xml:space="preserve">804-C      60' Prestressed Concrete Beam, Type II </v>
      </c>
      <c r="B4408" s="13" t="s">
        <v>5039</v>
      </c>
      <c r="C4408" s="13" t="s">
        <v>5121</v>
      </c>
      <c r="D4408" s="13" t="s">
        <v>230</v>
      </c>
      <c r="E4408" s="13" t="s">
        <v>1569</v>
      </c>
      <c r="F4408" s="13" t="s">
        <v>188</v>
      </c>
      <c r="G4408" s="13" t="s">
        <v>4873</v>
      </c>
      <c r="H4408" s="13" t="s">
        <v>190</v>
      </c>
      <c r="I4408" s="13">
        <v>4407</v>
      </c>
    </row>
    <row r="4409" spans="1:9" x14ac:dyDescent="0.25">
      <c r="A4409" s="13" t="str">
        <f t="shared" si="68"/>
        <v xml:space="preserve">804-C      60' Prestressed Concrete Beam, Type II+2 </v>
      </c>
      <c r="B4409" s="13" t="s">
        <v>5039</v>
      </c>
      <c r="C4409" s="13" t="s">
        <v>5122</v>
      </c>
      <c r="D4409" s="13" t="s">
        <v>230</v>
      </c>
      <c r="E4409" s="13" t="s">
        <v>1569</v>
      </c>
      <c r="F4409" s="13" t="s">
        <v>188</v>
      </c>
      <c r="G4409" s="13" t="s">
        <v>4873</v>
      </c>
      <c r="H4409" s="13" t="s">
        <v>190</v>
      </c>
      <c r="I4409" s="13">
        <v>4408</v>
      </c>
    </row>
    <row r="4410" spans="1:9" x14ac:dyDescent="0.25">
      <c r="A4410" s="13" t="str">
        <f t="shared" si="68"/>
        <v xml:space="preserve">804-C      60' Prestressed Concrete Beam, Type III </v>
      </c>
      <c r="B4410" s="13" t="s">
        <v>5039</v>
      </c>
      <c r="C4410" s="13" t="s">
        <v>5123</v>
      </c>
      <c r="D4410" s="13" t="s">
        <v>230</v>
      </c>
      <c r="E4410" s="13" t="s">
        <v>1569</v>
      </c>
      <c r="F4410" s="13" t="s">
        <v>188</v>
      </c>
      <c r="G4410" s="13" t="s">
        <v>4873</v>
      </c>
      <c r="H4410" s="13" t="s">
        <v>190</v>
      </c>
      <c r="I4410" s="13">
        <v>4409</v>
      </c>
    </row>
    <row r="4411" spans="1:9" x14ac:dyDescent="0.25">
      <c r="A4411" s="13" t="str">
        <f t="shared" si="68"/>
        <v xml:space="preserve">804-C      60' Prestressed Concrete Beam, Type IV </v>
      </c>
      <c r="B4411" s="13" t="s">
        <v>5039</v>
      </c>
      <c r="C4411" s="13" t="s">
        <v>5124</v>
      </c>
      <c r="D4411" s="13" t="s">
        <v>230</v>
      </c>
      <c r="E4411" s="13" t="s">
        <v>1569</v>
      </c>
      <c r="F4411" s="13" t="s">
        <v>188</v>
      </c>
      <c r="G4411" s="13" t="s">
        <v>4873</v>
      </c>
      <c r="H4411" s="13" t="s">
        <v>190</v>
      </c>
      <c r="I4411" s="13">
        <v>4410</v>
      </c>
    </row>
    <row r="4412" spans="1:9" x14ac:dyDescent="0.25">
      <c r="A4412" s="13" t="str">
        <f t="shared" si="68"/>
        <v xml:space="preserve">804-C      62' Prestressed Concrete Beam, Type IV </v>
      </c>
      <c r="B4412" s="13" t="s">
        <v>5039</v>
      </c>
      <c r="C4412" s="13" t="s">
        <v>5125</v>
      </c>
      <c r="D4412" s="13" t="s">
        <v>230</v>
      </c>
      <c r="E4412" s="13" t="s">
        <v>1569</v>
      </c>
      <c r="F4412" s="13" t="s">
        <v>188</v>
      </c>
      <c r="G4412" s="13" t="s">
        <v>4873</v>
      </c>
      <c r="H4412" s="13" t="s">
        <v>190</v>
      </c>
      <c r="I4412" s="13">
        <v>4411</v>
      </c>
    </row>
    <row r="4413" spans="1:9" x14ac:dyDescent="0.25">
      <c r="A4413" s="13" t="str">
        <f t="shared" si="68"/>
        <v xml:space="preserve">804-C      63' Prestressed Concrete Beam, Type III </v>
      </c>
      <c r="B4413" s="13" t="s">
        <v>5039</v>
      </c>
      <c r="C4413" s="13" t="s">
        <v>5126</v>
      </c>
      <c r="D4413" s="13" t="s">
        <v>230</v>
      </c>
      <c r="E4413" s="13" t="s">
        <v>1569</v>
      </c>
      <c r="F4413" s="13" t="s">
        <v>188</v>
      </c>
      <c r="G4413" s="13" t="s">
        <v>4873</v>
      </c>
      <c r="H4413" s="13" t="s">
        <v>190</v>
      </c>
      <c r="I4413" s="13">
        <v>4412</v>
      </c>
    </row>
    <row r="4414" spans="1:9" x14ac:dyDescent="0.25">
      <c r="A4414" s="13" t="str">
        <f t="shared" si="68"/>
        <v xml:space="preserve">804-C      63' Prestressed Concrete Beam, Type IV </v>
      </c>
      <c r="B4414" s="13" t="s">
        <v>5039</v>
      </c>
      <c r="C4414" s="13" t="s">
        <v>5127</v>
      </c>
      <c r="D4414" s="13" t="s">
        <v>230</v>
      </c>
      <c r="E4414" s="13" t="s">
        <v>1569</v>
      </c>
      <c r="F4414" s="13" t="s">
        <v>188</v>
      </c>
      <c r="G4414" s="13" t="s">
        <v>4873</v>
      </c>
      <c r="H4414" s="13" t="s">
        <v>190</v>
      </c>
      <c r="I4414" s="13">
        <v>4413</v>
      </c>
    </row>
    <row r="4415" spans="1:9" x14ac:dyDescent="0.25">
      <c r="A4415" s="13" t="str">
        <f t="shared" si="68"/>
        <v xml:space="preserve">804-C      64' Prestressed Concrete Beam, Type BT-72 </v>
      </c>
      <c r="B4415" s="13" t="s">
        <v>5039</v>
      </c>
      <c r="C4415" s="13" t="s">
        <v>5128</v>
      </c>
      <c r="D4415" s="13" t="s">
        <v>230</v>
      </c>
      <c r="E4415" s="13" t="s">
        <v>1569</v>
      </c>
      <c r="F4415" s="13" t="s">
        <v>188</v>
      </c>
      <c r="G4415" s="13" t="s">
        <v>4873</v>
      </c>
      <c r="H4415" s="13" t="s">
        <v>190</v>
      </c>
      <c r="I4415" s="13">
        <v>4414</v>
      </c>
    </row>
    <row r="4416" spans="1:9" x14ac:dyDescent="0.25">
      <c r="A4416" s="13" t="str">
        <f t="shared" si="68"/>
        <v xml:space="preserve">804-C      64' Prestressed Concrete Beam, Type III </v>
      </c>
      <c r="B4416" s="13" t="s">
        <v>5039</v>
      </c>
      <c r="C4416" s="13" t="s">
        <v>5129</v>
      </c>
      <c r="D4416" s="13" t="s">
        <v>230</v>
      </c>
      <c r="E4416" s="13" t="s">
        <v>1569</v>
      </c>
      <c r="F4416" s="13" t="s">
        <v>188</v>
      </c>
      <c r="G4416" s="13" t="s">
        <v>4873</v>
      </c>
      <c r="H4416" s="13" t="s">
        <v>190</v>
      </c>
      <c r="I4416" s="13">
        <v>4415</v>
      </c>
    </row>
    <row r="4417" spans="1:9" x14ac:dyDescent="0.25">
      <c r="A4417" s="13" t="str">
        <f t="shared" si="68"/>
        <v xml:space="preserve">804-C      64' Prestressed Concrete Beam, Type IV </v>
      </c>
      <c r="B4417" s="13" t="s">
        <v>5039</v>
      </c>
      <c r="C4417" s="13" t="s">
        <v>5130</v>
      </c>
      <c r="D4417" s="13" t="s">
        <v>230</v>
      </c>
      <c r="E4417" s="13" t="s">
        <v>1569</v>
      </c>
      <c r="F4417" s="13" t="s">
        <v>188</v>
      </c>
      <c r="G4417" s="13" t="s">
        <v>4873</v>
      </c>
      <c r="H4417" s="13" t="s">
        <v>190</v>
      </c>
      <c r="I4417" s="13">
        <v>4416</v>
      </c>
    </row>
    <row r="4418" spans="1:9" x14ac:dyDescent="0.25">
      <c r="A4418" s="13" t="str">
        <f t="shared" si="68"/>
        <v xml:space="preserve">804-C      65' Prestressed Concrete Beam, Type II + 2 </v>
      </c>
      <c r="B4418" s="13" t="s">
        <v>5039</v>
      </c>
      <c r="C4418" s="13" t="s">
        <v>5131</v>
      </c>
      <c r="D4418" s="13" t="s">
        <v>230</v>
      </c>
      <c r="E4418" s="13" t="s">
        <v>1569</v>
      </c>
      <c r="F4418" s="13" t="s">
        <v>188</v>
      </c>
      <c r="G4418" s="13" t="s">
        <v>4873</v>
      </c>
      <c r="H4418" s="13" t="s">
        <v>190</v>
      </c>
      <c r="I4418" s="13">
        <v>4417</v>
      </c>
    </row>
    <row r="4419" spans="1:9" x14ac:dyDescent="0.25">
      <c r="A4419" s="13" t="str">
        <f t="shared" si="68"/>
        <v xml:space="preserve">804-C      65' Prestressed Concrete Beam, Type III </v>
      </c>
      <c r="B4419" s="13" t="s">
        <v>5039</v>
      </c>
      <c r="C4419" s="13" t="s">
        <v>5132</v>
      </c>
      <c r="D4419" s="13" t="s">
        <v>230</v>
      </c>
      <c r="E4419" s="13" t="s">
        <v>1569</v>
      </c>
      <c r="F4419" s="13" t="s">
        <v>188</v>
      </c>
      <c r="G4419" s="13" t="s">
        <v>4873</v>
      </c>
      <c r="H4419" s="13" t="s">
        <v>190</v>
      </c>
      <c r="I4419" s="13">
        <v>4418</v>
      </c>
    </row>
    <row r="4420" spans="1:9" x14ac:dyDescent="0.25">
      <c r="A4420" s="13" t="str">
        <f t="shared" ref="A4420:A4483" si="69">_xlfn.CONCAT(B4420," ", C4420)</f>
        <v xml:space="preserve">804-C      65' Prestressed Concrete Beam, Type IV </v>
      </c>
      <c r="B4420" s="13" t="s">
        <v>5039</v>
      </c>
      <c r="C4420" s="13" t="s">
        <v>5133</v>
      </c>
      <c r="D4420" s="13" t="s">
        <v>230</v>
      </c>
      <c r="E4420" s="13" t="s">
        <v>1569</v>
      </c>
      <c r="F4420" s="13" t="s">
        <v>188</v>
      </c>
      <c r="G4420" s="13" t="s">
        <v>4873</v>
      </c>
      <c r="H4420" s="13" t="s">
        <v>190</v>
      </c>
      <c r="I4420" s="13">
        <v>4419</v>
      </c>
    </row>
    <row r="4421" spans="1:9" x14ac:dyDescent="0.25">
      <c r="A4421" s="13" t="str">
        <f t="shared" si="69"/>
        <v xml:space="preserve">804-C      66' Prestressed Concrete Beam, Type BT-72 </v>
      </c>
      <c r="B4421" s="13" t="s">
        <v>5039</v>
      </c>
      <c r="C4421" s="13" t="s">
        <v>5134</v>
      </c>
      <c r="D4421" s="13" t="s">
        <v>230</v>
      </c>
      <c r="E4421" s="13" t="s">
        <v>1569</v>
      </c>
      <c r="F4421" s="13" t="s">
        <v>188</v>
      </c>
      <c r="G4421" s="13" t="s">
        <v>4873</v>
      </c>
      <c r="H4421" s="13" t="s">
        <v>190</v>
      </c>
      <c r="I4421" s="13">
        <v>4420</v>
      </c>
    </row>
    <row r="4422" spans="1:9" x14ac:dyDescent="0.25">
      <c r="A4422" s="13" t="str">
        <f t="shared" si="69"/>
        <v xml:space="preserve">804-C      67' Prestressed Concrete Beam, Type III </v>
      </c>
      <c r="B4422" s="13" t="s">
        <v>5039</v>
      </c>
      <c r="C4422" s="13" t="s">
        <v>5135</v>
      </c>
      <c r="D4422" s="13" t="s">
        <v>230</v>
      </c>
      <c r="E4422" s="13" t="s">
        <v>1569</v>
      </c>
      <c r="F4422" s="13" t="s">
        <v>188</v>
      </c>
      <c r="G4422" s="13" t="s">
        <v>4873</v>
      </c>
      <c r="H4422" s="13" t="s">
        <v>190</v>
      </c>
      <c r="I4422" s="13">
        <v>4421</v>
      </c>
    </row>
    <row r="4423" spans="1:9" x14ac:dyDescent="0.25">
      <c r="A4423" s="13" t="str">
        <f t="shared" si="69"/>
        <v xml:space="preserve">804-C      68' Prestressed Concrete Beam, Type BT-63 </v>
      </c>
      <c r="B4423" s="13" t="s">
        <v>5039</v>
      </c>
      <c r="C4423" s="13" t="s">
        <v>5136</v>
      </c>
      <c r="D4423" s="13" t="s">
        <v>230</v>
      </c>
      <c r="E4423" s="13" t="s">
        <v>1569</v>
      </c>
      <c r="F4423" s="13" t="s">
        <v>188</v>
      </c>
      <c r="G4423" s="13" t="s">
        <v>4873</v>
      </c>
      <c r="H4423" s="13" t="s">
        <v>190</v>
      </c>
      <c r="I4423" s="13">
        <v>4422</v>
      </c>
    </row>
    <row r="4424" spans="1:9" x14ac:dyDescent="0.25">
      <c r="A4424" s="13" t="str">
        <f t="shared" si="69"/>
        <v xml:space="preserve">804-C      68' Prestressed Concrete Beam, Type BT-72 </v>
      </c>
      <c r="B4424" s="13" t="s">
        <v>5039</v>
      </c>
      <c r="C4424" s="13" t="s">
        <v>5137</v>
      </c>
      <c r="D4424" s="13" t="s">
        <v>230</v>
      </c>
      <c r="E4424" s="13" t="s">
        <v>1569</v>
      </c>
      <c r="F4424" s="13" t="s">
        <v>188</v>
      </c>
      <c r="G4424" s="13" t="s">
        <v>4873</v>
      </c>
      <c r="H4424" s="13" t="s">
        <v>190</v>
      </c>
      <c r="I4424" s="13">
        <v>4423</v>
      </c>
    </row>
    <row r="4425" spans="1:9" x14ac:dyDescent="0.25">
      <c r="A4425" s="13" t="str">
        <f t="shared" si="69"/>
        <v xml:space="preserve">804-C      68' Prestressed Concrete Beam, Type III </v>
      </c>
      <c r="B4425" s="13" t="s">
        <v>5039</v>
      </c>
      <c r="C4425" s="13" t="s">
        <v>5138</v>
      </c>
      <c r="D4425" s="13" t="s">
        <v>230</v>
      </c>
      <c r="E4425" s="13" t="s">
        <v>1569</v>
      </c>
      <c r="F4425" s="13" t="s">
        <v>188</v>
      </c>
      <c r="G4425" s="13" t="s">
        <v>4873</v>
      </c>
      <c r="H4425" s="13" t="s">
        <v>190</v>
      </c>
      <c r="I4425" s="13">
        <v>4424</v>
      </c>
    </row>
    <row r="4426" spans="1:9" x14ac:dyDescent="0.25">
      <c r="A4426" s="13" t="str">
        <f t="shared" si="69"/>
        <v xml:space="preserve">804-C      69' Prestressed Concrete Beam, Type BT-54 </v>
      </c>
      <c r="B4426" s="13" t="s">
        <v>5039</v>
      </c>
      <c r="C4426" s="13" t="s">
        <v>5139</v>
      </c>
      <c r="D4426" s="13" t="s">
        <v>230</v>
      </c>
      <c r="E4426" s="13" t="s">
        <v>1569</v>
      </c>
      <c r="F4426" s="13" t="s">
        <v>188</v>
      </c>
      <c r="G4426" s="13" t="s">
        <v>4873</v>
      </c>
      <c r="H4426" s="13" t="s">
        <v>190</v>
      </c>
      <c r="I4426" s="13">
        <v>4425</v>
      </c>
    </row>
    <row r="4427" spans="1:9" x14ac:dyDescent="0.25">
      <c r="A4427" s="13" t="str">
        <f t="shared" si="69"/>
        <v xml:space="preserve">804-C      69' Prestressed Concrete Beam, Type III </v>
      </c>
      <c r="B4427" s="13" t="s">
        <v>5039</v>
      </c>
      <c r="C4427" s="13" t="s">
        <v>5140</v>
      </c>
      <c r="D4427" s="13" t="s">
        <v>230</v>
      </c>
      <c r="E4427" s="13" t="s">
        <v>1569</v>
      </c>
      <c r="F4427" s="13" t="s">
        <v>188</v>
      </c>
      <c r="G4427" s="13" t="s">
        <v>4873</v>
      </c>
      <c r="H4427" s="13" t="s">
        <v>190</v>
      </c>
      <c r="I4427" s="13">
        <v>4426</v>
      </c>
    </row>
    <row r="4428" spans="1:9" x14ac:dyDescent="0.25">
      <c r="A4428" s="13" t="str">
        <f t="shared" si="69"/>
        <v xml:space="preserve">804-C      70' Prestressed Concrete Beam, Type BT-72 </v>
      </c>
      <c r="B4428" s="13" t="s">
        <v>5039</v>
      </c>
      <c r="C4428" s="13" t="s">
        <v>5141</v>
      </c>
      <c r="D4428" s="13" t="s">
        <v>230</v>
      </c>
      <c r="E4428" s="13" t="s">
        <v>1569</v>
      </c>
      <c r="F4428" s="13" t="s">
        <v>188</v>
      </c>
      <c r="G4428" s="13" t="s">
        <v>4873</v>
      </c>
      <c r="H4428" s="13" t="s">
        <v>190</v>
      </c>
      <c r="I4428" s="13">
        <v>4427</v>
      </c>
    </row>
    <row r="4429" spans="1:9" x14ac:dyDescent="0.25">
      <c r="A4429" s="13" t="str">
        <f t="shared" si="69"/>
        <v xml:space="preserve">804-C      70' Prestressed Concrete Beam, Type III </v>
      </c>
      <c r="B4429" s="13" t="s">
        <v>5039</v>
      </c>
      <c r="C4429" s="13" t="s">
        <v>5142</v>
      </c>
      <c r="D4429" s="13" t="s">
        <v>230</v>
      </c>
      <c r="E4429" s="13" t="s">
        <v>1569</v>
      </c>
      <c r="F4429" s="13" t="s">
        <v>188</v>
      </c>
      <c r="G4429" s="13" t="s">
        <v>4873</v>
      </c>
      <c r="H4429" s="13" t="s">
        <v>190</v>
      </c>
      <c r="I4429" s="13">
        <v>4428</v>
      </c>
    </row>
    <row r="4430" spans="1:9" x14ac:dyDescent="0.25">
      <c r="A4430" s="13" t="str">
        <f t="shared" si="69"/>
        <v xml:space="preserve">804-C      70' Prestressed Concrete Beam, Type IV </v>
      </c>
      <c r="B4430" s="13" t="s">
        <v>5039</v>
      </c>
      <c r="C4430" s="13" t="s">
        <v>5143</v>
      </c>
      <c r="D4430" s="13" t="s">
        <v>230</v>
      </c>
      <c r="E4430" s="13" t="s">
        <v>1569</v>
      </c>
      <c r="F4430" s="13" t="s">
        <v>188</v>
      </c>
      <c r="G4430" s="13" t="s">
        <v>4873</v>
      </c>
      <c r="H4430" s="13" t="s">
        <v>190</v>
      </c>
      <c r="I4430" s="13">
        <v>4429</v>
      </c>
    </row>
    <row r="4431" spans="1:9" x14ac:dyDescent="0.25">
      <c r="A4431" s="13" t="str">
        <f t="shared" si="69"/>
        <v xml:space="preserve">804-C      71' Prestressed Concrete Beam, Type BT-72 </v>
      </c>
      <c r="B4431" s="13" t="s">
        <v>5039</v>
      </c>
      <c r="C4431" s="13" t="s">
        <v>5144</v>
      </c>
      <c r="D4431" s="13" t="s">
        <v>230</v>
      </c>
      <c r="E4431" s="13" t="s">
        <v>1569</v>
      </c>
      <c r="F4431" s="13" t="s">
        <v>188</v>
      </c>
      <c r="G4431" s="13" t="s">
        <v>4873</v>
      </c>
      <c r="H4431" s="13" t="s">
        <v>190</v>
      </c>
      <c r="I4431" s="13">
        <v>4430</v>
      </c>
    </row>
    <row r="4432" spans="1:9" x14ac:dyDescent="0.25">
      <c r="A4432" s="13" t="str">
        <f t="shared" si="69"/>
        <v xml:space="preserve">804-C      71' Prestressed Concrete Beam, Type IV </v>
      </c>
      <c r="B4432" s="13" t="s">
        <v>5039</v>
      </c>
      <c r="C4432" s="13" t="s">
        <v>5145</v>
      </c>
      <c r="D4432" s="13" t="s">
        <v>230</v>
      </c>
      <c r="E4432" s="13" t="s">
        <v>1569</v>
      </c>
      <c r="F4432" s="13" t="s">
        <v>188</v>
      </c>
      <c r="G4432" s="13" t="s">
        <v>4873</v>
      </c>
      <c r="H4432" s="13" t="s">
        <v>190</v>
      </c>
      <c r="I4432" s="13">
        <v>4431</v>
      </c>
    </row>
    <row r="4433" spans="1:9" x14ac:dyDescent="0.25">
      <c r="A4433" s="13" t="str">
        <f t="shared" si="69"/>
        <v xml:space="preserve">804-C      72' Prestressed Concrete Beam, Type IV </v>
      </c>
      <c r="B4433" s="13" t="s">
        <v>5039</v>
      </c>
      <c r="C4433" s="13" t="s">
        <v>5146</v>
      </c>
      <c r="D4433" s="13" t="s">
        <v>230</v>
      </c>
      <c r="E4433" s="13" t="s">
        <v>1569</v>
      </c>
      <c r="F4433" s="13" t="s">
        <v>188</v>
      </c>
      <c r="G4433" s="13" t="s">
        <v>4873</v>
      </c>
      <c r="H4433" s="13" t="s">
        <v>190</v>
      </c>
      <c r="I4433" s="13">
        <v>4432</v>
      </c>
    </row>
    <row r="4434" spans="1:9" x14ac:dyDescent="0.25">
      <c r="A4434" s="13" t="str">
        <f t="shared" si="69"/>
        <v xml:space="preserve">804-C      73' Prestressed Concrete Beam, Type IV </v>
      </c>
      <c r="B4434" s="13" t="s">
        <v>5039</v>
      </c>
      <c r="C4434" s="13" t="s">
        <v>5147</v>
      </c>
      <c r="D4434" s="13" t="s">
        <v>230</v>
      </c>
      <c r="E4434" s="13" t="s">
        <v>1569</v>
      </c>
      <c r="F4434" s="13" t="s">
        <v>188</v>
      </c>
      <c r="G4434" s="13" t="s">
        <v>4873</v>
      </c>
      <c r="H4434" s="13" t="s">
        <v>190</v>
      </c>
      <c r="I4434" s="13">
        <v>4433</v>
      </c>
    </row>
    <row r="4435" spans="1:9" x14ac:dyDescent="0.25">
      <c r="A4435" s="13" t="str">
        <f t="shared" si="69"/>
        <v xml:space="preserve">804-C      75' Prestressed Concrete Beam, Type BT-63 </v>
      </c>
      <c r="B4435" s="13" t="s">
        <v>5039</v>
      </c>
      <c r="C4435" s="13" t="s">
        <v>5148</v>
      </c>
      <c r="D4435" s="13" t="s">
        <v>230</v>
      </c>
      <c r="E4435" s="13" t="s">
        <v>1569</v>
      </c>
      <c r="F4435" s="13" t="s">
        <v>188</v>
      </c>
      <c r="G4435" s="13" t="s">
        <v>4873</v>
      </c>
      <c r="H4435" s="13" t="s">
        <v>190</v>
      </c>
      <c r="I4435" s="13">
        <v>4434</v>
      </c>
    </row>
    <row r="4436" spans="1:9" x14ac:dyDescent="0.25">
      <c r="A4436" s="13" t="str">
        <f t="shared" si="69"/>
        <v xml:space="preserve">804-C      75' Prestressed Concrete Beam, Type BT-72 </v>
      </c>
      <c r="B4436" s="13" t="s">
        <v>5039</v>
      </c>
      <c r="C4436" s="13" t="s">
        <v>5149</v>
      </c>
      <c r="D4436" s="13" t="s">
        <v>230</v>
      </c>
      <c r="E4436" s="13" t="s">
        <v>1569</v>
      </c>
      <c r="F4436" s="13" t="s">
        <v>188</v>
      </c>
      <c r="G4436" s="13" t="s">
        <v>4873</v>
      </c>
      <c r="H4436" s="13" t="s">
        <v>190</v>
      </c>
      <c r="I4436" s="13">
        <v>4435</v>
      </c>
    </row>
    <row r="4437" spans="1:9" x14ac:dyDescent="0.25">
      <c r="A4437" s="13" t="str">
        <f t="shared" si="69"/>
        <v xml:space="preserve">804-C      75' Prestressed Concrete Beam, Type III </v>
      </c>
      <c r="B4437" s="13" t="s">
        <v>5039</v>
      </c>
      <c r="C4437" s="13" t="s">
        <v>5150</v>
      </c>
      <c r="D4437" s="13" t="s">
        <v>230</v>
      </c>
      <c r="E4437" s="13" t="s">
        <v>1569</v>
      </c>
      <c r="F4437" s="13" t="s">
        <v>188</v>
      </c>
      <c r="G4437" s="13" t="s">
        <v>4873</v>
      </c>
      <c r="H4437" s="13" t="s">
        <v>190</v>
      </c>
      <c r="I4437" s="13">
        <v>4436</v>
      </c>
    </row>
    <row r="4438" spans="1:9" x14ac:dyDescent="0.25">
      <c r="A4438" s="13" t="str">
        <f t="shared" si="69"/>
        <v xml:space="preserve">804-C      75' Prestressed Concrete Beam, Type IV </v>
      </c>
      <c r="B4438" s="13" t="s">
        <v>5039</v>
      </c>
      <c r="C4438" s="13" t="s">
        <v>5151</v>
      </c>
      <c r="D4438" s="13" t="s">
        <v>230</v>
      </c>
      <c r="E4438" s="13" t="s">
        <v>1569</v>
      </c>
      <c r="F4438" s="13" t="s">
        <v>188</v>
      </c>
      <c r="G4438" s="13" t="s">
        <v>4873</v>
      </c>
      <c r="H4438" s="13" t="s">
        <v>190</v>
      </c>
      <c r="I4438" s="13">
        <v>4437</v>
      </c>
    </row>
    <row r="4439" spans="1:9" x14ac:dyDescent="0.25">
      <c r="A4439" s="13" t="str">
        <f t="shared" si="69"/>
        <v xml:space="preserve">804-C      76' Prestressed Concrete Beam, Type IV </v>
      </c>
      <c r="B4439" s="13" t="s">
        <v>5039</v>
      </c>
      <c r="C4439" s="13" t="s">
        <v>5152</v>
      </c>
      <c r="D4439" s="13" t="s">
        <v>230</v>
      </c>
      <c r="E4439" s="13" t="s">
        <v>1569</v>
      </c>
      <c r="F4439" s="13" t="s">
        <v>188</v>
      </c>
      <c r="G4439" s="13" t="s">
        <v>4873</v>
      </c>
      <c r="H4439" s="13" t="s">
        <v>190</v>
      </c>
      <c r="I4439" s="13">
        <v>4438</v>
      </c>
    </row>
    <row r="4440" spans="1:9" x14ac:dyDescent="0.25">
      <c r="A4440" s="13" t="str">
        <f t="shared" si="69"/>
        <v xml:space="preserve">804-C      77' Prestressed Concrete Beam, Type III </v>
      </c>
      <c r="B4440" s="13" t="s">
        <v>5039</v>
      </c>
      <c r="C4440" s="13" t="s">
        <v>5153</v>
      </c>
      <c r="D4440" s="13" t="s">
        <v>230</v>
      </c>
      <c r="E4440" s="13" t="s">
        <v>1569</v>
      </c>
      <c r="F4440" s="13" t="s">
        <v>188</v>
      </c>
      <c r="G4440" s="13" t="s">
        <v>4873</v>
      </c>
      <c r="H4440" s="13" t="s">
        <v>190</v>
      </c>
      <c r="I4440" s="13">
        <v>4439</v>
      </c>
    </row>
    <row r="4441" spans="1:9" x14ac:dyDescent="0.25">
      <c r="A4441" s="13" t="str">
        <f t="shared" si="69"/>
        <v xml:space="preserve">804-C      77' Prestressed Concrete Beam, Type IV </v>
      </c>
      <c r="B4441" s="13" t="s">
        <v>5039</v>
      </c>
      <c r="C4441" s="13" t="s">
        <v>5154</v>
      </c>
      <c r="D4441" s="13" t="s">
        <v>230</v>
      </c>
      <c r="E4441" s="13" t="s">
        <v>1569</v>
      </c>
      <c r="F4441" s="13" t="s">
        <v>188</v>
      </c>
      <c r="G4441" s="13" t="s">
        <v>4873</v>
      </c>
      <c r="H4441" s="13" t="s">
        <v>190</v>
      </c>
      <c r="I4441" s="13">
        <v>4440</v>
      </c>
    </row>
    <row r="4442" spans="1:9" x14ac:dyDescent="0.25">
      <c r="A4442" s="13" t="str">
        <f t="shared" si="69"/>
        <v xml:space="preserve">804-C      78' Prestressed Concrete Beam, Type BT-72 </v>
      </c>
      <c r="B4442" s="13" t="s">
        <v>5039</v>
      </c>
      <c r="C4442" s="13" t="s">
        <v>5155</v>
      </c>
      <c r="D4442" s="13" t="s">
        <v>230</v>
      </c>
      <c r="E4442" s="13" t="s">
        <v>1569</v>
      </c>
      <c r="F4442" s="13" t="s">
        <v>188</v>
      </c>
      <c r="G4442" s="13" t="s">
        <v>4873</v>
      </c>
      <c r="H4442" s="13" t="s">
        <v>190</v>
      </c>
      <c r="I4442" s="13">
        <v>4441</v>
      </c>
    </row>
    <row r="4443" spans="1:9" x14ac:dyDescent="0.25">
      <c r="A4443" s="13" t="str">
        <f t="shared" si="69"/>
        <v xml:space="preserve">804-C      78' Prestressed Concrete Beam, Type IV </v>
      </c>
      <c r="B4443" s="13" t="s">
        <v>5039</v>
      </c>
      <c r="C4443" s="13" t="s">
        <v>5156</v>
      </c>
      <c r="D4443" s="13" t="s">
        <v>230</v>
      </c>
      <c r="E4443" s="13" t="s">
        <v>1569</v>
      </c>
      <c r="F4443" s="13" t="s">
        <v>188</v>
      </c>
      <c r="G4443" s="13" t="s">
        <v>4873</v>
      </c>
      <c r="H4443" s="13" t="s">
        <v>190</v>
      </c>
      <c r="I4443" s="13">
        <v>4442</v>
      </c>
    </row>
    <row r="4444" spans="1:9" x14ac:dyDescent="0.25">
      <c r="A4444" s="13" t="str">
        <f t="shared" si="69"/>
        <v xml:space="preserve">804-C      79' Prestressed Concrete Beam, Type IV </v>
      </c>
      <c r="B4444" s="13" t="s">
        <v>5039</v>
      </c>
      <c r="C4444" s="13" t="s">
        <v>5157</v>
      </c>
      <c r="D4444" s="13" t="s">
        <v>230</v>
      </c>
      <c r="E4444" s="13" t="s">
        <v>1569</v>
      </c>
      <c r="F4444" s="13" t="s">
        <v>188</v>
      </c>
      <c r="G4444" s="13" t="s">
        <v>4873</v>
      </c>
      <c r="H4444" s="13" t="s">
        <v>190</v>
      </c>
      <c r="I4444" s="13">
        <v>4443</v>
      </c>
    </row>
    <row r="4445" spans="1:9" x14ac:dyDescent="0.25">
      <c r="A4445" s="13" t="str">
        <f t="shared" si="69"/>
        <v xml:space="preserve">804-C      80' Prestressed Concrete Beam, Type BT-72 </v>
      </c>
      <c r="B4445" s="13" t="s">
        <v>5039</v>
      </c>
      <c r="C4445" s="13" t="s">
        <v>5158</v>
      </c>
      <c r="D4445" s="13" t="s">
        <v>230</v>
      </c>
      <c r="E4445" s="13" t="s">
        <v>1569</v>
      </c>
      <c r="F4445" s="13" t="s">
        <v>188</v>
      </c>
      <c r="G4445" s="13" t="s">
        <v>4873</v>
      </c>
      <c r="H4445" s="13" t="s">
        <v>190</v>
      </c>
      <c r="I4445" s="13">
        <v>4444</v>
      </c>
    </row>
    <row r="4446" spans="1:9" x14ac:dyDescent="0.25">
      <c r="A4446" s="13" t="str">
        <f t="shared" si="69"/>
        <v xml:space="preserve">804-C      80' Prestressed Concrete Beam, Type III </v>
      </c>
      <c r="B4446" s="13" t="s">
        <v>5039</v>
      </c>
      <c r="C4446" s="13" t="s">
        <v>5159</v>
      </c>
      <c r="D4446" s="13" t="s">
        <v>230</v>
      </c>
      <c r="E4446" s="13" t="s">
        <v>1569</v>
      </c>
      <c r="F4446" s="13" t="s">
        <v>188</v>
      </c>
      <c r="G4446" s="13" t="s">
        <v>4873</v>
      </c>
      <c r="H4446" s="13" t="s">
        <v>190</v>
      </c>
      <c r="I4446" s="13">
        <v>4445</v>
      </c>
    </row>
    <row r="4447" spans="1:9" x14ac:dyDescent="0.25">
      <c r="A4447" s="13" t="str">
        <f t="shared" si="69"/>
        <v xml:space="preserve">804-C      80' Prestressed Concrete Beam, Type IV </v>
      </c>
      <c r="B4447" s="13" t="s">
        <v>5039</v>
      </c>
      <c r="C4447" s="13" t="s">
        <v>5160</v>
      </c>
      <c r="D4447" s="13" t="s">
        <v>230</v>
      </c>
      <c r="E4447" s="13" t="s">
        <v>1569</v>
      </c>
      <c r="F4447" s="13" t="s">
        <v>188</v>
      </c>
      <c r="G4447" s="13" t="s">
        <v>4873</v>
      </c>
      <c r="H4447" s="13" t="s">
        <v>190</v>
      </c>
      <c r="I4447" s="13">
        <v>4446</v>
      </c>
    </row>
    <row r="4448" spans="1:9" x14ac:dyDescent="0.25">
      <c r="A4448" s="13" t="str">
        <f t="shared" si="69"/>
        <v xml:space="preserve">804-C      81' Prestressed Concrete Beam, Type IV </v>
      </c>
      <c r="B4448" s="13" t="s">
        <v>5039</v>
      </c>
      <c r="C4448" s="13" t="s">
        <v>5161</v>
      </c>
      <c r="D4448" s="13" t="s">
        <v>230</v>
      </c>
      <c r="E4448" s="13" t="s">
        <v>1569</v>
      </c>
      <c r="F4448" s="13" t="s">
        <v>188</v>
      </c>
      <c r="G4448" s="13" t="s">
        <v>4873</v>
      </c>
      <c r="H4448" s="13" t="s">
        <v>190</v>
      </c>
      <c r="I4448" s="13">
        <v>4447</v>
      </c>
    </row>
    <row r="4449" spans="1:9" x14ac:dyDescent="0.25">
      <c r="A4449" s="13" t="str">
        <f t="shared" si="69"/>
        <v xml:space="preserve">804-C      83' Prestressed Concrete Beam, Type BT-72 </v>
      </c>
      <c r="B4449" s="13" t="s">
        <v>5039</v>
      </c>
      <c r="C4449" s="13" t="s">
        <v>5162</v>
      </c>
      <c r="D4449" s="13" t="s">
        <v>230</v>
      </c>
      <c r="E4449" s="13" t="s">
        <v>1569</v>
      </c>
      <c r="F4449" s="13" t="s">
        <v>188</v>
      </c>
      <c r="G4449" s="13" t="s">
        <v>4873</v>
      </c>
      <c r="H4449" s="13" t="s">
        <v>190</v>
      </c>
      <c r="I4449" s="13">
        <v>4448</v>
      </c>
    </row>
    <row r="4450" spans="1:9" x14ac:dyDescent="0.25">
      <c r="A4450" s="13" t="str">
        <f t="shared" si="69"/>
        <v xml:space="preserve">804-C      83' Prestressed Concrete Beam, Type IV </v>
      </c>
      <c r="B4450" s="13" t="s">
        <v>5039</v>
      </c>
      <c r="C4450" s="13" t="s">
        <v>5163</v>
      </c>
      <c r="D4450" s="13" t="s">
        <v>230</v>
      </c>
      <c r="E4450" s="13" t="s">
        <v>1569</v>
      </c>
      <c r="F4450" s="13" t="s">
        <v>188</v>
      </c>
      <c r="G4450" s="13" t="s">
        <v>4873</v>
      </c>
      <c r="H4450" s="13" t="s">
        <v>190</v>
      </c>
      <c r="I4450" s="13">
        <v>4449</v>
      </c>
    </row>
    <row r="4451" spans="1:9" x14ac:dyDescent="0.25">
      <c r="A4451" s="13" t="str">
        <f t="shared" si="69"/>
        <v xml:space="preserve">804-C      83' Prestressed Concrete Beam, Type VI </v>
      </c>
      <c r="B4451" s="13" t="s">
        <v>5039</v>
      </c>
      <c r="C4451" s="13" t="s">
        <v>5164</v>
      </c>
      <c r="D4451" s="13" t="s">
        <v>230</v>
      </c>
      <c r="E4451" s="13" t="s">
        <v>1569</v>
      </c>
      <c r="F4451" s="13" t="s">
        <v>188</v>
      </c>
      <c r="G4451" s="13" t="s">
        <v>4873</v>
      </c>
      <c r="H4451" s="13" t="s">
        <v>190</v>
      </c>
      <c r="I4451" s="13">
        <v>4450</v>
      </c>
    </row>
    <row r="4452" spans="1:9" x14ac:dyDescent="0.25">
      <c r="A4452" s="13" t="str">
        <f t="shared" si="69"/>
        <v xml:space="preserve">804-C      85' Prestressed Concrete Beam, Type BT-72 </v>
      </c>
      <c r="B4452" s="13" t="s">
        <v>5039</v>
      </c>
      <c r="C4452" s="13" t="s">
        <v>5165</v>
      </c>
      <c r="D4452" s="13" t="s">
        <v>230</v>
      </c>
      <c r="E4452" s="13" t="s">
        <v>1569</v>
      </c>
      <c r="F4452" s="13" t="s">
        <v>188</v>
      </c>
      <c r="G4452" s="13" t="s">
        <v>4873</v>
      </c>
      <c r="H4452" s="13" t="s">
        <v>190</v>
      </c>
      <c r="I4452" s="13">
        <v>4451</v>
      </c>
    </row>
    <row r="4453" spans="1:9" x14ac:dyDescent="0.25">
      <c r="A4453" s="13" t="str">
        <f t="shared" si="69"/>
        <v xml:space="preserve">804-C      85' Prestressed Concrete Beam, Type III </v>
      </c>
      <c r="B4453" s="13" t="s">
        <v>5039</v>
      </c>
      <c r="C4453" s="13" t="s">
        <v>5166</v>
      </c>
      <c r="D4453" s="13" t="s">
        <v>230</v>
      </c>
      <c r="E4453" s="13" t="s">
        <v>1569</v>
      </c>
      <c r="F4453" s="13" t="s">
        <v>188</v>
      </c>
      <c r="G4453" s="13" t="s">
        <v>4873</v>
      </c>
      <c r="H4453" s="13" t="s">
        <v>190</v>
      </c>
      <c r="I4453" s="13">
        <v>4452</v>
      </c>
    </row>
    <row r="4454" spans="1:9" x14ac:dyDescent="0.25">
      <c r="A4454" s="13" t="str">
        <f t="shared" si="69"/>
        <v xml:space="preserve">804-C      85' Prestressed Concrete Beam, Type IV </v>
      </c>
      <c r="B4454" s="13" t="s">
        <v>5039</v>
      </c>
      <c r="C4454" s="13" t="s">
        <v>5167</v>
      </c>
      <c r="D4454" s="13" t="s">
        <v>230</v>
      </c>
      <c r="E4454" s="13" t="s">
        <v>1569</v>
      </c>
      <c r="F4454" s="13" t="s">
        <v>188</v>
      </c>
      <c r="G4454" s="13" t="s">
        <v>4873</v>
      </c>
      <c r="H4454" s="13" t="s">
        <v>190</v>
      </c>
      <c r="I4454" s="13">
        <v>4453</v>
      </c>
    </row>
    <row r="4455" spans="1:9" x14ac:dyDescent="0.25">
      <c r="A4455" s="13" t="str">
        <f t="shared" si="69"/>
        <v xml:space="preserve">804-C      86' Prestressed Concrete Beam, Type IV </v>
      </c>
      <c r="B4455" s="13" t="s">
        <v>5039</v>
      </c>
      <c r="C4455" s="13" t="s">
        <v>5168</v>
      </c>
      <c r="D4455" s="13" t="s">
        <v>230</v>
      </c>
      <c r="E4455" s="13" t="s">
        <v>1569</v>
      </c>
      <c r="F4455" s="13" t="s">
        <v>188</v>
      </c>
      <c r="G4455" s="13" t="s">
        <v>4873</v>
      </c>
      <c r="H4455" s="13" t="s">
        <v>190</v>
      </c>
      <c r="I4455" s="13">
        <v>4454</v>
      </c>
    </row>
    <row r="4456" spans="1:9" x14ac:dyDescent="0.25">
      <c r="A4456" s="13" t="str">
        <f t="shared" si="69"/>
        <v xml:space="preserve">804-C      87' Prestressed Concrete Beam, Type BT-72 </v>
      </c>
      <c r="B4456" s="13" t="s">
        <v>5039</v>
      </c>
      <c r="C4456" s="13" t="s">
        <v>5169</v>
      </c>
      <c r="D4456" s="13" t="s">
        <v>230</v>
      </c>
      <c r="E4456" s="13" t="s">
        <v>1569</v>
      </c>
      <c r="F4456" s="13" t="s">
        <v>188</v>
      </c>
      <c r="G4456" s="13" t="s">
        <v>4873</v>
      </c>
      <c r="H4456" s="13" t="s">
        <v>190</v>
      </c>
      <c r="I4456" s="13">
        <v>4455</v>
      </c>
    </row>
    <row r="4457" spans="1:9" x14ac:dyDescent="0.25">
      <c r="A4457" s="13" t="str">
        <f t="shared" si="69"/>
        <v xml:space="preserve">804-C      87' Prestressed Concrete Beam, Type IV </v>
      </c>
      <c r="B4457" s="13" t="s">
        <v>5039</v>
      </c>
      <c r="C4457" s="13" t="s">
        <v>5170</v>
      </c>
      <c r="D4457" s="13" t="s">
        <v>230</v>
      </c>
      <c r="E4457" s="13" t="s">
        <v>1569</v>
      </c>
      <c r="F4457" s="13" t="s">
        <v>188</v>
      </c>
      <c r="G4457" s="13" t="s">
        <v>4873</v>
      </c>
      <c r="H4457" s="13" t="s">
        <v>190</v>
      </c>
      <c r="I4457" s="13">
        <v>4456</v>
      </c>
    </row>
    <row r="4458" spans="1:9" x14ac:dyDescent="0.25">
      <c r="A4458" s="13" t="str">
        <f t="shared" si="69"/>
        <v xml:space="preserve">804-C      88' Prestressed Concrete Beam, Type BT-72 </v>
      </c>
      <c r="B4458" s="13" t="s">
        <v>5039</v>
      </c>
      <c r="C4458" s="13" t="s">
        <v>5171</v>
      </c>
      <c r="D4458" s="13" t="s">
        <v>230</v>
      </c>
      <c r="E4458" s="13" t="s">
        <v>1569</v>
      </c>
      <c r="F4458" s="13" t="s">
        <v>188</v>
      </c>
      <c r="G4458" s="13" t="s">
        <v>4873</v>
      </c>
      <c r="H4458" s="13" t="s">
        <v>190</v>
      </c>
      <c r="I4458" s="13">
        <v>4457</v>
      </c>
    </row>
    <row r="4459" spans="1:9" x14ac:dyDescent="0.25">
      <c r="A4459" s="13" t="str">
        <f t="shared" si="69"/>
        <v xml:space="preserve">804-C      88' Prestressed Concrete Beam, Type III </v>
      </c>
      <c r="B4459" s="13" t="s">
        <v>5039</v>
      </c>
      <c r="C4459" s="13" t="s">
        <v>5172</v>
      </c>
      <c r="D4459" s="13" t="s">
        <v>230</v>
      </c>
      <c r="E4459" s="13" t="s">
        <v>1569</v>
      </c>
      <c r="F4459" s="13" t="s">
        <v>188</v>
      </c>
      <c r="G4459" s="13" t="s">
        <v>4873</v>
      </c>
      <c r="H4459" s="13" t="s">
        <v>190</v>
      </c>
      <c r="I4459" s="13">
        <v>4458</v>
      </c>
    </row>
    <row r="4460" spans="1:9" x14ac:dyDescent="0.25">
      <c r="A4460" s="13" t="str">
        <f t="shared" si="69"/>
        <v xml:space="preserve">804-C      88' Prestressed Concrete Beam, Type IV </v>
      </c>
      <c r="B4460" s="13" t="s">
        <v>5039</v>
      </c>
      <c r="C4460" s="13" t="s">
        <v>5173</v>
      </c>
      <c r="D4460" s="13" t="s">
        <v>230</v>
      </c>
      <c r="E4460" s="13" t="s">
        <v>1569</v>
      </c>
      <c r="F4460" s="13" t="s">
        <v>188</v>
      </c>
      <c r="G4460" s="13" t="s">
        <v>4873</v>
      </c>
      <c r="H4460" s="13" t="s">
        <v>190</v>
      </c>
      <c r="I4460" s="13">
        <v>4459</v>
      </c>
    </row>
    <row r="4461" spans="1:9" x14ac:dyDescent="0.25">
      <c r="A4461" s="13" t="str">
        <f t="shared" si="69"/>
        <v xml:space="preserve">804-C      89' Prestressed Concrete Beam, Type BT-72 </v>
      </c>
      <c r="B4461" s="13" t="s">
        <v>5039</v>
      </c>
      <c r="C4461" s="13" t="s">
        <v>5174</v>
      </c>
      <c r="D4461" s="13" t="s">
        <v>230</v>
      </c>
      <c r="E4461" s="13" t="s">
        <v>1569</v>
      </c>
      <c r="F4461" s="13" t="s">
        <v>188</v>
      </c>
      <c r="G4461" s="13" t="s">
        <v>4873</v>
      </c>
      <c r="H4461" s="13" t="s">
        <v>190</v>
      </c>
      <c r="I4461" s="13">
        <v>4460</v>
      </c>
    </row>
    <row r="4462" spans="1:9" x14ac:dyDescent="0.25">
      <c r="A4462" s="13" t="str">
        <f t="shared" si="69"/>
        <v xml:space="preserve">804-C      89' Prestressed Concrete Beam, Type III </v>
      </c>
      <c r="B4462" s="13" t="s">
        <v>5039</v>
      </c>
      <c r="C4462" s="13" t="s">
        <v>5175</v>
      </c>
      <c r="D4462" s="13" t="s">
        <v>230</v>
      </c>
      <c r="E4462" s="13" t="s">
        <v>1569</v>
      </c>
      <c r="F4462" s="13" t="s">
        <v>188</v>
      </c>
      <c r="G4462" s="13" t="s">
        <v>4873</v>
      </c>
      <c r="H4462" s="13" t="s">
        <v>190</v>
      </c>
      <c r="I4462" s="13">
        <v>4461</v>
      </c>
    </row>
    <row r="4463" spans="1:9" x14ac:dyDescent="0.25">
      <c r="A4463" s="13" t="str">
        <f t="shared" si="69"/>
        <v xml:space="preserve">804-C      89' Prestressed Concrete Beam, Type IV </v>
      </c>
      <c r="B4463" s="13" t="s">
        <v>5039</v>
      </c>
      <c r="C4463" s="13" t="s">
        <v>5176</v>
      </c>
      <c r="D4463" s="13" t="s">
        <v>230</v>
      </c>
      <c r="E4463" s="13" t="s">
        <v>1569</v>
      </c>
      <c r="F4463" s="13" t="s">
        <v>188</v>
      </c>
      <c r="G4463" s="13" t="s">
        <v>4873</v>
      </c>
      <c r="H4463" s="13" t="s">
        <v>190</v>
      </c>
      <c r="I4463" s="13">
        <v>4462</v>
      </c>
    </row>
    <row r="4464" spans="1:9" x14ac:dyDescent="0.25">
      <c r="A4464" s="13" t="str">
        <f t="shared" si="69"/>
        <v xml:space="preserve">804-C      90' Prestressed Concrete Beam, Type BT-54 </v>
      </c>
      <c r="B4464" s="13" t="s">
        <v>5039</v>
      </c>
      <c r="C4464" s="13" t="s">
        <v>5177</v>
      </c>
      <c r="D4464" s="13" t="s">
        <v>230</v>
      </c>
      <c r="E4464" s="13" t="s">
        <v>1569</v>
      </c>
      <c r="F4464" s="13" t="s">
        <v>188</v>
      </c>
      <c r="G4464" s="13" t="s">
        <v>4873</v>
      </c>
      <c r="H4464" s="13" t="s">
        <v>190</v>
      </c>
      <c r="I4464" s="13">
        <v>4463</v>
      </c>
    </row>
    <row r="4465" spans="1:9" x14ac:dyDescent="0.25">
      <c r="A4465" s="13" t="str">
        <f t="shared" si="69"/>
        <v xml:space="preserve">804-C      90' Prestressed Concrete Beam, Type BT-72 </v>
      </c>
      <c r="B4465" s="13" t="s">
        <v>5039</v>
      </c>
      <c r="C4465" s="13" t="s">
        <v>5178</v>
      </c>
      <c r="D4465" s="13" t="s">
        <v>230</v>
      </c>
      <c r="E4465" s="13" t="s">
        <v>1569</v>
      </c>
      <c r="F4465" s="13" t="s">
        <v>188</v>
      </c>
      <c r="G4465" s="13" t="s">
        <v>4873</v>
      </c>
      <c r="H4465" s="13" t="s">
        <v>190</v>
      </c>
      <c r="I4465" s="13">
        <v>4464</v>
      </c>
    </row>
    <row r="4466" spans="1:9" x14ac:dyDescent="0.25">
      <c r="A4466" s="13" t="str">
        <f t="shared" si="69"/>
        <v xml:space="preserve">804-C      90' Prestressed Concrete Beam, Type III </v>
      </c>
      <c r="B4466" s="13" t="s">
        <v>5039</v>
      </c>
      <c r="C4466" s="13" t="s">
        <v>5179</v>
      </c>
      <c r="D4466" s="13" t="s">
        <v>230</v>
      </c>
      <c r="E4466" s="13" t="s">
        <v>1569</v>
      </c>
      <c r="F4466" s="13" t="s">
        <v>188</v>
      </c>
      <c r="G4466" s="13" t="s">
        <v>4873</v>
      </c>
      <c r="H4466" s="13" t="s">
        <v>190</v>
      </c>
      <c r="I4466" s="13">
        <v>4465</v>
      </c>
    </row>
    <row r="4467" spans="1:9" x14ac:dyDescent="0.25">
      <c r="A4467" s="13" t="str">
        <f t="shared" si="69"/>
        <v xml:space="preserve">804-C      90' Prestressed Concrete Beam, Type IV </v>
      </c>
      <c r="B4467" s="13" t="s">
        <v>5039</v>
      </c>
      <c r="C4467" s="13" t="s">
        <v>5180</v>
      </c>
      <c r="D4467" s="13" t="s">
        <v>230</v>
      </c>
      <c r="E4467" s="13" t="s">
        <v>1569</v>
      </c>
      <c r="F4467" s="13" t="s">
        <v>188</v>
      </c>
      <c r="G4467" s="13" t="s">
        <v>4873</v>
      </c>
      <c r="H4467" s="13" t="s">
        <v>190</v>
      </c>
      <c r="I4467" s="13">
        <v>4466</v>
      </c>
    </row>
    <row r="4468" spans="1:9" x14ac:dyDescent="0.25">
      <c r="A4468" s="13" t="str">
        <f t="shared" si="69"/>
        <v xml:space="preserve">804-C      91' Prestressed Concrete Beam, Type BT-72 </v>
      </c>
      <c r="B4468" s="13" t="s">
        <v>5039</v>
      </c>
      <c r="C4468" s="13" t="s">
        <v>5181</v>
      </c>
      <c r="D4468" s="13" t="s">
        <v>230</v>
      </c>
      <c r="E4468" s="13" t="s">
        <v>1569</v>
      </c>
      <c r="F4468" s="13" t="s">
        <v>188</v>
      </c>
      <c r="G4468" s="13" t="s">
        <v>4873</v>
      </c>
      <c r="H4468" s="13" t="s">
        <v>190</v>
      </c>
      <c r="I4468" s="13">
        <v>4467</v>
      </c>
    </row>
    <row r="4469" spans="1:9" x14ac:dyDescent="0.25">
      <c r="A4469" s="13" t="str">
        <f t="shared" si="69"/>
        <v xml:space="preserve">804-C      91' Prestressed Concrete Beam, Type IV </v>
      </c>
      <c r="B4469" s="13" t="s">
        <v>5039</v>
      </c>
      <c r="C4469" s="13" t="s">
        <v>5182</v>
      </c>
      <c r="D4469" s="13" t="s">
        <v>230</v>
      </c>
      <c r="E4469" s="13" t="s">
        <v>1569</v>
      </c>
      <c r="F4469" s="13" t="s">
        <v>188</v>
      </c>
      <c r="G4469" s="13" t="s">
        <v>4873</v>
      </c>
      <c r="H4469" s="13" t="s">
        <v>190</v>
      </c>
      <c r="I4469" s="13">
        <v>4468</v>
      </c>
    </row>
    <row r="4470" spans="1:9" x14ac:dyDescent="0.25">
      <c r="A4470" s="13" t="str">
        <f t="shared" si="69"/>
        <v xml:space="preserve">804-C      92' Prestressed Concrete Beam, Type BT-72 </v>
      </c>
      <c r="B4470" s="13" t="s">
        <v>5039</v>
      </c>
      <c r="C4470" s="13" t="s">
        <v>5183</v>
      </c>
      <c r="D4470" s="13" t="s">
        <v>230</v>
      </c>
      <c r="E4470" s="13" t="s">
        <v>1569</v>
      </c>
      <c r="F4470" s="13" t="s">
        <v>188</v>
      </c>
      <c r="G4470" s="13" t="s">
        <v>4873</v>
      </c>
      <c r="H4470" s="13" t="s">
        <v>190</v>
      </c>
      <c r="I4470" s="13">
        <v>4469</v>
      </c>
    </row>
    <row r="4471" spans="1:9" x14ac:dyDescent="0.25">
      <c r="A4471" s="13" t="str">
        <f t="shared" si="69"/>
        <v xml:space="preserve">804-C      92' Prestressed Concrete Beam, Type IV </v>
      </c>
      <c r="B4471" s="13" t="s">
        <v>5039</v>
      </c>
      <c r="C4471" s="13" t="s">
        <v>5184</v>
      </c>
      <c r="D4471" s="13" t="s">
        <v>230</v>
      </c>
      <c r="E4471" s="13" t="s">
        <v>1569</v>
      </c>
      <c r="F4471" s="13" t="s">
        <v>188</v>
      </c>
      <c r="G4471" s="13" t="s">
        <v>4873</v>
      </c>
      <c r="H4471" s="13" t="s">
        <v>190</v>
      </c>
      <c r="I4471" s="13">
        <v>4470</v>
      </c>
    </row>
    <row r="4472" spans="1:9" x14ac:dyDescent="0.25">
      <c r="A4472" s="13" t="str">
        <f t="shared" si="69"/>
        <v xml:space="preserve">804-C      93' Prestressed Concrete Beam, Type IV </v>
      </c>
      <c r="B4472" s="13" t="s">
        <v>5039</v>
      </c>
      <c r="C4472" s="13" t="s">
        <v>5185</v>
      </c>
      <c r="D4472" s="13" t="s">
        <v>230</v>
      </c>
      <c r="E4472" s="13" t="s">
        <v>1569</v>
      </c>
      <c r="F4472" s="13" t="s">
        <v>188</v>
      </c>
      <c r="G4472" s="13" t="s">
        <v>4873</v>
      </c>
      <c r="H4472" s="13" t="s">
        <v>190</v>
      </c>
      <c r="I4472" s="13">
        <v>4471</v>
      </c>
    </row>
    <row r="4473" spans="1:9" x14ac:dyDescent="0.25">
      <c r="A4473" s="13" t="str">
        <f t="shared" si="69"/>
        <v xml:space="preserve">804-C      94' Prestressed Concrete Beam, Type IV </v>
      </c>
      <c r="B4473" s="13" t="s">
        <v>5039</v>
      </c>
      <c r="C4473" s="13" t="s">
        <v>5186</v>
      </c>
      <c r="D4473" s="13" t="s">
        <v>230</v>
      </c>
      <c r="E4473" s="13" t="s">
        <v>1569</v>
      </c>
      <c r="F4473" s="13" t="s">
        <v>188</v>
      </c>
      <c r="G4473" s="13" t="s">
        <v>4873</v>
      </c>
      <c r="H4473" s="13" t="s">
        <v>190</v>
      </c>
      <c r="I4473" s="13">
        <v>4472</v>
      </c>
    </row>
    <row r="4474" spans="1:9" x14ac:dyDescent="0.25">
      <c r="A4474" s="13" t="str">
        <f t="shared" si="69"/>
        <v xml:space="preserve">804-C      95' Prestressed Concrete Beam, Type BT-54 </v>
      </c>
      <c r="B4474" s="13" t="s">
        <v>5039</v>
      </c>
      <c r="C4474" s="13" t="s">
        <v>5187</v>
      </c>
      <c r="D4474" s="13" t="s">
        <v>230</v>
      </c>
      <c r="E4474" s="13" t="s">
        <v>1569</v>
      </c>
      <c r="F4474" s="13" t="s">
        <v>188</v>
      </c>
      <c r="G4474" s="13" t="s">
        <v>4873</v>
      </c>
      <c r="H4474" s="13" t="s">
        <v>190</v>
      </c>
      <c r="I4474" s="13">
        <v>4473</v>
      </c>
    </row>
    <row r="4475" spans="1:9" x14ac:dyDescent="0.25">
      <c r="A4475" s="13" t="str">
        <f t="shared" si="69"/>
        <v xml:space="preserve">804-C      95' Prestressed Concrete Beam, Type BT-63 </v>
      </c>
      <c r="B4475" s="13" t="s">
        <v>5039</v>
      </c>
      <c r="C4475" s="13" t="s">
        <v>5188</v>
      </c>
      <c r="D4475" s="13" t="s">
        <v>230</v>
      </c>
      <c r="E4475" s="13" t="s">
        <v>1569</v>
      </c>
      <c r="F4475" s="13" t="s">
        <v>188</v>
      </c>
      <c r="G4475" s="13" t="s">
        <v>4873</v>
      </c>
      <c r="H4475" s="13" t="s">
        <v>190</v>
      </c>
      <c r="I4475" s="13">
        <v>4474</v>
      </c>
    </row>
    <row r="4476" spans="1:9" x14ac:dyDescent="0.25">
      <c r="A4476" s="13" t="str">
        <f t="shared" si="69"/>
        <v xml:space="preserve">804-C      95' Prestressed Concrete Beam, Type BT-72 </v>
      </c>
      <c r="B4476" s="13" t="s">
        <v>5039</v>
      </c>
      <c r="C4476" s="13" t="s">
        <v>5189</v>
      </c>
      <c r="D4476" s="13" t="s">
        <v>230</v>
      </c>
      <c r="E4476" s="13" t="s">
        <v>1569</v>
      </c>
      <c r="F4476" s="13" t="s">
        <v>188</v>
      </c>
      <c r="G4476" s="13" t="s">
        <v>4873</v>
      </c>
      <c r="H4476" s="13" t="s">
        <v>190</v>
      </c>
      <c r="I4476" s="13">
        <v>4475</v>
      </c>
    </row>
    <row r="4477" spans="1:9" x14ac:dyDescent="0.25">
      <c r="A4477" s="13" t="str">
        <f t="shared" si="69"/>
        <v xml:space="preserve">804-C      95' Prestressed Concrete Beam, Type IV </v>
      </c>
      <c r="B4477" s="13" t="s">
        <v>5039</v>
      </c>
      <c r="C4477" s="13" t="s">
        <v>5190</v>
      </c>
      <c r="D4477" s="13" t="s">
        <v>230</v>
      </c>
      <c r="E4477" s="13" t="s">
        <v>1569</v>
      </c>
      <c r="F4477" s="13" t="s">
        <v>188</v>
      </c>
      <c r="G4477" s="13" t="s">
        <v>4873</v>
      </c>
      <c r="H4477" s="13" t="s">
        <v>190</v>
      </c>
      <c r="I4477" s="13">
        <v>4476</v>
      </c>
    </row>
    <row r="4478" spans="1:9" x14ac:dyDescent="0.25">
      <c r="A4478" s="13" t="str">
        <f t="shared" si="69"/>
        <v xml:space="preserve">804-C      96' Prestressed Concrete Beam, Type BT-54 </v>
      </c>
      <c r="B4478" s="13" t="s">
        <v>5039</v>
      </c>
      <c r="C4478" s="13" t="s">
        <v>5191</v>
      </c>
      <c r="D4478" s="13" t="s">
        <v>230</v>
      </c>
      <c r="E4478" s="13" t="s">
        <v>1569</v>
      </c>
      <c r="F4478" s="13" t="s">
        <v>188</v>
      </c>
      <c r="G4478" s="13" t="s">
        <v>4873</v>
      </c>
      <c r="H4478" s="13" t="s">
        <v>190</v>
      </c>
      <c r="I4478" s="13">
        <v>4477</v>
      </c>
    </row>
    <row r="4479" spans="1:9" x14ac:dyDescent="0.25">
      <c r="A4479" s="13" t="str">
        <f t="shared" si="69"/>
        <v xml:space="preserve">804-C      96' Prestressed Concrete Beam, Type BT-72 </v>
      </c>
      <c r="B4479" s="13" t="s">
        <v>5039</v>
      </c>
      <c r="C4479" s="13" t="s">
        <v>5192</v>
      </c>
      <c r="D4479" s="13" t="s">
        <v>230</v>
      </c>
      <c r="E4479" s="13" t="s">
        <v>1569</v>
      </c>
      <c r="F4479" s="13" t="s">
        <v>188</v>
      </c>
      <c r="G4479" s="13" t="s">
        <v>4873</v>
      </c>
      <c r="H4479" s="13" t="s">
        <v>190</v>
      </c>
      <c r="I4479" s="13">
        <v>4478</v>
      </c>
    </row>
    <row r="4480" spans="1:9" x14ac:dyDescent="0.25">
      <c r="A4480" s="13" t="str">
        <f t="shared" si="69"/>
        <v xml:space="preserve">804-C      96' Prestressed Concrete Beam, Type IV </v>
      </c>
      <c r="B4480" s="13" t="s">
        <v>5039</v>
      </c>
      <c r="C4480" s="13" t="s">
        <v>5193</v>
      </c>
      <c r="D4480" s="13" t="s">
        <v>230</v>
      </c>
      <c r="E4480" s="13" t="s">
        <v>1569</v>
      </c>
      <c r="F4480" s="13" t="s">
        <v>188</v>
      </c>
      <c r="G4480" s="13" t="s">
        <v>4873</v>
      </c>
      <c r="H4480" s="13" t="s">
        <v>190</v>
      </c>
      <c r="I4480" s="13">
        <v>4479</v>
      </c>
    </row>
    <row r="4481" spans="1:9" x14ac:dyDescent="0.25">
      <c r="A4481" s="13" t="str">
        <f t="shared" si="69"/>
        <v xml:space="preserve">804-C      97' Prestressed Concrete Beam, Type BT-72 </v>
      </c>
      <c r="B4481" s="13" t="s">
        <v>5039</v>
      </c>
      <c r="C4481" s="13" t="s">
        <v>5194</v>
      </c>
      <c r="D4481" s="13" t="s">
        <v>230</v>
      </c>
      <c r="E4481" s="13" t="s">
        <v>1569</v>
      </c>
      <c r="F4481" s="13" t="s">
        <v>188</v>
      </c>
      <c r="G4481" s="13" t="s">
        <v>4873</v>
      </c>
      <c r="H4481" s="13" t="s">
        <v>190</v>
      </c>
      <c r="I4481" s="13">
        <v>4480</v>
      </c>
    </row>
    <row r="4482" spans="1:9" x14ac:dyDescent="0.25">
      <c r="A4482" s="13" t="str">
        <f t="shared" si="69"/>
        <v xml:space="preserve">804-C      97' Prestressed Concrete Beam, Type IV </v>
      </c>
      <c r="B4482" s="13" t="s">
        <v>5039</v>
      </c>
      <c r="C4482" s="13" t="s">
        <v>5195</v>
      </c>
      <c r="D4482" s="13" t="s">
        <v>230</v>
      </c>
      <c r="E4482" s="13" t="s">
        <v>1569</v>
      </c>
      <c r="F4482" s="13" t="s">
        <v>188</v>
      </c>
      <c r="G4482" s="13" t="s">
        <v>4873</v>
      </c>
      <c r="H4482" s="13" t="s">
        <v>190</v>
      </c>
      <c r="I4482" s="13">
        <v>4481</v>
      </c>
    </row>
    <row r="4483" spans="1:9" x14ac:dyDescent="0.25">
      <c r="A4483" s="13" t="str">
        <f t="shared" si="69"/>
        <v xml:space="preserve">804-C      98' Prestressed Concrete Beam, Type IV </v>
      </c>
      <c r="B4483" s="13" t="s">
        <v>5039</v>
      </c>
      <c r="C4483" s="13" t="s">
        <v>5196</v>
      </c>
      <c r="D4483" s="13" t="s">
        <v>230</v>
      </c>
      <c r="E4483" s="13" t="s">
        <v>1569</v>
      </c>
      <c r="F4483" s="13" t="s">
        <v>188</v>
      </c>
      <c r="G4483" s="13" t="s">
        <v>4873</v>
      </c>
      <c r="H4483" s="13" t="s">
        <v>190</v>
      </c>
      <c r="I4483" s="13">
        <v>4482</v>
      </c>
    </row>
    <row r="4484" spans="1:9" x14ac:dyDescent="0.25">
      <c r="A4484" s="13" t="str">
        <f t="shared" ref="A4484:A4547" si="70">_xlfn.CONCAT(B4484," ", C4484)</f>
        <v xml:space="preserve">804-C      99' Prestressed Concrete Beam, Type BT-72 </v>
      </c>
      <c r="B4484" s="13" t="s">
        <v>5039</v>
      </c>
      <c r="C4484" s="13" t="s">
        <v>5197</v>
      </c>
      <c r="D4484" s="13" t="s">
        <v>230</v>
      </c>
      <c r="E4484" s="13" t="s">
        <v>1569</v>
      </c>
      <c r="F4484" s="13" t="s">
        <v>188</v>
      </c>
      <c r="G4484" s="13" t="s">
        <v>4873</v>
      </c>
      <c r="H4484" s="13" t="s">
        <v>190</v>
      </c>
      <c r="I4484" s="13">
        <v>4483</v>
      </c>
    </row>
    <row r="4485" spans="1:9" x14ac:dyDescent="0.25">
      <c r="A4485" s="13" t="str">
        <f t="shared" si="70"/>
        <v xml:space="preserve">804-C      99' Prestressed Concrete Beam, Type IV </v>
      </c>
      <c r="B4485" s="13" t="s">
        <v>5039</v>
      </c>
      <c r="C4485" s="13" t="s">
        <v>5198</v>
      </c>
      <c r="D4485" s="13" t="s">
        <v>230</v>
      </c>
      <c r="E4485" s="13" t="s">
        <v>1569</v>
      </c>
      <c r="F4485" s="13" t="s">
        <v>188</v>
      </c>
      <c r="G4485" s="13" t="s">
        <v>4873</v>
      </c>
      <c r="H4485" s="13" t="s">
        <v>190</v>
      </c>
      <c r="I4485" s="13">
        <v>4484</v>
      </c>
    </row>
    <row r="4486" spans="1:9" x14ac:dyDescent="0.25">
      <c r="A4486" s="13" t="str">
        <f t="shared" si="70"/>
        <v xml:space="preserve">804-C      111' Prestressed Concrete Beam, Type BT-54 </v>
      </c>
      <c r="B4486" s="13" t="s">
        <v>5039</v>
      </c>
      <c r="C4486" s="13" t="s">
        <v>5199</v>
      </c>
      <c r="D4486" s="13" t="s">
        <v>230</v>
      </c>
      <c r="E4486" s="13" t="s">
        <v>1569</v>
      </c>
      <c r="F4486" s="13" t="s">
        <v>188</v>
      </c>
      <c r="G4486" s="13" t="s">
        <v>4873</v>
      </c>
      <c r="H4486" s="13" t="s">
        <v>190</v>
      </c>
      <c r="I4486" s="13">
        <v>4485</v>
      </c>
    </row>
    <row r="4487" spans="1:9" x14ac:dyDescent="0.25">
      <c r="A4487" s="13" t="str">
        <f t="shared" si="70"/>
        <v xml:space="preserve">804-C      41' Prestressed Concrete Beam, Type I+2 </v>
      </c>
      <c r="B4487" s="13" t="s">
        <v>5039</v>
      </c>
      <c r="C4487" s="13" t="s">
        <v>5200</v>
      </c>
      <c r="D4487" s="13" t="s">
        <v>230</v>
      </c>
      <c r="E4487" s="13" t="s">
        <v>1569</v>
      </c>
      <c r="F4487" s="13" t="s">
        <v>188</v>
      </c>
      <c r="G4487" s="13" t="s">
        <v>4873</v>
      </c>
      <c r="H4487" s="13" t="s">
        <v>190</v>
      </c>
      <c r="I4487" s="13">
        <v>4486</v>
      </c>
    </row>
    <row r="4488" spans="1:9" x14ac:dyDescent="0.25">
      <c r="A4488" s="13" t="str">
        <f t="shared" si="70"/>
        <v xml:space="preserve">804-C      81' Prestressed Concrete Beam, Type III </v>
      </c>
      <c r="B4488" s="13" t="s">
        <v>5039</v>
      </c>
      <c r="C4488" s="13" t="s">
        <v>5201</v>
      </c>
      <c r="D4488" s="13" t="s">
        <v>230</v>
      </c>
      <c r="E4488" s="13" t="s">
        <v>1569</v>
      </c>
      <c r="F4488" s="13" t="s">
        <v>188</v>
      </c>
      <c r="G4488" s="13" t="s">
        <v>4873</v>
      </c>
      <c r="H4488" s="13" t="s">
        <v>190</v>
      </c>
      <c r="I4488" s="13">
        <v>4487</v>
      </c>
    </row>
    <row r="4489" spans="1:9" x14ac:dyDescent="0.25">
      <c r="A4489" s="13" t="str">
        <f t="shared" si="70"/>
        <v xml:space="preserve">804-C      100' Prestressed Concrete Beam, Type BT-54 </v>
      </c>
      <c r="B4489" s="13" t="s">
        <v>5039</v>
      </c>
      <c r="C4489" s="13" t="s">
        <v>5202</v>
      </c>
      <c r="D4489" s="13" t="s">
        <v>230</v>
      </c>
      <c r="E4489" s="13" t="s">
        <v>1569</v>
      </c>
      <c r="F4489" s="13" t="s">
        <v>188</v>
      </c>
      <c r="G4489" s="13" t="s">
        <v>4873</v>
      </c>
      <c r="H4489" s="13" t="s">
        <v>190</v>
      </c>
      <c r="I4489" s="13">
        <v>4488</v>
      </c>
    </row>
    <row r="4490" spans="1:9" x14ac:dyDescent="0.25">
      <c r="A4490" s="13" t="str">
        <f t="shared" si="70"/>
        <v xml:space="preserve">804-C      99' Prestressed Concrete Beam, Type BT-54 </v>
      </c>
      <c r="B4490" s="13" t="s">
        <v>5039</v>
      </c>
      <c r="C4490" s="13" t="s">
        <v>5203</v>
      </c>
      <c r="D4490" s="13" t="s">
        <v>230</v>
      </c>
      <c r="E4490" s="13" t="s">
        <v>1569</v>
      </c>
      <c r="F4490" s="13" t="s">
        <v>188</v>
      </c>
      <c r="G4490" s="13" t="s">
        <v>4873</v>
      </c>
      <c r="H4490" s="13" t="s">
        <v>190</v>
      </c>
      <c r="I4490" s="13">
        <v>4489</v>
      </c>
    </row>
    <row r="4491" spans="1:9" x14ac:dyDescent="0.25">
      <c r="A4491" s="13" t="str">
        <f t="shared" si="70"/>
        <v xml:space="preserve">804-C      80' Prestressed Concrete Beam, Type FIB-45 </v>
      </c>
      <c r="B4491" s="13" t="s">
        <v>5039</v>
      </c>
      <c r="C4491" s="13" t="s">
        <v>5204</v>
      </c>
      <c r="D4491" s="13" t="s">
        <v>230</v>
      </c>
      <c r="E4491" s="13" t="s">
        <v>1569</v>
      </c>
      <c r="F4491" s="13" t="s">
        <v>188</v>
      </c>
      <c r="G4491" s="13" t="s">
        <v>4873</v>
      </c>
      <c r="H4491" s="13" t="s">
        <v>190</v>
      </c>
      <c r="I4491" s="13">
        <v>4490</v>
      </c>
    </row>
    <row r="4492" spans="1:9" x14ac:dyDescent="0.25">
      <c r="A4492" s="13" t="str">
        <f t="shared" si="70"/>
        <v xml:space="preserve">804-C      100' Prestressed Concrete Beam, Type FIB-45 </v>
      </c>
      <c r="B4492" s="13" t="s">
        <v>5039</v>
      </c>
      <c r="C4492" s="13" t="s">
        <v>5205</v>
      </c>
      <c r="D4492" s="13" t="s">
        <v>230</v>
      </c>
      <c r="E4492" s="13" t="s">
        <v>1569</v>
      </c>
      <c r="F4492" s="13" t="s">
        <v>188</v>
      </c>
      <c r="G4492" s="13" t="s">
        <v>4873</v>
      </c>
      <c r="H4492" s="13" t="s">
        <v>190</v>
      </c>
      <c r="I4492" s="13">
        <v>4491</v>
      </c>
    </row>
    <row r="4493" spans="1:9" x14ac:dyDescent="0.25">
      <c r="A4493" s="13" t="str">
        <f t="shared" si="70"/>
        <v xml:space="preserve">804-C      135' Prestressed Concrete Beam, Type FIB-54 </v>
      </c>
      <c r="B4493" s="13" t="s">
        <v>5039</v>
      </c>
      <c r="C4493" s="13" t="s">
        <v>5206</v>
      </c>
      <c r="D4493" s="13" t="s">
        <v>230</v>
      </c>
      <c r="E4493" s="13" t="s">
        <v>1569</v>
      </c>
      <c r="F4493" s="13" t="s">
        <v>188</v>
      </c>
      <c r="G4493" s="13" t="s">
        <v>4873</v>
      </c>
      <c r="H4493" s="13" t="s">
        <v>190</v>
      </c>
      <c r="I4493" s="13">
        <v>4492</v>
      </c>
    </row>
    <row r="4494" spans="1:9" x14ac:dyDescent="0.25">
      <c r="A4494" s="13" t="str">
        <f t="shared" si="70"/>
        <v xml:space="preserve">804-C      29' Prestressed Concrete Beam, 16" x16" </v>
      </c>
      <c r="B4494" s="13" t="s">
        <v>5039</v>
      </c>
      <c r="C4494" s="13" t="s">
        <v>5207</v>
      </c>
      <c r="D4494" s="13" t="s">
        <v>230</v>
      </c>
      <c r="E4494" s="13" t="s">
        <v>1569</v>
      </c>
      <c r="F4494" s="13" t="s">
        <v>188</v>
      </c>
      <c r="G4494" s="13" t="s">
        <v>4873</v>
      </c>
      <c r="H4494" s="13" t="s">
        <v>190</v>
      </c>
      <c r="I4494" s="13">
        <v>4493</v>
      </c>
    </row>
    <row r="4495" spans="1:9" x14ac:dyDescent="0.25">
      <c r="A4495" s="13" t="str">
        <f t="shared" si="70"/>
        <v xml:space="preserve">804-C      64' Prestressed Concrete Beam, Type FIB-78 </v>
      </c>
      <c r="B4495" s="13" t="s">
        <v>5039</v>
      </c>
      <c r="C4495" s="13" t="s">
        <v>5208</v>
      </c>
      <c r="D4495" s="13" t="s">
        <v>230</v>
      </c>
      <c r="E4495" s="13" t="s">
        <v>1569</v>
      </c>
      <c r="F4495" s="13" t="s">
        <v>188</v>
      </c>
      <c r="G4495" s="13" t="s">
        <v>4873</v>
      </c>
      <c r="H4495" s="13" t="s">
        <v>190</v>
      </c>
      <c r="I4495" s="13">
        <v>4494</v>
      </c>
    </row>
    <row r="4496" spans="1:9" x14ac:dyDescent="0.25">
      <c r="A4496" s="13" t="str">
        <f t="shared" si="70"/>
        <v xml:space="preserve">804-C      114' Prestressed Concrete Beam, Type FIB-78 </v>
      </c>
      <c r="B4496" s="13" t="s">
        <v>5039</v>
      </c>
      <c r="C4496" s="13" t="s">
        <v>5209</v>
      </c>
      <c r="D4496" s="13" t="s">
        <v>230</v>
      </c>
      <c r="E4496" s="13" t="s">
        <v>1569</v>
      </c>
      <c r="F4496" s="13" t="s">
        <v>188</v>
      </c>
      <c r="G4496" s="13" t="s">
        <v>4873</v>
      </c>
      <c r="H4496" s="13" t="s">
        <v>190</v>
      </c>
      <c r="I4496" s="13">
        <v>4495</v>
      </c>
    </row>
    <row r="4497" spans="1:9" x14ac:dyDescent="0.25">
      <c r="A4497" s="13" t="str">
        <f t="shared" si="70"/>
        <v xml:space="preserve">804-C      145' Prestressed Concrete Beam, Type FIB-78 </v>
      </c>
      <c r="B4497" s="13" t="s">
        <v>5039</v>
      </c>
      <c r="C4497" s="13" t="s">
        <v>5210</v>
      </c>
      <c r="D4497" s="13" t="s">
        <v>230</v>
      </c>
      <c r="E4497" s="13" t="s">
        <v>1569</v>
      </c>
      <c r="F4497" s="13" t="s">
        <v>188</v>
      </c>
      <c r="G4497" s="13" t="s">
        <v>4873</v>
      </c>
      <c r="H4497" s="13" t="s">
        <v>190</v>
      </c>
      <c r="I4497" s="13">
        <v>4496</v>
      </c>
    </row>
    <row r="4498" spans="1:9" x14ac:dyDescent="0.25">
      <c r="A4498" s="13" t="str">
        <f t="shared" si="70"/>
        <v xml:space="preserve">804-C      136' Prestressed Concrete Beam, Type FIB-78 </v>
      </c>
      <c r="B4498" s="13" t="s">
        <v>5039</v>
      </c>
      <c r="C4498" s="13" t="s">
        <v>5211</v>
      </c>
      <c r="D4498" s="13" t="s">
        <v>230</v>
      </c>
      <c r="E4498" s="13" t="s">
        <v>1569</v>
      </c>
      <c r="F4498" s="13" t="s">
        <v>188</v>
      </c>
      <c r="G4498" s="13" t="s">
        <v>4873</v>
      </c>
      <c r="H4498" s="13" t="s">
        <v>190</v>
      </c>
      <c r="I4498" s="13">
        <v>4497</v>
      </c>
    </row>
    <row r="4499" spans="1:9" x14ac:dyDescent="0.25">
      <c r="A4499" s="13" t="str">
        <f t="shared" si="70"/>
        <v xml:space="preserve">804-C      148' Prestressed Concrete Beam, Type FIB-78 </v>
      </c>
      <c r="B4499" s="13" t="s">
        <v>5039</v>
      </c>
      <c r="C4499" s="13" t="s">
        <v>5212</v>
      </c>
      <c r="D4499" s="13" t="s">
        <v>230</v>
      </c>
      <c r="E4499" s="13" t="s">
        <v>1569</v>
      </c>
      <c r="F4499" s="13" t="s">
        <v>188</v>
      </c>
      <c r="G4499" s="13" t="s">
        <v>4873</v>
      </c>
      <c r="H4499" s="13" t="s">
        <v>190</v>
      </c>
      <c r="I4499" s="13">
        <v>4498</v>
      </c>
    </row>
    <row r="4500" spans="1:9" x14ac:dyDescent="0.25">
      <c r="A4500" s="13" t="str">
        <f t="shared" si="70"/>
        <v xml:space="preserve">804-C      143' Prestressed Concrete Beam, Type FIB-78 </v>
      </c>
      <c r="B4500" s="13" t="s">
        <v>5039</v>
      </c>
      <c r="C4500" s="13" t="s">
        <v>5213</v>
      </c>
      <c r="D4500" s="13" t="s">
        <v>230</v>
      </c>
      <c r="E4500" s="13" t="s">
        <v>1569</v>
      </c>
      <c r="F4500" s="13" t="s">
        <v>188</v>
      </c>
      <c r="G4500" s="13" t="s">
        <v>4873</v>
      </c>
      <c r="H4500" s="13" t="s">
        <v>190</v>
      </c>
      <c r="I4500" s="13">
        <v>4499</v>
      </c>
    </row>
    <row r="4501" spans="1:9" x14ac:dyDescent="0.25">
      <c r="A4501" s="13" t="str">
        <f t="shared" si="70"/>
        <v xml:space="preserve">804-C      147' Prestressed Concrete Beam, Type FIB-78 </v>
      </c>
      <c r="B4501" s="13" t="s">
        <v>5039</v>
      </c>
      <c r="C4501" s="13" t="s">
        <v>5214</v>
      </c>
      <c r="D4501" s="13" t="s">
        <v>230</v>
      </c>
      <c r="E4501" s="13" t="s">
        <v>1569</v>
      </c>
      <c r="F4501" s="13" t="s">
        <v>188</v>
      </c>
      <c r="G4501" s="13" t="s">
        <v>4873</v>
      </c>
      <c r="H4501" s="13" t="s">
        <v>190</v>
      </c>
      <c r="I4501" s="13">
        <v>4500</v>
      </c>
    </row>
    <row r="4502" spans="1:9" x14ac:dyDescent="0.25">
      <c r="A4502" s="13" t="str">
        <f t="shared" si="70"/>
        <v xml:space="preserve">804-C      118' Prestressed Concrete Beam, Type FIB-78 </v>
      </c>
      <c r="B4502" s="13" t="s">
        <v>5039</v>
      </c>
      <c r="C4502" s="13" t="s">
        <v>5215</v>
      </c>
      <c r="D4502" s="13" t="s">
        <v>230</v>
      </c>
      <c r="E4502" s="13" t="s">
        <v>1569</v>
      </c>
      <c r="F4502" s="13" t="s">
        <v>188</v>
      </c>
      <c r="G4502" s="13" t="s">
        <v>4873</v>
      </c>
      <c r="H4502" s="13" t="s">
        <v>190</v>
      </c>
      <c r="I4502" s="13">
        <v>4501</v>
      </c>
    </row>
    <row r="4503" spans="1:9" x14ac:dyDescent="0.25">
      <c r="A4503" s="13" t="str">
        <f t="shared" si="70"/>
        <v xml:space="preserve">804-C      120' Prestressed Concrete Beam, Type FIB-78 </v>
      </c>
      <c r="B4503" s="13" t="s">
        <v>5039</v>
      </c>
      <c r="C4503" s="13" t="s">
        <v>5216</v>
      </c>
      <c r="D4503" s="13" t="s">
        <v>230</v>
      </c>
      <c r="E4503" s="13" t="s">
        <v>1569</v>
      </c>
      <c r="F4503" s="13" t="s">
        <v>188</v>
      </c>
      <c r="G4503" s="13" t="s">
        <v>4873</v>
      </c>
      <c r="H4503" s="13" t="s">
        <v>190</v>
      </c>
      <c r="I4503" s="13">
        <v>4502</v>
      </c>
    </row>
    <row r="4504" spans="1:9" x14ac:dyDescent="0.25">
      <c r="A4504" s="13" t="str">
        <f t="shared" si="70"/>
        <v xml:space="preserve">804-C      78' Prestressed Concrete Beam, Type FIB-78 </v>
      </c>
      <c r="B4504" s="13" t="s">
        <v>5039</v>
      </c>
      <c r="C4504" s="13" t="s">
        <v>5217</v>
      </c>
      <c r="D4504" s="13" t="s">
        <v>230</v>
      </c>
      <c r="E4504" s="13" t="s">
        <v>1569</v>
      </c>
      <c r="F4504" s="13" t="s">
        <v>188</v>
      </c>
      <c r="G4504" s="13" t="s">
        <v>4873</v>
      </c>
      <c r="H4504" s="13" t="s">
        <v>190</v>
      </c>
      <c r="I4504" s="13">
        <v>4503</v>
      </c>
    </row>
    <row r="4505" spans="1:9" x14ac:dyDescent="0.25">
      <c r="A4505" s="13" t="str">
        <f t="shared" si="70"/>
        <v xml:space="preserve">804-C      170' Prestressed Concrete Beam, Type FIB-78 </v>
      </c>
      <c r="B4505" s="13" t="s">
        <v>5039</v>
      </c>
      <c r="C4505" s="13" t="s">
        <v>5218</v>
      </c>
      <c r="D4505" s="13" t="s">
        <v>230</v>
      </c>
      <c r="E4505" s="13" t="s">
        <v>1569</v>
      </c>
      <c r="F4505" s="13" t="s">
        <v>188</v>
      </c>
      <c r="G4505" s="13" t="s">
        <v>4873</v>
      </c>
      <c r="H4505" s="13" t="s">
        <v>190</v>
      </c>
      <c r="I4505" s="13">
        <v>4504</v>
      </c>
    </row>
    <row r="4506" spans="1:9" x14ac:dyDescent="0.25">
      <c r="A4506" s="13" t="str">
        <f t="shared" si="70"/>
        <v xml:space="preserve">804-C      170' Prestressed Concrete Beam, Type FIB-84 </v>
      </c>
      <c r="B4506" s="13" t="s">
        <v>5039</v>
      </c>
      <c r="C4506" s="13" t="s">
        <v>5219</v>
      </c>
      <c r="D4506" s="13" t="s">
        <v>230</v>
      </c>
      <c r="E4506" s="13" t="s">
        <v>1569</v>
      </c>
      <c r="F4506" s="13" t="s">
        <v>188</v>
      </c>
      <c r="G4506" s="13" t="s">
        <v>4873</v>
      </c>
      <c r="H4506" s="13" t="s">
        <v>190</v>
      </c>
      <c r="I4506" s="13">
        <v>4505</v>
      </c>
    </row>
    <row r="4507" spans="1:9" x14ac:dyDescent="0.25">
      <c r="A4507" s="13" t="str">
        <f t="shared" si="70"/>
        <v xml:space="preserve">804-C      150' Prestressed Concrete Beam, Type FIB-72 </v>
      </c>
      <c r="B4507" s="13" t="s">
        <v>5039</v>
      </c>
      <c r="C4507" s="13" t="s">
        <v>5220</v>
      </c>
      <c r="D4507" s="13" t="s">
        <v>230</v>
      </c>
      <c r="E4507" s="13" t="s">
        <v>1569</v>
      </c>
      <c r="F4507" s="13" t="s">
        <v>188</v>
      </c>
      <c r="G4507" s="13" t="s">
        <v>4873</v>
      </c>
      <c r="H4507" s="13" t="s">
        <v>190</v>
      </c>
      <c r="I4507" s="13">
        <v>4506</v>
      </c>
    </row>
    <row r="4508" spans="1:9" x14ac:dyDescent="0.25">
      <c r="A4508" s="13" t="str">
        <f t="shared" si="70"/>
        <v xml:space="preserve">804-C      130' Prestressed Concrete Beam, Type FIB-63 </v>
      </c>
      <c r="B4508" s="13" t="s">
        <v>5039</v>
      </c>
      <c r="C4508" s="13" t="s">
        <v>5221</v>
      </c>
      <c r="D4508" s="13" t="s">
        <v>230</v>
      </c>
      <c r="E4508" s="13" t="s">
        <v>1569</v>
      </c>
      <c r="F4508" s="13" t="s">
        <v>188</v>
      </c>
      <c r="G4508" s="13" t="s">
        <v>4873</v>
      </c>
      <c r="H4508" s="13" t="s">
        <v>190</v>
      </c>
      <c r="I4508" s="13">
        <v>4507</v>
      </c>
    </row>
    <row r="4509" spans="1:9" x14ac:dyDescent="0.25">
      <c r="A4509" s="13" t="str">
        <f t="shared" si="70"/>
        <v xml:space="preserve">804-C      110' Prestressed Concrete Beam, Type FIB-45 </v>
      </c>
      <c r="B4509" s="13" t="s">
        <v>5039</v>
      </c>
      <c r="C4509" s="13" t="s">
        <v>5222</v>
      </c>
      <c r="D4509" s="13" t="s">
        <v>230</v>
      </c>
      <c r="E4509" s="13" t="s">
        <v>1569</v>
      </c>
      <c r="F4509" s="13" t="s">
        <v>188</v>
      </c>
      <c r="G4509" s="13" t="s">
        <v>4873</v>
      </c>
      <c r="H4509" s="13" t="s">
        <v>190</v>
      </c>
      <c r="I4509" s="13">
        <v>4508</v>
      </c>
    </row>
    <row r="4510" spans="1:9" x14ac:dyDescent="0.25">
      <c r="A4510" s="13" t="str">
        <f t="shared" si="70"/>
        <v xml:space="preserve">804-C      115' Prestressed Concrete Beam, Type BT-54 </v>
      </c>
      <c r="B4510" s="13" t="s">
        <v>5039</v>
      </c>
      <c r="C4510" s="13" t="s">
        <v>5223</v>
      </c>
      <c r="D4510" s="13" t="s">
        <v>230</v>
      </c>
      <c r="E4510" s="13" t="s">
        <v>1569</v>
      </c>
      <c r="F4510" s="13" t="s">
        <v>188</v>
      </c>
      <c r="G4510" s="13" t="s">
        <v>4873</v>
      </c>
      <c r="H4510" s="13" t="s">
        <v>190</v>
      </c>
      <c r="I4510" s="13">
        <v>4509</v>
      </c>
    </row>
    <row r="4511" spans="1:9" x14ac:dyDescent="0.25">
      <c r="A4511" s="13" t="str">
        <f t="shared" si="70"/>
        <v xml:space="preserve">804-C      80' Prestressed Concrete Beam, Type FIB-36 </v>
      </c>
      <c r="B4511" s="13" t="s">
        <v>5039</v>
      </c>
      <c r="C4511" s="13" t="s">
        <v>5224</v>
      </c>
      <c r="D4511" s="13" t="s">
        <v>230</v>
      </c>
      <c r="E4511" s="13" t="s">
        <v>1569</v>
      </c>
      <c r="F4511" s="13" t="s">
        <v>188</v>
      </c>
      <c r="G4511" s="13" t="s">
        <v>4873</v>
      </c>
      <c r="H4511" s="13" t="s">
        <v>190</v>
      </c>
      <c r="I4511" s="13">
        <v>4510</v>
      </c>
    </row>
    <row r="4512" spans="1:9" x14ac:dyDescent="0.25">
      <c r="A4512" s="13" t="str">
        <f t="shared" si="70"/>
        <v xml:space="preserve">804-C      110' Prestressed Concrete Beam, Type FIB-54 </v>
      </c>
      <c r="B4512" s="13" t="s">
        <v>5039</v>
      </c>
      <c r="C4512" s="13" t="s">
        <v>5225</v>
      </c>
      <c r="D4512" s="13" t="s">
        <v>230</v>
      </c>
      <c r="E4512" s="13" t="s">
        <v>1569</v>
      </c>
      <c r="F4512" s="13" t="s">
        <v>188</v>
      </c>
      <c r="G4512" s="13" t="s">
        <v>4873</v>
      </c>
      <c r="H4512" s="13" t="s">
        <v>190</v>
      </c>
      <c r="I4512" s="13">
        <v>4511</v>
      </c>
    </row>
    <row r="4513" spans="1:9" x14ac:dyDescent="0.25">
      <c r="A4513" s="13" t="str">
        <f t="shared" si="70"/>
        <v xml:space="preserve">804-C      30' Prestressed Concrete Beam, 16" x16" </v>
      </c>
      <c r="B4513" s="13" t="s">
        <v>5039</v>
      </c>
      <c r="C4513" s="13" t="s">
        <v>5226</v>
      </c>
      <c r="D4513" s="13" t="s">
        <v>230</v>
      </c>
      <c r="E4513" s="13" t="s">
        <v>1569</v>
      </c>
      <c r="F4513" s="13" t="s">
        <v>188</v>
      </c>
      <c r="G4513" s="13" t="s">
        <v>4873</v>
      </c>
      <c r="H4513" s="13" t="s">
        <v>190</v>
      </c>
      <c r="I4513" s="13">
        <v>4512</v>
      </c>
    </row>
    <row r="4514" spans="1:9" x14ac:dyDescent="0.25">
      <c r="A4514" s="13" t="str">
        <f t="shared" si="70"/>
        <v xml:space="preserve">804-C      100' Prestressed Concrete Beam, Type FIB-36 </v>
      </c>
      <c r="B4514" s="13" t="s">
        <v>5039</v>
      </c>
      <c r="C4514" s="13" t="s">
        <v>5227</v>
      </c>
      <c r="D4514" s="13" t="s">
        <v>230</v>
      </c>
      <c r="E4514" s="13" t="s">
        <v>1569</v>
      </c>
      <c r="F4514" s="13" t="s">
        <v>188</v>
      </c>
      <c r="G4514" s="13" t="s">
        <v>4873</v>
      </c>
      <c r="H4514" s="13" t="s">
        <v>190</v>
      </c>
      <c r="I4514" s="13">
        <v>4513</v>
      </c>
    </row>
    <row r="4515" spans="1:9" x14ac:dyDescent="0.25">
      <c r="A4515" s="13" t="str">
        <f t="shared" si="70"/>
        <v xml:space="preserve">804-C      120' Prestressed Concrete Beam, Type FIB-45 </v>
      </c>
      <c r="B4515" s="13" t="s">
        <v>5039</v>
      </c>
      <c r="C4515" s="13" t="s">
        <v>5228</v>
      </c>
      <c r="D4515" s="13" t="s">
        <v>230</v>
      </c>
      <c r="E4515" s="13" t="s">
        <v>1569</v>
      </c>
      <c r="F4515" s="13" t="s">
        <v>188</v>
      </c>
      <c r="G4515" s="13" t="s">
        <v>4873</v>
      </c>
      <c r="H4515" s="13" t="s">
        <v>190</v>
      </c>
      <c r="I4515" s="13">
        <v>4514</v>
      </c>
    </row>
    <row r="4516" spans="1:9" x14ac:dyDescent="0.25">
      <c r="A4516" s="13" t="str">
        <f t="shared" si="70"/>
        <v xml:space="preserve">804-C      135' Prestressed Concrete Beam, Type FIB-63 </v>
      </c>
      <c r="B4516" s="13" t="s">
        <v>5039</v>
      </c>
      <c r="C4516" s="13" t="s">
        <v>5229</v>
      </c>
      <c r="D4516" s="13" t="s">
        <v>230</v>
      </c>
      <c r="E4516" s="13" t="s">
        <v>1569</v>
      </c>
      <c r="F4516" s="13" t="s">
        <v>188</v>
      </c>
      <c r="G4516" s="13" t="s">
        <v>4873</v>
      </c>
      <c r="H4516" s="13" t="s">
        <v>190</v>
      </c>
      <c r="I4516" s="13">
        <v>4515</v>
      </c>
    </row>
    <row r="4517" spans="1:9" x14ac:dyDescent="0.25">
      <c r="A4517" s="13" t="str">
        <f t="shared" si="70"/>
        <v xml:space="preserve">804-C      85' Prestressed Concrete Beam, Type FIB-36 </v>
      </c>
      <c r="B4517" s="13" t="s">
        <v>5039</v>
      </c>
      <c r="C4517" s="13" t="s">
        <v>5230</v>
      </c>
      <c r="D4517" s="13" t="s">
        <v>230</v>
      </c>
      <c r="E4517" s="13" t="s">
        <v>1569</v>
      </c>
      <c r="F4517" s="13" t="s">
        <v>188</v>
      </c>
      <c r="G4517" s="13" t="s">
        <v>4873</v>
      </c>
      <c r="H4517" s="13" t="s">
        <v>190</v>
      </c>
      <c r="I4517" s="13">
        <v>4516</v>
      </c>
    </row>
    <row r="4518" spans="1:9" x14ac:dyDescent="0.25">
      <c r="A4518" s="13" t="str">
        <f t="shared" si="70"/>
        <v xml:space="preserve">804-C      140' Prestressed Concrete Beam, Type FIB-63 </v>
      </c>
      <c r="B4518" s="13" t="s">
        <v>5039</v>
      </c>
      <c r="C4518" s="13" t="s">
        <v>5231</v>
      </c>
      <c r="D4518" s="13" t="s">
        <v>230</v>
      </c>
      <c r="E4518" s="13" t="s">
        <v>1569</v>
      </c>
      <c r="F4518" s="13" t="s">
        <v>188</v>
      </c>
      <c r="G4518" s="13" t="s">
        <v>4873</v>
      </c>
      <c r="H4518" s="13" t="s">
        <v>190</v>
      </c>
      <c r="I4518" s="13">
        <v>4517</v>
      </c>
    </row>
    <row r="4519" spans="1:9" x14ac:dyDescent="0.25">
      <c r="A4519" s="13" t="str">
        <f t="shared" si="70"/>
        <v xml:space="preserve">804-C      45' Prestressed Concrete Beam, Type FIB-36 </v>
      </c>
      <c r="B4519" s="13" t="s">
        <v>5039</v>
      </c>
      <c r="C4519" s="13" t="s">
        <v>5232</v>
      </c>
      <c r="D4519" s="13" t="s">
        <v>230</v>
      </c>
      <c r="E4519" s="13" t="s">
        <v>1569</v>
      </c>
      <c r="F4519" s="13" t="s">
        <v>188</v>
      </c>
      <c r="G4519" s="13" t="s">
        <v>4873</v>
      </c>
      <c r="H4519" s="13" t="s">
        <v>190</v>
      </c>
      <c r="I4519" s="13">
        <v>4518</v>
      </c>
    </row>
    <row r="4520" spans="1:9" x14ac:dyDescent="0.25">
      <c r="A4520" s="13" t="str">
        <f t="shared" si="70"/>
        <v xml:space="preserve">804-C      90' Prestressed Concrete Beam, Type FIB-36 </v>
      </c>
      <c r="B4520" s="13" t="s">
        <v>5039</v>
      </c>
      <c r="C4520" s="13" t="s">
        <v>5233</v>
      </c>
      <c r="D4520" s="13" t="s">
        <v>230</v>
      </c>
      <c r="E4520" s="13" t="s">
        <v>1569</v>
      </c>
      <c r="F4520" s="13" t="s">
        <v>188</v>
      </c>
      <c r="G4520" s="13" t="s">
        <v>4873</v>
      </c>
      <c r="H4520" s="13" t="s">
        <v>190</v>
      </c>
      <c r="I4520" s="13">
        <v>4519</v>
      </c>
    </row>
    <row r="4521" spans="1:9" x14ac:dyDescent="0.25">
      <c r="A4521" s="13" t="str">
        <f t="shared" si="70"/>
        <v xml:space="preserve">804-C      70' Prestressed Concrete Beam, Type FIB-36 </v>
      </c>
      <c r="B4521" s="13" t="s">
        <v>5039</v>
      </c>
      <c r="C4521" s="13" t="s">
        <v>5234</v>
      </c>
      <c r="D4521" s="13" t="s">
        <v>230</v>
      </c>
      <c r="E4521" s="13" t="s">
        <v>1569</v>
      </c>
      <c r="F4521" s="13" t="s">
        <v>188</v>
      </c>
      <c r="G4521" s="13" t="s">
        <v>4873</v>
      </c>
      <c r="H4521" s="13" t="s">
        <v>190</v>
      </c>
      <c r="I4521" s="13">
        <v>4520</v>
      </c>
    </row>
    <row r="4522" spans="1:9" x14ac:dyDescent="0.25">
      <c r="A4522" s="13" t="str">
        <f t="shared" si="70"/>
        <v xml:space="preserve">804-C      75' Prestressed Concrete Beam, Type FIB-36 </v>
      </c>
      <c r="B4522" s="13" t="s">
        <v>5039</v>
      </c>
      <c r="C4522" s="13" t="s">
        <v>5235</v>
      </c>
      <c r="D4522" s="13" t="s">
        <v>230</v>
      </c>
      <c r="E4522" s="13" t="s">
        <v>1569</v>
      </c>
      <c r="F4522" s="13" t="s">
        <v>188</v>
      </c>
      <c r="G4522" s="13" t="s">
        <v>4873</v>
      </c>
      <c r="H4522" s="13" t="s">
        <v>190</v>
      </c>
      <c r="I4522" s="13">
        <v>4521</v>
      </c>
    </row>
    <row r="4523" spans="1:9" x14ac:dyDescent="0.25">
      <c r="A4523" s="13" t="str">
        <f t="shared" si="70"/>
        <v xml:space="preserve">804-C      95' Prestressed Concrete Beam, Type FIB-36 </v>
      </c>
      <c r="B4523" s="13" t="s">
        <v>5039</v>
      </c>
      <c r="C4523" s="13" t="s">
        <v>5236</v>
      </c>
      <c r="D4523" s="13" t="s">
        <v>230</v>
      </c>
      <c r="E4523" s="13" t="s">
        <v>1569</v>
      </c>
      <c r="F4523" s="13" t="s">
        <v>188</v>
      </c>
      <c r="G4523" s="13" t="s">
        <v>4873</v>
      </c>
      <c r="H4523" s="13" t="s">
        <v>190</v>
      </c>
      <c r="I4523" s="13">
        <v>4522</v>
      </c>
    </row>
    <row r="4524" spans="1:9" x14ac:dyDescent="0.25">
      <c r="A4524" s="13" t="str">
        <f t="shared" si="70"/>
        <v xml:space="preserve">804-C      130' Prestressed Concrete Beam, Type FIB-54 </v>
      </c>
      <c r="B4524" s="13" t="s">
        <v>5039</v>
      </c>
      <c r="C4524" s="13" t="s">
        <v>5237</v>
      </c>
      <c r="D4524" s="13" t="s">
        <v>230</v>
      </c>
      <c r="E4524" s="13" t="s">
        <v>1569</v>
      </c>
      <c r="F4524" s="13" t="s">
        <v>188</v>
      </c>
      <c r="G4524" s="13" t="s">
        <v>4873</v>
      </c>
      <c r="H4524" s="13" t="s">
        <v>190</v>
      </c>
      <c r="I4524" s="13">
        <v>4523</v>
      </c>
    </row>
    <row r="4525" spans="1:9" x14ac:dyDescent="0.25">
      <c r="A4525" s="13" t="str">
        <f t="shared" si="70"/>
        <v xml:space="preserve">804-C      116' Prestressed Concrete Beam, Type BT-72 </v>
      </c>
      <c r="B4525" s="13" t="s">
        <v>5039</v>
      </c>
      <c r="C4525" s="13" t="s">
        <v>5238</v>
      </c>
      <c r="D4525" s="13" t="s">
        <v>230</v>
      </c>
      <c r="E4525" s="13" t="s">
        <v>1569</v>
      </c>
      <c r="F4525" s="13" t="s">
        <v>188</v>
      </c>
      <c r="G4525" s="13" t="s">
        <v>4873</v>
      </c>
      <c r="H4525" s="13" t="s">
        <v>190</v>
      </c>
      <c r="I4525" s="13">
        <v>4524</v>
      </c>
    </row>
    <row r="4526" spans="1:9" x14ac:dyDescent="0.25">
      <c r="A4526" s="13" t="str">
        <f t="shared" si="70"/>
        <v xml:space="preserve">804-C      100' Prestressed Concrete Beam, Type BT-63 </v>
      </c>
      <c r="B4526" s="13" t="s">
        <v>5039</v>
      </c>
      <c r="C4526" s="13" t="s">
        <v>5239</v>
      </c>
      <c r="D4526" s="13" t="s">
        <v>230</v>
      </c>
      <c r="E4526" s="13" t="s">
        <v>1569</v>
      </c>
      <c r="F4526" s="13" t="s">
        <v>188</v>
      </c>
      <c r="G4526" s="13" t="s">
        <v>4873</v>
      </c>
      <c r="H4526" s="13" t="s">
        <v>190</v>
      </c>
      <c r="I4526" s="13">
        <v>4525</v>
      </c>
    </row>
    <row r="4527" spans="1:9" x14ac:dyDescent="0.25">
      <c r="A4527" s="13" t="str">
        <f t="shared" si="70"/>
        <v xml:space="preserve">804-C      100' Prestressed Concrete Beam, Type FIB-63 </v>
      </c>
      <c r="B4527" s="13" t="s">
        <v>5039</v>
      </c>
      <c r="C4527" s="13" t="s">
        <v>5240</v>
      </c>
      <c r="D4527" s="13" t="s">
        <v>230</v>
      </c>
      <c r="E4527" s="13" t="s">
        <v>1569</v>
      </c>
      <c r="F4527" s="13" t="s">
        <v>188</v>
      </c>
      <c r="G4527" s="13" t="s">
        <v>4873</v>
      </c>
      <c r="H4527" s="13" t="s">
        <v>190</v>
      </c>
      <c r="I4527" s="13">
        <v>4526</v>
      </c>
    </row>
    <row r="4528" spans="1:9" x14ac:dyDescent="0.25">
      <c r="A4528" s="13" t="str">
        <f t="shared" si="70"/>
        <v xml:space="preserve">804-C      150' Prestressed Concrete Beam, Type FIB-63 </v>
      </c>
      <c r="B4528" s="13" t="s">
        <v>5039</v>
      </c>
      <c r="C4528" s="13" t="s">
        <v>5241</v>
      </c>
      <c r="D4528" s="13" t="s">
        <v>230</v>
      </c>
      <c r="E4528" s="13" t="s">
        <v>1569</v>
      </c>
      <c r="F4528" s="13" t="s">
        <v>188</v>
      </c>
      <c r="G4528" s="13" t="s">
        <v>4873</v>
      </c>
      <c r="H4528" s="13" t="s">
        <v>190</v>
      </c>
      <c r="I4528" s="13">
        <v>4527</v>
      </c>
    </row>
    <row r="4529" spans="1:9" x14ac:dyDescent="0.25">
      <c r="A4529" s="13" t="str">
        <f t="shared" si="70"/>
        <v xml:space="preserve">804-C      60' Prestressed Concrete Beam, Type FIB-36 </v>
      </c>
      <c r="B4529" s="13" t="s">
        <v>5039</v>
      </c>
      <c r="C4529" s="13" t="s">
        <v>5242</v>
      </c>
      <c r="D4529" s="13" t="s">
        <v>230</v>
      </c>
      <c r="E4529" s="13" t="s">
        <v>1569</v>
      </c>
      <c r="F4529" s="13" t="s">
        <v>188</v>
      </c>
      <c r="G4529" s="13" t="s">
        <v>4873</v>
      </c>
      <c r="H4529" s="13" t="s">
        <v>190</v>
      </c>
      <c r="I4529" s="13">
        <v>4528</v>
      </c>
    </row>
    <row r="4530" spans="1:9" x14ac:dyDescent="0.25">
      <c r="A4530" s="13" t="str">
        <f t="shared" si="70"/>
        <v xml:space="preserve">804-C      115' Prestressed Concrete Beam, Type FIB-45 </v>
      </c>
      <c r="B4530" s="13" t="s">
        <v>5039</v>
      </c>
      <c r="C4530" s="13" t="s">
        <v>5243</v>
      </c>
      <c r="D4530" s="13" t="s">
        <v>230</v>
      </c>
      <c r="E4530" s="13" t="s">
        <v>1569</v>
      </c>
      <c r="F4530" s="13" t="s">
        <v>188</v>
      </c>
      <c r="G4530" s="13" t="s">
        <v>4873</v>
      </c>
      <c r="H4530" s="13" t="s">
        <v>190</v>
      </c>
      <c r="I4530" s="13">
        <v>4529</v>
      </c>
    </row>
    <row r="4531" spans="1:9" x14ac:dyDescent="0.25">
      <c r="A4531" s="13" t="str">
        <f t="shared" si="70"/>
        <v xml:space="preserve">804-C      40' Prestressed Concrete Beam, Type MFIB-25 </v>
      </c>
      <c r="B4531" s="13" t="s">
        <v>5039</v>
      </c>
      <c r="C4531" s="13" t="s">
        <v>5244</v>
      </c>
      <c r="D4531" s="13" t="s">
        <v>230</v>
      </c>
      <c r="E4531" s="13" t="s">
        <v>1569</v>
      </c>
      <c r="F4531" s="13" t="s">
        <v>188</v>
      </c>
      <c r="G4531" s="13" t="s">
        <v>4873</v>
      </c>
      <c r="H4531" s="13" t="s">
        <v>190</v>
      </c>
      <c r="I4531" s="13">
        <v>4530</v>
      </c>
    </row>
    <row r="4532" spans="1:9" x14ac:dyDescent="0.25">
      <c r="A4532" s="13" t="str">
        <f t="shared" si="70"/>
        <v xml:space="preserve">804-C      100' Prestressed Concrete Beam, Type FIB-54 </v>
      </c>
      <c r="B4532" s="13" t="s">
        <v>5039</v>
      </c>
      <c r="C4532" s="13" t="s">
        <v>5245</v>
      </c>
      <c r="D4532" s="13" t="s">
        <v>230</v>
      </c>
      <c r="E4532" s="13" t="s">
        <v>1569</v>
      </c>
      <c r="F4532" s="13" t="s">
        <v>188</v>
      </c>
      <c r="G4532" s="13" t="s">
        <v>4873</v>
      </c>
      <c r="H4532" s="13" t="s">
        <v>190</v>
      </c>
      <c r="I4532" s="13">
        <v>4531</v>
      </c>
    </row>
    <row r="4533" spans="1:9" x14ac:dyDescent="0.25">
      <c r="A4533" s="13" t="str">
        <f t="shared" si="70"/>
        <v xml:space="preserve">804-C      25' Prestressed Concrete Beam, Type MFIB-25 </v>
      </c>
      <c r="B4533" s="13" t="s">
        <v>5039</v>
      </c>
      <c r="C4533" s="13" t="s">
        <v>5246</v>
      </c>
      <c r="D4533" s="13" t="s">
        <v>230</v>
      </c>
      <c r="E4533" s="13" t="s">
        <v>1569</v>
      </c>
      <c r="F4533" s="13" t="s">
        <v>188</v>
      </c>
      <c r="G4533" s="13" t="s">
        <v>4873</v>
      </c>
      <c r="H4533" s="13" t="s">
        <v>190</v>
      </c>
      <c r="I4533" s="13">
        <v>4532</v>
      </c>
    </row>
    <row r="4534" spans="1:9" x14ac:dyDescent="0.25">
      <c r="A4534" s="13" t="str">
        <f t="shared" si="70"/>
        <v xml:space="preserve">804-C      50' Prestressed Concrete Beam, Type MFIB-25 </v>
      </c>
      <c r="B4534" s="13" t="s">
        <v>5039</v>
      </c>
      <c r="C4534" s="13" t="s">
        <v>5247</v>
      </c>
      <c r="D4534" s="13" t="s">
        <v>230</v>
      </c>
      <c r="E4534" s="13" t="s">
        <v>1569</v>
      </c>
      <c r="F4534" s="13" t="s">
        <v>188</v>
      </c>
      <c r="G4534" s="13" t="s">
        <v>4873</v>
      </c>
      <c r="H4534" s="13" t="s">
        <v>190</v>
      </c>
      <c r="I4534" s="13">
        <v>4533</v>
      </c>
    </row>
    <row r="4535" spans="1:9" x14ac:dyDescent="0.25">
      <c r="A4535" s="13" t="str">
        <f t="shared" si="70"/>
        <v xml:space="preserve">804-C      140' Prestressed Concrete Beam, Type FIB-54 </v>
      </c>
      <c r="B4535" s="13" t="s">
        <v>5039</v>
      </c>
      <c r="C4535" s="13" t="s">
        <v>5248</v>
      </c>
      <c r="D4535" s="13" t="s">
        <v>230</v>
      </c>
      <c r="E4535" s="13" t="s">
        <v>1569</v>
      </c>
      <c r="F4535" s="13" t="s">
        <v>188</v>
      </c>
      <c r="G4535" s="13" t="s">
        <v>4873</v>
      </c>
      <c r="H4535" s="13" t="s">
        <v>190</v>
      </c>
      <c r="I4535" s="13">
        <v>4534</v>
      </c>
    </row>
    <row r="4536" spans="1:9" x14ac:dyDescent="0.25">
      <c r="A4536" s="13" t="str">
        <f t="shared" si="70"/>
        <v xml:space="preserve">804-C      145' Prestressed Concrete Beam, Type FIB-63 </v>
      </c>
      <c r="B4536" s="13" t="s">
        <v>5039</v>
      </c>
      <c r="C4536" s="13" t="s">
        <v>5249</v>
      </c>
      <c r="D4536" s="13" t="s">
        <v>230</v>
      </c>
      <c r="E4536" s="13" t="s">
        <v>1569</v>
      </c>
      <c r="F4536" s="13" t="s">
        <v>188</v>
      </c>
      <c r="G4536" s="13" t="s">
        <v>4873</v>
      </c>
      <c r="H4536" s="13" t="s">
        <v>190</v>
      </c>
      <c r="I4536" s="13">
        <v>4535</v>
      </c>
    </row>
    <row r="4537" spans="1:9" x14ac:dyDescent="0.25">
      <c r="A4537" s="13" t="str">
        <f t="shared" si="70"/>
        <v xml:space="preserve">804-C      60' Prestressed Concrete Beam, Type MFIB-25 </v>
      </c>
      <c r="B4537" s="13" t="s">
        <v>5039</v>
      </c>
      <c r="C4537" s="13" t="s">
        <v>5250</v>
      </c>
      <c r="D4537" s="13" t="s">
        <v>230</v>
      </c>
      <c r="E4537" s="13" t="s">
        <v>1569</v>
      </c>
      <c r="F4537" s="13" t="s">
        <v>188</v>
      </c>
      <c r="G4537" s="13" t="s">
        <v>4873</v>
      </c>
      <c r="H4537" s="13" t="s">
        <v>190</v>
      </c>
      <c r="I4537" s="13">
        <v>4536</v>
      </c>
    </row>
    <row r="4538" spans="1:9" x14ac:dyDescent="0.25">
      <c r="A4538" s="13" t="str">
        <f t="shared" si="70"/>
        <v xml:space="preserve">804-C      116' Prestressed Concrete Beam, Type FIB-45 </v>
      </c>
      <c r="B4538" s="13" t="s">
        <v>5039</v>
      </c>
      <c r="C4538" s="13" t="s">
        <v>5251</v>
      </c>
      <c r="D4538" s="13" t="s">
        <v>230</v>
      </c>
      <c r="E4538" s="13" t="s">
        <v>1569</v>
      </c>
      <c r="F4538" s="13" t="s">
        <v>188</v>
      </c>
      <c r="G4538" s="13" t="s">
        <v>4873</v>
      </c>
      <c r="H4538" s="13" t="s">
        <v>190</v>
      </c>
      <c r="I4538" s="13">
        <v>4537</v>
      </c>
    </row>
    <row r="4539" spans="1:9" x14ac:dyDescent="0.25">
      <c r="A4539" s="13" t="str">
        <f t="shared" si="70"/>
        <v xml:space="preserve">804-C      101' Prestressed Concrete Beam, Type FIB-45 </v>
      </c>
      <c r="B4539" s="13" t="s">
        <v>5039</v>
      </c>
      <c r="C4539" s="13" t="s">
        <v>5252</v>
      </c>
      <c r="D4539" s="13" t="s">
        <v>230</v>
      </c>
      <c r="E4539" s="13" t="s">
        <v>1569</v>
      </c>
      <c r="F4539" s="13" t="s">
        <v>188</v>
      </c>
      <c r="G4539" s="13" t="s">
        <v>4873</v>
      </c>
      <c r="H4539" s="13" t="s">
        <v>190</v>
      </c>
      <c r="I4539" s="13">
        <v>4538</v>
      </c>
    </row>
    <row r="4540" spans="1:9" x14ac:dyDescent="0.25">
      <c r="A4540" s="13" t="str">
        <f t="shared" si="70"/>
        <v xml:space="preserve">804-C      111' Prestressed Concrete Beam, Type FIB-45 </v>
      </c>
      <c r="B4540" s="13" t="s">
        <v>5039</v>
      </c>
      <c r="C4540" s="13" t="s">
        <v>5253</v>
      </c>
      <c r="D4540" s="13" t="s">
        <v>230</v>
      </c>
      <c r="E4540" s="13" t="s">
        <v>1569</v>
      </c>
      <c r="F4540" s="13" t="s">
        <v>188</v>
      </c>
      <c r="G4540" s="13" t="s">
        <v>4873</v>
      </c>
      <c r="H4540" s="13" t="s">
        <v>190</v>
      </c>
      <c r="I4540" s="13">
        <v>4539</v>
      </c>
    </row>
    <row r="4541" spans="1:9" x14ac:dyDescent="0.25">
      <c r="A4541" s="13" t="str">
        <f t="shared" si="70"/>
        <v xml:space="preserve">804-C      81' Prestressed Concrete Beam, Type FIB-36 </v>
      </c>
      <c r="B4541" s="13" t="s">
        <v>5039</v>
      </c>
      <c r="C4541" s="13" t="s">
        <v>5254</v>
      </c>
      <c r="D4541" s="13" t="s">
        <v>230</v>
      </c>
      <c r="E4541" s="13" t="s">
        <v>1569</v>
      </c>
      <c r="F4541" s="13" t="s">
        <v>188</v>
      </c>
      <c r="G4541" s="13" t="s">
        <v>4873</v>
      </c>
      <c r="H4541" s="13" t="s">
        <v>190</v>
      </c>
      <c r="I4541" s="13">
        <v>4540</v>
      </c>
    </row>
    <row r="4542" spans="1:9" x14ac:dyDescent="0.25">
      <c r="A4542" s="13" t="str">
        <f t="shared" si="70"/>
        <v xml:space="preserve">804-C      101' Prestressed Concrete Beam, Type FIB-36 </v>
      </c>
      <c r="B4542" s="13" t="s">
        <v>5039</v>
      </c>
      <c r="C4542" s="13" t="s">
        <v>5255</v>
      </c>
      <c r="D4542" s="13" t="s">
        <v>230</v>
      </c>
      <c r="E4542" s="13" t="s">
        <v>1569</v>
      </c>
      <c r="F4542" s="13" t="s">
        <v>188</v>
      </c>
      <c r="G4542" s="13" t="s">
        <v>4873</v>
      </c>
      <c r="H4542" s="13" t="s">
        <v>190</v>
      </c>
      <c r="I4542" s="13">
        <v>4541</v>
      </c>
    </row>
    <row r="4543" spans="1:9" x14ac:dyDescent="0.25">
      <c r="A4543" s="13" t="str">
        <f t="shared" si="70"/>
        <v xml:space="preserve">804-C      131' Prestressed Concrete Beam, Type FIB-63 </v>
      </c>
      <c r="B4543" s="13" t="s">
        <v>5039</v>
      </c>
      <c r="C4543" s="13" t="s">
        <v>5256</v>
      </c>
      <c r="D4543" s="13" t="s">
        <v>230</v>
      </c>
      <c r="E4543" s="13" t="s">
        <v>1569</v>
      </c>
      <c r="F4543" s="13" t="s">
        <v>188</v>
      </c>
      <c r="G4543" s="13" t="s">
        <v>4873</v>
      </c>
      <c r="H4543" s="13" t="s">
        <v>190</v>
      </c>
      <c r="I4543" s="13">
        <v>4542</v>
      </c>
    </row>
    <row r="4544" spans="1:9" x14ac:dyDescent="0.25">
      <c r="A4544" s="13" t="str">
        <f t="shared" si="70"/>
        <v xml:space="preserve">804-C      100' Prestressed Concrete Beam, Type FIB-54 </v>
      </c>
      <c r="B4544" s="13" t="s">
        <v>5039</v>
      </c>
      <c r="C4544" s="13" t="s">
        <v>5245</v>
      </c>
      <c r="D4544" s="13" t="s">
        <v>230</v>
      </c>
      <c r="E4544" s="13" t="s">
        <v>1569</v>
      </c>
      <c r="F4544" s="13" t="s">
        <v>188</v>
      </c>
      <c r="G4544" s="13" t="s">
        <v>4873</v>
      </c>
      <c r="H4544" s="13" t="s">
        <v>190</v>
      </c>
      <c r="I4544" s="13">
        <v>4543</v>
      </c>
    </row>
    <row r="4545" spans="1:9" x14ac:dyDescent="0.25">
      <c r="A4545" s="13" t="str">
        <f t="shared" si="70"/>
        <v xml:space="preserve">804-C      122' Prestressed Concrete Beam, Type FIB-45 </v>
      </c>
      <c r="B4545" s="13" t="s">
        <v>5039</v>
      </c>
      <c r="C4545" s="13" t="s">
        <v>5257</v>
      </c>
      <c r="D4545" s="13" t="s">
        <v>230</v>
      </c>
      <c r="E4545" s="13" t="s">
        <v>1569</v>
      </c>
      <c r="F4545" s="13" t="s">
        <v>188</v>
      </c>
      <c r="G4545" s="13" t="s">
        <v>4873</v>
      </c>
      <c r="H4545" s="13" t="s">
        <v>190</v>
      </c>
      <c r="I4545" s="13">
        <v>4544</v>
      </c>
    </row>
    <row r="4546" spans="1:9" x14ac:dyDescent="0.25">
      <c r="A4546" s="13" t="str">
        <f t="shared" si="70"/>
        <v xml:space="preserve">804-C      101' Prestressed Concrete Beam, Type FIB-54 </v>
      </c>
      <c r="B4546" s="13" t="s">
        <v>5039</v>
      </c>
      <c r="C4546" s="13" t="s">
        <v>5258</v>
      </c>
      <c r="D4546" s="13" t="s">
        <v>230</v>
      </c>
      <c r="E4546" s="13" t="s">
        <v>1569</v>
      </c>
      <c r="F4546" s="13" t="s">
        <v>188</v>
      </c>
      <c r="G4546" s="13" t="s">
        <v>4873</v>
      </c>
      <c r="H4546" s="13" t="s">
        <v>190</v>
      </c>
      <c r="I4546" s="13">
        <v>4545</v>
      </c>
    </row>
    <row r="4547" spans="1:9" x14ac:dyDescent="0.25">
      <c r="A4547" s="13" t="str">
        <f t="shared" si="70"/>
        <v xml:space="preserve">804-C      112' Prestressed Concrete Beam, Type FIB-45 </v>
      </c>
      <c r="B4547" s="13" t="s">
        <v>5039</v>
      </c>
      <c r="C4547" s="13" t="s">
        <v>5259</v>
      </c>
      <c r="D4547" s="13" t="s">
        <v>230</v>
      </c>
      <c r="E4547" s="13" t="s">
        <v>1569</v>
      </c>
      <c r="F4547" s="13" t="s">
        <v>188</v>
      </c>
      <c r="G4547" s="13" t="s">
        <v>4873</v>
      </c>
      <c r="H4547" s="13" t="s">
        <v>190</v>
      </c>
      <c r="I4547" s="13">
        <v>4546</v>
      </c>
    </row>
    <row r="4548" spans="1:9" x14ac:dyDescent="0.25">
      <c r="A4548" s="13" t="str">
        <f t="shared" ref="A4548:A4611" si="71">_xlfn.CONCAT(B4548," ", C4548)</f>
        <v xml:space="preserve">804-C      61' Prestressed Concrete Beam, Type FIB-36 </v>
      </c>
      <c r="B4548" s="13" t="s">
        <v>5039</v>
      </c>
      <c r="C4548" s="13" t="s">
        <v>5260</v>
      </c>
      <c r="D4548" s="13" t="s">
        <v>230</v>
      </c>
      <c r="E4548" s="13" t="s">
        <v>1569</v>
      </c>
      <c r="F4548" s="13" t="s">
        <v>188</v>
      </c>
      <c r="G4548" s="13" t="s">
        <v>4873</v>
      </c>
      <c r="H4548" s="13" t="s">
        <v>190</v>
      </c>
      <c r="I4548" s="13">
        <v>4547</v>
      </c>
    </row>
    <row r="4549" spans="1:9" x14ac:dyDescent="0.25">
      <c r="A4549" s="13" t="str">
        <f t="shared" si="71"/>
        <v xml:space="preserve">804-C      56' Prestressed Concrete Beam, Type MFIB-25 </v>
      </c>
      <c r="B4549" s="13" t="s">
        <v>5039</v>
      </c>
      <c r="C4549" s="13" t="s">
        <v>5261</v>
      </c>
      <c r="D4549" s="13" t="s">
        <v>230</v>
      </c>
      <c r="E4549" s="13" t="s">
        <v>1569</v>
      </c>
      <c r="F4549" s="13" t="s">
        <v>188</v>
      </c>
      <c r="G4549" s="13" t="s">
        <v>4873</v>
      </c>
      <c r="H4549" s="13" t="s">
        <v>190</v>
      </c>
      <c r="I4549" s="13">
        <v>4548</v>
      </c>
    </row>
    <row r="4550" spans="1:9" x14ac:dyDescent="0.25">
      <c r="A4550" s="13" t="str">
        <f t="shared" si="71"/>
        <v xml:space="preserve">804-C      102' Prestressed Concrete Beam, Type FIB-36 </v>
      </c>
      <c r="B4550" s="13" t="s">
        <v>5039</v>
      </c>
      <c r="C4550" s="13" t="s">
        <v>5262</v>
      </c>
      <c r="D4550" s="13" t="s">
        <v>230</v>
      </c>
      <c r="E4550" s="13" t="s">
        <v>1569</v>
      </c>
      <c r="F4550" s="13" t="s">
        <v>188</v>
      </c>
      <c r="G4550" s="13" t="s">
        <v>4873</v>
      </c>
      <c r="H4550" s="13" t="s">
        <v>190</v>
      </c>
      <c r="I4550" s="13">
        <v>4549</v>
      </c>
    </row>
    <row r="4551" spans="1:9" x14ac:dyDescent="0.25">
      <c r="A4551" s="13" t="str">
        <f t="shared" si="71"/>
        <v xml:space="preserve">804-C      106' Prestressed Concrete Beam, Type FIB-45 </v>
      </c>
      <c r="B4551" s="13" t="s">
        <v>5039</v>
      </c>
      <c r="C4551" s="13" t="s">
        <v>5263</v>
      </c>
      <c r="D4551" s="13" t="s">
        <v>230</v>
      </c>
      <c r="E4551" s="13" t="s">
        <v>1569</v>
      </c>
      <c r="F4551" s="13" t="s">
        <v>188</v>
      </c>
      <c r="G4551" s="13" t="s">
        <v>4873</v>
      </c>
      <c r="H4551" s="13" t="s">
        <v>190</v>
      </c>
      <c r="I4551" s="13">
        <v>4550</v>
      </c>
    </row>
    <row r="4552" spans="1:9" x14ac:dyDescent="0.25">
      <c r="A4552" s="13" t="str">
        <f t="shared" si="71"/>
        <v xml:space="preserve">804-C      105' Prestressed Concrete Beam, Type FIB-45 </v>
      </c>
      <c r="B4552" s="13" t="s">
        <v>5039</v>
      </c>
      <c r="C4552" s="13" t="s">
        <v>5264</v>
      </c>
      <c r="D4552" s="13" t="s">
        <v>230</v>
      </c>
      <c r="E4552" s="13" t="s">
        <v>1569</v>
      </c>
      <c r="F4552" s="13" t="s">
        <v>188</v>
      </c>
      <c r="G4552" s="13" t="s">
        <v>4873</v>
      </c>
      <c r="H4552" s="13" t="s">
        <v>190</v>
      </c>
      <c r="I4552" s="13">
        <v>4551</v>
      </c>
    </row>
    <row r="4553" spans="1:9" x14ac:dyDescent="0.25">
      <c r="A4553" s="13" t="str">
        <f t="shared" si="71"/>
        <v xml:space="preserve">804-C      121' Prestressed Concrete Beam, Type FIB-54 </v>
      </c>
      <c r="B4553" s="13" t="s">
        <v>5039</v>
      </c>
      <c r="C4553" s="13" t="s">
        <v>5265</v>
      </c>
      <c r="D4553" s="13" t="s">
        <v>230</v>
      </c>
      <c r="E4553" s="13" t="s">
        <v>1569</v>
      </c>
      <c r="F4553" s="13" t="s">
        <v>188</v>
      </c>
      <c r="G4553" s="13" t="s">
        <v>4873</v>
      </c>
      <c r="H4553" s="13" t="s">
        <v>190</v>
      </c>
      <c r="I4553" s="13">
        <v>4552</v>
      </c>
    </row>
    <row r="4554" spans="1:9" x14ac:dyDescent="0.25">
      <c r="A4554" s="13" t="str">
        <f t="shared" si="71"/>
        <v xml:space="preserve">804-C      131' Prestressed Concrete Beam, Type FIB-54 </v>
      </c>
      <c r="B4554" s="13" t="s">
        <v>5039</v>
      </c>
      <c r="C4554" s="13" t="s">
        <v>5266</v>
      </c>
      <c r="D4554" s="13" t="s">
        <v>230</v>
      </c>
      <c r="E4554" s="13" t="s">
        <v>1569</v>
      </c>
      <c r="F4554" s="13" t="s">
        <v>188</v>
      </c>
      <c r="G4554" s="13" t="s">
        <v>4873</v>
      </c>
      <c r="H4554" s="13" t="s">
        <v>190</v>
      </c>
      <c r="I4554" s="13">
        <v>4553</v>
      </c>
    </row>
    <row r="4555" spans="1:9" x14ac:dyDescent="0.25">
      <c r="A4555" s="13" t="str">
        <f t="shared" si="71"/>
        <v xml:space="preserve">804-C      61' Prestressed Concrete Beam, Type MFIB-25 </v>
      </c>
      <c r="B4555" s="13" t="s">
        <v>5039</v>
      </c>
      <c r="C4555" s="13" t="s">
        <v>5267</v>
      </c>
      <c r="D4555" s="13" t="s">
        <v>230</v>
      </c>
      <c r="E4555" s="13" t="s">
        <v>1569</v>
      </c>
      <c r="F4555" s="13" t="s">
        <v>188</v>
      </c>
      <c r="G4555" s="13" t="s">
        <v>4873</v>
      </c>
      <c r="H4555" s="13" t="s">
        <v>190</v>
      </c>
      <c r="I4555" s="13">
        <v>4554</v>
      </c>
    </row>
    <row r="4556" spans="1:9" x14ac:dyDescent="0.25">
      <c r="A4556" s="13" t="str">
        <f t="shared" si="71"/>
        <v xml:space="preserve">804-C      70' Prestressed Concrete Beam, Type II+2 </v>
      </c>
      <c r="B4556" s="13" t="s">
        <v>5039</v>
      </c>
      <c r="C4556" s="13" t="s">
        <v>5268</v>
      </c>
      <c r="D4556" s="13" t="s">
        <v>230</v>
      </c>
      <c r="E4556" s="13" t="s">
        <v>1569</v>
      </c>
      <c r="F4556" s="13" t="s">
        <v>188</v>
      </c>
      <c r="G4556" s="13" t="s">
        <v>4873</v>
      </c>
      <c r="H4556" s="13" t="s">
        <v>190</v>
      </c>
      <c r="I4556" s="13">
        <v>4555</v>
      </c>
    </row>
    <row r="4557" spans="1:9" x14ac:dyDescent="0.25">
      <c r="A4557" s="13" t="str">
        <f t="shared" si="71"/>
        <v xml:space="preserve">804-C      82' Prestressed Concrete Beam, Type III </v>
      </c>
      <c r="B4557" s="13" t="s">
        <v>5039</v>
      </c>
      <c r="C4557" s="13" t="s">
        <v>5269</v>
      </c>
      <c r="D4557" s="13" t="s">
        <v>230</v>
      </c>
      <c r="E4557" s="13" t="s">
        <v>1569</v>
      </c>
      <c r="F4557" s="13" t="s">
        <v>188</v>
      </c>
      <c r="G4557" s="13" t="s">
        <v>4873</v>
      </c>
      <c r="H4557" s="13" t="s">
        <v>190</v>
      </c>
      <c r="I4557" s="13">
        <v>4556</v>
      </c>
    </row>
    <row r="4558" spans="1:9" x14ac:dyDescent="0.25">
      <c r="A4558" s="13" t="str">
        <f t="shared" si="71"/>
        <v xml:space="preserve">804-C      41' Prestressed Concrete Beam, Type FIB-36 </v>
      </c>
      <c r="B4558" s="13" t="s">
        <v>5039</v>
      </c>
      <c r="C4558" s="13" t="s">
        <v>5270</v>
      </c>
      <c r="D4558" s="13" t="s">
        <v>230</v>
      </c>
      <c r="E4558" s="13" t="s">
        <v>1569</v>
      </c>
      <c r="F4558" s="13" t="s">
        <v>188</v>
      </c>
      <c r="G4558" s="13" t="s">
        <v>4873</v>
      </c>
      <c r="H4558" s="13" t="s">
        <v>190</v>
      </c>
      <c r="I4558" s="13">
        <v>4557</v>
      </c>
    </row>
    <row r="4559" spans="1:9" x14ac:dyDescent="0.25">
      <c r="A4559" s="13" t="str">
        <f t="shared" si="71"/>
        <v xml:space="preserve">804-C      41' Prestressed Concrete Beam, Type MFIB-25 </v>
      </c>
      <c r="B4559" s="13" t="s">
        <v>5039</v>
      </c>
      <c r="C4559" s="13" t="s">
        <v>5271</v>
      </c>
      <c r="D4559" s="13" t="s">
        <v>230</v>
      </c>
      <c r="E4559" s="13" t="s">
        <v>1569</v>
      </c>
      <c r="F4559" s="13" t="s">
        <v>188</v>
      </c>
      <c r="G4559" s="13" t="s">
        <v>4873</v>
      </c>
      <c r="H4559" s="13" t="s">
        <v>190</v>
      </c>
      <c r="I4559" s="13">
        <v>4558</v>
      </c>
    </row>
    <row r="4560" spans="1:9" x14ac:dyDescent="0.25">
      <c r="A4560" s="13" t="str">
        <f t="shared" si="71"/>
        <v xml:space="preserve">804-C      96' Prestressed Concrete Beam, Type FIB-36 </v>
      </c>
      <c r="B4560" s="13" t="s">
        <v>5039</v>
      </c>
      <c r="C4560" s="13" t="s">
        <v>5272</v>
      </c>
      <c r="D4560" s="13" t="s">
        <v>230</v>
      </c>
      <c r="E4560" s="13" t="s">
        <v>1569</v>
      </c>
      <c r="F4560" s="13" t="s">
        <v>188</v>
      </c>
      <c r="G4560" s="13" t="s">
        <v>4873</v>
      </c>
      <c r="H4560" s="13" t="s">
        <v>190</v>
      </c>
      <c r="I4560" s="13">
        <v>4559</v>
      </c>
    </row>
    <row r="4561" spans="1:9" x14ac:dyDescent="0.25">
      <c r="A4561" s="13" t="str">
        <f t="shared" si="71"/>
        <v xml:space="preserve">804-C      136' Prestressed Concrete Beam, Type FIB-54 </v>
      </c>
      <c r="B4561" s="13" t="s">
        <v>5039</v>
      </c>
      <c r="C4561" s="13" t="s">
        <v>5273</v>
      </c>
      <c r="D4561" s="13" t="s">
        <v>230</v>
      </c>
      <c r="E4561" s="13" t="s">
        <v>1569</v>
      </c>
      <c r="F4561" s="13" t="s">
        <v>188</v>
      </c>
      <c r="G4561" s="13" t="s">
        <v>4873</v>
      </c>
      <c r="H4561" s="13" t="s">
        <v>190</v>
      </c>
      <c r="I4561" s="13">
        <v>4560</v>
      </c>
    </row>
    <row r="4562" spans="1:9" x14ac:dyDescent="0.25">
      <c r="A4562" s="13" t="str">
        <f t="shared" si="71"/>
        <v xml:space="preserve">804-C      137' Prestressed Concrete Beam, Type FIB-54 </v>
      </c>
      <c r="B4562" s="13" t="s">
        <v>5039</v>
      </c>
      <c r="C4562" s="13" t="s">
        <v>5274</v>
      </c>
      <c r="D4562" s="13" t="s">
        <v>230</v>
      </c>
      <c r="E4562" s="13" t="s">
        <v>1569</v>
      </c>
      <c r="F4562" s="13" t="s">
        <v>188</v>
      </c>
      <c r="G4562" s="13" t="s">
        <v>4873</v>
      </c>
      <c r="H4562" s="13" t="s">
        <v>190</v>
      </c>
      <c r="I4562" s="13">
        <v>4561</v>
      </c>
    </row>
    <row r="4563" spans="1:9" x14ac:dyDescent="0.25">
      <c r="A4563" s="13" t="str">
        <f t="shared" si="71"/>
        <v xml:space="preserve">804-C      103' Prestressed Concrete Beam, Type FIB-36 </v>
      </c>
      <c r="B4563" s="13" t="s">
        <v>5039</v>
      </c>
      <c r="C4563" s="13" t="s">
        <v>5275</v>
      </c>
      <c r="D4563" s="13" t="s">
        <v>230</v>
      </c>
      <c r="E4563" s="13" t="s">
        <v>1569</v>
      </c>
      <c r="F4563" s="13" t="s">
        <v>188</v>
      </c>
      <c r="G4563" s="13" t="s">
        <v>4873</v>
      </c>
      <c r="H4563" s="13" t="s">
        <v>190</v>
      </c>
      <c r="I4563" s="13">
        <v>4562</v>
      </c>
    </row>
    <row r="4564" spans="1:9" x14ac:dyDescent="0.25">
      <c r="A4564" s="13" t="str">
        <f t="shared" si="71"/>
        <v xml:space="preserve">804-C      76' Prestressed Concrete Beam, Type FIB-36 </v>
      </c>
      <c r="B4564" s="13" t="s">
        <v>5039</v>
      </c>
      <c r="C4564" s="13" t="s">
        <v>5276</v>
      </c>
      <c r="D4564" s="13" t="s">
        <v>230</v>
      </c>
      <c r="E4564" s="13" t="s">
        <v>1569</v>
      </c>
      <c r="F4564" s="13" t="s">
        <v>188</v>
      </c>
      <c r="G4564" s="13" t="s">
        <v>4873</v>
      </c>
      <c r="H4564" s="13" t="s">
        <v>190</v>
      </c>
      <c r="I4564" s="13">
        <v>4563</v>
      </c>
    </row>
    <row r="4565" spans="1:9" x14ac:dyDescent="0.25">
      <c r="A4565" s="13" t="str">
        <f t="shared" si="71"/>
        <v xml:space="preserve">804-C      66' Prestressed Concrete Beam, Type FIB-36 </v>
      </c>
      <c r="B4565" s="13" t="s">
        <v>5039</v>
      </c>
      <c r="C4565" s="13" t="s">
        <v>5277</v>
      </c>
      <c r="D4565" s="13" t="s">
        <v>230</v>
      </c>
      <c r="E4565" s="13" t="s">
        <v>1569</v>
      </c>
      <c r="F4565" s="13" t="s">
        <v>188</v>
      </c>
      <c r="G4565" s="13" t="s">
        <v>4873</v>
      </c>
      <c r="H4565" s="13" t="s">
        <v>190</v>
      </c>
      <c r="I4565" s="13">
        <v>4564</v>
      </c>
    </row>
    <row r="4566" spans="1:9" x14ac:dyDescent="0.25">
      <c r="A4566" s="13" t="str">
        <f t="shared" si="71"/>
        <v xml:space="preserve">804-C      152' Prestressed Concrete Beam, Type FIB-63 </v>
      </c>
      <c r="B4566" s="13" t="s">
        <v>5039</v>
      </c>
      <c r="C4566" s="13" t="s">
        <v>5278</v>
      </c>
      <c r="D4566" s="13" t="s">
        <v>230</v>
      </c>
      <c r="E4566" s="13" t="s">
        <v>1569</v>
      </c>
      <c r="F4566" s="13" t="s">
        <v>188</v>
      </c>
      <c r="G4566" s="13" t="s">
        <v>4873</v>
      </c>
      <c r="H4566" s="13" t="s">
        <v>190</v>
      </c>
      <c r="I4566" s="13">
        <v>4565</v>
      </c>
    </row>
    <row r="4567" spans="1:9" x14ac:dyDescent="0.25">
      <c r="A4567" s="13" t="str">
        <f t="shared" si="71"/>
        <v xml:space="preserve">804-C      86' Prestressed Concrete Beam, Type FIB-36 </v>
      </c>
      <c r="B4567" s="13" t="s">
        <v>5039</v>
      </c>
      <c r="C4567" s="13" t="s">
        <v>5279</v>
      </c>
      <c r="D4567" s="13" t="s">
        <v>230</v>
      </c>
      <c r="E4567" s="13" t="s">
        <v>1569</v>
      </c>
      <c r="F4567" s="13" t="s">
        <v>188</v>
      </c>
      <c r="G4567" s="13" t="s">
        <v>4873</v>
      </c>
      <c r="H4567" s="13" t="s">
        <v>190</v>
      </c>
      <c r="I4567" s="13">
        <v>4566</v>
      </c>
    </row>
    <row r="4568" spans="1:9" x14ac:dyDescent="0.25">
      <c r="A4568" s="13" t="str">
        <f t="shared" si="71"/>
        <v xml:space="preserve">804-C      71' Prestressed Concrete Beam, Type FIB-36 </v>
      </c>
      <c r="B4568" s="13" t="s">
        <v>5039</v>
      </c>
      <c r="C4568" s="13" t="s">
        <v>5280</v>
      </c>
      <c r="D4568" s="13" t="s">
        <v>230</v>
      </c>
      <c r="E4568" s="13" t="s">
        <v>1569</v>
      </c>
      <c r="F4568" s="13" t="s">
        <v>188</v>
      </c>
      <c r="G4568" s="13" t="s">
        <v>4873</v>
      </c>
      <c r="H4568" s="13" t="s">
        <v>190</v>
      </c>
      <c r="I4568" s="13">
        <v>4567</v>
      </c>
    </row>
    <row r="4569" spans="1:9" x14ac:dyDescent="0.25">
      <c r="A4569" s="13" t="str">
        <f t="shared" si="71"/>
        <v xml:space="preserve">804-C      63' Prestressed Concrete Beam, Type FIB-36 </v>
      </c>
      <c r="B4569" s="13" t="s">
        <v>5039</v>
      </c>
      <c r="C4569" s="13" t="s">
        <v>5281</v>
      </c>
      <c r="D4569" s="13" t="s">
        <v>230</v>
      </c>
      <c r="E4569" s="13" t="s">
        <v>1569</v>
      </c>
      <c r="F4569" s="13" t="s">
        <v>188</v>
      </c>
      <c r="G4569" s="13" t="s">
        <v>4873</v>
      </c>
      <c r="H4569" s="13" t="s">
        <v>190</v>
      </c>
      <c r="I4569" s="13">
        <v>4568</v>
      </c>
    </row>
    <row r="4570" spans="1:9" x14ac:dyDescent="0.25">
      <c r="A4570" s="13" t="str">
        <f t="shared" si="71"/>
        <v xml:space="preserve">804-C      107' Prestressed Concrete Beam, Type FIB-54 </v>
      </c>
      <c r="B4570" s="13" t="s">
        <v>5039</v>
      </c>
      <c r="C4570" s="13" t="s">
        <v>5282</v>
      </c>
      <c r="D4570" s="13" t="s">
        <v>230</v>
      </c>
      <c r="E4570" s="13" t="s">
        <v>1569</v>
      </c>
      <c r="F4570" s="13" t="s">
        <v>188</v>
      </c>
      <c r="G4570" s="13" t="s">
        <v>4873</v>
      </c>
      <c r="H4570" s="13" t="s">
        <v>190</v>
      </c>
      <c r="I4570" s="13">
        <v>4569</v>
      </c>
    </row>
    <row r="4571" spans="1:9" x14ac:dyDescent="0.25">
      <c r="A4571" s="13" t="str">
        <f t="shared" si="71"/>
        <v xml:space="preserve">804-C      109' Prestressed Concrete Beam, Type FIB-54 </v>
      </c>
      <c r="B4571" s="13" t="s">
        <v>5039</v>
      </c>
      <c r="C4571" s="13" t="s">
        <v>5283</v>
      </c>
      <c r="D4571" s="13" t="s">
        <v>230</v>
      </c>
      <c r="E4571" s="13" t="s">
        <v>1569</v>
      </c>
      <c r="F4571" s="13" t="s">
        <v>188</v>
      </c>
      <c r="G4571" s="13" t="s">
        <v>4873</v>
      </c>
      <c r="H4571" s="13" t="s">
        <v>190</v>
      </c>
      <c r="I4571" s="13">
        <v>4570</v>
      </c>
    </row>
    <row r="4572" spans="1:9" x14ac:dyDescent="0.25">
      <c r="A4572" s="13" t="str">
        <f t="shared" si="71"/>
        <v xml:space="preserve">804-C      125' Prestressed Concrete Beam, Type FIB-54 </v>
      </c>
      <c r="B4572" s="13" t="s">
        <v>5039</v>
      </c>
      <c r="C4572" s="13" t="s">
        <v>5284</v>
      </c>
      <c r="D4572" s="13" t="s">
        <v>230</v>
      </c>
      <c r="E4572" s="13" t="s">
        <v>1569</v>
      </c>
      <c r="F4572" s="13" t="s">
        <v>188</v>
      </c>
      <c r="G4572" s="13" t="s">
        <v>4873</v>
      </c>
      <c r="H4572" s="13" t="s">
        <v>190</v>
      </c>
      <c r="I4572" s="13">
        <v>4571</v>
      </c>
    </row>
    <row r="4573" spans="1:9" x14ac:dyDescent="0.25">
      <c r="A4573" s="13" t="str">
        <f t="shared" si="71"/>
        <v xml:space="preserve">804-C      102' Prestressed Concrete Beam, Type BT-54 </v>
      </c>
      <c r="B4573" s="13" t="s">
        <v>5039</v>
      </c>
      <c r="C4573" s="13" t="s">
        <v>5285</v>
      </c>
      <c r="D4573" s="13" t="s">
        <v>230</v>
      </c>
      <c r="E4573" s="13" t="s">
        <v>1569</v>
      </c>
      <c r="F4573" s="13" t="s">
        <v>188</v>
      </c>
      <c r="G4573" s="13" t="s">
        <v>4873</v>
      </c>
      <c r="H4573" s="13" t="s">
        <v>190</v>
      </c>
      <c r="I4573" s="13">
        <v>4572</v>
      </c>
    </row>
    <row r="4574" spans="1:9" x14ac:dyDescent="0.25">
      <c r="A4574" s="13" t="str">
        <f t="shared" si="71"/>
        <v xml:space="preserve">804-C      125' Prestressed Concrete Beam, Type BT-54+4 </v>
      </c>
      <c r="B4574" s="13" t="s">
        <v>5039</v>
      </c>
      <c r="C4574" s="13" t="s">
        <v>5286</v>
      </c>
      <c r="D4574" s="13" t="s">
        <v>230</v>
      </c>
      <c r="E4574" s="13" t="s">
        <v>1569</v>
      </c>
      <c r="F4574" s="13" t="s">
        <v>188</v>
      </c>
      <c r="G4574" s="13" t="s">
        <v>4873</v>
      </c>
      <c r="H4574" s="13" t="s">
        <v>190</v>
      </c>
      <c r="I4574" s="13">
        <v>4573</v>
      </c>
    </row>
    <row r="4575" spans="1:9" x14ac:dyDescent="0.25">
      <c r="A4575" s="13" t="str">
        <f t="shared" si="71"/>
        <v xml:space="preserve">804-C      91' Prestressed Concrete Beam, Type FIB-36 </v>
      </c>
      <c r="B4575" s="13" t="s">
        <v>5039</v>
      </c>
      <c r="C4575" s="13" t="s">
        <v>5287</v>
      </c>
      <c r="D4575" s="13" t="s">
        <v>230</v>
      </c>
      <c r="E4575" s="13" t="s">
        <v>1569</v>
      </c>
      <c r="F4575" s="13" t="s">
        <v>188</v>
      </c>
      <c r="G4575" s="13" t="s">
        <v>4873</v>
      </c>
      <c r="H4575" s="13" t="s">
        <v>190</v>
      </c>
      <c r="I4575" s="13">
        <v>4574</v>
      </c>
    </row>
    <row r="4576" spans="1:9" x14ac:dyDescent="0.25">
      <c r="A4576" s="13" t="str">
        <f t="shared" si="71"/>
        <v xml:space="preserve">804-C      75' Prestressed Concrete Beam, Type FIB-45 </v>
      </c>
      <c r="B4576" s="13" t="s">
        <v>5039</v>
      </c>
      <c r="C4576" s="13" t="s">
        <v>5288</v>
      </c>
      <c r="D4576" s="13" t="s">
        <v>230</v>
      </c>
      <c r="E4576" s="13" t="s">
        <v>1569</v>
      </c>
      <c r="F4576" s="13" t="s">
        <v>188</v>
      </c>
      <c r="G4576" s="13" t="s">
        <v>4873</v>
      </c>
      <c r="H4576" s="13" t="s">
        <v>190</v>
      </c>
      <c r="I4576" s="13">
        <v>4575</v>
      </c>
    </row>
    <row r="4577" spans="1:9" x14ac:dyDescent="0.25">
      <c r="A4577" s="13" t="str">
        <f t="shared" si="71"/>
        <v xml:space="preserve">804-C      135' Prestressed Concrete Beam, Type FIB-72 </v>
      </c>
      <c r="B4577" s="13" t="s">
        <v>5039</v>
      </c>
      <c r="C4577" s="13" t="s">
        <v>5289</v>
      </c>
      <c r="D4577" s="13" t="s">
        <v>230</v>
      </c>
      <c r="E4577" s="13" t="s">
        <v>1569</v>
      </c>
      <c r="F4577" s="13" t="s">
        <v>188</v>
      </c>
      <c r="G4577" s="13" t="s">
        <v>4873</v>
      </c>
      <c r="H4577" s="13" t="s">
        <v>190</v>
      </c>
      <c r="I4577" s="13">
        <v>4576</v>
      </c>
    </row>
    <row r="4578" spans="1:9" x14ac:dyDescent="0.25">
      <c r="A4578" s="13" t="str">
        <f t="shared" si="71"/>
        <v xml:space="preserve">804-C      78' Prestressed Concrete Beam, Type FIB-36 </v>
      </c>
      <c r="B4578" s="13" t="s">
        <v>5039</v>
      </c>
      <c r="C4578" s="13" t="s">
        <v>5290</v>
      </c>
      <c r="D4578" s="13" t="s">
        <v>230</v>
      </c>
      <c r="E4578" s="13" t="s">
        <v>1569</v>
      </c>
      <c r="F4578" s="13" t="s">
        <v>188</v>
      </c>
      <c r="G4578" s="13" t="s">
        <v>4873</v>
      </c>
      <c r="H4578" s="13" t="s">
        <v>190</v>
      </c>
      <c r="I4578" s="13">
        <v>4577</v>
      </c>
    </row>
    <row r="4579" spans="1:9" x14ac:dyDescent="0.25">
      <c r="A4579" s="13" t="str">
        <f t="shared" si="71"/>
        <v xml:space="preserve">804-C      165' Prestressed Concrete Beam, Type FIB-72 </v>
      </c>
      <c r="B4579" s="13" t="s">
        <v>5039</v>
      </c>
      <c r="C4579" s="13" t="s">
        <v>5291</v>
      </c>
      <c r="D4579" s="13" t="s">
        <v>230</v>
      </c>
      <c r="E4579" s="13" t="s">
        <v>1569</v>
      </c>
      <c r="F4579" s="13" t="s">
        <v>188</v>
      </c>
      <c r="G4579" s="13" t="s">
        <v>4873</v>
      </c>
      <c r="H4579" s="13" t="s">
        <v>190</v>
      </c>
      <c r="I4579" s="13">
        <v>4578</v>
      </c>
    </row>
    <row r="4580" spans="1:9" x14ac:dyDescent="0.25">
      <c r="A4580" s="13" t="str">
        <f t="shared" si="71"/>
        <v xml:space="preserve">804-C      26' Prestressed Concrete Beam, Type 5B34 </v>
      </c>
      <c r="B4580" s="13" t="s">
        <v>5039</v>
      </c>
      <c r="C4580" s="13" t="s">
        <v>5292</v>
      </c>
      <c r="D4580" s="13" t="s">
        <v>230</v>
      </c>
      <c r="E4580" s="13" t="s">
        <v>1569</v>
      </c>
      <c r="F4580" s="13" t="s">
        <v>188</v>
      </c>
      <c r="G4580" s="13" t="s">
        <v>4873</v>
      </c>
      <c r="H4580" s="13" t="s">
        <v>190</v>
      </c>
      <c r="I4580" s="13">
        <v>4579</v>
      </c>
    </row>
    <row r="4581" spans="1:9" x14ac:dyDescent="0.25">
      <c r="A4581" s="13" t="str">
        <f t="shared" si="71"/>
        <v xml:space="preserve">804-C      118' Prestressed Concrete Beam, Type 5B34 </v>
      </c>
      <c r="B4581" s="13" t="s">
        <v>5039</v>
      </c>
      <c r="C4581" s="13" t="s">
        <v>5293</v>
      </c>
      <c r="D4581" s="13" t="s">
        <v>230</v>
      </c>
      <c r="E4581" s="13" t="s">
        <v>1569</v>
      </c>
      <c r="F4581" s="13" t="s">
        <v>188</v>
      </c>
      <c r="G4581" s="13" t="s">
        <v>4873</v>
      </c>
      <c r="H4581" s="13" t="s">
        <v>190</v>
      </c>
      <c r="I4581" s="13">
        <v>4580</v>
      </c>
    </row>
    <row r="4582" spans="1:9" x14ac:dyDescent="0.25">
      <c r="A4582" s="13" t="str">
        <f t="shared" si="71"/>
        <v xml:space="preserve">804-C      74' Prestressed Concrete Beam, Type IV </v>
      </c>
      <c r="B4582" s="13" t="s">
        <v>5039</v>
      </c>
      <c r="C4582" s="13" t="s">
        <v>5294</v>
      </c>
      <c r="D4582" s="13" t="s">
        <v>230</v>
      </c>
      <c r="E4582" s="13" t="s">
        <v>1569</v>
      </c>
      <c r="F4582" s="13" t="s">
        <v>188</v>
      </c>
      <c r="G4582" s="13" t="s">
        <v>4873</v>
      </c>
      <c r="H4582" s="13" t="s">
        <v>190</v>
      </c>
      <c r="I4582" s="13">
        <v>4581</v>
      </c>
    </row>
    <row r="4583" spans="1:9" x14ac:dyDescent="0.25">
      <c r="A4583" s="13" t="str">
        <f t="shared" si="71"/>
        <v xml:space="preserve">804-C      107' Prestressed Concrete Beam, Type FIB-45 </v>
      </c>
      <c r="B4583" s="13" t="s">
        <v>5039</v>
      </c>
      <c r="C4583" s="13" t="s">
        <v>5295</v>
      </c>
      <c r="D4583" s="13" t="s">
        <v>230</v>
      </c>
      <c r="E4583" s="13" t="s">
        <v>1569</v>
      </c>
      <c r="F4583" s="13" t="s">
        <v>188</v>
      </c>
      <c r="G4583" s="13" t="s">
        <v>4873</v>
      </c>
      <c r="H4583" s="13" t="s">
        <v>190</v>
      </c>
      <c r="I4583" s="13">
        <v>4582</v>
      </c>
    </row>
    <row r="4584" spans="1:9" x14ac:dyDescent="0.25">
      <c r="A4584" s="13" t="str">
        <f t="shared" si="71"/>
        <v xml:space="preserve">804-C      60' Prestressed Concrete Beam, Type FIB-45 </v>
      </c>
      <c r="B4584" s="13" t="s">
        <v>5039</v>
      </c>
      <c r="C4584" s="13" t="s">
        <v>5296</v>
      </c>
      <c r="D4584" s="13" t="s">
        <v>230</v>
      </c>
      <c r="E4584" s="13" t="s">
        <v>1569</v>
      </c>
      <c r="F4584" s="13" t="s">
        <v>188</v>
      </c>
      <c r="G4584" s="13" t="s">
        <v>4873</v>
      </c>
      <c r="H4584" s="13" t="s">
        <v>190</v>
      </c>
      <c r="I4584" s="13">
        <v>4583</v>
      </c>
    </row>
    <row r="4585" spans="1:9" x14ac:dyDescent="0.25">
      <c r="A4585" s="13" t="str">
        <f t="shared" si="71"/>
        <v xml:space="preserve">804-C      68' Prestressed Concrete Beam, Type FIB-45 </v>
      </c>
      <c r="B4585" s="13" t="s">
        <v>5039</v>
      </c>
      <c r="C4585" s="13" t="s">
        <v>5297</v>
      </c>
      <c r="D4585" s="13" t="s">
        <v>230</v>
      </c>
      <c r="E4585" s="13" t="s">
        <v>1569</v>
      </c>
      <c r="F4585" s="13" t="s">
        <v>188</v>
      </c>
      <c r="G4585" s="13" t="s">
        <v>4873</v>
      </c>
      <c r="H4585" s="13" t="s">
        <v>190</v>
      </c>
      <c r="I4585" s="13">
        <v>4584</v>
      </c>
    </row>
    <row r="4586" spans="1:9" x14ac:dyDescent="0.25">
      <c r="A4586" s="13" t="str">
        <f t="shared" si="71"/>
        <v xml:space="preserve">804-C      120' Prestressed Concrete Beam, Type FIB-54 </v>
      </c>
      <c r="B4586" s="13" t="s">
        <v>5039</v>
      </c>
      <c r="C4586" s="13" t="s">
        <v>5298</v>
      </c>
      <c r="D4586" s="13" t="s">
        <v>230</v>
      </c>
      <c r="E4586" s="13" t="s">
        <v>1569</v>
      </c>
      <c r="F4586" s="13" t="s">
        <v>188</v>
      </c>
      <c r="G4586" s="13" t="s">
        <v>4873</v>
      </c>
      <c r="H4586" s="13" t="s">
        <v>190</v>
      </c>
      <c r="I4586" s="13">
        <v>4585</v>
      </c>
    </row>
    <row r="4587" spans="1:9" x14ac:dyDescent="0.25">
      <c r="A4587" s="13" t="str">
        <f t="shared" si="71"/>
        <v xml:space="preserve">804-C      155' Prestressed Concrete Beam, Type FIB-72 </v>
      </c>
      <c r="B4587" s="13" t="s">
        <v>5039</v>
      </c>
      <c r="C4587" s="13" t="s">
        <v>5299</v>
      </c>
      <c r="D4587" s="13" t="s">
        <v>230</v>
      </c>
      <c r="E4587" s="13" t="s">
        <v>1569</v>
      </c>
      <c r="F4587" s="13" t="s">
        <v>188</v>
      </c>
      <c r="G4587" s="13" t="s">
        <v>4873</v>
      </c>
      <c r="H4587" s="13" t="s">
        <v>190</v>
      </c>
      <c r="I4587" s="13">
        <v>4586</v>
      </c>
    </row>
    <row r="4588" spans="1:9" x14ac:dyDescent="0.25">
      <c r="A4588" s="13" t="str">
        <f t="shared" si="71"/>
        <v xml:space="preserve">804-C      102' Prestressed Concrete Beam, Type FIB-45 </v>
      </c>
      <c r="B4588" s="13" t="s">
        <v>5039</v>
      </c>
      <c r="C4588" s="13" t="s">
        <v>5300</v>
      </c>
      <c r="D4588" s="13" t="s">
        <v>230</v>
      </c>
      <c r="E4588" s="13" t="s">
        <v>1569</v>
      </c>
      <c r="F4588" s="13" t="s">
        <v>188</v>
      </c>
      <c r="G4588" s="13" t="s">
        <v>4873</v>
      </c>
      <c r="H4588" s="13" t="s">
        <v>190</v>
      </c>
      <c r="I4588" s="13">
        <v>4587</v>
      </c>
    </row>
    <row r="4589" spans="1:9" x14ac:dyDescent="0.25">
      <c r="A4589" s="13" t="str">
        <f t="shared" si="71"/>
        <v xml:space="preserve">804-E      40' Prestressed Concrete Voided Slab, 4'-0" Interior </v>
      </c>
      <c r="B4589" s="13" t="s">
        <v>5301</v>
      </c>
      <c r="C4589" s="13" t="s">
        <v>5302</v>
      </c>
      <c r="D4589" s="13" t="s">
        <v>207</v>
      </c>
      <c r="E4589" s="13" t="s">
        <v>1569</v>
      </c>
      <c r="F4589" s="13" t="s">
        <v>188</v>
      </c>
      <c r="G4589" s="13" t="s">
        <v>4873</v>
      </c>
      <c r="H4589" s="13" t="s">
        <v>190</v>
      </c>
      <c r="I4589" s="13">
        <v>4588</v>
      </c>
    </row>
    <row r="4590" spans="1:9" x14ac:dyDescent="0.25">
      <c r="A4590" s="13" t="str">
        <f t="shared" si="71"/>
        <v xml:space="preserve">804-F      40' Prestressed Concrete Voided Slab, 3'-5" Exterior </v>
      </c>
      <c r="B4590" s="13" t="s">
        <v>5303</v>
      </c>
      <c r="C4590" s="13" t="s">
        <v>5304</v>
      </c>
      <c r="D4590" s="13" t="s">
        <v>207</v>
      </c>
      <c r="E4590" s="13" t="s">
        <v>1569</v>
      </c>
      <c r="F4590" s="13" t="s">
        <v>188</v>
      </c>
      <c r="G4590" s="13" t="s">
        <v>4873</v>
      </c>
      <c r="H4590" s="13" t="s">
        <v>190</v>
      </c>
      <c r="I4590" s="13">
        <v>4589</v>
      </c>
    </row>
    <row r="4591" spans="1:9" x14ac:dyDescent="0.25">
      <c r="A4591" s="13" t="str">
        <f t="shared" si="71"/>
        <v xml:space="preserve">907-804-O  Bridge Deck Overlay Concrete </v>
      </c>
      <c r="B4591" s="13" t="s">
        <v>5305</v>
      </c>
      <c r="C4591" s="13" t="s">
        <v>5306</v>
      </c>
      <c r="D4591" s="13" t="s">
        <v>241</v>
      </c>
      <c r="E4591" s="13" t="s">
        <v>1569</v>
      </c>
      <c r="F4591" s="13" t="s">
        <v>188</v>
      </c>
      <c r="G4591" s="13" t="s">
        <v>4873</v>
      </c>
      <c r="H4591" s="13" t="s">
        <v>190</v>
      </c>
      <c r="I4591" s="13">
        <v>4590</v>
      </c>
    </row>
    <row r="4592" spans="1:9" x14ac:dyDescent="0.25">
      <c r="A4592" s="13" t="str">
        <f t="shared" si="71"/>
        <v xml:space="preserve">907-804-P  Precast Concrete Partial-Depth Deck Panels </v>
      </c>
      <c r="B4592" s="13" t="s">
        <v>5307</v>
      </c>
      <c r="C4592" s="13" t="s">
        <v>5308</v>
      </c>
      <c r="D4592" s="13" t="s">
        <v>308</v>
      </c>
      <c r="E4592" s="13" t="s">
        <v>1569</v>
      </c>
      <c r="F4592" s="13" t="s">
        <v>188</v>
      </c>
      <c r="G4592" s="13" t="s">
        <v>4873</v>
      </c>
      <c r="H4592" s="13" t="s">
        <v>190</v>
      </c>
      <c r="I4592" s="13">
        <v>4591</v>
      </c>
    </row>
    <row r="4593" spans="1:9" x14ac:dyDescent="0.25">
      <c r="A4593" s="13" t="str">
        <f t="shared" si="71"/>
        <v xml:space="preserve">907-804-PP 105' Post-Tensioned Concrete Beam, Per Plans </v>
      </c>
      <c r="B4593" s="13" t="s">
        <v>5309</v>
      </c>
      <c r="C4593" s="13" t="s">
        <v>5310</v>
      </c>
      <c r="D4593" s="13" t="s">
        <v>230</v>
      </c>
      <c r="E4593" s="13" t="s">
        <v>1569</v>
      </c>
      <c r="F4593" s="13" t="s">
        <v>188</v>
      </c>
      <c r="G4593" s="13" t="s">
        <v>4873</v>
      </c>
      <c r="H4593" s="13" t="s">
        <v>190</v>
      </c>
      <c r="I4593" s="13">
        <v>4592</v>
      </c>
    </row>
    <row r="4594" spans="1:9" x14ac:dyDescent="0.25">
      <c r="A4594" s="13" t="str">
        <f t="shared" si="71"/>
        <v xml:space="preserve">907-804-PP 120' Post-Tensioned Concrete Beam, Per Plans </v>
      </c>
      <c r="B4594" s="13" t="s">
        <v>5309</v>
      </c>
      <c r="C4594" s="13" t="s">
        <v>5311</v>
      </c>
      <c r="D4594" s="13" t="s">
        <v>230</v>
      </c>
      <c r="E4594" s="13" t="s">
        <v>1569</v>
      </c>
      <c r="F4594" s="13" t="s">
        <v>188</v>
      </c>
      <c r="G4594" s="13" t="s">
        <v>4873</v>
      </c>
      <c r="H4594" s="13" t="s">
        <v>190</v>
      </c>
      <c r="I4594" s="13">
        <v>4593</v>
      </c>
    </row>
    <row r="4595" spans="1:9" x14ac:dyDescent="0.25">
      <c r="A4595" s="13" t="str">
        <f t="shared" si="71"/>
        <v xml:space="preserve">907-804-PP 68' Post-Tensioned Concrete Beam, Per Plans </v>
      </c>
      <c r="B4595" s="13" t="s">
        <v>5309</v>
      </c>
      <c r="C4595" s="13" t="s">
        <v>5312</v>
      </c>
      <c r="D4595" s="13" t="s">
        <v>230</v>
      </c>
      <c r="E4595" s="13" t="s">
        <v>1569</v>
      </c>
      <c r="F4595" s="13" t="s">
        <v>188</v>
      </c>
      <c r="G4595" s="13" t="s">
        <v>4873</v>
      </c>
      <c r="H4595" s="13" t="s">
        <v>190</v>
      </c>
      <c r="I4595" s="13">
        <v>4594</v>
      </c>
    </row>
    <row r="4596" spans="1:9" x14ac:dyDescent="0.25">
      <c r="A4596" s="13" t="str">
        <f t="shared" si="71"/>
        <v xml:space="preserve">907-804-PP Post Tensioning System </v>
      </c>
      <c r="B4596" s="13" t="s">
        <v>5309</v>
      </c>
      <c r="C4596" s="13" t="s">
        <v>5313</v>
      </c>
      <c r="D4596" s="13" t="s">
        <v>186</v>
      </c>
      <c r="E4596" s="13" t="s">
        <v>1569</v>
      </c>
      <c r="F4596" s="13" t="s">
        <v>188</v>
      </c>
      <c r="G4596" s="13" t="s">
        <v>4873</v>
      </c>
      <c r="H4596" s="13" t="s">
        <v>190</v>
      </c>
      <c r="I4596" s="13">
        <v>4595</v>
      </c>
    </row>
    <row r="4597" spans="1:9" x14ac:dyDescent="0.25">
      <c r="A4597" s="13" t="str">
        <f t="shared" si="71"/>
        <v xml:space="preserve">907-804-PP 98' Post-Tensioned Concrete Beam, Per Plans </v>
      </c>
      <c r="B4597" s="13" t="s">
        <v>5309</v>
      </c>
      <c r="C4597" s="13" t="s">
        <v>5314</v>
      </c>
      <c r="D4597" s="13" t="s">
        <v>230</v>
      </c>
      <c r="E4597" s="13" t="s">
        <v>1569</v>
      </c>
      <c r="F4597" s="13" t="s">
        <v>188</v>
      </c>
      <c r="G4597" s="13" t="s">
        <v>4873</v>
      </c>
      <c r="H4597" s="13" t="s">
        <v>190</v>
      </c>
      <c r="I4597" s="13">
        <v>4596</v>
      </c>
    </row>
    <row r="4598" spans="1:9" x14ac:dyDescent="0.25">
      <c r="A4598" s="13" t="str">
        <f t="shared" si="71"/>
        <v xml:space="preserve">907-804-PP 130' Post-Tensioned Concrete Beam, Per Plans </v>
      </c>
      <c r="B4598" s="13" t="s">
        <v>5309</v>
      </c>
      <c r="C4598" s="13" t="s">
        <v>5315</v>
      </c>
      <c r="D4598" s="13" t="s">
        <v>230</v>
      </c>
      <c r="E4598" s="13" t="s">
        <v>1569</v>
      </c>
      <c r="F4598" s="13" t="s">
        <v>188</v>
      </c>
      <c r="G4598" s="13" t="s">
        <v>4873</v>
      </c>
      <c r="H4598" s="13" t="s">
        <v>190</v>
      </c>
      <c r="I4598" s="13">
        <v>4597</v>
      </c>
    </row>
    <row r="4599" spans="1:9" x14ac:dyDescent="0.25">
      <c r="A4599" s="13" t="str">
        <f t="shared" si="71"/>
        <v xml:space="preserve">907-804-PP 150' Post-Tensioned Concrete Beam, Per Plans </v>
      </c>
      <c r="B4599" s="13" t="s">
        <v>5309</v>
      </c>
      <c r="C4599" s="13" t="s">
        <v>5316</v>
      </c>
      <c r="D4599" s="13" t="s">
        <v>230</v>
      </c>
      <c r="E4599" s="13" t="s">
        <v>1569</v>
      </c>
      <c r="F4599" s="13" t="s">
        <v>188</v>
      </c>
      <c r="G4599" s="13" t="s">
        <v>4873</v>
      </c>
      <c r="H4599" s="13" t="s">
        <v>190</v>
      </c>
      <c r="I4599" s="13">
        <v>4598</v>
      </c>
    </row>
    <row r="4600" spans="1:9" x14ac:dyDescent="0.25">
      <c r="A4600" s="13" t="str">
        <f t="shared" si="71"/>
        <v xml:space="preserve">907-804-PP 114' Post-Tensioned Concrete Beam, Per Plans </v>
      </c>
      <c r="B4600" s="13" t="s">
        <v>5309</v>
      </c>
      <c r="C4600" s="13" t="s">
        <v>5317</v>
      </c>
      <c r="D4600" s="13" t="s">
        <v>230</v>
      </c>
      <c r="E4600" s="13" t="s">
        <v>1569</v>
      </c>
      <c r="F4600" s="13" t="s">
        <v>188</v>
      </c>
      <c r="G4600" s="13" t="s">
        <v>4873</v>
      </c>
      <c r="H4600" s="13" t="s">
        <v>190</v>
      </c>
      <c r="I4600" s="13">
        <v>4599</v>
      </c>
    </row>
    <row r="4601" spans="1:9" x14ac:dyDescent="0.25">
      <c r="A4601" s="13" t="str">
        <f t="shared" si="71"/>
        <v xml:space="preserve">907-804-PP 128' Post-Tensioned Concrete Beam, Per Plans </v>
      </c>
      <c r="B4601" s="13" t="s">
        <v>5309</v>
      </c>
      <c r="C4601" s="13" t="s">
        <v>5318</v>
      </c>
      <c r="D4601" s="13" t="s">
        <v>230</v>
      </c>
      <c r="E4601" s="13" t="s">
        <v>1569</v>
      </c>
      <c r="F4601" s="13" t="s">
        <v>188</v>
      </c>
      <c r="G4601" s="13" t="s">
        <v>4873</v>
      </c>
      <c r="H4601" s="13" t="s">
        <v>190</v>
      </c>
      <c r="I4601" s="13">
        <v>4600</v>
      </c>
    </row>
    <row r="4602" spans="1:9" x14ac:dyDescent="0.25">
      <c r="A4602" s="13" t="str">
        <f t="shared" si="71"/>
        <v xml:space="preserve">907-804-PP 103' Post-Tensioned Concrete Beam, Per Plans </v>
      </c>
      <c r="B4602" s="13" t="s">
        <v>5309</v>
      </c>
      <c r="C4602" s="13" t="s">
        <v>5319</v>
      </c>
      <c r="D4602" s="13" t="s">
        <v>230</v>
      </c>
      <c r="E4602" s="13" t="s">
        <v>1569</v>
      </c>
      <c r="F4602" s="13" t="s">
        <v>188</v>
      </c>
      <c r="G4602" s="13" t="s">
        <v>4873</v>
      </c>
      <c r="H4602" s="13" t="s">
        <v>190</v>
      </c>
      <c r="I4602" s="13">
        <v>4601</v>
      </c>
    </row>
    <row r="4603" spans="1:9" x14ac:dyDescent="0.25">
      <c r="A4603" s="13" t="str">
        <f t="shared" si="71"/>
        <v xml:space="preserve">907-804-PP 70' Post-Tensioned Concrete Beam, Per Plans </v>
      </c>
      <c r="B4603" s="13" t="s">
        <v>5309</v>
      </c>
      <c r="C4603" s="13" t="s">
        <v>5320</v>
      </c>
      <c r="D4603" s="13" t="s">
        <v>230</v>
      </c>
      <c r="E4603" s="13" t="s">
        <v>1569</v>
      </c>
      <c r="F4603" s="13" t="s">
        <v>188</v>
      </c>
      <c r="G4603" s="13" t="s">
        <v>4873</v>
      </c>
      <c r="H4603" s="13" t="s">
        <v>190</v>
      </c>
      <c r="I4603" s="13">
        <v>4602</v>
      </c>
    </row>
    <row r="4604" spans="1:9" x14ac:dyDescent="0.25">
      <c r="A4604" s="13" t="str">
        <f t="shared" si="71"/>
        <v xml:space="preserve">907-804-PP 116' Post-Tensioned Concrete Beam, Per Plans </v>
      </c>
      <c r="B4604" s="13" t="s">
        <v>5309</v>
      </c>
      <c r="C4604" s="13" t="s">
        <v>5321</v>
      </c>
      <c r="D4604" s="13" t="s">
        <v>230</v>
      </c>
      <c r="E4604" s="13" t="s">
        <v>1569</v>
      </c>
      <c r="F4604" s="13" t="s">
        <v>188</v>
      </c>
      <c r="G4604" s="13" t="s">
        <v>4873</v>
      </c>
      <c r="H4604" s="13" t="s">
        <v>190</v>
      </c>
      <c r="I4604" s="13">
        <v>4603</v>
      </c>
    </row>
    <row r="4605" spans="1:9" x14ac:dyDescent="0.25">
      <c r="A4605" s="13" t="str">
        <f t="shared" si="71"/>
        <v xml:space="preserve">907-804-PP 115' Post-Tensioned Concrete Beam, Per Plans </v>
      </c>
      <c r="B4605" s="13" t="s">
        <v>5309</v>
      </c>
      <c r="C4605" s="13" t="s">
        <v>5322</v>
      </c>
      <c r="D4605" s="13" t="s">
        <v>230</v>
      </c>
      <c r="E4605" s="13" t="s">
        <v>1569</v>
      </c>
      <c r="F4605" s="13" t="s">
        <v>188</v>
      </c>
      <c r="G4605" s="13" t="s">
        <v>4873</v>
      </c>
      <c r="H4605" s="13" t="s">
        <v>190</v>
      </c>
      <c r="I4605" s="13">
        <v>4604</v>
      </c>
    </row>
    <row r="4606" spans="1:9" x14ac:dyDescent="0.25">
      <c r="A4606" s="13" t="str">
        <f t="shared" si="71"/>
        <v xml:space="preserve">907-804-PP 129' Post-Tensioned Concrete Beam, Per Plans </v>
      </c>
      <c r="B4606" s="13" t="s">
        <v>5309</v>
      </c>
      <c r="C4606" s="13" t="s">
        <v>5323</v>
      </c>
      <c r="D4606" s="13" t="s">
        <v>230</v>
      </c>
      <c r="E4606" s="13" t="s">
        <v>1569</v>
      </c>
      <c r="F4606" s="13" t="s">
        <v>188</v>
      </c>
      <c r="G4606" s="13" t="s">
        <v>4873</v>
      </c>
      <c r="H4606" s="13" t="s">
        <v>190</v>
      </c>
      <c r="I4606" s="13">
        <v>4605</v>
      </c>
    </row>
    <row r="4607" spans="1:9" x14ac:dyDescent="0.25">
      <c r="A4607" s="13" t="str">
        <f t="shared" si="71"/>
        <v xml:space="preserve">805-A      Reinforcement </v>
      </c>
      <c r="B4607" s="13" t="s">
        <v>5324</v>
      </c>
      <c r="C4607" s="13" t="s">
        <v>5325</v>
      </c>
      <c r="D4607" s="13" t="s">
        <v>1008</v>
      </c>
      <c r="E4607" s="13" t="s">
        <v>1569</v>
      </c>
      <c r="F4607" s="13" t="s">
        <v>188</v>
      </c>
      <c r="G4607" s="13" t="s">
        <v>4873</v>
      </c>
      <c r="H4607" s="13" t="s">
        <v>190</v>
      </c>
      <c r="I4607" s="13">
        <v>4606</v>
      </c>
    </row>
    <row r="4608" spans="1:9" x14ac:dyDescent="0.25">
      <c r="A4608" s="13" t="str">
        <f t="shared" si="71"/>
        <v xml:space="preserve">805-B      Reinforcement, Epoxy Coated </v>
      </c>
      <c r="B4608" s="13" t="s">
        <v>5326</v>
      </c>
      <c r="C4608" s="13" t="s">
        <v>5327</v>
      </c>
      <c r="D4608" s="13" t="s">
        <v>1008</v>
      </c>
      <c r="E4608" s="13" t="s">
        <v>1569</v>
      </c>
      <c r="F4608" s="13" t="s">
        <v>188</v>
      </c>
      <c r="G4608" s="13" t="s">
        <v>4873</v>
      </c>
      <c r="H4608" s="13" t="s">
        <v>190</v>
      </c>
      <c r="I4608" s="13">
        <v>4607</v>
      </c>
    </row>
    <row r="4609" spans="1:9" x14ac:dyDescent="0.25">
      <c r="A4609" s="13" t="str">
        <f t="shared" si="71"/>
        <v xml:space="preserve">805-C      Reinforcement, Corrosion Resistant </v>
      </c>
      <c r="B4609" s="13" t="s">
        <v>5328</v>
      </c>
      <c r="C4609" s="13" t="s">
        <v>5329</v>
      </c>
      <c r="D4609" s="13" t="s">
        <v>1008</v>
      </c>
      <c r="E4609" s="13" t="s">
        <v>1569</v>
      </c>
      <c r="F4609" s="13" t="s">
        <v>188</v>
      </c>
      <c r="G4609" s="13" t="s">
        <v>4873</v>
      </c>
      <c r="H4609" s="13" t="s">
        <v>190</v>
      </c>
      <c r="I4609" s="13">
        <v>4608</v>
      </c>
    </row>
    <row r="4610" spans="1:9" x14ac:dyDescent="0.25">
      <c r="A4610" s="13" t="str">
        <f t="shared" si="71"/>
        <v xml:space="preserve">806-A      19' Precast Concrete Slab Units, 3'-6" Interior </v>
      </c>
      <c r="B4610" s="13" t="s">
        <v>5330</v>
      </c>
      <c r="C4610" s="13" t="s">
        <v>5331</v>
      </c>
      <c r="D4610" s="13" t="s">
        <v>207</v>
      </c>
      <c r="E4610" s="13" t="s">
        <v>1569</v>
      </c>
      <c r="F4610" s="13" t="s">
        <v>188</v>
      </c>
      <c r="G4610" s="13" t="s">
        <v>4873</v>
      </c>
      <c r="H4610" s="13" t="s">
        <v>190</v>
      </c>
      <c r="I4610" s="13">
        <v>4609</v>
      </c>
    </row>
    <row r="4611" spans="1:9" x14ac:dyDescent="0.25">
      <c r="A4611" s="13" t="str">
        <f t="shared" si="71"/>
        <v xml:space="preserve">806-A      31' Precast Concrete Slab Units, 3'-6" Interior </v>
      </c>
      <c r="B4611" s="13" t="s">
        <v>5330</v>
      </c>
      <c r="C4611" s="13" t="s">
        <v>5332</v>
      </c>
      <c r="D4611" s="13" t="s">
        <v>207</v>
      </c>
      <c r="E4611" s="13" t="s">
        <v>1569</v>
      </c>
      <c r="F4611" s="13" t="s">
        <v>188</v>
      </c>
      <c r="G4611" s="13" t="s">
        <v>4873</v>
      </c>
      <c r="H4611" s="13" t="s">
        <v>190</v>
      </c>
      <c r="I4611" s="13">
        <v>4610</v>
      </c>
    </row>
    <row r="4612" spans="1:9" x14ac:dyDescent="0.25">
      <c r="A4612" s="13" t="str">
        <f t="shared" ref="A4612:A4675" si="72">_xlfn.CONCAT(B4612," ", C4612)</f>
        <v xml:space="preserve">806-A      31' Precast Concrete Slab Units, 4'-6" Interior </v>
      </c>
      <c r="B4612" s="13" t="s">
        <v>5330</v>
      </c>
      <c r="C4612" s="13" t="s">
        <v>5333</v>
      </c>
      <c r="D4612" s="13" t="s">
        <v>207</v>
      </c>
      <c r="E4612" s="13" t="s">
        <v>1569</v>
      </c>
      <c r="F4612" s="13" t="s">
        <v>188</v>
      </c>
      <c r="G4612" s="13" t="s">
        <v>4873</v>
      </c>
      <c r="H4612" s="13" t="s">
        <v>190</v>
      </c>
      <c r="I4612" s="13">
        <v>4611</v>
      </c>
    </row>
    <row r="4613" spans="1:9" x14ac:dyDescent="0.25">
      <c r="A4613" s="13" t="str">
        <f t="shared" si="72"/>
        <v xml:space="preserve">806-A      40' Precast Concrete Slab Units, 3'-6" Interior </v>
      </c>
      <c r="B4613" s="13" t="s">
        <v>5330</v>
      </c>
      <c r="C4613" s="13" t="s">
        <v>5334</v>
      </c>
      <c r="D4613" s="13" t="s">
        <v>207</v>
      </c>
      <c r="E4613" s="13" t="s">
        <v>1569</v>
      </c>
      <c r="F4613" s="13" t="s">
        <v>188</v>
      </c>
      <c r="G4613" s="13" t="s">
        <v>4873</v>
      </c>
      <c r="H4613" s="13" t="s">
        <v>190</v>
      </c>
      <c r="I4613" s="13">
        <v>4612</v>
      </c>
    </row>
    <row r="4614" spans="1:9" x14ac:dyDescent="0.25">
      <c r="A4614" s="13" t="str">
        <f t="shared" si="72"/>
        <v xml:space="preserve">806-A      31' Precast Concrete Slab Units, 4'-6" Exterior </v>
      </c>
      <c r="B4614" s="13" t="s">
        <v>5330</v>
      </c>
      <c r="C4614" s="13" t="s">
        <v>5335</v>
      </c>
      <c r="D4614" s="13" t="s">
        <v>207</v>
      </c>
      <c r="E4614" s="13" t="s">
        <v>1569</v>
      </c>
      <c r="F4614" s="13" t="s">
        <v>188</v>
      </c>
      <c r="G4614" s="13" t="s">
        <v>4873</v>
      </c>
      <c r="H4614" s="13" t="s">
        <v>190</v>
      </c>
      <c r="I4614" s="13">
        <v>4613</v>
      </c>
    </row>
    <row r="4615" spans="1:9" x14ac:dyDescent="0.25">
      <c r="A4615" s="13" t="str">
        <f t="shared" si="72"/>
        <v xml:space="preserve">806-A      24' Precast Concrete Slab Units, 3'-6" Interior </v>
      </c>
      <c r="B4615" s="13" t="s">
        <v>5330</v>
      </c>
      <c r="C4615" s="13" t="s">
        <v>5336</v>
      </c>
      <c r="D4615" s="13" t="s">
        <v>207</v>
      </c>
      <c r="E4615" s="13" t="s">
        <v>1569</v>
      </c>
      <c r="F4615" s="13" t="s">
        <v>188</v>
      </c>
      <c r="G4615" s="13" t="s">
        <v>4873</v>
      </c>
      <c r="H4615" s="13" t="s">
        <v>190</v>
      </c>
      <c r="I4615" s="13">
        <v>4614</v>
      </c>
    </row>
    <row r="4616" spans="1:9" x14ac:dyDescent="0.25">
      <c r="A4616" s="13" t="str">
        <f t="shared" si="72"/>
        <v xml:space="preserve">806-A      31' Precast Concrete Slab Units, 3'-6" Exterior </v>
      </c>
      <c r="B4616" s="13" t="s">
        <v>5330</v>
      </c>
      <c r="C4616" s="13" t="s">
        <v>5337</v>
      </c>
      <c r="D4616" s="13" t="s">
        <v>207</v>
      </c>
      <c r="E4616" s="13" t="s">
        <v>1569</v>
      </c>
      <c r="F4616" s="13" t="s">
        <v>188</v>
      </c>
      <c r="G4616" s="13" t="s">
        <v>4873</v>
      </c>
      <c r="H4616" s="13" t="s">
        <v>190</v>
      </c>
      <c r="I4616" s="13">
        <v>4615</v>
      </c>
    </row>
    <row r="4617" spans="1:9" x14ac:dyDescent="0.25">
      <c r="A4617" s="13" t="str">
        <f t="shared" si="72"/>
        <v xml:space="preserve">806-A      24' Precast Concrete Slab Units, 3'-6" Exterior </v>
      </c>
      <c r="B4617" s="13" t="s">
        <v>5330</v>
      </c>
      <c r="C4617" s="13" t="s">
        <v>5338</v>
      </c>
      <c r="D4617" s="13" t="s">
        <v>207</v>
      </c>
      <c r="E4617" s="13" t="s">
        <v>1569</v>
      </c>
      <c r="F4617" s="13" t="s">
        <v>188</v>
      </c>
      <c r="G4617" s="13" t="s">
        <v>4873</v>
      </c>
      <c r="H4617" s="13" t="s">
        <v>190</v>
      </c>
      <c r="I4617" s="13">
        <v>4616</v>
      </c>
    </row>
    <row r="4618" spans="1:9" x14ac:dyDescent="0.25">
      <c r="A4618" s="13" t="str">
        <f t="shared" si="72"/>
        <v xml:space="preserve">806-A      19' Precast Concrete Slab Units, 3'-6" Exterior </v>
      </c>
      <c r="B4618" s="13" t="s">
        <v>5330</v>
      </c>
      <c r="C4618" s="13" t="s">
        <v>5339</v>
      </c>
      <c r="D4618" s="13" t="s">
        <v>207</v>
      </c>
      <c r="E4618" s="13" t="s">
        <v>1569</v>
      </c>
      <c r="F4618" s="13" t="s">
        <v>188</v>
      </c>
      <c r="G4618" s="13" t="s">
        <v>4873</v>
      </c>
      <c r="H4618" s="13" t="s">
        <v>190</v>
      </c>
      <c r="I4618" s="13">
        <v>4617</v>
      </c>
    </row>
    <row r="4619" spans="1:9" x14ac:dyDescent="0.25">
      <c r="A4619" s="13" t="str">
        <f t="shared" si="72"/>
        <v xml:space="preserve">806-A      19' Precast Concrete Slab Units, 4'-6" Interior </v>
      </c>
      <c r="B4619" s="13" t="s">
        <v>5330</v>
      </c>
      <c r="C4619" s="13" t="s">
        <v>5340</v>
      </c>
      <c r="D4619" s="13" t="s">
        <v>207</v>
      </c>
      <c r="E4619" s="13" t="s">
        <v>1569</v>
      </c>
      <c r="F4619" s="13" t="s">
        <v>188</v>
      </c>
      <c r="G4619" s="13" t="s">
        <v>4873</v>
      </c>
      <c r="H4619" s="13" t="s">
        <v>190</v>
      </c>
      <c r="I4619" s="13">
        <v>4618</v>
      </c>
    </row>
    <row r="4620" spans="1:9" x14ac:dyDescent="0.25">
      <c r="A4620" s="13" t="str">
        <f t="shared" si="72"/>
        <v xml:space="preserve">806-B      19' Precast Concrete Slab Units, Curb </v>
      </c>
      <c r="B4620" s="13" t="s">
        <v>5341</v>
      </c>
      <c r="C4620" s="13" t="s">
        <v>5342</v>
      </c>
      <c r="D4620" s="13" t="s">
        <v>207</v>
      </c>
      <c r="E4620" s="13" t="s">
        <v>1569</v>
      </c>
      <c r="F4620" s="13" t="s">
        <v>188</v>
      </c>
      <c r="G4620" s="13" t="s">
        <v>4873</v>
      </c>
      <c r="H4620" s="13" t="s">
        <v>190</v>
      </c>
      <c r="I4620" s="13">
        <v>4619</v>
      </c>
    </row>
    <row r="4621" spans="1:9" x14ac:dyDescent="0.25">
      <c r="A4621" s="13" t="str">
        <f t="shared" si="72"/>
        <v xml:space="preserve">806-B      31' Precast Concrete Slab Units, Curb </v>
      </c>
      <c r="B4621" s="13" t="s">
        <v>5341</v>
      </c>
      <c r="C4621" s="13" t="s">
        <v>5343</v>
      </c>
      <c r="D4621" s="13" t="s">
        <v>207</v>
      </c>
      <c r="E4621" s="13" t="s">
        <v>1569</v>
      </c>
      <c r="F4621" s="13" t="s">
        <v>188</v>
      </c>
      <c r="G4621" s="13" t="s">
        <v>4873</v>
      </c>
      <c r="H4621" s="13" t="s">
        <v>190</v>
      </c>
      <c r="I4621" s="13">
        <v>4620</v>
      </c>
    </row>
    <row r="4622" spans="1:9" x14ac:dyDescent="0.25">
      <c r="A4622" s="13" t="str">
        <f t="shared" si="72"/>
        <v xml:space="preserve">806-B      40' Precast Concrete Slab Units, Curb </v>
      </c>
      <c r="B4622" s="13" t="s">
        <v>5341</v>
      </c>
      <c r="C4622" s="13" t="s">
        <v>5344</v>
      </c>
      <c r="D4622" s="13" t="s">
        <v>207</v>
      </c>
      <c r="E4622" s="13" t="s">
        <v>1569</v>
      </c>
      <c r="F4622" s="13" t="s">
        <v>188</v>
      </c>
      <c r="G4622" s="13" t="s">
        <v>4873</v>
      </c>
      <c r="H4622" s="13" t="s">
        <v>190</v>
      </c>
      <c r="I4622" s="13">
        <v>4621</v>
      </c>
    </row>
    <row r="4623" spans="1:9" x14ac:dyDescent="0.25">
      <c r="A4623" s="13" t="str">
        <f t="shared" si="72"/>
        <v xml:space="preserve">806-C      19' Precast Barrier Rail Units </v>
      </c>
      <c r="B4623" s="13" t="s">
        <v>5345</v>
      </c>
      <c r="C4623" s="13" t="s">
        <v>5346</v>
      </c>
      <c r="D4623" s="13" t="s">
        <v>207</v>
      </c>
      <c r="E4623" s="13" t="s">
        <v>1569</v>
      </c>
      <c r="F4623" s="13" t="s">
        <v>188</v>
      </c>
      <c r="G4623" s="13" t="s">
        <v>4873</v>
      </c>
      <c r="H4623" s="13" t="s">
        <v>190</v>
      </c>
      <c r="I4623" s="13">
        <v>4622</v>
      </c>
    </row>
    <row r="4624" spans="1:9" x14ac:dyDescent="0.25">
      <c r="A4624" s="13" t="str">
        <f t="shared" si="72"/>
        <v xml:space="preserve">806-C      31' Precast Barrier Rail Units </v>
      </c>
      <c r="B4624" s="13" t="s">
        <v>5345</v>
      </c>
      <c r="C4624" s="13" t="s">
        <v>5347</v>
      </c>
      <c r="D4624" s="13" t="s">
        <v>207</v>
      </c>
      <c r="E4624" s="13" t="s">
        <v>1569</v>
      </c>
      <c r="F4624" s="13" t="s">
        <v>188</v>
      </c>
      <c r="G4624" s="13" t="s">
        <v>4873</v>
      </c>
      <c r="H4624" s="13" t="s">
        <v>190</v>
      </c>
      <c r="I4624" s="13">
        <v>4623</v>
      </c>
    </row>
    <row r="4625" spans="1:9" x14ac:dyDescent="0.25">
      <c r="A4625" s="13" t="str">
        <f t="shared" si="72"/>
        <v xml:space="preserve">806-C      24' Precast Barrier Rail Units </v>
      </c>
      <c r="B4625" s="13" t="s">
        <v>5345</v>
      </c>
      <c r="C4625" s="13" t="s">
        <v>5348</v>
      </c>
      <c r="D4625" s="13" t="s">
        <v>207</v>
      </c>
      <c r="E4625" s="13" t="s">
        <v>1569</v>
      </c>
      <c r="F4625" s="13" t="s">
        <v>188</v>
      </c>
      <c r="G4625" s="13" t="s">
        <v>4873</v>
      </c>
      <c r="H4625" s="13" t="s">
        <v>190</v>
      </c>
      <c r="I4625" s="13">
        <v>4624</v>
      </c>
    </row>
    <row r="4626" spans="1:9" x14ac:dyDescent="0.25">
      <c r="A4626" s="13" t="str">
        <f t="shared" si="72"/>
        <v xml:space="preserve">806-D      31'-6" Precast Concrete Caps, Intermediate Unit </v>
      </c>
      <c r="B4626" s="13" t="s">
        <v>5349</v>
      </c>
      <c r="C4626" s="13" t="s">
        <v>5350</v>
      </c>
      <c r="D4626" s="13" t="s">
        <v>207</v>
      </c>
      <c r="E4626" s="13" t="s">
        <v>1569</v>
      </c>
      <c r="F4626" s="13" t="s">
        <v>188</v>
      </c>
      <c r="G4626" s="13" t="s">
        <v>4873</v>
      </c>
      <c r="H4626" s="13" t="s">
        <v>190</v>
      </c>
      <c r="I4626" s="13">
        <v>4625</v>
      </c>
    </row>
    <row r="4627" spans="1:9" x14ac:dyDescent="0.25">
      <c r="A4627" s="13" t="str">
        <f t="shared" si="72"/>
        <v xml:space="preserve">806-D      33' Precast Concrete Caps, Intermediate Unit </v>
      </c>
      <c r="B4627" s="13" t="s">
        <v>5349</v>
      </c>
      <c r="C4627" s="13" t="s">
        <v>5351</v>
      </c>
      <c r="D4627" s="13" t="s">
        <v>207</v>
      </c>
      <c r="E4627" s="13" t="s">
        <v>1569</v>
      </c>
      <c r="F4627" s="13" t="s">
        <v>188</v>
      </c>
      <c r="G4627" s="13" t="s">
        <v>4873</v>
      </c>
      <c r="H4627" s="13" t="s">
        <v>190</v>
      </c>
      <c r="I4627" s="13">
        <v>4626</v>
      </c>
    </row>
    <row r="4628" spans="1:9" x14ac:dyDescent="0.25">
      <c r="A4628" s="13" t="str">
        <f t="shared" si="72"/>
        <v xml:space="preserve">806-D      36'-4" Precast Concrete Caps, Intermediate Unit </v>
      </c>
      <c r="B4628" s="13" t="s">
        <v>5349</v>
      </c>
      <c r="C4628" s="13" t="s">
        <v>5352</v>
      </c>
      <c r="D4628" s="13" t="s">
        <v>207</v>
      </c>
      <c r="E4628" s="13" t="s">
        <v>1569</v>
      </c>
      <c r="F4628" s="13" t="s">
        <v>188</v>
      </c>
      <c r="G4628" s="13" t="s">
        <v>4873</v>
      </c>
      <c r="H4628" s="13" t="s">
        <v>190</v>
      </c>
      <c r="I4628" s="13">
        <v>4627</v>
      </c>
    </row>
    <row r="4629" spans="1:9" x14ac:dyDescent="0.25">
      <c r="A4629" s="13" t="str">
        <f t="shared" si="72"/>
        <v xml:space="preserve">806-D      26' Precast Concrete Caps, Intermediate Unit </v>
      </c>
      <c r="B4629" s="13" t="s">
        <v>5349</v>
      </c>
      <c r="C4629" s="13" t="s">
        <v>5353</v>
      </c>
      <c r="D4629" s="13" t="s">
        <v>207</v>
      </c>
      <c r="E4629" s="13" t="s">
        <v>1569</v>
      </c>
      <c r="F4629" s="13" t="s">
        <v>188</v>
      </c>
      <c r="G4629" s="13" t="s">
        <v>4873</v>
      </c>
      <c r="H4629" s="13" t="s">
        <v>190</v>
      </c>
      <c r="I4629" s="13">
        <v>4628</v>
      </c>
    </row>
    <row r="4630" spans="1:9" x14ac:dyDescent="0.25">
      <c r="A4630" s="13" t="str">
        <f t="shared" si="72"/>
        <v xml:space="preserve">806-E      31'-6" Precast Concrete Caps, End Unit with Wall </v>
      </c>
      <c r="B4630" s="13" t="s">
        <v>5354</v>
      </c>
      <c r="C4630" s="13" t="s">
        <v>5355</v>
      </c>
      <c r="D4630" s="13" t="s">
        <v>207</v>
      </c>
      <c r="E4630" s="13" t="s">
        <v>1569</v>
      </c>
      <c r="F4630" s="13" t="s">
        <v>188</v>
      </c>
      <c r="G4630" s="13" t="s">
        <v>4873</v>
      </c>
      <c r="H4630" s="13" t="s">
        <v>190</v>
      </c>
      <c r="I4630" s="13">
        <v>4629</v>
      </c>
    </row>
    <row r="4631" spans="1:9" x14ac:dyDescent="0.25">
      <c r="A4631" s="13" t="str">
        <f t="shared" si="72"/>
        <v xml:space="preserve">806-E      36'-4" Precast Concrete Caps, End Unit with Wall </v>
      </c>
      <c r="B4631" s="13" t="s">
        <v>5354</v>
      </c>
      <c r="C4631" s="13" t="s">
        <v>5356</v>
      </c>
      <c r="D4631" s="13" t="s">
        <v>207</v>
      </c>
      <c r="E4631" s="13" t="s">
        <v>1569</v>
      </c>
      <c r="F4631" s="13" t="s">
        <v>188</v>
      </c>
      <c r="G4631" s="13" t="s">
        <v>4873</v>
      </c>
      <c r="H4631" s="13" t="s">
        <v>190</v>
      </c>
      <c r="I4631" s="13">
        <v>4630</v>
      </c>
    </row>
    <row r="4632" spans="1:9" x14ac:dyDescent="0.25">
      <c r="A4632" s="13" t="str">
        <f t="shared" si="72"/>
        <v xml:space="preserve">806-E      26' Precast Concrete Caps, End Unit with Wall </v>
      </c>
      <c r="B4632" s="13" t="s">
        <v>5354</v>
      </c>
      <c r="C4632" s="13" t="s">
        <v>5357</v>
      </c>
      <c r="D4632" s="13" t="s">
        <v>207</v>
      </c>
      <c r="E4632" s="13" t="s">
        <v>1569</v>
      </c>
      <c r="F4632" s="13" t="s">
        <v>188</v>
      </c>
      <c r="G4632" s="13" t="s">
        <v>4873</v>
      </c>
      <c r="H4632" s="13" t="s">
        <v>190</v>
      </c>
      <c r="I4632" s="13">
        <v>4631</v>
      </c>
    </row>
    <row r="4633" spans="1:9" x14ac:dyDescent="0.25">
      <c r="A4633" s="13" t="str">
        <f t="shared" si="72"/>
        <v xml:space="preserve">806-E      94'-4" Precast Concrete Caps, End Unit with Wall </v>
      </c>
      <c r="B4633" s="13" t="s">
        <v>5354</v>
      </c>
      <c r="C4633" s="13" t="s">
        <v>5358</v>
      </c>
      <c r="D4633" s="13" t="s">
        <v>207</v>
      </c>
      <c r="E4633" s="13" t="s">
        <v>1569</v>
      </c>
      <c r="F4633" s="13" t="s">
        <v>188</v>
      </c>
      <c r="G4633" s="13" t="s">
        <v>4873</v>
      </c>
      <c r="H4633" s="13" t="s">
        <v>190</v>
      </c>
      <c r="I4633" s="13">
        <v>4632</v>
      </c>
    </row>
    <row r="4634" spans="1:9" x14ac:dyDescent="0.25">
      <c r="A4634" s="13" t="str">
        <f t="shared" si="72"/>
        <v xml:space="preserve">806-E      54'-0" Precast Concrete Caps, End Unit with Wall </v>
      </c>
      <c r="B4634" s="13" t="s">
        <v>5354</v>
      </c>
      <c r="C4634" s="13" t="s">
        <v>5359</v>
      </c>
      <c r="D4634" s="13" t="s">
        <v>207</v>
      </c>
      <c r="E4634" s="13" t="s">
        <v>1569</v>
      </c>
      <c r="F4634" s="13" t="s">
        <v>188</v>
      </c>
      <c r="G4634" s="13" t="s">
        <v>4873</v>
      </c>
      <c r="H4634" s="13" t="s">
        <v>190</v>
      </c>
      <c r="I4634" s="13">
        <v>4633</v>
      </c>
    </row>
    <row r="4635" spans="1:9" x14ac:dyDescent="0.25">
      <c r="A4635" s="13" t="str">
        <f t="shared" si="72"/>
        <v xml:space="preserve">806-E      48'-3" Precast Concrete Caps, End Unit with Wall </v>
      </c>
      <c r="B4635" s="13" t="s">
        <v>5354</v>
      </c>
      <c r="C4635" s="13" t="s">
        <v>5360</v>
      </c>
      <c r="D4635" s="13" t="s">
        <v>207</v>
      </c>
      <c r="E4635" s="13" t="s">
        <v>1569</v>
      </c>
      <c r="F4635" s="13" t="s">
        <v>188</v>
      </c>
      <c r="G4635" s="13" t="s">
        <v>4873</v>
      </c>
      <c r="H4635" s="13" t="s">
        <v>190</v>
      </c>
      <c r="I4635" s="13">
        <v>4634</v>
      </c>
    </row>
    <row r="4636" spans="1:9" x14ac:dyDescent="0.25">
      <c r="A4636" s="13" t="str">
        <f t="shared" si="72"/>
        <v xml:space="preserve">907-806-PP 9.25' Precast Concrete Wing </v>
      </c>
      <c r="B4636" s="13" t="s">
        <v>5361</v>
      </c>
      <c r="C4636" s="13" t="s">
        <v>5362</v>
      </c>
      <c r="D4636" s="13" t="s">
        <v>207</v>
      </c>
      <c r="E4636" s="13" t="s">
        <v>1569</v>
      </c>
      <c r="F4636" s="13" t="s">
        <v>188</v>
      </c>
      <c r="G4636" s="13" t="s">
        <v>4873</v>
      </c>
      <c r="H4636" s="13" t="s">
        <v>190</v>
      </c>
      <c r="I4636" s="13">
        <v>4635</v>
      </c>
    </row>
    <row r="4637" spans="1:9" x14ac:dyDescent="0.25">
      <c r="A4637" s="13" t="str">
        <f t="shared" si="72"/>
        <v xml:space="preserve">907-808-A  Joint Repair </v>
      </c>
      <c r="B4637" s="13" t="s">
        <v>5363</v>
      </c>
      <c r="C4637" s="13" t="s">
        <v>5364</v>
      </c>
      <c r="D4637" s="13" t="s">
        <v>230</v>
      </c>
      <c r="E4637" s="13" t="s">
        <v>1569</v>
      </c>
      <c r="F4637" s="13" t="s">
        <v>188</v>
      </c>
      <c r="G4637" s="13" t="s">
        <v>4873</v>
      </c>
      <c r="H4637" s="13" t="s">
        <v>190</v>
      </c>
      <c r="I4637" s="13">
        <v>4636</v>
      </c>
    </row>
    <row r="4638" spans="1:9" x14ac:dyDescent="0.25">
      <c r="A4638" s="13" t="str">
        <f t="shared" si="72"/>
        <v xml:space="preserve">907-808-A  Joint Repair Without Epoxy </v>
      </c>
      <c r="B4638" s="13" t="s">
        <v>5363</v>
      </c>
      <c r="C4638" s="13" t="s">
        <v>5365</v>
      </c>
      <c r="D4638" s="13" t="s">
        <v>230</v>
      </c>
      <c r="E4638" s="13" t="s">
        <v>1569</v>
      </c>
      <c r="F4638" s="13" t="s">
        <v>188</v>
      </c>
      <c r="G4638" s="13" t="s">
        <v>4873</v>
      </c>
      <c r="H4638" s="13" t="s">
        <v>190</v>
      </c>
      <c r="I4638" s="13">
        <v>4637</v>
      </c>
    </row>
    <row r="4639" spans="1:9" x14ac:dyDescent="0.25">
      <c r="A4639" s="13" t="str">
        <f t="shared" si="72"/>
        <v xml:space="preserve">907-808-B  Mortar Mix </v>
      </c>
      <c r="B4639" s="13" t="s">
        <v>5366</v>
      </c>
      <c r="C4639" s="13" t="s">
        <v>5367</v>
      </c>
      <c r="D4639" s="13" t="s">
        <v>1326</v>
      </c>
      <c r="E4639" s="13" t="s">
        <v>1569</v>
      </c>
      <c r="F4639" s="13" t="s">
        <v>188</v>
      </c>
      <c r="G4639" s="13" t="s">
        <v>4873</v>
      </c>
      <c r="H4639" s="13" t="s">
        <v>190</v>
      </c>
      <c r="I4639" s="13">
        <v>4638</v>
      </c>
    </row>
    <row r="4640" spans="1:9" x14ac:dyDescent="0.25">
      <c r="A4640" s="13" t="str">
        <f t="shared" si="72"/>
        <v xml:space="preserve">907-809-A  Retaining Wall System </v>
      </c>
      <c r="B4640" s="13" t="s">
        <v>5368</v>
      </c>
      <c r="C4640" s="13" t="s">
        <v>5369</v>
      </c>
      <c r="D4640" s="13" t="s">
        <v>308</v>
      </c>
      <c r="E4640" s="13" t="s">
        <v>1569</v>
      </c>
      <c r="F4640" s="13" t="s">
        <v>188</v>
      </c>
      <c r="G4640" s="13" t="s">
        <v>4873</v>
      </c>
      <c r="H4640" s="13" t="s">
        <v>190</v>
      </c>
      <c r="I4640" s="13">
        <v>4639</v>
      </c>
    </row>
    <row r="4641" spans="1:9" x14ac:dyDescent="0.25">
      <c r="A4641" s="13" t="str">
        <f t="shared" si="72"/>
        <v xml:space="preserve">907-809-A  Retaining Wall System, Gravity Type </v>
      </c>
      <c r="B4641" s="13" t="s">
        <v>5368</v>
      </c>
      <c r="C4641" s="13" t="s">
        <v>5370</v>
      </c>
      <c r="D4641" s="13" t="s">
        <v>308</v>
      </c>
      <c r="E4641" s="13" t="s">
        <v>1569</v>
      </c>
      <c r="F4641" s="13" t="s">
        <v>188</v>
      </c>
      <c r="G4641" s="13" t="s">
        <v>4873</v>
      </c>
      <c r="H4641" s="13" t="s">
        <v>190</v>
      </c>
      <c r="I4641" s="13">
        <v>4640</v>
      </c>
    </row>
    <row r="4642" spans="1:9" x14ac:dyDescent="0.25">
      <c r="A4642" s="13" t="str">
        <f t="shared" si="72"/>
        <v xml:space="preserve">907-809-A  Retaining Wall System, Mechanically Stabilized </v>
      </c>
      <c r="B4642" s="13" t="s">
        <v>5368</v>
      </c>
      <c r="C4642" s="13" t="s">
        <v>5371</v>
      </c>
      <c r="D4642" s="13" t="s">
        <v>308</v>
      </c>
      <c r="E4642" s="13" t="s">
        <v>1569</v>
      </c>
      <c r="F4642" s="13" t="s">
        <v>188</v>
      </c>
      <c r="G4642" s="13" t="s">
        <v>4873</v>
      </c>
      <c r="H4642" s="13" t="s">
        <v>190</v>
      </c>
      <c r="I4642" s="13">
        <v>4641</v>
      </c>
    </row>
    <row r="4643" spans="1:9" x14ac:dyDescent="0.25">
      <c r="A4643" s="13" t="str">
        <f t="shared" si="72"/>
        <v xml:space="preserve">907-809-A  Retaining Wall System, Modular Block </v>
      </c>
      <c r="B4643" s="13" t="s">
        <v>5368</v>
      </c>
      <c r="C4643" s="13" t="s">
        <v>5372</v>
      </c>
      <c r="D4643" s="13" t="s">
        <v>308</v>
      </c>
      <c r="E4643" s="13" t="s">
        <v>1569</v>
      </c>
      <c r="F4643" s="13" t="s">
        <v>188</v>
      </c>
      <c r="G4643" s="13" t="s">
        <v>4873</v>
      </c>
      <c r="H4643" s="13" t="s">
        <v>190</v>
      </c>
      <c r="I4643" s="13">
        <v>4642</v>
      </c>
    </row>
    <row r="4644" spans="1:9" x14ac:dyDescent="0.25">
      <c r="A4644" s="13" t="str">
        <f t="shared" si="72"/>
        <v xml:space="preserve">907-809-A  Retaining Wall System, Temporary Shoring </v>
      </c>
      <c r="B4644" s="13" t="s">
        <v>5368</v>
      </c>
      <c r="C4644" s="13" t="s">
        <v>5373</v>
      </c>
      <c r="D4644" s="13" t="s">
        <v>308</v>
      </c>
      <c r="E4644" s="13" t="s">
        <v>1569</v>
      </c>
      <c r="F4644" s="13" t="s">
        <v>188</v>
      </c>
      <c r="G4644" s="13" t="s">
        <v>4873</v>
      </c>
      <c r="H4644" s="13" t="s">
        <v>190</v>
      </c>
      <c r="I4644" s="13">
        <v>4643</v>
      </c>
    </row>
    <row r="4645" spans="1:9" x14ac:dyDescent="0.25">
      <c r="A4645" s="13" t="str">
        <f t="shared" si="72"/>
        <v xml:space="preserve">907-809-PP Reinforced Concrete Retaining Wall, Per Plans </v>
      </c>
      <c r="B4645" s="13" t="s">
        <v>5374</v>
      </c>
      <c r="C4645" s="13" t="s">
        <v>5375</v>
      </c>
      <c r="D4645" s="13" t="s">
        <v>230</v>
      </c>
      <c r="E4645" s="13" t="s">
        <v>1569</v>
      </c>
      <c r="F4645" s="13" t="s">
        <v>188</v>
      </c>
      <c r="G4645" s="13" t="s">
        <v>4873</v>
      </c>
      <c r="H4645" s="13" t="s">
        <v>190</v>
      </c>
      <c r="I4645" s="13">
        <v>4644</v>
      </c>
    </row>
    <row r="4646" spans="1:9" x14ac:dyDescent="0.25">
      <c r="A4646" s="13" t="str">
        <f t="shared" si="72"/>
        <v xml:space="preserve">810-A      Structural Steel </v>
      </c>
      <c r="B4646" s="13" t="s">
        <v>5376</v>
      </c>
      <c r="C4646" s="13" t="s">
        <v>5377</v>
      </c>
      <c r="D4646" s="13" t="s">
        <v>1008</v>
      </c>
      <c r="E4646" s="13" t="s">
        <v>1569</v>
      </c>
      <c r="F4646" s="13" t="s">
        <v>188</v>
      </c>
      <c r="G4646" s="13" t="s">
        <v>4873</v>
      </c>
      <c r="H4646" s="13" t="s">
        <v>190</v>
      </c>
      <c r="I4646" s="13">
        <v>4645</v>
      </c>
    </row>
    <row r="4647" spans="1:9" x14ac:dyDescent="0.25">
      <c r="A4647" s="13" t="str">
        <f t="shared" si="72"/>
        <v xml:space="preserve">810-A      Structural Steel, A 307 </v>
      </c>
      <c r="B4647" s="13" t="s">
        <v>5376</v>
      </c>
      <c r="C4647" s="13" t="s">
        <v>5378</v>
      </c>
      <c r="D4647" s="13" t="s">
        <v>1008</v>
      </c>
      <c r="E4647" s="13" t="s">
        <v>1569</v>
      </c>
      <c r="F4647" s="13" t="s">
        <v>188</v>
      </c>
      <c r="G4647" s="13" t="s">
        <v>4873</v>
      </c>
      <c r="H4647" s="13" t="s">
        <v>190</v>
      </c>
      <c r="I4647" s="13">
        <v>4646</v>
      </c>
    </row>
    <row r="4648" spans="1:9" x14ac:dyDescent="0.25">
      <c r="A4648" s="13" t="str">
        <f t="shared" si="72"/>
        <v xml:space="preserve">810-A      Structural Steel, A 572 </v>
      </c>
      <c r="B4648" s="13" t="s">
        <v>5376</v>
      </c>
      <c r="C4648" s="13" t="s">
        <v>5379</v>
      </c>
      <c r="D4648" s="13" t="s">
        <v>1008</v>
      </c>
      <c r="E4648" s="13" t="s">
        <v>1569</v>
      </c>
      <c r="F4648" s="13" t="s">
        <v>188</v>
      </c>
      <c r="G4648" s="13" t="s">
        <v>4873</v>
      </c>
      <c r="H4648" s="13" t="s">
        <v>190</v>
      </c>
      <c r="I4648" s="13">
        <v>4647</v>
      </c>
    </row>
    <row r="4649" spans="1:9" x14ac:dyDescent="0.25">
      <c r="A4649" s="13" t="str">
        <f t="shared" si="72"/>
        <v xml:space="preserve">810-A      Structural Steel, A 709 </v>
      </c>
      <c r="B4649" s="13" t="s">
        <v>5376</v>
      </c>
      <c r="C4649" s="13" t="s">
        <v>5380</v>
      </c>
      <c r="D4649" s="13" t="s">
        <v>1008</v>
      </c>
      <c r="E4649" s="13" t="s">
        <v>1569</v>
      </c>
      <c r="F4649" s="13" t="s">
        <v>188</v>
      </c>
      <c r="G4649" s="13" t="s">
        <v>4873</v>
      </c>
      <c r="H4649" s="13" t="s">
        <v>190</v>
      </c>
      <c r="I4649" s="13">
        <v>4648</v>
      </c>
    </row>
    <row r="4650" spans="1:9" x14ac:dyDescent="0.25">
      <c r="A4650" s="13" t="str">
        <f t="shared" si="72"/>
        <v xml:space="preserve">810-A      Structural Steel, A 709, Grade 36 </v>
      </c>
      <c r="B4650" s="13" t="s">
        <v>5376</v>
      </c>
      <c r="C4650" s="13" t="s">
        <v>5381</v>
      </c>
      <c r="D4650" s="13" t="s">
        <v>1008</v>
      </c>
      <c r="E4650" s="13" t="s">
        <v>1569</v>
      </c>
      <c r="F4650" s="13" t="s">
        <v>188</v>
      </c>
      <c r="G4650" s="13" t="s">
        <v>4873</v>
      </c>
      <c r="H4650" s="13" t="s">
        <v>190</v>
      </c>
      <c r="I4650" s="13">
        <v>4649</v>
      </c>
    </row>
    <row r="4651" spans="1:9" x14ac:dyDescent="0.25">
      <c r="A4651" s="13" t="str">
        <f t="shared" si="72"/>
        <v xml:space="preserve">810-A      Structural Steel, A 709, Grade 50 </v>
      </c>
      <c r="B4651" s="13" t="s">
        <v>5376</v>
      </c>
      <c r="C4651" s="13" t="s">
        <v>5382</v>
      </c>
      <c r="D4651" s="13" t="s">
        <v>1008</v>
      </c>
      <c r="E4651" s="13" t="s">
        <v>1569</v>
      </c>
      <c r="F4651" s="13" t="s">
        <v>188</v>
      </c>
      <c r="G4651" s="13" t="s">
        <v>4873</v>
      </c>
      <c r="H4651" s="13" t="s">
        <v>190</v>
      </c>
      <c r="I4651" s="13">
        <v>4650</v>
      </c>
    </row>
    <row r="4652" spans="1:9" x14ac:dyDescent="0.25">
      <c r="A4652" s="13" t="str">
        <f t="shared" si="72"/>
        <v xml:space="preserve">810-A      Structural Steel, A 709, Grade 50W </v>
      </c>
      <c r="B4652" s="13" t="s">
        <v>5376</v>
      </c>
      <c r="C4652" s="13" t="s">
        <v>5383</v>
      </c>
      <c r="D4652" s="13" t="s">
        <v>1008</v>
      </c>
      <c r="E4652" s="13" t="s">
        <v>1569</v>
      </c>
      <c r="F4652" s="13" t="s">
        <v>188</v>
      </c>
      <c r="G4652" s="13" t="s">
        <v>4873</v>
      </c>
      <c r="H4652" s="13" t="s">
        <v>190</v>
      </c>
      <c r="I4652" s="13">
        <v>4651</v>
      </c>
    </row>
    <row r="4653" spans="1:9" x14ac:dyDescent="0.25">
      <c r="A4653" s="13" t="str">
        <f t="shared" si="72"/>
        <v xml:space="preserve">810-A      Structural Steel, A 709, Grade HPS 70W </v>
      </c>
      <c r="B4653" s="13" t="s">
        <v>5376</v>
      </c>
      <c r="C4653" s="13" t="s">
        <v>5384</v>
      </c>
      <c r="D4653" s="13" t="s">
        <v>1008</v>
      </c>
      <c r="E4653" s="13" t="s">
        <v>1569</v>
      </c>
      <c r="F4653" s="13" t="s">
        <v>188</v>
      </c>
      <c r="G4653" s="13" t="s">
        <v>4873</v>
      </c>
      <c r="H4653" s="13" t="s">
        <v>190</v>
      </c>
      <c r="I4653" s="13">
        <v>4652</v>
      </c>
    </row>
    <row r="4654" spans="1:9" x14ac:dyDescent="0.25">
      <c r="A4654" s="13" t="str">
        <f t="shared" si="72"/>
        <v xml:space="preserve">810-A      Structural Steel, A 722, Grade 150 </v>
      </c>
      <c r="B4654" s="13" t="s">
        <v>5376</v>
      </c>
      <c r="C4654" s="13" t="s">
        <v>5385</v>
      </c>
      <c r="D4654" s="13" t="s">
        <v>1008</v>
      </c>
      <c r="E4654" s="13" t="s">
        <v>1569</v>
      </c>
      <c r="F4654" s="13" t="s">
        <v>188</v>
      </c>
      <c r="G4654" s="13" t="s">
        <v>4873</v>
      </c>
      <c r="H4654" s="13" t="s">
        <v>190</v>
      </c>
      <c r="I4654" s="13">
        <v>4653</v>
      </c>
    </row>
    <row r="4655" spans="1:9" x14ac:dyDescent="0.25">
      <c r="A4655" s="13" t="str">
        <f t="shared" si="72"/>
        <v xml:space="preserve">810-B      Steel Superstructure </v>
      </c>
      <c r="B4655" s="13" t="s">
        <v>5386</v>
      </c>
      <c r="C4655" s="13" t="s">
        <v>5387</v>
      </c>
      <c r="D4655" s="13" t="s">
        <v>186</v>
      </c>
      <c r="E4655" s="13" t="s">
        <v>1569</v>
      </c>
      <c r="F4655" s="13" t="s">
        <v>188</v>
      </c>
      <c r="G4655" s="13" t="s">
        <v>4873</v>
      </c>
      <c r="H4655" s="13" t="s">
        <v>190</v>
      </c>
      <c r="I4655" s="13">
        <v>4654</v>
      </c>
    </row>
    <row r="4656" spans="1:9" x14ac:dyDescent="0.25">
      <c r="A4656" s="13" t="str">
        <f t="shared" si="72"/>
        <v xml:space="preserve">810-C      Miscellaneous Bridge Appurtenances </v>
      </c>
      <c r="B4656" s="13" t="s">
        <v>5388</v>
      </c>
      <c r="C4656" s="13" t="s">
        <v>5389</v>
      </c>
      <c r="D4656" s="13" t="s">
        <v>186</v>
      </c>
      <c r="E4656" s="13" t="s">
        <v>1569</v>
      </c>
      <c r="F4656" s="13" t="s">
        <v>188</v>
      </c>
      <c r="G4656" s="13" t="s">
        <v>4873</v>
      </c>
      <c r="H4656" s="13" t="s">
        <v>190</v>
      </c>
      <c r="I4656" s="13">
        <v>4655</v>
      </c>
    </row>
    <row r="4657" spans="1:9" x14ac:dyDescent="0.25">
      <c r="A4657" s="13" t="str">
        <f t="shared" si="72"/>
        <v xml:space="preserve">810-C      Miscellaneous Bridge Appurtenances </v>
      </c>
      <c r="B4657" s="13" t="s">
        <v>5388</v>
      </c>
      <c r="C4657" s="13" t="s">
        <v>5389</v>
      </c>
      <c r="D4657" s="13" t="s">
        <v>1008</v>
      </c>
      <c r="E4657" s="13" t="s">
        <v>1569</v>
      </c>
      <c r="F4657" s="13" t="s">
        <v>188</v>
      </c>
      <c r="G4657" s="13" t="s">
        <v>4873</v>
      </c>
      <c r="H4657" s="13" t="s">
        <v>190</v>
      </c>
      <c r="I4657" s="13">
        <v>4656</v>
      </c>
    </row>
    <row r="4658" spans="1:9" x14ac:dyDescent="0.25">
      <c r="A4658" s="13" t="str">
        <f t="shared" si="72"/>
        <v xml:space="preserve">811-A      Bronze Plates </v>
      </c>
      <c r="B4658" s="13" t="s">
        <v>5390</v>
      </c>
      <c r="C4658" s="13" t="s">
        <v>5391</v>
      </c>
      <c r="D4658" s="13" t="s">
        <v>1008</v>
      </c>
      <c r="E4658" s="13" t="s">
        <v>1569</v>
      </c>
      <c r="F4658" s="13" t="s">
        <v>188</v>
      </c>
      <c r="G4658" s="13" t="s">
        <v>4873</v>
      </c>
      <c r="H4658" s="13" t="s">
        <v>190</v>
      </c>
      <c r="I4658" s="13">
        <v>4657</v>
      </c>
    </row>
    <row r="4659" spans="1:9" x14ac:dyDescent="0.25">
      <c r="A4659" s="13" t="str">
        <f t="shared" si="72"/>
        <v xml:space="preserve">907-811-A  Floating (Pot Type) Bearing Assembly </v>
      </c>
      <c r="B4659" s="13" t="s">
        <v>5392</v>
      </c>
      <c r="C4659" s="13" t="s">
        <v>5393</v>
      </c>
      <c r="D4659" s="13" t="s">
        <v>207</v>
      </c>
      <c r="E4659" s="13" t="s">
        <v>1569</v>
      </c>
      <c r="F4659" s="13" t="s">
        <v>188</v>
      </c>
      <c r="G4659" s="13" t="s">
        <v>4873</v>
      </c>
      <c r="H4659" s="13" t="s">
        <v>190</v>
      </c>
      <c r="I4659" s="13">
        <v>4658</v>
      </c>
    </row>
    <row r="4660" spans="1:9" x14ac:dyDescent="0.25">
      <c r="A4660" s="13" t="str">
        <f t="shared" si="72"/>
        <v xml:space="preserve">811-B      Copper-Alloy Plates </v>
      </c>
      <c r="B4660" s="13" t="s">
        <v>5394</v>
      </c>
      <c r="C4660" s="13" t="s">
        <v>5395</v>
      </c>
      <c r="D4660" s="13" t="s">
        <v>1008</v>
      </c>
      <c r="E4660" s="13" t="s">
        <v>1569</v>
      </c>
      <c r="F4660" s="13" t="s">
        <v>188</v>
      </c>
      <c r="G4660" s="13" t="s">
        <v>4873</v>
      </c>
      <c r="H4660" s="13" t="s">
        <v>190</v>
      </c>
      <c r="I4660" s="13">
        <v>4659</v>
      </c>
    </row>
    <row r="4661" spans="1:9" x14ac:dyDescent="0.25">
      <c r="A4661" s="13" t="str">
        <f t="shared" si="72"/>
        <v xml:space="preserve">811-C      Self-Lubricating Plates </v>
      </c>
      <c r="B4661" s="13" t="s">
        <v>5396</v>
      </c>
      <c r="C4661" s="13" t="s">
        <v>5397</v>
      </c>
      <c r="D4661" s="13" t="s">
        <v>1008</v>
      </c>
      <c r="E4661" s="13" t="s">
        <v>1569</v>
      </c>
      <c r="F4661" s="13" t="s">
        <v>188</v>
      </c>
      <c r="G4661" s="13" t="s">
        <v>4873</v>
      </c>
      <c r="H4661" s="13" t="s">
        <v>190</v>
      </c>
      <c r="I4661" s="13">
        <v>4660</v>
      </c>
    </row>
    <row r="4662" spans="1:9" x14ac:dyDescent="0.25">
      <c r="A4662" s="13" t="str">
        <f t="shared" si="72"/>
        <v xml:space="preserve">811-D      Disc Bearing Device </v>
      </c>
      <c r="B4662" s="13" t="s">
        <v>5398</v>
      </c>
      <c r="C4662" s="13" t="s">
        <v>5399</v>
      </c>
      <c r="D4662" s="13" t="s">
        <v>207</v>
      </c>
      <c r="E4662" s="13" t="s">
        <v>1569</v>
      </c>
      <c r="F4662" s="13" t="s">
        <v>188</v>
      </c>
      <c r="G4662" s="13" t="s">
        <v>4873</v>
      </c>
      <c r="H4662" s="13" t="s">
        <v>190</v>
      </c>
      <c r="I4662" s="13">
        <v>4661</v>
      </c>
    </row>
    <row r="4663" spans="1:9" x14ac:dyDescent="0.25">
      <c r="A4663" s="13" t="str">
        <f t="shared" si="72"/>
        <v xml:space="preserve">812-A      Steel Grid Floor, Open Type </v>
      </c>
      <c r="B4663" s="13" t="s">
        <v>5400</v>
      </c>
      <c r="C4663" s="13" t="s">
        <v>5401</v>
      </c>
      <c r="D4663" s="13" t="s">
        <v>308</v>
      </c>
      <c r="E4663" s="13" t="s">
        <v>1569</v>
      </c>
      <c r="F4663" s="13" t="s">
        <v>188</v>
      </c>
      <c r="G4663" s="13" t="s">
        <v>4873</v>
      </c>
      <c r="H4663" s="13" t="s">
        <v>190</v>
      </c>
      <c r="I4663" s="13">
        <v>4662</v>
      </c>
    </row>
    <row r="4664" spans="1:9" x14ac:dyDescent="0.25">
      <c r="A4664" s="13" t="str">
        <f t="shared" si="72"/>
        <v xml:space="preserve">812-B      Steel Grid Floor, Concrete Filled </v>
      </c>
      <c r="B4664" s="13" t="s">
        <v>5402</v>
      </c>
      <c r="C4664" s="13" t="s">
        <v>5403</v>
      </c>
      <c r="D4664" s="13" t="s">
        <v>308</v>
      </c>
      <c r="E4664" s="13" t="s">
        <v>1569</v>
      </c>
      <c r="F4664" s="13" t="s">
        <v>188</v>
      </c>
      <c r="G4664" s="13" t="s">
        <v>4873</v>
      </c>
      <c r="H4664" s="13" t="s">
        <v>190</v>
      </c>
      <c r="I4664" s="13">
        <v>4663</v>
      </c>
    </row>
    <row r="4665" spans="1:9" x14ac:dyDescent="0.25">
      <c r="A4665" s="13" t="str">
        <f t="shared" si="72"/>
        <v xml:space="preserve">813-A      Concrete Railing </v>
      </c>
      <c r="B4665" s="13" t="s">
        <v>5404</v>
      </c>
      <c r="C4665" s="13" t="s">
        <v>5405</v>
      </c>
      <c r="D4665" s="13" t="s">
        <v>230</v>
      </c>
      <c r="E4665" s="13" t="s">
        <v>1569</v>
      </c>
      <c r="F4665" s="13" t="s">
        <v>188</v>
      </c>
      <c r="G4665" s="13" t="s">
        <v>4873</v>
      </c>
      <c r="H4665" s="13" t="s">
        <v>190</v>
      </c>
      <c r="I4665" s="13">
        <v>4664</v>
      </c>
    </row>
    <row r="4666" spans="1:9" x14ac:dyDescent="0.25">
      <c r="A4666" s="13" t="str">
        <f t="shared" si="72"/>
        <v xml:space="preserve">813-A      Concrete Railing, 32" </v>
      </c>
      <c r="B4666" s="13" t="s">
        <v>5404</v>
      </c>
      <c r="C4666" s="13" t="s">
        <v>5406</v>
      </c>
      <c r="D4666" s="13" t="s">
        <v>230</v>
      </c>
      <c r="E4666" s="13" t="s">
        <v>1569</v>
      </c>
      <c r="F4666" s="13" t="s">
        <v>188</v>
      </c>
      <c r="G4666" s="13" t="s">
        <v>4873</v>
      </c>
      <c r="H4666" s="13" t="s">
        <v>190</v>
      </c>
      <c r="I4666" s="13">
        <v>4665</v>
      </c>
    </row>
    <row r="4667" spans="1:9" x14ac:dyDescent="0.25">
      <c r="A4667" s="13" t="str">
        <f t="shared" si="72"/>
        <v xml:space="preserve">813-A      Concrete Railing, 42" </v>
      </c>
      <c r="B4667" s="13" t="s">
        <v>5404</v>
      </c>
      <c r="C4667" s="13" t="s">
        <v>5407</v>
      </c>
      <c r="D4667" s="13" t="s">
        <v>230</v>
      </c>
      <c r="E4667" s="13" t="s">
        <v>1569</v>
      </c>
      <c r="F4667" s="13" t="s">
        <v>188</v>
      </c>
      <c r="G4667" s="13" t="s">
        <v>4873</v>
      </c>
      <c r="H4667" s="13" t="s">
        <v>190</v>
      </c>
      <c r="I4667" s="13">
        <v>4666</v>
      </c>
    </row>
    <row r="4668" spans="1:9" x14ac:dyDescent="0.25">
      <c r="A4668" s="13" t="str">
        <f t="shared" si="72"/>
        <v xml:space="preserve">813-A      Concrete Railing, 36" </v>
      </c>
      <c r="B4668" s="13" t="s">
        <v>5404</v>
      </c>
      <c r="C4668" s="13" t="s">
        <v>5408</v>
      </c>
      <c r="D4668" s="13" t="s">
        <v>230</v>
      </c>
      <c r="E4668" s="13" t="s">
        <v>1569</v>
      </c>
      <c r="F4668" s="13" t="s">
        <v>188</v>
      </c>
      <c r="G4668" s="13" t="s">
        <v>4873</v>
      </c>
      <c r="H4668" s="13" t="s">
        <v>190</v>
      </c>
      <c r="I4668" s="13">
        <v>4667</v>
      </c>
    </row>
    <row r="4669" spans="1:9" x14ac:dyDescent="0.25">
      <c r="A4669" s="13" t="str">
        <f t="shared" si="72"/>
        <v xml:space="preserve">813-B      Concrete-Steel Railing </v>
      </c>
      <c r="B4669" s="13" t="s">
        <v>5409</v>
      </c>
      <c r="C4669" s="13" t="s">
        <v>5410</v>
      </c>
      <c r="D4669" s="13" t="s">
        <v>230</v>
      </c>
      <c r="E4669" s="13" t="s">
        <v>1569</v>
      </c>
      <c r="F4669" s="13" t="s">
        <v>188</v>
      </c>
      <c r="G4669" s="13" t="s">
        <v>4873</v>
      </c>
      <c r="H4669" s="13" t="s">
        <v>190</v>
      </c>
      <c r="I4669" s="13">
        <v>4668</v>
      </c>
    </row>
    <row r="4670" spans="1:9" x14ac:dyDescent="0.25">
      <c r="A4670" s="13" t="str">
        <f t="shared" si="72"/>
        <v xml:space="preserve">813-C      Concrete-Aluminum Railing </v>
      </c>
      <c r="B4670" s="13" t="s">
        <v>5411</v>
      </c>
      <c r="C4670" s="13" t="s">
        <v>5412</v>
      </c>
      <c r="D4670" s="13" t="s">
        <v>230</v>
      </c>
      <c r="E4670" s="13" t="s">
        <v>1569</v>
      </c>
      <c r="F4670" s="13" t="s">
        <v>188</v>
      </c>
      <c r="G4670" s="13" t="s">
        <v>4873</v>
      </c>
      <c r="H4670" s="13" t="s">
        <v>190</v>
      </c>
      <c r="I4670" s="13">
        <v>4669</v>
      </c>
    </row>
    <row r="4671" spans="1:9" x14ac:dyDescent="0.25">
      <c r="A4671" s="13" t="str">
        <f t="shared" si="72"/>
        <v xml:space="preserve">813-D      Concrete Median Barrier Railing </v>
      </c>
      <c r="B4671" s="13" t="s">
        <v>5413</v>
      </c>
      <c r="C4671" s="13" t="s">
        <v>5414</v>
      </c>
      <c r="D4671" s="13" t="s">
        <v>230</v>
      </c>
      <c r="E4671" s="13" t="s">
        <v>1569</v>
      </c>
      <c r="F4671" s="13" t="s">
        <v>188</v>
      </c>
      <c r="G4671" s="13" t="s">
        <v>4873</v>
      </c>
      <c r="H4671" s="13" t="s">
        <v>190</v>
      </c>
      <c r="I4671" s="13">
        <v>4670</v>
      </c>
    </row>
    <row r="4672" spans="1:9" x14ac:dyDescent="0.25">
      <c r="A4672" s="13" t="str">
        <f t="shared" si="72"/>
        <v xml:space="preserve">813-E      42" Concrete Bridge Median Barrier Railing </v>
      </c>
      <c r="B4672" s="13" t="s">
        <v>5415</v>
      </c>
      <c r="C4672" s="13" t="s">
        <v>5416</v>
      </c>
      <c r="D4672" s="13" t="s">
        <v>230</v>
      </c>
      <c r="E4672" s="13" t="s">
        <v>1569</v>
      </c>
      <c r="F4672" s="13" t="s">
        <v>188</v>
      </c>
      <c r="G4672" s="13" t="s">
        <v>4873</v>
      </c>
      <c r="H4672" s="13" t="s">
        <v>190</v>
      </c>
      <c r="I4672" s="13">
        <v>4671</v>
      </c>
    </row>
    <row r="4673" spans="1:9" x14ac:dyDescent="0.25">
      <c r="A4673" s="13" t="str">
        <f t="shared" si="72"/>
        <v xml:space="preserve">813-E      42" Concrete Bridge Railing </v>
      </c>
      <c r="B4673" s="13" t="s">
        <v>5415</v>
      </c>
      <c r="C4673" s="13" t="s">
        <v>5417</v>
      </c>
      <c r="D4673" s="13" t="s">
        <v>230</v>
      </c>
      <c r="E4673" s="13" t="s">
        <v>1569</v>
      </c>
      <c r="F4673" s="13" t="s">
        <v>188</v>
      </c>
      <c r="G4673" s="13" t="s">
        <v>4873</v>
      </c>
      <c r="H4673" s="13" t="s">
        <v>190</v>
      </c>
      <c r="I4673" s="13">
        <v>4672</v>
      </c>
    </row>
    <row r="4674" spans="1:9" x14ac:dyDescent="0.25">
      <c r="A4674" s="13" t="str">
        <f t="shared" si="72"/>
        <v xml:space="preserve">813-E      Aluminum Railing </v>
      </c>
      <c r="B4674" s="13" t="s">
        <v>5415</v>
      </c>
      <c r="C4674" s="13" t="s">
        <v>5418</v>
      </c>
      <c r="D4674" s="13" t="s">
        <v>230</v>
      </c>
      <c r="E4674" s="13" t="s">
        <v>1569</v>
      </c>
      <c r="F4674" s="13" t="s">
        <v>188</v>
      </c>
      <c r="G4674" s="13" t="s">
        <v>4873</v>
      </c>
      <c r="H4674" s="13" t="s">
        <v>190</v>
      </c>
      <c r="I4674" s="13">
        <v>4673</v>
      </c>
    </row>
    <row r="4675" spans="1:9" x14ac:dyDescent="0.25">
      <c r="A4675" s="13" t="str">
        <f t="shared" si="72"/>
        <v xml:space="preserve">813-E      Concrete Pedestrian Sidewalk Railing </v>
      </c>
      <c r="B4675" s="13" t="s">
        <v>5415</v>
      </c>
      <c r="C4675" s="13" t="s">
        <v>5419</v>
      </c>
      <c r="D4675" s="13" t="s">
        <v>230</v>
      </c>
      <c r="E4675" s="13" t="s">
        <v>1569</v>
      </c>
      <c r="F4675" s="13" t="s">
        <v>188</v>
      </c>
      <c r="G4675" s="13" t="s">
        <v>4873</v>
      </c>
      <c r="H4675" s="13" t="s">
        <v>190</v>
      </c>
      <c r="I4675" s="13">
        <v>4674</v>
      </c>
    </row>
    <row r="4676" spans="1:9" x14ac:dyDescent="0.25">
      <c r="A4676" s="13" t="str">
        <f t="shared" ref="A4676:A4739" si="73">_xlfn.CONCAT(B4676," ", C4676)</f>
        <v xml:space="preserve">813-E      Concrete Sidewalk Railing </v>
      </c>
      <c r="B4676" s="13" t="s">
        <v>5415</v>
      </c>
      <c r="C4676" s="13" t="s">
        <v>5420</v>
      </c>
      <c r="D4676" s="13" t="s">
        <v>230</v>
      </c>
      <c r="E4676" s="13" t="s">
        <v>1569</v>
      </c>
      <c r="F4676" s="13" t="s">
        <v>188</v>
      </c>
      <c r="G4676" s="13" t="s">
        <v>4873</v>
      </c>
      <c r="H4676" s="13" t="s">
        <v>190</v>
      </c>
      <c r="I4676" s="13">
        <v>4675</v>
      </c>
    </row>
    <row r="4677" spans="1:9" x14ac:dyDescent="0.25">
      <c r="A4677" s="13" t="str">
        <f t="shared" si="73"/>
        <v xml:space="preserve">813-E      Metal Railing </v>
      </c>
      <c r="B4677" s="13" t="s">
        <v>5415</v>
      </c>
      <c r="C4677" s="13" t="s">
        <v>5421</v>
      </c>
      <c r="D4677" s="13" t="s">
        <v>230</v>
      </c>
      <c r="E4677" s="13" t="s">
        <v>1569</v>
      </c>
      <c r="F4677" s="13" t="s">
        <v>188</v>
      </c>
      <c r="G4677" s="13" t="s">
        <v>4873</v>
      </c>
      <c r="H4677" s="13" t="s">
        <v>190</v>
      </c>
      <c r="I4677" s="13">
        <v>4676</v>
      </c>
    </row>
    <row r="4678" spans="1:9" x14ac:dyDescent="0.25">
      <c r="A4678" s="13" t="str">
        <f t="shared" si="73"/>
        <v xml:space="preserve">813-E      Modified Railing </v>
      </c>
      <c r="B4678" s="13" t="s">
        <v>5415</v>
      </c>
      <c r="C4678" s="13" t="s">
        <v>5422</v>
      </c>
      <c r="D4678" s="13" t="s">
        <v>230</v>
      </c>
      <c r="E4678" s="13" t="s">
        <v>1569</v>
      </c>
      <c r="F4678" s="13" t="s">
        <v>188</v>
      </c>
      <c r="G4678" s="13" t="s">
        <v>4873</v>
      </c>
      <c r="H4678" s="13" t="s">
        <v>190</v>
      </c>
      <c r="I4678" s="13">
        <v>4677</v>
      </c>
    </row>
    <row r="4679" spans="1:9" x14ac:dyDescent="0.25">
      <c r="A4679" s="13" t="str">
        <f t="shared" si="73"/>
        <v xml:space="preserve">813-E      Pedestrian Railing </v>
      </c>
      <c r="B4679" s="13" t="s">
        <v>5415</v>
      </c>
      <c r="C4679" s="13" t="s">
        <v>5423</v>
      </c>
      <c r="D4679" s="13" t="s">
        <v>230</v>
      </c>
      <c r="E4679" s="13" t="s">
        <v>1569</v>
      </c>
      <c r="F4679" s="13" t="s">
        <v>188</v>
      </c>
      <c r="G4679" s="13" t="s">
        <v>4873</v>
      </c>
      <c r="H4679" s="13" t="s">
        <v>190</v>
      </c>
      <c r="I4679" s="13">
        <v>4678</v>
      </c>
    </row>
    <row r="4680" spans="1:9" x14ac:dyDescent="0.25">
      <c r="A4680" s="13" t="str">
        <f t="shared" si="73"/>
        <v xml:space="preserve">813-E      Permanent Railing </v>
      </c>
      <c r="B4680" s="13" t="s">
        <v>5415</v>
      </c>
      <c r="C4680" s="13" t="s">
        <v>5424</v>
      </c>
      <c r="D4680" s="13" t="s">
        <v>230</v>
      </c>
      <c r="E4680" s="13" t="s">
        <v>1569</v>
      </c>
      <c r="F4680" s="13" t="s">
        <v>188</v>
      </c>
      <c r="G4680" s="13" t="s">
        <v>4873</v>
      </c>
      <c r="H4680" s="13" t="s">
        <v>190</v>
      </c>
      <c r="I4680" s="13">
        <v>4679</v>
      </c>
    </row>
    <row r="4681" spans="1:9" x14ac:dyDescent="0.25">
      <c r="A4681" s="13" t="str">
        <f t="shared" si="73"/>
        <v xml:space="preserve">813-E      Railing </v>
      </c>
      <c r="B4681" s="13" t="s">
        <v>5415</v>
      </c>
      <c r="C4681" s="13" t="s">
        <v>5425</v>
      </c>
      <c r="D4681" s="13" t="s">
        <v>230</v>
      </c>
      <c r="E4681" s="13" t="s">
        <v>1569</v>
      </c>
      <c r="F4681" s="13" t="s">
        <v>188</v>
      </c>
      <c r="G4681" s="13" t="s">
        <v>4873</v>
      </c>
      <c r="H4681" s="13" t="s">
        <v>190</v>
      </c>
      <c r="I4681" s="13">
        <v>4680</v>
      </c>
    </row>
    <row r="4682" spans="1:9" x14ac:dyDescent="0.25">
      <c r="A4682" s="13" t="str">
        <f t="shared" si="73"/>
        <v xml:space="preserve">813-E      Steel Pipe Railing </v>
      </c>
      <c r="B4682" s="13" t="s">
        <v>5415</v>
      </c>
      <c r="C4682" s="13" t="s">
        <v>5426</v>
      </c>
      <c r="D4682" s="13" t="s">
        <v>230</v>
      </c>
      <c r="E4682" s="13" t="s">
        <v>1569</v>
      </c>
      <c r="F4682" s="13" t="s">
        <v>188</v>
      </c>
      <c r="G4682" s="13" t="s">
        <v>4873</v>
      </c>
      <c r="H4682" s="13" t="s">
        <v>190</v>
      </c>
      <c r="I4682" s="13">
        <v>4681</v>
      </c>
    </row>
    <row r="4683" spans="1:9" x14ac:dyDescent="0.25">
      <c r="A4683" s="13" t="str">
        <f t="shared" si="73"/>
        <v xml:space="preserve">813-E      42" Pedestrian Railing </v>
      </c>
      <c r="B4683" s="13" t="s">
        <v>5415</v>
      </c>
      <c r="C4683" s="13" t="s">
        <v>5427</v>
      </c>
      <c r="D4683" s="13" t="s">
        <v>230</v>
      </c>
      <c r="E4683" s="13" t="s">
        <v>1569</v>
      </c>
      <c r="F4683" s="13" t="s">
        <v>188</v>
      </c>
      <c r="G4683" s="13" t="s">
        <v>4873</v>
      </c>
      <c r="H4683" s="13" t="s">
        <v>190</v>
      </c>
      <c r="I4683" s="13">
        <v>4682</v>
      </c>
    </row>
    <row r="4684" spans="1:9" x14ac:dyDescent="0.25">
      <c r="A4684" s="13" t="str">
        <f t="shared" si="73"/>
        <v xml:space="preserve">814-A      Painting of Metal Structures </v>
      </c>
      <c r="B4684" s="13" t="s">
        <v>5428</v>
      </c>
      <c r="C4684" s="13" t="s">
        <v>5429</v>
      </c>
      <c r="D4684" s="13" t="s">
        <v>186</v>
      </c>
      <c r="E4684" s="13" t="s">
        <v>1569</v>
      </c>
      <c r="F4684" s="13" t="s">
        <v>188</v>
      </c>
      <c r="G4684" s="13" t="s">
        <v>4873</v>
      </c>
      <c r="H4684" s="13" t="s">
        <v>190</v>
      </c>
      <c r="I4684" s="13">
        <v>4683</v>
      </c>
    </row>
    <row r="4685" spans="1:9" x14ac:dyDescent="0.25">
      <c r="A4685" s="13" t="str">
        <f t="shared" si="73"/>
        <v xml:space="preserve">814-B      Painting of Bridge </v>
      </c>
      <c r="B4685" s="13" t="s">
        <v>5430</v>
      </c>
      <c r="C4685" s="13" t="s">
        <v>5431</v>
      </c>
      <c r="D4685" s="13" t="s">
        <v>186</v>
      </c>
      <c r="E4685" s="13" t="s">
        <v>1569</v>
      </c>
      <c r="F4685" s="13" t="s">
        <v>188</v>
      </c>
      <c r="G4685" s="13" t="s">
        <v>4873</v>
      </c>
      <c r="H4685" s="13" t="s">
        <v>190</v>
      </c>
      <c r="I4685" s="13">
        <v>4684</v>
      </c>
    </row>
    <row r="4686" spans="1:9" x14ac:dyDescent="0.25">
      <c r="A4686" s="13" t="str">
        <f t="shared" si="73"/>
        <v xml:space="preserve">815-A      Loose Riprap, Size 100 </v>
      </c>
      <c r="B4686" s="13" t="s">
        <v>5432</v>
      </c>
      <c r="C4686" s="13" t="s">
        <v>5433</v>
      </c>
      <c r="D4686" s="13" t="s">
        <v>228</v>
      </c>
      <c r="E4686" s="13" t="s">
        <v>1569</v>
      </c>
      <c r="F4686" s="13" t="s">
        <v>188</v>
      </c>
      <c r="G4686" s="13" t="s">
        <v>4873</v>
      </c>
      <c r="H4686" s="13" t="s">
        <v>190</v>
      </c>
      <c r="I4686" s="13">
        <v>4685</v>
      </c>
    </row>
    <row r="4687" spans="1:9" x14ac:dyDescent="0.25">
      <c r="A4687" s="13" t="str">
        <f t="shared" si="73"/>
        <v xml:space="preserve">815-A      Loose Riprap, Size 100 </v>
      </c>
      <c r="B4687" s="13" t="s">
        <v>5432</v>
      </c>
      <c r="C4687" s="13" t="s">
        <v>5433</v>
      </c>
      <c r="D4687" s="13" t="s">
        <v>425</v>
      </c>
      <c r="E4687" s="13" t="s">
        <v>1569</v>
      </c>
      <c r="F4687" s="13" t="s">
        <v>188</v>
      </c>
      <c r="G4687" s="13" t="s">
        <v>4873</v>
      </c>
      <c r="H4687" s="13" t="s">
        <v>190</v>
      </c>
      <c r="I4687" s="13">
        <v>4686</v>
      </c>
    </row>
    <row r="4688" spans="1:9" x14ac:dyDescent="0.25">
      <c r="A4688" s="13" t="str">
        <f t="shared" si="73"/>
        <v xml:space="preserve">815-A      Loose Riprap, Size 150 </v>
      </c>
      <c r="B4688" s="13" t="s">
        <v>5432</v>
      </c>
      <c r="C4688" s="13" t="s">
        <v>5434</v>
      </c>
      <c r="D4688" s="13" t="s">
        <v>425</v>
      </c>
      <c r="E4688" s="13" t="s">
        <v>1569</v>
      </c>
      <c r="F4688" s="13" t="s">
        <v>188</v>
      </c>
      <c r="G4688" s="13" t="s">
        <v>4873</v>
      </c>
      <c r="H4688" s="13" t="s">
        <v>190</v>
      </c>
      <c r="I4688" s="13">
        <v>4687</v>
      </c>
    </row>
    <row r="4689" spans="1:9" x14ac:dyDescent="0.25">
      <c r="A4689" s="13" t="str">
        <f t="shared" si="73"/>
        <v xml:space="preserve">815-A      Loose Riprap, Size 150 </v>
      </c>
      <c r="B4689" s="13" t="s">
        <v>5432</v>
      </c>
      <c r="C4689" s="13" t="s">
        <v>5434</v>
      </c>
      <c r="D4689" s="13" t="s">
        <v>228</v>
      </c>
      <c r="E4689" s="13" t="s">
        <v>1569</v>
      </c>
      <c r="F4689" s="13" t="s">
        <v>188</v>
      </c>
      <c r="G4689" s="13" t="s">
        <v>4873</v>
      </c>
      <c r="H4689" s="13" t="s">
        <v>190</v>
      </c>
      <c r="I4689" s="13">
        <v>4688</v>
      </c>
    </row>
    <row r="4690" spans="1:9" x14ac:dyDescent="0.25">
      <c r="A4690" s="13" t="str">
        <f t="shared" si="73"/>
        <v xml:space="preserve">815-A      Loose Riprap, Size 200 </v>
      </c>
      <c r="B4690" s="13" t="s">
        <v>5432</v>
      </c>
      <c r="C4690" s="13" t="s">
        <v>5435</v>
      </c>
      <c r="D4690" s="13" t="s">
        <v>228</v>
      </c>
      <c r="E4690" s="13" t="s">
        <v>1569</v>
      </c>
      <c r="F4690" s="13" t="s">
        <v>188</v>
      </c>
      <c r="G4690" s="13" t="s">
        <v>4873</v>
      </c>
      <c r="H4690" s="13" t="s">
        <v>190</v>
      </c>
      <c r="I4690" s="13">
        <v>4689</v>
      </c>
    </row>
    <row r="4691" spans="1:9" x14ac:dyDescent="0.25">
      <c r="A4691" s="13" t="str">
        <f t="shared" si="73"/>
        <v xml:space="preserve">815-A      Loose Riprap, Size 200 </v>
      </c>
      <c r="B4691" s="13" t="s">
        <v>5432</v>
      </c>
      <c r="C4691" s="13" t="s">
        <v>5435</v>
      </c>
      <c r="D4691" s="13" t="s">
        <v>425</v>
      </c>
      <c r="E4691" s="13" t="s">
        <v>1569</v>
      </c>
      <c r="F4691" s="13" t="s">
        <v>188</v>
      </c>
      <c r="G4691" s="13" t="s">
        <v>4873</v>
      </c>
      <c r="H4691" s="13" t="s">
        <v>190</v>
      </c>
      <c r="I4691" s="13">
        <v>4690</v>
      </c>
    </row>
    <row r="4692" spans="1:9" x14ac:dyDescent="0.25">
      <c r="A4692" s="13" t="str">
        <f t="shared" si="73"/>
        <v xml:space="preserve">815-A      Loose Riprap, Size 300 </v>
      </c>
      <c r="B4692" s="13" t="s">
        <v>5432</v>
      </c>
      <c r="C4692" s="13" t="s">
        <v>5436</v>
      </c>
      <c r="D4692" s="13" t="s">
        <v>425</v>
      </c>
      <c r="E4692" s="13" t="s">
        <v>1569</v>
      </c>
      <c r="F4692" s="13" t="s">
        <v>188</v>
      </c>
      <c r="G4692" s="13" t="s">
        <v>4873</v>
      </c>
      <c r="H4692" s="13" t="s">
        <v>190</v>
      </c>
      <c r="I4692" s="13">
        <v>4691</v>
      </c>
    </row>
    <row r="4693" spans="1:9" x14ac:dyDescent="0.25">
      <c r="A4693" s="13" t="str">
        <f t="shared" si="73"/>
        <v xml:space="preserve">815-A      Loose Riprap, Size 300 </v>
      </c>
      <c r="B4693" s="13" t="s">
        <v>5432</v>
      </c>
      <c r="C4693" s="13" t="s">
        <v>5436</v>
      </c>
      <c r="D4693" s="13" t="s">
        <v>228</v>
      </c>
      <c r="E4693" s="13" t="s">
        <v>1569</v>
      </c>
      <c r="F4693" s="13" t="s">
        <v>188</v>
      </c>
      <c r="G4693" s="13" t="s">
        <v>4873</v>
      </c>
      <c r="H4693" s="13" t="s">
        <v>190</v>
      </c>
      <c r="I4693" s="13">
        <v>4692</v>
      </c>
    </row>
    <row r="4694" spans="1:9" x14ac:dyDescent="0.25">
      <c r="A4694" s="13" t="str">
        <f t="shared" si="73"/>
        <v xml:space="preserve">815-A      Loose Riprap, Size 500 </v>
      </c>
      <c r="B4694" s="13" t="s">
        <v>5432</v>
      </c>
      <c r="C4694" s="13" t="s">
        <v>5437</v>
      </c>
      <c r="D4694" s="13" t="s">
        <v>425</v>
      </c>
      <c r="E4694" s="13" t="s">
        <v>1569</v>
      </c>
      <c r="F4694" s="13" t="s">
        <v>188</v>
      </c>
      <c r="G4694" s="13" t="s">
        <v>4873</v>
      </c>
      <c r="H4694" s="13" t="s">
        <v>190</v>
      </c>
      <c r="I4694" s="13">
        <v>4693</v>
      </c>
    </row>
    <row r="4695" spans="1:9" x14ac:dyDescent="0.25">
      <c r="A4695" s="13" t="str">
        <f t="shared" si="73"/>
        <v xml:space="preserve">815-A      Loose Riprap, Size 500 </v>
      </c>
      <c r="B4695" s="13" t="s">
        <v>5432</v>
      </c>
      <c r="C4695" s="13" t="s">
        <v>5437</v>
      </c>
      <c r="D4695" s="13" t="s">
        <v>228</v>
      </c>
      <c r="E4695" s="13" t="s">
        <v>1569</v>
      </c>
      <c r="F4695" s="13" t="s">
        <v>188</v>
      </c>
      <c r="G4695" s="13" t="s">
        <v>4873</v>
      </c>
      <c r="H4695" s="13" t="s">
        <v>190</v>
      </c>
      <c r="I4695" s="13">
        <v>4694</v>
      </c>
    </row>
    <row r="4696" spans="1:9" x14ac:dyDescent="0.25">
      <c r="A4696" s="13" t="str">
        <f t="shared" si="73"/>
        <v xml:space="preserve">815-B      Grouted Riprap </v>
      </c>
      <c r="B4696" s="13" t="s">
        <v>5438</v>
      </c>
      <c r="C4696" s="13" t="s">
        <v>5439</v>
      </c>
      <c r="D4696" s="13" t="s">
        <v>228</v>
      </c>
      <c r="E4696" s="13" t="s">
        <v>1569</v>
      </c>
      <c r="F4696" s="13" t="s">
        <v>188</v>
      </c>
      <c r="G4696" s="13" t="s">
        <v>4873</v>
      </c>
      <c r="H4696" s="13" t="s">
        <v>190</v>
      </c>
      <c r="I4696" s="13">
        <v>4695</v>
      </c>
    </row>
    <row r="4697" spans="1:9" x14ac:dyDescent="0.25">
      <c r="A4697" s="13" t="str">
        <f t="shared" si="73"/>
        <v xml:space="preserve">815-C      Concrete Riprap in Bags </v>
      </c>
      <c r="B4697" s="13" t="s">
        <v>5440</v>
      </c>
      <c r="C4697" s="13" t="s">
        <v>5441</v>
      </c>
      <c r="D4697" s="13" t="s">
        <v>241</v>
      </c>
      <c r="E4697" s="13" t="s">
        <v>1569</v>
      </c>
      <c r="F4697" s="13" t="s">
        <v>188</v>
      </c>
      <c r="G4697" s="13" t="s">
        <v>4873</v>
      </c>
      <c r="H4697" s="13" t="s">
        <v>190</v>
      </c>
      <c r="I4697" s="13">
        <v>4696</v>
      </c>
    </row>
    <row r="4698" spans="1:9" x14ac:dyDescent="0.25">
      <c r="A4698" s="13" t="str">
        <f t="shared" si="73"/>
        <v xml:space="preserve">815-D      Concrete Slope Paving </v>
      </c>
      <c r="B4698" s="13" t="s">
        <v>5442</v>
      </c>
      <c r="C4698" s="13" t="s">
        <v>5443</v>
      </c>
      <c r="D4698" s="13" t="s">
        <v>241</v>
      </c>
      <c r="E4698" s="13" t="s">
        <v>1569</v>
      </c>
      <c r="F4698" s="13" t="s">
        <v>188</v>
      </c>
      <c r="G4698" s="13" t="s">
        <v>4873</v>
      </c>
      <c r="H4698" s="13" t="s">
        <v>190</v>
      </c>
      <c r="I4698" s="13">
        <v>4697</v>
      </c>
    </row>
    <row r="4699" spans="1:9" x14ac:dyDescent="0.25">
      <c r="A4699" s="13" t="str">
        <f t="shared" si="73"/>
        <v xml:space="preserve">815-E      Geotextile under Riprap </v>
      </c>
      <c r="B4699" s="13" t="s">
        <v>5444</v>
      </c>
      <c r="C4699" s="13" t="s">
        <v>5445</v>
      </c>
      <c r="D4699" s="13" t="s">
        <v>228</v>
      </c>
      <c r="E4699" s="13" t="s">
        <v>1569</v>
      </c>
      <c r="F4699" s="13" t="s">
        <v>188</v>
      </c>
      <c r="G4699" s="13" t="s">
        <v>4873</v>
      </c>
      <c r="H4699" s="13" t="s">
        <v>190</v>
      </c>
      <c r="I4699" s="13">
        <v>4698</v>
      </c>
    </row>
    <row r="4700" spans="1:9" x14ac:dyDescent="0.25">
      <c r="A4700" s="13" t="str">
        <f t="shared" si="73"/>
        <v xml:space="preserve">815-F      Sediment Control Stone </v>
      </c>
      <c r="B4700" s="13" t="s">
        <v>5446</v>
      </c>
      <c r="C4700" s="13" t="s">
        <v>5447</v>
      </c>
      <c r="D4700" s="13" t="s">
        <v>241</v>
      </c>
      <c r="E4700" s="13" t="s">
        <v>1569</v>
      </c>
      <c r="F4700" s="13" t="s">
        <v>188</v>
      </c>
      <c r="G4700" s="13" t="s">
        <v>4873</v>
      </c>
      <c r="H4700" s="13" t="s">
        <v>190</v>
      </c>
      <c r="I4700" s="13">
        <v>4699</v>
      </c>
    </row>
    <row r="4701" spans="1:9" x14ac:dyDescent="0.25">
      <c r="A4701" s="13" t="str">
        <f t="shared" si="73"/>
        <v xml:space="preserve">815-F      Sediment Control Stone </v>
      </c>
      <c r="B4701" s="13" t="s">
        <v>5446</v>
      </c>
      <c r="C4701" s="13" t="s">
        <v>5447</v>
      </c>
      <c r="D4701" s="13" t="s">
        <v>425</v>
      </c>
      <c r="E4701" s="13" t="s">
        <v>1569</v>
      </c>
      <c r="F4701" s="13" t="s">
        <v>188</v>
      </c>
      <c r="G4701" s="13" t="s">
        <v>4873</v>
      </c>
      <c r="H4701" s="13" t="s">
        <v>190</v>
      </c>
      <c r="I4701" s="13">
        <v>4700</v>
      </c>
    </row>
    <row r="4702" spans="1:9" x14ac:dyDescent="0.25">
      <c r="A4702" s="13" t="str">
        <f t="shared" si="73"/>
        <v xml:space="preserve">907-815-G  Concrete Filled Cellular Confinement System </v>
      </c>
      <c r="B4702" s="13" t="s">
        <v>5448</v>
      </c>
      <c r="C4702" s="13" t="s">
        <v>5449</v>
      </c>
      <c r="D4702" s="13" t="s">
        <v>228</v>
      </c>
      <c r="E4702" s="13" t="s">
        <v>1569</v>
      </c>
      <c r="F4702" s="13" t="s">
        <v>188</v>
      </c>
      <c r="G4702" s="13" t="s">
        <v>4873</v>
      </c>
      <c r="H4702" s="13" t="s">
        <v>190</v>
      </c>
      <c r="I4702" s="13">
        <v>4701</v>
      </c>
    </row>
    <row r="4703" spans="1:9" x14ac:dyDescent="0.25">
      <c r="A4703" s="13" t="str">
        <f t="shared" si="73"/>
        <v xml:space="preserve">816-A      Maintenance Painting of Metal Structures </v>
      </c>
      <c r="B4703" s="13" t="s">
        <v>5450</v>
      </c>
      <c r="C4703" s="13" t="s">
        <v>5451</v>
      </c>
      <c r="D4703" s="13" t="s">
        <v>186</v>
      </c>
      <c r="E4703" s="13" t="s">
        <v>1569</v>
      </c>
      <c r="F4703" s="13" t="s">
        <v>188</v>
      </c>
      <c r="G4703" s="13" t="s">
        <v>4873</v>
      </c>
      <c r="H4703" s="13" t="s">
        <v>190</v>
      </c>
      <c r="I4703" s="13">
        <v>4702</v>
      </c>
    </row>
    <row r="4704" spans="1:9" x14ac:dyDescent="0.25">
      <c r="A4704" s="13" t="str">
        <f t="shared" si="73"/>
        <v xml:space="preserve">907-816-A  Maintenance Painting of Metal Structures </v>
      </c>
      <c r="B4704" s="13" t="s">
        <v>5452</v>
      </c>
      <c r="C4704" s="13" t="s">
        <v>5451</v>
      </c>
      <c r="D4704" s="13" t="s">
        <v>186</v>
      </c>
      <c r="E4704" s="13" t="s">
        <v>1569</v>
      </c>
      <c r="F4704" s="13" t="s">
        <v>188</v>
      </c>
      <c r="G4704" s="13" t="s">
        <v>4873</v>
      </c>
      <c r="H4704" s="13" t="s">
        <v>190</v>
      </c>
      <c r="I4704" s="13">
        <v>4703</v>
      </c>
    </row>
    <row r="4705" spans="1:9" x14ac:dyDescent="0.25">
      <c r="A4705" s="13" t="str">
        <f t="shared" si="73"/>
        <v xml:space="preserve">816-B      Maintenance Painting of Metal Structures </v>
      </c>
      <c r="B4705" s="13" t="s">
        <v>5453</v>
      </c>
      <c r="C4705" s="13" t="s">
        <v>5451</v>
      </c>
      <c r="D4705" s="13" t="s">
        <v>207</v>
      </c>
      <c r="E4705" s="13" t="s">
        <v>1569</v>
      </c>
      <c r="F4705" s="13" t="s">
        <v>188</v>
      </c>
      <c r="G4705" s="13" t="s">
        <v>4873</v>
      </c>
      <c r="H4705" s="13" t="s">
        <v>190</v>
      </c>
      <c r="I4705" s="13">
        <v>4704</v>
      </c>
    </row>
    <row r="4706" spans="1:9" x14ac:dyDescent="0.25">
      <c r="A4706" s="13" t="str">
        <f t="shared" si="73"/>
        <v xml:space="preserve">816-C      Maintenance Painting of Existing Bridge </v>
      </c>
      <c r="B4706" s="13" t="s">
        <v>5454</v>
      </c>
      <c r="C4706" s="13" t="s">
        <v>5455</v>
      </c>
      <c r="D4706" s="13" t="s">
        <v>186</v>
      </c>
      <c r="E4706" s="13" t="s">
        <v>1569</v>
      </c>
      <c r="F4706" s="13" t="s">
        <v>188</v>
      </c>
      <c r="G4706" s="13" t="s">
        <v>4873</v>
      </c>
      <c r="H4706" s="13" t="s">
        <v>190</v>
      </c>
      <c r="I4706" s="13">
        <v>4705</v>
      </c>
    </row>
    <row r="4707" spans="1:9" x14ac:dyDescent="0.25">
      <c r="A4707" s="13" t="str">
        <f t="shared" si="73"/>
        <v xml:space="preserve">907-819-A  Gabions </v>
      </c>
      <c r="B4707" s="13" t="s">
        <v>5456</v>
      </c>
      <c r="C4707" s="13" t="s">
        <v>5457</v>
      </c>
      <c r="D4707" s="13" t="s">
        <v>241</v>
      </c>
      <c r="E4707" s="13" t="s">
        <v>1569</v>
      </c>
      <c r="F4707" s="13" t="s">
        <v>188</v>
      </c>
      <c r="G4707" s="13" t="s">
        <v>4873</v>
      </c>
      <c r="H4707" s="13" t="s">
        <v>190</v>
      </c>
      <c r="I4707" s="13">
        <v>4706</v>
      </c>
    </row>
    <row r="4708" spans="1:9" x14ac:dyDescent="0.25">
      <c r="A4708" s="13" t="str">
        <f t="shared" si="73"/>
        <v xml:space="preserve">820-A      Treated Timber </v>
      </c>
      <c r="B4708" s="13" t="s">
        <v>5458</v>
      </c>
      <c r="C4708" s="13" t="s">
        <v>5459</v>
      </c>
      <c r="D4708" s="13" t="s">
        <v>5460</v>
      </c>
      <c r="E4708" s="13" t="s">
        <v>1569</v>
      </c>
      <c r="F4708" s="13" t="s">
        <v>188</v>
      </c>
      <c r="G4708" s="13" t="s">
        <v>4873</v>
      </c>
      <c r="H4708" s="13" t="s">
        <v>190</v>
      </c>
      <c r="I4708" s="13">
        <v>4707</v>
      </c>
    </row>
    <row r="4709" spans="1:9" x14ac:dyDescent="0.25">
      <c r="A4709" s="13" t="str">
        <f t="shared" si="73"/>
        <v xml:space="preserve">820-B      Untreated Timber </v>
      </c>
      <c r="B4709" s="13" t="s">
        <v>5461</v>
      </c>
      <c r="C4709" s="13" t="s">
        <v>5462</v>
      </c>
      <c r="D4709" s="13" t="s">
        <v>5460</v>
      </c>
      <c r="E4709" s="13" t="s">
        <v>1569</v>
      </c>
      <c r="F4709" s="13" t="s">
        <v>188</v>
      </c>
      <c r="G4709" s="13" t="s">
        <v>4873</v>
      </c>
      <c r="H4709" s="13" t="s">
        <v>190</v>
      </c>
      <c r="I4709" s="13">
        <v>4708</v>
      </c>
    </row>
    <row r="4710" spans="1:9" x14ac:dyDescent="0.25">
      <c r="A4710" s="13" t="str">
        <f t="shared" si="73"/>
        <v xml:space="preserve">820-C      Untreated Timber Piling </v>
      </c>
      <c r="B4710" s="13" t="s">
        <v>5463</v>
      </c>
      <c r="C4710" s="13" t="s">
        <v>5464</v>
      </c>
      <c r="D4710" s="13" t="s">
        <v>230</v>
      </c>
      <c r="E4710" s="13" t="s">
        <v>1569</v>
      </c>
      <c r="F4710" s="13" t="s">
        <v>188</v>
      </c>
      <c r="G4710" s="13" t="s">
        <v>4873</v>
      </c>
      <c r="H4710" s="13" t="s">
        <v>190</v>
      </c>
      <c r="I4710" s="13">
        <v>4709</v>
      </c>
    </row>
    <row r="4711" spans="1:9" x14ac:dyDescent="0.25">
      <c r="A4711" s="13" t="str">
        <f t="shared" si="73"/>
        <v xml:space="preserve">820-D      Treated Timber Piling </v>
      </c>
      <c r="B4711" s="13" t="s">
        <v>5465</v>
      </c>
      <c r="C4711" s="13" t="s">
        <v>5466</v>
      </c>
      <c r="D4711" s="13" t="s">
        <v>230</v>
      </c>
      <c r="E4711" s="13" t="s">
        <v>1569</v>
      </c>
      <c r="F4711" s="13" t="s">
        <v>188</v>
      </c>
      <c r="G4711" s="13" t="s">
        <v>4873</v>
      </c>
      <c r="H4711" s="13" t="s">
        <v>190</v>
      </c>
      <c r="I4711" s="13">
        <v>4710</v>
      </c>
    </row>
    <row r="4712" spans="1:9" x14ac:dyDescent="0.25">
      <c r="A4712" s="13" t="str">
        <f t="shared" si="73"/>
        <v xml:space="preserve">907-821-A  Prefabricated Pedestrian Bridge </v>
      </c>
      <c r="B4712" s="13" t="s">
        <v>5467</v>
      </c>
      <c r="C4712" s="13" t="s">
        <v>5468</v>
      </c>
      <c r="D4712" s="13" t="s">
        <v>207</v>
      </c>
      <c r="E4712" s="13" t="s">
        <v>1569</v>
      </c>
      <c r="F4712" s="13" t="s">
        <v>188</v>
      </c>
      <c r="G4712" s="13" t="s">
        <v>4873</v>
      </c>
      <c r="H4712" s="13" t="s">
        <v>190</v>
      </c>
      <c r="I4712" s="13">
        <v>4711</v>
      </c>
    </row>
    <row r="4713" spans="1:9" x14ac:dyDescent="0.25">
      <c r="A4713" s="13" t="str">
        <f t="shared" si="73"/>
        <v xml:space="preserve">907-821-B  Prefabricated Pedestrian Bridge, Elevator-Stair Towers </v>
      </c>
      <c r="B4713" s="13" t="s">
        <v>5469</v>
      </c>
      <c r="C4713" s="13" t="s">
        <v>5470</v>
      </c>
      <c r="D4713" s="13" t="s">
        <v>186</v>
      </c>
      <c r="E4713" s="13" t="s">
        <v>1569</v>
      </c>
      <c r="F4713" s="13" t="s">
        <v>188</v>
      </c>
      <c r="G4713" s="13" t="s">
        <v>4873</v>
      </c>
      <c r="H4713" s="13" t="s">
        <v>190</v>
      </c>
      <c r="I4713" s="13">
        <v>4712</v>
      </c>
    </row>
    <row r="4714" spans="1:9" x14ac:dyDescent="0.25">
      <c r="A4714" s="13" t="str">
        <f t="shared" si="73"/>
        <v xml:space="preserve">907-821-C  Prefabricated Bridge Superstructure Move </v>
      </c>
      <c r="B4714" s="13" t="s">
        <v>5471</v>
      </c>
      <c r="C4714" s="13" t="s">
        <v>5472</v>
      </c>
      <c r="D4714" s="13" t="s">
        <v>186</v>
      </c>
      <c r="E4714" s="13" t="s">
        <v>1569</v>
      </c>
      <c r="F4714" s="13" t="s">
        <v>188</v>
      </c>
      <c r="G4714" s="13" t="s">
        <v>4873</v>
      </c>
      <c r="H4714" s="13" t="s">
        <v>190</v>
      </c>
      <c r="I4714" s="13">
        <v>4713</v>
      </c>
    </row>
    <row r="4715" spans="1:9" x14ac:dyDescent="0.25">
      <c r="A4715" s="13" t="str">
        <f t="shared" si="73"/>
        <v xml:space="preserve">907-821-PP Pedestrian Boardwalk, Per Plans </v>
      </c>
      <c r="B4715" s="13" t="s">
        <v>5473</v>
      </c>
      <c r="C4715" s="13" t="s">
        <v>5474</v>
      </c>
      <c r="D4715" s="13" t="s">
        <v>230</v>
      </c>
      <c r="E4715" s="13" t="s">
        <v>1569</v>
      </c>
      <c r="F4715" s="13" t="s">
        <v>188</v>
      </c>
      <c r="G4715" s="13" t="s">
        <v>4873</v>
      </c>
      <c r="H4715" s="13" t="s">
        <v>190</v>
      </c>
      <c r="I4715" s="13">
        <v>4714</v>
      </c>
    </row>
    <row r="4716" spans="1:9" x14ac:dyDescent="0.25">
      <c r="A4716" s="13" t="str">
        <f t="shared" si="73"/>
        <v xml:space="preserve">822-A      1" Neoprene Expansion Joint, Type A </v>
      </c>
      <c r="B4716" s="13" t="s">
        <v>5475</v>
      </c>
      <c r="C4716" s="13" t="s">
        <v>5476</v>
      </c>
      <c r="D4716" s="13" t="s">
        <v>230</v>
      </c>
      <c r="E4716" s="13" t="s">
        <v>1569</v>
      </c>
      <c r="F4716" s="13" t="s">
        <v>188</v>
      </c>
      <c r="G4716" s="13" t="s">
        <v>4873</v>
      </c>
      <c r="H4716" s="13" t="s">
        <v>190</v>
      </c>
      <c r="I4716" s="13">
        <v>4715</v>
      </c>
    </row>
    <row r="4717" spans="1:9" x14ac:dyDescent="0.25">
      <c r="A4717" s="13" t="str">
        <f t="shared" si="73"/>
        <v xml:space="preserve">822-A      1" Neoprene Expansion Joint, Type B </v>
      </c>
      <c r="B4717" s="13" t="s">
        <v>5475</v>
      </c>
      <c r="C4717" s="13" t="s">
        <v>5477</v>
      </c>
      <c r="D4717" s="13" t="s">
        <v>230</v>
      </c>
      <c r="E4717" s="13" t="s">
        <v>1569</v>
      </c>
      <c r="F4717" s="13" t="s">
        <v>188</v>
      </c>
      <c r="G4717" s="13" t="s">
        <v>4873</v>
      </c>
      <c r="H4717" s="13" t="s">
        <v>190</v>
      </c>
      <c r="I4717" s="13">
        <v>4716</v>
      </c>
    </row>
    <row r="4718" spans="1:9" x14ac:dyDescent="0.25">
      <c r="A4718" s="13" t="str">
        <f t="shared" si="73"/>
        <v xml:space="preserve">822-A      1" Neoprene Expansion Joint, Type C </v>
      </c>
      <c r="B4718" s="13" t="s">
        <v>5475</v>
      </c>
      <c r="C4718" s="13" t="s">
        <v>5478</v>
      </c>
      <c r="D4718" s="13" t="s">
        <v>230</v>
      </c>
      <c r="E4718" s="13" t="s">
        <v>1569</v>
      </c>
      <c r="F4718" s="13" t="s">
        <v>188</v>
      </c>
      <c r="G4718" s="13" t="s">
        <v>4873</v>
      </c>
      <c r="H4718" s="13" t="s">
        <v>190</v>
      </c>
      <c r="I4718" s="13">
        <v>4717</v>
      </c>
    </row>
    <row r="4719" spans="1:9" x14ac:dyDescent="0.25">
      <c r="A4719" s="13" t="str">
        <f t="shared" si="73"/>
        <v xml:space="preserve">822-A      1" Neoprene Expansion Joint, Type D </v>
      </c>
      <c r="B4719" s="13" t="s">
        <v>5475</v>
      </c>
      <c r="C4719" s="13" t="s">
        <v>5479</v>
      </c>
      <c r="D4719" s="13" t="s">
        <v>230</v>
      </c>
      <c r="E4719" s="13" t="s">
        <v>1569</v>
      </c>
      <c r="F4719" s="13" t="s">
        <v>188</v>
      </c>
      <c r="G4719" s="13" t="s">
        <v>4873</v>
      </c>
      <c r="H4719" s="13" t="s">
        <v>190</v>
      </c>
      <c r="I4719" s="13">
        <v>4718</v>
      </c>
    </row>
    <row r="4720" spans="1:9" x14ac:dyDescent="0.25">
      <c r="A4720" s="13" t="str">
        <f t="shared" si="73"/>
        <v xml:space="preserve">822-A      1" Neoprene Expansion Joint, Type E </v>
      </c>
      <c r="B4720" s="13" t="s">
        <v>5475</v>
      </c>
      <c r="C4720" s="13" t="s">
        <v>5480</v>
      </c>
      <c r="D4720" s="13" t="s">
        <v>230</v>
      </c>
      <c r="E4720" s="13" t="s">
        <v>1569</v>
      </c>
      <c r="F4720" s="13" t="s">
        <v>188</v>
      </c>
      <c r="G4720" s="13" t="s">
        <v>4873</v>
      </c>
      <c r="H4720" s="13" t="s">
        <v>190</v>
      </c>
      <c r="I4720" s="13">
        <v>4719</v>
      </c>
    </row>
    <row r="4721" spans="1:9" x14ac:dyDescent="0.25">
      <c r="A4721" s="13" t="str">
        <f t="shared" si="73"/>
        <v xml:space="preserve">822-A      1" Neoprene Expansion Joint, Type F </v>
      </c>
      <c r="B4721" s="13" t="s">
        <v>5475</v>
      </c>
      <c r="C4721" s="13" t="s">
        <v>5481</v>
      </c>
      <c r="D4721" s="13" t="s">
        <v>230</v>
      </c>
      <c r="E4721" s="13" t="s">
        <v>1569</v>
      </c>
      <c r="F4721" s="13" t="s">
        <v>188</v>
      </c>
      <c r="G4721" s="13" t="s">
        <v>4873</v>
      </c>
      <c r="H4721" s="13" t="s">
        <v>190</v>
      </c>
      <c r="I4721" s="13">
        <v>4720</v>
      </c>
    </row>
    <row r="4722" spans="1:9" x14ac:dyDescent="0.25">
      <c r="A4722" s="13" t="str">
        <f t="shared" si="73"/>
        <v xml:space="preserve">822-A      1" Neoprene Expansion Joint, Type X </v>
      </c>
      <c r="B4722" s="13" t="s">
        <v>5475</v>
      </c>
      <c r="C4722" s="13" t="s">
        <v>5482</v>
      </c>
      <c r="D4722" s="13" t="s">
        <v>230</v>
      </c>
      <c r="E4722" s="13" t="s">
        <v>1569</v>
      </c>
      <c r="F4722" s="13" t="s">
        <v>188</v>
      </c>
      <c r="G4722" s="13" t="s">
        <v>4873</v>
      </c>
      <c r="H4722" s="13" t="s">
        <v>190</v>
      </c>
      <c r="I4722" s="13">
        <v>4721</v>
      </c>
    </row>
    <row r="4723" spans="1:9" x14ac:dyDescent="0.25">
      <c r="A4723" s="13" t="str">
        <f t="shared" si="73"/>
        <v xml:space="preserve">822-A      1" Neoprene Expansion Joint, Type Y </v>
      </c>
      <c r="B4723" s="13" t="s">
        <v>5475</v>
      </c>
      <c r="C4723" s="13" t="s">
        <v>5483</v>
      </c>
      <c r="D4723" s="13" t="s">
        <v>230</v>
      </c>
      <c r="E4723" s="13" t="s">
        <v>1569</v>
      </c>
      <c r="F4723" s="13" t="s">
        <v>188</v>
      </c>
      <c r="G4723" s="13" t="s">
        <v>4873</v>
      </c>
      <c r="H4723" s="13" t="s">
        <v>190</v>
      </c>
      <c r="I4723" s="13">
        <v>4722</v>
      </c>
    </row>
    <row r="4724" spans="1:9" x14ac:dyDescent="0.25">
      <c r="A4724" s="13" t="str">
        <f t="shared" si="73"/>
        <v xml:space="preserve">822-A      12 1/4" Neoprene Expansion Joint </v>
      </c>
      <c r="B4724" s="13" t="s">
        <v>5475</v>
      </c>
      <c r="C4724" s="13" t="s">
        <v>5484</v>
      </c>
      <c r="D4724" s="13" t="s">
        <v>230</v>
      </c>
      <c r="E4724" s="13" t="s">
        <v>1569</v>
      </c>
      <c r="F4724" s="13" t="s">
        <v>188</v>
      </c>
      <c r="G4724" s="13" t="s">
        <v>4873</v>
      </c>
      <c r="H4724" s="13" t="s">
        <v>190</v>
      </c>
      <c r="I4724" s="13">
        <v>4723</v>
      </c>
    </row>
    <row r="4725" spans="1:9" x14ac:dyDescent="0.25">
      <c r="A4725" s="13" t="str">
        <f t="shared" si="73"/>
        <v xml:space="preserve">822-A      3" Neoprene Expansion Joint </v>
      </c>
      <c r="B4725" s="13" t="s">
        <v>5475</v>
      </c>
      <c r="C4725" s="13" t="s">
        <v>5485</v>
      </c>
      <c r="D4725" s="13" t="s">
        <v>230</v>
      </c>
      <c r="E4725" s="13" t="s">
        <v>1569</v>
      </c>
      <c r="F4725" s="13" t="s">
        <v>188</v>
      </c>
      <c r="G4725" s="13" t="s">
        <v>4873</v>
      </c>
      <c r="H4725" s="13" t="s">
        <v>190</v>
      </c>
      <c r="I4725" s="13">
        <v>4724</v>
      </c>
    </row>
    <row r="4726" spans="1:9" x14ac:dyDescent="0.25">
      <c r="A4726" s="13" t="str">
        <f t="shared" si="73"/>
        <v xml:space="preserve">822-A      4 3/4" Neoprene Expansion Joint </v>
      </c>
      <c r="B4726" s="13" t="s">
        <v>5475</v>
      </c>
      <c r="C4726" s="13" t="s">
        <v>5486</v>
      </c>
      <c r="D4726" s="13" t="s">
        <v>230</v>
      </c>
      <c r="E4726" s="13" t="s">
        <v>1569</v>
      </c>
      <c r="F4726" s="13" t="s">
        <v>188</v>
      </c>
      <c r="G4726" s="13" t="s">
        <v>4873</v>
      </c>
      <c r="H4726" s="13" t="s">
        <v>190</v>
      </c>
      <c r="I4726" s="13">
        <v>4725</v>
      </c>
    </row>
    <row r="4727" spans="1:9" x14ac:dyDescent="0.25">
      <c r="A4727" s="13" t="str">
        <f t="shared" si="73"/>
        <v xml:space="preserve">822-A      4" Neoprene Expansion Joint </v>
      </c>
      <c r="B4727" s="13" t="s">
        <v>5475</v>
      </c>
      <c r="C4727" s="13" t="s">
        <v>5487</v>
      </c>
      <c r="D4727" s="13" t="s">
        <v>230</v>
      </c>
      <c r="E4727" s="13" t="s">
        <v>1569</v>
      </c>
      <c r="F4727" s="13" t="s">
        <v>188</v>
      </c>
      <c r="G4727" s="13" t="s">
        <v>4873</v>
      </c>
      <c r="H4727" s="13" t="s">
        <v>190</v>
      </c>
      <c r="I4727" s="13">
        <v>4726</v>
      </c>
    </row>
    <row r="4728" spans="1:9" x14ac:dyDescent="0.25">
      <c r="A4728" s="13" t="str">
        <f t="shared" si="73"/>
        <v xml:space="preserve">822-A      5 1/2" Neoprene Expansion Joint </v>
      </c>
      <c r="B4728" s="13" t="s">
        <v>5475</v>
      </c>
      <c r="C4728" s="13" t="s">
        <v>5488</v>
      </c>
      <c r="D4728" s="13" t="s">
        <v>230</v>
      </c>
      <c r="E4728" s="13" t="s">
        <v>1569</v>
      </c>
      <c r="F4728" s="13" t="s">
        <v>188</v>
      </c>
      <c r="G4728" s="13" t="s">
        <v>4873</v>
      </c>
      <c r="H4728" s="13" t="s">
        <v>190</v>
      </c>
      <c r="I4728" s="13">
        <v>4727</v>
      </c>
    </row>
    <row r="4729" spans="1:9" x14ac:dyDescent="0.25">
      <c r="A4729" s="13" t="str">
        <f t="shared" si="73"/>
        <v xml:space="preserve">822-A      6 1/4" Neoprene Expansion Joint </v>
      </c>
      <c r="B4729" s="13" t="s">
        <v>5475</v>
      </c>
      <c r="C4729" s="13" t="s">
        <v>5489</v>
      </c>
      <c r="D4729" s="13" t="s">
        <v>230</v>
      </c>
      <c r="E4729" s="13" t="s">
        <v>1569</v>
      </c>
      <c r="F4729" s="13" t="s">
        <v>188</v>
      </c>
      <c r="G4729" s="13" t="s">
        <v>4873</v>
      </c>
      <c r="H4729" s="13" t="s">
        <v>190</v>
      </c>
      <c r="I4729" s="13">
        <v>4728</v>
      </c>
    </row>
    <row r="4730" spans="1:9" x14ac:dyDescent="0.25">
      <c r="A4730" s="13" t="str">
        <f t="shared" si="73"/>
        <v xml:space="preserve">822-A      8 1/8" Neoprene Expansion Joint </v>
      </c>
      <c r="B4730" s="13" t="s">
        <v>5475</v>
      </c>
      <c r="C4730" s="13" t="s">
        <v>5490</v>
      </c>
      <c r="D4730" s="13" t="s">
        <v>230</v>
      </c>
      <c r="E4730" s="13" t="s">
        <v>1569</v>
      </c>
      <c r="F4730" s="13" t="s">
        <v>188</v>
      </c>
      <c r="G4730" s="13" t="s">
        <v>4873</v>
      </c>
      <c r="H4730" s="13" t="s">
        <v>190</v>
      </c>
      <c r="I4730" s="13">
        <v>4729</v>
      </c>
    </row>
    <row r="4731" spans="1:9" x14ac:dyDescent="0.25">
      <c r="A4731" s="13" t="str">
        <f t="shared" si="73"/>
        <v xml:space="preserve">822-A      9 1/2" Neoprene Expansion Joint </v>
      </c>
      <c r="B4731" s="13" t="s">
        <v>5475</v>
      </c>
      <c r="C4731" s="13" t="s">
        <v>5491</v>
      </c>
      <c r="D4731" s="13" t="s">
        <v>230</v>
      </c>
      <c r="E4731" s="13" t="s">
        <v>1569</v>
      </c>
      <c r="F4731" s="13" t="s">
        <v>188</v>
      </c>
      <c r="G4731" s="13" t="s">
        <v>4873</v>
      </c>
      <c r="H4731" s="13" t="s">
        <v>190</v>
      </c>
      <c r="I4731" s="13">
        <v>4730</v>
      </c>
    </row>
    <row r="4732" spans="1:9" x14ac:dyDescent="0.25">
      <c r="A4732" s="13" t="str">
        <f t="shared" si="73"/>
        <v xml:space="preserve">907-822-B  2 1/2" Reinforced Elastomeric Molded Rubber Expansion Joint </v>
      </c>
      <c r="B4732" s="13" t="s">
        <v>5492</v>
      </c>
      <c r="C4732" s="13" t="s">
        <v>5493</v>
      </c>
      <c r="D4732" s="13" t="s">
        <v>230</v>
      </c>
      <c r="E4732" s="13" t="s">
        <v>1569</v>
      </c>
      <c r="F4732" s="13" t="s">
        <v>188</v>
      </c>
      <c r="G4732" s="13" t="s">
        <v>4873</v>
      </c>
      <c r="H4732" s="13" t="s">
        <v>190</v>
      </c>
      <c r="I4732" s="13">
        <v>4731</v>
      </c>
    </row>
    <row r="4733" spans="1:9" x14ac:dyDescent="0.25">
      <c r="A4733" s="13" t="str">
        <f t="shared" si="73"/>
        <v xml:space="preserve">907-822-B  2" Reinforced Elastomeric Molded Rubber Expansion Joint </v>
      </c>
      <c r="B4733" s="13" t="s">
        <v>5492</v>
      </c>
      <c r="C4733" s="13" t="s">
        <v>5494</v>
      </c>
      <c r="D4733" s="13" t="s">
        <v>230</v>
      </c>
      <c r="E4733" s="13" t="s">
        <v>1569</v>
      </c>
      <c r="F4733" s="13" t="s">
        <v>188</v>
      </c>
      <c r="G4733" s="13" t="s">
        <v>4873</v>
      </c>
      <c r="H4733" s="13" t="s">
        <v>190</v>
      </c>
      <c r="I4733" s="13">
        <v>4732</v>
      </c>
    </row>
    <row r="4734" spans="1:9" x14ac:dyDescent="0.25">
      <c r="A4734" s="13" t="str">
        <f t="shared" si="73"/>
        <v xml:space="preserve">907-822-B  3" Reinforced Elastomeric Molded Rubber Expansion Joint </v>
      </c>
      <c r="B4734" s="13" t="s">
        <v>5492</v>
      </c>
      <c r="C4734" s="13" t="s">
        <v>5495</v>
      </c>
      <c r="D4734" s="13" t="s">
        <v>230</v>
      </c>
      <c r="E4734" s="13" t="s">
        <v>1569</v>
      </c>
      <c r="F4734" s="13" t="s">
        <v>188</v>
      </c>
      <c r="G4734" s="13" t="s">
        <v>4873</v>
      </c>
      <c r="H4734" s="13" t="s">
        <v>190</v>
      </c>
      <c r="I4734" s="13">
        <v>4733</v>
      </c>
    </row>
    <row r="4735" spans="1:9" x14ac:dyDescent="0.25">
      <c r="A4735" s="13" t="str">
        <f t="shared" si="73"/>
        <v xml:space="preserve">907-822-B  4 3/4" Reinforced Elastomeric Molded Rubber Expansion Joint </v>
      </c>
      <c r="B4735" s="13" t="s">
        <v>5492</v>
      </c>
      <c r="C4735" s="13" t="s">
        <v>5496</v>
      </c>
      <c r="D4735" s="13" t="s">
        <v>230</v>
      </c>
      <c r="E4735" s="13" t="s">
        <v>1569</v>
      </c>
      <c r="F4735" s="13" t="s">
        <v>188</v>
      </c>
      <c r="G4735" s="13" t="s">
        <v>4873</v>
      </c>
      <c r="H4735" s="13" t="s">
        <v>190</v>
      </c>
      <c r="I4735" s="13">
        <v>4734</v>
      </c>
    </row>
    <row r="4736" spans="1:9" x14ac:dyDescent="0.25">
      <c r="A4736" s="13" t="str">
        <f t="shared" si="73"/>
        <v xml:space="preserve">907-822-B  4" Reinforced Elastomeric Molded Rubber Expansion Joint </v>
      </c>
      <c r="B4736" s="13" t="s">
        <v>5492</v>
      </c>
      <c r="C4736" s="13" t="s">
        <v>5497</v>
      </c>
      <c r="D4736" s="13" t="s">
        <v>230</v>
      </c>
      <c r="E4736" s="13" t="s">
        <v>1569</v>
      </c>
      <c r="F4736" s="13" t="s">
        <v>188</v>
      </c>
      <c r="G4736" s="13" t="s">
        <v>4873</v>
      </c>
      <c r="H4736" s="13" t="s">
        <v>190</v>
      </c>
      <c r="I4736" s="13">
        <v>4735</v>
      </c>
    </row>
    <row r="4737" spans="1:9" x14ac:dyDescent="0.25">
      <c r="A4737" s="13" t="str">
        <f t="shared" si="73"/>
        <v xml:space="preserve">907-822-B  6 1/2" Reinforced Elastomeric Molded Rubber Expansion Joint </v>
      </c>
      <c r="B4737" s="13" t="s">
        <v>5492</v>
      </c>
      <c r="C4737" s="13" t="s">
        <v>5498</v>
      </c>
      <c r="D4737" s="13" t="s">
        <v>230</v>
      </c>
      <c r="E4737" s="13" t="s">
        <v>1569</v>
      </c>
      <c r="F4737" s="13" t="s">
        <v>188</v>
      </c>
      <c r="G4737" s="13" t="s">
        <v>4873</v>
      </c>
      <c r="H4737" s="13" t="s">
        <v>190</v>
      </c>
      <c r="I4737" s="13">
        <v>4736</v>
      </c>
    </row>
    <row r="4738" spans="1:9" x14ac:dyDescent="0.25">
      <c r="A4738" s="13" t="str">
        <f t="shared" si="73"/>
        <v xml:space="preserve">907-822-B  9 5/8" Reinforced Elastomeric Molded Rubber Expansion Joint </v>
      </c>
      <c r="B4738" s="13" t="s">
        <v>5492</v>
      </c>
      <c r="C4738" s="13" t="s">
        <v>5499</v>
      </c>
      <c r="D4738" s="13" t="s">
        <v>230</v>
      </c>
      <c r="E4738" s="13" t="s">
        <v>1569</v>
      </c>
      <c r="F4738" s="13" t="s">
        <v>188</v>
      </c>
      <c r="G4738" s="13" t="s">
        <v>4873</v>
      </c>
      <c r="H4738" s="13" t="s">
        <v>190</v>
      </c>
      <c r="I4738" s="13">
        <v>4737</v>
      </c>
    </row>
    <row r="4739" spans="1:9" x14ac:dyDescent="0.25">
      <c r="A4739" s="13" t="str">
        <f t="shared" si="73"/>
        <v xml:space="preserve">907-822-B  2 1/8" Reinforced Elastomeric Molded Rubber Expansion Joint </v>
      </c>
      <c r="B4739" s="13" t="s">
        <v>5492</v>
      </c>
      <c r="C4739" s="13" t="s">
        <v>5500</v>
      </c>
      <c r="D4739" s="13" t="s">
        <v>230</v>
      </c>
      <c r="E4739" s="13" t="s">
        <v>1569</v>
      </c>
      <c r="F4739" s="13" t="s">
        <v>188</v>
      </c>
      <c r="G4739" s="13" t="s">
        <v>4873</v>
      </c>
      <c r="H4739" s="13" t="s">
        <v>190</v>
      </c>
      <c r="I4739" s="13">
        <v>4738</v>
      </c>
    </row>
    <row r="4740" spans="1:9" x14ac:dyDescent="0.25">
      <c r="A4740" s="13" t="str">
        <f t="shared" ref="A4740:A4803" si="74">_xlfn.CONCAT(B4740," ", C4740)</f>
        <v xml:space="preserve">907-822-B  3 3/4" Reinforced Elastomeric Molded Rubber Expansion Joint </v>
      </c>
      <c r="B4740" s="13" t="s">
        <v>5492</v>
      </c>
      <c r="C4740" s="13" t="s">
        <v>5501</v>
      </c>
      <c r="D4740" s="13" t="s">
        <v>230</v>
      </c>
      <c r="E4740" s="13" t="s">
        <v>1569</v>
      </c>
      <c r="F4740" s="13" t="s">
        <v>188</v>
      </c>
      <c r="G4740" s="13" t="s">
        <v>4873</v>
      </c>
      <c r="H4740" s="13" t="s">
        <v>190</v>
      </c>
      <c r="I4740" s="13">
        <v>4739</v>
      </c>
    </row>
    <row r="4741" spans="1:9" x14ac:dyDescent="0.25">
      <c r="A4741" s="13" t="str">
        <f t="shared" si="74"/>
        <v xml:space="preserve">907-822-B  3 1/2" Reinforced Elastomeric Molded Rubber Expansion Joint </v>
      </c>
      <c r="B4741" s="13" t="s">
        <v>5492</v>
      </c>
      <c r="C4741" s="13" t="s">
        <v>5502</v>
      </c>
      <c r="D4741" s="13" t="s">
        <v>230</v>
      </c>
      <c r="E4741" s="13" t="s">
        <v>1569</v>
      </c>
      <c r="F4741" s="13" t="s">
        <v>188</v>
      </c>
      <c r="G4741" s="13" t="s">
        <v>4873</v>
      </c>
      <c r="H4741" s="13" t="s">
        <v>190</v>
      </c>
      <c r="I4741" s="13">
        <v>4740</v>
      </c>
    </row>
    <row r="4742" spans="1:9" x14ac:dyDescent="0.25">
      <c r="A4742" s="13" t="str">
        <f t="shared" si="74"/>
        <v xml:space="preserve">907-822-B  2 1/4" Reinforced Elastomeric Molded Rubber Expansion Joint </v>
      </c>
      <c r="B4742" s="13" t="s">
        <v>5492</v>
      </c>
      <c r="C4742" s="13" t="s">
        <v>5503</v>
      </c>
      <c r="D4742" s="13" t="s">
        <v>230</v>
      </c>
      <c r="E4742" s="13" t="s">
        <v>1569</v>
      </c>
      <c r="F4742" s="13" t="s">
        <v>188</v>
      </c>
      <c r="G4742" s="13" t="s">
        <v>4873</v>
      </c>
      <c r="H4742" s="13" t="s">
        <v>190</v>
      </c>
      <c r="I4742" s="13">
        <v>4741</v>
      </c>
    </row>
    <row r="4743" spans="1:9" x14ac:dyDescent="0.25">
      <c r="A4743" s="13" t="str">
        <f t="shared" si="74"/>
        <v xml:space="preserve">907-822-PP 9" Segmental Expansion Joint </v>
      </c>
      <c r="B4743" s="13" t="s">
        <v>5504</v>
      </c>
      <c r="C4743" s="13" t="s">
        <v>5505</v>
      </c>
      <c r="D4743" s="13" t="s">
        <v>230</v>
      </c>
      <c r="E4743" s="13" t="s">
        <v>1569</v>
      </c>
      <c r="F4743" s="13" t="s">
        <v>188</v>
      </c>
      <c r="G4743" s="13" t="s">
        <v>4873</v>
      </c>
      <c r="H4743" s="13" t="s">
        <v>190</v>
      </c>
      <c r="I4743" s="13">
        <v>4742</v>
      </c>
    </row>
    <row r="4744" spans="1:9" x14ac:dyDescent="0.25">
      <c r="A4744" s="13" t="str">
        <f t="shared" si="74"/>
        <v xml:space="preserve">907-822-PP 7" Modular Expansion Joint </v>
      </c>
      <c r="B4744" s="13" t="s">
        <v>5504</v>
      </c>
      <c r="C4744" s="13" t="s">
        <v>5506</v>
      </c>
      <c r="D4744" s="13" t="s">
        <v>230</v>
      </c>
      <c r="E4744" s="13" t="s">
        <v>1569</v>
      </c>
      <c r="F4744" s="13" t="s">
        <v>188</v>
      </c>
      <c r="G4744" s="13" t="s">
        <v>4873</v>
      </c>
      <c r="H4744" s="13" t="s">
        <v>190</v>
      </c>
      <c r="I4744" s="13">
        <v>4743</v>
      </c>
    </row>
    <row r="4745" spans="1:9" x14ac:dyDescent="0.25">
      <c r="A4745" s="13" t="str">
        <f t="shared" si="74"/>
        <v xml:space="preserve">907-822-PP 5 1/2" Modular Expansion Joint </v>
      </c>
      <c r="B4745" s="13" t="s">
        <v>5504</v>
      </c>
      <c r="C4745" s="13" t="s">
        <v>5507</v>
      </c>
      <c r="D4745" s="13" t="s">
        <v>230</v>
      </c>
      <c r="E4745" s="13" t="s">
        <v>1569</v>
      </c>
      <c r="F4745" s="13" t="s">
        <v>188</v>
      </c>
      <c r="G4745" s="13" t="s">
        <v>4873</v>
      </c>
      <c r="H4745" s="13" t="s">
        <v>190</v>
      </c>
      <c r="I4745" s="13">
        <v>4744</v>
      </c>
    </row>
    <row r="4746" spans="1:9" x14ac:dyDescent="0.25">
      <c r="A4746" s="13" t="str">
        <f t="shared" si="74"/>
        <v xml:space="preserve">907-822-PP 7" Segmental Expansion Joint </v>
      </c>
      <c r="B4746" s="13" t="s">
        <v>5504</v>
      </c>
      <c r="C4746" s="13" t="s">
        <v>5508</v>
      </c>
      <c r="D4746" s="13" t="s">
        <v>230</v>
      </c>
      <c r="E4746" s="13" t="s">
        <v>1569</v>
      </c>
      <c r="F4746" s="13" t="s">
        <v>188</v>
      </c>
      <c r="G4746" s="13" t="s">
        <v>4873</v>
      </c>
      <c r="H4746" s="13" t="s">
        <v>190</v>
      </c>
      <c r="I4746" s="13">
        <v>4745</v>
      </c>
    </row>
    <row r="4747" spans="1:9" x14ac:dyDescent="0.25">
      <c r="A4747" s="13" t="str">
        <f t="shared" si="74"/>
        <v xml:space="preserve">907-822-PP 6 1/2" Segmental Expansion Joint </v>
      </c>
      <c r="B4747" s="13" t="s">
        <v>5504</v>
      </c>
      <c r="C4747" s="13" t="s">
        <v>5509</v>
      </c>
      <c r="D4747" s="13" t="s">
        <v>230</v>
      </c>
      <c r="E4747" s="13" t="s">
        <v>1569</v>
      </c>
      <c r="F4747" s="13" t="s">
        <v>188</v>
      </c>
      <c r="G4747" s="13" t="s">
        <v>4873</v>
      </c>
      <c r="H4747" s="13" t="s">
        <v>190</v>
      </c>
      <c r="I4747" s="13">
        <v>4746</v>
      </c>
    </row>
    <row r="4748" spans="1:9" x14ac:dyDescent="0.25">
      <c r="A4748" s="13" t="str">
        <f t="shared" si="74"/>
        <v xml:space="preserve">907-822-PP 8 1/8" Modular Expansion Joint </v>
      </c>
      <c r="B4748" s="13" t="s">
        <v>5504</v>
      </c>
      <c r="C4748" s="13" t="s">
        <v>5510</v>
      </c>
      <c r="D4748" s="13" t="s">
        <v>230</v>
      </c>
      <c r="E4748" s="13" t="s">
        <v>1569</v>
      </c>
      <c r="F4748" s="13" t="s">
        <v>188</v>
      </c>
      <c r="G4748" s="13" t="s">
        <v>4873</v>
      </c>
      <c r="H4748" s="13" t="s">
        <v>190</v>
      </c>
      <c r="I4748" s="13">
        <v>4747</v>
      </c>
    </row>
    <row r="4749" spans="1:9" x14ac:dyDescent="0.25">
      <c r="A4749" s="13" t="str">
        <f t="shared" si="74"/>
        <v xml:space="preserve">907-823-A  Preformed Joint Seal, Type I </v>
      </c>
      <c r="B4749" s="13" t="s">
        <v>5511</v>
      </c>
      <c r="C4749" s="13" t="s">
        <v>5512</v>
      </c>
      <c r="D4749" s="13" t="s">
        <v>230</v>
      </c>
      <c r="E4749" s="13" t="s">
        <v>1569</v>
      </c>
      <c r="F4749" s="13" t="s">
        <v>188</v>
      </c>
      <c r="G4749" s="13" t="s">
        <v>4873</v>
      </c>
      <c r="H4749" s="13" t="s">
        <v>190</v>
      </c>
      <c r="I4749" s="13">
        <v>4748</v>
      </c>
    </row>
    <row r="4750" spans="1:9" x14ac:dyDescent="0.25">
      <c r="A4750" s="13" t="str">
        <f t="shared" si="74"/>
        <v xml:space="preserve">907-823-A  Preformed Joint Seal, Type II </v>
      </c>
      <c r="B4750" s="13" t="s">
        <v>5511</v>
      </c>
      <c r="C4750" s="13" t="s">
        <v>5513</v>
      </c>
      <c r="D4750" s="13" t="s">
        <v>230</v>
      </c>
      <c r="E4750" s="13" t="s">
        <v>1569</v>
      </c>
      <c r="F4750" s="13" t="s">
        <v>188</v>
      </c>
      <c r="G4750" s="13" t="s">
        <v>4873</v>
      </c>
      <c r="H4750" s="13" t="s">
        <v>190</v>
      </c>
      <c r="I4750" s="13">
        <v>4749</v>
      </c>
    </row>
    <row r="4751" spans="1:9" x14ac:dyDescent="0.25">
      <c r="A4751" s="13" t="str">
        <f t="shared" si="74"/>
        <v xml:space="preserve">907-823-A  Preformed Joint Seal, Type III </v>
      </c>
      <c r="B4751" s="13" t="s">
        <v>5511</v>
      </c>
      <c r="C4751" s="13" t="s">
        <v>5514</v>
      </c>
      <c r="D4751" s="13" t="s">
        <v>230</v>
      </c>
      <c r="E4751" s="13" t="s">
        <v>1569</v>
      </c>
      <c r="F4751" s="13" t="s">
        <v>188</v>
      </c>
      <c r="G4751" s="13" t="s">
        <v>4873</v>
      </c>
      <c r="H4751" s="13" t="s">
        <v>190</v>
      </c>
      <c r="I4751" s="13">
        <v>4750</v>
      </c>
    </row>
    <row r="4752" spans="1:9" x14ac:dyDescent="0.25">
      <c r="A4752" s="13" t="str">
        <f t="shared" si="74"/>
        <v xml:space="preserve">907-823-B  Saw Cut, Type I </v>
      </c>
      <c r="B4752" s="13" t="s">
        <v>5515</v>
      </c>
      <c r="C4752" s="13" t="s">
        <v>5516</v>
      </c>
      <c r="D4752" s="13" t="s">
        <v>230</v>
      </c>
      <c r="E4752" s="13" t="s">
        <v>1569</v>
      </c>
      <c r="F4752" s="13" t="s">
        <v>188</v>
      </c>
      <c r="G4752" s="13" t="s">
        <v>4873</v>
      </c>
      <c r="H4752" s="13" t="s">
        <v>190</v>
      </c>
      <c r="I4752" s="13">
        <v>4751</v>
      </c>
    </row>
    <row r="4753" spans="1:9" x14ac:dyDescent="0.25">
      <c r="A4753" s="13" t="str">
        <f t="shared" si="74"/>
        <v xml:space="preserve">907-823-B  Saw Cut, Type II </v>
      </c>
      <c r="B4753" s="13" t="s">
        <v>5515</v>
      </c>
      <c r="C4753" s="13" t="s">
        <v>5517</v>
      </c>
      <c r="D4753" s="13" t="s">
        <v>230</v>
      </c>
      <c r="E4753" s="13" t="s">
        <v>1569</v>
      </c>
      <c r="F4753" s="13" t="s">
        <v>188</v>
      </c>
      <c r="G4753" s="13" t="s">
        <v>4873</v>
      </c>
      <c r="H4753" s="13" t="s">
        <v>190</v>
      </c>
      <c r="I4753" s="13">
        <v>4752</v>
      </c>
    </row>
    <row r="4754" spans="1:9" x14ac:dyDescent="0.25">
      <c r="A4754" s="13" t="str">
        <f t="shared" si="74"/>
        <v xml:space="preserve">907-823-B  Saw Cut, Type III </v>
      </c>
      <c r="B4754" s="13" t="s">
        <v>5515</v>
      </c>
      <c r="C4754" s="13" t="s">
        <v>5518</v>
      </c>
      <c r="D4754" s="13" t="s">
        <v>230</v>
      </c>
      <c r="E4754" s="13" t="s">
        <v>1569</v>
      </c>
      <c r="F4754" s="13" t="s">
        <v>188</v>
      </c>
      <c r="G4754" s="13" t="s">
        <v>4873</v>
      </c>
      <c r="H4754" s="13" t="s">
        <v>190</v>
      </c>
      <c r="I4754" s="13">
        <v>4753</v>
      </c>
    </row>
    <row r="4755" spans="1:9" x14ac:dyDescent="0.25">
      <c r="A4755" s="13" t="str">
        <f t="shared" si="74"/>
        <v xml:space="preserve">907-824-A  General Epoxy Repair </v>
      </c>
      <c r="B4755" s="13" t="s">
        <v>5519</v>
      </c>
      <c r="C4755" s="13" t="s">
        <v>5520</v>
      </c>
      <c r="D4755" s="13" t="s">
        <v>308</v>
      </c>
      <c r="E4755" s="13" t="s">
        <v>1569</v>
      </c>
      <c r="F4755" s="13" t="s">
        <v>188</v>
      </c>
      <c r="G4755" s="13" t="s">
        <v>4873</v>
      </c>
      <c r="H4755" s="13" t="s">
        <v>190</v>
      </c>
      <c r="I4755" s="13">
        <v>4754</v>
      </c>
    </row>
    <row r="4756" spans="1:9" x14ac:dyDescent="0.25">
      <c r="A4756" s="13" t="str">
        <f t="shared" si="74"/>
        <v xml:space="preserve">907-824-B  FRP Wrap, Uni-directional </v>
      </c>
      <c r="B4756" s="13" t="s">
        <v>5521</v>
      </c>
      <c r="C4756" s="13" t="s">
        <v>5522</v>
      </c>
      <c r="D4756" s="13" t="s">
        <v>230</v>
      </c>
      <c r="E4756" s="13" t="s">
        <v>1569</v>
      </c>
      <c r="F4756" s="13" t="s">
        <v>188</v>
      </c>
      <c r="G4756" s="13" t="s">
        <v>4873</v>
      </c>
      <c r="H4756" s="13" t="s">
        <v>190</v>
      </c>
      <c r="I4756" s="13">
        <v>4755</v>
      </c>
    </row>
    <row r="4757" spans="1:9" x14ac:dyDescent="0.25">
      <c r="A4757" s="13" t="str">
        <f t="shared" si="74"/>
        <v xml:space="preserve">907-824-B  FRP Wrap, Bi-directional </v>
      </c>
      <c r="B4757" s="13" t="s">
        <v>5521</v>
      </c>
      <c r="C4757" s="13" t="s">
        <v>5523</v>
      </c>
      <c r="D4757" s="13" t="s">
        <v>308</v>
      </c>
      <c r="E4757" s="13" t="s">
        <v>1569</v>
      </c>
      <c r="F4757" s="13" t="s">
        <v>188</v>
      </c>
      <c r="G4757" s="13" t="s">
        <v>4873</v>
      </c>
      <c r="H4757" s="13" t="s">
        <v>190</v>
      </c>
      <c r="I4757" s="13">
        <v>4756</v>
      </c>
    </row>
    <row r="4758" spans="1:9" x14ac:dyDescent="0.25">
      <c r="A4758" s="13" t="str">
        <f t="shared" si="74"/>
        <v xml:space="preserve">907-824-B  FRP Wrap, Uni-directional </v>
      </c>
      <c r="B4758" s="13" t="s">
        <v>5521</v>
      </c>
      <c r="C4758" s="13" t="s">
        <v>5522</v>
      </c>
      <c r="D4758" s="13" t="s">
        <v>308</v>
      </c>
      <c r="E4758" s="13" t="s">
        <v>1569</v>
      </c>
      <c r="F4758" s="13" t="s">
        <v>188</v>
      </c>
      <c r="G4758" s="13" t="s">
        <v>4873</v>
      </c>
      <c r="H4758" s="13" t="s">
        <v>190</v>
      </c>
      <c r="I4758" s="13">
        <v>4757</v>
      </c>
    </row>
    <row r="4759" spans="1:9" x14ac:dyDescent="0.25">
      <c r="A4759" s="13" t="str">
        <f t="shared" si="74"/>
        <v xml:space="preserve">907-824-B  FRP Wrap,  Bi-directional </v>
      </c>
      <c r="B4759" s="13" t="s">
        <v>5521</v>
      </c>
      <c r="C4759" s="13" t="s">
        <v>5524</v>
      </c>
      <c r="D4759" s="13" t="s">
        <v>230</v>
      </c>
      <c r="E4759" s="13" t="s">
        <v>1569</v>
      </c>
      <c r="F4759" s="13" t="s">
        <v>188</v>
      </c>
      <c r="G4759" s="13" t="s">
        <v>4873</v>
      </c>
      <c r="H4759" s="13" t="s">
        <v>190</v>
      </c>
      <c r="I4759" s="13">
        <v>4758</v>
      </c>
    </row>
    <row r="4760" spans="1:9" x14ac:dyDescent="0.25">
      <c r="A4760" s="13" t="str">
        <f t="shared" si="74"/>
        <v xml:space="preserve">907-824-C  Cap Cleaning </v>
      </c>
      <c r="B4760" s="13" t="s">
        <v>5525</v>
      </c>
      <c r="C4760" s="13" t="s">
        <v>5526</v>
      </c>
      <c r="D4760" s="13" t="s">
        <v>207</v>
      </c>
      <c r="E4760" s="13" t="s">
        <v>1569</v>
      </c>
      <c r="F4760" s="13" t="s">
        <v>188</v>
      </c>
      <c r="G4760" s="13" t="s">
        <v>4873</v>
      </c>
      <c r="H4760" s="13" t="s">
        <v>190</v>
      </c>
      <c r="I4760" s="13">
        <v>4759</v>
      </c>
    </row>
    <row r="4761" spans="1:9" x14ac:dyDescent="0.25">
      <c r="A4761" s="13" t="str">
        <f t="shared" si="74"/>
        <v xml:space="preserve">907-824-D  Bearing Replacements </v>
      </c>
      <c r="B4761" s="13" t="s">
        <v>5527</v>
      </c>
      <c r="C4761" s="13" t="s">
        <v>5528</v>
      </c>
      <c r="D4761" s="13" t="s">
        <v>207</v>
      </c>
      <c r="E4761" s="13" t="s">
        <v>1569</v>
      </c>
      <c r="F4761" s="13" t="s">
        <v>188</v>
      </c>
      <c r="G4761" s="13" t="s">
        <v>4873</v>
      </c>
      <c r="H4761" s="13" t="s">
        <v>190</v>
      </c>
      <c r="I4761" s="13">
        <v>4760</v>
      </c>
    </row>
    <row r="4762" spans="1:9" x14ac:dyDescent="0.25">
      <c r="A4762" s="13" t="str">
        <f t="shared" si="74"/>
        <v xml:space="preserve">907-824-E  Epoxy Injection </v>
      </c>
      <c r="B4762" s="13" t="s">
        <v>5529</v>
      </c>
      <c r="C4762" s="13" t="s">
        <v>5530</v>
      </c>
      <c r="D4762" s="13" t="s">
        <v>230</v>
      </c>
      <c r="E4762" s="13" t="s">
        <v>1569</v>
      </c>
      <c r="F4762" s="13" t="s">
        <v>188</v>
      </c>
      <c r="G4762" s="13" t="s">
        <v>4873</v>
      </c>
      <c r="H4762" s="13" t="s">
        <v>190</v>
      </c>
      <c r="I4762" s="13">
        <v>4761</v>
      </c>
    </row>
    <row r="4763" spans="1:9" x14ac:dyDescent="0.25">
      <c r="A4763" s="13" t="str">
        <f t="shared" si="74"/>
        <v xml:space="preserve">907-824-F  Encapsulating Field Painting </v>
      </c>
      <c r="B4763" s="13" t="s">
        <v>5531</v>
      </c>
      <c r="C4763" s="13" t="s">
        <v>5532</v>
      </c>
      <c r="D4763" s="13" t="s">
        <v>308</v>
      </c>
      <c r="E4763" s="13" t="s">
        <v>1569</v>
      </c>
      <c r="F4763" s="13" t="s">
        <v>188</v>
      </c>
      <c r="G4763" s="13" t="s">
        <v>4873</v>
      </c>
      <c r="H4763" s="13" t="s">
        <v>190</v>
      </c>
      <c r="I4763" s="13">
        <v>4762</v>
      </c>
    </row>
    <row r="4764" spans="1:9" x14ac:dyDescent="0.25">
      <c r="A4764" s="13" t="str">
        <f t="shared" si="74"/>
        <v xml:space="preserve">907-824-PP Bridge Raising </v>
      </c>
      <c r="B4764" s="13" t="s">
        <v>5533</v>
      </c>
      <c r="C4764" s="13" t="s">
        <v>5534</v>
      </c>
      <c r="D4764" s="13" t="s">
        <v>186</v>
      </c>
      <c r="E4764" s="13" t="s">
        <v>1569</v>
      </c>
      <c r="F4764" s="13" t="s">
        <v>188</v>
      </c>
      <c r="G4764" s="13" t="s">
        <v>4873</v>
      </c>
      <c r="H4764" s="13" t="s">
        <v>190</v>
      </c>
      <c r="I4764" s="13">
        <v>4763</v>
      </c>
    </row>
    <row r="4765" spans="1:9" x14ac:dyDescent="0.25">
      <c r="A4765" s="13" t="str">
        <f t="shared" si="74"/>
        <v xml:space="preserve">907-824-PP Bridge Repair, </v>
      </c>
      <c r="B4765" s="13" t="s">
        <v>5533</v>
      </c>
      <c r="C4765" s="13" t="s">
        <v>5535</v>
      </c>
      <c r="D4765" s="13" t="s">
        <v>1008</v>
      </c>
      <c r="E4765" s="13" t="s">
        <v>1569</v>
      </c>
      <c r="F4765" s="13" t="s">
        <v>188</v>
      </c>
      <c r="G4765" s="13" t="s">
        <v>4873</v>
      </c>
      <c r="H4765" s="13" t="s">
        <v>190</v>
      </c>
      <c r="I4765" s="13">
        <v>4764</v>
      </c>
    </row>
    <row r="4766" spans="1:9" x14ac:dyDescent="0.25">
      <c r="A4766" s="13" t="str">
        <f t="shared" si="74"/>
        <v xml:space="preserve">907-824-PP Bridge Repair, </v>
      </c>
      <c r="B4766" s="13" t="s">
        <v>5533</v>
      </c>
      <c r="C4766" s="13" t="s">
        <v>5535</v>
      </c>
      <c r="D4766" s="13" t="s">
        <v>308</v>
      </c>
      <c r="E4766" s="13" t="s">
        <v>1569</v>
      </c>
      <c r="F4766" s="13" t="s">
        <v>188</v>
      </c>
      <c r="G4766" s="13" t="s">
        <v>4873</v>
      </c>
      <c r="H4766" s="13" t="s">
        <v>190</v>
      </c>
      <c r="I4766" s="13">
        <v>4765</v>
      </c>
    </row>
    <row r="4767" spans="1:9" x14ac:dyDescent="0.25">
      <c r="A4767" s="13" t="str">
        <f t="shared" si="74"/>
        <v xml:space="preserve">907-824-PP Bridge Repair, </v>
      </c>
      <c r="B4767" s="13" t="s">
        <v>5533</v>
      </c>
      <c r="C4767" s="13" t="s">
        <v>5535</v>
      </c>
      <c r="D4767" s="13" t="s">
        <v>186</v>
      </c>
      <c r="E4767" s="13" t="s">
        <v>1569</v>
      </c>
      <c r="F4767" s="13" t="s">
        <v>188</v>
      </c>
      <c r="G4767" s="13" t="s">
        <v>4873</v>
      </c>
      <c r="H4767" s="13" t="s">
        <v>190</v>
      </c>
      <c r="I4767" s="13">
        <v>4766</v>
      </c>
    </row>
    <row r="4768" spans="1:9" x14ac:dyDescent="0.25">
      <c r="A4768" s="13" t="str">
        <f t="shared" si="74"/>
        <v xml:space="preserve">907-824-PP Bridge Repair, </v>
      </c>
      <c r="B4768" s="13" t="s">
        <v>5533</v>
      </c>
      <c r="C4768" s="13" t="s">
        <v>5535</v>
      </c>
      <c r="D4768" s="13" t="s">
        <v>1651</v>
      </c>
      <c r="E4768" s="13" t="s">
        <v>1569</v>
      </c>
      <c r="F4768" s="13" t="s">
        <v>188</v>
      </c>
      <c r="G4768" s="13" t="s">
        <v>4873</v>
      </c>
      <c r="H4768" s="13" t="s">
        <v>190</v>
      </c>
      <c r="I4768" s="13">
        <v>4767</v>
      </c>
    </row>
    <row r="4769" spans="1:9" x14ac:dyDescent="0.25">
      <c r="A4769" s="13" t="str">
        <f t="shared" si="74"/>
        <v xml:space="preserve">907-824-PP Bridge Repair, </v>
      </c>
      <c r="B4769" s="13" t="s">
        <v>5533</v>
      </c>
      <c r="C4769" s="13" t="s">
        <v>5535</v>
      </c>
      <c r="D4769" s="13" t="s">
        <v>207</v>
      </c>
      <c r="E4769" s="13" t="s">
        <v>1569</v>
      </c>
      <c r="F4769" s="13" t="s">
        <v>188</v>
      </c>
      <c r="G4769" s="13" t="s">
        <v>4873</v>
      </c>
      <c r="H4769" s="13" t="s">
        <v>190</v>
      </c>
      <c r="I4769" s="13">
        <v>4768</v>
      </c>
    </row>
    <row r="4770" spans="1:9" x14ac:dyDescent="0.25">
      <c r="A4770" s="13" t="str">
        <f t="shared" si="74"/>
        <v xml:space="preserve">907-824-PP Bridge Repair, </v>
      </c>
      <c r="B4770" s="13" t="s">
        <v>5533</v>
      </c>
      <c r="C4770" s="13" t="s">
        <v>5535</v>
      </c>
      <c r="D4770" s="13" t="s">
        <v>241</v>
      </c>
      <c r="E4770" s="13" t="s">
        <v>1569</v>
      </c>
      <c r="F4770" s="13" t="s">
        <v>188</v>
      </c>
      <c r="G4770" s="13" t="s">
        <v>4873</v>
      </c>
      <c r="H4770" s="13" t="s">
        <v>190</v>
      </c>
      <c r="I4770" s="13">
        <v>4769</v>
      </c>
    </row>
    <row r="4771" spans="1:9" x14ac:dyDescent="0.25">
      <c r="A4771" s="13" t="str">
        <f t="shared" si="74"/>
        <v xml:space="preserve">907-824-PP Bridge Repair, </v>
      </c>
      <c r="B4771" s="13" t="s">
        <v>5533</v>
      </c>
      <c r="C4771" s="13" t="s">
        <v>5535</v>
      </c>
      <c r="D4771" s="13" t="s">
        <v>230</v>
      </c>
      <c r="E4771" s="13" t="s">
        <v>1569</v>
      </c>
      <c r="F4771" s="13" t="s">
        <v>188</v>
      </c>
      <c r="G4771" s="13" t="s">
        <v>4873</v>
      </c>
      <c r="H4771" s="13" t="s">
        <v>190</v>
      </c>
      <c r="I4771" s="13">
        <v>4770</v>
      </c>
    </row>
    <row r="4772" spans="1:9" x14ac:dyDescent="0.25">
      <c r="A4772" s="13" t="str">
        <f t="shared" si="74"/>
        <v xml:space="preserve">907-825-A  Soil Nail Retaining Walls </v>
      </c>
      <c r="B4772" s="13" t="s">
        <v>5536</v>
      </c>
      <c r="C4772" s="13" t="s">
        <v>5537</v>
      </c>
      <c r="D4772" s="13" t="s">
        <v>308</v>
      </c>
      <c r="E4772" s="13" t="s">
        <v>1569</v>
      </c>
      <c r="F4772" s="13" t="s">
        <v>188</v>
      </c>
      <c r="G4772" s="13" t="s">
        <v>4873</v>
      </c>
      <c r="H4772" s="13" t="s">
        <v>190</v>
      </c>
      <c r="I4772" s="13">
        <v>4771</v>
      </c>
    </row>
    <row r="4773" spans="1:9" x14ac:dyDescent="0.25">
      <c r="A4773" s="13" t="str">
        <f t="shared" si="74"/>
        <v xml:space="preserve">907-825-B  Soil Nail Verification Tests </v>
      </c>
      <c r="B4773" s="13" t="s">
        <v>5538</v>
      </c>
      <c r="C4773" s="13" t="s">
        <v>5539</v>
      </c>
      <c r="D4773" s="13" t="s">
        <v>207</v>
      </c>
      <c r="E4773" s="13" t="s">
        <v>1569</v>
      </c>
      <c r="F4773" s="13" t="s">
        <v>188</v>
      </c>
      <c r="G4773" s="13" t="s">
        <v>4873</v>
      </c>
      <c r="H4773" s="13" t="s">
        <v>190</v>
      </c>
      <c r="I4773" s="13">
        <v>4772</v>
      </c>
    </row>
    <row r="4774" spans="1:9" x14ac:dyDescent="0.25">
      <c r="A4774" s="13" t="str">
        <f t="shared" si="74"/>
        <v xml:space="preserve">907-825-C  Soil Nail Proof Tests </v>
      </c>
      <c r="B4774" s="13" t="s">
        <v>5540</v>
      </c>
      <c r="C4774" s="13" t="s">
        <v>5541</v>
      </c>
      <c r="D4774" s="13" t="s">
        <v>207</v>
      </c>
      <c r="E4774" s="13" t="s">
        <v>1569</v>
      </c>
      <c r="F4774" s="13" t="s">
        <v>188</v>
      </c>
      <c r="G4774" s="13" t="s">
        <v>4873</v>
      </c>
      <c r="H4774" s="13" t="s">
        <v>190</v>
      </c>
      <c r="I4774" s="13">
        <v>4773</v>
      </c>
    </row>
    <row r="4775" spans="1:9" x14ac:dyDescent="0.25">
      <c r="A4775" s="13" t="str">
        <f t="shared" si="74"/>
        <v xml:space="preserve">907-826-A  Waterproofing Membrane </v>
      </c>
      <c r="B4775" s="13" t="s">
        <v>5542</v>
      </c>
      <c r="C4775" s="13" t="s">
        <v>5543</v>
      </c>
      <c r="D4775" s="13" t="s">
        <v>228</v>
      </c>
      <c r="E4775" s="13" t="s">
        <v>1569</v>
      </c>
      <c r="F4775" s="13" t="s">
        <v>188</v>
      </c>
      <c r="G4775" s="13" t="s">
        <v>4873</v>
      </c>
      <c r="H4775" s="13" t="s">
        <v>190</v>
      </c>
      <c r="I4775" s="13">
        <v>4774</v>
      </c>
    </row>
    <row r="4776" spans="1:9" x14ac:dyDescent="0.25">
      <c r="A4776" s="13" t="str">
        <f t="shared" si="74"/>
        <v xml:space="preserve">907-827-A  11" Modular Bridge Joint System </v>
      </c>
      <c r="B4776" s="13" t="s">
        <v>5544</v>
      </c>
      <c r="C4776" s="13" t="s">
        <v>5545</v>
      </c>
      <c r="D4776" s="13" t="s">
        <v>230</v>
      </c>
      <c r="E4776" s="13" t="s">
        <v>1569</v>
      </c>
      <c r="F4776" s="13" t="s">
        <v>188</v>
      </c>
      <c r="G4776" s="13" t="s">
        <v>4873</v>
      </c>
      <c r="H4776" s="13" t="s">
        <v>190</v>
      </c>
      <c r="I4776" s="13">
        <v>4775</v>
      </c>
    </row>
    <row r="4777" spans="1:9" x14ac:dyDescent="0.25">
      <c r="A4777" s="13" t="str">
        <f t="shared" si="74"/>
        <v xml:space="preserve">907-827-A  7" Modular Bridge Joint System </v>
      </c>
      <c r="B4777" s="13" t="s">
        <v>5544</v>
      </c>
      <c r="C4777" s="13" t="s">
        <v>5546</v>
      </c>
      <c r="D4777" s="13" t="s">
        <v>230</v>
      </c>
      <c r="E4777" s="13" t="s">
        <v>1569</v>
      </c>
      <c r="F4777" s="13" t="s">
        <v>188</v>
      </c>
      <c r="G4777" s="13" t="s">
        <v>4873</v>
      </c>
      <c r="H4777" s="13" t="s">
        <v>190</v>
      </c>
      <c r="I4777" s="13">
        <v>4776</v>
      </c>
    </row>
    <row r="4778" spans="1:9" x14ac:dyDescent="0.25">
      <c r="A4778" s="13" t="str">
        <f t="shared" si="74"/>
        <v xml:space="preserve">907-827-A  5 1/2" Modular Bridge Joint System </v>
      </c>
      <c r="B4778" s="13" t="s">
        <v>5544</v>
      </c>
      <c r="C4778" s="13" t="s">
        <v>5547</v>
      </c>
      <c r="D4778" s="13" t="s">
        <v>230</v>
      </c>
      <c r="E4778" s="13" t="s">
        <v>1569</v>
      </c>
      <c r="F4778" s="13" t="s">
        <v>188</v>
      </c>
      <c r="G4778" s="13" t="s">
        <v>4873</v>
      </c>
      <c r="H4778" s="13" t="s">
        <v>190</v>
      </c>
      <c r="I4778" s="13">
        <v>4777</v>
      </c>
    </row>
    <row r="4779" spans="1:9" x14ac:dyDescent="0.25">
      <c r="A4779" s="13" t="str">
        <f t="shared" si="74"/>
        <v xml:space="preserve">907-828-A  Hybrid Polymer Concrete Overlay </v>
      </c>
      <c r="B4779" s="13" t="s">
        <v>5548</v>
      </c>
      <c r="C4779" s="13" t="s">
        <v>5549</v>
      </c>
      <c r="D4779" s="13" t="s">
        <v>241</v>
      </c>
      <c r="E4779" s="13" t="s">
        <v>1569</v>
      </c>
      <c r="F4779" s="13" t="s">
        <v>188</v>
      </c>
      <c r="G4779" s="13" t="s">
        <v>4873</v>
      </c>
      <c r="H4779" s="13" t="s">
        <v>190</v>
      </c>
      <c r="I4779" s="13">
        <v>4778</v>
      </c>
    </row>
    <row r="4780" spans="1:9" x14ac:dyDescent="0.25">
      <c r="A4780" s="13" t="str">
        <f t="shared" si="74"/>
        <v xml:space="preserve">907-829-A  Ground Mounted Noise Barrier Wall, Contractor Designed </v>
      </c>
      <c r="B4780" s="13" t="s">
        <v>5550</v>
      </c>
      <c r="C4780" s="13" t="s">
        <v>5551</v>
      </c>
      <c r="D4780" s="13" t="s">
        <v>308</v>
      </c>
      <c r="E4780" s="13" t="s">
        <v>1569</v>
      </c>
      <c r="F4780" s="13" t="s">
        <v>188</v>
      </c>
      <c r="G4780" s="13" t="s">
        <v>4873</v>
      </c>
      <c r="H4780" s="13" t="s">
        <v>190</v>
      </c>
      <c r="I4780" s="13">
        <v>4779</v>
      </c>
    </row>
    <row r="4781" spans="1:9" x14ac:dyDescent="0.25">
      <c r="A4781" s="13" t="str">
        <f t="shared" si="74"/>
        <v xml:space="preserve">907-829-A  Bridge Mounted Noise Barrier Wall, Contractor Designed </v>
      </c>
      <c r="B4781" s="13" t="s">
        <v>5550</v>
      </c>
      <c r="C4781" s="13" t="s">
        <v>5552</v>
      </c>
      <c r="D4781" s="13" t="s">
        <v>308</v>
      </c>
      <c r="E4781" s="13" t="s">
        <v>1569</v>
      </c>
      <c r="F4781" s="13" t="s">
        <v>188</v>
      </c>
      <c r="G4781" s="13" t="s">
        <v>4873</v>
      </c>
      <c r="H4781" s="13" t="s">
        <v>190</v>
      </c>
      <c r="I4781" s="13">
        <v>4780</v>
      </c>
    </row>
    <row r="4782" spans="1:9" x14ac:dyDescent="0.25">
      <c r="A4782" s="13" t="str">
        <f t="shared" si="74"/>
        <v xml:space="preserve">907-829-A  Ground Mounted Noise Barrier Wall </v>
      </c>
      <c r="B4782" s="13" t="s">
        <v>5550</v>
      </c>
      <c r="C4782" s="13" t="s">
        <v>5553</v>
      </c>
      <c r="D4782" s="13" t="s">
        <v>308</v>
      </c>
      <c r="E4782" s="13" t="s">
        <v>1569</v>
      </c>
      <c r="F4782" s="13" t="s">
        <v>188</v>
      </c>
      <c r="G4782" s="13" t="s">
        <v>4873</v>
      </c>
      <c r="H4782" s="13" t="s">
        <v>190</v>
      </c>
      <c r="I4782" s="13">
        <v>4781</v>
      </c>
    </row>
    <row r="4783" spans="1:9" x14ac:dyDescent="0.25">
      <c r="A4783" s="13" t="str">
        <f t="shared" si="74"/>
        <v xml:space="preserve">907-830-PP Settlement Gauge </v>
      </c>
      <c r="B4783" s="13" t="s">
        <v>5554</v>
      </c>
      <c r="C4783" s="13" t="s">
        <v>5555</v>
      </c>
      <c r="D4783" s="13" t="s">
        <v>207</v>
      </c>
      <c r="E4783" s="13" t="s">
        <v>1569</v>
      </c>
      <c r="F4783" s="13" t="s">
        <v>188</v>
      </c>
      <c r="G4783" s="13" t="s">
        <v>4873</v>
      </c>
      <c r="H4783" s="13" t="s">
        <v>190</v>
      </c>
      <c r="I4783" s="13">
        <v>4782</v>
      </c>
    </row>
    <row r="4784" spans="1:9" x14ac:dyDescent="0.25">
      <c r="A4784" s="13" t="str">
        <f t="shared" si="74"/>
        <v xml:space="preserve">907-830-PP Prefabricated Drain, Per Plans </v>
      </c>
      <c r="B4784" s="13" t="s">
        <v>5554</v>
      </c>
      <c r="C4784" s="13" t="s">
        <v>5556</v>
      </c>
      <c r="D4784" s="13" t="s">
        <v>207</v>
      </c>
      <c r="E4784" s="13" t="s">
        <v>1569</v>
      </c>
      <c r="F4784" s="13" t="s">
        <v>188</v>
      </c>
      <c r="G4784" s="13" t="s">
        <v>4873</v>
      </c>
      <c r="H4784" s="13" t="s">
        <v>190</v>
      </c>
      <c r="I4784" s="13">
        <v>4783</v>
      </c>
    </row>
    <row r="4785" spans="1:9" x14ac:dyDescent="0.25">
      <c r="A4785" s="13" t="str">
        <f t="shared" si="74"/>
        <v xml:space="preserve">907-831-PP Precast Panels </v>
      </c>
      <c r="B4785" s="13" t="s">
        <v>5557</v>
      </c>
      <c r="C4785" s="13" t="s">
        <v>5558</v>
      </c>
      <c r="D4785" s="13" t="s">
        <v>228</v>
      </c>
      <c r="E4785" s="13" t="s">
        <v>1569</v>
      </c>
      <c r="F4785" s="13" t="s">
        <v>188</v>
      </c>
      <c r="G4785" s="13" t="s">
        <v>4873</v>
      </c>
      <c r="H4785" s="13" t="s">
        <v>190</v>
      </c>
      <c r="I4785" s="13">
        <v>4784</v>
      </c>
    </row>
    <row r="4786" spans="1:9" x14ac:dyDescent="0.25">
      <c r="A4786" s="13" t="str">
        <f t="shared" si="74"/>
        <v xml:space="preserve">907-832-PP Concrete Mat </v>
      </c>
      <c r="B4786" s="13" t="s">
        <v>5559</v>
      </c>
      <c r="C4786" s="13" t="s">
        <v>5560</v>
      </c>
      <c r="D4786" s="13" t="s">
        <v>5561</v>
      </c>
      <c r="E4786" s="13" t="s">
        <v>1569</v>
      </c>
      <c r="F4786" s="13" t="s">
        <v>188</v>
      </c>
      <c r="G4786" s="13" t="s">
        <v>4873</v>
      </c>
      <c r="H4786" s="13" t="s">
        <v>190</v>
      </c>
      <c r="I4786" s="13">
        <v>4785</v>
      </c>
    </row>
    <row r="4787" spans="1:9" x14ac:dyDescent="0.25">
      <c r="A4787" s="13" t="str">
        <f t="shared" si="74"/>
        <v xml:space="preserve">907-832-PP Concrete Mat </v>
      </c>
      <c r="B4787" s="13" t="s">
        <v>5559</v>
      </c>
      <c r="C4787" s="13" t="s">
        <v>5560</v>
      </c>
      <c r="D4787" s="13" t="s">
        <v>228</v>
      </c>
      <c r="E4787" s="13" t="s">
        <v>1569</v>
      </c>
      <c r="F4787" s="13" t="s">
        <v>188</v>
      </c>
      <c r="G4787" s="13" t="s">
        <v>4873</v>
      </c>
      <c r="H4787" s="13" t="s">
        <v>190</v>
      </c>
      <c r="I4787" s="13">
        <v>4786</v>
      </c>
    </row>
    <row r="4788" spans="1:9" x14ac:dyDescent="0.25">
      <c r="A4788" s="13" t="str">
        <f t="shared" si="74"/>
        <v xml:space="preserve">907-832-PP Bridge Concrete Mat </v>
      </c>
      <c r="B4788" s="13" t="s">
        <v>5559</v>
      </c>
      <c r="C4788" s="13" t="s">
        <v>5562</v>
      </c>
      <c r="D4788" s="13" t="s">
        <v>228</v>
      </c>
      <c r="E4788" s="13" t="s">
        <v>1569</v>
      </c>
      <c r="F4788" s="13" t="s">
        <v>188</v>
      </c>
      <c r="G4788" s="13" t="s">
        <v>4873</v>
      </c>
      <c r="H4788" s="13" t="s">
        <v>190</v>
      </c>
      <c r="I4788" s="13">
        <v>4787</v>
      </c>
    </row>
    <row r="4789" spans="1:9" x14ac:dyDescent="0.25">
      <c r="A4789" s="13" t="str">
        <f t="shared" si="74"/>
        <v xml:space="preserve">907-833-A  36" RCP Flap Gate, Stainless Steel </v>
      </c>
      <c r="B4789" s="13" t="s">
        <v>5563</v>
      </c>
      <c r="C4789" s="13" t="s">
        <v>5564</v>
      </c>
      <c r="D4789" s="13" t="s">
        <v>207</v>
      </c>
      <c r="E4789" s="13" t="s">
        <v>1569</v>
      </c>
      <c r="F4789" s="13" t="s">
        <v>188</v>
      </c>
      <c r="G4789" s="13" t="s">
        <v>4873</v>
      </c>
      <c r="H4789" s="13" t="s">
        <v>190</v>
      </c>
      <c r="I4789" s="13">
        <v>4788</v>
      </c>
    </row>
    <row r="4790" spans="1:9" x14ac:dyDescent="0.25">
      <c r="A4790" s="13" t="str">
        <f t="shared" si="74"/>
        <v xml:space="preserve">907-833-A  10' x 8' Box Culvert Flap Gate, Stainless Steel </v>
      </c>
      <c r="B4790" s="13" t="s">
        <v>5563</v>
      </c>
      <c r="C4790" s="13" t="s">
        <v>5565</v>
      </c>
      <c r="D4790" s="13" t="s">
        <v>207</v>
      </c>
      <c r="E4790" s="13" t="s">
        <v>1569</v>
      </c>
      <c r="F4790" s="13" t="s">
        <v>188</v>
      </c>
      <c r="G4790" s="13" t="s">
        <v>4873</v>
      </c>
      <c r="H4790" s="13" t="s">
        <v>190</v>
      </c>
      <c r="I4790" s="13">
        <v>4789</v>
      </c>
    </row>
    <row r="4791" spans="1:9" x14ac:dyDescent="0.25">
      <c r="A4791" s="13" t="str">
        <f t="shared" si="74"/>
        <v xml:space="preserve">907-833-A  Double 14' x 8' Box Culvert Flap Gate, Stainless Steel </v>
      </c>
      <c r="B4791" s="13" t="s">
        <v>5563</v>
      </c>
      <c r="C4791" s="13" t="s">
        <v>5566</v>
      </c>
      <c r="D4791" s="13" t="s">
        <v>207</v>
      </c>
      <c r="E4791" s="13" t="s">
        <v>1569</v>
      </c>
      <c r="F4791" s="13" t="s">
        <v>188</v>
      </c>
      <c r="G4791" s="13" t="s">
        <v>4873</v>
      </c>
      <c r="H4791" s="13" t="s">
        <v>190</v>
      </c>
      <c r="I4791" s="13">
        <v>4790</v>
      </c>
    </row>
    <row r="4792" spans="1:9" x14ac:dyDescent="0.25">
      <c r="A4792" s="13" t="str">
        <f t="shared" si="74"/>
        <v xml:space="preserve">907-845-A  Coating Existing Structural Steel </v>
      </c>
      <c r="B4792" s="13" t="s">
        <v>5567</v>
      </c>
      <c r="C4792" s="13" t="s">
        <v>5568</v>
      </c>
      <c r="D4792" s="13" t="s">
        <v>186</v>
      </c>
      <c r="E4792" s="13" t="s">
        <v>187</v>
      </c>
      <c r="F4792" s="13" t="s">
        <v>188</v>
      </c>
      <c r="G4792" s="13" t="s">
        <v>4873</v>
      </c>
      <c r="H4792" s="13" t="s">
        <v>190</v>
      </c>
      <c r="I4792" s="13">
        <v>4791</v>
      </c>
    </row>
    <row r="4793" spans="1:9" x14ac:dyDescent="0.25">
      <c r="A4793" s="13" t="str">
        <f t="shared" si="74"/>
        <v xml:space="preserve">907-848-A  Articulated Concrete Mattress </v>
      </c>
      <c r="B4793" s="13" t="s">
        <v>5569</v>
      </c>
      <c r="C4793" s="13" t="s">
        <v>5570</v>
      </c>
      <c r="D4793" s="13" t="s">
        <v>228</v>
      </c>
      <c r="E4793" s="13" t="s">
        <v>187</v>
      </c>
      <c r="F4793" s="13" t="s">
        <v>188</v>
      </c>
      <c r="G4793" s="13" t="s">
        <v>4873</v>
      </c>
      <c r="H4793" s="13" t="s">
        <v>190</v>
      </c>
      <c r="I4793" s="13">
        <v>4792</v>
      </c>
    </row>
    <row r="4794" spans="1:9" x14ac:dyDescent="0.25">
      <c r="A4794" s="13" t="str">
        <f t="shared" si="74"/>
        <v xml:space="preserve">907-850-A  Mechanical Work </v>
      </c>
      <c r="B4794" s="13" t="s">
        <v>5571</v>
      </c>
      <c r="C4794" s="13" t="s">
        <v>5572</v>
      </c>
      <c r="D4794" s="13" t="s">
        <v>186</v>
      </c>
      <c r="E4794" s="13" t="s">
        <v>187</v>
      </c>
      <c r="F4794" s="13" t="s">
        <v>188</v>
      </c>
      <c r="G4794" s="13" t="s">
        <v>4873</v>
      </c>
      <c r="H4794" s="13" t="s">
        <v>190</v>
      </c>
      <c r="I4794" s="13">
        <v>4793</v>
      </c>
    </row>
    <row r="4795" spans="1:9" x14ac:dyDescent="0.25">
      <c r="A4795" s="13" t="str">
        <f t="shared" si="74"/>
        <v xml:space="preserve">907-851-A  Span Balancing </v>
      </c>
      <c r="B4795" s="13" t="s">
        <v>5573</v>
      </c>
      <c r="C4795" s="13" t="s">
        <v>5574</v>
      </c>
      <c r="D4795" s="13" t="s">
        <v>186</v>
      </c>
      <c r="E4795" s="13" t="s">
        <v>187</v>
      </c>
      <c r="F4795" s="13" t="s">
        <v>188</v>
      </c>
      <c r="G4795" s="13" t="s">
        <v>4873</v>
      </c>
      <c r="H4795" s="13" t="s">
        <v>190</v>
      </c>
      <c r="I4795" s="13">
        <v>4794</v>
      </c>
    </row>
    <row r="4796" spans="1:9" x14ac:dyDescent="0.25">
      <c r="A4796" s="13" t="str">
        <f t="shared" si="74"/>
        <v xml:space="preserve">907-851-B  Balance Plates </v>
      </c>
      <c r="B4796" s="13" t="s">
        <v>5575</v>
      </c>
      <c r="C4796" s="13" t="s">
        <v>5576</v>
      </c>
      <c r="D4796" s="13" t="s">
        <v>207</v>
      </c>
      <c r="E4796" s="13" t="s">
        <v>187</v>
      </c>
      <c r="F4796" s="13" t="s">
        <v>188</v>
      </c>
      <c r="G4796" s="13" t="s">
        <v>4873</v>
      </c>
      <c r="H4796" s="13" t="s">
        <v>190</v>
      </c>
      <c r="I4796" s="13">
        <v>4795</v>
      </c>
    </row>
    <row r="4797" spans="1:9" x14ac:dyDescent="0.25">
      <c r="A4797" s="13" t="str">
        <f t="shared" si="74"/>
        <v xml:space="preserve">907-853-A  Electrical Work </v>
      </c>
      <c r="B4797" s="13" t="s">
        <v>5577</v>
      </c>
      <c r="C4797" s="13" t="s">
        <v>5578</v>
      </c>
      <c r="D4797" s="13" t="s">
        <v>186</v>
      </c>
      <c r="E4797" s="13" t="s">
        <v>187</v>
      </c>
      <c r="F4797" s="13" t="s">
        <v>188</v>
      </c>
      <c r="G4797" s="13" t="s">
        <v>4873</v>
      </c>
      <c r="H4797" s="13" t="s">
        <v>190</v>
      </c>
      <c r="I4797" s="13">
        <v>4796</v>
      </c>
    </row>
    <row r="4798" spans="1:9" x14ac:dyDescent="0.25">
      <c r="A4798" s="13" t="str">
        <f t="shared" si="74"/>
        <v xml:space="preserve">907-854-A  Electrical Service </v>
      </c>
      <c r="B4798" s="13" t="s">
        <v>5579</v>
      </c>
      <c r="C4798" s="13" t="s">
        <v>5580</v>
      </c>
      <c r="D4798" s="13" t="s">
        <v>186</v>
      </c>
      <c r="E4798" s="13" t="s">
        <v>187</v>
      </c>
      <c r="F4798" s="13" t="s">
        <v>188</v>
      </c>
      <c r="G4798" s="13" t="s">
        <v>4873</v>
      </c>
      <c r="H4798" s="13" t="s">
        <v>190</v>
      </c>
      <c r="I4798" s="13">
        <v>4797</v>
      </c>
    </row>
    <row r="4799" spans="1:9" x14ac:dyDescent="0.25">
      <c r="A4799" s="13" t="str">
        <f t="shared" si="74"/>
        <v xml:space="preserve">907-855-A  Auxiliary Electrical Equipment </v>
      </c>
      <c r="B4799" s="13" t="s">
        <v>5581</v>
      </c>
      <c r="C4799" s="13" t="s">
        <v>5582</v>
      </c>
      <c r="D4799" s="13" t="s">
        <v>186</v>
      </c>
      <c r="E4799" s="13" t="s">
        <v>187</v>
      </c>
      <c r="F4799" s="13" t="s">
        <v>188</v>
      </c>
      <c r="G4799" s="13" t="s">
        <v>4873</v>
      </c>
      <c r="H4799" s="13" t="s">
        <v>190</v>
      </c>
      <c r="I4799" s="13">
        <v>4798</v>
      </c>
    </row>
    <row r="4800" spans="1:9" x14ac:dyDescent="0.25">
      <c r="A4800" s="13" t="str">
        <f t="shared" si="74"/>
        <v xml:space="preserve">907-856-A  Control Console </v>
      </c>
      <c r="B4800" s="13" t="s">
        <v>5583</v>
      </c>
      <c r="C4800" s="13" t="s">
        <v>5584</v>
      </c>
      <c r="D4800" s="13" t="s">
        <v>186</v>
      </c>
      <c r="E4800" s="13" t="s">
        <v>187</v>
      </c>
      <c r="F4800" s="13" t="s">
        <v>188</v>
      </c>
      <c r="G4800" s="13" t="s">
        <v>4873</v>
      </c>
      <c r="H4800" s="13" t="s">
        <v>190</v>
      </c>
      <c r="I4800" s="13">
        <v>4799</v>
      </c>
    </row>
    <row r="4801" spans="1:9" x14ac:dyDescent="0.25">
      <c r="A4801" s="13" t="str">
        <f t="shared" si="74"/>
        <v xml:space="preserve">907-857-A  Motor Control Center </v>
      </c>
      <c r="B4801" s="13" t="s">
        <v>5585</v>
      </c>
      <c r="C4801" s="13" t="s">
        <v>5586</v>
      </c>
      <c r="D4801" s="13" t="s">
        <v>186</v>
      </c>
      <c r="E4801" s="13" t="s">
        <v>187</v>
      </c>
      <c r="F4801" s="13" t="s">
        <v>188</v>
      </c>
      <c r="G4801" s="13" t="s">
        <v>4873</v>
      </c>
      <c r="H4801" s="13" t="s">
        <v>190</v>
      </c>
      <c r="I4801" s="13">
        <v>4800</v>
      </c>
    </row>
    <row r="4802" spans="1:9" x14ac:dyDescent="0.25">
      <c r="A4802" s="13" t="str">
        <f t="shared" si="74"/>
        <v xml:space="preserve">907-858-A  PLC Cabinet and Programming </v>
      </c>
      <c r="B4802" s="13" t="s">
        <v>5587</v>
      </c>
      <c r="C4802" s="13" t="s">
        <v>5588</v>
      </c>
      <c r="D4802" s="13" t="s">
        <v>186</v>
      </c>
      <c r="E4802" s="13" t="s">
        <v>187</v>
      </c>
      <c r="F4802" s="13" t="s">
        <v>188</v>
      </c>
      <c r="G4802" s="13" t="s">
        <v>4873</v>
      </c>
      <c r="H4802" s="13" t="s">
        <v>190</v>
      </c>
      <c r="I4802" s="13">
        <v>4801</v>
      </c>
    </row>
    <row r="4803" spans="1:9" x14ac:dyDescent="0.25">
      <c r="A4803" s="13" t="str">
        <f t="shared" si="74"/>
        <v xml:space="preserve">907-859-A  Span Drives and Motors </v>
      </c>
      <c r="B4803" s="13" t="s">
        <v>5589</v>
      </c>
      <c r="C4803" s="13" t="s">
        <v>5590</v>
      </c>
      <c r="D4803" s="13" t="s">
        <v>186</v>
      </c>
      <c r="E4803" s="13" t="s">
        <v>187</v>
      </c>
      <c r="F4803" s="13" t="s">
        <v>188</v>
      </c>
      <c r="G4803" s="13" t="s">
        <v>4873</v>
      </c>
      <c r="H4803" s="13" t="s">
        <v>190</v>
      </c>
      <c r="I4803" s="13">
        <v>4802</v>
      </c>
    </row>
    <row r="4804" spans="1:9" x14ac:dyDescent="0.25">
      <c r="A4804" s="13" t="str">
        <f t="shared" ref="A4804:A4867" si="75">_xlfn.CONCAT(B4804," ", C4804)</f>
        <v xml:space="preserve">907-860-A  Limits and Sensors </v>
      </c>
      <c r="B4804" s="13" t="s">
        <v>5591</v>
      </c>
      <c r="C4804" s="13" t="s">
        <v>5592</v>
      </c>
      <c r="D4804" s="13" t="s">
        <v>186</v>
      </c>
      <c r="E4804" s="13" t="s">
        <v>187</v>
      </c>
      <c r="F4804" s="13" t="s">
        <v>188</v>
      </c>
      <c r="G4804" s="13" t="s">
        <v>4873</v>
      </c>
      <c r="H4804" s="13" t="s">
        <v>190</v>
      </c>
      <c r="I4804" s="13">
        <v>4803</v>
      </c>
    </row>
    <row r="4805" spans="1:9" x14ac:dyDescent="0.25">
      <c r="A4805" s="13" t="str">
        <f t="shared" si="75"/>
        <v xml:space="preserve">907-861-A  Submarine Cables </v>
      </c>
      <c r="B4805" s="13" t="s">
        <v>5593</v>
      </c>
      <c r="C4805" s="13" t="s">
        <v>5594</v>
      </c>
      <c r="D4805" s="13" t="s">
        <v>186</v>
      </c>
      <c r="E4805" s="13" t="s">
        <v>187</v>
      </c>
      <c r="F4805" s="13" t="s">
        <v>188</v>
      </c>
      <c r="G4805" s="13" t="s">
        <v>4873</v>
      </c>
      <c r="H4805" s="13" t="s">
        <v>190</v>
      </c>
      <c r="I4805" s="13">
        <v>4804</v>
      </c>
    </row>
    <row r="4806" spans="1:9" x14ac:dyDescent="0.25">
      <c r="A4806" s="13" t="str">
        <f t="shared" si="75"/>
        <v xml:space="preserve">907-862-A  Lightning and Surge Protection </v>
      </c>
      <c r="B4806" s="13" t="s">
        <v>5595</v>
      </c>
      <c r="C4806" s="13" t="s">
        <v>5596</v>
      </c>
      <c r="D4806" s="13" t="s">
        <v>186</v>
      </c>
      <c r="E4806" s="13" t="s">
        <v>187</v>
      </c>
      <c r="F4806" s="13" t="s">
        <v>188</v>
      </c>
      <c r="G4806" s="13" t="s">
        <v>4873</v>
      </c>
      <c r="H4806" s="13" t="s">
        <v>190</v>
      </c>
      <c r="I4806" s="13">
        <v>4805</v>
      </c>
    </row>
    <row r="4807" spans="1:9" x14ac:dyDescent="0.25">
      <c r="A4807" s="13" t="str">
        <f t="shared" si="75"/>
        <v xml:space="preserve">907-863-A  Training, Manuals, and Spare Parts </v>
      </c>
      <c r="B4807" s="13" t="s">
        <v>5597</v>
      </c>
      <c r="C4807" s="13" t="s">
        <v>5598</v>
      </c>
      <c r="D4807" s="13" t="s">
        <v>186</v>
      </c>
      <c r="E4807" s="13" t="s">
        <v>187</v>
      </c>
      <c r="F4807" s="13" t="s">
        <v>188</v>
      </c>
      <c r="G4807" s="13" t="s">
        <v>4873</v>
      </c>
      <c r="H4807" s="13" t="s">
        <v>190</v>
      </c>
      <c r="I4807" s="13">
        <v>4806</v>
      </c>
    </row>
    <row r="4808" spans="1:9" x14ac:dyDescent="0.25">
      <c r="A4808" s="13" t="str">
        <f t="shared" si="75"/>
        <v xml:space="preserve">907-899-A  Railway-Highway Provisions </v>
      </c>
      <c r="B4808" s="13" t="s">
        <v>5599</v>
      </c>
      <c r="C4808" s="13" t="s">
        <v>5600</v>
      </c>
      <c r="D4808" s="13" t="s">
        <v>186</v>
      </c>
      <c r="E4808" s="13" t="s">
        <v>187</v>
      </c>
      <c r="F4808" s="13" t="s">
        <v>188</v>
      </c>
      <c r="G4808" s="13" t="s">
        <v>4873</v>
      </c>
      <c r="H4808" s="13" t="s">
        <v>190</v>
      </c>
      <c r="I4808" s="13">
        <v>4807</v>
      </c>
    </row>
    <row r="4809" spans="1:9" x14ac:dyDescent="0.25">
      <c r="A4809" s="13" t="str">
        <f t="shared" si="75"/>
        <v xml:space="preserve">907-906    Trainees </v>
      </c>
      <c r="B4809" s="13" t="s">
        <v>5601</v>
      </c>
      <c r="C4809" s="13" t="s">
        <v>5602</v>
      </c>
      <c r="D4809" s="13" t="s">
        <v>2824</v>
      </c>
      <c r="E4809" s="13" t="s">
        <v>187</v>
      </c>
      <c r="F4809" s="13" t="s">
        <v>188</v>
      </c>
      <c r="G4809" s="13" t="s">
        <v>4873</v>
      </c>
      <c r="H4809" s="13" t="s">
        <v>190</v>
      </c>
      <c r="I4809" s="13">
        <v>4808</v>
      </c>
    </row>
    <row r="4810" spans="1:9" x14ac:dyDescent="0.25">
      <c r="A4810" s="13" t="str">
        <f t="shared" si="75"/>
        <v xml:space="preserve">IAS-MATL-ITM  Item for loading IAS specific materials </v>
      </c>
      <c r="B4810" s="13" t="s">
        <v>5603</v>
      </c>
      <c r="C4810" s="13" t="s">
        <v>5604</v>
      </c>
      <c r="D4810" s="13" t="s">
        <v>207</v>
      </c>
      <c r="E4810" s="13" t="s">
        <v>187</v>
      </c>
      <c r="F4810" s="13" t="s">
        <v>188</v>
      </c>
      <c r="G4810" s="13" t="s">
        <v>4873</v>
      </c>
      <c r="H4810" s="13" t="s">
        <v>190</v>
      </c>
      <c r="I4810" s="13">
        <v>4809</v>
      </c>
    </row>
    <row r="4811" spans="1:9" x14ac:dyDescent="0.25">
      <c r="A4811" s="13" t="str">
        <f t="shared" si="75"/>
        <v xml:space="preserve">L00        14' Precast Concrete Caps, Intermediate Unit </v>
      </c>
      <c r="B4811" s="13" t="s">
        <v>5605</v>
      </c>
      <c r="C4811" s="13" t="s">
        <v>5606</v>
      </c>
      <c r="D4811" s="13" t="s">
        <v>207</v>
      </c>
      <c r="E4811" s="13" t="s">
        <v>187</v>
      </c>
      <c r="F4811" s="13" t="s">
        <v>188</v>
      </c>
      <c r="G4811" s="13" t="s">
        <v>4873</v>
      </c>
      <c r="H4811" s="13" t="s">
        <v>190</v>
      </c>
      <c r="I4811" s="13">
        <v>4810</v>
      </c>
    </row>
    <row r="4812" spans="1:9" x14ac:dyDescent="0.25">
      <c r="A4812" s="13" t="str">
        <f t="shared" si="75"/>
        <v xml:space="preserve">L00        14' Precast Concrete Caps, End Unit with Wall </v>
      </c>
      <c r="B4812" s="13" t="s">
        <v>5605</v>
      </c>
      <c r="C4812" s="13" t="s">
        <v>5607</v>
      </c>
      <c r="D4812" s="13" t="s">
        <v>207</v>
      </c>
      <c r="E4812" s="13" t="s">
        <v>187</v>
      </c>
      <c r="F4812" s="13" t="s">
        <v>188</v>
      </c>
      <c r="G4812" s="13" t="s">
        <v>4873</v>
      </c>
      <c r="H4812" s="13" t="s">
        <v>190</v>
      </c>
      <c r="I4812" s="13">
        <v>4811</v>
      </c>
    </row>
    <row r="4813" spans="1:9" x14ac:dyDescent="0.25">
      <c r="A4813" s="13" t="str">
        <f t="shared" si="75"/>
        <v xml:space="preserve">L00        Timber Bridge for Sidewalk, Per Plans </v>
      </c>
      <c r="B4813" s="13" t="s">
        <v>5605</v>
      </c>
      <c r="C4813" s="13" t="s">
        <v>5608</v>
      </c>
      <c r="D4813" s="13" t="s">
        <v>207</v>
      </c>
      <c r="E4813" s="13" t="s">
        <v>187</v>
      </c>
      <c r="F4813" s="13" t="s">
        <v>188</v>
      </c>
      <c r="G4813" s="13" t="s">
        <v>4873</v>
      </c>
      <c r="H4813" s="13" t="s">
        <v>190</v>
      </c>
      <c r="I4813" s="13">
        <v>4812</v>
      </c>
    </row>
    <row r="4814" spans="1:9" x14ac:dyDescent="0.25">
      <c r="A4814" s="13" t="str">
        <f t="shared" si="75"/>
        <v xml:space="preserve">L00        Railway Car Timber Platform, Per Plans </v>
      </c>
      <c r="B4814" s="13" t="s">
        <v>5605</v>
      </c>
      <c r="C4814" s="13" t="s">
        <v>5609</v>
      </c>
      <c r="D4814" s="13" t="s">
        <v>207</v>
      </c>
      <c r="E4814" s="13" t="s">
        <v>187</v>
      </c>
      <c r="F4814" s="13" t="s">
        <v>188</v>
      </c>
      <c r="G4814" s="13" t="s">
        <v>4873</v>
      </c>
      <c r="H4814" s="13" t="s">
        <v>190</v>
      </c>
      <c r="I4814" s="13">
        <v>4813</v>
      </c>
    </row>
    <row r="4815" spans="1:9" x14ac:dyDescent="0.25">
      <c r="A4815" s="13" t="str">
        <f t="shared" si="75"/>
        <v xml:space="preserve">L00        Platform Railing, Per Plans </v>
      </c>
      <c r="B4815" s="13" t="s">
        <v>5605</v>
      </c>
      <c r="C4815" s="13" t="s">
        <v>5610</v>
      </c>
      <c r="D4815" s="13" t="s">
        <v>230</v>
      </c>
      <c r="E4815" s="13" t="s">
        <v>187</v>
      </c>
      <c r="F4815" s="13" t="s">
        <v>188</v>
      </c>
      <c r="G4815" s="13" t="s">
        <v>4873</v>
      </c>
      <c r="H4815" s="13" t="s">
        <v>190</v>
      </c>
      <c r="I4815" s="13">
        <v>4814</v>
      </c>
    </row>
    <row r="4816" spans="1:9" x14ac:dyDescent="0.25">
      <c r="A4816" s="13" t="str">
        <f t="shared" si="75"/>
        <v xml:space="preserve">L00        Train Bumper Stop, Per Plans </v>
      </c>
      <c r="B4816" s="13" t="s">
        <v>5605</v>
      </c>
      <c r="C4816" s="13" t="s">
        <v>5611</v>
      </c>
      <c r="D4816" s="13" t="s">
        <v>207</v>
      </c>
      <c r="E4816" s="13" t="s">
        <v>187</v>
      </c>
      <c r="F4816" s="13" t="s">
        <v>188</v>
      </c>
      <c r="G4816" s="13" t="s">
        <v>4873</v>
      </c>
      <c r="H4816" s="13" t="s">
        <v>190</v>
      </c>
      <c r="I4816" s="13">
        <v>4815</v>
      </c>
    </row>
    <row r="4817" spans="1:9" x14ac:dyDescent="0.25">
      <c r="A4817" s="13" t="str">
        <f t="shared" si="75"/>
        <v xml:space="preserve">L00        Asphalt Pavement Texturing </v>
      </c>
      <c r="B4817" s="13" t="s">
        <v>5605</v>
      </c>
      <c r="C4817" s="13" t="s">
        <v>5612</v>
      </c>
      <c r="D4817" s="13" t="s">
        <v>308</v>
      </c>
      <c r="E4817" s="13" t="s">
        <v>187</v>
      </c>
      <c r="F4817" s="13" t="s">
        <v>188</v>
      </c>
      <c r="G4817" s="13" t="s">
        <v>4873</v>
      </c>
      <c r="H4817" s="13" t="s">
        <v>190</v>
      </c>
      <c r="I4817" s="13">
        <v>4816</v>
      </c>
    </row>
    <row r="4818" spans="1:9" x14ac:dyDescent="0.25">
      <c r="A4818" s="13" t="str">
        <f t="shared" si="75"/>
        <v xml:space="preserve">L00        Decorative Sign Post, Per Plans </v>
      </c>
      <c r="B4818" s="13" t="s">
        <v>5605</v>
      </c>
      <c r="C4818" s="13" t="s">
        <v>5613</v>
      </c>
      <c r="D4818" s="13" t="s">
        <v>207</v>
      </c>
      <c r="E4818" s="13" t="s">
        <v>187</v>
      </c>
      <c r="F4818" s="13" t="s">
        <v>188</v>
      </c>
      <c r="G4818" s="13" t="s">
        <v>4873</v>
      </c>
      <c r="H4818" s="13" t="s">
        <v>190</v>
      </c>
      <c r="I4818" s="13">
        <v>4817</v>
      </c>
    </row>
    <row r="4819" spans="1:9" x14ac:dyDescent="0.25">
      <c r="A4819" s="13" t="str">
        <f t="shared" si="75"/>
        <v xml:space="preserve">L00        Slow Release Irrigation Bag, Per Plans </v>
      </c>
      <c r="B4819" s="13" t="s">
        <v>5605</v>
      </c>
      <c r="C4819" s="13" t="s">
        <v>5614</v>
      </c>
      <c r="D4819" s="13" t="s">
        <v>207</v>
      </c>
      <c r="E4819" s="13" t="s">
        <v>187</v>
      </c>
      <c r="F4819" s="13" t="s">
        <v>188</v>
      </c>
      <c r="G4819" s="13" t="s">
        <v>4873</v>
      </c>
      <c r="H4819" s="13" t="s">
        <v>190</v>
      </c>
      <c r="I4819" s="13">
        <v>4818</v>
      </c>
    </row>
    <row r="4820" spans="1:9" x14ac:dyDescent="0.25">
      <c r="A4820" s="13" t="str">
        <f t="shared" si="75"/>
        <v xml:space="preserve">L01        Tree Planting, </v>
      </c>
      <c r="B4820" s="13" t="s">
        <v>5615</v>
      </c>
      <c r="C4820" s="13" t="s">
        <v>5616</v>
      </c>
      <c r="D4820" s="13" t="s">
        <v>207</v>
      </c>
      <c r="E4820" s="13" t="s">
        <v>187</v>
      </c>
      <c r="F4820" s="13" t="s">
        <v>188</v>
      </c>
      <c r="G4820" s="13" t="s">
        <v>4873</v>
      </c>
      <c r="H4820" s="13" t="s">
        <v>190</v>
      </c>
      <c r="I4820" s="13">
        <v>4819</v>
      </c>
    </row>
    <row r="4821" spans="1:9" x14ac:dyDescent="0.25">
      <c r="A4821" s="13" t="str">
        <f t="shared" si="75"/>
        <v xml:space="preserve">L02        Medallion, Per Plans </v>
      </c>
      <c r="B4821" s="13" t="s">
        <v>5617</v>
      </c>
      <c r="C4821" s="13" t="s">
        <v>5618</v>
      </c>
      <c r="D4821" s="13" t="s">
        <v>207</v>
      </c>
      <c r="E4821" s="13" t="s">
        <v>187</v>
      </c>
      <c r="F4821" s="13" t="s">
        <v>188</v>
      </c>
      <c r="G4821" s="13" t="s">
        <v>4873</v>
      </c>
      <c r="H4821" s="13" t="s">
        <v>190</v>
      </c>
      <c r="I4821" s="13">
        <v>4820</v>
      </c>
    </row>
    <row r="4822" spans="1:9" x14ac:dyDescent="0.25">
      <c r="A4822" s="13" t="str">
        <f t="shared" si="75"/>
        <v xml:space="preserve">L03        Removal of </v>
      </c>
      <c r="B4822" s="13" t="s">
        <v>5619</v>
      </c>
      <c r="C4822" s="13" t="s">
        <v>5620</v>
      </c>
      <c r="D4822" s="13" t="s">
        <v>186</v>
      </c>
      <c r="E4822" s="13" t="s">
        <v>187</v>
      </c>
      <c r="F4822" s="13" t="s">
        <v>188</v>
      </c>
      <c r="G4822" s="13" t="s">
        <v>4873</v>
      </c>
      <c r="H4822" s="13" t="s">
        <v>190</v>
      </c>
      <c r="I4822" s="13">
        <v>4821</v>
      </c>
    </row>
    <row r="4823" spans="1:9" x14ac:dyDescent="0.25">
      <c r="A4823" s="13" t="str">
        <f t="shared" si="75"/>
        <v xml:space="preserve">L04        Remove and Relay Existing Brick Pavers </v>
      </c>
      <c r="B4823" s="13" t="s">
        <v>5621</v>
      </c>
      <c r="C4823" s="13" t="s">
        <v>5622</v>
      </c>
      <c r="D4823" s="13" t="s">
        <v>308</v>
      </c>
      <c r="E4823" s="13" t="s">
        <v>187</v>
      </c>
      <c r="F4823" s="13" t="s">
        <v>188</v>
      </c>
      <c r="G4823" s="13" t="s">
        <v>4873</v>
      </c>
      <c r="H4823" s="13" t="s">
        <v>190</v>
      </c>
      <c r="I4823" s="13">
        <v>4822</v>
      </c>
    </row>
    <row r="4824" spans="1:9" x14ac:dyDescent="0.25">
      <c r="A4824" s="13" t="str">
        <f t="shared" si="75"/>
        <v xml:space="preserve">L05        Lighting Assembly, High Mast,  </v>
      </c>
      <c r="B4824" s="13" t="s">
        <v>5623</v>
      </c>
      <c r="C4824" s="13" t="s">
        <v>5624</v>
      </c>
      <c r="D4824" s="13" t="s">
        <v>207</v>
      </c>
      <c r="E4824" s="13" t="s">
        <v>187</v>
      </c>
      <c r="F4824" s="13" t="s">
        <v>188</v>
      </c>
      <c r="G4824" s="13" t="s">
        <v>4873</v>
      </c>
      <c r="H4824" s="13" t="s">
        <v>190</v>
      </c>
      <c r="I4824" s="13">
        <v>4823</v>
      </c>
    </row>
    <row r="4825" spans="1:9" x14ac:dyDescent="0.25">
      <c r="A4825" s="13" t="str">
        <f t="shared" si="75"/>
        <v xml:space="preserve">L06        Lighting Assembly, Low Mast,  </v>
      </c>
      <c r="B4825" s="13" t="s">
        <v>5625</v>
      </c>
      <c r="C4825" s="13" t="s">
        <v>5626</v>
      </c>
      <c r="D4825" s="13" t="s">
        <v>207</v>
      </c>
      <c r="E4825" s="13" t="s">
        <v>187</v>
      </c>
      <c r="F4825" s="13" t="s">
        <v>188</v>
      </c>
      <c r="G4825" s="13" t="s">
        <v>4873</v>
      </c>
      <c r="H4825" s="13" t="s">
        <v>190</v>
      </c>
      <c r="I4825" s="13">
        <v>4824</v>
      </c>
    </row>
    <row r="4826" spans="1:9" x14ac:dyDescent="0.25">
      <c r="A4826" s="13" t="str">
        <f t="shared" si="75"/>
        <v xml:space="preserve">L07        Pedestrian Guardrail, Per Plans </v>
      </c>
      <c r="B4826" s="13" t="s">
        <v>5627</v>
      </c>
      <c r="C4826" s="13" t="s">
        <v>5628</v>
      </c>
      <c r="D4826" s="13" t="s">
        <v>230</v>
      </c>
      <c r="E4826" s="13" t="s">
        <v>187</v>
      </c>
      <c r="F4826" s="13" t="s">
        <v>188</v>
      </c>
      <c r="G4826" s="13" t="s">
        <v>4873</v>
      </c>
      <c r="H4826" s="13" t="s">
        <v>190</v>
      </c>
      <c r="I4826" s="13">
        <v>4825</v>
      </c>
    </row>
    <row r="4827" spans="1:9" x14ac:dyDescent="0.25">
      <c r="A4827" s="13" t="str">
        <f t="shared" si="75"/>
        <v xml:space="preserve">L08        Handrail, Per Plans </v>
      </c>
      <c r="B4827" s="13" t="s">
        <v>5629</v>
      </c>
      <c r="C4827" s="13" t="s">
        <v>5630</v>
      </c>
      <c r="D4827" s="13" t="s">
        <v>230</v>
      </c>
      <c r="E4827" s="13" t="s">
        <v>187</v>
      </c>
      <c r="F4827" s="13" t="s">
        <v>188</v>
      </c>
      <c r="G4827" s="13" t="s">
        <v>4873</v>
      </c>
      <c r="H4827" s="13" t="s">
        <v>190</v>
      </c>
      <c r="I4827" s="13">
        <v>4826</v>
      </c>
    </row>
    <row r="4828" spans="1:9" x14ac:dyDescent="0.25">
      <c r="A4828" s="13" t="str">
        <f t="shared" si="75"/>
        <v xml:space="preserve">L09        Staining of Concrete, Per Plans </v>
      </c>
      <c r="B4828" s="13" t="s">
        <v>5631</v>
      </c>
      <c r="C4828" s="13" t="s">
        <v>5632</v>
      </c>
      <c r="D4828" s="13" t="s">
        <v>308</v>
      </c>
      <c r="E4828" s="13" t="s">
        <v>187</v>
      </c>
      <c r="F4828" s="13" t="s">
        <v>188</v>
      </c>
      <c r="G4828" s="13" t="s">
        <v>4873</v>
      </c>
      <c r="H4828" s="13" t="s">
        <v>190</v>
      </c>
      <c r="I4828" s="13">
        <v>4827</v>
      </c>
    </row>
    <row r="4829" spans="1:9" x14ac:dyDescent="0.25">
      <c r="A4829" s="13" t="str">
        <f t="shared" si="75"/>
        <v xml:space="preserve">L00        French Drain, Per Plans </v>
      </c>
      <c r="B4829" s="13" t="s">
        <v>5605</v>
      </c>
      <c r="C4829" s="13" t="s">
        <v>5633</v>
      </c>
      <c r="D4829" s="13" t="s">
        <v>230</v>
      </c>
      <c r="E4829" s="13" t="s">
        <v>187</v>
      </c>
      <c r="F4829" s="13" t="s">
        <v>188</v>
      </c>
      <c r="G4829" s="13" t="s">
        <v>4873</v>
      </c>
      <c r="H4829" s="13" t="s">
        <v>190</v>
      </c>
      <c r="I4829" s="13">
        <v>4828</v>
      </c>
    </row>
    <row r="4830" spans="1:9" x14ac:dyDescent="0.25">
      <c r="A4830" s="13" t="str">
        <f t="shared" si="75"/>
        <v xml:space="preserve">L01        Relocate Existing Emergency Speaker Phone, Per Plans </v>
      </c>
      <c r="B4830" s="13" t="s">
        <v>5615</v>
      </c>
      <c r="C4830" s="13" t="s">
        <v>5634</v>
      </c>
      <c r="D4830" s="13" t="s">
        <v>207</v>
      </c>
      <c r="E4830" s="13" t="s">
        <v>187</v>
      </c>
      <c r="F4830" s="13" t="s">
        <v>188</v>
      </c>
      <c r="G4830" s="13" t="s">
        <v>4873</v>
      </c>
      <c r="H4830" s="13" t="s">
        <v>190</v>
      </c>
      <c r="I4830" s="13">
        <v>4829</v>
      </c>
    </row>
    <row r="4831" spans="1:9" x14ac:dyDescent="0.25">
      <c r="A4831" s="13" t="str">
        <f t="shared" si="75"/>
        <v xml:space="preserve">L02        Emergency Speaker Phone, Per Plans </v>
      </c>
      <c r="B4831" s="13" t="s">
        <v>5617</v>
      </c>
      <c r="C4831" s="13" t="s">
        <v>5635</v>
      </c>
      <c r="D4831" s="13" t="s">
        <v>207</v>
      </c>
      <c r="E4831" s="13" t="s">
        <v>187</v>
      </c>
      <c r="F4831" s="13" t="s">
        <v>188</v>
      </c>
      <c r="G4831" s="13" t="s">
        <v>4873</v>
      </c>
      <c r="H4831" s="13" t="s">
        <v>190</v>
      </c>
      <c r="I4831" s="13">
        <v>4830</v>
      </c>
    </row>
    <row r="4832" spans="1:9" x14ac:dyDescent="0.25">
      <c r="A4832" s="13" t="str">
        <f t="shared" si="75"/>
        <v xml:space="preserve">L03        Electric Cable, </v>
      </c>
      <c r="B4832" s="13" t="s">
        <v>5619</v>
      </c>
      <c r="C4832" s="13" t="s">
        <v>5636</v>
      </c>
      <c r="D4832" s="13" t="s">
        <v>1008</v>
      </c>
      <c r="E4832" s="13" t="s">
        <v>187</v>
      </c>
      <c r="F4832" s="13" t="s">
        <v>188</v>
      </c>
      <c r="G4832" s="13" t="s">
        <v>4873</v>
      </c>
      <c r="H4832" s="13" t="s">
        <v>190</v>
      </c>
      <c r="I4832" s="13">
        <v>4831</v>
      </c>
    </row>
    <row r="4833" spans="1:9" x14ac:dyDescent="0.25">
      <c r="A4833" s="13" t="str">
        <f t="shared" si="75"/>
        <v xml:space="preserve">L04        Remove and Reset,  </v>
      </c>
      <c r="B4833" s="13" t="s">
        <v>5621</v>
      </c>
      <c r="C4833" s="13" t="s">
        <v>5637</v>
      </c>
      <c r="D4833" s="13" t="s">
        <v>230</v>
      </c>
      <c r="E4833" s="13" t="s">
        <v>187</v>
      </c>
      <c r="F4833" s="13" t="s">
        <v>188</v>
      </c>
      <c r="G4833" s="13" t="s">
        <v>4873</v>
      </c>
      <c r="H4833" s="13" t="s">
        <v>190</v>
      </c>
      <c r="I4833" s="13">
        <v>4832</v>
      </c>
    </row>
    <row r="4834" spans="1:9" x14ac:dyDescent="0.25">
      <c r="A4834" s="13" t="str">
        <f t="shared" si="75"/>
        <v xml:space="preserve">L05        Gate, Tubular Steel, Per Plans </v>
      </c>
      <c r="B4834" s="13" t="s">
        <v>5623</v>
      </c>
      <c r="C4834" s="13" t="s">
        <v>5638</v>
      </c>
      <c r="D4834" s="13" t="s">
        <v>207</v>
      </c>
      <c r="E4834" s="13" t="s">
        <v>187</v>
      </c>
      <c r="F4834" s="13" t="s">
        <v>188</v>
      </c>
      <c r="G4834" s="13" t="s">
        <v>4873</v>
      </c>
      <c r="H4834" s="13" t="s">
        <v>190</v>
      </c>
      <c r="I4834" s="13">
        <v>4833</v>
      </c>
    </row>
    <row r="4835" spans="1:9" x14ac:dyDescent="0.25">
      <c r="A4835" s="13" t="str">
        <f t="shared" si="75"/>
        <v xml:space="preserve">L06        Fence, Barrier Fence, Per Plans </v>
      </c>
      <c r="B4835" s="13" t="s">
        <v>5625</v>
      </c>
      <c r="C4835" s="13" t="s">
        <v>5639</v>
      </c>
      <c r="D4835" s="13" t="s">
        <v>230</v>
      </c>
      <c r="E4835" s="13" t="s">
        <v>187</v>
      </c>
      <c r="F4835" s="13" t="s">
        <v>188</v>
      </c>
      <c r="G4835" s="13" t="s">
        <v>4873</v>
      </c>
      <c r="H4835" s="13" t="s">
        <v>190</v>
      </c>
      <c r="I4835" s="13">
        <v>4834</v>
      </c>
    </row>
    <row r="4836" spans="1:9" x14ac:dyDescent="0.25">
      <c r="A4836" s="13" t="str">
        <f t="shared" si="75"/>
        <v xml:space="preserve">L07        Bench, Per Plans </v>
      </c>
      <c r="B4836" s="13" t="s">
        <v>5627</v>
      </c>
      <c r="C4836" s="13" t="s">
        <v>5640</v>
      </c>
      <c r="D4836" s="13" t="s">
        <v>207</v>
      </c>
      <c r="E4836" s="13" t="s">
        <v>187</v>
      </c>
      <c r="F4836" s="13" t="s">
        <v>188</v>
      </c>
      <c r="G4836" s="13" t="s">
        <v>4873</v>
      </c>
      <c r="H4836" s="13" t="s">
        <v>190</v>
      </c>
      <c r="I4836" s="13">
        <v>4835</v>
      </c>
    </row>
    <row r="4837" spans="1:9" x14ac:dyDescent="0.25">
      <c r="A4837" s="13" t="str">
        <f t="shared" si="75"/>
        <v xml:space="preserve">L08        Thermoplastic Legend, Green </v>
      </c>
      <c r="B4837" s="13" t="s">
        <v>5629</v>
      </c>
      <c r="C4837" s="13" t="s">
        <v>5641</v>
      </c>
      <c r="D4837" s="13" t="s">
        <v>230</v>
      </c>
      <c r="E4837" s="13" t="s">
        <v>187</v>
      </c>
      <c r="F4837" s="13" t="s">
        <v>188</v>
      </c>
      <c r="G4837" s="13" t="s">
        <v>4873</v>
      </c>
      <c r="H4837" s="13" t="s">
        <v>190</v>
      </c>
      <c r="I4837" s="13">
        <v>4836</v>
      </c>
    </row>
    <row r="4838" spans="1:9" x14ac:dyDescent="0.25">
      <c r="A4838" s="13" t="str">
        <f t="shared" si="75"/>
        <v xml:space="preserve">L09        Thermoplastic Legend, Green </v>
      </c>
      <c r="B4838" s="13" t="s">
        <v>5631</v>
      </c>
      <c r="C4838" s="13" t="s">
        <v>5641</v>
      </c>
      <c r="D4838" s="13" t="s">
        <v>308</v>
      </c>
      <c r="E4838" s="13" t="s">
        <v>187</v>
      </c>
      <c r="F4838" s="13" t="s">
        <v>188</v>
      </c>
      <c r="G4838" s="13" t="s">
        <v>4873</v>
      </c>
      <c r="H4838" s="13" t="s">
        <v>190</v>
      </c>
      <c r="I4838" s="13">
        <v>4837</v>
      </c>
    </row>
    <row r="4839" spans="1:9" x14ac:dyDescent="0.25">
      <c r="A4839" s="13" t="str">
        <f t="shared" si="75"/>
        <v xml:space="preserve">L00        Landscape Planter Box </v>
      </c>
      <c r="B4839" s="13" t="s">
        <v>5605</v>
      </c>
      <c r="C4839" s="13" t="s">
        <v>5642</v>
      </c>
      <c r="D4839" s="13" t="s">
        <v>207</v>
      </c>
      <c r="E4839" s="13" t="s">
        <v>187</v>
      </c>
      <c r="F4839" s="13" t="s">
        <v>188</v>
      </c>
      <c r="G4839" s="13" t="s">
        <v>4873</v>
      </c>
      <c r="H4839" s="13" t="s">
        <v>190</v>
      </c>
      <c r="I4839" s="13">
        <v>4838</v>
      </c>
    </row>
    <row r="4840" spans="1:9" x14ac:dyDescent="0.25">
      <c r="A4840" s="13" t="str">
        <f t="shared" si="75"/>
        <v xml:space="preserve">L01        Bicycle Rack </v>
      </c>
      <c r="B4840" s="13" t="s">
        <v>5615</v>
      </c>
      <c r="C4840" s="13" t="s">
        <v>5643</v>
      </c>
      <c r="D4840" s="13" t="s">
        <v>207</v>
      </c>
      <c r="E4840" s="13" t="s">
        <v>187</v>
      </c>
      <c r="F4840" s="13" t="s">
        <v>188</v>
      </c>
      <c r="G4840" s="13" t="s">
        <v>4873</v>
      </c>
      <c r="H4840" s="13" t="s">
        <v>190</v>
      </c>
      <c r="I4840" s="13">
        <v>4839</v>
      </c>
    </row>
    <row r="4841" spans="1:9" x14ac:dyDescent="0.25">
      <c r="A4841" s="13" t="str">
        <f t="shared" si="75"/>
        <v xml:space="preserve">L02        Slow Release Irrigation Bag </v>
      </c>
      <c r="B4841" s="13" t="s">
        <v>5617</v>
      </c>
      <c r="C4841" s="13" t="s">
        <v>5644</v>
      </c>
      <c r="D4841" s="13" t="s">
        <v>207</v>
      </c>
      <c r="E4841" s="13" t="s">
        <v>187</v>
      </c>
      <c r="F4841" s="13" t="s">
        <v>188</v>
      </c>
      <c r="G4841" s="13" t="s">
        <v>4873</v>
      </c>
      <c r="H4841" s="13" t="s">
        <v>190</v>
      </c>
      <c r="I4841" s="13">
        <v>4840</v>
      </c>
    </row>
    <row r="4842" spans="1:9" x14ac:dyDescent="0.25">
      <c r="A4842" s="13" t="str">
        <f t="shared" si="75"/>
        <v xml:space="preserve">L03        Secondary Power Controller, Per Plans </v>
      </c>
      <c r="B4842" s="13" t="s">
        <v>5619</v>
      </c>
      <c r="C4842" s="13" t="s">
        <v>5645</v>
      </c>
      <c r="D4842" s="13" t="s">
        <v>207</v>
      </c>
      <c r="E4842" s="13" t="s">
        <v>187</v>
      </c>
      <c r="F4842" s="13" t="s">
        <v>188</v>
      </c>
      <c r="G4842" s="13" t="s">
        <v>4873</v>
      </c>
      <c r="H4842" s="13" t="s">
        <v>190</v>
      </c>
      <c r="I4842" s="13">
        <v>4841</v>
      </c>
    </row>
    <row r="4843" spans="1:9" x14ac:dyDescent="0.25">
      <c r="A4843" s="13" t="str">
        <f t="shared" si="75"/>
        <v xml:space="preserve">L04        Lighting Assembly, Low Mast, Per Plans </v>
      </c>
      <c r="B4843" s="13" t="s">
        <v>5621</v>
      </c>
      <c r="C4843" s="13" t="s">
        <v>5646</v>
      </c>
      <c r="D4843" s="13" t="s">
        <v>207</v>
      </c>
      <c r="E4843" s="13" t="s">
        <v>187</v>
      </c>
      <c r="F4843" s="13" t="s">
        <v>188</v>
      </c>
      <c r="G4843" s="13" t="s">
        <v>4873</v>
      </c>
      <c r="H4843" s="13" t="s">
        <v>190</v>
      </c>
      <c r="I4843" s="13">
        <v>4842</v>
      </c>
    </row>
    <row r="4844" spans="1:9" x14ac:dyDescent="0.25">
      <c r="A4844" s="13" t="str">
        <f t="shared" si="75"/>
        <v xml:space="preserve">L05        Renovate Lighting Assembly, Low Mast, Per Plans </v>
      </c>
      <c r="B4844" s="13" t="s">
        <v>5623</v>
      </c>
      <c r="C4844" s="13" t="s">
        <v>5647</v>
      </c>
      <c r="D4844" s="13" t="s">
        <v>207</v>
      </c>
      <c r="E4844" s="13" t="s">
        <v>187</v>
      </c>
      <c r="F4844" s="13" t="s">
        <v>188</v>
      </c>
      <c r="G4844" s="13" t="s">
        <v>4873</v>
      </c>
      <c r="H4844" s="13" t="s">
        <v>190</v>
      </c>
      <c r="I4844" s="13">
        <v>4843</v>
      </c>
    </row>
    <row r="4845" spans="1:9" x14ac:dyDescent="0.25">
      <c r="A4845" s="13" t="str">
        <f t="shared" si="75"/>
        <v xml:space="preserve">L06        Thermoplastic Legend, Green Bike Lane </v>
      </c>
      <c r="B4845" s="13" t="s">
        <v>5625</v>
      </c>
      <c r="C4845" s="13" t="s">
        <v>5648</v>
      </c>
      <c r="D4845" s="13" t="s">
        <v>230</v>
      </c>
      <c r="E4845" s="13" t="s">
        <v>187</v>
      </c>
      <c r="F4845" s="13" t="s">
        <v>188</v>
      </c>
      <c r="G4845" s="13" t="s">
        <v>4873</v>
      </c>
      <c r="H4845" s="13" t="s">
        <v>190</v>
      </c>
      <c r="I4845" s="13">
        <v>4844</v>
      </c>
    </row>
    <row r="4846" spans="1:9" x14ac:dyDescent="0.25">
      <c r="A4846" s="13" t="str">
        <f t="shared" si="75"/>
        <v xml:space="preserve">L07        Thermoplastic Legend, Green Bike Lane </v>
      </c>
      <c r="B4846" s="13" t="s">
        <v>5627</v>
      </c>
      <c r="C4846" s="13" t="s">
        <v>5648</v>
      </c>
      <c r="D4846" s="13" t="s">
        <v>308</v>
      </c>
      <c r="E4846" s="13" t="s">
        <v>187</v>
      </c>
      <c r="F4846" s="13" t="s">
        <v>188</v>
      </c>
      <c r="G4846" s="13" t="s">
        <v>4873</v>
      </c>
      <c r="H4846" s="13" t="s">
        <v>190</v>
      </c>
      <c r="I4846" s="13">
        <v>4845</v>
      </c>
    </row>
    <row r="4847" spans="1:9" x14ac:dyDescent="0.25">
      <c r="A4847" s="13" t="str">
        <f t="shared" si="75"/>
        <v xml:space="preserve">L08        14' x 12' Precast Concrete Box Culvert </v>
      </c>
      <c r="B4847" s="13" t="s">
        <v>5629</v>
      </c>
      <c r="C4847" s="13" t="s">
        <v>5649</v>
      </c>
      <c r="D4847" s="13" t="s">
        <v>230</v>
      </c>
      <c r="E4847" s="13" t="s">
        <v>187</v>
      </c>
      <c r="F4847" s="13" t="s">
        <v>188</v>
      </c>
      <c r="G4847" s="13" t="s">
        <v>4873</v>
      </c>
      <c r="H4847" s="13" t="s">
        <v>190</v>
      </c>
      <c r="I4847" s="13">
        <v>4846</v>
      </c>
    </row>
    <row r="4848" spans="1:9" x14ac:dyDescent="0.25">
      <c r="A4848" s="13" t="str">
        <f t="shared" si="75"/>
        <v xml:space="preserve">L09        Floating Pier </v>
      </c>
      <c r="B4848" s="13" t="s">
        <v>5631</v>
      </c>
      <c r="C4848" s="13" t="s">
        <v>5650</v>
      </c>
      <c r="D4848" s="13" t="s">
        <v>207</v>
      </c>
      <c r="E4848" s="13" t="s">
        <v>187</v>
      </c>
      <c r="F4848" s="13" t="s">
        <v>188</v>
      </c>
      <c r="G4848" s="13" t="s">
        <v>4873</v>
      </c>
      <c r="H4848" s="13" t="s">
        <v>190</v>
      </c>
      <c r="I4848" s="13">
        <v>4847</v>
      </c>
    </row>
    <row r="4849" spans="1:9" x14ac:dyDescent="0.25">
      <c r="A4849" s="13" t="str">
        <f t="shared" si="75"/>
        <v xml:space="preserve">L00        Temporary Steel Sheet Piling </v>
      </c>
      <c r="B4849" s="13" t="s">
        <v>5605</v>
      </c>
      <c r="C4849" s="13" t="s">
        <v>4881</v>
      </c>
      <c r="D4849" s="13" t="s">
        <v>186</v>
      </c>
      <c r="E4849" s="13" t="s">
        <v>187</v>
      </c>
      <c r="F4849" s="13" t="s">
        <v>188</v>
      </c>
      <c r="G4849" s="13" t="s">
        <v>4873</v>
      </c>
      <c r="H4849" s="13" t="s">
        <v>190</v>
      </c>
      <c r="I4849" s="13">
        <v>4848</v>
      </c>
    </row>
    <row r="4850" spans="1:9" x14ac:dyDescent="0.25">
      <c r="A4850" s="13" t="str">
        <f t="shared" si="75"/>
        <v xml:space="preserve">L01        Pedestrian Bridge, Per Plans </v>
      </c>
      <c r="B4850" s="13" t="s">
        <v>5615</v>
      </c>
      <c r="C4850" s="13" t="s">
        <v>5651</v>
      </c>
      <c r="D4850" s="13" t="s">
        <v>186</v>
      </c>
      <c r="E4850" s="13" t="s">
        <v>187</v>
      </c>
      <c r="F4850" s="13" t="s">
        <v>188</v>
      </c>
      <c r="G4850" s="13" t="s">
        <v>4873</v>
      </c>
      <c r="H4850" s="13" t="s">
        <v>190</v>
      </c>
      <c r="I4850" s="13">
        <v>4849</v>
      </c>
    </row>
    <row r="4851" spans="1:9" x14ac:dyDescent="0.25">
      <c r="A4851" s="13" t="str">
        <f t="shared" si="75"/>
        <v xml:space="preserve">L02        Water and Sewer Improvements, Per Plans </v>
      </c>
      <c r="B4851" s="13" t="s">
        <v>5617</v>
      </c>
      <c r="C4851" s="13" t="s">
        <v>5652</v>
      </c>
      <c r="D4851" s="13" t="s">
        <v>186</v>
      </c>
      <c r="E4851" s="13" t="s">
        <v>187</v>
      </c>
      <c r="F4851" s="13" t="s">
        <v>188</v>
      </c>
      <c r="G4851" s="13" t="s">
        <v>4873</v>
      </c>
      <c r="H4851" s="13" t="s">
        <v>190</v>
      </c>
      <c r="I4851" s="13">
        <v>4850</v>
      </c>
    </row>
    <row r="4852" spans="1:9" x14ac:dyDescent="0.25">
      <c r="A4852" s="13" t="str">
        <f t="shared" si="75"/>
        <v xml:space="preserve">L03        Sewer Service Assembly </v>
      </c>
      <c r="B4852" s="13" t="s">
        <v>5619</v>
      </c>
      <c r="C4852" s="13" t="s">
        <v>5653</v>
      </c>
      <c r="D4852" s="13" t="s">
        <v>207</v>
      </c>
      <c r="E4852" s="13" t="s">
        <v>187</v>
      </c>
      <c r="F4852" s="13" t="s">
        <v>188</v>
      </c>
      <c r="G4852" s="13" t="s">
        <v>4873</v>
      </c>
      <c r="H4852" s="13" t="s">
        <v>190</v>
      </c>
      <c r="I4852" s="13">
        <v>4851</v>
      </c>
    </row>
    <row r="4853" spans="1:9" x14ac:dyDescent="0.25">
      <c r="A4853" s="13" t="str">
        <f t="shared" si="75"/>
        <v xml:space="preserve">L04        15" Preformed Polyethylene Drainage Catch Basin </v>
      </c>
      <c r="B4853" s="13" t="s">
        <v>5621</v>
      </c>
      <c r="C4853" s="13" t="s">
        <v>5654</v>
      </c>
      <c r="D4853" s="13" t="s">
        <v>207</v>
      </c>
      <c r="E4853" s="13" t="s">
        <v>187</v>
      </c>
      <c r="F4853" s="13" t="s">
        <v>188</v>
      </c>
      <c r="G4853" s="13" t="s">
        <v>4873</v>
      </c>
      <c r="H4853" s="13" t="s">
        <v>190</v>
      </c>
      <c r="I4853" s="13">
        <v>4852</v>
      </c>
    </row>
    <row r="4854" spans="1:9" x14ac:dyDescent="0.25">
      <c r="A4854" s="13" t="str">
        <f t="shared" si="75"/>
        <v xml:space="preserve">L05        Combination Concrete Curb and Gutter, Per Plans </v>
      </c>
      <c r="B4854" s="13" t="s">
        <v>5623</v>
      </c>
      <c r="C4854" s="13" t="s">
        <v>5655</v>
      </c>
      <c r="D4854" s="13" t="s">
        <v>230</v>
      </c>
      <c r="E4854" s="13" t="s">
        <v>187</v>
      </c>
      <c r="F4854" s="13" t="s">
        <v>188</v>
      </c>
      <c r="G4854" s="13" t="s">
        <v>4873</v>
      </c>
      <c r="H4854" s="13" t="s">
        <v>190</v>
      </c>
      <c r="I4854" s="13">
        <v>4853</v>
      </c>
    </row>
    <row r="4855" spans="1:9" x14ac:dyDescent="0.25">
      <c r="A4855" s="13" t="str">
        <f t="shared" si="75"/>
        <v xml:space="preserve">L06        Reflective Panel for Permanent Sign Supports, 6-foot </v>
      </c>
      <c r="B4855" s="13" t="s">
        <v>5625</v>
      </c>
      <c r="C4855" s="13" t="s">
        <v>5656</v>
      </c>
      <c r="D4855" s="13" t="s">
        <v>207</v>
      </c>
      <c r="E4855" s="13" t="s">
        <v>187</v>
      </c>
      <c r="F4855" s="13" t="s">
        <v>188</v>
      </c>
      <c r="G4855" s="13" t="s">
        <v>4873</v>
      </c>
      <c r="H4855" s="13" t="s">
        <v>190</v>
      </c>
      <c r="I4855" s="13">
        <v>4854</v>
      </c>
    </row>
    <row r="4856" spans="1:9" x14ac:dyDescent="0.25">
      <c r="A4856" s="13" t="str">
        <f t="shared" si="75"/>
        <v xml:space="preserve">L07        35MPH Speed Limit Sign w/ Supp. Solar Powered Radar Feedback Sign </v>
      </c>
      <c r="B4856" s="13" t="s">
        <v>5627</v>
      </c>
      <c r="C4856" s="13" t="s">
        <v>5657</v>
      </c>
      <c r="D4856" s="13" t="s">
        <v>207</v>
      </c>
      <c r="E4856" s="13" t="s">
        <v>187</v>
      </c>
      <c r="F4856" s="13" t="s">
        <v>188</v>
      </c>
      <c r="G4856" s="13" t="s">
        <v>4873</v>
      </c>
      <c r="H4856" s="13" t="s">
        <v>190</v>
      </c>
      <c r="I4856" s="13">
        <v>4855</v>
      </c>
    </row>
    <row r="4857" spans="1:9" x14ac:dyDescent="0.25">
      <c r="A4857" s="13" t="str">
        <f t="shared" si="75"/>
        <v xml:space="preserve">L08        Pedestrian Pushbutton Pole, Per Plans </v>
      </c>
      <c r="B4857" s="13" t="s">
        <v>5629</v>
      </c>
      <c r="C4857" s="13" t="s">
        <v>3967</v>
      </c>
      <c r="D4857" s="13" t="s">
        <v>207</v>
      </c>
      <c r="E4857" s="13" t="s">
        <v>187</v>
      </c>
      <c r="F4857" s="13" t="s">
        <v>188</v>
      </c>
      <c r="G4857" s="13" t="s">
        <v>4873</v>
      </c>
      <c r="H4857" s="13" t="s">
        <v>190</v>
      </c>
      <c r="I4857" s="13">
        <v>4856</v>
      </c>
    </row>
    <row r="4858" spans="1:9" x14ac:dyDescent="0.25">
      <c r="A4858" s="13" t="str">
        <f t="shared" si="75"/>
        <v xml:space="preserve">L09        Select Bedding Material </v>
      </c>
      <c r="B4858" s="13" t="s">
        <v>5631</v>
      </c>
      <c r="C4858" s="13" t="s">
        <v>5658</v>
      </c>
      <c r="D4858" s="13" t="s">
        <v>241</v>
      </c>
      <c r="E4858" s="13" t="s">
        <v>187</v>
      </c>
      <c r="F4858" s="13" t="s">
        <v>188</v>
      </c>
      <c r="G4858" s="13" t="s">
        <v>4873</v>
      </c>
      <c r="H4858" s="13" t="s">
        <v>190</v>
      </c>
      <c r="I4858" s="13">
        <v>4857</v>
      </c>
    </row>
    <row r="4859" spans="1:9" x14ac:dyDescent="0.25">
      <c r="A4859" s="13" t="str">
        <f t="shared" si="75"/>
        <v xml:space="preserve">L00        Select Backfill Material </v>
      </c>
      <c r="B4859" s="13" t="s">
        <v>5605</v>
      </c>
      <c r="C4859" s="13" t="s">
        <v>5659</v>
      </c>
      <c r="D4859" s="13" t="s">
        <v>241</v>
      </c>
      <c r="E4859" s="13" t="s">
        <v>187</v>
      </c>
      <c r="F4859" s="13" t="s">
        <v>188</v>
      </c>
      <c r="G4859" s="13" t="s">
        <v>4873</v>
      </c>
      <c r="H4859" s="13" t="s">
        <v>190</v>
      </c>
      <c r="I4859" s="13">
        <v>4858</v>
      </c>
    </row>
    <row r="4860" spans="1:9" x14ac:dyDescent="0.25">
      <c r="A4860" s="13" t="str">
        <f t="shared" si="75"/>
        <v xml:space="preserve">L01        Low Pressure Portland Cement Grout </v>
      </c>
      <c r="B4860" s="13" t="s">
        <v>5615</v>
      </c>
      <c r="C4860" s="13" t="s">
        <v>5660</v>
      </c>
      <c r="D4860" s="13" t="s">
        <v>241</v>
      </c>
      <c r="E4860" s="13" t="s">
        <v>187</v>
      </c>
      <c r="F4860" s="13" t="s">
        <v>188</v>
      </c>
      <c r="G4860" s="13" t="s">
        <v>4873</v>
      </c>
      <c r="H4860" s="13" t="s">
        <v>190</v>
      </c>
      <c r="I4860" s="13">
        <v>4859</v>
      </c>
    </row>
    <row r="4861" spans="1:9" x14ac:dyDescent="0.25">
      <c r="A4861" s="13" t="str">
        <f t="shared" si="75"/>
        <v xml:space="preserve">L02        Ductile Iron Fittings </v>
      </c>
      <c r="B4861" s="13" t="s">
        <v>5617</v>
      </c>
      <c r="C4861" s="13" t="s">
        <v>5661</v>
      </c>
      <c r="D4861" s="13" t="s">
        <v>1008</v>
      </c>
      <c r="E4861" s="13" t="s">
        <v>187</v>
      </c>
      <c r="F4861" s="13" t="s">
        <v>188</v>
      </c>
      <c r="G4861" s="13" t="s">
        <v>4873</v>
      </c>
      <c r="H4861" s="13" t="s">
        <v>190</v>
      </c>
      <c r="I4861" s="13">
        <v>4860</v>
      </c>
    </row>
    <row r="4862" spans="1:9" x14ac:dyDescent="0.25">
      <c r="A4862" s="13" t="str">
        <f t="shared" si="75"/>
        <v xml:space="preserve">L03        Stenciled and Stained Concrete, Per Plans </v>
      </c>
      <c r="B4862" s="13" t="s">
        <v>5619</v>
      </c>
      <c r="C4862" s="13" t="s">
        <v>5662</v>
      </c>
      <c r="D4862" s="13" t="s">
        <v>228</v>
      </c>
      <c r="E4862" s="13" t="s">
        <v>187</v>
      </c>
      <c r="F4862" s="13" t="s">
        <v>188</v>
      </c>
      <c r="G4862" s="13" t="s">
        <v>4873</v>
      </c>
      <c r="H4862" s="13" t="s">
        <v>190</v>
      </c>
      <c r="I4862" s="13">
        <v>4861</v>
      </c>
    </row>
    <row r="4863" spans="1:9" x14ac:dyDescent="0.25">
      <c r="A4863" s="13" t="str">
        <f t="shared" si="75"/>
        <v xml:space="preserve">L04        Remove and Reset Detectable Warning, Per Plans </v>
      </c>
      <c r="B4863" s="13" t="s">
        <v>5621</v>
      </c>
      <c r="C4863" s="13" t="s">
        <v>5663</v>
      </c>
      <c r="D4863" s="13" t="s">
        <v>308</v>
      </c>
      <c r="E4863" s="13" t="s">
        <v>187</v>
      </c>
      <c r="F4863" s="13" t="s">
        <v>188</v>
      </c>
      <c r="G4863" s="13" t="s">
        <v>4873</v>
      </c>
      <c r="H4863" s="13" t="s">
        <v>190</v>
      </c>
      <c r="I4863" s="13">
        <v>4862</v>
      </c>
    </row>
    <row r="4864" spans="1:9" x14ac:dyDescent="0.25">
      <c r="A4864" s="13" t="str">
        <f t="shared" si="75"/>
        <v xml:space="preserve">L05        Remove and Reset  Brick Pavers </v>
      </c>
      <c r="B4864" s="13" t="s">
        <v>5623</v>
      </c>
      <c r="C4864" s="13" t="s">
        <v>5664</v>
      </c>
      <c r="D4864" s="13" t="s">
        <v>308</v>
      </c>
      <c r="E4864" s="13" t="s">
        <v>187</v>
      </c>
      <c r="F4864" s="13" t="s">
        <v>188</v>
      </c>
      <c r="G4864" s="13" t="s">
        <v>4873</v>
      </c>
      <c r="H4864" s="13" t="s">
        <v>190</v>
      </c>
      <c r="I4864" s="13">
        <v>4863</v>
      </c>
    </row>
    <row r="4865" spans="1:9" x14ac:dyDescent="0.25">
      <c r="A4865" s="13" t="str">
        <f t="shared" si="75"/>
        <v xml:space="preserve">L06        42" Hand Rail </v>
      </c>
      <c r="B4865" s="13" t="s">
        <v>5625</v>
      </c>
      <c r="C4865" s="13" t="s">
        <v>5665</v>
      </c>
      <c r="D4865" s="13" t="s">
        <v>230</v>
      </c>
      <c r="E4865" s="13" t="s">
        <v>187</v>
      </c>
      <c r="F4865" s="13" t="s">
        <v>188</v>
      </c>
      <c r="G4865" s="13" t="s">
        <v>4873</v>
      </c>
      <c r="H4865" s="13" t="s">
        <v>190</v>
      </c>
      <c r="I4865" s="13">
        <v>4864</v>
      </c>
    </row>
    <row r="4866" spans="1:9" x14ac:dyDescent="0.25">
      <c r="A4866" s="13" t="str">
        <f t="shared" si="75"/>
        <v xml:space="preserve">L07        New Street Name Sign and Pole Assembly </v>
      </c>
      <c r="B4866" s="13" t="s">
        <v>5627</v>
      </c>
      <c r="C4866" s="13" t="s">
        <v>5666</v>
      </c>
      <c r="D4866" s="13" t="s">
        <v>207</v>
      </c>
      <c r="E4866" s="13" t="s">
        <v>187</v>
      </c>
      <c r="F4866" s="13" t="s">
        <v>188</v>
      </c>
      <c r="G4866" s="13" t="s">
        <v>4873</v>
      </c>
      <c r="H4866" s="13" t="s">
        <v>190</v>
      </c>
      <c r="I4866" s="13">
        <v>4865</v>
      </c>
    </row>
    <row r="4867" spans="1:9" x14ac:dyDescent="0.25">
      <c r="A4867" s="13" t="str">
        <f t="shared" si="75"/>
        <v xml:space="preserve">L08        Tree Grate </v>
      </c>
      <c r="B4867" s="13" t="s">
        <v>5629</v>
      </c>
      <c r="C4867" s="13" t="s">
        <v>5667</v>
      </c>
      <c r="D4867" s="13" t="s">
        <v>207</v>
      </c>
      <c r="E4867" s="13" t="s">
        <v>187</v>
      </c>
      <c r="F4867" s="13" t="s">
        <v>188</v>
      </c>
      <c r="G4867" s="13" t="s">
        <v>4873</v>
      </c>
      <c r="H4867" s="13" t="s">
        <v>190</v>
      </c>
      <c r="I4867" s="13">
        <v>4866</v>
      </c>
    </row>
    <row r="4868" spans="1:9" x14ac:dyDescent="0.25">
      <c r="A4868" s="13" t="str">
        <f t="shared" ref="A4868:A4931" si="76">_xlfn.CONCAT(B4868," ", C4868)</f>
        <v xml:space="preserve">L09        New Drain Inlet, Per Plans </v>
      </c>
      <c r="B4868" s="13" t="s">
        <v>5631</v>
      </c>
      <c r="C4868" s="13" t="s">
        <v>5668</v>
      </c>
      <c r="D4868" s="13" t="s">
        <v>207</v>
      </c>
      <c r="E4868" s="13" t="s">
        <v>187</v>
      </c>
      <c r="F4868" s="13" t="s">
        <v>188</v>
      </c>
      <c r="G4868" s="13" t="s">
        <v>4873</v>
      </c>
      <c r="H4868" s="13" t="s">
        <v>190</v>
      </c>
      <c r="I4868" s="13">
        <v>4867</v>
      </c>
    </row>
    <row r="4869" spans="1:9" x14ac:dyDescent="0.25">
      <c r="A4869" s="13" t="str">
        <f t="shared" si="76"/>
        <v xml:space="preserve">L00        Tree Grate, Per Plans </v>
      </c>
      <c r="B4869" s="13" t="s">
        <v>5605</v>
      </c>
      <c r="C4869" s="13" t="s">
        <v>5669</v>
      </c>
      <c r="D4869" s="13" t="s">
        <v>207</v>
      </c>
      <c r="E4869" s="13" t="s">
        <v>187</v>
      </c>
      <c r="F4869" s="13" t="s">
        <v>188</v>
      </c>
      <c r="G4869" s="13" t="s">
        <v>4873</v>
      </c>
      <c r="H4869" s="13" t="s">
        <v>190</v>
      </c>
      <c r="I4869" s="13">
        <v>4868</v>
      </c>
    </row>
    <row r="4870" spans="1:9" x14ac:dyDescent="0.25">
      <c r="A4870" s="13" t="str">
        <f t="shared" si="76"/>
        <v xml:space="preserve">L01        Removal of Headwall </v>
      </c>
      <c r="B4870" s="13" t="s">
        <v>5615</v>
      </c>
      <c r="C4870" s="13" t="s">
        <v>5670</v>
      </c>
      <c r="D4870" s="13" t="s">
        <v>207</v>
      </c>
      <c r="E4870" s="13" t="s">
        <v>187</v>
      </c>
      <c r="F4870" s="13" t="s">
        <v>188</v>
      </c>
      <c r="G4870" s="13" t="s">
        <v>4873</v>
      </c>
      <c r="H4870" s="13" t="s">
        <v>190</v>
      </c>
      <c r="I4870" s="13">
        <v>4869</v>
      </c>
    </row>
    <row r="4871" spans="1:9" x14ac:dyDescent="0.25">
      <c r="A4871" s="13" t="str">
        <f t="shared" si="76"/>
        <v xml:space="preserve">L03        Removal of Planters </v>
      </c>
      <c r="B4871" s="13" t="s">
        <v>5619</v>
      </c>
      <c r="C4871" s="13" t="s">
        <v>5671</v>
      </c>
      <c r="D4871" s="13" t="s">
        <v>207</v>
      </c>
      <c r="E4871" s="13" t="s">
        <v>187</v>
      </c>
      <c r="F4871" s="13" t="s">
        <v>188</v>
      </c>
      <c r="G4871" s="13" t="s">
        <v>4873</v>
      </c>
      <c r="H4871" s="13" t="s">
        <v>190</v>
      </c>
      <c r="I4871" s="13">
        <v>4870</v>
      </c>
    </row>
    <row r="4872" spans="1:9" x14ac:dyDescent="0.25">
      <c r="A4872" s="13" t="str">
        <f t="shared" si="76"/>
        <v xml:space="preserve">L04        Removal of Bollard </v>
      </c>
      <c r="B4872" s="13" t="s">
        <v>5621</v>
      </c>
      <c r="C4872" s="13" t="s">
        <v>5672</v>
      </c>
      <c r="D4872" s="13" t="s">
        <v>207</v>
      </c>
      <c r="E4872" s="13" t="s">
        <v>187</v>
      </c>
      <c r="F4872" s="13" t="s">
        <v>188</v>
      </c>
      <c r="G4872" s="13" t="s">
        <v>4873</v>
      </c>
      <c r="H4872" s="13" t="s">
        <v>190</v>
      </c>
      <c r="I4872" s="13">
        <v>4871</v>
      </c>
    </row>
    <row r="4873" spans="1:9" x14ac:dyDescent="0.25">
      <c r="A4873" s="13" t="str">
        <f t="shared" si="76"/>
        <v xml:space="preserve">L05        Interpretive Kiosk, Per Plans </v>
      </c>
      <c r="B4873" s="13" t="s">
        <v>5623</v>
      </c>
      <c r="C4873" s="13" t="s">
        <v>5673</v>
      </c>
      <c r="D4873" s="13" t="s">
        <v>207</v>
      </c>
      <c r="E4873" s="13" t="s">
        <v>187</v>
      </c>
      <c r="F4873" s="13" t="s">
        <v>188</v>
      </c>
      <c r="G4873" s="13" t="s">
        <v>4873</v>
      </c>
      <c r="H4873" s="13" t="s">
        <v>190</v>
      </c>
      <c r="I4873" s="13">
        <v>4872</v>
      </c>
    </row>
    <row r="4874" spans="1:9" x14ac:dyDescent="0.25">
      <c r="A4874" s="13" t="str">
        <f t="shared" si="76"/>
        <v xml:space="preserve">L06        Kiosk Plaque, Per Plans </v>
      </c>
      <c r="B4874" s="13" t="s">
        <v>5625</v>
      </c>
      <c r="C4874" s="13" t="s">
        <v>5674</v>
      </c>
      <c r="D4874" s="13" t="s">
        <v>207</v>
      </c>
      <c r="E4874" s="13" t="s">
        <v>187</v>
      </c>
      <c r="F4874" s="13" t="s">
        <v>188</v>
      </c>
      <c r="G4874" s="13" t="s">
        <v>4873</v>
      </c>
      <c r="H4874" s="13" t="s">
        <v>190</v>
      </c>
      <c r="I4874" s="13">
        <v>4873</v>
      </c>
    </row>
    <row r="4875" spans="1:9" x14ac:dyDescent="0.25">
      <c r="A4875" s="13" t="str">
        <f t="shared" si="76"/>
        <v xml:space="preserve">L07        Concrete Faux Log, Per Plans </v>
      </c>
      <c r="B4875" s="13" t="s">
        <v>5627</v>
      </c>
      <c r="C4875" s="13" t="s">
        <v>5675</v>
      </c>
      <c r="D4875" s="13" t="s">
        <v>207</v>
      </c>
      <c r="E4875" s="13" t="s">
        <v>187</v>
      </c>
      <c r="F4875" s="13" t="s">
        <v>188</v>
      </c>
      <c r="G4875" s="13" t="s">
        <v>4873</v>
      </c>
      <c r="H4875" s="13" t="s">
        <v>190</v>
      </c>
      <c r="I4875" s="13">
        <v>4874</v>
      </c>
    </row>
    <row r="4876" spans="1:9" x14ac:dyDescent="0.25">
      <c r="A4876" s="13" t="str">
        <f t="shared" si="76"/>
        <v xml:space="preserve">L08        12" Preformed Polyethylene Drainage Catch Basin </v>
      </c>
      <c r="B4876" s="13" t="s">
        <v>5629</v>
      </c>
      <c r="C4876" s="13" t="s">
        <v>5676</v>
      </c>
      <c r="D4876" s="13" t="s">
        <v>207</v>
      </c>
      <c r="E4876" s="13" t="s">
        <v>187</v>
      </c>
      <c r="F4876" s="13" t="s">
        <v>188</v>
      </c>
      <c r="G4876" s="13" t="s">
        <v>4873</v>
      </c>
      <c r="H4876" s="13" t="s">
        <v>190</v>
      </c>
      <c r="I4876" s="13">
        <v>4875</v>
      </c>
    </row>
    <row r="4877" spans="1:9" x14ac:dyDescent="0.25">
      <c r="A4877" s="13" t="str">
        <f t="shared" si="76"/>
        <v xml:space="preserve">L09        Remove and Reset, Car Stop </v>
      </c>
      <c r="B4877" s="13" t="s">
        <v>5631</v>
      </c>
      <c r="C4877" s="13" t="s">
        <v>5677</v>
      </c>
      <c r="D4877" s="13" t="s">
        <v>207</v>
      </c>
      <c r="E4877" s="13" t="s">
        <v>187</v>
      </c>
      <c r="F4877" s="13" t="s">
        <v>188</v>
      </c>
      <c r="G4877" s="13" t="s">
        <v>4873</v>
      </c>
      <c r="H4877" s="13" t="s">
        <v>190</v>
      </c>
      <c r="I4877" s="13">
        <v>4876</v>
      </c>
    </row>
    <row r="4878" spans="1:9" x14ac:dyDescent="0.25">
      <c r="A4878" s="13" t="str">
        <f t="shared" si="76"/>
        <v xml:space="preserve">L00        Pine Straw Mulch </v>
      </c>
      <c r="B4878" s="13" t="s">
        <v>5605</v>
      </c>
      <c r="C4878" s="13" t="s">
        <v>5678</v>
      </c>
      <c r="D4878" s="13" t="s">
        <v>228</v>
      </c>
      <c r="E4878" s="13" t="s">
        <v>187</v>
      </c>
      <c r="F4878" s="13" t="s">
        <v>188</v>
      </c>
      <c r="G4878" s="13" t="s">
        <v>4873</v>
      </c>
      <c r="H4878" s="13" t="s">
        <v>190</v>
      </c>
      <c r="I4878" s="13">
        <v>4877</v>
      </c>
    </row>
    <row r="4879" spans="1:9" x14ac:dyDescent="0.25">
      <c r="A4879" s="13" t="str">
        <f t="shared" si="76"/>
        <v xml:space="preserve">L01        Chain Link Fence </v>
      </c>
      <c r="B4879" s="13" t="s">
        <v>5615</v>
      </c>
      <c r="C4879" s="13" t="s">
        <v>5679</v>
      </c>
      <c r="D4879" s="13" t="s">
        <v>186</v>
      </c>
      <c r="E4879" s="13" t="s">
        <v>187</v>
      </c>
      <c r="F4879" s="13" t="s">
        <v>188</v>
      </c>
      <c r="G4879" s="13" t="s">
        <v>4873</v>
      </c>
      <c r="H4879" s="13" t="s">
        <v>190</v>
      </c>
      <c r="I4879" s="13">
        <v>4878</v>
      </c>
    </row>
    <row r="4880" spans="1:9" x14ac:dyDescent="0.25">
      <c r="A4880" s="13" t="str">
        <f t="shared" si="76"/>
        <v xml:space="preserve">L02        Outdoor Public Bike Pump </v>
      </c>
      <c r="B4880" s="13" t="s">
        <v>5617</v>
      </c>
      <c r="C4880" s="13" t="s">
        <v>5680</v>
      </c>
      <c r="D4880" s="13" t="s">
        <v>207</v>
      </c>
      <c r="E4880" s="13" t="s">
        <v>187</v>
      </c>
      <c r="F4880" s="13" t="s">
        <v>188</v>
      </c>
      <c r="G4880" s="13" t="s">
        <v>4873</v>
      </c>
      <c r="H4880" s="13" t="s">
        <v>190</v>
      </c>
      <c r="I4880" s="13">
        <v>4879</v>
      </c>
    </row>
    <row r="4881" spans="1:9" x14ac:dyDescent="0.25">
      <c r="A4881" s="13" t="str">
        <f t="shared" si="76"/>
        <v xml:space="preserve">L03        Natural Cypress Log </v>
      </c>
      <c r="B4881" s="13" t="s">
        <v>5619</v>
      </c>
      <c r="C4881" s="13" t="s">
        <v>5681</v>
      </c>
      <c r="D4881" s="13" t="s">
        <v>207</v>
      </c>
      <c r="E4881" s="13" t="s">
        <v>187</v>
      </c>
      <c r="F4881" s="13" t="s">
        <v>188</v>
      </c>
      <c r="G4881" s="13" t="s">
        <v>4873</v>
      </c>
      <c r="H4881" s="13" t="s">
        <v>190</v>
      </c>
      <c r="I4881" s="13">
        <v>4880</v>
      </c>
    </row>
    <row r="4882" spans="1:9" x14ac:dyDescent="0.25">
      <c r="A4882" s="13" t="str">
        <f t="shared" si="76"/>
        <v xml:space="preserve">L04        Geotextile Stabilization </v>
      </c>
      <c r="B4882" s="13" t="s">
        <v>5621</v>
      </c>
      <c r="C4882" s="13" t="s">
        <v>5682</v>
      </c>
      <c r="D4882" s="13" t="s">
        <v>228</v>
      </c>
      <c r="E4882" s="13" t="s">
        <v>187</v>
      </c>
      <c r="F4882" s="13" t="s">
        <v>188</v>
      </c>
      <c r="G4882" s="13" t="s">
        <v>4873</v>
      </c>
      <c r="H4882" s="13" t="s">
        <v>190</v>
      </c>
      <c r="I4882" s="13">
        <v>4881</v>
      </c>
    </row>
    <row r="4883" spans="1:9" x14ac:dyDescent="0.25">
      <c r="A4883" s="13" t="str">
        <f t="shared" si="76"/>
        <v xml:space="preserve">L05        Methyl Methacrylate Area Pavement Markings </v>
      </c>
      <c r="B4883" s="13" t="s">
        <v>5623</v>
      </c>
      <c r="C4883" s="13" t="s">
        <v>5683</v>
      </c>
      <c r="D4883" s="13" t="s">
        <v>308</v>
      </c>
      <c r="E4883" s="13" t="s">
        <v>187</v>
      </c>
      <c r="F4883" s="13" t="s">
        <v>188</v>
      </c>
      <c r="G4883" s="13" t="s">
        <v>4873</v>
      </c>
      <c r="H4883" s="13" t="s">
        <v>190</v>
      </c>
      <c r="I4883" s="13">
        <v>4882</v>
      </c>
    </row>
    <row r="4884" spans="1:9" x14ac:dyDescent="0.25">
      <c r="A4884" s="13" t="str">
        <f t="shared" si="76"/>
        <v xml:space="preserve">L06        Shrub Planting, </v>
      </c>
      <c r="B4884" s="13" t="s">
        <v>5625</v>
      </c>
      <c r="C4884" s="13" t="s">
        <v>5684</v>
      </c>
      <c r="D4884" s="13" t="s">
        <v>207</v>
      </c>
      <c r="E4884" s="13" t="s">
        <v>187</v>
      </c>
      <c r="F4884" s="13" t="s">
        <v>188</v>
      </c>
      <c r="G4884" s="13" t="s">
        <v>4873</v>
      </c>
      <c r="H4884" s="13" t="s">
        <v>190</v>
      </c>
      <c r="I4884" s="13">
        <v>4883</v>
      </c>
    </row>
    <row r="4885" spans="1:9" x14ac:dyDescent="0.25">
      <c r="A4885" s="13" t="str">
        <f t="shared" si="76"/>
        <v xml:space="preserve">L07        Preformed Polyethylene Drainage Catch Basin </v>
      </c>
      <c r="B4885" s="13" t="s">
        <v>5627</v>
      </c>
      <c r="C4885" s="13" t="s">
        <v>5685</v>
      </c>
      <c r="D4885" s="13" t="s">
        <v>207</v>
      </c>
      <c r="E4885" s="13" t="s">
        <v>187</v>
      </c>
      <c r="F4885" s="13" t="s">
        <v>188</v>
      </c>
      <c r="G4885" s="13" t="s">
        <v>4873</v>
      </c>
      <c r="H4885" s="13" t="s">
        <v>190</v>
      </c>
      <c r="I4885" s="13">
        <v>4884</v>
      </c>
    </row>
    <row r="4886" spans="1:9" x14ac:dyDescent="0.25">
      <c r="A4886" s="13" t="str">
        <f t="shared" si="76"/>
        <v xml:space="preserve">L08        Snap-Back Pedestrian Sign, Per Plans </v>
      </c>
      <c r="B4886" s="13" t="s">
        <v>5629</v>
      </c>
      <c r="C4886" s="13" t="s">
        <v>5686</v>
      </c>
      <c r="D4886" s="13" t="s">
        <v>207</v>
      </c>
      <c r="E4886" s="13" t="s">
        <v>187</v>
      </c>
      <c r="F4886" s="13" t="s">
        <v>188</v>
      </c>
      <c r="G4886" s="13" t="s">
        <v>4873</v>
      </c>
      <c r="H4886" s="13" t="s">
        <v>190</v>
      </c>
      <c r="I4886" s="13">
        <v>4885</v>
      </c>
    </row>
    <row r="4887" spans="1:9" x14ac:dyDescent="0.25">
      <c r="A4887" s="13" t="str">
        <f t="shared" si="76"/>
        <v xml:space="preserve">L09        Brick Column, Per Plans </v>
      </c>
      <c r="B4887" s="13" t="s">
        <v>5631</v>
      </c>
      <c r="C4887" s="13" t="s">
        <v>5687</v>
      </c>
      <c r="D4887" s="13" t="s">
        <v>207</v>
      </c>
      <c r="E4887" s="13" t="s">
        <v>187</v>
      </c>
      <c r="F4887" s="13" t="s">
        <v>188</v>
      </c>
      <c r="G4887" s="13" t="s">
        <v>4873</v>
      </c>
      <c r="H4887" s="13" t="s">
        <v>190</v>
      </c>
      <c r="I4887" s="13">
        <v>4886</v>
      </c>
    </row>
    <row r="4888" spans="1:9" x14ac:dyDescent="0.25">
      <c r="A4888" s="13" t="str">
        <f t="shared" si="76"/>
        <v xml:space="preserve">L00        Decorative Metal Fence, Per Plans </v>
      </c>
      <c r="B4888" s="13" t="s">
        <v>5605</v>
      </c>
      <c r="C4888" s="13" t="s">
        <v>5688</v>
      </c>
      <c r="D4888" s="13" t="s">
        <v>230</v>
      </c>
      <c r="E4888" s="13" t="s">
        <v>187</v>
      </c>
      <c r="F4888" s="13" t="s">
        <v>188</v>
      </c>
      <c r="G4888" s="13" t="s">
        <v>4873</v>
      </c>
      <c r="H4888" s="13" t="s">
        <v>190</v>
      </c>
      <c r="I4888" s="13">
        <v>4887</v>
      </c>
    </row>
    <row r="4889" spans="1:9" x14ac:dyDescent="0.25">
      <c r="A4889" s="13" t="str">
        <f t="shared" si="76"/>
        <v xml:space="preserve">L01        Decorative Mailbox, Per Plans </v>
      </c>
      <c r="B4889" s="13" t="s">
        <v>5615</v>
      </c>
      <c r="C4889" s="13" t="s">
        <v>5689</v>
      </c>
      <c r="D4889" s="13" t="s">
        <v>207</v>
      </c>
      <c r="E4889" s="13" t="s">
        <v>187</v>
      </c>
      <c r="F4889" s="13" t="s">
        <v>188</v>
      </c>
      <c r="G4889" s="13" t="s">
        <v>4873</v>
      </c>
      <c r="H4889" s="13" t="s">
        <v>190</v>
      </c>
      <c r="I4889" s="13">
        <v>4888</v>
      </c>
    </row>
    <row r="4890" spans="1:9" x14ac:dyDescent="0.25">
      <c r="A4890" s="13" t="str">
        <f t="shared" si="76"/>
        <v xml:space="preserve">L02        Underground Branch Circuit </v>
      </c>
      <c r="B4890" s="13" t="s">
        <v>5617</v>
      </c>
      <c r="C4890" s="13" t="s">
        <v>5690</v>
      </c>
      <c r="D4890" s="13" t="s">
        <v>230</v>
      </c>
      <c r="E4890" s="13" t="s">
        <v>187</v>
      </c>
      <c r="F4890" s="13" t="s">
        <v>188</v>
      </c>
      <c r="G4890" s="13" t="s">
        <v>4873</v>
      </c>
      <c r="H4890" s="13" t="s">
        <v>190</v>
      </c>
      <c r="I4890" s="13">
        <v>4889</v>
      </c>
    </row>
    <row r="4891" spans="1:9" x14ac:dyDescent="0.25">
      <c r="A4891" s="13" t="str">
        <f t="shared" si="76"/>
        <v xml:space="preserve">L03        Seat Wall, Per Plans </v>
      </c>
      <c r="B4891" s="13" t="s">
        <v>5619</v>
      </c>
      <c r="C4891" s="13" t="s">
        <v>5691</v>
      </c>
      <c r="D4891" s="13" t="s">
        <v>230</v>
      </c>
      <c r="E4891" s="13" t="s">
        <v>187</v>
      </c>
      <c r="F4891" s="13" t="s">
        <v>188</v>
      </c>
      <c r="G4891" s="13" t="s">
        <v>4873</v>
      </c>
      <c r="H4891" s="13" t="s">
        <v>190</v>
      </c>
      <c r="I4891" s="13">
        <v>4890</v>
      </c>
    </row>
    <row r="4892" spans="1:9" x14ac:dyDescent="0.25">
      <c r="A4892" s="13" t="str">
        <f t="shared" si="76"/>
        <v xml:space="preserve">L04        Luminaire, Per Plans </v>
      </c>
      <c r="B4892" s="13" t="s">
        <v>5621</v>
      </c>
      <c r="C4892" s="13" t="s">
        <v>5692</v>
      </c>
      <c r="D4892" s="13" t="s">
        <v>207</v>
      </c>
      <c r="E4892" s="13" t="s">
        <v>187</v>
      </c>
      <c r="F4892" s="13" t="s">
        <v>188</v>
      </c>
      <c r="G4892" s="13" t="s">
        <v>4873</v>
      </c>
      <c r="H4892" s="13" t="s">
        <v>190</v>
      </c>
      <c r="I4892" s="13">
        <v>4891</v>
      </c>
    </row>
    <row r="4893" spans="1:9" x14ac:dyDescent="0.25">
      <c r="A4893" s="13" t="str">
        <f t="shared" si="76"/>
        <v xml:space="preserve">L05        Methyl Methacrylate Area Pavement Markings </v>
      </c>
      <c r="B4893" s="13" t="s">
        <v>5623</v>
      </c>
      <c r="C4893" s="13" t="s">
        <v>5683</v>
      </c>
      <c r="D4893" s="13" t="s">
        <v>230</v>
      </c>
      <c r="E4893" s="13" t="s">
        <v>187</v>
      </c>
      <c r="F4893" s="13" t="s">
        <v>188</v>
      </c>
      <c r="G4893" s="13" t="s">
        <v>4873</v>
      </c>
      <c r="H4893" s="13" t="s">
        <v>190</v>
      </c>
      <c r="I4893" s="13">
        <v>4892</v>
      </c>
    </row>
    <row r="4894" spans="1:9" x14ac:dyDescent="0.25">
      <c r="A4894" s="13" t="str">
        <f t="shared" si="76"/>
        <v xml:space="preserve">L06        Concrete Sidewalk Repair, Per Plans </v>
      </c>
      <c r="B4894" s="13" t="s">
        <v>5625</v>
      </c>
      <c r="C4894" s="13" t="s">
        <v>5693</v>
      </c>
      <c r="D4894" s="13" t="s">
        <v>230</v>
      </c>
      <c r="E4894" s="13" t="s">
        <v>187</v>
      </c>
      <c r="F4894" s="13" t="s">
        <v>188</v>
      </c>
      <c r="G4894" s="13" t="s">
        <v>4873</v>
      </c>
      <c r="H4894" s="13" t="s">
        <v>190</v>
      </c>
      <c r="I4894" s="13">
        <v>4893</v>
      </c>
    </row>
    <row r="4895" spans="1:9" x14ac:dyDescent="0.25">
      <c r="A4895" s="13" t="str">
        <f t="shared" si="76"/>
        <v xml:space="preserve">L07        Utility Work - Water,  </v>
      </c>
      <c r="B4895" s="13" t="s">
        <v>5627</v>
      </c>
      <c r="C4895" s="13" t="s">
        <v>1083</v>
      </c>
      <c r="D4895" s="13" t="s">
        <v>2824</v>
      </c>
      <c r="E4895" s="13" t="s">
        <v>187</v>
      </c>
      <c r="F4895" s="13" t="s">
        <v>188</v>
      </c>
      <c r="G4895" s="13" t="s">
        <v>4873</v>
      </c>
      <c r="H4895" s="13" t="s">
        <v>190</v>
      </c>
      <c r="I4895" s="13">
        <v>4894</v>
      </c>
    </row>
    <row r="4896" spans="1:9" x14ac:dyDescent="0.25">
      <c r="A4896" s="13" t="str">
        <f t="shared" si="76"/>
        <v xml:space="preserve">L08        Removal of, Per Plans </v>
      </c>
      <c r="B4896" s="13" t="s">
        <v>5629</v>
      </c>
      <c r="C4896" s="13" t="s">
        <v>5694</v>
      </c>
      <c r="D4896" s="13" t="s">
        <v>186</v>
      </c>
      <c r="E4896" s="13" t="s">
        <v>187</v>
      </c>
      <c r="F4896" s="13" t="s">
        <v>188</v>
      </c>
      <c r="G4896" s="13" t="s">
        <v>4873</v>
      </c>
      <c r="H4896" s="13" t="s">
        <v>190</v>
      </c>
      <c r="I4896" s="13">
        <v>4895</v>
      </c>
    </row>
    <row r="4897" spans="1:9" x14ac:dyDescent="0.25">
      <c r="A4897" s="13" t="str">
        <f t="shared" si="76"/>
        <v xml:space="preserve">L09        Fence and/or Gate, Per Plans </v>
      </c>
      <c r="B4897" s="13" t="s">
        <v>5631</v>
      </c>
      <c r="C4897" s="13" t="s">
        <v>5695</v>
      </c>
      <c r="D4897" s="13" t="s">
        <v>230</v>
      </c>
      <c r="E4897" s="13" t="s">
        <v>187</v>
      </c>
      <c r="F4897" s="13" t="s">
        <v>188</v>
      </c>
      <c r="G4897" s="13" t="s">
        <v>4873</v>
      </c>
      <c r="H4897" s="13" t="s">
        <v>190</v>
      </c>
      <c r="I4897" s="13">
        <v>4896</v>
      </c>
    </row>
    <row r="4898" spans="1:9" x14ac:dyDescent="0.25">
      <c r="A4898" s="13" t="str">
        <f t="shared" si="76"/>
        <v xml:space="preserve">L00        Fence Post, Per Plans </v>
      </c>
      <c r="B4898" s="13" t="s">
        <v>5605</v>
      </c>
      <c r="C4898" s="13" t="s">
        <v>5696</v>
      </c>
      <c r="D4898" s="13" t="s">
        <v>207</v>
      </c>
      <c r="E4898" s="13" t="s">
        <v>187</v>
      </c>
      <c r="F4898" s="13" t="s">
        <v>188</v>
      </c>
      <c r="G4898" s="13" t="s">
        <v>4873</v>
      </c>
      <c r="H4898" s="13" t="s">
        <v>190</v>
      </c>
      <c r="I4898" s="13">
        <v>4897</v>
      </c>
    </row>
    <row r="4899" spans="1:9" x14ac:dyDescent="0.25">
      <c r="A4899" s="13" t="str">
        <f t="shared" si="76"/>
        <v xml:space="preserve">L01        Stone Pavers, Per Plans </v>
      </c>
      <c r="B4899" s="13" t="s">
        <v>5615</v>
      </c>
      <c r="C4899" s="13" t="s">
        <v>5697</v>
      </c>
      <c r="D4899" s="13" t="s">
        <v>308</v>
      </c>
      <c r="E4899" s="13" t="s">
        <v>187</v>
      </c>
      <c r="F4899" s="13" t="s">
        <v>188</v>
      </c>
      <c r="G4899" s="13" t="s">
        <v>4873</v>
      </c>
      <c r="H4899" s="13" t="s">
        <v>190</v>
      </c>
      <c r="I4899" s="13">
        <v>4898</v>
      </c>
    </row>
    <row r="4900" spans="1:9" x14ac:dyDescent="0.25">
      <c r="A4900" s="13" t="str">
        <f t="shared" si="76"/>
        <v xml:space="preserve">L02        Monument Sign, Per Plans </v>
      </c>
      <c r="B4900" s="13" t="s">
        <v>5617</v>
      </c>
      <c r="C4900" s="13" t="s">
        <v>5698</v>
      </c>
      <c r="D4900" s="13" t="s">
        <v>186</v>
      </c>
      <c r="E4900" s="13" t="s">
        <v>187</v>
      </c>
      <c r="F4900" s="13" t="s">
        <v>188</v>
      </c>
      <c r="G4900" s="13" t="s">
        <v>4873</v>
      </c>
      <c r="H4900" s="13" t="s">
        <v>190</v>
      </c>
      <c r="I4900" s="13">
        <v>4899</v>
      </c>
    </row>
    <row r="4901" spans="1:9" x14ac:dyDescent="0.25">
      <c r="A4901" s="13" t="str">
        <f t="shared" si="76"/>
        <v xml:space="preserve">L03        Utility Work - Electrical,  </v>
      </c>
      <c r="B4901" s="13" t="s">
        <v>5619</v>
      </c>
      <c r="C4901" s="13" t="s">
        <v>5699</v>
      </c>
      <c r="D4901" s="13" t="s">
        <v>207</v>
      </c>
      <c r="E4901" s="13" t="s">
        <v>187</v>
      </c>
      <c r="F4901" s="13" t="s">
        <v>188</v>
      </c>
      <c r="G4901" s="13" t="s">
        <v>4873</v>
      </c>
      <c r="H4901" s="13" t="s">
        <v>190</v>
      </c>
      <c r="I4901" s="13">
        <v>4900</v>
      </c>
    </row>
    <row r="4902" spans="1:9" x14ac:dyDescent="0.25">
      <c r="A4902" s="13" t="str">
        <f t="shared" si="76"/>
        <v xml:space="preserve">L04        Utility Work - Electrical,  </v>
      </c>
      <c r="B4902" s="13" t="s">
        <v>5621</v>
      </c>
      <c r="C4902" s="13" t="s">
        <v>5699</v>
      </c>
      <c r="D4902" s="13" t="s">
        <v>230</v>
      </c>
      <c r="E4902" s="13" t="s">
        <v>187</v>
      </c>
      <c r="F4902" s="13" t="s">
        <v>188</v>
      </c>
      <c r="G4902" s="13" t="s">
        <v>4873</v>
      </c>
      <c r="H4902" s="13" t="s">
        <v>190</v>
      </c>
      <c r="I4902" s="13">
        <v>4901</v>
      </c>
    </row>
    <row r="4903" spans="1:9" x14ac:dyDescent="0.25">
      <c r="A4903" s="13" t="str">
        <f t="shared" si="76"/>
        <v xml:space="preserve">L05        Utility Work - Electrical,  </v>
      </c>
      <c r="B4903" s="13" t="s">
        <v>5623</v>
      </c>
      <c r="C4903" s="13" t="s">
        <v>5699</v>
      </c>
      <c r="D4903" s="13" t="s">
        <v>186</v>
      </c>
      <c r="E4903" s="13" t="s">
        <v>187</v>
      </c>
      <c r="F4903" s="13" t="s">
        <v>188</v>
      </c>
      <c r="G4903" s="13" t="s">
        <v>4873</v>
      </c>
      <c r="H4903" s="13" t="s">
        <v>190</v>
      </c>
      <c r="I4903" s="13">
        <v>4902</v>
      </c>
    </row>
    <row r="4904" spans="1:9" x14ac:dyDescent="0.25">
      <c r="A4904" s="13" t="str">
        <f t="shared" si="76"/>
        <v xml:space="preserve">L06        Speed Limit Sign with Radar Feedback </v>
      </c>
      <c r="B4904" s="13" t="s">
        <v>5625</v>
      </c>
      <c r="C4904" s="13" t="s">
        <v>5700</v>
      </c>
      <c r="D4904" s="13" t="s">
        <v>207</v>
      </c>
      <c r="E4904" s="13" t="s">
        <v>187</v>
      </c>
      <c r="F4904" s="13" t="s">
        <v>188</v>
      </c>
      <c r="G4904" s="13" t="s">
        <v>4873</v>
      </c>
      <c r="H4904" s="13" t="s">
        <v>190</v>
      </c>
      <c r="I4904" s="13">
        <v>4903</v>
      </c>
    </row>
    <row r="4905" spans="1:9" x14ac:dyDescent="0.25">
      <c r="A4905" s="13" t="str">
        <f t="shared" si="76"/>
        <v xml:space="preserve">L07        Decorative Pavement Markings </v>
      </c>
      <c r="B4905" s="13" t="s">
        <v>5627</v>
      </c>
      <c r="C4905" s="13" t="s">
        <v>5701</v>
      </c>
      <c r="D4905" s="13" t="s">
        <v>308</v>
      </c>
      <c r="E4905" s="13" t="s">
        <v>187</v>
      </c>
      <c r="F4905" s="13" t="s">
        <v>188</v>
      </c>
      <c r="G4905" s="13" t="s">
        <v>4873</v>
      </c>
      <c r="H4905" s="13" t="s">
        <v>190</v>
      </c>
      <c r="I4905" s="13">
        <v>4904</v>
      </c>
    </row>
    <row r="4906" spans="1:9" x14ac:dyDescent="0.25">
      <c r="A4906" s="13" t="str">
        <f t="shared" si="76"/>
        <v xml:space="preserve">L08        Remove and Reset,  </v>
      </c>
      <c r="B4906" s="13" t="s">
        <v>5629</v>
      </c>
      <c r="C4906" s="13" t="s">
        <v>5637</v>
      </c>
      <c r="D4906" s="13" t="s">
        <v>207</v>
      </c>
      <c r="E4906" s="13" t="s">
        <v>187</v>
      </c>
      <c r="F4906" s="13" t="s">
        <v>188</v>
      </c>
      <c r="G4906" s="13" t="s">
        <v>4873</v>
      </c>
      <c r="H4906" s="13" t="s">
        <v>190</v>
      </c>
      <c r="I4906" s="13">
        <v>4905</v>
      </c>
    </row>
    <row r="4907" spans="1:9" x14ac:dyDescent="0.25">
      <c r="A4907" s="13" t="str">
        <f t="shared" si="76"/>
        <v xml:space="preserve">L09        Requisite Work,  </v>
      </c>
      <c r="B4907" s="13" t="s">
        <v>5631</v>
      </c>
      <c r="C4907" s="13" t="s">
        <v>5702</v>
      </c>
      <c r="D4907" s="13" t="s">
        <v>5703</v>
      </c>
      <c r="E4907" s="13" t="s">
        <v>187</v>
      </c>
      <c r="F4907" s="13" t="s">
        <v>188</v>
      </c>
      <c r="G4907" s="13" t="s">
        <v>4873</v>
      </c>
      <c r="H4907" s="13" t="s">
        <v>190</v>
      </c>
      <c r="I4907" s="13">
        <v>4906</v>
      </c>
    </row>
    <row r="4908" spans="1:9" x14ac:dyDescent="0.25">
      <c r="A4908" s="13" t="str">
        <f t="shared" si="76"/>
        <v xml:space="preserve">L00        Requisite Work,  </v>
      </c>
      <c r="B4908" s="13" t="s">
        <v>5605</v>
      </c>
      <c r="C4908" s="13" t="s">
        <v>5702</v>
      </c>
      <c r="D4908" s="13" t="s">
        <v>2898</v>
      </c>
      <c r="E4908" s="13" t="s">
        <v>187</v>
      </c>
      <c r="F4908" s="13" t="s">
        <v>188</v>
      </c>
      <c r="G4908" s="13" t="s">
        <v>4873</v>
      </c>
      <c r="H4908" s="13" t="s">
        <v>190</v>
      </c>
      <c r="I4908" s="13">
        <v>4907</v>
      </c>
    </row>
    <row r="4909" spans="1:9" x14ac:dyDescent="0.25">
      <c r="A4909" s="13" t="str">
        <f t="shared" si="76"/>
        <v xml:space="preserve">L01        Removal of  </v>
      </c>
      <c r="B4909" s="13" t="s">
        <v>5615</v>
      </c>
      <c r="C4909" s="13" t="s">
        <v>5704</v>
      </c>
      <c r="D4909" s="13" t="s">
        <v>207</v>
      </c>
      <c r="E4909" s="13" t="s">
        <v>187</v>
      </c>
      <c r="F4909" s="13" t="s">
        <v>188</v>
      </c>
      <c r="G4909" s="13" t="s">
        <v>4873</v>
      </c>
      <c r="H4909" s="13" t="s">
        <v>190</v>
      </c>
      <c r="I4909" s="13">
        <v>4908</v>
      </c>
    </row>
    <row r="4910" spans="1:9" x14ac:dyDescent="0.25">
      <c r="A4910" s="13" t="str">
        <f t="shared" si="76"/>
        <v xml:space="preserve">L02        Removal of  </v>
      </c>
      <c r="B4910" s="13" t="s">
        <v>5617</v>
      </c>
      <c r="C4910" s="13" t="s">
        <v>5704</v>
      </c>
      <c r="D4910" s="13" t="s">
        <v>308</v>
      </c>
      <c r="E4910" s="13" t="s">
        <v>187</v>
      </c>
      <c r="F4910" s="13" t="s">
        <v>188</v>
      </c>
      <c r="G4910" s="13" t="s">
        <v>4873</v>
      </c>
      <c r="H4910" s="13" t="s">
        <v>190</v>
      </c>
      <c r="I4910" s="13">
        <v>4909</v>
      </c>
    </row>
    <row r="4911" spans="1:9" x14ac:dyDescent="0.25">
      <c r="A4911" s="13" t="str">
        <f t="shared" si="76"/>
        <v xml:space="preserve">L03        Sprinkler Head, </v>
      </c>
      <c r="B4911" s="13" t="s">
        <v>5619</v>
      </c>
      <c r="C4911" s="13" t="s">
        <v>5705</v>
      </c>
      <c r="D4911" s="13" t="s">
        <v>207</v>
      </c>
      <c r="E4911" s="13" t="s">
        <v>187</v>
      </c>
      <c r="F4911" s="13" t="s">
        <v>188</v>
      </c>
      <c r="G4911" s="13" t="s">
        <v>4873</v>
      </c>
      <c r="H4911" s="13" t="s">
        <v>190</v>
      </c>
      <c r="I4911" s="13">
        <v>4910</v>
      </c>
    </row>
    <row r="4912" spans="1:9" x14ac:dyDescent="0.25">
      <c r="A4912" s="13" t="str">
        <f t="shared" si="76"/>
        <v xml:space="preserve">L04        Pole Foundation, Per Plans </v>
      </c>
      <c r="B4912" s="13" t="s">
        <v>5621</v>
      </c>
      <c r="C4912" s="13" t="s">
        <v>4825</v>
      </c>
      <c r="D4912" s="13" t="s">
        <v>207</v>
      </c>
      <c r="E4912" s="13" t="s">
        <v>187</v>
      </c>
      <c r="F4912" s="13" t="s">
        <v>188</v>
      </c>
      <c r="G4912" s="13" t="s">
        <v>4873</v>
      </c>
      <c r="H4912" s="13" t="s">
        <v>190</v>
      </c>
      <c r="I4912" s="13">
        <v>4911</v>
      </c>
    </row>
    <row r="4913" spans="1:9" x14ac:dyDescent="0.25">
      <c r="A4913" s="13" t="str">
        <f t="shared" si="76"/>
        <v xml:space="preserve">L05        Construction and Removal of Temporary Access </v>
      </c>
      <c r="B4913" s="13" t="s">
        <v>5623</v>
      </c>
      <c r="C4913" s="13" t="s">
        <v>5706</v>
      </c>
      <c r="D4913" s="13" t="s">
        <v>186</v>
      </c>
      <c r="E4913" s="13" t="s">
        <v>187</v>
      </c>
      <c r="F4913" s="13" t="s">
        <v>188</v>
      </c>
      <c r="G4913" s="13" t="s">
        <v>4873</v>
      </c>
      <c r="H4913" s="13" t="s">
        <v>190</v>
      </c>
      <c r="I4913" s="13">
        <v>4912</v>
      </c>
    </row>
    <row r="4914" spans="1:9" x14ac:dyDescent="0.25">
      <c r="A4914" s="13" t="str">
        <f t="shared" si="76"/>
        <v xml:space="preserve">L06        Prefabricated Steel Bridge </v>
      </c>
      <c r="B4914" s="13" t="s">
        <v>5625</v>
      </c>
      <c r="C4914" s="13" t="s">
        <v>5707</v>
      </c>
      <c r="D4914" s="13" t="s">
        <v>186</v>
      </c>
      <c r="E4914" s="13" t="s">
        <v>187</v>
      </c>
      <c r="F4914" s="13" t="s">
        <v>188</v>
      </c>
      <c r="G4914" s="13" t="s">
        <v>4873</v>
      </c>
      <c r="H4914" s="13" t="s">
        <v>190</v>
      </c>
      <c r="I4914" s="13">
        <v>4913</v>
      </c>
    </row>
    <row r="4915" spans="1:9" x14ac:dyDescent="0.25">
      <c r="A4915" s="13" t="str">
        <f t="shared" si="76"/>
        <v xml:space="preserve">L07        Herbicide Treatment, Per Plans </v>
      </c>
      <c r="B4915" s="13" t="s">
        <v>5627</v>
      </c>
      <c r="C4915" s="13" t="s">
        <v>5708</v>
      </c>
      <c r="D4915" s="13" t="s">
        <v>308</v>
      </c>
      <c r="E4915" s="13" t="s">
        <v>187</v>
      </c>
      <c r="F4915" s="13" t="s">
        <v>188</v>
      </c>
      <c r="G4915" s="13" t="s">
        <v>4873</v>
      </c>
      <c r="H4915" s="13" t="s">
        <v>190</v>
      </c>
      <c r="I4915" s="13">
        <v>4914</v>
      </c>
    </row>
    <row r="4916" spans="1:9" x14ac:dyDescent="0.25">
      <c r="A4916" s="13" t="str">
        <f t="shared" si="76"/>
        <v xml:space="preserve">L08        4" Cold Plastic Traffic Stripe, Skip White </v>
      </c>
      <c r="B4916" s="13" t="s">
        <v>5629</v>
      </c>
      <c r="C4916" s="13" t="s">
        <v>5709</v>
      </c>
      <c r="D4916" s="13" t="s">
        <v>230</v>
      </c>
      <c r="E4916" s="13" t="s">
        <v>187</v>
      </c>
      <c r="F4916" s="13" t="s">
        <v>188</v>
      </c>
      <c r="G4916" s="13" t="s">
        <v>4873</v>
      </c>
      <c r="H4916" s="13" t="s">
        <v>190</v>
      </c>
      <c r="I4916" s="13">
        <v>4915</v>
      </c>
    </row>
    <row r="4917" spans="1:9" x14ac:dyDescent="0.25">
      <c r="A4917" s="13" t="str">
        <f t="shared" si="76"/>
        <v xml:space="preserve">L09        4" Cold Plastic Traffic Stripe, Continuous White </v>
      </c>
      <c r="B4917" s="13" t="s">
        <v>5631</v>
      </c>
      <c r="C4917" s="13" t="s">
        <v>5710</v>
      </c>
      <c r="D4917" s="13" t="s">
        <v>230</v>
      </c>
      <c r="E4917" s="13" t="s">
        <v>187</v>
      </c>
      <c r="F4917" s="13" t="s">
        <v>188</v>
      </c>
      <c r="G4917" s="13" t="s">
        <v>4873</v>
      </c>
      <c r="H4917" s="13" t="s">
        <v>190</v>
      </c>
      <c r="I4917" s="13">
        <v>4916</v>
      </c>
    </row>
    <row r="4918" spans="1:9" x14ac:dyDescent="0.25">
      <c r="A4918" s="13" t="str">
        <f t="shared" si="76"/>
        <v xml:space="preserve">L10        Cold Plastic Legend, White, 4" Equivalent Length </v>
      </c>
      <c r="B4918" s="13" t="s">
        <v>5711</v>
      </c>
      <c r="C4918" s="13" t="s">
        <v>5712</v>
      </c>
      <c r="D4918" s="13" t="s">
        <v>230</v>
      </c>
      <c r="E4918" s="13" t="s">
        <v>187</v>
      </c>
      <c r="F4918" s="13" t="s">
        <v>188</v>
      </c>
      <c r="G4918" s="13" t="s">
        <v>4873</v>
      </c>
      <c r="H4918" s="13" t="s">
        <v>190</v>
      </c>
      <c r="I4918" s="13">
        <v>4917</v>
      </c>
    </row>
    <row r="4919" spans="1:9" x14ac:dyDescent="0.25">
      <c r="A4919" s="13" t="str">
        <f t="shared" si="76"/>
        <v xml:space="preserve">L11        110' Prestressed Concrete Beam, Type FIB 36 </v>
      </c>
      <c r="B4919" s="13" t="s">
        <v>5713</v>
      </c>
      <c r="C4919" s="13" t="s">
        <v>5714</v>
      </c>
      <c r="D4919" s="13" t="s">
        <v>230</v>
      </c>
      <c r="E4919" s="13" t="s">
        <v>187</v>
      </c>
      <c r="F4919" s="13" t="s">
        <v>188</v>
      </c>
      <c r="G4919" s="13" t="s">
        <v>4873</v>
      </c>
      <c r="H4919" s="13" t="s">
        <v>190</v>
      </c>
      <c r="I4919" s="13">
        <v>4918</v>
      </c>
    </row>
    <row r="4920" spans="1:9" x14ac:dyDescent="0.25">
      <c r="A4920" s="13" t="str">
        <f t="shared" si="76"/>
        <v xml:space="preserve">L12        60' Prestressed Concrete Beam, Type FIB-45 </v>
      </c>
      <c r="B4920" s="13" t="s">
        <v>5715</v>
      </c>
      <c r="C4920" s="13" t="s">
        <v>5296</v>
      </c>
      <c r="D4920" s="13" t="s">
        <v>230</v>
      </c>
      <c r="E4920" s="13" t="s">
        <v>187</v>
      </c>
      <c r="F4920" s="13" t="s">
        <v>188</v>
      </c>
      <c r="G4920" s="13" t="s">
        <v>4873</v>
      </c>
      <c r="H4920" s="13" t="s">
        <v>190</v>
      </c>
      <c r="I4920" s="13">
        <v>4919</v>
      </c>
    </row>
    <row r="4921" spans="1:9" x14ac:dyDescent="0.25">
      <c r="A4921" s="13" t="str">
        <f t="shared" si="76"/>
        <v xml:space="preserve">L15        Concrete Unit Pavers </v>
      </c>
      <c r="B4921" s="13" t="s">
        <v>5716</v>
      </c>
      <c r="C4921" s="13" t="s">
        <v>5717</v>
      </c>
      <c r="D4921" s="13" t="s">
        <v>308</v>
      </c>
      <c r="E4921" s="13" t="s">
        <v>187</v>
      </c>
      <c r="F4921" s="13" t="s">
        <v>188</v>
      </c>
      <c r="G4921" s="13" t="s">
        <v>4873</v>
      </c>
      <c r="H4921" s="13" t="s">
        <v>190</v>
      </c>
      <c r="I4921" s="13">
        <v>4920</v>
      </c>
    </row>
    <row r="4922" spans="1:9" x14ac:dyDescent="0.25">
      <c r="A4922" s="13" t="str">
        <f t="shared" si="76"/>
        <v xml:space="preserve">L16        Utility Work - Communications,  </v>
      </c>
      <c r="B4922" s="13" t="s">
        <v>5718</v>
      </c>
      <c r="C4922" s="13" t="s">
        <v>5719</v>
      </c>
      <c r="D4922" s="13" t="s">
        <v>186</v>
      </c>
      <c r="E4922" s="13" t="s">
        <v>187</v>
      </c>
      <c r="F4922" s="13" t="s">
        <v>188</v>
      </c>
      <c r="G4922" s="13" t="s">
        <v>4873</v>
      </c>
      <c r="H4922" s="13" t="s">
        <v>190</v>
      </c>
      <c r="I4922" s="13">
        <v>4921</v>
      </c>
    </row>
    <row r="4923" spans="1:9" x14ac:dyDescent="0.25">
      <c r="A4923" s="13" t="str">
        <f t="shared" si="76"/>
        <v xml:space="preserve">L17        Rectangular Rapid Flashing Beacon (RRFB), Per Plans </v>
      </c>
      <c r="B4923" s="13" t="s">
        <v>5720</v>
      </c>
      <c r="C4923" s="13" t="s">
        <v>5721</v>
      </c>
      <c r="D4923" s="13" t="s">
        <v>207</v>
      </c>
      <c r="E4923" s="13" t="s">
        <v>187</v>
      </c>
      <c r="F4923" s="13" t="s">
        <v>188</v>
      </c>
      <c r="G4923" s="13" t="s">
        <v>4873</v>
      </c>
      <c r="H4923" s="13" t="s">
        <v>190</v>
      </c>
      <c r="I4923" s="13">
        <v>4922</v>
      </c>
    </row>
    <row r="4924" spans="1:9" x14ac:dyDescent="0.25">
      <c r="A4924" s="13" t="str">
        <f t="shared" si="76"/>
        <v xml:space="preserve">L18        Raised Concrete Sidewalk </v>
      </c>
      <c r="B4924" s="13" t="s">
        <v>5722</v>
      </c>
      <c r="C4924" s="13" t="s">
        <v>5723</v>
      </c>
      <c r="D4924" s="13" t="s">
        <v>228</v>
      </c>
      <c r="E4924" s="13" t="s">
        <v>187</v>
      </c>
      <c r="F4924" s="13" t="s">
        <v>188</v>
      </c>
      <c r="G4924" s="13" t="s">
        <v>4873</v>
      </c>
      <c r="H4924" s="13" t="s">
        <v>190</v>
      </c>
      <c r="I4924" s="13">
        <v>4923</v>
      </c>
    </row>
    <row r="4925" spans="1:9" x14ac:dyDescent="0.25">
      <c r="A4925" s="13" t="str">
        <f t="shared" si="76"/>
        <v xml:space="preserve">L19        Steel Trellis, Per Plans </v>
      </c>
      <c r="B4925" s="13" t="s">
        <v>5724</v>
      </c>
      <c r="C4925" s="13" t="s">
        <v>5725</v>
      </c>
      <c r="D4925" s="13" t="s">
        <v>207</v>
      </c>
      <c r="E4925" s="13" t="s">
        <v>187</v>
      </c>
      <c r="F4925" s="13" t="s">
        <v>188</v>
      </c>
      <c r="G4925" s="13" t="s">
        <v>4873</v>
      </c>
      <c r="H4925" s="13" t="s">
        <v>190</v>
      </c>
      <c r="I4925" s="13">
        <v>4924</v>
      </c>
    </row>
    <row r="4926" spans="1:9" x14ac:dyDescent="0.25">
      <c r="A4926" s="13" t="str">
        <f t="shared" si="76"/>
        <v xml:space="preserve">L20        Installation of Plaques, Per Plans </v>
      </c>
      <c r="B4926" s="13" t="s">
        <v>5726</v>
      </c>
      <c r="C4926" s="13" t="s">
        <v>5727</v>
      </c>
      <c r="D4926" s="13" t="s">
        <v>207</v>
      </c>
      <c r="E4926" s="13" t="s">
        <v>187</v>
      </c>
      <c r="F4926" s="13" t="s">
        <v>188</v>
      </c>
      <c r="G4926" s="13" t="s">
        <v>4873</v>
      </c>
      <c r="H4926" s="13" t="s">
        <v>190</v>
      </c>
      <c r="I4926" s="13">
        <v>4925</v>
      </c>
    </row>
    <row r="4927" spans="1:9" x14ac:dyDescent="0.25">
      <c r="A4927" s="13" t="str">
        <f t="shared" si="76"/>
        <v xml:space="preserve">L21        Steel Piling </v>
      </c>
      <c r="B4927" s="13" t="s">
        <v>5728</v>
      </c>
      <c r="C4927" s="13" t="s">
        <v>5729</v>
      </c>
      <c r="D4927" s="13" t="s">
        <v>230</v>
      </c>
      <c r="E4927" s="13" t="s">
        <v>187</v>
      </c>
      <c r="F4927" s="13" t="s">
        <v>188</v>
      </c>
      <c r="G4927" s="13" t="s">
        <v>4873</v>
      </c>
      <c r="H4927" s="13" t="s">
        <v>190</v>
      </c>
      <c r="I4927" s="13">
        <v>4926</v>
      </c>
    </row>
    <row r="4928" spans="1:9" x14ac:dyDescent="0.25">
      <c r="A4928" s="13" t="str">
        <f t="shared" si="76"/>
        <v xml:space="preserve">L22        Speed Tables </v>
      </c>
      <c r="B4928" s="13" t="s">
        <v>5730</v>
      </c>
      <c r="C4928" s="13" t="s">
        <v>5731</v>
      </c>
      <c r="D4928" s="13" t="s">
        <v>230</v>
      </c>
      <c r="E4928" s="13" t="s">
        <v>187</v>
      </c>
      <c r="F4928" s="13" t="s">
        <v>188</v>
      </c>
      <c r="G4928" s="13" t="s">
        <v>4873</v>
      </c>
      <c r="H4928" s="13" t="s">
        <v>190</v>
      </c>
      <c r="I4928" s="13">
        <v>4927</v>
      </c>
    </row>
    <row r="4929" spans="1:9" x14ac:dyDescent="0.25">
      <c r="A4929" s="13" t="str">
        <f t="shared" si="76"/>
        <v xml:space="preserve">L23        Precast Manhole </v>
      </c>
      <c r="B4929" s="13" t="s">
        <v>5732</v>
      </c>
      <c r="C4929" s="13" t="s">
        <v>5733</v>
      </c>
      <c r="D4929" s="13" t="s">
        <v>230</v>
      </c>
      <c r="E4929" s="13" t="s">
        <v>187</v>
      </c>
      <c r="F4929" s="13" t="s">
        <v>188</v>
      </c>
      <c r="G4929" s="13" t="s">
        <v>4873</v>
      </c>
      <c r="H4929" s="13" t="s">
        <v>190</v>
      </c>
      <c r="I4929" s="13">
        <v>4928</v>
      </c>
    </row>
    <row r="4930" spans="1:9" x14ac:dyDescent="0.25">
      <c r="A4930" s="13" t="str">
        <f t="shared" si="76"/>
        <v xml:space="preserve">L24        Transit Shelter </v>
      </c>
      <c r="B4930" s="13" t="s">
        <v>5734</v>
      </c>
      <c r="C4930" s="13" t="s">
        <v>5735</v>
      </c>
      <c r="D4930" s="13" t="s">
        <v>207</v>
      </c>
      <c r="E4930" s="13" t="s">
        <v>187</v>
      </c>
      <c r="F4930" s="13" t="s">
        <v>188</v>
      </c>
      <c r="G4930" s="13" t="s">
        <v>4873</v>
      </c>
      <c r="H4930" s="13" t="s">
        <v>190</v>
      </c>
      <c r="I4930" s="13">
        <v>4929</v>
      </c>
    </row>
    <row r="4931" spans="1:9" x14ac:dyDescent="0.25">
      <c r="A4931" s="13" t="str">
        <f t="shared" si="76"/>
        <v xml:space="preserve">L25        Painting of </v>
      </c>
      <c r="B4931" s="13" t="s">
        <v>5736</v>
      </c>
      <c r="C4931" s="13" t="s">
        <v>5737</v>
      </c>
      <c r="D4931" s="13" t="s">
        <v>186</v>
      </c>
      <c r="E4931" s="13" t="s">
        <v>187</v>
      </c>
      <c r="F4931" s="13" t="s">
        <v>188</v>
      </c>
      <c r="G4931" s="13" t="s">
        <v>4873</v>
      </c>
      <c r="H4931" s="13" t="s">
        <v>190</v>
      </c>
      <c r="I4931" s="13">
        <v>4930</v>
      </c>
    </row>
    <row r="4932" spans="1:9" x14ac:dyDescent="0.25">
      <c r="A4932" s="13" t="str">
        <f t="shared" ref="A4932:A4975" si="77">_xlfn.CONCAT(B4932," ", C4932)</f>
        <v xml:space="preserve">L26        Class "B" Structural Concrete, Minor Structures </v>
      </c>
      <c r="B4932" s="13" t="s">
        <v>5738</v>
      </c>
      <c r="C4932" s="13" t="s">
        <v>1674</v>
      </c>
      <c r="D4932" s="13" t="s">
        <v>186</v>
      </c>
      <c r="E4932" s="13" t="s">
        <v>187</v>
      </c>
      <c r="F4932" s="13" t="s">
        <v>188</v>
      </c>
      <c r="G4932" s="13" t="s">
        <v>4873</v>
      </c>
      <c r="H4932" s="13" t="s">
        <v>190</v>
      </c>
      <c r="I4932" s="13">
        <v>4931</v>
      </c>
    </row>
    <row r="4933" spans="1:9" x14ac:dyDescent="0.25">
      <c r="A4933" s="13" t="str">
        <f t="shared" si="77"/>
        <v xml:space="preserve">L27        Reinforcing Steel </v>
      </c>
      <c r="B4933" s="13" t="s">
        <v>5739</v>
      </c>
      <c r="C4933" s="13" t="s">
        <v>1678</v>
      </c>
      <c r="D4933" s="13" t="s">
        <v>186</v>
      </c>
      <c r="E4933" s="13" t="s">
        <v>187</v>
      </c>
      <c r="F4933" s="13" t="s">
        <v>188</v>
      </c>
      <c r="G4933" s="13" t="s">
        <v>4873</v>
      </c>
      <c r="H4933" s="13" t="s">
        <v>190</v>
      </c>
      <c r="I4933" s="13">
        <v>4932</v>
      </c>
    </row>
    <row r="4934" spans="1:9" x14ac:dyDescent="0.25">
      <c r="A4934" s="13" t="str">
        <f t="shared" si="77"/>
        <v xml:space="preserve">L28        18" Polypropylene Pipe </v>
      </c>
      <c r="B4934" s="13" t="s">
        <v>5740</v>
      </c>
      <c r="C4934" s="13" t="s">
        <v>5741</v>
      </c>
      <c r="D4934" s="13" t="s">
        <v>230</v>
      </c>
      <c r="E4934" s="13" t="s">
        <v>187</v>
      </c>
      <c r="F4934" s="13" t="s">
        <v>188</v>
      </c>
      <c r="G4934" s="13" t="s">
        <v>4873</v>
      </c>
      <c r="H4934" s="13" t="s">
        <v>190</v>
      </c>
      <c r="I4934" s="13">
        <v>4933</v>
      </c>
    </row>
    <row r="4935" spans="1:9" x14ac:dyDescent="0.25">
      <c r="A4935" s="13" t="str">
        <f t="shared" si="77"/>
        <v xml:space="preserve">L29        24" Polypropylene Pipe </v>
      </c>
      <c r="B4935" s="13" t="s">
        <v>5742</v>
      </c>
      <c r="C4935" s="13" t="s">
        <v>5743</v>
      </c>
      <c r="D4935" s="13" t="s">
        <v>230</v>
      </c>
      <c r="E4935" s="13" t="s">
        <v>187</v>
      </c>
      <c r="F4935" s="13" t="s">
        <v>188</v>
      </c>
      <c r="G4935" s="13" t="s">
        <v>4873</v>
      </c>
      <c r="H4935" s="13" t="s">
        <v>190</v>
      </c>
      <c r="I4935" s="13">
        <v>4934</v>
      </c>
    </row>
    <row r="4936" spans="1:9" x14ac:dyDescent="0.25">
      <c r="A4936" s="13" t="str">
        <f t="shared" si="77"/>
        <v xml:space="preserve">L30        30" Polypropylene Pipe </v>
      </c>
      <c r="B4936" s="13" t="s">
        <v>5744</v>
      </c>
      <c r="C4936" s="13" t="s">
        <v>5745</v>
      </c>
      <c r="D4936" s="13" t="s">
        <v>230</v>
      </c>
      <c r="E4936" s="13" t="s">
        <v>187</v>
      </c>
      <c r="F4936" s="13" t="s">
        <v>188</v>
      </c>
      <c r="G4936" s="13" t="s">
        <v>4873</v>
      </c>
      <c r="H4936" s="13" t="s">
        <v>190</v>
      </c>
      <c r="I4936" s="13">
        <v>4935</v>
      </c>
    </row>
    <row r="4937" spans="1:9" x14ac:dyDescent="0.25">
      <c r="A4937" s="13" t="str">
        <f t="shared" si="77"/>
        <v xml:space="preserve">L31        36" Polypropylene Pipe </v>
      </c>
      <c r="B4937" s="13" t="s">
        <v>5746</v>
      </c>
      <c r="C4937" s="13" t="s">
        <v>5747</v>
      </c>
      <c r="D4937" s="13" t="s">
        <v>230</v>
      </c>
      <c r="E4937" s="13" t="s">
        <v>187</v>
      </c>
      <c r="F4937" s="13" t="s">
        <v>188</v>
      </c>
      <c r="G4937" s="13" t="s">
        <v>4873</v>
      </c>
      <c r="H4937" s="13" t="s">
        <v>190</v>
      </c>
      <c r="I4937" s="13">
        <v>4936</v>
      </c>
    </row>
    <row r="4938" spans="1:9" x14ac:dyDescent="0.25">
      <c r="A4938" s="13" t="str">
        <f t="shared" si="77"/>
        <v xml:space="preserve">L32        42" Polypropylene Pipe </v>
      </c>
      <c r="B4938" s="13" t="s">
        <v>5748</v>
      </c>
      <c r="C4938" s="13" t="s">
        <v>5749</v>
      </c>
      <c r="D4938" s="13" t="s">
        <v>230</v>
      </c>
      <c r="E4938" s="13" t="s">
        <v>187</v>
      </c>
      <c r="F4938" s="13" t="s">
        <v>188</v>
      </c>
      <c r="G4938" s="13" t="s">
        <v>4873</v>
      </c>
      <c r="H4938" s="13" t="s">
        <v>190</v>
      </c>
      <c r="I4938" s="13">
        <v>4937</v>
      </c>
    </row>
    <row r="4939" spans="1:9" x14ac:dyDescent="0.25">
      <c r="A4939" s="13" t="str">
        <f t="shared" si="77"/>
        <v xml:space="preserve">L33        48" Polypropylene Pipe </v>
      </c>
      <c r="B4939" s="13" t="s">
        <v>5750</v>
      </c>
      <c r="C4939" s="13" t="s">
        <v>5751</v>
      </c>
      <c r="D4939" s="13" t="s">
        <v>230</v>
      </c>
      <c r="E4939" s="13" t="s">
        <v>187</v>
      </c>
      <c r="F4939" s="13" t="s">
        <v>188</v>
      </c>
      <c r="G4939" s="13" t="s">
        <v>4873</v>
      </c>
      <c r="H4939" s="13" t="s">
        <v>190</v>
      </c>
      <c r="I4939" s="13">
        <v>4938</v>
      </c>
    </row>
    <row r="4940" spans="1:9" x14ac:dyDescent="0.25">
      <c r="A4940" s="13" t="str">
        <f t="shared" si="77"/>
        <v xml:space="preserve">MA1-AC-20     A1-AC-20 English Viscosity Grade </v>
      </c>
      <c r="B4940" s="13" t="s">
        <v>5752</v>
      </c>
      <c r="C4940" s="13" t="s">
        <v>5753</v>
      </c>
      <c r="D4940" s="13" t="s">
        <v>1326</v>
      </c>
      <c r="E4940" s="13" t="s">
        <v>187</v>
      </c>
      <c r="F4940" s="13" t="s">
        <v>188</v>
      </c>
      <c r="G4940" s="13" t="s">
        <v>4873</v>
      </c>
      <c r="H4940" s="13" t="s">
        <v>190</v>
      </c>
      <c r="I4940" s="13">
        <v>4939</v>
      </c>
    </row>
    <row r="4941" spans="1:9" x14ac:dyDescent="0.25">
      <c r="A4941" s="13" t="str">
        <f t="shared" si="77"/>
        <v xml:space="preserve">MA1-AC-30     A1-AC-30 English Viscosity Grade </v>
      </c>
      <c r="B4941" s="13" t="s">
        <v>5754</v>
      </c>
      <c r="C4941" s="13" t="s">
        <v>5755</v>
      </c>
      <c r="D4941" s="13" t="s">
        <v>1326</v>
      </c>
      <c r="E4941" s="13" t="s">
        <v>187</v>
      </c>
      <c r="F4941" s="13" t="s">
        <v>188</v>
      </c>
      <c r="G4941" s="13" t="s">
        <v>4873</v>
      </c>
      <c r="H4941" s="13" t="s">
        <v>190</v>
      </c>
      <c r="I4941" s="13">
        <v>4940</v>
      </c>
    </row>
    <row r="4942" spans="1:9" x14ac:dyDescent="0.25">
      <c r="A4942" s="13" t="str">
        <f t="shared" si="77"/>
        <v xml:space="preserve">MA1-PG-58-28  A1-PG-58-28 English Grade </v>
      </c>
      <c r="B4942" s="13" t="s">
        <v>5756</v>
      </c>
      <c r="C4942" s="13" t="s">
        <v>5757</v>
      </c>
      <c r="D4942" s="13" t="s">
        <v>1326</v>
      </c>
      <c r="E4942" s="13" t="s">
        <v>187</v>
      </c>
      <c r="F4942" s="13" t="s">
        <v>188</v>
      </c>
      <c r="G4942" s="13" t="s">
        <v>4873</v>
      </c>
      <c r="H4942" s="13" t="s">
        <v>190</v>
      </c>
      <c r="I4942" s="13">
        <v>4941</v>
      </c>
    </row>
    <row r="4943" spans="1:9" x14ac:dyDescent="0.25">
      <c r="A4943" s="13" t="str">
        <f t="shared" si="77"/>
        <v xml:space="preserve">MA1-PG-64-22  A1-PG-64-22 English Grade </v>
      </c>
      <c r="B4943" s="13" t="s">
        <v>5758</v>
      </c>
      <c r="C4943" s="13" t="s">
        <v>5759</v>
      </c>
      <c r="D4943" s="13" t="s">
        <v>1326</v>
      </c>
      <c r="E4943" s="13" t="s">
        <v>187</v>
      </c>
      <c r="F4943" s="13" t="s">
        <v>188</v>
      </c>
      <c r="G4943" s="13" t="s">
        <v>4873</v>
      </c>
      <c r="H4943" s="13" t="s">
        <v>190</v>
      </c>
      <c r="I4943" s="13">
        <v>4942</v>
      </c>
    </row>
    <row r="4944" spans="1:9" x14ac:dyDescent="0.25">
      <c r="A4944" s="13" t="str">
        <f t="shared" si="77"/>
        <v xml:space="preserve">MA1-PG-67-22  A1-PG-67-22 English Grade </v>
      </c>
      <c r="B4944" s="13" t="s">
        <v>5760</v>
      </c>
      <c r="C4944" s="13" t="s">
        <v>5761</v>
      </c>
      <c r="D4944" s="13" t="s">
        <v>1326</v>
      </c>
      <c r="E4944" s="13" t="s">
        <v>187</v>
      </c>
      <c r="F4944" s="13" t="s">
        <v>188</v>
      </c>
      <c r="G4944" s="13" t="s">
        <v>4873</v>
      </c>
      <c r="H4944" s="13" t="s">
        <v>190</v>
      </c>
      <c r="I4944" s="13">
        <v>4943</v>
      </c>
    </row>
    <row r="4945" spans="1:9" x14ac:dyDescent="0.25">
      <c r="A4945" s="13" t="str">
        <f t="shared" si="77"/>
        <v xml:space="preserve">MA1-PG-76-22  A1-PG-76-22 English Grade </v>
      </c>
      <c r="B4945" s="13" t="s">
        <v>5762</v>
      </c>
      <c r="C4945" s="13" t="s">
        <v>5763</v>
      </c>
      <c r="D4945" s="13" t="s">
        <v>1326</v>
      </c>
      <c r="E4945" s="13" t="s">
        <v>187</v>
      </c>
      <c r="F4945" s="13" t="s">
        <v>188</v>
      </c>
      <c r="G4945" s="13" t="s">
        <v>4873</v>
      </c>
      <c r="H4945" s="13" t="s">
        <v>190</v>
      </c>
      <c r="I4945" s="13">
        <v>4944</v>
      </c>
    </row>
    <row r="4946" spans="1:9" x14ac:dyDescent="0.25">
      <c r="A4946" s="13" t="str">
        <f t="shared" si="77"/>
        <v xml:space="preserve">MA1-PG-82-22  A1-PG-82-22 English Grade </v>
      </c>
      <c r="B4946" s="13" t="s">
        <v>5764</v>
      </c>
      <c r="C4946" s="13" t="s">
        <v>5765</v>
      </c>
      <c r="D4946" s="13" t="s">
        <v>1326</v>
      </c>
      <c r="E4946" s="13" t="s">
        <v>187</v>
      </c>
      <c r="F4946" s="13" t="s">
        <v>188</v>
      </c>
      <c r="G4946" s="13" t="s">
        <v>4873</v>
      </c>
      <c r="H4946" s="13" t="s">
        <v>190</v>
      </c>
      <c r="I4946" s="13">
        <v>4945</v>
      </c>
    </row>
    <row r="4947" spans="1:9" x14ac:dyDescent="0.25">
      <c r="A4947" s="13" t="str">
        <f t="shared" si="77"/>
        <v xml:space="preserve">MA2-AC-10     A2-AC-10 English Viscosity Grade </v>
      </c>
      <c r="B4947" s="13" t="s">
        <v>5766</v>
      </c>
      <c r="C4947" s="13" t="s">
        <v>5767</v>
      </c>
      <c r="D4947" s="13" t="s">
        <v>1326</v>
      </c>
      <c r="E4947" s="13" t="s">
        <v>187</v>
      </c>
      <c r="F4947" s="13" t="s">
        <v>188</v>
      </c>
      <c r="G4947" s="13" t="s">
        <v>4873</v>
      </c>
      <c r="H4947" s="13" t="s">
        <v>190</v>
      </c>
      <c r="I4947" s="13">
        <v>4946</v>
      </c>
    </row>
    <row r="4948" spans="1:9" x14ac:dyDescent="0.25">
      <c r="A4948" s="13" t="str">
        <f t="shared" si="77"/>
        <v xml:space="preserve">MA2-AC-5      A2-AC-5 English Viscosity Grade </v>
      </c>
      <c r="B4948" s="13" t="s">
        <v>5768</v>
      </c>
      <c r="C4948" s="13" t="s">
        <v>5769</v>
      </c>
      <c r="D4948" s="13" t="s">
        <v>1326</v>
      </c>
      <c r="E4948" s="13" t="s">
        <v>187</v>
      </c>
      <c r="F4948" s="13" t="s">
        <v>188</v>
      </c>
      <c r="G4948" s="13" t="s">
        <v>4873</v>
      </c>
      <c r="H4948" s="13" t="s">
        <v>190</v>
      </c>
      <c r="I4948" s="13">
        <v>4947</v>
      </c>
    </row>
    <row r="4949" spans="1:9" x14ac:dyDescent="0.25">
      <c r="A4949" s="13" t="str">
        <f t="shared" si="77"/>
        <v xml:space="preserve">MA2-CRS-2     A2-CRS-2 English Grade </v>
      </c>
      <c r="B4949" s="13" t="s">
        <v>5770</v>
      </c>
      <c r="C4949" s="13" t="s">
        <v>5771</v>
      </c>
      <c r="D4949" s="13" t="s">
        <v>1326</v>
      </c>
      <c r="E4949" s="13" t="s">
        <v>187</v>
      </c>
      <c r="F4949" s="13" t="s">
        <v>188</v>
      </c>
      <c r="G4949" s="13" t="s">
        <v>4873</v>
      </c>
      <c r="H4949" s="13" t="s">
        <v>190</v>
      </c>
      <c r="I4949" s="13">
        <v>4948</v>
      </c>
    </row>
    <row r="4950" spans="1:9" x14ac:dyDescent="0.25">
      <c r="A4950" s="13" t="str">
        <f t="shared" si="77"/>
        <v xml:space="preserve">MA2-CRS-2P    A2-CRS-2P English Grade </v>
      </c>
      <c r="B4950" s="13" t="s">
        <v>5772</v>
      </c>
      <c r="C4950" s="13" t="s">
        <v>5773</v>
      </c>
      <c r="D4950" s="13" t="s">
        <v>1326</v>
      </c>
      <c r="E4950" s="13" t="s">
        <v>187</v>
      </c>
      <c r="F4950" s="13" t="s">
        <v>188</v>
      </c>
      <c r="G4950" s="13" t="s">
        <v>4873</v>
      </c>
      <c r="H4950" s="13" t="s">
        <v>190</v>
      </c>
      <c r="I4950" s="13">
        <v>4949</v>
      </c>
    </row>
    <row r="4951" spans="1:9" x14ac:dyDescent="0.25">
      <c r="A4951" s="13" t="str">
        <f t="shared" si="77"/>
        <v xml:space="preserve">MA2-CSS-1     A2-CSS-1 English Grade </v>
      </c>
      <c r="B4951" s="13" t="s">
        <v>5774</v>
      </c>
      <c r="C4951" s="13" t="s">
        <v>5775</v>
      </c>
      <c r="D4951" s="13" t="s">
        <v>1326</v>
      </c>
      <c r="E4951" s="13" t="s">
        <v>187</v>
      </c>
      <c r="F4951" s="13" t="s">
        <v>188</v>
      </c>
      <c r="G4951" s="13" t="s">
        <v>4873</v>
      </c>
      <c r="H4951" s="13" t="s">
        <v>190</v>
      </c>
      <c r="I4951" s="13">
        <v>4950</v>
      </c>
    </row>
    <row r="4952" spans="1:9" x14ac:dyDescent="0.25">
      <c r="A4952" s="13" t="str">
        <f t="shared" si="77"/>
        <v xml:space="preserve">MA2-CSS-1H    A2-CSS-1H English Grade </v>
      </c>
      <c r="B4952" s="13" t="s">
        <v>5776</v>
      </c>
      <c r="C4952" s="13" t="s">
        <v>5777</v>
      </c>
      <c r="D4952" s="13" t="s">
        <v>1326</v>
      </c>
      <c r="E4952" s="13" t="s">
        <v>187</v>
      </c>
      <c r="F4952" s="13" t="s">
        <v>188</v>
      </c>
      <c r="G4952" s="13" t="s">
        <v>4873</v>
      </c>
      <c r="H4952" s="13" t="s">
        <v>190</v>
      </c>
      <c r="I4952" s="13">
        <v>4951</v>
      </c>
    </row>
    <row r="4953" spans="1:9" x14ac:dyDescent="0.25">
      <c r="A4953" s="13" t="str">
        <f t="shared" si="77"/>
        <v xml:space="preserve">MA2-CSS-1HU   A2-CSS-1H Undiluted English Grade </v>
      </c>
      <c r="B4953" s="13" t="s">
        <v>5778</v>
      </c>
      <c r="C4953" s="13" t="s">
        <v>5779</v>
      </c>
      <c r="D4953" s="13" t="s">
        <v>1326</v>
      </c>
      <c r="E4953" s="13" t="s">
        <v>187</v>
      </c>
      <c r="F4953" s="13" t="s">
        <v>188</v>
      </c>
      <c r="G4953" s="13" t="s">
        <v>4873</v>
      </c>
      <c r="H4953" s="13" t="s">
        <v>190</v>
      </c>
      <c r="I4953" s="13">
        <v>4952</v>
      </c>
    </row>
    <row r="4954" spans="1:9" x14ac:dyDescent="0.25">
      <c r="A4954" s="13" t="str">
        <f t="shared" si="77"/>
        <v xml:space="preserve">MA2-CSS-1U    A2-CSS-1 Undiluted English Grade </v>
      </c>
      <c r="B4954" s="13" t="s">
        <v>5780</v>
      </c>
      <c r="C4954" s="13" t="s">
        <v>5781</v>
      </c>
      <c r="D4954" s="13" t="s">
        <v>1326</v>
      </c>
      <c r="E4954" s="13" t="s">
        <v>187</v>
      </c>
      <c r="F4954" s="13" t="s">
        <v>188</v>
      </c>
      <c r="G4954" s="13" t="s">
        <v>4873</v>
      </c>
      <c r="H4954" s="13" t="s">
        <v>190</v>
      </c>
      <c r="I4954" s="13">
        <v>4953</v>
      </c>
    </row>
    <row r="4955" spans="1:9" x14ac:dyDescent="0.25">
      <c r="A4955" s="13" t="str">
        <f t="shared" si="77"/>
        <v xml:space="preserve">MA2-SS-1      A2-SS-1 English Grade </v>
      </c>
      <c r="B4955" s="13" t="s">
        <v>5782</v>
      </c>
      <c r="C4955" s="13" t="s">
        <v>5783</v>
      </c>
      <c r="D4955" s="13" t="s">
        <v>1326</v>
      </c>
      <c r="E4955" s="13" t="s">
        <v>187</v>
      </c>
      <c r="F4955" s="13" t="s">
        <v>188</v>
      </c>
      <c r="G4955" s="13" t="s">
        <v>4873</v>
      </c>
      <c r="H4955" s="13" t="s">
        <v>190</v>
      </c>
      <c r="I4955" s="13">
        <v>4954</v>
      </c>
    </row>
    <row r="4956" spans="1:9" x14ac:dyDescent="0.25">
      <c r="A4956" s="13" t="str">
        <f t="shared" si="77"/>
        <v xml:space="preserve">MA3-CSS-1     A3-CSS-1 English Grade </v>
      </c>
      <c r="B4956" s="13" t="s">
        <v>5784</v>
      </c>
      <c r="C4956" s="13" t="s">
        <v>5785</v>
      </c>
      <c r="D4956" s="13" t="s">
        <v>1326</v>
      </c>
      <c r="E4956" s="13" t="s">
        <v>187</v>
      </c>
      <c r="F4956" s="13" t="s">
        <v>188</v>
      </c>
      <c r="G4956" s="13" t="s">
        <v>4873</v>
      </c>
      <c r="H4956" s="13" t="s">
        <v>190</v>
      </c>
      <c r="I4956" s="13">
        <v>4955</v>
      </c>
    </row>
    <row r="4957" spans="1:9" x14ac:dyDescent="0.25">
      <c r="A4957" s="13" t="str">
        <f t="shared" si="77"/>
        <v xml:space="preserve">MA3-CSS-1H    A3-CSS-1H English Grade </v>
      </c>
      <c r="B4957" s="13" t="s">
        <v>5786</v>
      </c>
      <c r="C4957" s="13" t="s">
        <v>5787</v>
      </c>
      <c r="D4957" s="13" t="s">
        <v>1326</v>
      </c>
      <c r="E4957" s="13" t="s">
        <v>187</v>
      </c>
      <c r="F4957" s="13" t="s">
        <v>188</v>
      </c>
      <c r="G4957" s="13" t="s">
        <v>4873</v>
      </c>
      <c r="H4957" s="13" t="s">
        <v>190</v>
      </c>
      <c r="I4957" s="13">
        <v>4956</v>
      </c>
    </row>
    <row r="4958" spans="1:9" x14ac:dyDescent="0.25">
      <c r="A4958" s="13" t="str">
        <f t="shared" si="77"/>
        <v xml:space="preserve">MA3-CSS-1U    A3-CSS-1U English Grade </v>
      </c>
      <c r="B4958" s="13" t="s">
        <v>5788</v>
      </c>
      <c r="C4958" s="13" t="s">
        <v>5789</v>
      </c>
      <c r="D4958" s="13" t="s">
        <v>1326</v>
      </c>
      <c r="E4958" s="13" t="s">
        <v>187</v>
      </c>
      <c r="F4958" s="13" t="s">
        <v>188</v>
      </c>
      <c r="G4958" s="13" t="s">
        <v>4873</v>
      </c>
      <c r="H4958" s="13" t="s">
        <v>190</v>
      </c>
      <c r="I4958" s="13">
        <v>4957</v>
      </c>
    </row>
    <row r="4959" spans="1:9" x14ac:dyDescent="0.25">
      <c r="A4959" s="13" t="str">
        <f t="shared" si="77"/>
        <v xml:space="preserve">MA3-EA-1      A3-EA-1 English Grade </v>
      </c>
      <c r="B4959" s="13" t="s">
        <v>5790</v>
      </c>
      <c r="C4959" s="13" t="s">
        <v>5791</v>
      </c>
      <c r="D4959" s="13" t="s">
        <v>1326</v>
      </c>
      <c r="E4959" s="13" t="s">
        <v>187</v>
      </c>
      <c r="F4959" s="13" t="s">
        <v>188</v>
      </c>
      <c r="G4959" s="13" t="s">
        <v>4873</v>
      </c>
      <c r="H4959" s="13" t="s">
        <v>190</v>
      </c>
      <c r="I4959" s="13">
        <v>4958</v>
      </c>
    </row>
    <row r="4960" spans="1:9" x14ac:dyDescent="0.25">
      <c r="A4960" s="13" t="str">
        <f t="shared" si="77"/>
        <v xml:space="preserve">MA3-EPR-1     A3-EPR-1 English Grade </v>
      </c>
      <c r="B4960" s="13" t="s">
        <v>5792</v>
      </c>
      <c r="C4960" s="13" t="s">
        <v>5793</v>
      </c>
      <c r="D4960" s="13" t="s">
        <v>1326</v>
      </c>
      <c r="E4960" s="13" t="s">
        <v>187</v>
      </c>
      <c r="F4960" s="13" t="s">
        <v>188</v>
      </c>
      <c r="G4960" s="13" t="s">
        <v>4873</v>
      </c>
      <c r="H4960" s="13" t="s">
        <v>190</v>
      </c>
      <c r="I4960" s="13">
        <v>4959</v>
      </c>
    </row>
    <row r="4961" spans="1:9" x14ac:dyDescent="0.25">
      <c r="A4961" s="13" t="str">
        <f t="shared" si="77"/>
        <v xml:space="preserve">MA3-MC-70     A3-MC-70 English Grade </v>
      </c>
      <c r="B4961" s="13" t="s">
        <v>5794</v>
      </c>
      <c r="C4961" s="13" t="s">
        <v>5795</v>
      </c>
      <c r="D4961" s="13" t="s">
        <v>1326</v>
      </c>
      <c r="E4961" s="13" t="s">
        <v>187</v>
      </c>
      <c r="F4961" s="13" t="s">
        <v>188</v>
      </c>
      <c r="G4961" s="13" t="s">
        <v>4873</v>
      </c>
      <c r="H4961" s="13" t="s">
        <v>190</v>
      </c>
      <c r="I4961" s="13">
        <v>4960</v>
      </c>
    </row>
    <row r="4962" spans="1:9" x14ac:dyDescent="0.25">
      <c r="A4962" s="13" t="str">
        <f t="shared" si="77"/>
        <v xml:space="preserve">MA3-PG-67-22  A3-PG-67-22 English Grade </v>
      </c>
      <c r="B4962" s="13" t="s">
        <v>5796</v>
      </c>
      <c r="C4962" s="13" t="s">
        <v>5797</v>
      </c>
      <c r="D4962" s="13" t="s">
        <v>1326</v>
      </c>
      <c r="E4962" s="13" t="s">
        <v>187</v>
      </c>
      <c r="F4962" s="13" t="s">
        <v>188</v>
      </c>
      <c r="G4962" s="13" t="s">
        <v>4873</v>
      </c>
      <c r="H4962" s="13" t="s">
        <v>190</v>
      </c>
      <c r="I4962" s="13">
        <v>4961</v>
      </c>
    </row>
    <row r="4963" spans="1:9" x14ac:dyDescent="0.25">
      <c r="A4963" s="13" t="str">
        <f t="shared" si="77"/>
        <v xml:space="preserve">MA3-PG-76-22  A3-PG-76-22 English Grade </v>
      </c>
      <c r="B4963" s="13" t="s">
        <v>5798</v>
      </c>
      <c r="C4963" s="13" t="s">
        <v>5799</v>
      </c>
      <c r="D4963" s="13" t="s">
        <v>1326</v>
      </c>
      <c r="E4963" s="13" t="s">
        <v>187</v>
      </c>
      <c r="F4963" s="13" t="s">
        <v>188</v>
      </c>
      <c r="G4963" s="13" t="s">
        <v>4873</v>
      </c>
      <c r="H4963" s="13" t="s">
        <v>190</v>
      </c>
      <c r="I4963" s="13">
        <v>4962</v>
      </c>
    </row>
    <row r="4964" spans="1:9" x14ac:dyDescent="0.25">
      <c r="A4964" s="13" t="str">
        <f t="shared" si="77"/>
        <v xml:space="preserve">MA3-RS-2C     A3-RS-2C English Grade </v>
      </c>
      <c r="B4964" s="13" t="s">
        <v>5800</v>
      </c>
      <c r="C4964" s="13" t="s">
        <v>5801</v>
      </c>
      <c r="D4964" s="13" t="s">
        <v>1326</v>
      </c>
      <c r="E4964" s="13" t="s">
        <v>187</v>
      </c>
      <c r="F4964" s="13" t="s">
        <v>188</v>
      </c>
      <c r="G4964" s="13" t="s">
        <v>4873</v>
      </c>
      <c r="H4964" s="13" t="s">
        <v>190</v>
      </c>
      <c r="I4964" s="13">
        <v>4963</v>
      </c>
    </row>
    <row r="4965" spans="1:9" x14ac:dyDescent="0.25">
      <c r="A4965" s="13" t="str">
        <f t="shared" si="77"/>
        <v xml:space="preserve">MA4-EA-1      A4-EA-1 English Grade </v>
      </c>
      <c r="B4965" s="13" t="s">
        <v>5802</v>
      </c>
      <c r="C4965" s="13" t="s">
        <v>5803</v>
      </c>
      <c r="D4965" s="13" t="s">
        <v>1326</v>
      </c>
      <c r="E4965" s="13" t="s">
        <v>187</v>
      </c>
      <c r="F4965" s="13" t="s">
        <v>188</v>
      </c>
      <c r="G4965" s="13" t="s">
        <v>4873</v>
      </c>
      <c r="H4965" s="13" t="s">
        <v>190</v>
      </c>
      <c r="I4965" s="13">
        <v>4964</v>
      </c>
    </row>
    <row r="4966" spans="1:9" x14ac:dyDescent="0.25">
      <c r="A4966" s="13" t="str">
        <f t="shared" si="77"/>
        <v xml:space="preserve">MA4-EA-4      A4-EA-4 English Grade </v>
      </c>
      <c r="B4966" s="13" t="s">
        <v>5804</v>
      </c>
      <c r="C4966" s="13" t="s">
        <v>5805</v>
      </c>
      <c r="D4966" s="13" t="s">
        <v>1326</v>
      </c>
      <c r="E4966" s="13" t="s">
        <v>187</v>
      </c>
      <c r="F4966" s="13" t="s">
        <v>188</v>
      </c>
      <c r="G4966" s="13" t="s">
        <v>4873</v>
      </c>
      <c r="H4966" s="13" t="s">
        <v>190</v>
      </c>
      <c r="I4966" s="13">
        <v>4965</v>
      </c>
    </row>
    <row r="4967" spans="1:9" x14ac:dyDescent="0.25">
      <c r="A4967" s="13" t="str">
        <f t="shared" si="77"/>
        <v xml:space="preserve">MA4-MC-70     A4-MC-70 English Grade </v>
      </c>
      <c r="B4967" s="13" t="s">
        <v>5806</v>
      </c>
      <c r="C4967" s="13" t="s">
        <v>5807</v>
      </c>
      <c r="D4967" s="13" t="s">
        <v>1326</v>
      </c>
      <c r="E4967" s="13" t="s">
        <v>187</v>
      </c>
      <c r="F4967" s="13" t="s">
        <v>188</v>
      </c>
      <c r="G4967" s="13" t="s">
        <v>4873</v>
      </c>
      <c r="H4967" s="13" t="s">
        <v>190</v>
      </c>
      <c r="I4967" s="13">
        <v>4966</v>
      </c>
    </row>
    <row r="4968" spans="1:9" x14ac:dyDescent="0.25">
      <c r="A4968" s="13" t="str">
        <f t="shared" si="77"/>
        <v xml:space="preserve">MA4-RS-2C     A4-RS-2C English Grade </v>
      </c>
      <c r="B4968" s="13" t="s">
        <v>5808</v>
      </c>
      <c r="C4968" s="13" t="s">
        <v>5809</v>
      </c>
      <c r="D4968" s="13" t="s">
        <v>1326</v>
      </c>
      <c r="E4968" s="13" t="s">
        <v>187</v>
      </c>
      <c r="F4968" s="13" t="s">
        <v>188</v>
      </c>
      <c r="G4968" s="13" t="s">
        <v>4873</v>
      </c>
      <c r="H4968" s="13" t="s">
        <v>190</v>
      </c>
      <c r="I4968" s="13">
        <v>4967</v>
      </c>
    </row>
    <row r="4969" spans="1:9" x14ac:dyDescent="0.25">
      <c r="A4969" s="13" t="str">
        <f t="shared" si="77"/>
        <v xml:space="preserve">MA5-EA-4      A5-EA-4 English Grade </v>
      </c>
      <c r="B4969" s="13" t="s">
        <v>5810</v>
      </c>
      <c r="C4969" s="13" t="s">
        <v>5811</v>
      </c>
      <c r="D4969" s="13" t="s">
        <v>1326</v>
      </c>
      <c r="E4969" s="13" t="s">
        <v>187</v>
      </c>
      <c r="F4969" s="13" t="s">
        <v>188</v>
      </c>
      <c r="G4969" s="13" t="s">
        <v>4873</v>
      </c>
      <c r="H4969" s="13" t="s">
        <v>190</v>
      </c>
      <c r="I4969" s="13">
        <v>4968</v>
      </c>
    </row>
    <row r="4970" spans="1:9" x14ac:dyDescent="0.25">
      <c r="A4970" s="13" t="str">
        <f t="shared" si="77"/>
        <v xml:space="preserve">MA5-SS-1      A5-SS-1 English Grade </v>
      </c>
      <c r="B4970" s="13" t="s">
        <v>5812</v>
      </c>
      <c r="C4970" s="13" t="s">
        <v>5813</v>
      </c>
      <c r="D4970" s="13" t="s">
        <v>1326</v>
      </c>
      <c r="E4970" s="13" t="s">
        <v>187</v>
      </c>
      <c r="F4970" s="13" t="s">
        <v>188</v>
      </c>
      <c r="G4970" s="13" t="s">
        <v>4873</v>
      </c>
      <c r="H4970" s="13" t="s">
        <v>190</v>
      </c>
      <c r="I4970" s="13">
        <v>4969</v>
      </c>
    </row>
    <row r="4971" spans="1:9" x14ac:dyDescent="0.25">
      <c r="A4971" s="13" t="str">
        <f t="shared" si="77"/>
        <v xml:space="preserve">MA6-AC--19    A6-AC-20 English Viscosity Grade </v>
      </c>
      <c r="B4971" s="13" t="s">
        <v>5814</v>
      </c>
      <c r="C4971" s="13" t="s">
        <v>5815</v>
      </c>
      <c r="D4971" s="13" t="s">
        <v>1326</v>
      </c>
      <c r="E4971" s="13" t="s">
        <v>187</v>
      </c>
      <c r="F4971" s="13" t="s">
        <v>188</v>
      </c>
      <c r="G4971" s="13" t="s">
        <v>4873</v>
      </c>
      <c r="H4971" s="13" t="s">
        <v>190</v>
      </c>
      <c r="I4971" s="13">
        <v>4970</v>
      </c>
    </row>
    <row r="4972" spans="1:9" x14ac:dyDescent="0.25">
      <c r="A4972" s="13" t="str">
        <f t="shared" si="77"/>
        <v xml:space="preserve">MA6-AC-20     A6-AC-20 English Viscosity Grade </v>
      </c>
      <c r="B4972" s="13" t="s">
        <v>5816</v>
      </c>
      <c r="C4972" s="13" t="s">
        <v>5815</v>
      </c>
      <c r="D4972" s="13" t="s">
        <v>1326</v>
      </c>
      <c r="E4972" s="13" t="s">
        <v>187</v>
      </c>
      <c r="F4972" s="13" t="s">
        <v>188</v>
      </c>
      <c r="G4972" s="13" t="s">
        <v>4873</v>
      </c>
      <c r="H4972" s="13" t="s">
        <v>190</v>
      </c>
      <c r="I4972" s="13">
        <v>4971</v>
      </c>
    </row>
    <row r="4973" spans="1:9" x14ac:dyDescent="0.25">
      <c r="A4973" s="13" t="str">
        <f t="shared" si="77"/>
        <v xml:space="preserve">MA6-AC-30     A6-AC-30 English Viscosity Grade </v>
      </c>
      <c r="B4973" s="13" t="s">
        <v>5817</v>
      </c>
      <c r="C4973" s="13" t="s">
        <v>5818</v>
      </c>
      <c r="D4973" s="13" t="s">
        <v>1326</v>
      </c>
      <c r="E4973" s="13" t="s">
        <v>187</v>
      </c>
      <c r="F4973" s="13" t="s">
        <v>188</v>
      </c>
      <c r="G4973" s="13" t="s">
        <v>4873</v>
      </c>
      <c r="H4973" s="13" t="s">
        <v>190</v>
      </c>
      <c r="I4973" s="13">
        <v>4972</v>
      </c>
    </row>
    <row r="4974" spans="1:9" x14ac:dyDescent="0.25">
      <c r="A4974" s="13" t="str">
        <f t="shared" si="77"/>
        <v xml:space="preserve">MA6-PG-58-28  A6-PG-58-28 English Grade </v>
      </c>
      <c r="B4974" s="13" t="s">
        <v>5819</v>
      </c>
      <c r="C4974" s="13" t="s">
        <v>5820</v>
      </c>
      <c r="D4974" s="13" t="s">
        <v>1326</v>
      </c>
      <c r="E4974" s="13" t="s">
        <v>187</v>
      </c>
      <c r="F4974" s="13" t="s">
        <v>188</v>
      </c>
      <c r="G4974" s="13" t="s">
        <v>4873</v>
      </c>
      <c r="H4974" s="13" t="s">
        <v>190</v>
      </c>
      <c r="I4974" s="13">
        <v>4973</v>
      </c>
    </row>
    <row r="4975" spans="1:9" x14ac:dyDescent="0.25">
      <c r="A4975" s="13" t="str">
        <f t="shared" si="77"/>
        <v>MA6-PG-64-22  A6-PG-64-22 Eng</v>
      </c>
      <c r="B4975" s="13" t="s">
        <v>5821</v>
      </c>
      <c r="C4975" s="13" t="s">
        <v>5822</v>
      </c>
      <c r="D4975" s="13" t="s">
        <v>1326</v>
      </c>
      <c r="E4975" s="13" t="s">
        <v>187</v>
      </c>
      <c r="F4975" s="13" t="s">
        <v>188</v>
      </c>
      <c r="G4975" s="13" t="s">
        <v>4873</v>
      </c>
      <c r="H4975" s="13" t="s">
        <v>190</v>
      </c>
      <c r="I4975" s="13">
        <v>4974</v>
      </c>
    </row>
  </sheetData>
  <sheetProtection sheet="1" objects="1" scenarios="1"/>
  <phoneticPr fontId="60" type="noConversion"/>
  <pageMargins left="0.25" right="0.25" top="0.75" bottom="0.75" header="0.3" footer="0.3"/>
  <pageSetup scale="94" orientation="landscape" r:id="rId1"/>
  <colBreaks count="1" manualBreakCount="1">
    <brk id="7"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B2319-86D6-4672-824C-D53C5DE10D53}">
  <sheetPr codeName="PayItemList2024"/>
  <dimension ref="A1:I339"/>
  <sheetViews>
    <sheetView zoomScaleNormal="100" workbookViewId="0">
      <pane ySplit="1" topLeftCell="A74" activePane="bottomLeft" state="frozen"/>
      <selection sqref="A1:XFD1048576"/>
      <selection pane="bottomLeft" activeCell="A97" sqref="A97"/>
    </sheetView>
  </sheetViews>
  <sheetFormatPr defaultColWidth="9.140625" defaultRowHeight="15" x14ac:dyDescent="0.25"/>
  <cols>
    <col min="1" max="1" width="47.42578125" customWidth="1"/>
    <col min="2" max="2" width="10" bestFit="1" customWidth="1"/>
    <col min="3" max="3" width="112.140625"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0.285156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5823</v>
      </c>
    </row>
    <row r="2" spans="1:9" x14ac:dyDescent="0.25">
      <c r="A2" s="13" t="str">
        <f>_xlfn.CONCAT(B2," ", C2)</f>
        <v>S-200-A Mobilization</v>
      </c>
      <c r="B2" s="13" t="s">
        <v>5824</v>
      </c>
      <c r="C2" s="13" t="s">
        <v>5825</v>
      </c>
      <c r="D2" s="13" t="s">
        <v>5826</v>
      </c>
      <c r="E2" s="13" t="s">
        <v>187</v>
      </c>
      <c r="F2" s="13" t="s">
        <v>188</v>
      </c>
      <c r="G2" s="13" t="s">
        <v>189</v>
      </c>
      <c r="H2" s="13">
        <v>2024</v>
      </c>
      <c r="I2" s="13">
        <v>1</v>
      </c>
    </row>
    <row r="3" spans="1:9" x14ac:dyDescent="0.25">
      <c r="A3" s="13" t="str">
        <f t="shared" ref="A3:A66" si="0">_xlfn.CONCAT(B3," ", C3)</f>
        <v>S-201-A Clearing and Grubbing</v>
      </c>
      <c r="B3" s="13" t="s">
        <v>5827</v>
      </c>
      <c r="C3" s="13" t="s">
        <v>5828</v>
      </c>
      <c r="D3" s="13" t="s">
        <v>5826</v>
      </c>
      <c r="E3" s="13" t="s">
        <v>187</v>
      </c>
      <c r="F3" s="13" t="s">
        <v>188</v>
      </c>
      <c r="G3" s="13" t="s">
        <v>189</v>
      </c>
      <c r="H3" s="13">
        <v>2024</v>
      </c>
      <c r="I3" s="13">
        <v>2</v>
      </c>
    </row>
    <row r="4" spans="1:9" x14ac:dyDescent="0.25">
      <c r="A4" s="13" t="str">
        <f t="shared" si="0"/>
        <v>S-201-B Clearing and Grubbing</v>
      </c>
      <c r="B4" s="13" t="s">
        <v>5829</v>
      </c>
      <c r="C4" s="13" t="s">
        <v>5828</v>
      </c>
      <c r="D4" s="13" t="s">
        <v>5830</v>
      </c>
      <c r="E4" s="13" t="s">
        <v>187</v>
      </c>
      <c r="F4" s="13" t="s">
        <v>188</v>
      </c>
      <c r="G4" s="13" t="s">
        <v>189</v>
      </c>
      <c r="H4" s="13">
        <v>2024</v>
      </c>
      <c r="I4" s="13">
        <v>3</v>
      </c>
    </row>
    <row r="5" spans="1:9" x14ac:dyDescent="0.25">
      <c r="A5" s="13" t="str">
        <f t="shared" si="0"/>
        <v>S-202-A Removal of Obstructions</v>
      </c>
      <c r="B5" s="13" t="s">
        <v>5831</v>
      </c>
      <c r="C5" s="13" t="s">
        <v>5832</v>
      </c>
      <c r="D5" s="13" t="s">
        <v>5826</v>
      </c>
      <c r="E5" s="13" t="s">
        <v>187</v>
      </c>
      <c r="F5" s="13" t="s">
        <v>188</v>
      </c>
      <c r="G5" s="13" t="s">
        <v>189</v>
      </c>
      <c r="H5" s="13">
        <v>2024</v>
      </c>
      <c r="I5" s="13">
        <v>4</v>
      </c>
    </row>
    <row r="6" spans="1:9" x14ac:dyDescent="0.25">
      <c r="A6" s="13" t="str">
        <f t="shared" si="0"/>
        <v>S-202-B Removal of [Item]</v>
      </c>
      <c r="B6" s="13" t="s">
        <v>5833</v>
      </c>
      <c r="C6" s="13" t="s">
        <v>5834</v>
      </c>
      <c r="D6" s="13" t="s">
        <v>5835</v>
      </c>
      <c r="E6" s="13" t="s">
        <v>187</v>
      </c>
      <c r="F6" s="13" t="s">
        <v>188</v>
      </c>
      <c r="G6" s="13" t="s">
        <v>189</v>
      </c>
      <c r="H6" s="13">
        <v>2024</v>
      </c>
      <c r="I6" s="13">
        <v>5</v>
      </c>
    </row>
    <row r="7" spans="1:9" x14ac:dyDescent="0.25">
      <c r="A7" s="13" t="str">
        <f t="shared" si="0"/>
        <v>S-202-C Removal of [Item]</v>
      </c>
      <c r="B7" s="13" t="s">
        <v>5836</v>
      </c>
      <c r="C7" s="13" t="s">
        <v>5834</v>
      </c>
      <c r="D7" s="13" t="s">
        <v>5837</v>
      </c>
      <c r="E7" s="13" t="s">
        <v>187</v>
      </c>
      <c r="F7" s="13" t="s">
        <v>188</v>
      </c>
      <c r="G7" s="13" t="s">
        <v>189</v>
      </c>
      <c r="H7" s="13">
        <v>2024</v>
      </c>
      <c r="I7" s="13">
        <v>6</v>
      </c>
    </row>
    <row r="8" spans="1:9" x14ac:dyDescent="0.25">
      <c r="A8" s="13" t="str">
        <f t="shared" si="0"/>
        <v>S-202-D Removal of [Item]</v>
      </c>
      <c r="B8" s="13" t="s">
        <v>5838</v>
      </c>
      <c r="C8" s="13" t="s">
        <v>5834</v>
      </c>
      <c r="D8" s="13" t="s">
        <v>5839</v>
      </c>
      <c r="E8" s="13" t="s">
        <v>187</v>
      </c>
      <c r="F8" s="13" t="s">
        <v>188</v>
      </c>
      <c r="G8" s="13" t="s">
        <v>189</v>
      </c>
      <c r="H8" s="13">
        <v>2024</v>
      </c>
      <c r="I8" s="13">
        <v>7</v>
      </c>
    </row>
    <row r="9" spans="1:9" x14ac:dyDescent="0.25">
      <c r="A9" s="13" t="str">
        <f t="shared" si="0"/>
        <v>S-202-E Removal of Pipe (All Sizes)</v>
      </c>
      <c r="B9" s="13" t="s">
        <v>5840</v>
      </c>
      <c r="C9" s="13" t="s">
        <v>5841</v>
      </c>
      <c r="D9" s="13" t="s">
        <v>5837</v>
      </c>
      <c r="E9" s="13" t="s">
        <v>187</v>
      </c>
      <c r="F9" s="13" t="s">
        <v>188</v>
      </c>
      <c r="G9" s="13" t="s">
        <v>189</v>
      </c>
      <c r="H9" s="13">
        <v>2024</v>
      </c>
      <c r="I9" s="13">
        <v>8</v>
      </c>
    </row>
    <row r="10" spans="1:9" x14ac:dyDescent="0.25">
      <c r="A10" s="13" t="str">
        <f t="shared" si="0"/>
        <v>S-203-A Unclassified Excavation ([PM, FM, or LVM])</v>
      </c>
      <c r="B10" s="13" t="s">
        <v>5842</v>
      </c>
      <c r="C10" s="13" t="s">
        <v>5843</v>
      </c>
      <c r="D10" s="13" t="s">
        <v>5844</v>
      </c>
      <c r="E10" s="13" t="s">
        <v>502</v>
      </c>
      <c r="F10" s="13" t="s">
        <v>188</v>
      </c>
      <c r="G10" s="13" t="s">
        <v>189</v>
      </c>
      <c r="H10" s="13">
        <v>2024</v>
      </c>
      <c r="I10" s="13">
        <v>9</v>
      </c>
    </row>
    <row r="11" spans="1:9" x14ac:dyDescent="0.25">
      <c r="A11" s="13" t="str">
        <f t="shared" si="0"/>
        <v>S-203-B Rock Excavation ([FM or LVM])</v>
      </c>
      <c r="B11" s="13" t="s">
        <v>5845</v>
      </c>
      <c r="C11" s="13" t="s">
        <v>5846</v>
      </c>
      <c r="D11" s="13" t="s">
        <v>5844</v>
      </c>
      <c r="E11" s="13" t="s">
        <v>502</v>
      </c>
      <c r="F11" s="13" t="s">
        <v>188</v>
      </c>
      <c r="G11" s="13" t="s">
        <v>189</v>
      </c>
      <c r="H11" s="13">
        <v>2024</v>
      </c>
      <c r="I11" s="13">
        <v>10</v>
      </c>
    </row>
    <row r="12" spans="1:9" x14ac:dyDescent="0.25">
      <c r="A12" s="13" t="str">
        <f t="shared" si="0"/>
        <v>S-203-C Blank</v>
      </c>
      <c r="B12" s="13" t="s">
        <v>5847</v>
      </c>
      <c r="C12" s="13" t="s">
        <v>5848</v>
      </c>
      <c r="D12" s="13" t="s">
        <v>187</v>
      </c>
      <c r="E12" s="13" t="s">
        <v>502</v>
      </c>
      <c r="F12" s="13" t="s">
        <v>188</v>
      </c>
      <c r="G12" s="13" t="s">
        <v>189</v>
      </c>
      <c r="H12" s="13">
        <v>2024</v>
      </c>
      <c r="I12" s="13">
        <v>11</v>
      </c>
    </row>
    <row r="13" spans="1:9" x14ac:dyDescent="0.25">
      <c r="A13" s="13" t="str">
        <f t="shared" si="0"/>
        <v>S-203-D Muck Excavation (FM)</v>
      </c>
      <c r="B13" s="13" t="s">
        <v>5849</v>
      </c>
      <c r="C13" s="13" t="s">
        <v>5850</v>
      </c>
      <c r="D13" s="13" t="s">
        <v>5844</v>
      </c>
      <c r="E13" s="13" t="s">
        <v>502</v>
      </c>
      <c r="F13" s="13" t="s">
        <v>188</v>
      </c>
      <c r="G13" s="13" t="s">
        <v>189</v>
      </c>
      <c r="H13" s="13">
        <v>2024</v>
      </c>
      <c r="I13" s="13">
        <v>12</v>
      </c>
    </row>
    <row r="14" spans="1:9" x14ac:dyDescent="0.25">
      <c r="A14" s="13" t="str">
        <f t="shared" si="0"/>
        <v>S-203-E Borrow Excavation (Contractor-Furnished LVM, Class [class])</v>
      </c>
      <c r="B14" s="13" t="s">
        <v>5851</v>
      </c>
      <c r="C14" s="13" t="s">
        <v>5852</v>
      </c>
      <c r="D14" s="13" t="s">
        <v>5844</v>
      </c>
      <c r="E14" s="13" t="s">
        <v>502</v>
      </c>
      <c r="F14" s="13" t="s">
        <v>188</v>
      </c>
      <c r="G14" s="13" t="s">
        <v>189</v>
      </c>
      <c r="H14" s="13">
        <v>2024</v>
      </c>
      <c r="I14" s="13">
        <v>13</v>
      </c>
    </row>
    <row r="15" spans="1:9" x14ac:dyDescent="0.25">
      <c r="A15" s="13" t="str">
        <f t="shared" si="0"/>
        <v>S-203-E1 Borrow Excavation (Contractor-Furnished FME, Class [class])</v>
      </c>
      <c r="B15" s="13" t="s">
        <v>5853</v>
      </c>
      <c r="C15" s="13" t="s">
        <v>5854</v>
      </c>
      <c r="D15" s="13" t="s">
        <v>5844</v>
      </c>
      <c r="E15" s="13" t="s">
        <v>502</v>
      </c>
      <c r="F15" s="13" t="s">
        <v>188</v>
      </c>
      <c r="G15" s="13" t="s">
        <v>189</v>
      </c>
      <c r="H15" s="13">
        <v>2024</v>
      </c>
      <c r="I15" s="13">
        <v>14</v>
      </c>
    </row>
    <row r="16" spans="1:9" x14ac:dyDescent="0.25">
      <c r="A16" s="13" t="str">
        <f t="shared" si="0"/>
        <v>S-203-F Channel Excavation ([FM or LVM])</v>
      </c>
      <c r="B16" s="13" t="s">
        <v>5855</v>
      </c>
      <c r="C16" s="13" t="s">
        <v>5856</v>
      </c>
      <c r="D16" s="13" t="s">
        <v>5844</v>
      </c>
      <c r="E16" s="13" t="s">
        <v>502</v>
      </c>
      <c r="F16" s="13" t="s">
        <v>188</v>
      </c>
      <c r="G16" s="13" t="s">
        <v>189</v>
      </c>
      <c r="H16" s="13">
        <v>2024</v>
      </c>
      <c r="I16" s="13">
        <v>15</v>
      </c>
    </row>
    <row r="17" spans="1:9" x14ac:dyDescent="0.25">
      <c r="A17" s="13" t="str">
        <f t="shared" si="0"/>
        <v>S-203-G Special Excavation ([FM or LVM])</v>
      </c>
      <c r="B17" s="13" t="s">
        <v>5857</v>
      </c>
      <c r="C17" s="13" t="s">
        <v>5858</v>
      </c>
      <c r="D17" s="13" t="s">
        <v>5844</v>
      </c>
      <c r="E17" s="13" t="s">
        <v>502</v>
      </c>
      <c r="F17" s="13" t="s">
        <v>188</v>
      </c>
      <c r="G17" s="13" t="s">
        <v>189</v>
      </c>
      <c r="H17" s="13">
        <v>2024</v>
      </c>
      <c r="I17" s="13">
        <v>16</v>
      </c>
    </row>
    <row r="18" spans="1:9" x14ac:dyDescent="0.25">
      <c r="A18" s="13" t="str">
        <f t="shared" si="0"/>
        <v>S-203-H Excess Excavation ([FM or LVM])</v>
      </c>
      <c r="B18" s="13" t="s">
        <v>5859</v>
      </c>
      <c r="C18" s="13" t="s">
        <v>5860</v>
      </c>
      <c r="D18" s="13" t="s">
        <v>5844</v>
      </c>
      <c r="E18" s="13" t="s">
        <v>502</v>
      </c>
      <c r="F18" s="13" t="s">
        <v>188</v>
      </c>
      <c r="G18" s="13" t="s">
        <v>189</v>
      </c>
      <c r="H18" s="13">
        <v>2024</v>
      </c>
      <c r="I18" s="13">
        <v>17</v>
      </c>
    </row>
    <row r="19" spans="1:9" x14ac:dyDescent="0.25">
      <c r="A19" s="13" t="str">
        <f t="shared" si="0"/>
        <v>S-203-I Surplus Excavation ([FM or LVM])</v>
      </c>
      <c r="B19" s="13" t="s">
        <v>5861</v>
      </c>
      <c r="C19" s="13" t="s">
        <v>5862</v>
      </c>
      <c r="D19" s="13" t="s">
        <v>5844</v>
      </c>
      <c r="E19" s="13" t="s">
        <v>502</v>
      </c>
      <c r="F19" s="13" t="s">
        <v>188</v>
      </c>
      <c r="G19" s="13" t="s">
        <v>189</v>
      </c>
      <c r="H19" s="13">
        <v>2024</v>
      </c>
      <c r="I19" s="13">
        <v>18</v>
      </c>
    </row>
    <row r="20" spans="1:9" x14ac:dyDescent="0.25">
      <c r="A20" s="13" t="str">
        <f t="shared" si="0"/>
        <v>S-203-J Stripping Excavation (FM)</v>
      </c>
      <c r="B20" s="13" t="s">
        <v>5863</v>
      </c>
      <c r="C20" s="13" t="s">
        <v>5864</v>
      </c>
      <c r="D20" s="13" t="s">
        <v>5844</v>
      </c>
      <c r="E20" s="13" t="s">
        <v>502</v>
      </c>
      <c r="F20" s="13" t="s">
        <v>188</v>
      </c>
      <c r="G20" s="13" t="s">
        <v>189</v>
      </c>
      <c r="H20" s="13">
        <v>2024</v>
      </c>
      <c r="I20" s="13">
        <v>19</v>
      </c>
    </row>
    <row r="21" spans="1:9" x14ac:dyDescent="0.25">
      <c r="A21" s="13" t="str">
        <f t="shared" si="0"/>
        <v>S-206-A Structure Excavation</v>
      </c>
      <c r="B21" s="13" t="s">
        <v>5865</v>
      </c>
      <c r="C21" s="13" t="s">
        <v>5866</v>
      </c>
      <c r="D21" s="13" t="s">
        <v>5844</v>
      </c>
      <c r="E21" s="13" t="s">
        <v>502</v>
      </c>
      <c r="F21" s="13" t="s">
        <v>188</v>
      </c>
      <c r="G21" s="13" t="s">
        <v>189</v>
      </c>
      <c r="H21" s="13">
        <v>2024</v>
      </c>
      <c r="I21" s="13">
        <v>20</v>
      </c>
    </row>
    <row r="22" spans="1:9" x14ac:dyDescent="0.25">
      <c r="A22" s="13" t="str">
        <f t="shared" si="0"/>
        <v>S-208-A Light Linear Grading</v>
      </c>
      <c r="B22" s="13" t="s">
        <v>5867</v>
      </c>
      <c r="C22" s="13" t="s">
        <v>5868</v>
      </c>
      <c r="D22" s="13" t="s">
        <v>5869</v>
      </c>
      <c r="E22" s="13" t="s">
        <v>187</v>
      </c>
      <c r="F22" s="13" t="s">
        <v>188</v>
      </c>
      <c r="G22" s="13" t="s">
        <v>189</v>
      </c>
      <c r="H22" s="13">
        <v>2024</v>
      </c>
      <c r="I22" s="13">
        <v>21</v>
      </c>
    </row>
    <row r="23" spans="1:9" x14ac:dyDescent="0.25">
      <c r="A23" s="13" t="str">
        <f t="shared" si="0"/>
        <v>S-208-B Heavy Linear Grading</v>
      </c>
      <c r="B23" s="13" t="s">
        <v>5870</v>
      </c>
      <c r="C23" s="13" t="s">
        <v>5871</v>
      </c>
      <c r="D23" s="13" t="s">
        <v>5869</v>
      </c>
      <c r="E23" s="13" t="s">
        <v>187</v>
      </c>
      <c r="F23" s="13" t="s">
        <v>188</v>
      </c>
      <c r="G23" s="13" t="s">
        <v>189</v>
      </c>
      <c r="H23" s="13">
        <v>2024</v>
      </c>
      <c r="I23" s="13">
        <v>22</v>
      </c>
    </row>
    <row r="24" spans="1:9" x14ac:dyDescent="0.25">
      <c r="A24" s="13" t="str">
        <f t="shared" si="0"/>
        <v>S-208-C Linear Grading Special</v>
      </c>
      <c r="B24" s="13" t="s">
        <v>5872</v>
      </c>
      <c r="C24" s="13" t="s">
        <v>5873</v>
      </c>
      <c r="D24" s="13" t="s">
        <v>5837</v>
      </c>
      <c r="E24" s="13" t="s">
        <v>187</v>
      </c>
      <c r="F24" s="13" t="s">
        <v>188</v>
      </c>
      <c r="G24" s="13" t="s">
        <v>189</v>
      </c>
      <c r="H24" s="13">
        <v>2024</v>
      </c>
      <c r="I24" s="13">
        <v>23</v>
      </c>
    </row>
    <row r="25" spans="1:9" x14ac:dyDescent="0.25">
      <c r="A25" s="13" t="str">
        <f t="shared" si="0"/>
        <v>S-208-D Unclassified Excavation (Special) (LVM)</v>
      </c>
      <c r="B25" s="13" t="s">
        <v>5874</v>
      </c>
      <c r="C25" s="13" t="s">
        <v>5875</v>
      </c>
      <c r="D25" s="13" t="s">
        <v>5844</v>
      </c>
      <c r="E25" s="13" t="s">
        <v>502</v>
      </c>
      <c r="F25" s="13" t="s">
        <v>188</v>
      </c>
      <c r="G25" s="13" t="s">
        <v>189</v>
      </c>
      <c r="H25" s="13">
        <v>2024</v>
      </c>
      <c r="I25" s="13">
        <v>24</v>
      </c>
    </row>
    <row r="26" spans="1:9" x14ac:dyDescent="0.25">
      <c r="A26" s="13" t="str">
        <f t="shared" si="0"/>
        <v>S-211-A Topsoil for Slope Treatment (from Within the Right-of-Way)</v>
      </c>
      <c r="B26" s="13" t="s">
        <v>5876</v>
      </c>
      <c r="C26" s="13" t="s">
        <v>5877</v>
      </c>
      <c r="D26" s="13" t="s">
        <v>5839</v>
      </c>
      <c r="E26" s="13" t="s">
        <v>502</v>
      </c>
      <c r="F26" s="13" t="s">
        <v>188</v>
      </c>
      <c r="G26" s="13" t="s">
        <v>601</v>
      </c>
      <c r="H26" s="13">
        <v>2024</v>
      </c>
      <c r="I26" s="13">
        <v>25</v>
      </c>
    </row>
    <row r="27" spans="1:9" x14ac:dyDescent="0.25">
      <c r="A27" s="13" t="str">
        <f t="shared" si="0"/>
        <v>S-211-B Topsoil for Slope Treatment (Contractor-Furnished from Outside the Right-of-Way) (LVM)</v>
      </c>
      <c r="B27" s="13" t="s">
        <v>5878</v>
      </c>
      <c r="C27" s="13" t="s">
        <v>5879</v>
      </c>
      <c r="D27" s="13" t="s">
        <v>5844</v>
      </c>
      <c r="E27" s="13" t="s">
        <v>502</v>
      </c>
      <c r="F27" s="13" t="s">
        <v>188</v>
      </c>
      <c r="G27" s="13" t="s">
        <v>601</v>
      </c>
      <c r="H27" s="13">
        <v>2024</v>
      </c>
      <c r="I27" s="13">
        <v>26</v>
      </c>
    </row>
    <row r="28" spans="1:9" x14ac:dyDescent="0.25">
      <c r="A28" s="13" t="str">
        <f t="shared" si="0"/>
        <v>S-212-A Agricultural Limestone</v>
      </c>
      <c r="B28" s="13" t="s">
        <v>5880</v>
      </c>
      <c r="C28" s="13" t="s">
        <v>5881</v>
      </c>
      <c r="D28" s="13" t="s">
        <v>5882</v>
      </c>
      <c r="E28" s="13" t="s">
        <v>187</v>
      </c>
      <c r="F28" s="13" t="s">
        <v>188</v>
      </c>
      <c r="G28" s="13" t="s">
        <v>601</v>
      </c>
      <c r="H28" s="13">
        <v>2024</v>
      </c>
      <c r="I28" s="13">
        <v>27</v>
      </c>
    </row>
    <row r="29" spans="1:9" x14ac:dyDescent="0.25">
      <c r="A29" s="13" t="str">
        <f t="shared" si="0"/>
        <v>S-212-B Commercial Fertilizer ([type])</v>
      </c>
      <c r="B29" s="13" t="s">
        <v>5883</v>
      </c>
      <c r="C29" s="13" t="s">
        <v>5884</v>
      </c>
      <c r="D29" s="13" t="s">
        <v>5882</v>
      </c>
      <c r="E29" s="13" t="s">
        <v>187</v>
      </c>
      <c r="F29" s="13" t="s">
        <v>188</v>
      </c>
      <c r="G29" s="13" t="s">
        <v>601</v>
      </c>
      <c r="H29" s="13">
        <v>2024</v>
      </c>
      <c r="I29" s="13">
        <v>28</v>
      </c>
    </row>
    <row r="30" spans="1:9" x14ac:dyDescent="0.25">
      <c r="A30" s="13" t="str">
        <f t="shared" si="0"/>
        <v>S-212-C Blank</v>
      </c>
      <c r="B30" s="13" t="s">
        <v>5885</v>
      </c>
      <c r="C30" s="13" t="s">
        <v>5848</v>
      </c>
      <c r="D30" s="13" t="s">
        <v>187</v>
      </c>
      <c r="E30" s="13" t="s">
        <v>187</v>
      </c>
      <c r="F30" s="13" t="s">
        <v>188</v>
      </c>
      <c r="G30" s="13" t="s">
        <v>601</v>
      </c>
      <c r="H30" s="13">
        <v>2024</v>
      </c>
      <c r="I30" s="13">
        <v>29</v>
      </c>
    </row>
    <row r="31" spans="1:9" x14ac:dyDescent="0.25">
      <c r="A31" s="13" t="str">
        <f t="shared" si="0"/>
        <v>S-212-D Super Phosphate</v>
      </c>
      <c r="B31" s="13" t="s">
        <v>5886</v>
      </c>
      <c r="C31" s="13" t="s">
        <v>5887</v>
      </c>
      <c r="D31" s="13" t="s">
        <v>5882</v>
      </c>
      <c r="E31" s="13" t="s">
        <v>187</v>
      </c>
      <c r="F31" s="13" t="s">
        <v>188</v>
      </c>
      <c r="G31" s="13" t="s">
        <v>601</v>
      </c>
      <c r="H31" s="13">
        <v>2024</v>
      </c>
      <c r="I31" s="13">
        <v>30</v>
      </c>
    </row>
    <row r="32" spans="1:9" x14ac:dyDescent="0.25">
      <c r="A32" s="13" t="str">
        <f t="shared" si="0"/>
        <v>S-212-E Ammonium Sulphate</v>
      </c>
      <c r="B32" s="13" t="s">
        <v>5888</v>
      </c>
      <c r="C32" s="13" t="s">
        <v>5889</v>
      </c>
      <c r="D32" s="13" t="s">
        <v>5882</v>
      </c>
      <c r="E32" s="13" t="s">
        <v>187</v>
      </c>
      <c r="F32" s="13" t="s">
        <v>188</v>
      </c>
      <c r="G32" s="13" t="s">
        <v>601</v>
      </c>
      <c r="H32" s="13">
        <v>2024</v>
      </c>
      <c r="I32" s="13">
        <v>31</v>
      </c>
    </row>
    <row r="33" spans="1:9" x14ac:dyDescent="0.25">
      <c r="A33" s="13" t="str">
        <f t="shared" si="0"/>
        <v>S-212-F Ammonium Nitrate</v>
      </c>
      <c r="B33" s="13" t="s">
        <v>5890</v>
      </c>
      <c r="C33" s="13" t="s">
        <v>5891</v>
      </c>
      <c r="D33" s="13" t="s">
        <v>5882</v>
      </c>
      <c r="E33" s="13" t="s">
        <v>187</v>
      </c>
      <c r="F33" s="13" t="s">
        <v>188</v>
      </c>
      <c r="G33" s="13" t="s">
        <v>601</v>
      </c>
      <c r="H33" s="13">
        <v>2024</v>
      </c>
      <c r="I33" s="13">
        <v>32</v>
      </c>
    </row>
    <row r="34" spans="1:9" x14ac:dyDescent="0.25">
      <c r="A34" s="13" t="str">
        <f t="shared" si="0"/>
        <v>S-212-G Nitrate of Soda</v>
      </c>
      <c r="B34" s="13" t="s">
        <v>5892</v>
      </c>
      <c r="C34" s="13" t="s">
        <v>5893</v>
      </c>
      <c r="D34" s="13" t="s">
        <v>5882</v>
      </c>
      <c r="E34" s="13" t="s">
        <v>187</v>
      </c>
      <c r="F34" s="13" t="s">
        <v>188</v>
      </c>
      <c r="G34" s="13" t="s">
        <v>601</v>
      </c>
      <c r="H34" s="13">
        <v>2024</v>
      </c>
      <c r="I34" s="13">
        <v>33</v>
      </c>
    </row>
    <row r="35" spans="1:9" x14ac:dyDescent="0.25">
      <c r="A35" s="13" t="str">
        <f t="shared" si="0"/>
        <v>S-212-H Muriate of Potash</v>
      </c>
      <c r="B35" s="13" t="s">
        <v>5894</v>
      </c>
      <c r="C35" s="13" t="s">
        <v>5895</v>
      </c>
      <c r="D35" s="13" t="s">
        <v>5882</v>
      </c>
      <c r="E35" s="13" t="s">
        <v>187</v>
      </c>
      <c r="F35" s="13" t="s">
        <v>188</v>
      </c>
      <c r="G35" s="13" t="s">
        <v>601</v>
      </c>
      <c r="H35" s="13">
        <v>2024</v>
      </c>
      <c r="I35" s="13">
        <v>34</v>
      </c>
    </row>
    <row r="36" spans="1:9" x14ac:dyDescent="0.25">
      <c r="A36" s="13" t="str">
        <f t="shared" si="0"/>
        <v>S-212-I Ground Preparation</v>
      </c>
      <c r="B36" s="13" t="s">
        <v>5896</v>
      </c>
      <c r="C36" s="13" t="s">
        <v>5897</v>
      </c>
      <c r="D36" s="13" t="s">
        <v>5839</v>
      </c>
      <c r="E36" s="13" t="s">
        <v>187</v>
      </c>
      <c r="F36" s="13" t="s">
        <v>188</v>
      </c>
      <c r="G36" s="13" t="s">
        <v>601</v>
      </c>
      <c r="H36" s="13">
        <v>2024</v>
      </c>
      <c r="I36" s="13">
        <v>35</v>
      </c>
    </row>
    <row r="37" spans="1:9" x14ac:dyDescent="0.25">
      <c r="A37" s="13" t="str">
        <f t="shared" si="0"/>
        <v>S-214-A Seeding</v>
      </c>
      <c r="B37" s="13" t="s">
        <v>5898</v>
      </c>
      <c r="C37" s="13" t="s">
        <v>5899</v>
      </c>
      <c r="D37" s="13" t="s">
        <v>5830</v>
      </c>
      <c r="E37" s="13" t="s">
        <v>187</v>
      </c>
      <c r="F37" s="13" t="s">
        <v>188</v>
      </c>
      <c r="G37" s="13" t="s">
        <v>601</v>
      </c>
      <c r="H37" s="13">
        <v>2024</v>
      </c>
      <c r="I37" s="13">
        <v>36</v>
      </c>
    </row>
    <row r="38" spans="1:9" x14ac:dyDescent="0.25">
      <c r="A38" s="13" t="str">
        <f t="shared" si="0"/>
        <v>S-215-A Vegetative Materials for Mulch</v>
      </c>
      <c r="B38" s="13" t="s">
        <v>5900</v>
      </c>
      <c r="C38" s="13" t="s">
        <v>5901</v>
      </c>
      <c r="D38" s="13" t="s">
        <v>5882</v>
      </c>
      <c r="E38" s="13" t="s">
        <v>187</v>
      </c>
      <c r="F38" s="13" t="s">
        <v>188</v>
      </c>
      <c r="G38" s="13" t="s">
        <v>601</v>
      </c>
      <c r="H38" s="13">
        <v>2024</v>
      </c>
      <c r="I38" s="13">
        <v>37</v>
      </c>
    </row>
    <row r="39" spans="1:9" x14ac:dyDescent="0.25">
      <c r="A39" s="13" t="str">
        <f t="shared" si="0"/>
        <v>S-215-B Mulch, Asphalt Emulsion</v>
      </c>
      <c r="B39" s="13" t="s">
        <v>5902</v>
      </c>
      <c r="C39" s="13" t="s">
        <v>5903</v>
      </c>
      <c r="D39" s="13" t="s">
        <v>5904</v>
      </c>
      <c r="E39" s="13" t="s">
        <v>187</v>
      </c>
      <c r="F39" s="13" t="s">
        <v>188</v>
      </c>
      <c r="G39" s="13" t="s">
        <v>601</v>
      </c>
      <c r="H39" s="13">
        <v>2024</v>
      </c>
      <c r="I39" s="13">
        <v>38</v>
      </c>
    </row>
    <row r="40" spans="1:9" x14ac:dyDescent="0.25">
      <c r="A40" s="13" t="str">
        <f t="shared" si="0"/>
        <v>S-226-A Solid Sodding</v>
      </c>
      <c r="B40" s="13" t="s">
        <v>5905</v>
      </c>
      <c r="C40" s="13" t="s">
        <v>5906</v>
      </c>
      <c r="D40" s="13" t="s">
        <v>5839</v>
      </c>
      <c r="E40" s="13" t="s">
        <v>187</v>
      </c>
      <c r="F40" s="13" t="s">
        <v>188</v>
      </c>
      <c r="G40" s="13" t="s">
        <v>601</v>
      </c>
      <c r="H40" s="13">
        <v>2024</v>
      </c>
      <c r="I40" s="13">
        <v>39</v>
      </c>
    </row>
    <row r="41" spans="1:9" x14ac:dyDescent="0.25">
      <c r="A41" s="13" t="str">
        <f t="shared" si="0"/>
        <v>S-227-A Excelsior Blanket</v>
      </c>
      <c r="B41" s="13" t="s">
        <v>5907</v>
      </c>
      <c r="C41" s="13" t="s">
        <v>5908</v>
      </c>
      <c r="D41" s="13" t="s">
        <v>5839</v>
      </c>
      <c r="E41" s="13" t="s">
        <v>187</v>
      </c>
      <c r="F41" s="13" t="s">
        <v>188</v>
      </c>
      <c r="G41" s="13" t="s">
        <v>601</v>
      </c>
      <c r="H41" s="13">
        <v>2024</v>
      </c>
      <c r="I41" s="13">
        <v>40</v>
      </c>
    </row>
    <row r="42" spans="1:9" x14ac:dyDescent="0.25">
      <c r="A42" s="13" t="str">
        <f t="shared" si="0"/>
        <v>S-228-A Hydroseeding, Temporary Grassing</v>
      </c>
      <c r="B42" s="13" t="s">
        <v>5909</v>
      </c>
      <c r="C42" s="13" t="s">
        <v>5910</v>
      </c>
      <c r="D42" s="13" t="s">
        <v>5830</v>
      </c>
      <c r="E42" s="13" t="s">
        <v>187</v>
      </c>
      <c r="F42" s="13" t="s">
        <v>188</v>
      </c>
      <c r="G42" s="13" t="s">
        <v>601</v>
      </c>
      <c r="H42" s="13">
        <v>2024</v>
      </c>
      <c r="I42" s="13">
        <v>41</v>
      </c>
    </row>
    <row r="43" spans="1:9" x14ac:dyDescent="0.25">
      <c r="A43" s="13" t="str">
        <f t="shared" si="0"/>
        <v>S-229-A Portland Cement Concrete Paved Ditch</v>
      </c>
      <c r="B43" s="13" t="s">
        <v>5911</v>
      </c>
      <c r="C43" s="13" t="s">
        <v>5912</v>
      </c>
      <c r="D43" s="13" t="s">
        <v>5844</v>
      </c>
      <c r="E43" s="13" t="s">
        <v>1569</v>
      </c>
      <c r="F43" s="13" t="s">
        <v>188</v>
      </c>
      <c r="G43" s="13" t="s">
        <v>601</v>
      </c>
      <c r="H43" s="13">
        <v>2024</v>
      </c>
      <c r="I43" s="13">
        <v>42</v>
      </c>
    </row>
    <row r="44" spans="1:9" x14ac:dyDescent="0.25">
      <c r="A44" s="13" t="str">
        <f t="shared" si="0"/>
        <v>S-230-A Bituminous Treated Roving</v>
      </c>
      <c r="B44" s="13" t="s">
        <v>5913</v>
      </c>
      <c r="C44" s="13" t="s">
        <v>5914</v>
      </c>
      <c r="D44" s="13" t="s">
        <v>5839</v>
      </c>
      <c r="E44" s="13" t="s">
        <v>5915</v>
      </c>
      <c r="F44" s="13" t="s">
        <v>188</v>
      </c>
      <c r="G44" s="13" t="s">
        <v>601</v>
      </c>
      <c r="H44" s="13">
        <v>2024</v>
      </c>
      <c r="I44" s="13">
        <v>43</v>
      </c>
    </row>
    <row r="45" spans="1:9" x14ac:dyDescent="0.25">
      <c r="A45" s="13" t="str">
        <f t="shared" si="0"/>
        <v>S-231-A Erosion Control Fabric</v>
      </c>
      <c r="B45" s="13" t="s">
        <v>5916</v>
      </c>
      <c r="C45" s="13" t="s">
        <v>5917</v>
      </c>
      <c r="D45" s="13" t="s">
        <v>5839</v>
      </c>
      <c r="E45" s="13" t="s">
        <v>187</v>
      </c>
      <c r="F45" s="13" t="s">
        <v>188</v>
      </c>
      <c r="G45" s="13" t="s">
        <v>601</v>
      </c>
      <c r="H45" s="13">
        <v>2024</v>
      </c>
      <c r="I45" s="13">
        <v>44</v>
      </c>
    </row>
    <row r="46" spans="1:9" x14ac:dyDescent="0.25">
      <c r="A46" s="13" t="str">
        <f t="shared" si="0"/>
        <v>S-232-A Geotextile Fabric Stabilization (Type [type]) (AOS [AOS])</v>
      </c>
      <c r="B46" s="13" t="s">
        <v>5918</v>
      </c>
      <c r="C46" s="13" t="s">
        <v>5919</v>
      </c>
      <c r="D46" s="13" t="s">
        <v>5839</v>
      </c>
      <c r="E46" s="13" t="s">
        <v>187</v>
      </c>
      <c r="F46" s="13" t="s">
        <v>188</v>
      </c>
      <c r="G46" s="13" t="s">
        <v>601</v>
      </c>
      <c r="H46" s="13">
        <v>2024</v>
      </c>
      <c r="I46" s="13">
        <v>45</v>
      </c>
    </row>
    <row r="47" spans="1:9" x14ac:dyDescent="0.25">
      <c r="A47" s="13" t="str">
        <f t="shared" si="0"/>
        <v>S-233-A Temporary Silt Fence (Type [type]) (AOS [AOS])</v>
      </c>
      <c r="B47" s="13" t="s">
        <v>5920</v>
      </c>
      <c r="C47" s="13" t="s">
        <v>5921</v>
      </c>
      <c r="D47" s="13" t="s">
        <v>5837</v>
      </c>
      <c r="E47" s="13" t="s">
        <v>187</v>
      </c>
      <c r="F47" s="13" t="s">
        <v>188</v>
      </c>
      <c r="G47" s="13" t="s">
        <v>601</v>
      </c>
      <c r="H47" s="13">
        <v>2024</v>
      </c>
      <c r="I47" s="13">
        <v>46</v>
      </c>
    </row>
    <row r="48" spans="1:9" x14ac:dyDescent="0.25">
      <c r="A48" s="13" t="str">
        <f t="shared" si="0"/>
        <v>S-234-A Erosion Mat</v>
      </c>
      <c r="B48" s="13" t="s">
        <v>5922</v>
      </c>
      <c r="C48" s="13" t="s">
        <v>5923</v>
      </c>
      <c r="D48" s="13" t="s">
        <v>5839</v>
      </c>
      <c r="E48" s="13" t="s">
        <v>187</v>
      </c>
      <c r="F48" s="13" t="s">
        <v>188</v>
      </c>
      <c r="G48" s="13" t="s">
        <v>601</v>
      </c>
      <c r="H48" s="13">
        <v>2024</v>
      </c>
      <c r="I48" s="13">
        <v>47</v>
      </c>
    </row>
    <row r="49" spans="1:9" x14ac:dyDescent="0.25">
      <c r="A49" s="13" t="str">
        <f t="shared" si="0"/>
        <v>S-235-A Wattles, [size]</v>
      </c>
      <c r="B49" s="13" t="s">
        <v>5924</v>
      </c>
      <c r="C49" s="13" t="s">
        <v>5925</v>
      </c>
      <c r="D49" s="13" t="s">
        <v>5837</v>
      </c>
      <c r="E49" s="13" t="s">
        <v>187</v>
      </c>
      <c r="F49" s="13" t="s">
        <v>188</v>
      </c>
      <c r="G49" s="13" t="s">
        <v>601</v>
      </c>
      <c r="H49" s="13">
        <v>2024</v>
      </c>
      <c r="I49" s="13">
        <v>48</v>
      </c>
    </row>
    <row r="50" spans="1:9" x14ac:dyDescent="0.25">
      <c r="A50" s="13" t="str">
        <f t="shared" si="0"/>
        <v>S-236-A Silt Basin (Type [type])</v>
      </c>
      <c r="B50" s="13" t="s">
        <v>5926</v>
      </c>
      <c r="C50" s="13" t="s">
        <v>5927</v>
      </c>
      <c r="D50" s="13" t="s">
        <v>5928</v>
      </c>
      <c r="E50" s="13" t="s">
        <v>187</v>
      </c>
      <c r="F50" s="13" t="s">
        <v>188</v>
      </c>
      <c r="G50" s="13" t="s">
        <v>601</v>
      </c>
      <c r="H50" s="13">
        <v>2024</v>
      </c>
      <c r="I50" s="13">
        <v>49</v>
      </c>
    </row>
    <row r="51" spans="1:9" x14ac:dyDescent="0.25">
      <c r="A51" s="13" t="str">
        <f t="shared" si="0"/>
        <v>S-236-B Maintenance and Removal of Existing Silt Basin</v>
      </c>
      <c r="B51" s="13" t="s">
        <v>5929</v>
      </c>
      <c r="C51" s="13" t="s">
        <v>5930</v>
      </c>
      <c r="D51" s="13" t="s">
        <v>5928</v>
      </c>
      <c r="E51" s="13" t="s">
        <v>187</v>
      </c>
      <c r="F51" s="13" t="s">
        <v>188</v>
      </c>
      <c r="G51" s="13" t="s">
        <v>601</v>
      </c>
      <c r="H51" s="13">
        <v>2024</v>
      </c>
      <c r="I51" s="13">
        <v>50</v>
      </c>
    </row>
    <row r="52" spans="1:9" x14ac:dyDescent="0.25">
      <c r="A52" s="13" t="str">
        <f t="shared" si="0"/>
        <v>S-237-A Temporary Erosion Checks</v>
      </c>
      <c r="B52" s="13" t="s">
        <v>5931</v>
      </c>
      <c r="C52" s="13" t="s">
        <v>5932</v>
      </c>
      <c r="D52" s="13" t="s">
        <v>5933</v>
      </c>
      <c r="E52" s="13" t="s">
        <v>187</v>
      </c>
      <c r="F52" s="13" t="s">
        <v>188</v>
      </c>
      <c r="G52" s="13" t="s">
        <v>601</v>
      </c>
      <c r="H52" s="13">
        <v>2024</v>
      </c>
      <c r="I52" s="13">
        <v>51</v>
      </c>
    </row>
    <row r="53" spans="1:9" x14ac:dyDescent="0.25">
      <c r="A53" s="13" t="str">
        <f t="shared" si="0"/>
        <v>S-238-A Temporary Stream Diversion</v>
      </c>
      <c r="B53" s="13" t="s">
        <v>5934</v>
      </c>
      <c r="C53" s="13" t="s">
        <v>5935</v>
      </c>
      <c r="D53" s="13" t="s">
        <v>5928</v>
      </c>
      <c r="E53" s="13" t="s">
        <v>187</v>
      </c>
      <c r="F53" s="13" t="s">
        <v>188</v>
      </c>
      <c r="G53" s="13" t="s">
        <v>4873</v>
      </c>
      <c r="H53" s="13">
        <v>2024</v>
      </c>
      <c r="I53" s="13">
        <v>52</v>
      </c>
    </row>
    <row r="54" spans="1:9" x14ac:dyDescent="0.25">
      <c r="A54" s="13" t="str">
        <f t="shared" si="0"/>
        <v>S-239-A Temporary Slope Drains</v>
      </c>
      <c r="B54" s="13" t="s">
        <v>5936</v>
      </c>
      <c r="C54" s="13" t="s">
        <v>5937</v>
      </c>
      <c r="D54" s="13" t="s">
        <v>5837</v>
      </c>
      <c r="E54" s="13" t="s">
        <v>1221</v>
      </c>
      <c r="F54" s="13" t="s">
        <v>188</v>
      </c>
      <c r="G54" s="13" t="s">
        <v>189</v>
      </c>
      <c r="H54" s="13">
        <v>2024</v>
      </c>
      <c r="I54" s="13">
        <v>53</v>
      </c>
    </row>
    <row r="55" spans="1:9" x14ac:dyDescent="0.25">
      <c r="A55" s="13" t="str">
        <f t="shared" si="0"/>
        <v>S-240-A Geogrid, Type [type]</v>
      </c>
      <c r="B55" s="13" t="s">
        <v>5938</v>
      </c>
      <c r="C55" s="13" t="s">
        <v>5939</v>
      </c>
      <c r="D55" s="13" t="s">
        <v>5839</v>
      </c>
      <c r="E55" s="13" t="s">
        <v>187</v>
      </c>
      <c r="F55" s="13" t="s">
        <v>188</v>
      </c>
      <c r="G55" s="13" t="s">
        <v>189</v>
      </c>
      <c r="H55" s="13">
        <v>2024</v>
      </c>
      <c r="I55" s="13">
        <v>54</v>
      </c>
    </row>
    <row r="56" spans="1:9" x14ac:dyDescent="0.25">
      <c r="A56" s="13" t="str">
        <f t="shared" si="0"/>
        <v>S-304-A Granular Material [FM or LVM], (Class [class], Group [group])</v>
      </c>
      <c r="B56" s="13" t="s">
        <v>5940</v>
      </c>
      <c r="C56" s="13" t="s">
        <v>5941</v>
      </c>
      <c r="D56" s="13" t="s">
        <v>5844</v>
      </c>
      <c r="E56" s="13" t="s">
        <v>1221</v>
      </c>
      <c r="F56" s="13" t="s">
        <v>188</v>
      </c>
      <c r="G56" s="13" t="s">
        <v>189</v>
      </c>
      <c r="H56" s="13">
        <v>2024</v>
      </c>
      <c r="I56" s="13">
        <v>55</v>
      </c>
    </row>
    <row r="57" spans="1:9" x14ac:dyDescent="0.25">
      <c r="A57" s="13" t="str">
        <f t="shared" si="0"/>
        <v>S-304-B Granular Material, (Class [class], Group [group])</v>
      </c>
      <c r="B57" s="13" t="s">
        <v>5942</v>
      </c>
      <c r="C57" s="13" t="s">
        <v>5943</v>
      </c>
      <c r="D57" s="13" t="s">
        <v>5882</v>
      </c>
      <c r="E57" s="13" t="s">
        <v>1236</v>
      </c>
      <c r="F57" s="13" t="s">
        <v>188</v>
      </c>
      <c r="G57" s="13" t="s">
        <v>189</v>
      </c>
      <c r="H57" s="13">
        <v>2024</v>
      </c>
      <c r="I57" s="13">
        <v>56</v>
      </c>
    </row>
    <row r="58" spans="1:9" x14ac:dyDescent="0.25">
      <c r="A58" s="13" t="str">
        <f t="shared" si="0"/>
        <v>S-304-C Crushed Stone [size], [FM or LVM]</v>
      </c>
      <c r="B58" s="13" t="s">
        <v>5944</v>
      </c>
      <c r="C58" s="13" t="s">
        <v>5945</v>
      </c>
      <c r="D58" s="13" t="s">
        <v>5844</v>
      </c>
      <c r="E58" s="13" t="s">
        <v>1221</v>
      </c>
      <c r="F58" s="13" t="s">
        <v>188</v>
      </c>
      <c r="G58" s="13" t="s">
        <v>189</v>
      </c>
      <c r="H58" s="13">
        <v>2024</v>
      </c>
      <c r="I58" s="13">
        <v>57</v>
      </c>
    </row>
    <row r="59" spans="1:9" x14ac:dyDescent="0.25">
      <c r="A59" s="13" t="str">
        <f t="shared" si="0"/>
        <v>S-304-D Crushed Stone [size]</v>
      </c>
      <c r="B59" s="13" t="s">
        <v>5946</v>
      </c>
      <c r="C59" s="13" t="s">
        <v>5947</v>
      </c>
      <c r="D59" s="13" t="s">
        <v>5882</v>
      </c>
      <c r="E59" s="13" t="s">
        <v>1236</v>
      </c>
      <c r="F59" s="13" t="s">
        <v>188</v>
      </c>
      <c r="G59" s="13" t="s">
        <v>189</v>
      </c>
      <c r="H59" s="13">
        <v>2024</v>
      </c>
      <c r="I59" s="13">
        <v>58</v>
      </c>
    </row>
    <row r="60" spans="1:9" x14ac:dyDescent="0.25">
      <c r="A60" s="13" t="str">
        <f t="shared" si="0"/>
        <v>S-307-A Soil–Lime–Water Mixing (Class A)</v>
      </c>
      <c r="B60" s="13" t="s">
        <v>5948</v>
      </c>
      <c r="C60" s="13" t="s">
        <v>5949</v>
      </c>
      <c r="D60" s="13" t="s">
        <v>5839</v>
      </c>
      <c r="E60" s="13" t="s">
        <v>1300</v>
      </c>
      <c r="F60" s="13" t="s">
        <v>188</v>
      </c>
      <c r="G60" s="13" t="s">
        <v>189</v>
      </c>
      <c r="H60" s="13">
        <v>2024</v>
      </c>
      <c r="I60" s="13">
        <v>59</v>
      </c>
    </row>
    <row r="61" spans="1:9" x14ac:dyDescent="0.25">
      <c r="A61" s="13" t="str">
        <f t="shared" si="0"/>
        <v>S-307-B Soil–Lime–Water Mixing (Class B)</v>
      </c>
      <c r="B61" s="13" t="s">
        <v>5950</v>
      </c>
      <c r="C61" s="13" t="s">
        <v>5951</v>
      </c>
      <c r="D61" s="13" t="s">
        <v>5839</v>
      </c>
      <c r="E61" s="13" t="s">
        <v>1300</v>
      </c>
      <c r="F61" s="13" t="s">
        <v>188</v>
      </c>
      <c r="G61" s="13" t="s">
        <v>189</v>
      </c>
      <c r="H61" s="13">
        <v>2024</v>
      </c>
      <c r="I61" s="13">
        <v>60</v>
      </c>
    </row>
    <row r="62" spans="1:9" x14ac:dyDescent="0.25">
      <c r="A62" s="13" t="str">
        <f t="shared" si="0"/>
        <v>S-307-C Soil–Lime–Water Mixing (Class C)</v>
      </c>
      <c r="B62" s="13" t="s">
        <v>5952</v>
      </c>
      <c r="C62" s="13" t="s">
        <v>5953</v>
      </c>
      <c r="D62" s="13" t="s">
        <v>5839</v>
      </c>
      <c r="E62" s="13" t="s">
        <v>1300</v>
      </c>
      <c r="F62" s="13" t="s">
        <v>188</v>
      </c>
      <c r="G62" s="13" t="s">
        <v>189</v>
      </c>
      <c r="H62" s="13">
        <v>2024</v>
      </c>
      <c r="I62" s="13">
        <v>61</v>
      </c>
    </row>
    <row r="63" spans="1:9" x14ac:dyDescent="0.25">
      <c r="A63" s="13" t="str">
        <f t="shared" si="0"/>
        <v>S-307-D Lime</v>
      </c>
      <c r="B63" s="13" t="s">
        <v>5954</v>
      </c>
      <c r="C63" s="13" t="s">
        <v>5955</v>
      </c>
      <c r="D63" s="13" t="s">
        <v>5882</v>
      </c>
      <c r="E63" s="13" t="s">
        <v>187</v>
      </c>
      <c r="F63" s="13" t="s">
        <v>188</v>
      </c>
      <c r="G63" s="13" t="s">
        <v>189</v>
      </c>
      <c r="H63" s="13">
        <v>2024</v>
      </c>
      <c r="I63" s="13">
        <v>62</v>
      </c>
    </row>
    <row r="64" spans="1:9" x14ac:dyDescent="0.25">
      <c r="A64" s="13" t="str">
        <f t="shared" si="0"/>
        <v>S-308-A-1 Portland Cement</v>
      </c>
      <c r="B64" s="13" t="s">
        <v>5956</v>
      </c>
      <c r="C64" s="13" t="s">
        <v>5957</v>
      </c>
      <c r="D64" s="13" t="s">
        <v>5958</v>
      </c>
      <c r="E64" s="13" t="s">
        <v>187</v>
      </c>
      <c r="F64" s="13" t="s">
        <v>188</v>
      </c>
      <c r="G64" s="13" t="s">
        <v>189</v>
      </c>
      <c r="H64" s="13">
        <v>2024</v>
      </c>
      <c r="I64" s="13">
        <v>63</v>
      </c>
    </row>
    <row r="65" spans="1:9" x14ac:dyDescent="0.25">
      <c r="A65" s="13" t="str">
        <f t="shared" si="0"/>
        <v>S-308-A-2 Portland Cement</v>
      </c>
      <c r="B65" s="13" t="s">
        <v>5959</v>
      </c>
      <c r="C65" s="13" t="s">
        <v>5957</v>
      </c>
      <c r="D65" s="13" t="s">
        <v>5882</v>
      </c>
      <c r="E65" s="13" t="s">
        <v>187</v>
      </c>
      <c r="F65" s="13" t="s">
        <v>188</v>
      </c>
      <c r="G65" s="13" t="s">
        <v>189</v>
      </c>
      <c r="H65" s="13">
        <v>2024</v>
      </c>
      <c r="I65" s="13">
        <v>64</v>
      </c>
    </row>
    <row r="66" spans="1:9" x14ac:dyDescent="0.25">
      <c r="A66" s="13" t="str">
        <f t="shared" si="0"/>
        <v xml:space="preserve">S-308-B-1 Soil–Cement–Water Mixing ([component] Mixers) </v>
      </c>
      <c r="B66" s="13" t="s">
        <v>5960</v>
      </c>
      <c r="C66" s="13" t="s">
        <v>5961</v>
      </c>
      <c r="D66" s="13" t="s">
        <v>5839</v>
      </c>
      <c r="E66" s="13" t="s">
        <v>1300</v>
      </c>
      <c r="F66" s="13" t="s">
        <v>188</v>
      </c>
      <c r="G66" s="13" t="s">
        <v>189</v>
      </c>
      <c r="H66" s="13">
        <v>2024</v>
      </c>
      <c r="I66" s="13">
        <v>65</v>
      </c>
    </row>
    <row r="67" spans="1:9" x14ac:dyDescent="0.25">
      <c r="A67" s="13" t="str">
        <f t="shared" ref="A67:A130" si="1">_xlfn.CONCAT(B67," ", C67)</f>
        <v>S-308-B-2 Soil–Cement–Water Mixing ([component] Mixers)</v>
      </c>
      <c r="B67" s="13" t="s">
        <v>5962</v>
      </c>
      <c r="C67" s="13" t="s">
        <v>5963</v>
      </c>
      <c r="D67" s="13" t="s">
        <v>5882</v>
      </c>
      <c r="E67" s="13" t="s">
        <v>1300</v>
      </c>
      <c r="F67" s="13" t="s">
        <v>188</v>
      </c>
      <c r="G67" s="13" t="s">
        <v>189</v>
      </c>
      <c r="H67" s="13">
        <v>2024</v>
      </c>
      <c r="I67" s="13">
        <v>66</v>
      </c>
    </row>
    <row r="68" spans="1:9" x14ac:dyDescent="0.25">
      <c r="A68" s="13" t="str">
        <f t="shared" si="1"/>
        <v>S-310-A Size [size] Stabilizer Aggregate, Coarse</v>
      </c>
      <c r="B68" s="13" t="s">
        <v>5964</v>
      </c>
      <c r="C68" s="13" t="s">
        <v>5965</v>
      </c>
      <c r="D68" s="13" t="s">
        <v>5844</v>
      </c>
      <c r="E68" s="13" t="s">
        <v>1221</v>
      </c>
      <c r="F68" s="13" t="s">
        <v>188</v>
      </c>
      <c r="G68" s="13" t="s">
        <v>189</v>
      </c>
      <c r="H68" s="13">
        <v>2024</v>
      </c>
      <c r="I68" s="13">
        <v>67</v>
      </c>
    </row>
    <row r="69" spans="1:9" x14ac:dyDescent="0.25">
      <c r="A69" s="13" t="str">
        <f t="shared" si="1"/>
        <v>S-310-B Stabilizer Aggregate, Medium</v>
      </c>
      <c r="B69" s="13" t="s">
        <v>5966</v>
      </c>
      <c r="C69" s="13" t="s">
        <v>5967</v>
      </c>
      <c r="D69" s="13" t="s">
        <v>5844</v>
      </c>
      <c r="E69" s="13" t="s">
        <v>1221</v>
      </c>
      <c r="F69" s="13" t="s">
        <v>188</v>
      </c>
      <c r="G69" s="13" t="s">
        <v>189</v>
      </c>
      <c r="H69" s="13">
        <v>2024</v>
      </c>
      <c r="I69" s="13">
        <v>68</v>
      </c>
    </row>
    <row r="70" spans="1:9" x14ac:dyDescent="0.25">
      <c r="A70" s="13" t="str">
        <f t="shared" si="1"/>
        <v>S-310-C Stabilizer Aggregate, Fine</v>
      </c>
      <c r="B70" s="13" t="s">
        <v>5968</v>
      </c>
      <c r="C70" s="13" t="s">
        <v>5969</v>
      </c>
      <c r="D70" s="13" t="s">
        <v>5844</v>
      </c>
      <c r="E70" s="13" t="s">
        <v>1221</v>
      </c>
      <c r="F70" s="13" t="s">
        <v>188</v>
      </c>
      <c r="G70" s="13" t="s">
        <v>189</v>
      </c>
      <c r="H70" s="13">
        <v>2024</v>
      </c>
      <c r="I70" s="13">
        <v>69</v>
      </c>
    </row>
    <row r="71" spans="1:9" x14ac:dyDescent="0.25">
      <c r="A71" s="13" t="str">
        <f t="shared" si="1"/>
        <v>S-310-D Mixing, Shaping, and Compaction</v>
      </c>
      <c r="B71" s="13" t="s">
        <v>5970</v>
      </c>
      <c r="C71" s="13" t="s">
        <v>5971</v>
      </c>
      <c r="D71" s="13" t="s">
        <v>5839</v>
      </c>
      <c r="E71" s="13" t="s">
        <v>1300</v>
      </c>
      <c r="F71" s="13" t="s">
        <v>188</v>
      </c>
      <c r="G71" s="13" t="s">
        <v>189</v>
      </c>
      <c r="H71" s="13">
        <v>2024</v>
      </c>
      <c r="I71" s="13">
        <v>70</v>
      </c>
    </row>
    <row r="72" spans="1:9" x14ac:dyDescent="0.25">
      <c r="A72" s="13" t="str">
        <f t="shared" si="1"/>
        <v>S-311-A Processing Lime and Fly-Ash-Treated Course ([inches]" Thick)</v>
      </c>
      <c r="B72" s="13" t="s">
        <v>5972</v>
      </c>
      <c r="C72" s="13" t="s">
        <v>5973</v>
      </c>
      <c r="D72" s="13" t="s">
        <v>5839</v>
      </c>
      <c r="E72" s="13" t="s">
        <v>1300</v>
      </c>
      <c r="F72" s="13" t="s">
        <v>188</v>
      </c>
      <c r="G72" s="13" t="s">
        <v>189</v>
      </c>
      <c r="H72" s="13">
        <v>2024</v>
      </c>
      <c r="I72" s="13">
        <v>71</v>
      </c>
    </row>
    <row r="73" spans="1:9" x14ac:dyDescent="0.25">
      <c r="A73" s="13" t="str">
        <f t="shared" si="1"/>
        <v>S-311-B Lime</v>
      </c>
      <c r="B73" s="13" t="s">
        <v>5974</v>
      </c>
      <c r="C73" s="13" t="s">
        <v>5955</v>
      </c>
      <c r="D73" s="13" t="s">
        <v>5882</v>
      </c>
      <c r="E73" s="13" t="s">
        <v>187</v>
      </c>
      <c r="F73" s="13" t="s">
        <v>188</v>
      </c>
      <c r="G73" s="13" t="s">
        <v>189</v>
      </c>
      <c r="H73" s="13">
        <v>2024</v>
      </c>
      <c r="I73" s="13">
        <v>72</v>
      </c>
    </row>
    <row r="74" spans="1:9" x14ac:dyDescent="0.25">
      <c r="A74" s="13" t="str">
        <f t="shared" si="1"/>
        <v>S-311-C Fly Ash (Class [class])</v>
      </c>
      <c r="B74" s="13" t="s">
        <v>5975</v>
      </c>
      <c r="C74" s="13" t="s">
        <v>5976</v>
      </c>
      <c r="D74" s="13" t="s">
        <v>5882</v>
      </c>
      <c r="E74" s="13" t="s">
        <v>187</v>
      </c>
      <c r="F74" s="13" t="s">
        <v>188</v>
      </c>
      <c r="G74" s="13" t="s">
        <v>189</v>
      </c>
      <c r="H74" s="13">
        <v>2024</v>
      </c>
      <c r="I74" s="13">
        <v>73</v>
      </c>
    </row>
    <row r="75" spans="1:9" x14ac:dyDescent="0.25">
      <c r="A75" s="13" t="str">
        <f t="shared" si="1"/>
        <v>S-403-A Asphalt, Type [ST, MT, or HT], Mixture [4.75 mm, 9.5 mm, 12.5 mm, 19 mm, or 25 mm]</v>
      </c>
      <c r="B75" s="13" t="s">
        <v>5977</v>
      </c>
      <c r="C75" s="13" t="s">
        <v>5978</v>
      </c>
      <c r="D75" s="13" t="s">
        <v>5882</v>
      </c>
      <c r="E75" s="13" t="s">
        <v>1382</v>
      </c>
      <c r="F75" s="13" t="s">
        <v>188</v>
      </c>
      <c r="G75" s="13" t="s">
        <v>189</v>
      </c>
      <c r="H75" s="13">
        <v>2024</v>
      </c>
      <c r="I75" s="13">
        <v>74</v>
      </c>
    </row>
    <row r="76" spans="1:9" x14ac:dyDescent="0.25">
      <c r="A76" s="13" t="str">
        <f t="shared" si="1"/>
        <v>S-403-B Asphalt, Type [ST, MT, or HT], Mixture [4.75 mm, 9.5 mm, 12.5 mm, or 19 mm], Leveling</v>
      </c>
      <c r="B76" s="13" t="s">
        <v>5979</v>
      </c>
      <c r="C76" s="13" t="s">
        <v>5980</v>
      </c>
      <c r="D76" s="13" t="s">
        <v>5882</v>
      </c>
      <c r="E76" s="13" t="s">
        <v>1382</v>
      </c>
      <c r="F76" s="13" t="s">
        <v>188</v>
      </c>
      <c r="G76" s="13" t="s">
        <v>189</v>
      </c>
      <c r="H76" s="13">
        <v>2024</v>
      </c>
      <c r="I76" s="13">
        <v>75</v>
      </c>
    </row>
    <row r="77" spans="1:9" x14ac:dyDescent="0.25">
      <c r="A77" s="13" t="str">
        <f t="shared" si="1"/>
        <v>S-403-C Asphalt, Type [ST, MT, or HT], Mixture [19 mm or 25 mm], Trench Widening</v>
      </c>
      <c r="B77" s="13" t="s">
        <v>5981</v>
      </c>
      <c r="C77" s="13" t="s">
        <v>5982</v>
      </c>
      <c r="D77" s="13" t="s">
        <v>5882</v>
      </c>
      <c r="E77" s="13" t="s">
        <v>1382</v>
      </c>
      <c r="F77" s="13" t="s">
        <v>188</v>
      </c>
      <c r="G77" s="13" t="s">
        <v>189</v>
      </c>
      <c r="H77" s="13">
        <v>2024</v>
      </c>
      <c r="I77" s="13">
        <v>76</v>
      </c>
    </row>
    <row r="78" spans="1:9" x14ac:dyDescent="0.25">
      <c r="A78" s="13" t="str">
        <f t="shared" si="1"/>
        <v>S-403-D Asphalt, Type HT, Mixture [4.75 mm, 9.5 mm, 12.5 mm, or 19 mm], Polymer Modified</v>
      </c>
      <c r="B78" s="13" t="s">
        <v>5983</v>
      </c>
      <c r="C78" s="13" t="s">
        <v>5984</v>
      </c>
      <c r="D78" s="13" t="s">
        <v>5882</v>
      </c>
      <c r="E78" s="13" t="s">
        <v>1382</v>
      </c>
      <c r="F78" s="13" t="s">
        <v>188</v>
      </c>
      <c r="G78" s="13" t="s">
        <v>189</v>
      </c>
      <c r="H78" s="13">
        <v>2024</v>
      </c>
      <c r="I78" s="13">
        <v>77</v>
      </c>
    </row>
    <row r="79" spans="1:9" x14ac:dyDescent="0.25">
      <c r="A79" s="13" t="str">
        <f t="shared" si="1"/>
        <v>S-403-E Asphalt, Type HT, Mixture [4.75 mm, 9.5 mm, 12.5 mm, or 19 mm], Polymer Modified, Leveling</v>
      </c>
      <c r="B79" s="13" t="s">
        <v>5985</v>
      </c>
      <c r="C79" s="13" t="s">
        <v>5986</v>
      </c>
      <c r="D79" s="13" t="s">
        <v>5882</v>
      </c>
      <c r="E79" s="13" t="s">
        <v>1382</v>
      </c>
      <c r="F79" s="13" t="s">
        <v>188</v>
      </c>
      <c r="G79" s="13" t="s">
        <v>189</v>
      </c>
      <c r="H79" s="13">
        <v>2024</v>
      </c>
      <c r="I79" s="13">
        <v>78</v>
      </c>
    </row>
    <row r="80" spans="1:9" x14ac:dyDescent="0.25">
      <c r="A80" s="13" t="str">
        <f t="shared" si="1"/>
        <v>S-406-A Cold Milling of Bituminous Pavement, All Depths</v>
      </c>
      <c r="B80" s="13" t="s">
        <v>5987</v>
      </c>
      <c r="C80" s="13" t="s">
        <v>5988</v>
      </c>
      <c r="D80" s="13" t="s">
        <v>5839</v>
      </c>
      <c r="E80" s="13" t="s">
        <v>187</v>
      </c>
      <c r="F80" s="13" t="s">
        <v>188</v>
      </c>
      <c r="G80" s="13" t="s">
        <v>189</v>
      </c>
      <c r="H80" s="13">
        <v>2024</v>
      </c>
      <c r="I80" s="13">
        <v>79</v>
      </c>
    </row>
    <row r="81" spans="1:9" x14ac:dyDescent="0.25">
      <c r="A81" s="13" t="str">
        <f t="shared" si="1"/>
        <v>S-406-B Cold Milling of Concrete Pavement, All Depths</v>
      </c>
      <c r="B81" s="13" t="s">
        <v>5989</v>
      </c>
      <c r="C81" s="13" t="s">
        <v>5990</v>
      </c>
      <c r="D81" s="13" t="s">
        <v>5839</v>
      </c>
      <c r="E81" s="13" t="s">
        <v>187</v>
      </c>
      <c r="F81" s="13" t="s">
        <v>188</v>
      </c>
      <c r="G81" s="13" t="s">
        <v>189</v>
      </c>
      <c r="H81" s="13">
        <v>2024</v>
      </c>
      <c r="I81" s="13">
        <v>80</v>
      </c>
    </row>
    <row r="82" spans="1:9" x14ac:dyDescent="0.25">
      <c r="A82" s="13" t="str">
        <f t="shared" si="1"/>
        <v>S-407-A Asphalt for Tack Coat, Grade [grade]</v>
      </c>
      <c r="B82" s="13" t="s">
        <v>5991</v>
      </c>
      <c r="C82" s="13" t="s">
        <v>5992</v>
      </c>
      <c r="D82" s="13" t="s">
        <v>5904</v>
      </c>
      <c r="E82" s="13" t="s">
        <v>1472</v>
      </c>
      <c r="F82" s="13" t="s">
        <v>188</v>
      </c>
      <c r="G82" s="13" t="s">
        <v>189</v>
      </c>
      <c r="H82" s="13">
        <v>2024</v>
      </c>
      <c r="I82" s="13">
        <v>81</v>
      </c>
    </row>
    <row r="83" spans="1:9" x14ac:dyDescent="0.25">
      <c r="A83" s="13" t="str">
        <f t="shared" si="1"/>
        <v>S-408-A Asphalt for Prime Coat, Grade [grade]</v>
      </c>
      <c r="B83" s="13" t="s">
        <v>5993</v>
      </c>
      <c r="C83" s="13" t="s">
        <v>5994</v>
      </c>
      <c r="D83" s="13" t="s">
        <v>5904</v>
      </c>
      <c r="E83" s="13" t="s">
        <v>1472</v>
      </c>
      <c r="F83" s="13" t="s">
        <v>188</v>
      </c>
      <c r="G83" s="13" t="s">
        <v>189</v>
      </c>
      <c r="H83" s="13">
        <v>2024</v>
      </c>
      <c r="I83" s="13">
        <v>82</v>
      </c>
    </row>
    <row r="84" spans="1:9" x14ac:dyDescent="0.25">
      <c r="A84" s="13" t="str">
        <f t="shared" si="1"/>
        <v>S-409-A Geotextile Fabric for Underseal, Type [type]</v>
      </c>
      <c r="B84" s="13" t="s">
        <v>5995</v>
      </c>
      <c r="C84" s="13" t="s">
        <v>5996</v>
      </c>
      <c r="D84" s="13" t="s">
        <v>5839</v>
      </c>
      <c r="E84" s="13" t="s">
        <v>187</v>
      </c>
      <c r="F84" s="13" t="s">
        <v>188</v>
      </c>
      <c r="G84" s="13" t="s">
        <v>189</v>
      </c>
      <c r="H84" s="13">
        <v>2024</v>
      </c>
      <c r="I84" s="13">
        <v>83</v>
      </c>
    </row>
    <row r="85" spans="1:9" x14ac:dyDescent="0.25">
      <c r="A85" s="13" t="str">
        <f t="shared" si="1"/>
        <v>S-409-B Asphalt Cement for Fabric Underseal</v>
      </c>
      <c r="B85" s="13" t="s">
        <v>5997</v>
      </c>
      <c r="C85" s="13" t="s">
        <v>5998</v>
      </c>
      <c r="D85" s="13" t="s">
        <v>5904</v>
      </c>
      <c r="E85" s="13" t="s">
        <v>1484</v>
      </c>
      <c r="F85" s="13" t="s">
        <v>188</v>
      </c>
      <c r="G85" s="13" t="s">
        <v>189</v>
      </c>
      <c r="H85" s="13">
        <v>2024</v>
      </c>
      <c r="I85" s="13">
        <v>84</v>
      </c>
    </row>
    <row r="86" spans="1:9" x14ac:dyDescent="0.25">
      <c r="A86" s="13" t="str">
        <f t="shared" si="1"/>
        <v>S-410-A Asphalt Cement, Grade [grade]</v>
      </c>
      <c r="B86" s="13" t="s">
        <v>5999</v>
      </c>
      <c r="C86" s="13" t="s">
        <v>6000</v>
      </c>
      <c r="D86" s="13" t="s">
        <v>5904</v>
      </c>
      <c r="E86" s="13" t="s">
        <v>1484</v>
      </c>
      <c r="F86" s="13" t="s">
        <v>188</v>
      </c>
      <c r="G86" s="13" t="s">
        <v>189</v>
      </c>
      <c r="H86" s="13">
        <v>2024</v>
      </c>
      <c r="I86" s="13">
        <v>85</v>
      </c>
    </row>
    <row r="87" spans="1:9" x14ac:dyDescent="0.25">
      <c r="A87" s="13" t="str">
        <f t="shared" si="1"/>
        <v>S-410-B Cutback Asphalt, Grade [grade]</v>
      </c>
      <c r="B87" s="13" t="s">
        <v>6001</v>
      </c>
      <c r="C87" s="13" t="s">
        <v>6002</v>
      </c>
      <c r="D87" s="13" t="s">
        <v>5904</v>
      </c>
      <c r="E87" s="13" t="s">
        <v>1484</v>
      </c>
      <c r="F87" s="13" t="s">
        <v>188</v>
      </c>
      <c r="G87" s="13" t="s">
        <v>189</v>
      </c>
      <c r="H87" s="13">
        <v>2024</v>
      </c>
      <c r="I87" s="13">
        <v>86</v>
      </c>
    </row>
    <row r="88" spans="1:9" x14ac:dyDescent="0.25">
      <c r="A88" s="13" t="str">
        <f t="shared" si="1"/>
        <v>S-410-C Emulsified Asphalt, Grade [grade]</v>
      </c>
      <c r="B88" s="13" t="s">
        <v>6003</v>
      </c>
      <c r="C88" s="13" t="s">
        <v>6004</v>
      </c>
      <c r="D88" s="13" t="s">
        <v>5904</v>
      </c>
      <c r="E88" s="13" t="s">
        <v>1484</v>
      </c>
      <c r="F88" s="13" t="s">
        <v>188</v>
      </c>
      <c r="G88" s="13" t="s">
        <v>189</v>
      </c>
      <c r="H88" s="13">
        <v>2024</v>
      </c>
      <c r="I88" s="13">
        <v>87</v>
      </c>
    </row>
    <row r="89" spans="1:9" x14ac:dyDescent="0.25">
      <c r="A89" s="13" t="str">
        <f t="shared" si="1"/>
        <v>S-410-C-1 Polymerized Emulsified Asphalt, Grade CRS-2P</v>
      </c>
      <c r="B89" s="13" t="s">
        <v>6005</v>
      </c>
      <c r="C89" s="13" t="s">
        <v>6006</v>
      </c>
      <c r="D89" s="13" t="s">
        <v>5904</v>
      </c>
      <c r="E89" s="13" t="s">
        <v>1484</v>
      </c>
      <c r="F89" s="13" t="s">
        <v>188</v>
      </c>
      <c r="G89" s="13" t="s">
        <v>189</v>
      </c>
      <c r="H89" s="13">
        <v>2024</v>
      </c>
      <c r="I89" s="13">
        <v>88</v>
      </c>
    </row>
    <row r="90" spans="1:9" x14ac:dyDescent="0.25">
      <c r="A90" s="13" t="str">
        <f t="shared" si="1"/>
        <v>S-410-D Coarse Aggregate Cover Material, Size [size], Type [type]</v>
      </c>
      <c r="B90" s="13" t="s">
        <v>6007</v>
      </c>
      <c r="C90" s="13" t="s">
        <v>6008</v>
      </c>
      <c r="D90" s="13" t="s">
        <v>5844</v>
      </c>
      <c r="E90" s="13" t="s">
        <v>1221</v>
      </c>
      <c r="F90" s="13" t="s">
        <v>188</v>
      </c>
      <c r="G90" s="13" t="s">
        <v>189</v>
      </c>
      <c r="H90" s="13">
        <v>2024</v>
      </c>
      <c r="I90" s="13">
        <v>89</v>
      </c>
    </row>
    <row r="91" spans="1:9" x14ac:dyDescent="0.25">
      <c r="A91" s="13" t="str">
        <f t="shared" si="1"/>
        <v>S-410-E Seal Aggregate Cover Material, Size [size], Type [type]</v>
      </c>
      <c r="B91" s="13" t="s">
        <v>6009</v>
      </c>
      <c r="C91" s="13" t="s">
        <v>6010</v>
      </c>
      <c r="D91" s="13" t="s">
        <v>5844</v>
      </c>
      <c r="E91" s="13" t="s">
        <v>1221</v>
      </c>
      <c r="F91" s="13" t="s">
        <v>188</v>
      </c>
      <c r="G91" s="13" t="s">
        <v>189</v>
      </c>
      <c r="H91" s="13">
        <v>2024</v>
      </c>
      <c r="I91" s="13">
        <v>90</v>
      </c>
    </row>
    <row r="92" spans="1:9" x14ac:dyDescent="0.25">
      <c r="A92" s="13" t="str">
        <f t="shared" si="1"/>
        <v>S-410-F Blotter Material</v>
      </c>
      <c r="B92" s="13" t="s">
        <v>6011</v>
      </c>
      <c r="C92" s="13" t="s">
        <v>6012</v>
      </c>
      <c r="D92" s="13" t="s">
        <v>5844</v>
      </c>
      <c r="E92" s="13" t="s">
        <v>1221</v>
      </c>
      <c r="F92" s="13" t="s">
        <v>188</v>
      </c>
      <c r="G92" s="13" t="s">
        <v>189</v>
      </c>
      <c r="H92" s="13">
        <v>2024</v>
      </c>
      <c r="I92" s="13">
        <v>91</v>
      </c>
    </row>
    <row r="93" spans="1:9" x14ac:dyDescent="0.25">
      <c r="A93" s="13" t="str">
        <f t="shared" si="1"/>
        <v>S-411-A Emulsified Asphalt for Slurry Seal</v>
      </c>
      <c r="B93" s="13" t="s">
        <v>6013</v>
      </c>
      <c r="C93" s="13" t="s">
        <v>6014</v>
      </c>
      <c r="D93" s="13" t="s">
        <v>5904</v>
      </c>
      <c r="E93" s="13" t="s">
        <v>1484</v>
      </c>
      <c r="F93" s="13" t="s">
        <v>188</v>
      </c>
      <c r="G93" s="13" t="s">
        <v>189</v>
      </c>
      <c r="H93" s="13">
        <v>2024</v>
      </c>
      <c r="I93" s="13">
        <v>92</v>
      </c>
    </row>
    <row r="94" spans="1:9" x14ac:dyDescent="0.25">
      <c r="A94" s="13" t="str">
        <f t="shared" si="1"/>
        <v>S-411-B Aggregate for Slurry Seal (Type [type])</v>
      </c>
      <c r="B94" s="13" t="s">
        <v>6015</v>
      </c>
      <c r="C94" s="13" t="s">
        <v>6016</v>
      </c>
      <c r="D94" s="13" t="s">
        <v>5882</v>
      </c>
      <c r="E94" s="13" t="s">
        <v>1484</v>
      </c>
      <c r="F94" s="13" t="s">
        <v>188</v>
      </c>
      <c r="G94" s="13" t="s">
        <v>189</v>
      </c>
      <c r="H94" s="13">
        <v>2024</v>
      </c>
      <c r="I94" s="13">
        <v>93</v>
      </c>
    </row>
    <row r="95" spans="1:9" x14ac:dyDescent="0.25">
      <c r="A95" s="13" t="str">
        <f t="shared" si="1"/>
        <v>S-411-C Unit Area</v>
      </c>
      <c r="B95" s="13" t="s">
        <v>6017</v>
      </c>
      <c r="C95" s="13" t="s">
        <v>6018</v>
      </c>
      <c r="D95" s="13" t="s">
        <v>5839</v>
      </c>
      <c r="E95" s="13" t="s">
        <v>187</v>
      </c>
      <c r="F95" s="13" t="s">
        <v>188</v>
      </c>
      <c r="G95" s="13" t="s">
        <v>189</v>
      </c>
      <c r="H95" s="13">
        <v>2024</v>
      </c>
      <c r="I95" s="13">
        <v>94</v>
      </c>
    </row>
    <row r="96" spans="1:9" x14ac:dyDescent="0.25">
      <c r="A96" s="13" t="str">
        <f t="shared" si="1"/>
        <v>S-412-A Emulsified Asphalt for Micro-Surfacing</v>
      </c>
      <c r="B96" s="13" t="s">
        <v>6019</v>
      </c>
      <c r="C96" s="13" t="s">
        <v>6020</v>
      </c>
      <c r="D96" s="13" t="s">
        <v>5904</v>
      </c>
      <c r="E96" s="13" t="s">
        <v>1484</v>
      </c>
      <c r="F96" s="13" t="s">
        <v>188</v>
      </c>
      <c r="G96" s="13" t="s">
        <v>189</v>
      </c>
      <c r="H96" s="13">
        <v>2024</v>
      </c>
      <c r="I96" s="13">
        <v>95</v>
      </c>
    </row>
    <row r="97" spans="1:9" x14ac:dyDescent="0.25">
      <c r="A97" s="13" t="str">
        <f t="shared" si="1"/>
        <v>S-412-B Aggregate for Micro-Surfacing (Type [type])</v>
      </c>
      <c r="B97" s="13" t="s">
        <v>6021</v>
      </c>
      <c r="C97" s="13" t="s">
        <v>6022</v>
      </c>
      <c r="D97" s="13" t="s">
        <v>5882</v>
      </c>
      <c r="E97" s="13" t="s">
        <v>1236</v>
      </c>
      <c r="F97" s="13" t="s">
        <v>188</v>
      </c>
      <c r="G97" s="13" t="s">
        <v>189</v>
      </c>
      <c r="H97" s="13">
        <v>2024</v>
      </c>
      <c r="I97" s="13">
        <v>96</v>
      </c>
    </row>
    <row r="98" spans="1:9" x14ac:dyDescent="0.25">
      <c r="A98" s="13" t="str">
        <f t="shared" si="1"/>
        <v>S-413-A Joint-Sealer Material</v>
      </c>
      <c r="B98" s="13" t="s">
        <v>6023</v>
      </c>
      <c r="C98" s="13" t="s">
        <v>6024</v>
      </c>
      <c r="D98" s="13" t="s">
        <v>5904</v>
      </c>
      <c r="E98" s="13" t="s">
        <v>187</v>
      </c>
      <c r="F98" s="13" t="s">
        <v>188</v>
      </c>
      <c r="G98" s="13" t="s">
        <v>189</v>
      </c>
      <c r="H98" s="13">
        <v>2024</v>
      </c>
      <c r="I98" s="13">
        <v>97</v>
      </c>
    </row>
    <row r="99" spans="1:9" x14ac:dyDescent="0.25">
      <c r="A99" s="13" t="str">
        <f t="shared" si="1"/>
        <v>S-413-B Cleaning and Sealing Joints</v>
      </c>
      <c r="B99" s="13" t="s">
        <v>6025</v>
      </c>
      <c r="C99" s="13" t="s">
        <v>6026</v>
      </c>
      <c r="D99" s="13" t="s">
        <v>5837</v>
      </c>
      <c r="E99" s="13" t="s">
        <v>187</v>
      </c>
      <c r="F99" s="13" t="s">
        <v>188</v>
      </c>
      <c r="G99" s="13" t="s">
        <v>189</v>
      </c>
      <c r="H99" s="13">
        <v>2024</v>
      </c>
      <c r="I99" s="13">
        <v>98</v>
      </c>
    </row>
    <row r="100" spans="1:9" x14ac:dyDescent="0.25">
      <c r="A100" s="13" t="str">
        <f t="shared" si="1"/>
        <v>S-413-C Cleaning and Sealing Cracks</v>
      </c>
      <c r="B100" s="13" t="s">
        <v>6027</v>
      </c>
      <c r="C100" s="13" t="s">
        <v>6028</v>
      </c>
      <c r="D100" s="13" t="s">
        <v>5837</v>
      </c>
      <c r="E100" s="13" t="s">
        <v>187</v>
      </c>
      <c r="F100" s="13" t="s">
        <v>188</v>
      </c>
      <c r="G100" s="13" t="s">
        <v>189</v>
      </c>
      <c r="H100" s="13">
        <v>2024</v>
      </c>
      <c r="I100" s="13">
        <v>99</v>
      </c>
    </row>
    <row r="101" spans="1:9" x14ac:dyDescent="0.25">
      <c r="A101" s="13" t="str">
        <f t="shared" si="1"/>
        <v>S-413-D Cleaning and Filling Joints</v>
      </c>
      <c r="B101" s="13" t="s">
        <v>6029</v>
      </c>
      <c r="C101" s="13" t="s">
        <v>6030</v>
      </c>
      <c r="D101" s="13" t="s">
        <v>5837</v>
      </c>
      <c r="E101" s="13" t="s">
        <v>187</v>
      </c>
      <c r="F101" s="13" t="s">
        <v>188</v>
      </c>
      <c r="G101" s="13" t="s">
        <v>189</v>
      </c>
      <c r="H101" s="13">
        <v>2024</v>
      </c>
      <c r="I101" s="13">
        <v>100</v>
      </c>
    </row>
    <row r="102" spans="1:9" x14ac:dyDescent="0.25">
      <c r="A102" s="13" t="str">
        <f t="shared" si="1"/>
        <v>S-413-E Sawing and Sealing Transverse Joints in Asphalt Pavement</v>
      </c>
      <c r="B102" s="13" t="s">
        <v>6031</v>
      </c>
      <c r="C102" s="13" t="s">
        <v>6032</v>
      </c>
      <c r="D102" s="13" t="s">
        <v>5837</v>
      </c>
      <c r="E102" s="13" t="s">
        <v>187</v>
      </c>
      <c r="F102" s="13" t="s">
        <v>188</v>
      </c>
      <c r="G102" s="13" t="s">
        <v>189</v>
      </c>
      <c r="H102" s="13">
        <v>2024</v>
      </c>
      <c r="I102" s="13">
        <v>101</v>
      </c>
    </row>
    <row r="103" spans="1:9" x14ac:dyDescent="0.25">
      <c r="A103" s="13" t="str">
        <f>_xlfn.CONCAT(B103," ", C103)</f>
        <v>S-414-A Ultra-Thin Asphalt Pavement</v>
      </c>
      <c r="B103" s="13" t="s">
        <v>6033</v>
      </c>
      <c r="C103" s="13" t="s">
        <v>6034</v>
      </c>
      <c r="D103" s="13" t="s">
        <v>5882</v>
      </c>
      <c r="E103" s="13" t="s">
        <v>1382</v>
      </c>
      <c r="F103" s="13" t="s">
        <v>188</v>
      </c>
      <c r="G103" s="13" t="s">
        <v>189</v>
      </c>
      <c r="H103" s="13">
        <v>2024</v>
      </c>
      <c r="I103" s="13">
        <v>102</v>
      </c>
    </row>
    <row r="104" spans="1:9" x14ac:dyDescent="0.25">
      <c r="A104" s="13" t="str">
        <f t="shared" si="1"/>
        <v>S-415-A Fog Seal Mixture</v>
      </c>
      <c r="B104" s="13" t="s">
        <v>6035</v>
      </c>
      <c r="C104" s="13" t="s">
        <v>6036</v>
      </c>
      <c r="D104" s="13" t="s">
        <v>5904</v>
      </c>
      <c r="E104" s="13" t="s">
        <v>1523</v>
      </c>
      <c r="F104" s="13" t="s">
        <v>188</v>
      </c>
      <c r="G104" s="13" t="s">
        <v>189</v>
      </c>
      <c r="H104" s="13">
        <v>2024</v>
      </c>
      <c r="I104" s="13">
        <v>103</v>
      </c>
    </row>
    <row r="105" spans="1:9" x14ac:dyDescent="0.25">
      <c r="A105" s="13" t="str">
        <f t="shared" si="1"/>
        <v>S-416-A Scrub Seal</v>
      </c>
      <c r="B105" s="13" t="s">
        <v>6037</v>
      </c>
      <c r="C105" s="13" t="s">
        <v>6038</v>
      </c>
      <c r="D105" s="13" t="s">
        <v>5839</v>
      </c>
      <c r="E105" s="13" t="s">
        <v>1484</v>
      </c>
      <c r="F105" s="13" t="s">
        <v>188</v>
      </c>
      <c r="G105" s="13" t="s">
        <v>189</v>
      </c>
      <c r="H105" s="13">
        <v>2024</v>
      </c>
      <c r="I105" s="13">
        <v>104</v>
      </c>
    </row>
    <row r="106" spans="1:9" x14ac:dyDescent="0.25">
      <c r="A106" s="13" t="str">
        <f t="shared" si="1"/>
        <v>S-601-A Class [class] Structural Concrete</v>
      </c>
      <c r="B106" s="13" t="s">
        <v>6039</v>
      </c>
      <c r="C106" s="13" t="s">
        <v>6040</v>
      </c>
      <c r="D106" s="13" t="s">
        <v>5844</v>
      </c>
      <c r="E106" s="13" t="s">
        <v>1569</v>
      </c>
      <c r="F106" s="13" t="s">
        <v>188</v>
      </c>
      <c r="G106" s="13" t="s">
        <v>189</v>
      </c>
      <c r="H106" s="13">
        <v>2024</v>
      </c>
      <c r="I106" s="13">
        <v>105</v>
      </c>
    </row>
    <row r="107" spans="1:9" x14ac:dyDescent="0.25">
      <c r="A107" s="13" t="str">
        <f t="shared" si="1"/>
        <v>S-601-B Class [class] Structural Concrete, Minor Structures</v>
      </c>
      <c r="B107" s="13" t="s">
        <v>6041</v>
      </c>
      <c r="C107" s="13" t="s">
        <v>6042</v>
      </c>
      <c r="D107" s="13" t="s">
        <v>5844</v>
      </c>
      <c r="E107" s="13" t="s">
        <v>1569</v>
      </c>
      <c r="F107" s="13" t="s">
        <v>188</v>
      </c>
      <c r="G107" s="13" t="s">
        <v>189</v>
      </c>
      <c r="H107" s="13">
        <v>2024</v>
      </c>
      <c r="I107" s="13">
        <v>106</v>
      </c>
    </row>
    <row r="108" spans="1:9" x14ac:dyDescent="0.25">
      <c r="A108" s="13" t="str">
        <f t="shared" si="1"/>
        <v>S-602-A Reinforcing Steel</v>
      </c>
      <c r="B108" s="13" t="s">
        <v>6043</v>
      </c>
      <c r="C108" s="13" t="s">
        <v>6044</v>
      </c>
      <c r="D108" s="13" t="s">
        <v>6045</v>
      </c>
      <c r="E108" s="13" t="s">
        <v>1569</v>
      </c>
      <c r="F108" s="13" t="s">
        <v>188</v>
      </c>
      <c r="G108" s="13" t="s">
        <v>189</v>
      </c>
      <c r="H108" s="13">
        <v>2024</v>
      </c>
      <c r="I108" s="13">
        <v>107</v>
      </c>
    </row>
    <row r="109" spans="1:9" x14ac:dyDescent="0.25">
      <c r="A109" s="13" t="str">
        <f t="shared" si="1"/>
        <v>S-603-A [inches]" Steel Pipe, Wall Thickness [thickness]</v>
      </c>
      <c r="B109" s="13" t="s">
        <v>6046</v>
      </c>
      <c r="C109" s="13" t="s">
        <v>6047</v>
      </c>
      <c r="D109" s="13" t="s">
        <v>5837</v>
      </c>
      <c r="E109" s="13" t="s">
        <v>1569</v>
      </c>
      <c r="F109" s="13" t="s">
        <v>188</v>
      </c>
      <c r="G109" s="13" t="s">
        <v>189</v>
      </c>
      <c r="H109" s="13">
        <v>2024</v>
      </c>
      <c r="I109" s="13">
        <v>108</v>
      </c>
    </row>
    <row r="110" spans="1:9" x14ac:dyDescent="0.25">
      <c r="A110" s="13" t="str">
        <f t="shared" si="1"/>
        <v>S-603-B [inches]" Cast Iron Pipe, Class [class], [description]</v>
      </c>
      <c r="B110" s="13" t="s">
        <v>6048</v>
      </c>
      <c r="C110" s="13" t="s">
        <v>6049</v>
      </c>
      <c r="D110" s="13" t="s">
        <v>5837</v>
      </c>
      <c r="E110" s="13" t="s">
        <v>1569</v>
      </c>
      <c r="F110" s="13" t="s">
        <v>188</v>
      </c>
      <c r="G110" s="13" t="s">
        <v>189</v>
      </c>
      <c r="H110" s="13">
        <v>2024</v>
      </c>
      <c r="I110" s="13">
        <v>109</v>
      </c>
    </row>
    <row r="111" spans="1:9" x14ac:dyDescent="0.25">
      <c r="A111" s="13" t="str">
        <f t="shared" si="1"/>
        <v>S-603-C-A [inches]" Reinforced Concrete Pipe, Class [class]</v>
      </c>
      <c r="B111" s="13" t="s">
        <v>6050</v>
      </c>
      <c r="C111" s="13" t="s">
        <v>6051</v>
      </c>
      <c r="D111" s="13" t="s">
        <v>5837</v>
      </c>
      <c r="E111" s="13" t="s">
        <v>1569</v>
      </c>
      <c r="F111" s="13" t="s">
        <v>188</v>
      </c>
      <c r="G111" s="13" t="s">
        <v>189</v>
      </c>
      <c r="H111" s="13">
        <v>2024</v>
      </c>
      <c r="I111" s="13">
        <v>110</v>
      </c>
    </row>
    <row r="112" spans="1:9" x14ac:dyDescent="0.25">
      <c r="A112" s="13" t="str">
        <f t="shared" si="1"/>
        <v>S-603-C-B [inches]" Reinforced Concrete Pipe, End Section</v>
      </c>
      <c r="B112" s="13" t="s">
        <v>6052</v>
      </c>
      <c r="C112" s="13" t="s">
        <v>6053</v>
      </c>
      <c r="D112" s="13" t="s">
        <v>5928</v>
      </c>
      <c r="E112" s="13" t="s">
        <v>1569</v>
      </c>
      <c r="F112" s="13" t="s">
        <v>188</v>
      </c>
      <c r="G112" s="13" t="s">
        <v>189</v>
      </c>
      <c r="H112" s="13">
        <v>2024</v>
      </c>
      <c r="I112" s="13">
        <v>111</v>
      </c>
    </row>
    <row r="113" spans="1:9" x14ac:dyDescent="0.25">
      <c r="A113" s="13" t="str">
        <f t="shared" si="1"/>
        <v>S-603-C-C [inches]" Non-Reinforced Concrete Pipe, Class [class]</v>
      </c>
      <c r="B113" s="13" t="s">
        <v>6054</v>
      </c>
      <c r="C113" s="13" t="s">
        <v>6055</v>
      </c>
      <c r="D113" s="13" t="s">
        <v>5837</v>
      </c>
      <c r="E113" s="13" t="s">
        <v>1569</v>
      </c>
      <c r="F113" s="13" t="s">
        <v>188</v>
      </c>
      <c r="G113" s="13" t="s">
        <v>189</v>
      </c>
      <c r="H113" s="13">
        <v>2024</v>
      </c>
      <c r="I113" s="13">
        <v>112</v>
      </c>
    </row>
    <row r="114" spans="1:9" x14ac:dyDescent="0.25">
      <c r="A114" s="13" t="str">
        <f t="shared" si="1"/>
        <v>S-603-C-D [inches]" x [inches]" Reinforced Concrete Arch Pipe, Class [class]</v>
      </c>
      <c r="B114" s="13" t="s">
        <v>6056</v>
      </c>
      <c r="C114" s="13" t="s">
        <v>6057</v>
      </c>
      <c r="D114" s="13" t="s">
        <v>5837</v>
      </c>
      <c r="E114" s="13" t="s">
        <v>1569</v>
      </c>
      <c r="F114" s="13" t="s">
        <v>188</v>
      </c>
      <c r="G114" s="13" t="s">
        <v>189</v>
      </c>
      <c r="H114" s="13">
        <v>2024</v>
      </c>
      <c r="I114" s="13">
        <v>113</v>
      </c>
    </row>
    <row r="115" spans="1:9" x14ac:dyDescent="0.25">
      <c r="A115" s="13" t="str">
        <f t="shared" si="1"/>
        <v>S-603-C-E [inches]" x [inches]" Reinforced Concrete Arch Pipe, End Section</v>
      </c>
      <c r="B115" s="13" t="s">
        <v>6058</v>
      </c>
      <c r="C115" s="13" t="s">
        <v>6059</v>
      </c>
      <c r="D115" s="13" t="s">
        <v>5928</v>
      </c>
      <c r="E115" s="13" t="s">
        <v>1569</v>
      </c>
      <c r="F115" s="13" t="s">
        <v>188</v>
      </c>
      <c r="G115" s="13" t="s">
        <v>189</v>
      </c>
      <c r="H115" s="13">
        <v>2024</v>
      </c>
      <c r="I115" s="13">
        <v>114</v>
      </c>
    </row>
    <row r="116" spans="1:9" x14ac:dyDescent="0.25">
      <c r="A116" s="13" t="str">
        <f t="shared" si="1"/>
        <v>S-603-C-F 48" x 72" Reinforced Concrete Pipe Cattlepass</v>
      </c>
      <c r="B116" s="13" t="s">
        <v>6060</v>
      </c>
      <c r="C116" s="13" t="s">
        <v>6061</v>
      </c>
      <c r="D116" s="13" t="s">
        <v>5837</v>
      </c>
      <c r="E116" s="13" t="s">
        <v>1569</v>
      </c>
      <c r="F116" s="13" t="s">
        <v>188</v>
      </c>
      <c r="G116" s="13" t="s">
        <v>189</v>
      </c>
      <c r="H116" s="13">
        <v>2024</v>
      </c>
      <c r="I116" s="13">
        <v>115</v>
      </c>
    </row>
    <row r="117" spans="1:9" x14ac:dyDescent="0.25">
      <c r="A117" s="13" t="str">
        <f t="shared" si="1"/>
        <v>S-603-M-A [inches]" [coating type] Coated Corrugated Metal Pipe, [gauge] Gauge, [corrugation] Corrugation</v>
      </c>
      <c r="B117" s="13" t="s">
        <v>6062</v>
      </c>
      <c r="C117" s="13" t="s">
        <v>6063</v>
      </c>
      <c r="D117" s="13" t="s">
        <v>5837</v>
      </c>
      <c r="E117" s="13" t="s">
        <v>1569</v>
      </c>
      <c r="F117" s="13" t="s">
        <v>188</v>
      </c>
      <c r="G117" s="13" t="s">
        <v>189</v>
      </c>
      <c r="H117" s="13">
        <v>2024</v>
      </c>
      <c r="I117" s="13">
        <v>116</v>
      </c>
    </row>
    <row r="118" spans="1:9" x14ac:dyDescent="0.25">
      <c r="A118" s="13" t="str">
        <f t="shared" si="1"/>
        <v>S-603-M-B [inches]" [coating type] Coated Corrugated Metal End Section, [gauge] Gauge</v>
      </c>
      <c r="B118" s="13" t="s">
        <v>6064</v>
      </c>
      <c r="C118" s="13" t="s">
        <v>6065</v>
      </c>
      <c r="D118" s="13" t="s">
        <v>5928</v>
      </c>
      <c r="E118" s="13" t="s">
        <v>1569</v>
      </c>
      <c r="F118" s="13" t="s">
        <v>188</v>
      </c>
      <c r="G118" s="13" t="s">
        <v>189</v>
      </c>
      <c r="H118" s="13">
        <v>2024</v>
      </c>
      <c r="I118" s="13">
        <v>117</v>
      </c>
    </row>
    <row r="119" spans="1:9" x14ac:dyDescent="0.25">
      <c r="A119" s="13" t="str">
        <f t="shared" si="1"/>
        <v>S-603-M-C [inches]" x "[coating type] Coated Corrugated Metal Arch Pipe,[gauge] Gauge, [corrugation] Corrugation</v>
      </c>
      <c r="B119" s="13" t="s">
        <v>6066</v>
      </c>
      <c r="C119" s="13" t="s">
        <v>6067</v>
      </c>
      <c r="D119" s="13" t="s">
        <v>5837</v>
      </c>
      <c r="E119" s="13" t="s">
        <v>1569</v>
      </c>
      <c r="F119" s="13" t="s">
        <v>188</v>
      </c>
      <c r="G119" s="13" t="s">
        <v>189</v>
      </c>
      <c r="H119" s="13">
        <v>2024</v>
      </c>
      <c r="I119" s="13">
        <v>118</v>
      </c>
    </row>
    <row r="120" spans="1:9" x14ac:dyDescent="0.25">
      <c r="A120" s="13" t="str">
        <f t="shared" si="1"/>
        <v>S-603-M-D [inches]" x [inches]" [coating type] Coated Corrugated Metal End Section, [gauge] Gauge</v>
      </c>
      <c r="B120" s="13" t="s">
        <v>6068</v>
      </c>
      <c r="C120" s="13" t="s">
        <v>6069</v>
      </c>
      <c r="D120" s="13" t="s">
        <v>5928</v>
      </c>
      <c r="E120" s="13" t="s">
        <v>1569</v>
      </c>
      <c r="F120" s="13" t="s">
        <v>188</v>
      </c>
      <c r="G120" s="13" t="s">
        <v>189</v>
      </c>
      <c r="H120" s="13">
        <v>2024</v>
      </c>
      <c r="I120" s="13">
        <v>119</v>
      </c>
    </row>
    <row r="121" spans="1:9" x14ac:dyDescent="0.25">
      <c r="A121" s="13" t="str">
        <f t="shared" si="1"/>
        <v>S-603-M-E [inches]" [coating type] Coated Paved Invert Corrugated Metal Pipe, [gauge] Gauge, [corrugation] Corrugation</v>
      </c>
      <c r="B121" s="13" t="s">
        <v>6070</v>
      </c>
      <c r="C121" s="13" t="s">
        <v>6071</v>
      </c>
      <c r="D121" s="13" t="s">
        <v>5837</v>
      </c>
      <c r="E121" s="13" t="s">
        <v>1569</v>
      </c>
      <c r="F121" s="13" t="s">
        <v>188</v>
      </c>
      <c r="G121" s="13" t="s">
        <v>189</v>
      </c>
      <c r="H121" s="13">
        <v>2024</v>
      </c>
      <c r="I121" s="13">
        <v>120</v>
      </c>
    </row>
    <row r="122" spans="1:9" x14ac:dyDescent="0.25">
      <c r="A122" s="13" t="str">
        <f t="shared" si="1"/>
        <v>S-603-M-F [inches]" [coating type] Coated Paved Invert Corrugated Metal End Section, [gauge] Gauge</v>
      </c>
      <c r="B122" s="13" t="s">
        <v>6072</v>
      </c>
      <c r="C122" s="13" t="s">
        <v>6073</v>
      </c>
      <c r="D122" s="13" t="s">
        <v>5928</v>
      </c>
      <c r="E122" s="13" t="s">
        <v>1569</v>
      </c>
      <c r="F122" s="13" t="s">
        <v>188</v>
      </c>
      <c r="G122" s="13" t="s">
        <v>189</v>
      </c>
      <c r="H122" s="13">
        <v>2024</v>
      </c>
      <c r="I122" s="13">
        <v>121</v>
      </c>
    </row>
    <row r="123" spans="1:9" x14ac:dyDescent="0.25">
      <c r="A123" s="13" t="str">
        <f t="shared" si="1"/>
        <v>S-603-M-G [inches]" x [inches]" [coating type] Coated Paved Invert Corrugated Metal Arch Pipe, [gauge] Gauge, [corrugation] Corrugation</v>
      </c>
      <c r="B123" s="13" t="s">
        <v>6074</v>
      </c>
      <c r="C123" s="13" t="s">
        <v>6075</v>
      </c>
      <c r="D123" s="13" t="s">
        <v>5837</v>
      </c>
      <c r="E123" s="13" t="s">
        <v>1569</v>
      </c>
      <c r="F123" s="13" t="s">
        <v>188</v>
      </c>
      <c r="G123" s="13" t="s">
        <v>189</v>
      </c>
      <c r="H123" s="13">
        <v>2024</v>
      </c>
      <c r="I123" s="13">
        <v>122</v>
      </c>
    </row>
    <row r="124" spans="1:9" x14ac:dyDescent="0.25">
      <c r="A124" s="13" t="str">
        <f t="shared" si="1"/>
        <v>S-603-M-H [inches]" x [inches]" [coating type] Coated Paved Invert Corrugated Metal End Section, [gauge] Gauge</v>
      </c>
      <c r="B124" s="13" t="s">
        <v>6076</v>
      </c>
      <c r="C124" s="13" t="s">
        <v>6077</v>
      </c>
      <c r="D124" s="13" t="s">
        <v>5928</v>
      </c>
      <c r="E124" s="13" t="s">
        <v>1569</v>
      </c>
      <c r="F124" s="13" t="s">
        <v>188</v>
      </c>
      <c r="G124" s="13" t="s">
        <v>189</v>
      </c>
      <c r="H124" s="13">
        <v>2024</v>
      </c>
      <c r="I124" s="13">
        <v>123</v>
      </c>
    </row>
    <row r="125" spans="1:9" x14ac:dyDescent="0.25">
      <c r="A125" s="13" t="str">
        <f t="shared" si="1"/>
        <v>S-603-N-A [inch]" Corrugated Aluminum Pipe, [gauge] Gauge, [corrugation] Corrugation</v>
      </c>
      <c r="B125" s="13" t="s">
        <v>6078</v>
      </c>
      <c r="C125" s="13" t="s">
        <v>6079</v>
      </c>
      <c r="D125" s="13" t="s">
        <v>5837</v>
      </c>
      <c r="E125" s="13" t="s">
        <v>1569</v>
      </c>
      <c r="F125" s="13" t="s">
        <v>188</v>
      </c>
      <c r="G125" s="13" t="s">
        <v>189</v>
      </c>
      <c r="H125" s="13">
        <v>2024</v>
      </c>
      <c r="I125" s="13">
        <v>124</v>
      </c>
    </row>
    <row r="126" spans="1:9" x14ac:dyDescent="0.25">
      <c r="A126" s="13" t="str">
        <f t="shared" si="1"/>
        <v>S-603-N-B [inch]" Corrugated Aluminum End Section, [gauge] Gauge</v>
      </c>
      <c r="B126" s="13" t="s">
        <v>6080</v>
      </c>
      <c r="C126" s="13" t="s">
        <v>6081</v>
      </c>
      <c r="D126" s="13" t="s">
        <v>5928</v>
      </c>
      <c r="E126" s="13" t="s">
        <v>1569</v>
      </c>
      <c r="F126" s="13" t="s">
        <v>188</v>
      </c>
      <c r="G126" s="13" t="s">
        <v>189</v>
      </c>
      <c r="H126" s="13">
        <v>2024</v>
      </c>
      <c r="I126" s="13">
        <v>125</v>
      </c>
    </row>
    <row r="127" spans="1:9" x14ac:dyDescent="0.25">
      <c r="A127" s="13" t="str">
        <f t="shared" si="1"/>
        <v>S-603-N-C [inch]" x [inch]" Corrugated Aluminum Arch Pipe, [gauge] Gauge, [corrugation] Corrugation</v>
      </c>
      <c r="B127" s="13" t="s">
        <v>6082</v>
      </c>
      <c r="C127" s="13" t="s">
        <v>6083</v>
      </c>
      <c r="D127" s="13" t="s">
        <v>5837</v>
      </c>
      <c r="E127" s="13" t="s">
        <v>1569</v>
      </c>
      <c r="F127" s="13" t="s">
        <v>188</v>
      </c>
      <c r="G127" s="13" t="s">
        <v>189</v>
      </c>
      <c r="H127" s="13">
        <v>2024</v>
      </c>
      <c r="I127" s="13">
        <v>126</v>
      </c>
    </row>
    <row r="128" spans="1:9" x14ac:dyDescent="0.25">
      <c r="A128" s="13" t="str">
        <f t="shared" si="1"/>
        <v>S-603-N-D [inch]" x [inch]" Corrugated Aluminum End Section, [gauge] Gauge</v>
      </c>
      <c r="B128" s="13" t="s">
        <v>6084</v>
      </c>
      <c r="C128" s="13" t="s">
        <v>6085</v>
      </c>
      <c r="D128" s="13" t="s">
        <v>5928</v>
      </c>
      <c r="E128" s="13" t="s">
        <v>1569</v>
      </c>
      <c r="F128" s="13" t="s">
        <v>188</v>
      </c>
      <c r="G128" s="13" t="s">
        <v>189</v>
      </c>
      <c r="H128" s="13">
        <v>2024</v>
      </c>
      <c r="I128" s="13">
        <v>127</v>
      </c>
    </row>
    <row r="129" spans="1:9" x14ac:dyDescent="0.25">
      <c r="A129" s="13" t="str">
        <f t="shared" si="1"/>
        <v>S-603-N-E [inch]" Bituminous Coated Corrugated Aluminum Pipe, [gauge] Gauge</v>
      </c>
      <c r="B129" s="13" t="s">
        <v>6086</v>
      </c>
      <c r="C129" s="13" t="s">
        <v>6087</v>
      </c>
      <c r="D129" s="13" t="s">
        <v>5837</v>
      </c>
      <c r="E129" s="13" t="s">
        <v>1569</v>
      </c>
      <c r="F129" s="13" t="s">
        <v>188</v>
      </c>
      <c r="G129" s="13" t="s">
        <v>189</v>
      </c>
      <c r="H129" s="13">
        <v>2024</v>
      </c>
      <c r="I129" s="13">
        <v>128</v>
      </c>
    </row>
    <row r="130" spans="1:9" x14ac:dyDescent="0.25">
      <c r="A130" s="13" t="str">
        <f t="shared" si="1"/>
        <v>S-603-N-F [inch]" Bituminous Coated Corrugated Aluminum End Section, [gauge] Gauge</v>
      </c>
      <c r="B130" s="13" t="s">
        <v>6088</v>
      </c>
      <c r="C130" s="13" t="s">
        <v>6089</v>
      </c>
      <c r="D130" s="13" t="s">
        <v>5928</v>
      </c>
      <c r="E130" s="13" t="s">
        <v>1569</v>
      </c>
      <c r="F130" s="13" t="s">
        <v>188</v>
      </c>
      <c r="G130" s="13" t="s">
        <v>189</v>
      </c>
      <c r="H130" s="13">
        <v>2024</v>
      </c>
      <c r="I130" s="13">
        <v>129</v>
      </c>
    </row>
    <row r="131" spans="1:9" x14ac:dyDescent="0.25">
      <c r="A131" s="13" t="str">
        <f t="shared" ref="A131:A194" si="2">_xlfn.CONCAT(B131," ", C131)</f>
        <v>S-603-N-G [inch]" x [inch]" Bituminous Coated Corrugated Aluminum Arch Pipe, [gauge] Gauge, [corrugation] Corrugation</v>
      </c>
      <c r="B131" s="13" t="s">
        <v>6090</v>
      </c>
      <c r="C131" s="13" t="s">
        <v>6091</v>
      </c>
      <c r="D131" s="13" t="s">
        <v>5837</v>
      </c>
      <c r="E131" s="13" t="s">
        <v>1569</v>
      </c>
      <c r="F131" s="13" t="s">
        <v>188</v>
      </c>
      <c r="G131" s="13" t="s">
        <v>189</v>
      </c>
      <c r="H131" s="13">
        <v>2024</v>
      </c>
      <c r="I131" s="13">
        <v>130</v>
      </c>
    </row>
    <row r="132" spans="1:9" x14ac:dyDescent="0.25">
      <c r="A132" s="13" t="str">
        <f t="shared" si="2"/>
        <v>S-603-N-H [inch]" x [inch]" Bituminous Coated Corrugated Aluminum End Section, [gauge] Gauge</v>
      </c>
      <c r="B132" s="13" t="s">
        <v>6092</v>
      </c>
      <c r="C132" s="13" t="s">
        <v>6093</v>
      </c>
      <c r="D132" s="13" t="s">
        <v>5928</v>
      </c>
      <c r="E132" s="13" t="s">
        <v>1569</v>
      </c>
      <c r="F132" s="13" t="s">
        <v>188</v>
      </c>
      <c r="G132" s="13" t="s">
        <v>189</v>
      </c>
      <c r="H132" s="13">
        <v>2024</v>
      </c>
      <c r="I132" s="13">
        <v>131</v>
      </c>
    </row>
    <row r="133" spans="1:9" x14ac:dyDescent="0.25">
      <c r="A133" s="13" t="str">
        <f t="shared" si="2"/>
        <v>S-603-N-I [inch]" Bituminous Coated Paved Invert Corrugated Aluminum Pipe, [gauge] Gauge, [corrugation] Corrugation</v>
      </c>
      <c r="B133" s="13" t="s">
        <v>6094</v>
      </c>
      <c r="C133" s="13" t="s">
        <v>6095</v>
      </c>
      <c r="D133" s="13" t="s">
        <v>5837</v>
      </c>
      <c r="E133" s="13" t="s">
        <v>1569</v>
      </c>
      <c r="F133" s="13" t="s">
        <v>188</v>
      </c>
      <c r="G133" s="13" t="s">
        <v>189</v>
      </c>
      <c r="H133" s="13">
        <v>2024</v>
      </c>
      <c r="I133" s="13">
        <v>132</v>
      </c>
    </row>
    <row r="134" spans="1:9" x14ac:dyDescent="0.25">
      <c r="A134" s="13" t="str">
        <f t="shared" si="2"/>
        <v>S-603-N-J [inch]" Bituminous Coated Paved Invert, Corrugated Aluminum End Section, [gauge] Gauge</v>
      </c>
      <c r="B134" s="13" t="s">
        <v>6096</v>
      </c>
      <c r="C134" s="13" t="s">
        <v>6097</v>
      </c>
      <c r="D134" s="13" t="s">
        <v>5928</v>
      </c>
      <c r="E134" s="13" t="s">
        <v>1569</v>
      </c>
      <c r="F134" s="13" t="s">
        <v>188</v>
      </c>
      <c r="G134" s="13" t="s">
        <v>189</v>
      </c>
      <c r="H134" s="13">
        <v>2024</v>
      </c>
      <c r="I134" s="13">
        <v>133</v>
      </c>
    </row>
    <row r="135" spans="1:9" x14ac:dyDescent="0.25">
      <c r="A135" s="13" t="str">
        <f t="shared" si="2"/>
        <v>S-603-N-K [inch]" x [inch]" Bituminous Coated Paved Invert, Corrugated Aluminum Arch Pipe, [gauge] Gauge, [corrugation] Corrugation</v>
      </c>
      <c r="B135" s="13" t="s">
        <v>6098</v>
      </c>
      <c r="C135" s="13" t="s">
        <v>6099</v>
      </c>
      <c r="D135" s="13" t="s">
        <v>5837</v>
      </c>
      <c r="E135" s="13" t="s">
        <v>1569</v>
      </c>
      <c r="F135" s="13" t="s">
        <v>188</v>
      </c>
      <c r="G135" s="13" t="s">
        <v>189</v>
      </c>
      <c r="H135" s="13">
        <v>2024</v>
      </c>
      <c r="I135" s="13">
        <v>134</v>
      </c>
    </row>
    <row r="136" spans="1:9" x14ac:dyDescent="0.25">
      <c r="A136" s="13" t="str">
        <f t="shared" si="2"/>
        <v>S-603-N-L [inch]" x [inch]" Bituminous Coated Paved Invert Corrugated Aluminum End Section, [gauge] Gauge</v>
      </c>
      <c r="B136" s="13" t="s">
        <v>6100</v>
      </c>
      <c r="C136" s="13" t="s">
        <v>6101</v>
      </c>
      <c r="D136" s="13" t="s">
        <v>5928</v>
      </c>
      <c r="E136" s="13" t="s">
        <v>1569</v>
      </c>
      <c r="F136" s="13" t="s">
        <v>188</v>
      </c>
      <c r="G136" s="13" t="s">
        <v>189</v>
      </c>
      <c r="H136" s="13">
        <v>2024</v>
      </c>
      <c r="I136" s="13">
        <v>135</v>
      </c>
    </row>
    <row r="137" spans="1:9" x14ac:dyDescent="0.25">
      <c r="A137" s="13" t="str">
        <f t="shared" si="2"/>
        <v>S-603-P-E [inch]" Corrugated Polyethylene Pipe</v>
      </c>
      <c r="B137" s="13" t="s">
        <v>6102</v>
      </c>
      <c r="C137" s="13" t="s">
        <v>6103</v>
      </c>
      <c r="D137" s="13" t="s">
        <v>5837</v>
      </c>
      <c r="E137" s="13" t="s">
        <v>1569</v>
      </c>
      <c r="F137" s="13" t="s">
        <v>188</v>
      </c>
      <c r="G137" s="13" t="s">
        <v>189</v>
      </c>
      <c r="H137" s="13">
        <v>2024</v>
      </c>
      <c r="I137" s="13">
        <v>136</v>
      </c>
    </row>
    <row r="138" spans="1:9" x14ac:dyDescent="0.25">
      <c r="A138" s="13" t="str">
        <f t="shared" si="2"/>
        <v>S-603-P-F [inch]" Corrugated Polyethylene Pipe End Section</v>
      </c>
      <c r="B138" s="13" t="s">
        <v>6104</v>
      </c>
      <c r="C138" s="13" t="s">
        <v>6105</v>
      </c>
      <c r="D138" s="13" t="s">
        <v>5928</v>
      </c>
      <c r="E138" s="13" t="s">
        <v>1569</v>
      </c>
      <c r="F138" s="13" t="s">
        <v>188</v>
      </c>
      <c r="G138" s="13" t="s">
        <v>189</v>
      </c>
      <c r="H138" s="13">
        <v>2024</v>
      </c>
      <c r="I138" s="13">
        <v>137</v>
      </c>
    </row>
    <row r="139" spans="1:9" x14ac:dyDescent="0.25">
      <c r="A139" s="13" t="str">
        <f t="shared" si="2"/>
        <v>S-603-PVC [inch]" Corrugated Poly Vinyl Chloride Pipe</v>
      </c>
      <c r="B139" s="13" t="s">
        <v>6106</v>
      </c>
      <c r="C139" s="13" t="s">
        <v>6107</v>
      </c>
      <c r="D139" s="13" t="s">
        <v>5837</v>
      </c>
      <c r="E139" s="13" t="s">
        <v>1569</v>
      </c>
      <c r="F139" s="13" t="s">
        <v>188</v>
      </c>
      <c r="G139" s="13" t="s">
        <v>189</v>
      </c>
      <c r="H139" s="13">
        <v>2024</v>
      </c>
      <c r="I139" s="13">
        <v>138</v>
      </c>
    </row>
    <row r="140" spans="1:9" x14ac:dyDescent="0.25">
      <c r="A140" s="13" t="str">
        <f t="shared" si="2"/>
        <v>S-603-P-A [feet]' x [feet]' Precast Concrete Box Culvert</v>
      </c>
      <c r="B140" s="13" t="s">
        <v>6108</v>
      </c>
      <c r="C140" s="13" t="s">
        <v>6109</v>
      </c>
      <c r="D140" s="13" t="s">
        <v>5837</v>
      </c>
      <c r="E140" s="13" t="s">
        <v>1569</v>
      </c>
      <c r="F140" s="13" t="s">
        <v>188</v>
      </c>
      <c r="G140" s="13" t="s">
        <v>189</v>
      </c>
      <c r="H140" s="13">
        <v>2024</v>
      </c>
      <c r="I140" s="13">
        <v>139</v>
      </c>
    </row>
    <row r="141" spans="1:9" x14ac:dyDescent="0.25">
      <c r="A141" s="13" t="str">
        <f t="shared" si="2"/>
        <v>S-603-P-B [feet]' x [feet]' Precast Concrete Box Culvert End Section</v>
      </c>
      <c r="B141" s="13" t="s">
        <v>6110</v>
      </c>
      <c r="C141" s="13" t="s">
        <v>6111</v>
      </c>
      <c r="D141" s="13" t="s">
        <v>5928</v>
      </c>
      <c r="E141" s="13" t="s">
        <v>1569</v>
      </c>
      <c r="F141" s="13" t="s">
        <v>188</v>
      </c>
      <c r="G141" s="13" t="s">
        <v>189</v>
      </c>
      <c r="H141" s="13">
        <v>2024</v>
      </c>
      <c r="I141" s="13">
        <v>140</v>
      </c>
    </row>
    <row r="142" spans="1:9" x14ac:dyDescent="0.25">
      <c r="A142" s="13" t="str">
        <f t="shared" si="2"/>
        <v>S-603-R-A [inches]" Pipe Relaid ([type and class or gauge])</v>
      </c>
      <c r="B142" s="13" t="s">
        <v>6112</v>
      </c>
      <c r="C142" s="13" t="s">
        <v>6113</v>
      </c>
      <c r="D142" s="13" t="s">
        <v>5837</v>
      </c>
      <c r="E142" s="13" t="s">
        <v>1569</v>
      </c>
      <c r="F142" s="13" t="s">
        <v>188</v>
      </c>
      <c r="G142" s="13" t="s">
        <v>189</v>
      </c>
      <c r="H142" s="13">
        <v>2024</v>
      </c>
      <c r="I142" s="13">
        <v>141</v>
      </c>
    </row>
    <row r="143" spans="1:9" x14ac:dyDescent="0.25">
      <c r="A143" s="13" t="str">
        <f t="shared" si="2"/>
        <v>S-603-R-B [inches]" Pipe Removed and Relaid ([type and class or gauge])</v>
      </c>
      <c r="B143" s="13" t="s">
        <v>6114</v>
      </c>
      <c r="C143" s="13" t="s">
        <v>6115</v>
      </c>
      <c r="D143" s="13" t="s">
        <v>5837</v>
      </c>
      <c r="E143" s="13" t="s">
        <v>1569</v>
      </c>
      <c r="F143" s="13" t="s">
        <v>188</v>
      </c>
      <c r="G143" s="13" t="s">
        <v>189</v>
      </c>
      <c r="H143" s="13">
        <v>2024</v>
      </c>
      <c r="I143" s="13">
        <v>142</v>
      </c>
    </row>
    <row r="144" spans="1:9" x14ac:dyDescent="0.25">
      <c r="A144" s="13" t="str">
        <f t="shared" si="2"/>
        <v>S-603-R-C [inches]" End Section Removed and Relaid ([type and class or gauge])</v>
      </c>
      <c r="B144" s="13" t="s">
        <v>6116</v>
      </c>
      <c r="C144" s="13" t="s">
        <v>6117</v>
      </c>
      <c r="D144" s="13" t="s">
        <v>5928</v>
      </c>
      <c r="E144" s="13" t="s">
        <v>1569</v>
      </c>
      <c r="F144" s="13" t="s">
        <v>188</v>
      </c>
      <c r="G144" s="13" t="s">
        <v>189</v>
      </c>
      <c r="H144" s="13">
        <v>2024</v>
      </c>
      <c r="I144" s="13">
        <v>143</v>
      </c>
    </row>
    <row r="145" spans="1:9" x14ac:dyDescent="0.25">
      <c r="A145" s="13" t="str">
        <f t="shared" si="2"/>
        <v>S-603-S-A [inches]" [angle] Elbow, (Materials per Pay Item No. [pay item])</v>
      </c>
      <c r="B145" s="13" t="s">
        <v>6118</v>
      </c>
      <c r="C145" s="13" t="s">
        <v>6119</v>
      </c>
      <c r="D145" s="13" t="s">
        <v>5928</v>
      </c>
      <c r="E145" s="13" t="s">
        <v>1569</v>
      </c>
      <c r="F145" s="13" t="s">
        <v>188</v>
      </c>
      <c r="G145" s="13" t="s">
        <v>189</v>
      </c>
      <c r="H145" s="13">
        <v>2024</v>
      </c>
      <c r="I145" s="13">
        <v>144</v>
      </c>
    </row>
    <row r="146" spans="1:9" x14ac:dyDescent="0.25">
      <c r="A146" s="13" t="str">
        <f t="shared" si="2"/>
        <v>S-603-S-B [inches]" Branch Connection [type and description]</v>
      </c>
      <c r="B146" s="13" t="s">
        <v>6120</v>
      </c>
      <c r="C146" s="13" t="s">
        <v>6121</v>
      </c>
      <c r="D146" s="13" t="s">
        <v>5928</v>
      </c>
      <c r="E146" s="13" t="s">
        <v>1569</v>
      </c>
      <c r="F146" s="13" t="s">
        <v>188</v>
      </c>
      <c r="G146" s="13" t="s">
        <v>189</v>
      </c>
      <c r="H146" s="13">
        <v>2024</v>
      </c>
      <c r="I146" s="13">
        <v>145</v>
      </c>
    </row>
    <row r="147" spans="1:9" x14ac:dyDescent="0.25">
      <c r="A147" s="13" t="str">
        <f t="shared" si="2"/>
        <v>S-603-S-C [inches]" [type] Headwall, Per Plan No. [plan number]</v>
      </c>
      <c r="B147" s="13" t="s">
        <v>6122</v>
      </c>
      <c r="C147" s="13" t="s">
        <v>6123</v>
      </c>
      <c r="D147" s="13" t="s">
        <v>5928</v>
      </c>
      <c r="E147" s="13" t="s">
        <v>1569</v>
      </c>
      <c r="F147" s="13" t="s">
        <v>188</v>
      </c>
      <c r="G147" s="13" t="s">
        <v>189</v>
      </c>
      <c r="H147" s="13">
        <v>2024</v>
      </c>
      <c r="I147" s="13">
        <v>146</v>
      </c>
    </row>
    <row r="148" spans="1:9" x14ac:dyDescent="0.25">
      <c r="A148" s="13" t="str">
        <f t="shared" si="2"/>
        <v>S-604-A Castings</v>
      </c>
      <c r="B148" s="13" t="s">
        <v>6124</v>
      </c>
      <c r="C148" s="13" t="s">
        <v>6125</v>
      </c>
      <c r="D148" s="13" t="s">
        <v>6045</v>
      </c>
      <c r="E148" s="13" t="s">
        <v>187</v>
      </c>
      <c r="F148" s="13" t="s">
        <v>188</v>
      </c>
      <c r="G148" s="13" t="s">
        <v>189</v>
      </c>
      <c r="H148" s="13">
        <v>2024</v>
      </c>
      <c r="I148" s="13">
        <v>147</v>
      </c>
    </row>
    <row r="149" spans="1:9" x14ac:dyDescent="0.25">
      <c r="A149" s="13" t="str">
        <f t="shared" si="2"/>
        <v>S-604-B Gratings</v>
      </c>
      <c r="B149" s="13" t="s">
        <v>6126</v>
      </c>
      <c r="C149" s="13" t="s">
        <v>6127</v>
      </c>
      <c r="D149" s="13" t="s">
        <v>6045</v>
      </c>
      <c r="E149" s="13" t="s">
        <v>187</v>
      </c>
      <c r="F149" s="13" t="s">
        <v>188</v>
      </c>
      <c r="G149" s="13" t="s">
        <v>189</v>
      </c>
      <c r="H149" s="13">
        <v>2024</v>
      </c>
      <c r="I149" s="13">
        <v>148</v>
      </c>
    </row>
    <row r="150" spans="1:9" x14ac:dyDescent="0.25">
      <c r="A150" s="13" t="str">
        <f t="shared" si="2"/>
        <v>S-604-C Precast Manhole, [inches]-Inch Diameter</v>
      </c>
      <c r="B150" s="13" t="s">
        <v>6128</v>
      </c>
      <c r="C150" s="13" t="s">
        <v>6129</v>
      </c>
      <c r="D150" s="13" t="s">
        <v>5837</v>
      </c>
      <c r="E150" s="13" t="s">
        <v>187</v>
      </c>
      <c r="F150" s="13" t="s">
        <v>188</v>
      </c>
      <c r="G150" s="13" t="s">
        <v>189</v>
      </c>
      <c r="H150" s="13">
        <v>2024</v>
      </c>
      <c r="I150" s="13">
        <v>149</v>
      </c>
    </row>
    <row r="151" spans="1:9" x14ac:dyDescent="0.25">
      <c r="A151" s="13" t="str">
        <f t="shared" si="2"/>
        <v>S-605-A [inches]" Concrete Drain Tile for Underdrains, Class [class]</v>
      </c>
      <c r="B151" s="13" t="s">
        <v>6130</v>
      </c>
      <c r="C151" s="13" t="s">
        <v>6131</v>
      </c>
      <c r="D151" s="13" t="s">
        <v>5837</v>
      </c>
      <c r="E151" s="13" t="s">
        <v>1569</v>
      </c>
      <c r="F151" s="13" t="s">
        <v>188</v>
      </c>
      <c r="G151" s="13" t="s">
        <v>189</v>
      </c>
      <c r="H151" s="13">
        <v>2024</v>
      </c>
      <c r="I151" s="13">
        <v>150</v>
      </c>
    </row>
    <row r="152" spans="1:9" x14ac:dyDescent="0.25">
      <c r="A152" s="13" t="str">
        <f t="shared" si="2"/>
        <v>S-605-B [inches]" Perforated Concrete Pipe for Underdrains, Class [class]</v>
      </c>
      <c r="B152" s="13" t="s">
        <v>6132</v>
      </c>
      <c r="C152" s="13" t="s">
        <v>6133</v>
      </c>
      <c r="D152" s="13" t="s">
        <v>5837</v>
      </c>
      <c r="E152" s="13" t="s">
        <v>1569</v>
      </c>
      <c r="F152" s="13" t="s">
        <v>188</v>
      </c>
      <c r="G152" s="13" t="s">
        <v>189</v>
      </c>
      <c r="H152" s="13">
        <v>2024</v>
      </c>
      <c r="I152" s="13">
        <v>151</v>
      </c>
    </row>
    <row r="153" spans="1:9" x14ac:dyDescent="0.25">
      <c r="A153" s="13" t="str">
        <f t="shared" si="2"/>
        <v>S-605-C [inches]" Porous Concrete Pipe for Underdrains</v>
      </c>
      <c r="B153" s="13" t="s">
        <v>6134</v>
      </c>
      <c r="C153" s="13" t="s">
        <v>6135</v>
      </c>
      <c r="D153" s="13" t="s">
        <v>5837</v>
      </c>
      <c r="E153" s="13" t="s">
        <v>1569</v>
      </c>
      <c r="F153" s="13" t="s">
        <v>188</v>
      </c>
      <c r="G153" s="13" t="s">
        <v>189</v>
      </c>
      <c r="H153" s="13">
        <v>2024</v>
      </c>
      <c r="I153" s="13">
        <v>152</v>
      </c>
    </row>
    <row r="154" spans="1:9" x14ac:dyDescent="0.25">
      <c r="A154" s="13" t="str">
        <f t="shared" si="2"/>
        <v>S-605-D [inches]" Perforated Corrugated Metal Pipe for Underdrains, Type [type]</v>
      </c>
      <c r="B154" s="13" t="s">
        <v>6136</v>
      </c>
      <c r="C154" s="13" t="s">
        <v>6137</v>
      </c>
      <c r="D154" s="13" t="s">
        <v>5837</v>
      </c>
      <c r="E154" s="13" t="s">
        <v>1569</v>
      </c>
      <c r="F154" s="13" t="s">
        <v>188</v>
      </c>
      <c r="G154" s="13" t="s">
        <v>189</v>
      </c>
      <c r="H154" s="13">
        <v>2024</v>
      </c>
      <c r="I154" s="13">
        <v>153</v>
      </c>
    </row>
    <row r="155" spans="1:9" x14ac:dyDescent="0.25">
      <c r="A155" s="13" t="str">
        <f t="shared" si="2"/>
        <v>S-605-E [inches]" Non-Perforated Corrugated Metal Pipe for Underdrains, Type [type]</v>
      </c>
      <c r="B155" s="13" t="s">
        <v>6138</v>
      </c>
      <c r="C155" s="13" t="s">
        <v>6139</v>
      </c>
      <c r="D155" s="13" t="s">
        <v>5837</v>
      </c>
      <c r="E155" s="13" t="s">
        <v>1569</v>
      </c>
      <c r="F155" s="13" t="s">
        <v>188</v>
      </c>
      <c r="G155" s="13" t="s">
        <v>189</v>
      </c>
      <c r="H155" s="13">
        <v>2024</v>
      </c>
      <c r="I155" s="13">
        <v>154</v>
      </c>
    </row>
    <row r="156" spans="1:9" x14ac:dyDescent="0.25">
      <c r="A156" s="13" t="str">
        <f t="shared" si="2"/>
        <v>S-605-F [inches]" Bituminous-Coated Perforated Corrugated Metal Pipe for Underdrains, Type [type]</v>
      </c>
      <c r="B156" s="13" t="s">
        <v>6140</v>
      </c>
      <c r="C156" s="13" t="s">
        <v>6141</v>
      </c>
      <c r="D156" s="13" t="s">
        <v>5837</v>
      </c>
      <c r="E156" s="13" t="s">
        <v>1569</v>
      </c>
      <c r="F156" s="13" t="s">
        <v>188</v>
      </c>
      <c r="G156" s="13" t="s">
        <v>189</v>
      </c>
      <c r="H156" s="13">
        <v>2024</v>
      </c>
      <c r="I156" s="13">
        <v>155</v>
      </c>
    </row>
    <row r="157" spans="1:9" x14ac:dyDescent="0.25">
      <c r="A157" s="13" t="str">
        <f t="shared" si="2"/>
        <v>S-605-G [inches]" Bituminous-Coated Non-Perforated Corrugated Metal Pipe for Underdrains, Type [type]</v>
      </c>
      <c r="B157" s="13" t="s">
        <v>6142</v>
      </c>
      <c r="C157" s="13" t="s">
        <v>6143</v>
      </c>
      <c r="D157" s="13" t="s">
        <v>5837</v>
      </c>
      <c r="E157" s="13" t="s">
        <v>1569</v>
      </c>
      <c r="F157" s="13" t="s">
        <v>188</v>
      </c>
      <c r="G157" s="13" t="s">
        <v>189</v>
      </c>
      <c r="H157" s="13">
        <v>2024</v>
      </c>
      <c r="I157" s="13">
        <v>156</v>
      </c>
    </row>
    <row r="158" spans="1:9" x14ac:dyDescent="0.25">
      <c r="A158" s="13" t="str">
        <f t="shared" si="2"/>
        <v>S-605-H Blank</v>
      </c>
      <c r="B158" s="13" t="s">
        <v>6144</v>
      </c>
      <c r="C158" s="13" t="s">
        <v>5848</v>
      </c>
      <c r="D158" s="13" t="s">
        <v>187</v>
      </c>
      <c r="E158" s="13" t="s">
        <v>187</v>
      </c>
      <c r="F158" s="13" t="s">
        <v>188</v>
      </c>
      <c r="G158" s="13" t="s">
        <v>189</v>
      </c>
      <c r="H158" s="13">
        <v>2024</v>
      </c>
      <c r="I158" s="13">
        <v>157</v>
      </c>
    </row>
    <row r="159" spans="1:9" x14ac:dyDescent="0.25">
      <c r="A159" s="13" t="str">
        <f t="shared" si="2"/>
        <v>S-605-I Blank</v>
      </c>
      <c r="B159" s="13" t="s">
        <v>6145</v>
      </c>
      <c r="C159" s="13" t="s">
        <v>5848</v>
      </c>
      <c r="D159" s="13" t="s">
        <v>187</v>
      </c>
      <c r="E159" s="13" t="s">
        <v>187</v>
      </c>
      <c r="F159" s="13" t="s">
        <v>188</v>
      </c>
      <c r="G159" s="13" t="s">
        <v>189</v>
      </c>
      <c r="H159" s="13">
        <v>2024</v>
      </c>
      <c r="I159" s="13">
        <v>158</v>
      </c>
    </row>
    <row r="160" spans="1:9" x14ac:dyDescent="0.25">
      <c r="A160" s="13" t="str">
        <f t="shared" si="2"/>
        <v>S-605-J Blank</v>
      </c>
      <c r="B160" s="13" t="s">
        <v>6146</v>
      </c>
      <c r="C160" s="13" t="s">
        <v>5848</v>
      </c>
      <c r="D160" s="13" t="s">
        <v>187</v>
      </c>
      <c r="E160" s="13" t="s">
        <v>187</v>
      </c>
      <c r="F160" s="13" t="s">
        <v>188</v>
      </c>
      <c r="G160" s="13" t="s">
        <v>189</v>
      </c>
      <c r="H160" s="13">
        <v>2024</v>
      </c>
      <c r="I160" s="13">
        <v>159</v>
      </c>
    </row>
    <row r="161" spans="1:9" x14ac:dyDescent="0.25">
      <c r="A161" s="13" t="str">
        <f t="shared" si="2"/>
        <v>S-605-K Blank</v>
      </c>
      <c r="B161" s="13" t="s">
        <v>6147</v>
      </c>
      <c r="C161" s="13" t="s">
        <v>5848</v>
      </c>
      <c r="D161" s="13" t="s">
        <v>187</v>
      </c>
      <c r="E161" s="13" t="s">
        <v>187</v>
      </c>
      <c r="F161" s="13" t="s">
        <v>188</v>
      </c>
      <c r="G161" s="13" t="s">
        <v>189</v>
      </c>
      <c r="H161" s="13">
        <v>2024</v>
      </c>
      <c r="I161" s="13">
        <v>160</v>
      </c>
    </row>
    <row r="162" spans="1:9" x14ac:dyDescent="0.25">
      <c r="A162" s="13" t="str">
        <f t="shared" si="2"/>
        <v>S-605-L Blank</v>
      </c>
      <c r="B162" s="13" t="s">
        <v>6148</v>
      </c>
      <c r="C162" s="13" t="s">
        <v>5848</v>
      </c>
      <c r="D162" s="13" t="s">
        <v>187</v>
      </c>
      <c r="E162" s="13" t="s">
        <v>187</v>
      </c>
      <c r="F162" s="13" t="s">
        <v>188</v>
      </c>
      <c r="G162" s="13" t="s">
        <v>189</v>
      </c>
      <c r="H162" s="13">
        <v>2024</v>
      </c>
      <c r="I162" s="13">
        <v>161</v>
      </c>
    </row>
    <row r="163" spans="1:9" x14ac:dyDescent="0.25">
      <c r="A163" s="13" t="str">
        <f t="shared" si="2"/>
        <v>S-605-M [inch]" Perforated Corrugated Aluminum Pipe for Underdrains, Type [type]</v>
      </c>
      <c r="B163" s="13" t="s">
        <v>6149</v>
      </c>
      <c r="C163" s="13" t="s">
        <v>6150</v>
      </c>
      <c r="D163" s="13" t="s">
        <v>5837</v>
      </c>
      <c r="E163" s="13" t="s">
        <v>1569</v>
      </c>
      <c r="F163" s="13" t="s">
        <v>188</v>
      </c>
      <c r="G163" s="13" t="s">
        <v>189</v>
      </c>
      <c r="H163" s="13">
        <v>2024</v>
      </c>
      <c r="I163" s="13">
        <v>162</v>
      </c>
    </row>
    <row r="164" spans="1:9" x14ac:dyDescent="0.25">
      <c r="A164" s="13" t="str">
        <f t="shared" si="2"/>
        <v>S-605-N [inch]" Non-Perforated Corrugated Aluminum Pipe for Underdrains, Type [type]</v>
      </c>
      <c r="B164" s="13" t="s">
        <v>6151</v>
      </c>
      <c r="C164" s="13" t="s">
        <v>6152</v>
      </c>
      <c r="D164" s="13" t="s">
        <v>5837</v>
      </c>
      <c r="E164" s="13" t="s">
        <v>1569</v>
      </c>
      <c r="F164" s="13" t="s">
        <v>188</v>
      </c>
      <c r="G164" s="13" t="s">
        <v>189</v>
      </c>
      <c r="H164" s="13">
        <v>2024</v>
      </c>
      <c r="I164" s="13">
        <v>163</v>
      </c>
    </row>
    <row r="165" spans="1:9" x14ac:dyDescent="0.25">
      <c r="A165" s="13" t="str">
        <f t="shared" si="2"/>
        <v>S-605-O [inch]" Perforated Sewer Pipe for Underdrains (SDR [number])</v>
      </c>
      <c r="B165" s="13" t="s">
        <v>6153</v>
      </c>
      <c r="C165" s="13" t="s">
        <v>6154</v>
      </c>
      <c r="D165" s="13" t="s">
        <v>5837</v>
      </c>
      <c r="E165" s="13" t="s">
        <v>1569</v>
      </c>
      <c r="F165" s="13" t="s">
        <v>188</v>
      </c>
      <c r="G165" s="13" t="s">
        <v>189</v>
      </c>
      <c r="H165" s="13">
        <v>2024</v>
      </c>
      <c r="I165" s="13">
        <v>164</v>
      </c>
    </row>
    <row r="166" spans="1:9" x14ac:dyDescent="0.25">
      <c r="A166" s="13" t="str">
        <f t="shared" si="2"/>
        <v>S-605-P [inch]" Non-Perforated Sewer Pipe for Underdrains (SDR [number])</v>
      </c>
      <c r="B166" s="13" t="s">
        <v>6155</v>
      </c>
      <c r="C166" s="13" t="s">
        <v>6156</v>
      </c>
      <c r="D166" s="13" t="s">
        <v>5837</v>
      </c>
      <c r="E166" s="13" t="s">
        <v>1569</v>
      </c>
      <c r="F166" s="13" t="s">
        <v>188</v>
      </c>
      <c r="G166" s="13" t="s">
        <v>189</v>
      </c>
      <c r="H166" s="13">
        <v>2024</v>
      </c>
      <c r="I166" s="13">
        <v>165</v>
      </c>
    </row>
    <row r="167" spans="1:9" x14ac:dyDescent="0.25">
      <c r="A167" s="13" t="str">
        <f t="shared" si="2"/>
        <v>S-605-Q [inch]" Perforated Corrugated Polyethylene Drainage Tubing for Underdrains</v>
      </c>
      <c r="B167" s="13" t="s">
        <v>6157</v>
      </c>
      <c r="C167" s="13" t="s">
        <v>6158</v>
      </c>
      <c r="D167" s="13" t="s">
        <v>5837</v>
      </c>
      <c r="E167" s="13" t="s">
        <v>1569</v>
      </c>
      <c r="F167" s="13" t="s">
        <v>188</v>
      </c>
      <c r="G167" s="13" t="s">
        <v>189</v>
      </c>
      <c r="H167" s="13">
        <v>2024</v>
      </c>
      <c r="I167" s="13">
        <v>166</v>
      </c>
    </row>
    <row r="168" spans="1:9" x14ac:dyDescent="0.25">
      <c r="A168" s="13" t="str">
        <f t="shared" si="2"/>
        <v>S-605-R [inch]" Non-Perforated Corrugated Polyethylene Drainage Tubing for Underdrains</v>
      </c>
      <c r="B168" s="13" t="s">
        <v>6159</v>
      </c>
      <c r="C168" s="13" t="s">
        <v>6160</v>
      </c>
      <c r="D168" s="13" t="s">
        <v>5837</v>
      </c>
      <c r="E168" s="13" t="s">
        <v>1569</v>
      </c>
      <c r="F168" s="13" t="s">
        <v>188</v>
      </c>
      <c r="G168" s="13" t="s">
        <v>189</v>
      </c>
      <c r="H168" s="13">
        <v>2024</v>
      </c>
      <c r="I168" s="13">
        <v>167</v>
      </c>
    </row>
    <row r="169" spans="1:9" x14ac:dyDescent="0.25">
      <c r="A169" s="13" t="str">
        <f t="shared" si="2"/>
        <v>S-605-S [inches]" Semicircular Perforated Plastic Pipe for Underdrains</v>
      </c>
      <c r="B169" s="13" t="s">
        <v>6161</v>
      </c>
      <c r="C169" s="13" t="s">
        <v>6162</v>
      </c>
      <c r="D169" s="13" t="s">
        <v>5837</v>
      </c>
      <c r="E169" s="13" t="s">
        <v>1569</v>
      </c>
      <c r="F169" s="13" t="s">
        <v>188</v>
      </c>
      <c r="G169" s="13" t="s">
        <v>189</v>
      </c>
      <c r="H169" s="13">
        <v>2024</v>
      </c>
      <c r="I169" s="13">
        <v>168</v>
      </c>
    </row>
    <row r="170" spans="1:9" x14ac:dyDescent="0.25">
      <c r="A170" s="13" t="str">
        <f t="shared" si="2"/>
        <v>S-605-T [inches]" Perforated Pipe for Underdrains, Optional</v>
      </c>
      <c r="B170" s="13" t="s">
        <v>6163</v>
      </c>
      <c r="C170" s="13" t="s">
        <v>6164</v>
      </c>
      <c r="D170" s="13" t="s">
        <v>5837</v>
      </c>
      <c r="E170" s="13" t="s">
        <v>1569</v>
      </c>
      <c r="F170" s="13" t="s">
        <v>188</v>
      </c>
      <c r="G170" s="13" t="s">
        <v>189</v>
      </c>
      <c r="H170" s="13">
        <v>2024</v>
      </c>
      <c r="I170" s="13">
        <v>169</v>
      </c>
    </row>
    <row r="171" spans="1:9" x14ac:dyDescent="0.25">
      <c r="A171" s="13" t="str">
        <f t="shared" si="2"/>
        <v>S-605-U [inches]" Non-perforated Pipe for Underdrains, Optional</v>
      </c>
      <c r="B171" s="13" t="s">
        <v>6165</v>
      </c>
      <c r="C171" s="13" t="s">
        <v>6166</v>
      </c>
      <c r="D171" s="13" t="s">
        <v>5837</v>
      </c>
      <c r="E171" s="13" t="s">
        <v>1569</v>
      </c>
      <c r="F171" s="13" t="s">
        <v>188</v>
      </c>
      <c r="G171" s="13" t="s">
        <v>189</v>
      </c>
      <c r="H171" s="13">
        <v>2024</v>
      </c>
      <c r="I171" s="13">
        <v>170</v>
      </c>
    </row>
    <row r="172" spans="1:9" x14ac:dyDescent="0.25">
      <c r="A172" s="13" t="str">
        <f t="shared" si="2"/>
        <v>S-605-V [inches]" Blind Drain</v>
      </c>
      <c r="B172" s="13" t="s">
        <v>6167</v>
      </c>
      <c r="C172" s="13" t="s">
        <v>6168</v>
      </c>
      <c r="D172" s="13" t="s">
        <v>5837</v>
      </c>
      <c r="E172" s="13" t="s">
        <v>1569</v>
      </c>
      <c r="F172" s="13" t="s">
        <v>188</v>
      </c>
      <c r="G172" s="13" t="s">
        <v>189</v>
      </c>
      <c r="H172" s="13">
        <v>2024</v>
      </c>
      <c r="I172" s="13">
        <v>171</v>
      </c>
    </row>
    <row r="173" spans="1:9" x14ac:dyDescent="0.25">
      <c r="A173" s="13" t="str">
        <f t="shared" si="2"/>
        <v>S-605-W Filter Material for Combination Storm Drain and/or Underdrains, Type [type]</v>
      </c>
      <c r="B173" s="13" t="s">
        <v>6169</v>
      </c>
      <c r="C173" s="13" t="s">
        <v>6170</v>
      </c>
      <c r="D173" s="13" t="s">
        <v>5844</v>
      </c>
      <c r="E173" s="13" t="s">
        <v>1221</v>
      </c>
      <c r="F173" s="13" t="s">
        <v>188</v>
      </c>
      <c r="G173" s="13" t="s">
        <v>189</v>
      </c>
      <c r="H173" s="13">
        <v>2024</v>
      </c>
      <c r="I173" s="13">
        <v>172</v>
      </c>
    </row>
    <row r="174" spans="1:9" x14ac:dyDescent="0.25">
      <c r="A174" s="13" t="str">
        <f t="shared" si="2"/>
        <v>S-605-X Filter Material for Filter Beds, Type [type]</v>
      </c>
      <c r="B174" s="13" t="s">
        <v>6171</v>
      </c>
      <c r="C174" s="13" t="s">
        <v>6172</v>
      </c>
      <c r="D174" s="13" t="s">
        <v>5844</v>
      </c>
      <c r="E174" s="13" t="s">
        <v>1221</v>
      </c>
      <c r="F174" s="13" t="s">
        <v>188</v>
      </c>
      <c r="G174" s="13" t="s">
        <v>189</v>
      </c>
      <c r="H174" s="13">
        <v>2024</v>
      </c>
      <c r="I174" s="13">
        <v>173</v>
      </c>
    </row>
    <row r="175" spans="1:9" x14ac:dyDescent="0.25">
      <c r="A175" s="13" t="str">
        <f t="shared" si="2"/>
        <v>S-605-Y Impervious Material, Type [type]</v>
      </c>
      <c r="B175" s="13" t="s">
        <v>6173</v>
      </c>
      <c r="C175" s="13" t="s">
        <v>6174</v>
      </c>
      <c r="D175" s="13" t="s">
        <v>5844</v>
      </c>
      <c r="E175" s="13" t="s">
        <v>1221</v>
      </c>
      <c r="F175" s="13" t="s">
        <v>188</v>
      </c>
      <c r="G175" s="13" t="s">
        <v>189</v>
      </c>
      <c r="H175" s="13">
        <v>2024</v>
      </c>
      <c r="I175" s="13">
        <v>174</v>
      </c>
    </row>
    <row r="176" spans="1:9" x14ac:dyDescent="0.25">
      <c r="A176" s="13" t="str">
        <f t="shared" si="2"/>
        <v>S-605-Z Underdrain Appurtenances ([description])</v>
      </c>
      <c r="B176" s="13" t="s">
        <v>6175</v>
      </c>
      <c r="C176" s="13" t="s">
        <v>6176</v>
      </c>
      <c r="D176" s="13" t="s">
        <v>5928</v>
      </c>
      <c r="E176" s="13" t="s">
        <v>187</v>
      </c>
      <c r="F176" s="13" t="s">
        <v>188</v>
      </c>
      <c r="G176" s="13" t="s">
        <v>189</v>
      </c>
      <c r="H176" s="13">
        <v>2024</v>
      </c>
      <c r="I176" s="13">
        <v>175</v>
      </c>
    </row>
    <row r="177" spans="1:9" x14ac:dyDescent="0.25">
      <c r="A177" s="13" t="str">
        <f t="shared" si="2"/>
        <v>S-605-AA Geotextile for Subsurface Drainage, Type [type], AOS [apparent opening size]</v>
      </c>
      <c r="B177" s="13" t="s">
        <v>6177</v>
      </c>
      <c r="C177" s="13" t="s">
        <v>6178</v>
      </c>
      <c r="D177" s="13" t="s">
        <v>5839</v>
      </c>
      <c r="E177" s="13" t="s">
        <v>187</v>
      </c>
      <c r="F177" s="13" t="s">
        <v>188</v>
      </c>
      <c r="G177" s="13" t="s">
        <v>189</v>
      </c>
      <c r="H177" s="13">
        <v>2024</v>
      </c>
      <c r="I177" s="13">
        <v>176</v>
      </c>
    </row>
    <row r="178" spans="1:9" x14ac:dyDescent="0.25">
      <c r="A178" s="13" t="str">
        <f t="shared" si="2"/>
        <v>S-606-A Guard Post</v>
      </c>
      <c r="B178" s="13" t="s">
        <v>6179</v>
      </c>
      <c r="C178" s="13" t="s">
        <v>6180</v>
      </c>
      <c r="D178" s="13" t="s">
        <v>5928</v>
      </c>
      <c r="E178" s="13" t="s">
        <v>187</v>
      </c>
      <c r="F178" s="13" t="s">
        <v>188</v>
      </c>
      <c r="G178" s="13" t="s">
        <v>189</v>
      </c>
      <c r="H178" s="13">
        <v>2024</v>
      </c>
      <c r="I178" s="13">
        <v>177</v>
      </c>
    </row>
    <row r="179" spans="1:9" x14ac:dyDescent="0.25">
      <c r="A179" s="13" t="str">
        <f t="shared" si="2"/>
        <v>S-606-B Guardrail, (Designation)</v>
      </c>
      <c r="B179" s="13" t="s">
        <v>6181</v>
      </c>
      <c r="C179" s="13" t="s">
        <v>6182</v>
      </c>
      <c r="D179" s="13" t="s">
        <v>5837</v>
      </c>
      <c r="E179" s="13" t="s">
        <v>187</v>
      </c>
      <c r="F179" s="13" t="s">
        <v>188</v>
      </c>
      <c r="G179" s="13" t="s">
        <v>189</v>
      </c>
      <c r="H179" s="13">
        <v>2024</v>
      </c>
      <c r="I179" s="13">
        <v>178</v>
      </c>
    </row>
    <row r="180" spans="1:9" x14ac:dyDescent="0.25">
      <c r="A180" s="13" t="str">
        <f t="shared" si="2"/>
        <v>S-606-C Guardrail, Cable Anchor, (Designation)</v>
      </c>
      <c r="B180" s="13" t="s">
        <v>6183</v>
      </c>
      <c r="C180" s="13" t="s">
        <v>6184</v>
      </c>
      <c r="D180" s="13" t="s">
        <v>5837</v>
      </c>
      <c r="E180" s="13" t="s">
        <v>187</v>
      </c>
      <c r="F180" s="13" t="s">
        <v>188</v>
      </c>
      <c r="G180" s="13" t="s">
        <v>189</v>
      </c>
      <c r="H180" s="13">
        <v>2024</v>
      </c>
      <c r="I180" s="13">
        <v>179</v>
      </c>
    </row>
    <row r="181" spans="1:9" x14ac:dyDescent="0.25">
      <c r="A181" s="13" t="str">
        <f t="shared" si="2"/>
        <v>S-606-D Guardrail, Bridge End Section, (Designation)</v>
      </c>
      <c r="B181" s="13" t="s">
        <v>6185</v>
      </c>
      <c r="C181" s="13" t="s">
        <v>6186</v>
      </c>
      <c r="D181" s="13" t="s">
        <v>5928</v>
      </c>
      <c r="E181" s="13" t="s">
        <v>187</v>
      </c>
      <c r="F181" s="13" t="s">
        <v>188</v>
      </c>
      <c r="G181" s="13" t="s">
        <v>189</v>
      </c>
      <c r="H181" s="13">
        <v>2024</v>
      </c>
      <c r="I181" s="13">
        <v>180</v>
      </c>
    </row>
    <row r="182" spans="1:9" x14ac:dyDescent="0.25">
      <c r="A182" s="13" t="str">
        <f t="shared" si="2"/>
        <v>S-606-E Guardrail, Terminal End Section (Designation)</v>
      </c>
      <c r="B182" s="13" t="s">
        <v>6187</v>
      </c>
      <c r="C182" s="13" t="s">
        <v>6188</v>
      </c>
      <c r="D182" s="13" t="s">
        <v>5928</v>
      </c>
      <c r="E182" s="13" t="s">
        <v>187</v>
      </c>
      <c r="F182" s="13" t="s">
        <v>188</v>
      </c>
      <c r="G182" s="13" t="s">
        <v>189</v>
      </c>
      <c r="H182" s="13">
        <v>2024</v>
      </c>
      <c r="I182" s="13">
        <v>181</v>
      </c>
    </row>
    <row r="183" spans="1:9" x14ac:dyDescent="0.25">
      <c r="A183" s="13" t="str">
        <f t="shared" si="2"/>
        <v>S-606-F Special Sections, (Designation)</v>
      </c>
      <c r="B183" s="13" t="s">
        <v>6189</v>
      </c>
      <c r="C183" s="13" t="s">
        <v>6190</v>
      </c>
      <c r="D183" s="13" t="s">
        <v>5837</v>
      </c>
      <c r="E183" s="13" t="s">
        <v>187</v>
      </c>
      <c r="F183" s="13" t="s">
        <v>188</v>
      </c>
      <c r="G183" s="13" t="s">
        <v>189</v>
      </c>
      <c r="H183" s="13">
        <v>2024</v>
      </c>
      <c r="I183" s="13">
        <v>182</v>
      </c>
    </row>
    <row r="184" spans="1:9" x14ac:dyDescent="0.25">
      <c r="A184" s="13" t="str">
        <f t="shared" si="2"/>
        <v>S-607-A Roadway Construction Surveying</v>
      </c>
      <c r="B184" s="13" t="s">
        <v>6191</v>
      </c>
      <c r="C184" s="13" t="s">
        <v>6192</v>
      </c>
      <c r="D184" s="13" t="s">
        <v>5826</v>
      </c>
      <c r="E184" s="13" t="s">
        <v>187</v>
      </c>
      <c r="F184" s="13" t="s">
        <v>188</v>
      </c>
      <c r="G184" s="13" t="s">
        <v>189</v>
      </c>
      <c r="H184" s="13">
        <v>2024</v>
      </c>
      <c r="I184" s="13">
        <v>183</v>
      </c>
    </row>
    <row r="185" spans="1:9" x14ac:dyDescent="0.25">
      <c r="A185" s="13" t="str">
        <f t="shared" si="2"/>
        <v>S-607-B Bridge Construction Surveying</v>
      </c>
      <c r="B185" s="13" t="s">
        <v>6193</v>
      </c>
      <c r="C185" s="13" t="s">
        <v>6194</v>
      </c>
      <c r="D185" s="13" t="s">
        <v>5826</v>
      </c>
      <c r="E185" s="13" t="s">
        <v>187</v>
      </c>
      <c r="F185" s="13" t="s">
        <v>188</v>
      </c>
      <c r="G185" s="13" t="s">
        <v>189</v>
      </c>
      <c r="H185" s="13">
        <v>2024</v>
      </c>
      <c r="I185" s="13">
        <v>184</v>
      </c>
    </row>
    <row r="186" spans="1:9" x14ac:dyDescent="0.25">
      <c r="A186" s="13" t="str">
        <f t="shared" si="2"/>
        <v>S-608-A Concrete Sidewalk</v>
      </c>
      <c r="B186" s="13" t="s">
        <v>6195</v>
      </c>
      <c r="C186" s="13" t="s">
        <v>6196</v>
      </c>
      <c r="D186" s="13" t="s">
        <v>5839</v>
      </c>
      <c r="E186" s="13" t="s">
        <v>1569</v>
      </c>
      <c r="F186" s="13" t="s">
        <v>188</v>
      </c>
      <c r="G186" s="13" t="s">
        <v>189</v>
      </c>
      <c r="H186" s="13">
        <v>2024</v>
      </c>
      <c r="I186" s="13">
        <v>185</v>
      </c>
    </row>
    <row r="187" spans="1:9" x14ac:dyDescent="0.25">
      <c r="A187" s="13" t="str">
        <f t="shared" si="2"/>
        <v>S-608-B Concrete Driveway</v>
      </c>
      <c r="B187" s="13" t="s">
        <v>6197</v>
      </c>
      <c r="C187" s="13" t="s">
        <v>6198</v>
      </c>
      <c r="D187" s="13" t="s">
        <v>5839</v>
      </c>
      <c r="E187" s="13" t="s">
        <v>1569</v>
      </c>
      <c r="F187" s="13" t="s">
        <v>188</v>
      </c>
      <c r="G187" s="13" t="s">
        <v>189</v>
      </c>
      <c r="H187" s="13">
        <v>2024</v>
      </c>
      <c r="I187" s="13">
        <v>186</v>
      </c>
    </row>
    <row r="188" spans="1:9" x14ac:dyDescent="0.25">
      <c r="A188" s="13" t="str">
        <f t="shared" si="2"/>
        <v>S-609-A Concrete Gutter ([designation])</v>
      </c>
      <c r="B188" s="13" t="s">
        <v>6199</v>
      </c>
      <c r="C188" s="13" t="s">
        <v>6200</v>
      </c>
      <c r="D188" s="13" t="s">
        <v>5837</v>
      </c>
      <c r="E188" s="13" t="s">
        <v>1569</v>
      </c>
      <c r="F188" s="13" t="s">
        <v>188</v>
      </c>
      <c r="G188" s="13" t="s">
        <v>189</v>
      </c>
      <c r="H188" s="13">
        <v>2024</v>
      </c>
      <c r="I188" s="13">
        <v>187</v>
      </c>
    </row>
    <row r="189" spans="1:9" x14ac:dyDescent="0.25">
      <c r="A189" s="13" t="str">
        <f t="shared" si="2"/>
        <v>S-609-B Concrete Curb, Type [type]</v>
      </c>
      <c r="B189" s="13" t="s">
        <v>6201</v>
      </c>
      <c r="C189" s="13" t="s">
        <v>6202</v>
      </c>
      <c r="D189" s="13" t="s">
        <v>5837</v>
      </c>
      <c r="E189" s="13" t="s">
        <v>1569</v>
      </c>
      <c r="F189" s="13" t="s">
        <v>188</v>
      </c>
      <c r="G189" s="13" t="s">
        <v>189</v>
      </c>
      <c r="H189" s="13">
        <v>2024</v>
      </c>
      <c r="I189" s="13">
        <v>188</v>
      </c>
    </row>
    <row r="190" spans="1:9" x14ac:dyDescent="0.25">
      <c r="A190" s="13" t="str">
        <f t="shared" si="2"/>
        <v>S-609-C Concrete Curb (Integral) Type [type]</v>
      </c>
      <c r="B190" s="13" t="s">
        <v>6203</v>
      </c>
      <c r="C190" s="13" t="s">
        <v>6204</v>
      </c>
      <c r="D190" s="13" t="s">
        <v>5837</v>
      </c>
      <c r="E190" s="13" t="s">
        <v>1569</v>
      </c>
      <c r="F190" s="13" t="s">
        <v>188</v>
      </c>
      <c r="G190" s="13" t="s">
        <v>189</v>
      </c>
      <c r="H190" s="13">
        <v>2024</v>
      </c>
      <c r="I190" s="13">
        <v>189</v>
      </c>
    </row>
    <row r="191" spans="1:9" x14ac:dyDescent="0.25">
      <c r="A191" s="13" t="str">
        <f t="shared" si="2"/>
        <v>S-609-D Combination Concrete Curb and Gutter</v>
      </c>
      <c r="B191" s="13" t="s">
        <v>6205</v>
      </c>
      <c r="C191" s="13" t="s">
        <v>6206</v>
      </c>
      <c r="D191" s="13" t="s">
        <v>5837</v>
      </c>
      <c r="E191" s="13" t="s">
        <v>1569</v>
      </c>
      <c r="F191" s="13" t="s">
        <v>188</v>
      </c>
      <c r="G191" s="13" t="s">
        <v>189</v>
      </c>
      <c r="H191" s="13">
        <v>2024</v>
      </c>
      <c r="I191" s="13">
        <v>190</v>
      </c>
    </row>
    <row r="192" spans="1:9" x14ac:dyDescent="0.25">
      <c r="A192" s="13" t="str">
        <f t="shared" si="2"/>
        <v>S-609-E Bituminous Curb</v>
      </c>
      <c r="B192" s="13" t="s">
        <v>6207</v>
      </c>
      <c r="C192" s="13" t="s">
        <v>6208</v>
      </c>
      <c r="D192" s="13" t="s">
        <v>5837</v>
      </c>
      <c r="E192" s="13" t="s">
        <v>1569</v>
      </c>
      <c r="F192" s="13" t="s">
        <v>188</v>
      </c>
      <c r="G192" s="13" t="s">
        <v>189</v>
      </c>
      <c r="H192" s="13">
        <v>2024</v>
      </c>
      <c r="I192" s="13">
        <v>191</v>
      </c>
    </row>
    <row r="193" spans="1:9" x14ac:dyDescent="0.25">
      <c r="A193" s="13" t="str">
        <f t="shared" si="2"/>
        <v>S-611-A Brick Masonry</v>
      </c>
      <c r="B193" s="13" t="s">
        <v>6209</v>
      </c>
      <c r="C193" s="13" t="s">
        <v>6210</v>
      </c>
      <c r="D193" s="13" t="s">
        <v>5844</v>
      </c>
      <c r="E193" s="13" t="s">
        <v>1569</v>
      </c>
      <c r="F193" s="13" t="s">
        <v>188</v>
      </c>
      <c r="G193" s="13" t="s">
        <v>189</v>
      </c>
      <c r="H193" s="13">
        <v>2024</v>
      </c>
      <c r="I193" s="13">
        <v>192</v>
      </c>
    </row>
    <row r="194" spans="1:9" x14ac:dyDescent="0.25">
      <c r="A194" s="13" t="str">
        <f t="shared" si="2"/>
        <v>S-611-B Brick Masonry</v>
      </c>
      <c r="B194" s="13" t="s">
        <v>6211</v>
      </c>
      <c r="C194" s="13" t="s">
        <v>6210</v>
      </c>
      <c r="D194" s="13" t="s">
        <v>6212</v>
      </c>
      <c r="E194" s="13" t="s">
        <v>1569</v>
      </c>
      <c r="F194" s="13" t="s">
        <v>188</v>
      </c>
      <c r="G194" s="13" t="s">
        <v>189</v>
      </c>
      <c r="H194" s="13">
        <v>2024</v>
      </c>
      <c r="I194" s="13">
        <v>193</v>
      </c>
    </row>
    <row r="195" spans="1:9" x14ac:dyDescent="0.25">
      <c r="A195" s="13" t="str">
        <f t="shared" ref="A195:A258" si="3">_xlfn.CONCAT(B195," ", C195)</f>
        <v>S-612-A Holes</v>
      </c>
      <c r="B195" s="13" t="s">
        <v>6213</v>
      </c>
      <c r="C195" s="13" t="s">
        <v>6214</v>
      </c>
      <c r="D195" s="13" t="s">
        <v>5928</v>
      </c>
      <c r="E195" s="13" t="s">
        <v>187</v>
      </c>
      <c r="F195" s="13" t="s">
        <v>188</v>
      </c>
      <c r="G195" s="13" t="s">
        <v>189</v>
      </c>
      <c r="H195" s="13">
        <v>2024</v>
      </c>
      <c r="I195" s="13">
        <v>194</v>
      </c>
    </row>
    <row r="196" spans="1:9" x14ac:dyDescent="0.25">
      <c r="A196" s="13" t="str">
        <f t="shared" si="3"/>
        <v>S-612-B Portland Cement Pressure Grout Slurry, Type [type]</v>
      </c>
      <c r="B196" s="13" t="s">
        <v>6215</v>
      </c>
      <c r="C196" s="13" t="s">
        <v>6216</v>
      </c>
      <c r="D196" s="13" t="s">
        <v>6045</v>
      </c>
      <c r="E196" s="13" t="s">
        <v>1569</v>
      </c>
      <c r="F196" s="13" t="s">
        <v>188</v>
      </c>
      <c r="G196" s="13" t="s">
        <v>189</v>
      </c>
      <c r="H196" s="13">
        <v>2024</v>
      </c>
      <c r="I196" s="13">
        <v>195</v>
      </c>
    </row>
    <row r="197" spans="1:9" x14ac:dyDescent="0.25">
      <c r="A197" s="13" t="str">
        <f t="shared" si="3"/>
        <v>S-612-C Calcium Chloride</v>
      </c>
      <c r="B197" s="13" t="s">
        <v>6217</v>
      </c>
      <c r="C197" s="13" t="s">
        <v>6218</v>
      </c>
      <c r="D197" s="13" t="s">
        <v>6045</v>
      </c>
      <c r="E197" s="13" t="s">
        <v>187</v>
      </c>
      <c r="F197" s="13" t="s">
        <v>188</v>
      </c>
      <c r="G197" s="13" t="s">
        <v>189</v>
      </c>
      <c r="H197" s="13">
        <v>2024</v>
      </c>
      <c r="I197" s="13">
        <v>196</v>
      </c>
    </row>
    <row r="198" spans="1:9" x14ac:dyDescent="0.25">
      <c r="A198" s="13" t="str">
        <f t="shared" si="3"/>
        <v>S-612-D Preliminary Testing</v>
      </c>
      <c r="B198" s="13" t="s">
        <v>6219</v>
      </c>
      <c r="C198" s="13" t="s">
        <v>6220</v>
      </c>
      <c r="D198" s="13" t="s">
        <v>6221</v>
      </c>
      <c r="E198" s="13" t="s">
        <v>187</v>
      </c>
      <c r="F198" s="13" t="s">
        <v>188</v>
      </c>
      <c r="G198" s="13" t="s">
        <v>189</v>
      </c>
      <c r="H198" s="13">
        <v>2024</v>
      </c>
      <c r="I198" s="13">
        <v>197</v>
      </c>
    </row>
    <row r="199" spans="1:9" x14ac:dyDescent="0.25">
      <c r="A199" s="13" t="str">
        <f t="shared" si="3"/>
        <v>S-612-E Stability Testing, Lane Joint</v>
      </c>
      <c r="B199" s="13" t="s">
        <v>6222</v>
      </c>
      <c r="C199" s="13" t="s">
        <v>6223</v>
      </c>
      <c r="D199" s="13" t="s">
        <v>5928</v>
      </c>
      <c r="E199" s="13" t="s">
        <v>187</v>
      </c>
      <c r="F199" s="13" t="s">
        <v>188</v>
      </c>
      <c r="G199" s="13" t="s">
        <v>189</v>
      </c>
      <c r="H199" s="13">
        <v>2024</v>
      </c>
      <c r="I199" s="13">
        <v>198</v>
      </c>
    </row>
    <row r="200" spans="1:9" x14ac:dyDescent="0.25">
      <c r="A200" s="13" t="str">
        <f t="shared" si="3"/>
        <v>S-612-F Stability Testing, Lane Crack</v>
      </c>
      <c r="B200" s="13" t="s">
        <v>6224</v>
      </c>
      <c r="C200" s="13" t="s">
        <v>6225</v>
      </c>
      <c r="D200" s="13" t="s">
        <v>5928</v>
      </c>
      <c r="E200" s="13" t="s">
        <v>187</v>
      </c>
      <c r="F200" s="13" t="s">
        <v>188</v>
      </c>
      <c r="G200" s="13" t="s">
        <v>189</v>
      </c>
      <c r="H200" s="13">
        <v>2024</v>
      </c>
      <c r="I200" s="13">
        <v>199</v>
      </c>
    </row>
    <row r="201" spans="1:9" x14ac:dyDescent="0.25">
      <c r="A201" s="13" t="str">
        <f t="shared" si="3"/>
        <v>S-613-A Adjustment of Castings, Gratings, and Utility Appurtenances</v>
      </c>
      <c r="B201" s="13" t="s">
        <v>6226</v>
      </c>
      <c r="C201" s="13" t="s">
        <v>6227</v>
      </c>
      <c r="D201" s="13" t="s">
        <v>5826</v>
      </c>
      <c r="E201" s="13" t="s">
        <v>187</v>
      </c>
      <c r="F201" s="13" t="s">
        <v>188</v>
      </c>
      <c r="G201" s="13" t="s">
        <v>189</v>
      </c>
      <c r="H201" s="13">
        <v>2024</v>
      </c>
      <c r="I201" s="13">
        <v>200</v>
      </c>
    </row>
    <row r="202" spans="1:9" x14ac:dyDescent="0.25">
      <c r="A202" s="13" t="str">
        <f t="shared" si="3"/>
        <v>S-613-B Adjustment of Castings</v>
      </c>
      <c r="B202" s="13" t="s">
        <v>6228</v>
      </c>
      <c r="C202" s="13" t="s">
        <v>6229</v>
      </c>
      <c r="D202" s="13" t="s">
        <v>5835</v>
      </c>
      <c r="E202" s="13" t="s">
        <v>187</v>
      </c>
      <c r="F202" s="13" t="s">
        <v>188</v>
      </c>
      <c r="G202" s="13" t="s">
        <v>189</v>
      </c>
      <c r="H202" s="13">
        <v>2024</v>
      </c>
      <c r="I202" s="13">
        <v>201</v>
      </c>
    </row>
    <row r="203" spans="1:9" x14ac:dyDescent="0.25">
      <c r="A203" s="13" t="str">
        <f t="shared" si="3"/>
        <v>S-613-C Adjustment of Gratings</v>
      </c>
      <c r="B203" s="13" t="s">
        <v>6230</v>
      </c>
      <c r="C203" s="13" t="s">
        <v>6231</v>
      </c>
      <c r="D203" s="13" t="s">
        <v>5835</v>
      </c>
      <c r="E203" s="13" t="s">
        <v>187</v>
      </c>
      <c r="F203" s="13" t="s">
        <v>188</v>
      </c>
      <c r="G203" s="13" t="s">
        <v>189</v>
      </c>
      <c r="H203" s="13">
        <v>2024</v>
      </c>
      <c r="I203" s="13">
        <v>202</v>
      </c>
    </row>
    <row r="204" spans="1:9" x14ac:dyDescent="0.25">
      <c r="A204" s="13" t="str">
        <f t="shared" si="3"/>
        <v>S-613-D Adjustment of [description]</v>
      </c>
      <c r="B204" s="13" t="s">
        <v>6232</v>
      </c>
      <c r="C204" s="13" t="s">
        <v>6233</v>
      </c>
      <c r="D204" s="13" t="s">
        <v>5826</v>
      </c>
      <c r="E204" s="13" t="s">
        <v>187</v>
      </c>
      <c r="F204" s="13" t="s">
        <v>188</v>
      </c>
      <c r="G204" s="13" t="s">
        <v>189</v>
      </c>
      <c r="H204" s="13">
        <v>2024</v>
      </c>
      <c r="I204" s="13">
        <v>203</v>
      </c>
    </row>
    <row r="205" spans="1:9" x14ac:dyDescent="0.25">
      <c r="A205" s="13" t="str">
        <f t="shared" si="3"/>
        <v>S-613-E Adjustment of [description]</v>
      </c>
      <c r="B205" s="13" t="s">
        <v>6234</v>
      </c>
      <c r="C205" s="13" t="s">
        <v>6233</v>
      </c>
      <c r="D205" s="13" t="s">
        <v>5835</v>
      </c>
      <c r="E205" s="13" t="s">
        <v>187</v>
      </c>
      <c r="F205" s="13" t="s">
        <v>188</v>
      </c>
      <c r="G205" s="13" t="s">
        <v>189</v>
      </c>
      <c r="H205" s="13">
        <v>2024</v>
      </c>
      <c r="I205" s="13">
        <v>204</v>
      </c>
    </row>
    <row r="206" spans="1:9" x14ac:dyDescent="0.25">
      <c r="A206" s="13" t="str">
        <f t="shared" si="3"/>
        <v>S-616-A Concrete Island Pavement, [thickness]</v>
      </c>
      <c r="B206" s="13" t="s">
        <v>6235</v>
      </c>
      <c r="C206" s="13" t="s">
        <v>6236</v>
      </c>
      <c r="D206" s="13" t="s">
        <v>5839</v>
      </c>
      <c r="E206" s="13" t="s">
        <v>1569</v>
      </c>
      <c r="F206" s="13" t="s">
        <v>188</v>
      </c>
      <c r="G206" s="13" t="s">
        <v>189</v>
      </c>
      <c r="H206" s="13">
        <v>2024</v>
      </c>
      <c r="I206" s="13">
        <v>205</v>
      </c>
    </row>
    <row r="207" spans="1:9" x14ac:dyDescent="0.25">
      <c r="A207" s="13" t="str">
        <f t="shared" si="3"/>
        <v>S-616-B Asphalt Island Pavement, [thickness]</v>
      </c>
      <c r="B207" s="13" t="s">
        <v>6237</v>
      </c>
      <c r="C207" s="13" t="s">
        <v>6238</v>
      </c>
      <c r="D207" s="13" t="s">
        <v>5839</v>
      </c>
      <c r="E207" s="13" t="s">
        <v>1569</v>
      </c>
      <c r="F207" s="13" t="s">
        <v>188</v>
      </c>
      <c r="G207" s="13" t="s">
        <v>189</v>
      </c>
      <c r="H207" s="13">
        <v>2024</v>
      </c>
      <c r="I207" s="13">
        <v>206</v>
      </c>
    </row>
    <row r="208" spans="1:9" x14ac:dyDescent="0.25">
      <c r="A208" s="13" t="str">
        <f t="shared" si="3"/>
        <v>S-617-A Right-of-Way Markers ([type])</v>
      </c>
      <c r="B208" s="13" t="s">
        <v>6239</v>
      </c>
      <c r="C208" s="13" t="s">
        <v>6240</v>
      </c>
      <c r="D208" s="13" t="s">
        <v>5928</v>
      </c>
      <c r="E208" s="13" t="s">
        <v>187</v>
      </c>
      <c r="F208" s="13" t="s">
        <v>188</v>
      </c>
      <c r="G208" s="13" t="s">
        <v>189</v>
      </c>
      <c r="H208" s="13">
        <v>2024</v>
      </c>
      <c r="I208" s="13">
        <v>207</v>
      </c>
    </row>
    <row r="209" spans="1:9" x14ac:dyDescent="0.25">
      <c r="A209" s="13" t="str">
        <f t="shared" si="3"/>
        <v>S-617-B Right-of-Way Markers Removed and Reset</v>
      </c>
      <c r="B209" s="13" t="s">
        <v>6241</v>
      </c>
      <c r="C209" s="13" t="s">
        <v>6242</v>
      </c>
      <c r="D209" s="13" t="s">
        <v>5928</v>
      </c>
      <c r="E209" s="13" t="s">
        <v>187</v>
      </c>
      <c r="F209" s="13" t="s">
        <v>188</v>
      </c>
      <c r="G209" s="13" t="s">
        <v>189</v>
      </c>
      <c r="H209" s="13">
        <v>2024</v>
      </c>
      <c r="I209" s="13">
        <v>208</v>
      </c>
    </row>
    <row r="210" spans="1:9" x14ac:dyDescent="0.25">
      <c r="A210" s="13" t="str">
        <f t="shared" si="3"/>
        <v>S-618-A Maintenance of Traffic</v>
      </c>
      <c r="B210" s="13" t="s">
        <v>6243</v>
      </c>
      <c r="C210" s="13" t="s">
        <v>6244</v>
      </c>
      <c r="D210" s="13" t="s">
        <v>5826</v>
      </c>
      <c r="E210" s="13" t="s">
        <v>187</v>
      </c>
      <c r="F210" s="13" t="s">
        <v>188</v>
      </c>
      <c r="G210" s="13" t="s">
        <v>189</v>
      </c>
      <c r="H210" s="13">
        <v>2024</v>
      </c>
      <c r="I210" s="13">
        <v>209</v>
      </c>
    </row>
    <row r="211" spans="1:9" x14ac:dyDescent="0.25">
      <c r="A211" s="13" t="str">
        <f t="shared" si="3"/>
        <v>S-618-B Additional Construction Signs</v>
      </c>
      <c r="B211" s="13" t="s">
        <v>6245</v>
      </c>
      <c r="C211" s="13" t="s">
        <v>6246</v>
      </c>
      <c r="D211" s="13" t="s">
        <v>6247</v>
      </c>
      <c r="E211" s="13" t="s">
        <v>187</v>
      </c>
      <c r="F211" s="13" t="s">
        <v>188</v>
      </c>
      <c r="G211" s="13" t="s">
        <v>189</v>
      </c>
      <c r="H211" s="13">
        <v>2024</v>
      </c>
      <c r="I211" s="13">
        <v>210</v>
      </c>
    </row>
    <row r="212" spans="1:9" x14ac:dyDescent="0.25">
      <c r="A212" s="13" t="str">
        <f t="shared" si="3"/>
        <v>S-619-A [inches]"-Wide Traffic Stripe (Skip White)</v>
      </c>
      <c r="B212" s="13" t="s">
        <v>6248</v>
      </c>
      <c r="C212" s="13" t="s">
        <v>6249</v>
      </c>
      <c r="D212" s="13" t="s">
        <v>6221</v>
      </c>
      <c r="E212" s="13" t="s">
        <v>187</v>
      </c>
      <c r="F212" s="13" t="s">
        <v>188</v>
      </c>
      <c r="G212" s="13" t="s">
        <v>189</v>
      </c>
      <c r="H212" s="13">
        <v>2024</v>
      </c>
      <c r="I212" s="13">
        <v>211</v>
      </c>
    </row>
    <row r="213" spans="1:9" x14ac:dyDescent="0.25">
      <c r="A213" s="13" t="str">
        <f t="shared" si="3"/>
        <v>S-619-AB [inches]"-Wide Traffic Stripe (Skip White) (Type III Drop-On Glass Beads)</v>
      </c>
      <c r="B213" s="13" t="s">
        <v>6250</v>
      </c>
      <c r="C213" s="13" t="s">
        <v>6251</v>
      </c>
      <c r="D213" s="13" t="s">
        <v>6221</v>
      </c>
      <c r="E213" s="13" t="s">
        <v>187</v>
      </c>
      <c r="F213" s="13" t="s">
        <v>188</v>
      </c>
      <c r="G213" s="13" t="s">
        <v>189</v>
      </c>
      <c r="H213" s="13">
        <v>2024</v>
      </c>
      <c r="I213" s="13">
        <v>212</v>
      </c>
    </row>
    <row r="214" spans="1:9" x14ac:dyDescent="0.25">
      <c r="A214" s="13" t="str">
        <f t="shared" si="3"/>
        <v>S-619-B [inches]"-Wide Traffic Stripe (Skip Yellow)</v>
      </c>
      <c r="B214" s="13" t="s">
        <v>6252</v>
      </c>
      <c r="C214" s="13" t="s">
        <v>6253</v>
      </c>
      <c r="D214" s="13" t="s">
        <v>6221</v>
      </c>
      <c r="E214" s="13" t="s">
        <v>187</v>
      </c>
      <c r="F214" s="13" t="s">
        <v>188</v>
      </c>
      <c r="G214" s="13" t="s">
        <v>189</v>
      </c>
      <c r="H214" s="13">
        <v>2024</v>
      </c>
      <c r="I214" s="13">
        <v>213</v>
      </c>
    </row>
    <row r="215" spans="1:9" x14ac:dyDescent="0.25">
      <c r="A215" s="13" t="str">
        <f t="shared" si="3"/>
        <v>S-619-BB [inches]"-Wide Traffic Stripe (Skip Yellow) (Type III Drop-On Glass Beads)</v>
      </c>
      <c r="B215" s="13" t="s">
        <v>6254</v>
      </c>
      <c r="C215" s="13" t="s">
        <v>6255</v>
      </c>
      <c r="D215" s="13" t="s">
        <v>6221</v>
      </c>
      <c r="E215" s="13" t="s">
        <v>187</v>
      </c>
      <c r="F215" s="13" t="s">
        <v>188</v>
      </c>
      <c r="G215" s="13" t="s">
        <v>189</v>
      </c>
      <c r="H215" s="13">
        <v>2024</v>
      </c>
      <c r="I215" s="13">
        <v>214</v>
      </c>
    </row>
    <row r="216" spans="1:9" x14ac:dyDescent="0.25">
      <c r="A216" s="13" t="str">
        <f t="shared" si="3"/>
        <v>S-619-C [inches]"-Wide Traffic Stripe (Continuous White)</v>
      </c>
      <c r="B216" s="13" t="s">
        <v>6256</v>
      </c>
      <c r="C216" s="13" t="s">
        <v>6257</v>
      </c>
      <c r="D216" s="13" t="s">
        <v>5837</v>
      </c>
      <c r="E216" s="13" t="s">
        <v>187</v>
      </c>
      <c r="F216" s="13" t="s">
        <v>188</v>
      </c>
      <c r="G216" s="13" t="s">
        <v>189</v>
      </c>
      <c r="H216" s="13">
        <v>2024</v>
      </c>
      <c r="I216" s="13">
        <v>215</v>
      </c>
    </row>
    <row r="217" spans="1:9" x14ac:dyDescent="0.25">
      <c r="A217" s="13" t="str">
        <f t="shared" si="3"/>
        <v>S-619-CB [inches]"-Wide Traffic Stripe (Continuous White) (Type III Drop-On Glass Beads)</v>
      </c>
      <c r="B217" s="13" t="s">
        <v>6258</v>
      </c>
      <c r="C217" s="13" t="s">
        <v>6259</v>
      </c>
      <c r="D217" s="13" t="s">
        <v>5837</v>
      </c>
      <c r="E217" s="13" t="s">
        <v>187</v>
      </c>
      <c r="F217" s="13" t="s">
        <v>188</v>
      </c>
      <c r="G217" s="13" t="s">
        <v>189</v>
      </c>
      <c r="H217" s="13">
        <v>2024</v>
      </c>
      <c r="I217" s="13">
        <v>216</v>
      </c>
    </row>
    <row r="218" spans="1:9" x14ac:dyDescent="0.25">
      <c r="A218" s="13" t="str">
        <f t="shared" si="3"/>
        <v>S-619-D [inches]"-Wide Traffic Stripe (Continuous Yellow)</v>
      </c>
      <c r="B218" s="13" t="s">
        <v>6260</v>
      </c>
      <c r="C218" s="13" t="s">
        <v>6261</v>
      </c>
      <c r="D218" s="13" t="s">
        <v>5837</v>
      </c>
      <c r="E218" s="13" t="s">
        <v>187</v>
      </c>
      <c r="F218" s="13" t="s">
        <v>188</v>
      </c>
      <c r="G218" s="13" t="s">
        <v>189</v>
      </c>
      <c r="H218" s="13">
        <v>2024</v>
      </c>
      <c r="I218" s="13">
        <v>217</v>
      </c>
    </row>
    <row r="219" spans="1:9" x14ac:dyDescent="0.25">
      <c r="A219" s="13" t="str">
        <f t="shared" si="3"/>
        <v>S-619-DB [inches]"-Wide Traffic Stripe (Continuous Yellow) (Type III Drop- On Glass Beads)</v>
      </c>
      <c r="B219" s="13" t="s">
        <v>6262</v>
      </c>
      <c r="C219" s="13" t="s">
        <v>6263</v>
      </c>
      <c r="D219" s="13" t="s">
        <v>5837</v>
      </c>
      <c r="E219" s="13" t="s">
        <v>187</v>
      </c>
      <c r="F219" s="13" t="s">
        <v>188</v>
      </c>
      <c r="G219" s="13" t="s">
        <v>189</v>
      </c>
      <c r="H219" s="13">
        <v>2024</v>
      </c>
      <c r="I219" s="13">
        <v>218</v>
      </c>
    </row>
    <row r="220" spans="1:9" x14ac:dyDescent="0.25">
      <c r="A220" s="13" t="str">
        <f t="shared" si="3"/>
        <v>S-619-E [inches]"-Wide Temporary Traffic Stripe</v>
      </c>
      <c r="B220" s="13" t="s">
        <v>6264</v>
      </c>
      <c r="C220" s="13" t="s">
        <v>6265</v>
      </c>
      <c r="D220" s="13" t="s">
        <v>5837</v>
      </c>
      <c r="E220" s="13" t="s">
        <v>187</v>
      </c>
      <c r="F220" s="13" t="s">
        <v>188</v>
      </c>
      <c r="G220" s="13" t="s">
        <v>189</v>
      </c>
      <c r="H220" s="13">
        <v>2024</v>
      </c>
      <c r="I220" s="13">
        <v>219</v>
      </c>
    </row>
    <row r="221" spans="1:9" x14ac:dyDescent="0.25">
      <c r="A221" s="13" t="str">
        <f t="shared" si="3"/>
        <v>S-619-EB [inches]"-Wide Temporary Traffic Stripe (Type III Drop-On Glass Beads)</v>
      </c>
      <c r="B221" s="13" t="s">
        <v>6266</v>
      </c>
      <c r="C221" s="13" t="s">
        <v>6267</v>
      </c>
      <c r="D221" s="13" t="s">
        <v>5837</v>
      </c>
      <c r="E221" s="13" t="s">
        <v>187</v>
      </c>
      <c r="F221" s="13" t="s">
        <v>188</v>
      </c>
      <c r="G221" s="13" t="s">
        <v>189</v>
      </c>
      <c r="H221" s="13">
        <v>2024</v>
      </c>
      <c r="I221" s="13">
        <v>220</v>
      </c>
    </row>
    <row r="222" spans="1:9" x14ac:dyDescent="0.25">
      <c r="A222" s="13" t="str">
        <f t="shared" si="3"/>
        <v>S-619-F Detail Traffic Stripe</v>
      </c>
      <c r="B222" s="13" t="s">
        <v>6268</v>
      </c>
      <c r="C222" s="13" t="s">
        <v>6269</v>
      </c>
      <c r="D222" s="13" t="s">
        <v>5837</v>
      </c>
      <c r="E222" s="13" t="s">
        <v>187</v>
      </c>
      <c r="F222" s="13" t="s">
        <v>188</v>
      </c>
      <c r="G222" s="13" t="s">
        <v>189</v>
      </c>
      <c r="H222" s="13">
        <v>2024</v>
      </c>
      <c r="I222" s="13">
        <v>221</v>
      </c>
    </row>
    <row r="223" spans="1:9" x14ac:dyDescent="0.25">
      <c r="A223" s="13" t="str">
        <f t="shared" si="3"/>
        <v>S-619-FB Detail Traffic Stripe (Type III Drop-On Glass Beads)</v>
      </c>
      <c r="B223" s="13" t="s">
        <v>6270</v>
      </c>
      <c r="C223" s="13" t="s">
        <v>6271</v>
      </c>
      <c r="D223" s="13" t="s">
        <v>5837</v>
      </c>
      <c r="E223" s="13" t="s">
        <v>187</v>
      </c>
      <c r="F223" s="13" t="s">
        <v>188</v>
      </c>
      <c r="G223" s="13" t="s">
        <v>189</v>
      </c>
      <c r="H223" s="13">
        <v>2024</v>
      </c>
      <c r="I223" s="13">
        <v>222</v>
      </c>
    </row>
    <row r="224" spans="1:9" x14ac:dyDescent="0.25">
      <c r="A224" s="13" t="str">
        <f t="shared" si="3"/>
        <v>S-619-G Legend</v>
      </c>
      <c r="B224" s="13" t="s">
        <v>6272</v>
      </c>
      <c r="C224" s="13" t="s">
        <v>6273</v>
      </c>
      <c r="D224" s="13" t="s">
        <v>6247</v>
      </c>
      <c r="E224" s="13" t="s">
        <v>187</v>
      </c>
      <c r="F224" s="13" t="s">
        <v>188</v>
      </c>
      <c r="G224" s="13" t="s">
        <v>189</v>
      </c>
      <c r="H224" s="13">
        <v>2024</v>
      </c>
      <c r="I224" s="13">
        <v>223</v>
      </c>
    </row>
    <row r="225" spans="1:9" x14ac:dyDescent="0.25">
      <c r="A225" s="13" t="str">
        <f t="shared" si="3"/>
        <v>S-619-GB Legend (Type III Drop-On Glass Beads)</v>
      </c>
      <c r="B225" s="13" t="s">
        <v>6274</v>
      </c>
      <c r="C225" s="13" t="s">
        <v>6275</v>
      </c>
      <c r="D225" s="13" t="s">
        <v>6247</v>
      </c>
      <c r="E225" s="13" t="s">
        <v>187</v>
      </c>
      <c r="F225" s="13" t="s">
        <v>188</v>
      </c>
      <c r="G225" s="13" t="s">
        <v>189</v>
      </c>
      <c r="H225" s="13">
        <v>2024</v>
      </c>
      <c r="I225" s="13">
        <v>224</v>
      </c>
    </row>
    <row r="226" spans="1:9" x14ac:dyDescent="0.25">
      <c r="A226" s="13" t="str">
        <f t="shared" si="3"/>
        <v>S-620-A [inches]"-Wide Cold-Plastic Traffic Stripe (Skip White)</v>
      </c>
      <c r="B226" s="13" t="s">
        <v>6276</v>
      </c>
      <c r="C226" s="13" t="s">
        <v>6277</v>
      </c>
      <c r="D226" s="13" t="s">
        <v>6221</v>
      </c>
      <c r="E226" s="13" t="s">
        <v>187</v>
      </c>
      <c r="F226" s="13" t="s">
        <v>188</v>
      </c>
      <c r="G226" s="13" t="s">
        <v>189</v>
      </c>
      <c r="H226" s="13">
        <v>2024</v>
      </c>
      <c r="I226" s="13">
        <v>225</v>
      </c>
    </row>
    <row r="227" spans="1:9" x14ac:dyDescent="0.25">
      <c r="A227" s="13" t="str">
        <f t="shared" si="3"/>
        <v>S-620-B [inches]"-Wide Cold-Plastic Traffic Stripe (Continuous White)</v>
      </c>
      <c r="B227" s="13" t="s">
        <v>6278</v>
      </c>
      <c r="C227" s="13" t="s">
        <v>6279</v>
      </c>
      <c r="D227" s="13" t="s">
        <v>6221</v>
      </c>
      <c r="E227" s="13" t="s">
        <v>187</v>
      </c>
      <c r="F227" s="13" t="s">
        <v>188</v>
      </c>
      <c r="G227" s="13" t="s">
        <v>189</v>
      </c>
      <c r="H227" s="13">
        <v>2024</v>
      </c>
      <c r="I227" s="13">
        <v>226</v>
      </c>
    </row>
    <row r="228" spans="1:9" x14ac:dyDescent="0.25">
      <c r="A228" s="13" t="str">
        <f t="shared" si="3"/>
        <v>S-620-C [inches]"-Wide Cold-Plastic Edge Stripe (Continuous White)</v>
      </c>
      <c r="B228" s="13" t="s">
        <v>6280</v>
      </c>
      <c r="C228" s="13" t="s">
        <v>6281</v>
      </c>
      <c r="D228" s="13" t="s">
        <v>6221</v>
      </c>
      <c r="E228" s="13" t="s">
        <v>187</v>
      </c>
      <c r="F228" s="13" t="s">
        <v>188</v>
      </c>
      <c r="G228" s="13" t="s">
        <v>189</v>
      </c>
      <c r="H228" s="13">
        <v>2024</v>
      </c>
      <c r="I228" s="13">
        <v>227</v>
      </c>
    </row>
    <row r="229" spans="1:9" x14ac:dyDescent="0.25">
      <c r="A229" s="13" t="str">
        <f t="shared" si="3"/>
        <v>S-620-D [inches]"-Wide Cold-Plastic Traffic Stripe (Skip Yellow)</v>
      </c>
      <c r="B229" s="13" t="s">
        <v>6282</v>
      </c>
      <c r="C229" s="13" t="s">
        <v>6283</v>
      </c>
      <c r="D229" s="13" t="s">
        <v>6221</v>
      </c>
      <c r="E229" s="13" t="s">
        <v>187</v>
      </c>
      <c r="F229" s="13" t="s">
        <v>188</v>
      </c>
      <c r="G229" s="13" t="s">
        <v>189</v>
      </c>
      <c r="H229" s="13">
        <v>2024</v>
      </c>
      <c r="I229" s="13">
        <v>228</v>
      </c>
    </row>
    <row r="230" spans="1:9" x14ac:dyDescent="0.25">
      <c r="A230" s="13" t="str">
        <f t="shared" si="3"/>
        <v>S-620-E-1 [inches]"-Wide Cold-Plastic Traffic Stripe (Continuous Yellow)</v>
      </c>
      <c r="B230" s="13" t="s">
        <v>6284</v>
      </c>
      <c r="C230" s="13" t="s">
        <v>6285</v>
      </c>
      <c r="D230" s="13" t="s">
        <v>5837</v>
      </c>
      <c r="E230" s="13" t="s">
        <v>187</v>
      </c>
      <c r="F230" s="13" t="s">
        <v>188</v>
      </c>
      <c r="G230" s="13" t="s">
        <v>189</v>
      </c>
      <c r="H230" s="13">
        <v>2024</v>
      </c>
      <c r="I230" s="13">
        <v>229</v>
      </c>
    </row>
    <row r="231" spans="1:9" x14ac:dyDescent="0.25">
      <c r="A231" s="13" t="str">
        <f t="shared" si="3"/>
        <v>S-620-E-2 [inches]"-Wide Cold-Plastic Traffic Stripe (Continuous Yellow)</v>
      </c>
      <c r="B231" s="13" t="s">
        <v>6286</v>
      </c>
      <c r="C231" s="13" t="s">
        <v>6285</v>
      </c>
      <c r="D231" s="13" t="s">
        <v>6221</v>
      </c>
      <c r="E231" s="13" t="s">
        <v>187</v>
      </c>
      <c r="F231" s="13" t="s">
        <v>188</v>
      </c>
      <c r="G231" s="13" t="s">
        <v>189</v>
      </c>
      <c r="H231" s="13">
        <v>2024</v>
      </c>
      <c r="I231" s="13">
        <v>230</v>
      </c>
    </row>
    <row r="232" spans="1:9" x14ac:dyDescent="0.25">
      <c r="A232" s="13" t="str">
        <f t="shared" si="3"/>
        <v>S-620-F [inches]"-Wide Cold-Plastic Edge Stripe (Continuous Yellow)</v>
      </c>
      <c r="B232" s="13" t="s">
        <v>6287</v>
      </c>
      <c r="C232" s="13" t="s">
        <v>6288</v>
      </c>
      <c r="D232" s="13" t="s">
        <v>6221</v>
      </c>
      <c r="E232" s="13" t="s">
        <v>187</v>
      </c>
      <c r="F232" s="13" t="s">
        <v>188</v>
      </c>
      <c r="G232" s="13" t="s">
        <v>189</v>
      </c>
      <c r="H232" s="13">
        <v>2024</v>
      </c>
      <c r="I232" s="13">
        <v>231</v>
      </c>
    </row>
    <row r="233" spans="1:9" x14ac:dyDescent="0.25">
      <c r="A233" s="13" t="str">
        <f t="shared" si="3"/>
        <v>S-620-G Cold-Plastic Detail Stripe (White) (4" Equivalent Length)</v>
      </c>
      <c r="B233" s="13" t="s">
        <v>6289</v>
      </c>
      <c r="C233" s="13" t="s">
        <v>6290</v>
      </c>
      <c r="D233" s="13" t="s">
        <v>6221</v>
      </c>
      <c r="E233" s="13" t="s">
        <v>187</v>
      </c>
      <c r="F233" s="13" t="s">
        <v>188</v>
      </c>
      <c r="G233" s="13" t="s">
        <v>189</v>
      </c>
      <c r="H233" s="13">
        <v>2024</v>
      </c>
      <c r="I233" s="13">
        <v>232</v>
      </c>
    </row>
    <row r="234" spans="1:9" x14ac:dyDescent="0.25">
      <c r="A234" s="13" t="str">
        <f t="shared" si="3"/>
        <v>S-620-H Cold-Plastic Detail Stripe (Yellow) (4" Equivalent Length)</v>
      </c>
      <c r="B234" s="13" t="s">
        <v>6291</v>
      </c>
      <c r="C234" s="13" t="s">
        <v>6292</v>
      </c>
      <c r="D234" s="13" t="s">
        <v>5837</v>
      </c>
      <c r="E234" s="13" t="s">
        <v>187</v>
      </c>
      <c r="F234" s="13" t="s">
        <v>188</v>
      </c>
      <c r="G234" s="13" t="s">
        <v>189</v>
      </c>
      <c r="H234" s="13">
        <v>2024</v>
      </c>
      <c r="I234" s="13">
        <v>233</v>
      </c>
    </row>
    <row r="235" spans="1:9" x14ac:dyDescent="0.25">
      <c r="A235" s="13" t="str">
        <f t="shared" si="3"/>
        <v>S-620-L-1 Cold-Plastic Legend (White)</v>
      </c>
      <c r="B235" s="13" t="s">
        <v>6293</v>
      </c>
      <c r="C235" s="13" t="s">
        <v>6294</v>
      </c>
      <c r="D235" s="13" t="s">
        <v>5837</v>
      </c>
      <c r="E235" s="13" t="s">
        <v>187</v>
      </c>
      <c r="F235" s="13" t="s">
        <v>188</v>
      </c>
      <c r="G235" s="13" t="s">
        <v>189</v>
      </c>
      <c r="H235" s="13">
        <v>2024</v>
      </c>
      <c r="I235" s="13">
        <v>234</v>
      </c>
    </row>
    <row r="236" spans="1:9" x14ac:dyDescent="0.25">
      <c r="A236" s="13" t="str">
        <f t="shared" si="3"/>
        <v>S-620-L-2 Cold-Plastic Legend (White)</v>
      </c>
      <c r="B236" s="13" t="s">
        <v>6295</v>
      </c>
      <c r="C236" s="13" t="s">
        <v>6294</v>
      </c>
      <c r="D236" s="13" t="s">
        <v>6247</v>
      </c>
      <c r="E236" s="13" t="s">
        <v>187</v>
      </c>
      <c r="F236" s="13" t="s">
        <v>188</v>
      </c>
      <c r="G236" s="13" t="s">
        <v>189</v>
      </c>
      <c r="H236" s="13">
        <v>2024</v>
      </c>
      <c r="I236" s="13">
        <v>235</v>
      </c>
    </row>
    <row r="237" spans="1:9" x14ac:dyDescent="0.25">
      <c r="A237" s="13" t="str">
        <f t="shared" si="3"/>
        <v>S-621-A [inches]"-Wide Thermoplastic Traffic Stripe (Skip White) ([thickness])</v>
      </c>
      <c r="B237" s="13" t="s">
        <v>6296</v>
      </c>
      <c r="C237" s="13" t="s">
        <v>6297</v>
      </c>
      <c r="D237" s="13" t="s">
        <v>6221</v>
      </c>
      <c r="E237" s="13" t="s">
        <v>187</v>
      </c>
      <c r="F237" s="13" t="s">
        <v>188</v>
      </c>
      <c r="G237" s="13" t="s">
        <v>189</v>
      </c>
      <c r="H237" s="13">
        <v>2024</v>
      </c>
      <c r="I237" s="13">
        <v>236</v>
      </c>
    </row>
    <row r="238" spans="1:9" x14ac:dyDescent="0.25">
      <c r="A238" s="13" t="str">
        <f t="shared" si="3"/>
        <v>S-621-B [inches]"-Wide Thermoplastic Traffic Stripe (Continuous White) ([thickness])</v>
      </c>
      <c r="B238" s="13" t="s">
        <v>6298</v>
      </c>
      <c r="C238" s="13" t="s">
        <v>6299</v>
      </c>
      <c r="D238" s="13" t="s">
        <v>6221</v>
      </c>
      <c r="E238" s="13" t="s">
        <v>187</v>
      </c>
      <c r="F238" s="13" t="s">
        <v>188</v>
      </c>
      <c r="G238" s="13" t="s">
        <v>189</v>
      </c>
      <c r="H238" s="13">
        <v>2024</v>
      </c>
      <c r="I238" s="13">
        <v>237</v>
      </c>
    </row>
    <row r="239" spans="1:9" x14ac:dyDescent="0.25">
      <c r="A239" s="13" t="str">
        <f t="shared" si="3"/>
        <v>S-621-C [inches]"-Wide Thermoplastic Edge Stripe (Continuous White) ([thickness])</v>
      </c>
      <c r="B239" s="13" t="s">
        <v>6300</v>
      </c>
      <c r="C239" s="13" t="s">
        <v>6301</v>
      </c>
      <c r="D239" s="13" t="s">
        <v>6221</v>
      </c>
      <c r="E239" s="13" t="s">
        <v>187</v>
      </c>
      <c r="F239" s="13" t="s">
        <v>188</v>
      </c>
      <c r="G239" s="13" t="s">
        <v>189</v>
      </c>
      <c r="H239" s="13">
        <v>2024</v>
      </c>
      <c r="I239" s="13">
        <v>238</v>
      </c>
    </row>
    <row r="240" spans="1:9" x14ac:dyDescent="0.25">
      <c r="A240" s="13" t="str">
        <f t="shared" si="3"/>
        <v>S-621-D [inches]"-Wide Thermoplastic Traffic Stripe (Skip Yellow) ([thickness])</v>
      </c>
      <c r="B240" s="13" t="s">
        <v>6302</v>
      </c>
      <c r="C240" s="13" t="s">
        <v>6303</v>
      </c>
      <c r="D240" s="13" t="s">
        <v>6221</v>
      </c>
      <c r="E240" s="13" t="s">
        <v>187</v>
      </c>
      <c r="F240" s="13" t="s">
        <v>188</v>
      </c>
      <c r="G240" s="13" t="s">
        <v>189</v>
      </c>
      <c r="H240" s="13">
        <v>2024</v>
      </c>
      <c r="I240" s="13">
        <v>239</v>
      </c>
    </row>
    <row r="241" spans="1:9" x14ac:dyDescent="0.25">
      <c r="A241" s="13" t="str">
        <f t="shared" si="3"/>
        <v>S-621-E-1 [inches]"-Wide Thermoplastic Traffic Stripe (Continuous Yellow) ([thickness])</v>
      </c>
      <c r="B241" s="13" t="s">
        <v>6304</v>
      </c>
      <c r="C241" s="13" t="s">
        <v>6305</v>
      </c>
      <c r="D241" s="13" t="s">
        <v>5837</v>
      </c>
      <c r="E241" s="13" t="s">
        <v>187</v>
      </c>
      <c r="F241" s="13" t="s">
        <v>188</v>
      </c>
      <c r="G241" s="13" t="s">
        <v>189</v>
      </c>
      <c r="H241" s="13">
        <v>2024</v>
      </c>
      <c r="I241" s="13">
        <v>240</v>
      </c>
    </row>
    <row r="242" spans="1:9" x14ac:dyDescent="0.25">
      <c r="A242" s="13" t="str">
        <f t="shared" si="3"/>
        <v>S-621-E-2 [inches]"-Wide Thermoplastic Traffic Stripe (Continuous Yellow) ([thickness])</v>
      </c>
      <c r="B242" s="13" t="s">
        <v>6306</v>
      </c>
      <c r="C242" s="13" t="s">
        <v>6305</v>
      </c>
      <c r="D242" s="13" t="s">
        <v>6221</v>
      </c>
      <c r="E242" s="13" t="s">
        <v>187</v>
      </c>
      <c r="F242" s="13" t="s">
        <v>188</v>
      </c>
      <c r="G242" s="13" t="s">
        <v>189</v>
      </c>
      <c r="H242" s="13">
        <v>2024</v>
      </c>
      <c r="I242" s="13">
        <v>241</v>
      </c>
    </row>
    <row r="243" spans="1:9" x14ac:dyDescent="0.25">
      <c r="A243" s="13" t="str">
        <f t="shared" si="3"/>
        <v>S-621-F [inches]"-Wide Thermoplastic Edge Stripe (Continuous Yellow) ([thickness])</v>
      </c>
      <c r="B243" s="13" t="s">
        <v>6307</v>
      </c>
      <c r="C243" s="13" t="s">
        <v>6308</v>
      </c>
      <c r="D243" s="13" t="s">
        <v>6221</v>
      </c>
      <c r="E243" s="13" t="s">
        <v>187</v>
      </c>
      <c r="F243" s="13" t="s">
        <v>188</v>
      </c>
      <c r="G243" s="13" t="s">
        <v>189</v>
      </c>
      <c r="H243" s="13">
        <v>2024</v>
      </c>
      <c r="I243" s="13">
        <v>242</v>
      </c>
    </row>
    <row r="244" spans="1:9" x14ac:dyDescent="0.25">
      <c r="A244" s="13" t="str">
        <f t="shared" si="3"/>
        <v>S-621-G-1 Thermoplastic Detail Stripe (4" Equivalent Length) (White) ([thickness])</v>
      </c>
      <c r="B244" s="13" t="s">
        <v>6309</v>
      </c>
      <c r="C244" s="13" t="s">
        <v>6310</v>
      </c>
      <c r="D244" s="13" t="s">
        <v>5837</v>
      </c>
      <c r="E244" s="13" t="s">
        <v>187</v>
      </c>
      <c r="F244" s="13" t="s">
        <v>188</v>
      </c>
      <c r="G244" s="13" t="s">
        <v>189</v>
      </c>
      <c r="H244" s="13">
        <v>2024</v>
      </c>
      <c r="I244" s="13">
        <v>243</v>
      </c>
    </row>
    <row r="245" spans="1:9" x14ac:dyDescent="0.25">
      <c r="A245" s="13" t="str">
        <f t="shared" si="3"/>
        <v>S-621-G-2 Thermoplastic Detail Stripe (4" Equivalent Length) (Yellow) ([thickness])</v>
      </c>
      <c r="B245" s="13" t="s">
        <v>6311</v>
      </c>
      <c r="C245" s="13" t="s">
        <v>6312</v>
      </c>
      <c r="D245" s="13" t="s">
        <v>5837</v>
      </c>
      <c r="E245" s="13" t="s">
        <v>187</v>
      </c>
      <c r="F245" s="13" t="s">
        <v>188</v>
      </c>
      <c r="G245" s="13" t="s">
        <v>189</v>
      </c>
      <c r="H245" s="13">
        <v>2024</v>
      </c>
      <c r="I245" s="13">
        <v>244</v>
      </c>
    </row>
    <row r="246" spans="1:9" x14ac:dyDescent="0.25">
      <c r="A246" s="13" t="str">
        <f t="shared" si="3"/>
        <v>S-621-H-1 Thermoplastic Legend (White) ([thickness])</v>
      </c>
      <c r="B246" s="13" t="s">
        <v>6313</v>
      </c>
      <c r="C246" s="13" t="s">
        <v>6314</v>
      </c>
      <c r="D246" s="13" t="s">
        <v>5837</v>
      </c>
      <c r="E246" s="13" t="s">
        <v>187</v>
      </c>
      <c r="F246" s="13" t="s">
        <v>188</v>
      </c>
      <c r="G246" s="13" t="s">
        <v>189</v>
      </c>
      <c r="H246" s="13">
        <v>2024</v>
      </c>
      <c r="I246" s="13">
        <v>245</v>
      </c>
    </row>
    <row r="247" spans="1:9" x14ac:dyDescent="0.25">
      <c r="A247" s="13" t="str">
        <f t="shared" si="3"/>
        <v>S-621-H-2 Thermoplastic Legend (White) ([thickness])</v>
      </c>
      <c r="B247" s="13" t="s">
        <v>6315</v>
      </c>
      <c r="C247" s="13" t="s">
        <v>6314</v>
      </c>
      <c r="D247" s="13" t="s">
        <v>6247</v>
      </c>
      <c r="E247" s="13" t="s">
        <v>187</v>
      </c>
      <c r="F247" s="13" t="s">
        <v>188</v>
      </c>
      <c r="G247" s="13" t="s">
        <v>189</v>
      </c>
      <c r="H247" s="13">
        <v>2024</v>
      </c>
      <c r="I247" s="13">
        <v>246</v>
      </c>
    </row>
    <row r="248" spans="1:9" x14ac:dyDescent="0.25">
      <c r="A248" s="13" t="str">
        <f t="shared" si="3"/>
        <v>S-627-A Type A, Non-Reflective White Raised Jiggle Markers (Class [class])</v>
      </c>
      <c r="B248" s="13" t="s">
        <v>6316</v>
      </c>
      <c r="C248" s="13" t="s">
        <v>6317</v>
      </c>
      <c r="D248" s="13" t="s">
        <v>5928</v>
      </c>
      <c r="E248" s="13" t="s">
        <v>187</v>
      </c>
      <c r="F248" s="13" t="s">
        <v>188</v>
      </c>
      <c r="G248" s="13" t="s">
        <v>189</v>
      </c>
      <c r="H248" s="13">
        <v>2024</v>
      </c>
      <c r="I248" s="13">
        <v>247</v>
      </c>
    </row>
    <row r="249" spans="1:9" x14ac:dyDescent="0.25">
      <c r="A249" s="13" t="str">
        <f t="shared" si="3"/>
        <v>S-627-AY Type AY, Non-Reflective Yellow Raised Jiggle Markers (Class [class])</v>
      </c>
      <c r="B249" s="13" t="s">
        <v>6318</v>
      </c>
      <c r="C249" s="13" t="s">
        <v>6319</v>
      </c>
      <c r="D249" s="13" t="s">
        <v>5928</v>
      </c>
      <c r="E249" s="13" t="s">
        <v>187</v>
      </c>
      <c r="F249" s="13" t="s">
        <v>188</v>
      </c>
      <c r="G249" s="13" t="s">
        <v>189</v>
      </c>
      <c r="H249" s="13">
        <v>2024</v>
      </c>
      <c r="I249" s="13">
        <v>248</v>
      </c>
    </row>
    <row r="250" spans="1:9" x14ac:dyDescent="0.25">
      <c r="A250" s="13" t="str">
        <f t="shared" si="3"/>
        <v>S-627-B Two-Way Clear Reflective Raised Markers</v>
      </c>
      <c r="B250" s="13" t="s">
        <v>6320</v>
      </c>
      <c r="C250" s="13" t="s">
        <v>6321</v>
      </c>
      <c r="D250" s="13" t="s">
        <v>5928</v>
      </c>
      <c r="E250" s="13" t="s">
        <v>187</v>
      </c>
      <c r="F250" s="13" t="s">
        <v>188</v>
      </c>
      <c r="G250" s="13" t="s">
        <v>189</v>
      </c>
      <c r="H250" s="13">
        <v>2024</v>
      </c>
      <c r="I250" s="13">
        <v>249</v>
      </c>
    </row>
    <row r="251" spans="1:9" x14ac:dyDescent="0.25">
      <c r="A251" s="13" t="str">
        <f t="shared" si="3"/>
        <v>S-627-C Red–Clear Reflective Raised Markers</v>
      </c>
      <c r="B251" s="13" t="s">
        <v>6322</v>
      </c>
      <c r="C251" s="13" t="s">
        <v>6323</v>
      </c>
      <c r="D251" s="13" t="s">
        <v>5928</v>
      </c>
      <c r="E251" s="13" t="s">
        <v>187</v>
      </c>
      <c r="F251" s="13" t="s">
        <v>188</v>
      </c>
      <c r="G251" s="13" t="s">
        <v>189</v>
      </c>
      <c r="H251" s="13">
        <v>2024</v>
      </c>
      <c r="I251" s="13">
        <v>250</v>
      </c>
    </row>
    <row r="252" spans="1:9" x14ac:dyDescent="0.25">
      <c r="A252" s="13" t="str">
        <f t="shared" si="3"/>
        <v>S-627-D Two-Way Yellow Reflective Raised Markers</v>
      </c>
      <c r="B252" s="13" t="s">
        <v>6324</v>
      </c>
      <c r="C252" s="13" t="s">
        <v>6325</v>
      </c>
      <c r="D252" s="13" t="s">
        <v>5928</v>
      </c>
      <c r="E252" s="13" t="s">
        <v>187</v>
      </c>
      <c r="F252" s="13" t="s">
        <v>188</v>
      </c>
      <c r="G252" s="13" t="s">
        <v>189</v>
      </c>
      <c r="H252" s="13">
        <v>2024</v>
      </c>
      <c r="I252" s="13">
        <v>251</v>
      </c>
    </row>
    <row r="253" spans="1:9" x14ac:dyDescent="0.25">
      <c r="A253" s="13" t="str">
        <f t="shared" si="3"/>
        <v>S-627-E One-Way Clear Reflective Raised Markers</v>
      </c>
      <c r="B253" s="13" t="s">
        <v>6326</v>
      </c>
      <c r="C253" s="13" t="s">
        <v>6327</v>
      </c>
      <c r="D253" s="13" t="s">
        <v>5928</v>
      </c>
      <c r="E253" s="13" t="s">
        <v>187</v>
      </c>
      <c r="F253" s="13" t="s">
        <v>188</v>
      </c>
      <c r="G253" s="13" t="s">
        <v>189</v>
      </c>
      <c r="H253" s="13">
        <v>2024</v>
      </c>
      <c r="I253" s="13">
        <v>252</v>
      </c>
    </row>
    <row r="254" spans="1:9" x14ac:dyDescent="0.25">
      <c r="A254" s="13" t="str">
        <f t="shared" si="3"/>
        <v>S-627-F One-Way Yellow Reflective Raised Markers</v>
      </c>
      <c r="B254" s="13" t="s">
        <v>6328</v>
      </c>
      <c r="C254" s="13" t="s">
        <v>6329</v>
      </c>
      <c r="D254" s="13" t="s">
        <v>5928</v>
      </c>
      <c r="E254" s="13" t="s">
        <v>187</v>
      </c>
      <c r="F254" s="13" t="s">
        <v>188</v>
      </c>
      <c r="G254" s="13" t="s">
        <v>189</v>
      </c>
      <c r="H254" s="13">
        <v>2024</v>
      </c>
      <c r="I254" s="13">
        <v>253</v>
      </c>
    </row>
    <row r="255" spans="1:9" x14ac:dyDescent="0.25">
      <c r="A255" s="13" t="str">
        <f t="shared" si="3"/>
        <v>S-627-G Yellow–Clear Reflective Raised Markers</v>
      </c>
      <c r="B255" s="13" t="s">
        <v>6330</v>
      </c>
      <c r="C255" s="13" t="s">
        <v>6331</v>
      </c>
      <c r="D255" s="13" t="s">
        <v>5928</v>
      </c>
      <c r="E255" s="13" t="s">
        <v>187</v>
      </c>
      <c r="F255" s="13" t="s">
        <v>188</v>
      </c>
      <c r="G255" s="13" t="s">
        <v>189</v>
      </c>
      <c r="H255" s="13">
        <v>2024</v>
      </c>
      <c r="I255" s="13">
        <v>254</v>
      </c>
    </row>
    <row r="256" spans="1:9" x14ac:dyDescent="0.25">
      <c r="A256" s="13" t="str">
        <f t="shared" si="3"/>
        <v>S-627-H Chip Seal Clear Reflective Raised Markers</v>
      </c>
      <c r="B256" s="13" t="s">
        <v>6332</v>
      </c>
      <c r="C256" s="13" t="s">
        <v>6333</v>
      </c>
      <c r="D256" s="13" t="s">
        <v>5928</v>
      </c>
      <c r="E256" s="13" t="s">
        <v>187</v>
      </c>
      <c r="F256" s="13" t="s">
        <v>188</v>
      </c>
      <c r="G256" s="13" t="s">
        <v>189</v>
      </c>
      <c r="H256" s="13">
        <v>2024</v>
      </c>
      <c r="I256" s="13">
        <v>255</v>
      </c>
    </row>
    <row r="257" spans="1:9" x14ac:dyDescent="0.25">
      <c r="A257" s="13" t="str">
        <f t="shared" si="3"/>
        <v>S-627-I Chip Seal Yellow Reflective Raised Markers</v>
      </c>
      <c r="B257" s="13" t="s">
        <v>6334</v>
      </c>
      <c r="C257" s="13" t="s">
        <v>6335</v>
      </c>
      <c r="D257" s="13" t="s">
        <v>5928</v>
      </c>
      <c r="E257" s="13" t="s">
        <v>187</v>
      </c>
      <c r="F257" s="13" t="s">
        <v>188</v>
      </c>
      <c r="G257" s="13" t="s">
        <v>189</v>
      </c>
      <c r="H257" s="13">
        <v>2024</v>
      </c>
      <c r="I257" s="13">
        <v>256</v>
      </c>
    </row>
    <row r="258" spans="1:9" x14ac:dyDescent="0.25">
      <c r="A258" s="13" t="str">
        <f t="shared" si="3"/>
        <v>S-627-J Two-Way Clear Reflective High-Performance Raised Markers</v>
      </c>
      <c r="B258" s="13" t="s">
        <v>6336</v>
      </c>
      <c r="C258" s="13" t="s">
        <v>6337</v>
      </c>
      <c r="D258" s="13" t="s">
        <v>5928</v>
      </c>
      <c r="E258" s="13" t="s">
        <v>187</v>
      </c>
      <c r="F258" s="13" t="s">
        <v>188</v>
      </c>
      <c r="G258" s="13" t="s">
        <v>189</v>
      </c>
      <c r="H258" s="13">
        <v>2024</v>
      </c>
      <c r="I258" s="13">
        <v>257</v>
      </c>
    </row>
    <row r="259" spans="1:9" x14ac:dyDescent="0.25">
      <c r="A259" s="13" t="str">
        <f t="shared" ref="A259:A322" si="4">_xlfn.CONCAT(B259," ", C259)</f>
        <v>S-627-K Red–Clear Reflective High Performance-Raised Markers</v>
      </c>
      <c r="B259" s="13" t="s">
        <v>6338</v>
      </c>
      <c r="C259" s="13" t="s">
        <v>6339</v>
      </c>
      <c r="D259" s="13" t="s">
        <v>5928</v>
      </c>
      <c r="E259" s="13" t="s">
        <v>187</v>
      </c>
      <c r="F259" s="13" t="s">
        <v>188</v>
      </c>
      <c r="G259" s="13" t="s">
        <v>189</v>
      </c>
      <c r="H259" s="13">
        <v>2024</v>
      </c>
      <c r="I259" s="13">
        <v>258</v>
      </c>
    </row>
    <row r="260" spans="1:9" x14ac:dyDescent="0.25">
      <c r="A260" s="13" t="str">
        <f t="shared" si="4"/>
        <v>S-627-L Two-Way Yellow Reflective High-Performance Raised Markers</v>
      </c>
      <c r="B260" s="13" t="s">
        <v>6340</v>
      </c>
      <c r="C260" s="13" t="s">
        <v>6341</v>
      </c>
      <c r="D260" s="13" t="s">
        <v>5928</v>
      </c>
      <c r="E260" s="13" t="s">
        <v>187</v>
      </c>
      <c r="F260" s="13" t="s">
        <v>188</v>
      </c>
      <c r="G260" s="13" t="s">
        <v>189</v>
      </c>
      <c r="H260" s="13">
        <v>2024</v>
      </c>
      <c r="I260" s="13">
        <v>259</v>
      </c>
    </row>
    <row r="261" spans="1:9" x14ac:dyDescent="0.25">
      <c r="A261" s="13" t="str">
        <f t="shared" si="4"/>
        <v>S-627-M One-Way Clear Reflective High-Performance Raised Markers</v>
      </c>
      <c r="B261" s="13" t="s">
        <v>6342</v>
      </c>
      <c r="C261" s="13" t="s">
        <v>6343</v>
      </c>
      <c r="D261" s="13" t="s">
        <v>5928</v>
      </c>
      <c r="E261" s="13" t="s">
        <v>187</v>
      </c>
      <c r="F261" s="13" t="s">
        <v>188</v>
      </c>
      <c r="G261" s="13" t="s">
        <v>189</v>
      </c>
      <c r="H261" s="13">
        <v>2024</v>
      </c>
      <c r="I261" s="13">
        <v>260</v>
      </c>
    </row>
    <row r="262" spans="1:9" x14ac:dyDescent="0.25">
      <c r="A262" s="13" t="str">
        <f t="shared" si="4"/>
        <v>S-627-N One-Way Yellow Reflective High-Performance Raised Markers</v>
      </c>
      <c r="B262" s="13" t="s">
        <v>6344</v>
      </c>
      <c r="C262" s="13" t="s">
        <v>6345</v>
      </c>
      <c r="D262" s="13" t="s">
        <v>5928</v>
      </c>
      <c r="E262" s="13" t="s">
        <v>187</v>
      </c>
      <c r="F262" s="13" t="s">
        <v>188</v>
      </c>
      <c r="G262" s="13" t="s">
        <v>189</v>
      </c>
      <c r="H262" s="13">
        <v>2024</v>
      </c>
      <c r="I262" s="13">
        <v>261</v>
      </c>
    </row>
    <row r="263" spans="1:9" x14ac:dyDescent="0.25">
      <c r="A263" s="13" t="str">
        <f t="shared" si="4"/>
        <v>S-627-O Yellow–Clear Reflective High-Performance Raised Markers</v>
      </c>
      <c r="B263" s="13" t="s">
        <v>6346</v>
      </c>
      <c r="C263" s="13" t="s">
        <v>6347</v>
      </c>
      <c r="D263" s="13" t="s">
        <v>5928</v>
      </c>
      <c r="E263" s="13" t="s">
        <v>187</v>
      </c>
      <c r="F263" s="13" t="s">
        <v>188</v>
      </c>
      <c r="G263" s="13" t="s">
        <v>189</v>
      </c>
      <c r="H263" s="13">
        <v>2024</v>
      </c>
      <c r="I263" s="13">
        <v>262</v>
      </c>
    </row>
    <row r="264" spans="1:9" x14ac:dyDescent="0.25">
      <c r="A264" s="13" t="str">
        <f t="shared" si="4"/>
        <v>S-630-A Reflectorized Traffic Warning Sign (Encapsulated Lens)</v>
      </c>
      <c r="B264" s="13" t="s">
        <v>6348</v>
      </c>
      <c r="C264" s="13" t="s">
        <v>6349</v>
      </c>
      <c r="D264" s="13" t="s">
        <v>5928</v>
      </c>
      <c r="E264" s="13" t="s">
        <v>187</v>
      </c>
      <c r="F264" s="13" t="s">
        <v>188</v>
      </c>
      <c r="G264" s="13" t="s">
        <v>189</v>
      </c>
      <c r="H264" s="13">
        <v>2024</v>
      </c>
      <c r="I264" s="13">
        <v>263</v>
      </c>
    </row>
    <row r="265" spans="1:9" x14ac:dyDescent="0.25">
      <c r="A265" s="13" t="str">
        <f t="shared" si="4"/>
        <v>S-630-B Reflectorized Traffic Regulatory Sign (Encapsulated Lens)</v>
      </c>
      <c r="B265" s="13" t="s">
        <v>6350</v>
      </c>
      <c r="C265" s="13" t="s">
        <v>6351</v>
      </c>
      <c r="D265" s="13" t="s">
        <v>5928</v>
      </c>
      <c r="E265" s="13" t="s">
        <v>187</v>
      </c>
      <c r="F265" s="13" t="s">
        <v>188</v>
      </c>
      <c r="G265" s="13" t="s">
        <v>189</v>
      </c>
      <c r="H265" s="13">
        <v>2024</v>
      </c>
      <c r="I265" s="13">
        <v>264</v>
      </c>
    </row>
    <row r="266" spans="1:9" x14ac:dyDescent="0.25">
      <c r="A266" s="13" t="str">
        <f t="shared" si="4"/>
        <v>S-630-C Reflectorized Traffic Object Marker (Encapsulated Lens) (Type [type])</v>
      </c>
      <c r="B266" s="13" t="s">
        <v>6352</v>
      </c>
      <c r="C266" s="13" t="s">
        <v>6353</v>
      </c>
      <c r="D266" s="13" t="s">
        <v>5928</v>
      </c>
      <c r="E266" s="13" t="s">
        <v>187</v>
      </c>
      <c r="F266" s="13" t="s">
        <v>188</v>
      </c>
      <c r="G266" s="13" t="s">
        <v>189</v>
      </c>
      <c r="H266" s="13">
        <v>2024</v>
      </c>
      <c r="I266" s="13">
        <v>265</v>
      </c>
    </row>
    <row r="267" spans="1:9" x14ac:dyDescent="0.25">
      <c r="A267" s="13" t="str">
        <f t="shared" si="4"/>
        <v>S-630-D Reflectorized Traffic Delineator Sign (Encapsulated Lens)</v>
      </c>
      <c r="B267" s="13" t="s">
        <v>6354</v>
      </c>
      <c r="C267" s="13" t="s">
        <v>6355</v>
      </c>
      <c r="D267" s="13" t="s">
        <v>5928</v>
      </c>
      <c r="E267" s="13" t="s">
        <v>187</v>
      </c>
      <c r="F267" s="13" t="s">
        <v>188</v>
      </c>
      <c r="G267" s="13" t="s">
        <v>189</v>
      </c>
      <c r="H267" s="13">
        <v>2024</v>
      </c>
      <c r="I267" s="13">
        <v>266</v>
      </c>
    </row>
    <row r="268" spans="1:9" x14ac:dyDescent="0.25">
      <c r="A268" s="13" t="str">
        <f t="shared" si="4"/>
        <v>S-630-E Reflectorized Railroad Crossing (Cross-Buck) Sign (Encapsulated Lens)</v>
      </c>
      <c r="B268" s="13" t="s">
        <v>6356</v>
      </c>
      <c r="C268" s="13" t="s">
        <v>6357</v>
      </c>
      <c r="D268" s="13" t="s">
        <v>5928</v>
      </c>
      <c r="E268" s="13" t="s">
        <v>187</v>
      </c>
      <c r="F268" s="13" t="s">
        <v>188</v>
      </c>
      <c r="G268" s="13" t="s">
        <v>189</v>
      </c>
      <c r="H268" s="13">
        <v>2024</v>
      </c>
      <c r="I268" s="13">
        <v>267</v>
      </c>
    </row>
    <row r="269" spans="1:9" x14ac:dyDescent="0.25">
      <c r="A269" s="13" t="str">
        <f t="shared" si="4"/>
        <v>S-630-F Reflectorized Advance Warning Sign (Encapsulated Lens)</v>
      </c>
      <c r="B269" s="13" t="s">
        <v>6358</v>
      </c>
      <c r="C269" s="13" t="s">
        <v>6359</v>
      </c>
      <c r="D269" s="13" t="s">
        <v>5928</v>
      </c>
      <c r="E269" s="13" t="s">
        <v>187</v>
      </c>
      <c r="F269" s="13" t="s">
        <v>188</v>
      </c>
      <c r="G269" s="13" t="s">
        <v>189</v>
      </c>
      <c r="H269" s="13">
        <v>2024</v>
      </c>
      <c r="I269" s="13">
        <v>268</v>
      </c>
    </row>
    <row r="270" spans="1:9" x14ac:dyDescent="0.25">
      <c r="A270" s="13" t="str">
        <f t="shared" si="4"/>
        <v>S-630-G Reflectorized Traffic Warning Sign with Supp. Plate (Encapsulated Lens)</v>
      </c>
      <c r="B270" s="13" t="s">
        <v>6360</v>
      </c>
      <c r="C270" s="13" t="s">
        <v>6361</v>
      </c>
      <c r="D270" s="13" t="s">
        <v>5928</v>
      </c>
      <c r="E270" s="13" t="s">
        <v>187</v>
      </c>
      <c r="F270" s="13" t="s">
        <v>188</v>
      </c>
      <c r="G270" s="13" t="s">
        <v>189</v>
      </c>
      <c r="H270" s="13">
        <v>2024</v>
      </c>
      <c r="I270" s="13">
        <v>269</v>
      </c>
    </row>
    <row r="271" spans="1:9" x14ac:dyDescent="0.25">
      <c r="A271" s="13" t="str">
        <f t="shared" si="4"/>
        <v>S-630-H Reflectorized Traffic Regulatory Sign with Supp. Plate (Encapsulated Lens)</v>
      </c>
      <c r="B271" s="13" t="s">
        <v>6362</v>
      </c>
      <c r="C271" s="13" t="s">
        <v>6363</v>
      </c>
      <c r="D271" s="13" t="s">
        <v>5928</v>
      </c>
      <c r="E271" s="13" t="s">
        <v>187</v>
      </c>
      <c r="F271" s="13" t="s">
        <v>188</v>
      </c>
      <c r="G271" s="13" t="s">
        <v>189</v>
      </c>
      <c r="H271" s="13">
        <v>2024</v>
      </c>
      <c r="I271" s="13">
        <v>270</v>
      </c>
    </row>
    <row r="272" spans="1:9" x14ac:dyDescent="0.25">
      <c r="A272" s="13" t="str">
        <f t="shared" si="4"/>
        <v>S-631-A Flowable Fill, Excavatable</v>
      </c>
      <c r="B272" s="13" t="s">
        <v>6364</v>
      </c>
      <c r="C272" s="13" t="s">
        <v>6365</v>
      </c>
      <c r="D272" s="13" t="s">
        <v>5844</v>
      </c>
      <c r="E272" s="13" t="s">
        <v>187</v>
      </c>
      <c r="F272" s="13" t="s">
        <v>188</v>
      </c>
      <c r="G272" s="13" t="s">
        <v>189</v>
      </c>
      <c r="H272" s="13">
        <v>2024</v>
      </c>
      <c r="I272" s="13">
        <v>271</v>
      </c>
    </row>
    <row r="273" spans="1:9" x14ac:dyDescent="0.25">
      <c r="A273" s="13" t="str">
        <f t="shared" si="4"/>
        <v>S-631-B Flowable Fill, Non-Excavatable</v>
      </c>
      <c r="B273" s="13" t="s">
        <v>6366</v>
      </c>
      <c r="C273" s="13" t="s">
        <v>6367</v>
      </c>
      <c r="D273" s="13" t="s">
        <v>5844</v>
      </c>
      <c r="E273" s="13" t="s">
        <v>187</v>
      </c>
      <c r="F273" s="13" t="s">
        <v>188</v>
      </c>
      <c r="G273" s="13" t="s">
        <v>189</v>
      </c>
      <c r="H273" s="13">
        <v>2024</v>
      </c>
      <c r="I273" s="13">
        <v>272</v>
      </c>
    </row>
    <row r="274" spans="1:9" x14ac:dyDescent="0.25">
      <c r="A274" s="13" t="str">
        <f t="shared" si="4"/>
        <v>S-632-A Roadbed Reclamation</v>
      </c>
      <c r="B274" s="13" t="s">
        <v>6368</v>
      </c>
      <c r="C274" s="13" t="s">
        <v>6369</v>
      </c>
      <c r="D274" s="13" t="s">
        <v>5839</v>
      </c>
      <c r="E274" s="13" t="s">
        <v>187</v>
      </c>
      <c r="F274" s="13" t="s">
        <v>188</v>
      </c>
      <c r="G274" s="13" t="s">
        <v>189</v>
      </c>
      <c r="H274" s="13">
        <v>2024</v>
      </c>
      <c r="I274" s="13">
        <v>273</v>
      </c>
    </row>
    <row r="275" spans="1:9" x14ac:dyDescent="0.25">
      <c r="A275" s="13" t="str">
        <f t="shared" si="4"/>
        <v>S-801-A Foundation Excavation for Bridges</v>
      </c>
      <c r="B275" s="13" t="s">
        <v>6370</v>
      </c>
      <c r="C275" s="13" t="s">
        <v>6371</v>
      </c>
      <c r="D275" s="13" t="s">
        <v>5844</v>
      </c>
      <c r="E275" s="13" t="s">
        <v>1569</v>
      </c>
      <c r="F275" s="13" t="s">
        <v>188</v>
      </c>
      <c r="G275" s="13" t="s">
        <v>4873</v>
      </c>
      <c r="H275" s="13">
        <v>2024</v>
      </c>
      <c r="I275" s="13">
        <v>274</v>
      </c>
    </row>
    <row r="276" spans="1:9" x14ac:dyDescent="0.25">
      <c r="A276" s="13" t="str">
        <f t="shared" si="4"/>
        <v>S-801-B Cofferdams</v>
      </c>
      <c r="B276" s="13" t="s">
        <v>6372</v>
      </c>
      <c r="C276" s="13" t="s">
        <v>6373</v>
      </c>
      <c r="D276" s="13" t="s">
        <v>5826</v>
      </c>
      <c r="E276" s="13" t="s">
        <v>1569</v>
      </c>
      <c r="F276" s="13" t="s">
        <v>188</v>
      </c>
      <c r="G276" s="13" t="s">
        <v>4873</v>
      </c>
      <c r="H276" s="13">
        <v>2024</v>
      </c>
      <c r="I276" s="13">
        <v>275</v>
      </c>
    </row>
    <row r="277" spans="1:9" x14ac:dyDescent="0.25">
      <c r="A277" s="13" t="str">
        <f t="shared" si="4"/>
        <v>S-802-A Permanent Steel Sheet Piling</v>
      </c>
      <c r="B277" s="13" t="s">
        <v>6374</v>
      </c>
      <c r="C277" s="13" t="s">
        <v>6375</v>
      </c>
      <c r="D277" s="13" t="s">
        <v>6247</v>
      </c>
      <c r="E277" s="13" t="s">
        <v>1569</v>
      </c>
      <c r="F277" s="13" t="s">
        <v>188</v>
      </c>
      <c r="G277" s="13" t="s">
        <v>4873</v>
      </c>
      <c r="H277" s="13">
        <v>2024</v>
      </c>
      <c r="I277" s="13">
        <v>276</v>
      </c>
    </row>
    <row r="278" spans="1:9" x14ac:dyDescent="0.25">
      <c r="A278" s="13" t="str">
        <f t="shared" si="4"/>
        <v>S-802-B Permanent Concrete Sheet Piling</v>
      </c>
      <c r="B278" s="13" t="s">
        <v>6376</v>
      </c>
      <c r="C278" s="13" t="s">
        <v>6377</v>
      </c>
      <c r="D278" s="13" t="s">
        <v>6247</v>
      </c>
      <c r="E278" s="13" t="s">
        <v>1569</v>
      </c>
      <c r="F278" s="13" t="s">
        <v>188</v>
      </c>
      <c r="G278" s="13" t="s">
        <v>4873</v>
      </c>
      <c r="H278" s="13">
        <v>2024</v>
      </c>
      <c r="I278" s="13">
        <v>277</v>
      </c>
    </row>
    <row r="279" spans="1:9" x14ac:dyDescent="0.25">
      <c r="A279" s="13" t="str">
        <f t="shared" si="4"/>
        <v>S-802-C Temporary Steel Sheet Piling</v>
      </c>
      <c r="B279" s="13" t="s">
        <v>6378</v>
      </c>
      <c r="C279" s="13" t="s">
        <v>6379</v>
      </c>
      <c r="D279" s="13" t="s">
        <v>6247</v>
      </c>
      <c r="E279" s="13" t="s">
        <v>1569</v>
      </c>
      <c r="F279" s="13" t="s">
        <v>188</v>
      </c>
      <c r="G279" s="13" t="s">
        <v>4873</v>
      </c>
      <c r="H279" s="13">
        <v>2024</v>
      </c>
      <c r="I279" s="13">
        <v>278</v>
      </c>
    </row>
    <row r="280" spans="1:9" x14ac:dyDescent="0.25">
      <c r="A280" s="13" t="str">
        <f t="shared" si="4"/>
        <v>S-803-A Test Pile, [size, type]</v>
      </c>
      <c r="B280" s="13" t="s">
        <v>6380</v>
      </c>
      <c r="C280" s="13" t="s">
        <v>6381</v>
      </c>
      <c r="D280" s="13" t="s">
        <v>5928</v>
      </c>
      <c r="E280" s="13" t="s">
        <v>1569</v>
      </c>
      <c r="F280" s="13" t="s">
        <v>188</v>
      </c>
      <c r="G280" s="13" t="s">
        <v>4873</v>
      </c>
      <c r="H280" s="13">
        <v>2024</v>
      </c>
      <c r="I280" s="13">
        <v>279</v>
      </c>
    </row>
    <row r="281" spans="1:9" x14ac:dyDescent="0.25">
      <c r="A281" s="13" t="str">
        <f t="shared" si="4"/>
        <v>S-803-B Conventional Static Pile Load Test</v>
      </c>
      <c r="B281" s="13" t="s">
        <v>6382</v>
      </c>
      <c r="C281" s="13" t="s">
        <v>6383</v>
      </c>
      <c r="D281" s="13" t="s">
        <v>5928</v>
      </c>
      <c r="E281" s="13" t="s">
        <v>1569</v>
      </c>
      <c r="F281" s="13" t="s">
        <v>188</v>
      </c>
      <c r="G281" s="13" t="s">
        <v>4873</v>
      </c>
      <c r="H281" s="13">
        <v>2024</v>
      </c>
      <c r="I281" s="13">
        <v>280</v>
      </c>
    </row>
    <row r="282" spans="1:9" x14ac:dyDescent="0.25">
      <c r="A282" s="13" t="str">
        <f t="shared" si="4"/>
        <v>S-803-C [inches]” Prestressed Concrete Piling</v>
      </c>
      <c r="B282" s="13" t="s">
        <v>6384</v>
      </c>
      <c r="C282" s="13" t="s">
        <v>6385</v>
      </c>
      <c r="D282" s="13" t="s">
        <v>5837</v>
      </c>
      <c r="E282" s="13" t="s">
        <v>1569</v>
      </c>
      <c r="F282" s="13" t="s">
        <v>188</v>
      </c>
      <c r="G282" s="13" t="s">
        <v>4873</v>
      </c>
      <c r="H282" s="13">
        <v>2024</v>
      </c>
      <c r="I282" s="13">
        <v>281</v>
      </c>
    </row>
    <row r="283" spans="1:9" x14ac:dyDescent="0.25">
      <c r="A283" s="13" t="str">
        <f t="shared" si="4"/>
        <v>S-803-D [inches]” Cast-in-Place Concrete Piling (Steel Shell)</v>
      </c>
      <c r="B283" s="13" t="s">
        <v>6386</v>
      </c>
      <c r="C283" s="13" t="s">
        <v>6387</v>
      </c>
      <c r="D283" s="13" t="s">
        <v>5837</v>
      </c>
      <c r="E283" s="13" t="s">
        <v>1569</v>
      </c>
      <c r="F283" s="13" t="s">
        <v>188</v>
      </c>
      <c r="G283" s="13" t="s">
        <v>4873</v>
      </c>
      <c r="H283" s="13">
        <v>2024</v>
      </c>
      <c r="I283" s="13">
        <v>282</v>
      </c>
    </row>
    <row r="284" spans="1:9" x14ac:dyDescent="0.25">
      <c r="A284" s="13" t="str">
        <f t="shared" si="4"/>
        <v>S-803-E [inches]” Steel Piling</v>
      </c>
      <c r="B284" s="13" t="s">
        <v>6388</v>
      </c>
      <c r="C284" s="13" t="s">
        <v>6389</v>
      </c>
      <c r="D284" s="13" t="s">
        <v>5837</v>
      </c>
      <c r="E284" s="13" t="s">
        <v>1569</v>
      </c>
      <c r="F284" s="13" t="s">
        <v>188</v>
      </c>
      <c r="G284" s="13" t="s">
        <v>4873</v>
      </c>
      <c r="H284" s="13">
        <v>2024</v>
      </c>
      <c r="I284" s="13">
        <v>283</v>
      </c>
    </row>
    <row r="285" spans="1:9" x14ac:dyDescent="0.25">
      <c r="A285" s="13" t="str">
        <f t="shared" si="4"/>
        <v>S-803-F [inches]” Preformed Pile Hole</v>
      </c>
      <c r="B285" s="13" t="s">
        <v>6390</v>
      </c>
      <c r="C285" s="13" t="s">
        <v>6391</v>
      </c>
      <c r="D285" s="13" t="s">
        <v>5837</v>
      </c>
      <c r="E285" s="13" t="s">
        <v>1569</v>
      </c>
      <c r="F285" s="13" t="s">
        <v>188</v>
      </c>
      <c r="G285" s="13" t="s">
        <v>4873</v>
      </c>
      <c r="H285" s="13">
        <v>2024</v>
      </c>
      <c r="I285" s="13">
        <v>284</v>
      </c>
    </row>
    <row r="286" spans="1:9" x14ac:dyDescent="0.25">
      <c r="A286" s="13" t="str">
        <f t="shared" si="4"/>
        <v>S-803-G Blank</v>
      </c>
      <c r="B286" s="13" t="s">
        <v>6392</v>
      </c>
      <c r="C286" s="13" t="s">
        <v>5848</v>
      </c>
      <c r="D286" s="13" t="s">
        <v>187</v>
      </c>
      <c r="E286" s="13" t="s">
        <v>1569</v>
      </c>
      <c r="F286" s="13" t="s">
        <v>188</v>
      </c>
      <c r="G286" s="13" t="s">
        <v>4873</v>
      </c>
      <c r="H286" s="13">
        <v>2024</v>
      </c>
      <c r="I286" s="13">
        <v>285</v>
      </c>
    </row>
    <row r="287" spans="1:9" x14ac:dyDescent="0.25">
      <c r="A287" s="13" t="str">
        <f t="shared" si="4"/>
        <v>S-803-H Blank</v>
      </c>
      <c r="B287" s="13" t="s">
        <v>6393</v>
      </c>
      <c r="C287" s="13" t="s">
        <v>5848</v>
      </c>
      <c r="D287" s="13" t="s">
        <v>187</v>
      </c>
      <c r="E287" s="13" t="s">
        <v>1569</v>
      </c>
      <c r="F287" s="13" t="s">
        <v>188</v>
      </c>
      <c r="G287" s="13" t="s">
        <v>4873</v>
      </c>
      <c r="H287" s="13">
        <v>2024</v>
      </c>
      <c r="I287" s="13">
        <v>286</v>
      </c>
    </row>
    <row r="288" spans="1:9" x14ac:dyDescent="0.25">
      <c r="A288" s="13" t="str">
        <f t="shared" si="4"/>
        <v>S-803-I Blank</v>
      </c>
      <c r="B288" s="13" t="s">
        <v>6394</v>
      </c>
      <c r="C288" s="13" t="s">
        <v>5848</v>
      </c>
      <c r="D288" s="13" t="s">
        <v>187</v>
      </c>
      <c r="E288" s="13" t="s">
        <v>1569</v>
      </c>
      <c r="F288" s="13" t="s">
        <v>188</v>
      </c>
      <c r="G288" s="13" t="s">
        <v>4873</v>
      </c>
      <c r="H288" s="13">
        <v>2024</v>
      </c>
      <c r="I288" s="13">
        <v>287</v>
      </c>
    </row>
    <row r="289" spans="1:9" x14ac:dyDescent="0.25">
      <c r="A289" s="13" t="str">
        <f t="shared" si="4"/>
        <v>S-803-J Blank</v>
      </c>
      <c r="B289" s="13" t="s">
        <v>6395</v>
      </c>
      <c r="C289" s="13" t="s">
        <v>5848</v>
      </c>
      <c r="D289" s="13" t="s">
        <v>187</v>
      </c>
      <c r="E289" s="13" t="s">
        <v>1569</v>
      </c>
      <c r="F289" s="13" t="s">
        <v>188</v>
      </c>
      <c r="G289" s="13" t="s">
        <v>4873</v>
      </c>
      <c r="H289" s="13">
        <v>2024</v>
      </c>
      <c r="I289" s="13">
        <v>288</v>
      </c>
    </row>
    <row r="290" spans="1:9" x14ac:dyDescent="0.25">
      <c r="A290" s="13" t="str">
        <f t="shared" si="4"/>
        <v>S-803-K Drilled Shaft, [inches]” Diameter</v>
      </c>
      <c r="B290" s="13" t="s">
        <v>6396</v>
      </c>
      <c r="C290" s="13" t="s">
        <v>6397</v>
      </c>
      <c r="D290" s="13" t="s">
        <v>5837</v>
      </c>
      <c r="E290" s="13" t="s">
        <v>1569</v>
      </c>
      <c r="F290" s="13" t="s">
        <v>188</v>
      </c>
      <c r="G290" s="13" t="s">
        <v>4873</v>
      </c>
      <c r="H290" s="13">
        <v>2024</v>
      </c>
      <c r="I290" s="13">
        <v>289</v>
      </c>
    </row>
    <row r="291" spans="1:9" x14ac:dyDescent="0.25">
      <c r="A291" s="13" t="str">
        <f t="shared" si="4"/>
        <v>S-803-L Test Shaft, [inches]” Diameter</v>
      </c>
      <c r="B291" s="13" t="s">
        <v>6398</v>
      </c>
      <c r="C291" s="13" t="s">
        <v>6399</v>
      </c>
      <c r="D291" s="13" t="s">
        <v>5928</v>
      </c>
      <c r="E291" s="13" t="s">
        <v>1569</v>
      </c>
      <c r="F291" s="13" t="s">
        <v>188</v>
      </c>
      <c r="G291" s="13" t="s">
        <v>4873</v>
      </c>
      <c r="H291" s="13">
        <v>2024</v>
      </c>
      <c r="I291" s="13">
        <v>290</v>
      </c>
    </row>
    <row r="292" spans="1:9" x14ac:dyDescent="0.25">
      <c r="A292" s="13" t="str">
        <f t="shared" si="4"/>
        <v>S-803-M Trial Shaft, [inches]” Diameter</v>
      </c>
      <c r="B292" s="13" t="s">
        <v>6400</v>
      </c>
      <c r="C292" s="13" t="s">
        <v>6401</v>
      </c>
      <c r="D292" s="13" t="s">
        <v>5837</v>
      </c>
      <c r="E292" s="13" t="s">
        <v>1569</v>
      </c>
      <c r="F292" s="13" t="s">
        <v>188</v>
      </c>
      <c r="G292" s="13" t="s">
        <v>4873</v>
      </c>
      <c r="H292" s="13">
        <v>2024</v>
      </c>
      <c r="I292" s="13">
        <v>291</v>
      </c>
    </row>
    <row r="293" spans="1:9" x14ac:dyDescent="0.25">
      <c r="A293" s="13" t="str">
        <f t="shared" si="4"/>
        <v>S-803-N Exploration</v>
      </c>
      <c r="B293" s="13" t="s">
        <v>6402</v>
      </c>
      <c r="C293" s="13" t="s">
        <v>6403</v>
      </c>
      <c r="D293" s="13" t="s">
        <v>5837</v>
      </c>
      <c r="E293" s="13" t="s">
        <v>1569</v>
      </c>
      <c r="F293" s="13" t="s">
        <v>188</v>
      </c>
      <c r="G293" s="13" t="s">
        <v>4873</v>
      </c>
      <c r="H293" s="13">
        <v>2024</v>
      </c>
      <c r="I293" s="13">
        <v>292</v>
      </c>
    </row>
    <row r="294" spans="1:9" x14ac:dyDescent="0.25">
      <c r="A294" s="13" t="str">
        <f t="shared" si="4"/>
        <v>S-803-O [Temporary or Permanent] Casing, [inches]” Diameter</v>
      </c>
      <c r="B294" s="13" t="s">
        <v>6404</v>
      </c>
      <c r="C294" s="13" t="s">
        <v>6405</v>
      </c>
      <c r="D294" s="13" t="s">
        <v>5837</v>
      </c>
      <c r="E294" s="13" t="s">
        <v>1569</v>
      </c>
      <c r="F294" s="13" t="s">
        <v>188</v>
      </c>
      <c r="G294" s="13" t="s">
        <v>4873</v>
      </c>
      <c r="H294" s="13">
        <v>2024</v>
      </c>
      <c r="I294" s="13">
        <v>293</v>
      </c>
    </row>
    <row r="295" spans="1:9" x14ac:dyDescent="0.25">
      <c r="A295" s="13" t="str">
        <f t="shared" si="4"/>
        <v>S-804-A Bridge Concrete, Class [class]</v>
      </c>
      <c r="B295" s="13" t="s">
        <v>6406</v>
      </c>
      <c r="C295" s="13" t="s">
        <v>6407</v>
      </c>
      <c r="D295" s="13" t="s">
        <v>5844</v>
      </c>
      <c r="E295" s="13" t="s">
        <v>1569</v>
      </c>
      <c r="F295" s="13" t="s">
        <v>188</v>
      </c>
      <c r="G295" s="13" t="s">
        <v>4873</v>
      </c>
      <c r="H295" s="13">
        <v>2024</v>
      </c>
      <c r="I295" s="13">
        <v>294</v>
      </c>
    </row>
    <row r="296" spans="1:9" x14ac:dyDescent="0.25">
      <c r="A296" s="13" t="str">
        <f t="shared" si="4"/>
        <v>S-804-B Box Bridge Concrete, Class [class]</v>
      </c>
      <c r="B296" s="13" t="s">
        <v>6408</v>
      </c>
      <c r="C296" s="13" t="s">
        <v>6409</v>
      </c>
      <c r="D296" s="13" t="s">
        <v>5844</v>
      </c>
      <c r="E296" s="13" t="s">
        <v>1569</v>
      </c>
      <c r="F296" s="13" t="s">
        <v>188</v>
      </c>
      <c r="G296" s="13" t="s">
        <v>4873</v>
      </c>
      <c r="H296" s="13">
        <v>2024</v>
      </c>
      <c r="I296" s="13">
        <v>295</v>
      </c>
    </row>
    <row r="297" spans="1:9" x14ac:dyDescent="0.25">
      <c r="A297" s="13" t="str">
        <f t="shared" si="4"/>
        <v>S-804-C [length]' Prestressed Concrete Beam, Type [type]</v>
      </c>
      <c r="B297" s="13" t="s">
        <v>6410</v>
      </c>
      <c r="C297" s="13" t="s">
        <v>6411</v>
      </c>
      <c r="D297" s="13" t="s">
        <v>5837</v>
      </c>
      <c r="E297" s="13" t="s">
        <v>1569</v>
      </c>
      <c r="F297" s="13" t="s">
        <v>188</v>
      </c>
      <c r="G297" s="13" t="s">
        <v>4873</v>
      </c>
      <c r="H297" s="13">
        <v>2024</v>
      </c>
      <c r="I297" s="13">
        <v>296</v>
      </c>
    </row>
    <row r="298" spans="1:9" x14ac:dyDescent="0.25">
      <c r="A298" s="13" t="str">
        <f t="shared" si="4"/>
        <v>S-804-D [size] Prestressed Concrete Modified Pile Beams</v>
      </c>
      <c r="B298" s="13" t="s">
        <v>6412</v>
      </c>
      <c r="C298" s="13" t="s">
        <v>6413</v>
      </c>
      <c r="D298" s="13" t="s">
        <v>5837</v>
      </c>
      <c r="E298" s="13" t="s">
        <v>1569</v>
      </c>
      <c r="F298" s="13" t="s">
        <v>188</v>
      </c>
      <c r="G298" s="13" t="s">
        <v>4873</v>
      </c>
      <c r="H298" s="13">
        <v>2024</v>
      </c>
      <c r="I298" s="13">
        <v>297</v>
      </c>
    </row>
    <row r="299" spans="1:9" x14ac:dyDescent="0.25">
      <c r="A299" s="13" t="str">
        <f t="shared" si="4"/>
        <v>S-805-A Reinforcement</v>
      </c>
      <c r="B299" s="13" t="s">
        <v>6414</v>
      </c>
      <c r="C299" s="13" t="s">
        <v>6415</v>
      </c>
      <c r="D299" s="13" t="s">
        <v>6045</v>
      </c>
      <c r="E299" s="13" t="s">
        <v>1569</v>
      </c>
      <c r="F299" s="13" t="s">
        <v>188</v>
      </c>
      <c r="G299" s="13" t="s">
        <v>4873</v>
      </c>
      <c r="H299" s="13">
        <v>2024</v>
      </c>
      <c r="I299" s="13">
        <v>298</v>
      </c>
    </row>
    <row r="300" spans="1:9" x14ac:dyDescent="0.25">
      <c r="A300" s="13" t="str">
        <f t="shared" si="4"/>
        <v>S-805-B Reinforcement, Epoxy-Coated</v>
      </c>
      <c r="B300" s="13" t="s">
        <v>6416</v>
      </c>
      <c r="C300" s="13" t="s">
        <v>6417</v>
      </c>
      <c r="D300" s="13" t="s">
        <v>6045</v>
      </c>
      <c r="E300" s="13" t="s">
        <v>1569</v>
      </c>
      <c r="F300" s="13" t="s">
        <v>188</v>
      </c>
      <c r="G300" s="13" t="s">
        <v>4873</v>
      </c>
      <c r="H300" s="13">
        <v>2024</v>
      </c>
      <c r="I300" s="13">
        <v>299</v>
      </c>
    </row>
    <row r="301" spans="1:9" x14ac:dyDescent="0.25">
      <c r="A301" s="13" t="str">
        <f t="shared" si="4"/>
        <v>S-806-A [feet]' Precast Concrete Slab Unit, [feet] ' Interior</v>
      </c>
      <c r="B301" s="13" t="s">
        <v>6418</v>
      </c>
      <c r="C301" s="13" t="s">
        <v>6419</v>
      </c>
      <c r="D301" s="13" t="s">
        <v>5928</v>
      </c>
      <c r="E301" s="13" t="s">
        <v>1569</v>
      </c>
      <c r="F301" s="13" t="s">
        <v>188</v>
      </c>
      <c r="G301" s="13" t="s">
        <v>4873</v>
      </c>
      <c r="H301" s="13">
        <v>2024</v>
      </c>
      <c r="I301" s="13">
        <v>300</v>
      </c>
    </row>
    <row r="302" spans="1:9" x14ac:dyDescent="0.25">
      <c r="A302" s="13" t="str">
        <f t="shared" si="4"/>
        <v>S-806-B [feet]' Precast Concrete Slab Unit, Curb</v>
      </c>
      <c r="B302" s="13" t="s">
        <v>6420</v>
      </c>
      <c r="C302" s="13" t="s">
        <v>6421</v>
      </c>
      <c r="D302" s="13" t="s">
        <v>5928</v>
      </c>
      <c r="E302" s="13" t="s">
        <v>1569</v>
      </c>
      <c r="F302" s="13" t="s">
        <v>188</v>
      </c>
      <c r="G302" s="13" t="s">
        <v>4873</v>
      </c>
      <c r="H302" s="13">
        <v>2024</v>
      </c>
      <c r="I302" s="13">
        <v>301</v>
      </c>
    </row>
    <row r="303" spans="1:9" x14ac:dyDescent="0.25">
      <c r="A303" s="13" t="str">
        <f t="shared" si="4"/>
        <v>S-806-C [feet]' Precast Concrete Slab Unit, [feet]' Exterior</v>
      </c>
      <c r="B303" s="13" t="s">
        <v>6422</v>
      </c>
      <c r="C303" s="13" t="s">
        <v>6423</v>
      </c>
      <c r="D303" s="13" t="s">
        <v>5928</v>
      </c>
      <c r="E303" s="13" t="s">
        <v>1569</v>
      </c>
      <c r="F303" s="13" t="s">
        <v>188</v>
      </c>
      <c r="G303" s="13" t="s">
        <v>4873</v>
      </c>
      <c r="H303" s="13">
        <v>2024</v>
      </c>
      <c r="I303" s="13">
        <v>302</v>
      </c>
    </row>
    <row r="304" spans="1:9" x14ac:dyDescent="0.25">
      <c r="A304" s="13" t="str">
        <f t="shared" si="4"/>
        <v>S-806-D [feet]' Precast Concrete Slab Unit, [feet]' Interior, [degrees]° Skew, [left or right] Fwd.</v>
      </c>
      <c r="B304" s="13" t="s">
        <v>6424</v>
      </c>
      <c r="C304" s="13" t="s">
        <v>6425</v>
      </c>
      <c r="D304" s="13" t="s">
        <v>5928</v>
      </c>
      <c r="E304" s="13" t="s">
        <v>1569</v>
      </c>
      <c r="F304" s="13" t="s">
        <v>188</v>
      </c>
      <c r="G304" s="13" t="s">
        <v>4873</v>
      </c>
      <c r="H304" s="13">
        <v>2024</v>
      </c>
      <c r="I304" s="13">
        <v>303</v>
      </c>
    </row>
    <row r="305" spans="1:9" x14ac:dyDescent="0.25">
      <c r="A305" s="13" t="str">
        <f t="shared" si="4"/>
        <v>S-806-E [feet]' Precast Concrete Slab Unit, Curb, [degrees]° Skew, [left or right] Fwd.</v>
      </c>
      <c r="B305" s="13" t="s">
        <v>6426</v>
      </c>
      <c r="C305" s="13" t="s">
        <v>6427</v>
      </c>
      <c r="D305" s="13" t="s">
        <v>5928</v>
      </c>
      <c r="E305" s="13" t="s">
        <v>1569</v>
      </c>
      <c r="F305" s="13" t="s">
        <v>188</v>
      </c>
      <c r="G305" s="13" t="s">
        <v>4873</v>
      </c>
      <c r="H305" s="13">
        <v>2024</v>
      </c>
      <c r="I305" s="13">
        <v>304</v>
      </c>
    </row>
    <row r="306" spans="1:9" x14ac:dyDescent="0.25">
      <c r="A306" s="13" t="str">
        <f t="shared" si="4"/>
        <v>S-806-F [feet]' Precast Concrete Slab Unit, [feet]' Exterior, [degrees]° Skew, [left or right] Fwd.</v>
      </c>
      <c r="B306" s="13" t="s">
        <v>6428</v>
      </c>
      <c r="C306" s="13" t="s">
        <v>6429</v>
      </c>
      <c r="D306" s="13" t="s">
        <v>5928</v>
      </c>
      <c r="E306" s="13" t="s">
        <v>1569</v>
      </c>
      <c r="F306" s="13" t="s">
        <v>188</v>
      </c>
      <c r="G306" s="13" t="s">
        <v>4873</v>
      </c>
      <c r="H306" s="13">
        <v>2024</v>
      </c>
      <c r="I306" s="13">
        <v>305</v>
      </c>
    </row>
    <row r="307" spans="1:9" x14ac:dyDescent="0.25">
      <c r="A307" s="13" t="str">
        <f t="shared" si="4"/>
        <v>S-806-G Precast Concrete Barrier Rail</v>
      </c>
      <c r="B307" s="13" t="s">
        <v>6430</v>
      </c>
      <c r="C307" s="13" t="s">
        <v>6431</v>
      </c>
      <c r="D307" s="13" t="s">
        <v>5837</v>
      </c>
      <c r="E307" s="13" t="s">
        <v>1569</v>
      </c>
      <c r="F307" s="13" t="s">
        <v>188</v>
      </c>
      <c r="G307" s="13" t="s">
        <v>4873</v>
      </c>
      <c r="H307" s="13">
        <v>2024</v>
      </c>
      <c r="I307" s="13">
        <v>306</v>
      </c>
    </row>
    <row r="308" spans="1:9" x14ac:dyDescent="0.25">
      <c r="A308" s="13" t="str">
        <f t="shared" si="4"/>
        <v>S-806-H Beam-Type Railing with Concrete and Steel Posts</v>
      </c>
      <c r="B308" s="13" t="s">
        <v>6432</v>
      </c>
      <c r="C308" s="13" t="s">
        <v>6433</v>
      </c>
      <c r="D308" s="13" t="s">
        <v>5837</v>
      </c>
      <c r="E308" s="13" t="s">
        <v>1569</v>
      </c>
      <c r="F308" s="13" t="s">
        <v>188</v>
      </c>
      <c r="G308" s="13" t="s">
        <v>4873</v>
      </c>
      <c r="H308" s="13">
        <v>2024</v>
      </c>
      <c r="I308" s="13">
        <v>307</v>
      </c>
    </row>
    <row r="309" spans="1:9" x14ac:dyDescent="0.25">
      <c r="A309" s="13" t="str">
        <f t="shared" si="4"/>
        <v>S-806-I [feet]' Precast Concrete Cap, Intermediate Unit, [steel, concrete, or timber] Pile</v>
      </c>
      <c r="B309" s="13" t="s">
        <v>6434</v>
      </c>
      <c r="C309" s="13" t="s">
        <v>6435</v>
      </c>
      <c r="D309" s="13" t="s">
        <v>5928</v>
      </c>
      <c r="E309" s="13" t="s">
        <v>1569</v>
      </c>
      <c r="F309" s="13" t="s">
        <v>188</v>
      </c>
      <c r="G309" s="13" t="s">
        <v>4873</v>
      </c>
      <c r="H309" s="13">
        <v>2024</v>
      </c>
      <c r="I309" s="13">
        <v>308</v>
      </c>
    </row>
    <row r="310" spans="1:9" x14ac:dyDescent="0.25">
      <c r="A310" s="13" t="str">
        <f t="shared" si="4"/>
        <v>S-806-J [feet]' Precast Concrete Cap, End Unit, [steel, concrete, or timber] Pile</v>
      </c>
      <c r="B310" s="13" t="s">
        <v>6436</v>
      </c>
      <c r="C310" s="13" t="s">
        <v>6437</v>
      </c>
      <c r="D310" s="13" t="s">
        <v>5928</v>
      </c>
      <c r="E310" s="13" t="s">
        <v>1569</v>
      </c>
      <c r="F310" s="13" t="s">
        <v>188</v>
      </c>
      <c r="G310" s="13" t="s">
        <v>4873</v>
      </c>
      <c r="H310" s="13">
        <v>2024</v>
      </c>
      <c r="I310" s="13">
        <v>309</v>
      </c>
    </row>
    <row r="311" spans="1:9" x14ac:dyDescent="0.25">
      <c r="A311" s="13" t="str">
        <f t="shared" si="4"/>
        <v>S-806-K [feet]' Precast Concrete Cap, Intermediate Unit, [steel, concrete, or timber] Pile, [degrees]° Skew, [left or right] Fwd.</v>
      </c>
      <c r="B311" s="13" t="s">
        <v>6438</v>
      </c>
      <c r="C311" s="13" t="s">
        <v>6439</v>
      </c>
      <c r="D311" s="13" t="s">
        <v>5928</v>
      </c>
      <c r="E311" s="13" t="s">
        <v>1569</v>
      </c>
      <c r="F311" s="13" t="s">
        <v>188</v>
      </c>
      <c r="G311" s="13" t="s">
        <v>4873</v>
      </c>
      <c r="H311" s="13">
        <v>2024</v>
      </c>
      <c r="I311" s="13">
        <v>310</v>
      </c>
    </row>
    <row r="312" spans="1:9" x14ac:dyDescent="0.25">
      <c r="A312" s="13" t="str">
        <f t="shared" si="4"/>
        <v>S-806-L [feet]' Precast Concrete Cap, End Unit, [steel, concrete, or timber] Pile, [degrees]° Skew, [left or right] Fwd.</v>
      </c>
      <c r="B312" s="13" t="s">
        <v>6440</v>
      </c>
      <c r="C312" s="13" t="s">
        <v>6441</v>
      </c>
      <c r="D312" s="13" t="s">
        <v>5928</v>
      </c>
      <c r="E312" s="13" t="s">
        <v>1569</v>
      </c>
      <c r="F312" s="13" t="s">
        <v>188</v>
      </c>
      <c r="G312" s="13" t="s">
        <v>4873</v>
      </c>
      <c r="H312" s="13">
        <v>2024</v>
      </c>
      <c r="I312" s="13">
        <v>311</v>
      </c>
    </row>
    <row r="313" spans="1:9" x14ac:dyDescent="0.25">
      <c r="A313" s="13" t="str">
        <f t="shared" si="4"/>
        <v>S-806-M [feet]' Precast Concrete Wing</v>
      </c>
      <c r="B313" s="13" t="s">
        <v>6442</v>
      </c>
      <c r="C313" s="13" t="s">
        <v>6443</v>
      </c>
      <c r="D313" s="13" t="s">
        <v>5928</v>
      </c>
      <c r="E313" s="13" t="s">
        <v>1569</v>
      </c>
      <c r="F313" s="13" t="s">
        <v>188</v>
      </c>
      <c r="G313" s="13" t="s">
        <v>4873</v>
      </c>
      <c r="H313" s="13">
        <v>2024</v>
      </c>
      <c r="I313" s="13">
        <v>312</v>
      </c>
    </row>
    <row r="314" spans="1:9" x14ac:dyDescent="0.25">
      <c r="A314" s="13" t="str">
        <f t="shared" si="4"/>
        <v>S-810-A Structural Steel</v>
      </c>
      <c r="B314" s="13" t="s">
        <v>6444</v>
      </c>
      <c r="C314" s="13" t="s">
        <v>6445</v>
      </c>
      <c r="D314" s="13" t="s">
        <v>6045</v>
      </c>
      <c r="E314" s="13" t="s">
        <v>1569</v>
      </c>
      <c r="F314" s="13" t="s">
        <v>188</v>
      </c>
      <c r="G314" s="13" t="s">
        <v>4873</v>
      </c>
      <c r="H314" s="13">
        <v>2024</v>
      </c>
      <c r="I314" s="13">
        <v>313</v>
      </c>
    </row>
    <row r="315" spans="1:9" x14ac:dyDescent="0.25">
      <c r="A315" s="13" t="str">
        <f t="shared" si="4"/>
        <v>S-810-B Steel Superstructure</v>
      </c>
      <c r="B315" s="13" t="s">
        <v>6446</v>
      </c>
      <c r="C315" s="13" t="s">
        <v>6447</v>
      </c>
      <c r="D315" s="13" t="s">
        <v>5826</v>
      </c>
      <c r="E315" s="13" t="s">
        <v>1569</v>
      </c>
      <c r="F315" s="13" t="s">
        <v>188</v>
      </c>
      <c r="G315" s="13" t="s">
        <v>4873</v>
      </c>
      <c r="H315" s="13">
        <v>2024</v>
      </c>
      <c r="I315" s="13">
        <v>314</v>
      </c>
    </row>
    <row r="316" spans="1:9" x14ac:dyDescent="0.25">
      <c r="A316" s="13" t="str">
        <f t="shared" si="4"/>
        <v>S-810-C Miscellaneous Bridge Appurtenances</v>
      </c>
      <c r="B316" s="13" t="s">
        <v>6448</v>
      </c>
      <c r="C316" s="13" t="s">
        <v>6449</v>
      </c>
      <c r="D316" s="13" t="s">
        <v>5826</v>
      </c>
      <c r="E316" s="13" t="s">
        <v>1569</v>
      </c>
      <c r="F316" s="13" t="s">
        <v>188</v>
      </c>
      <c r="G316" s="13" t="s">
        <v>4873</v>
      </c>
      <c r="H316" s="13">
        <v>2024</v>
      </c>
      <c r="I316" s="13">
        <v>315</v>
      </c>
    </row>
    <row r="317" spans="1:9" x14ac:dyDescent="0.25">
      <c r="A317" s="13" t="str">
        <f t="shared" si="4"/>
        <v>S-811-A Bronze Plates</v>
      </c>
      <c r="B317" s="13" t="s">
        <v>6450</v>
      </c>
      <c r="C317" s="13" t="s">
        <v>6451</v>
      </c>
      <c r="D317" s="13" t="s">
        <v>6045</v>
      </c>
      <c r="E317" s="13" t="s">
        <v>1569</v>
      </c>
      <c r="F317" s="13" t="s">
        <v>188</v>
      </c>
      <c r="G317" s="13" t="s">
        <v>4873</v>
      </c>
      <c r="H317" s="13">
        <v>2024</v>
      </c>
      <c r="I317" s="13">
        <v>316</v>
      </c>
    </row>
    <row r="318" spans="1:9" x14ac:dyDescent="0.25">
      <c r="A318" s="13" t="str">
        <f t="shared" si="4"/>
        <v>S-811-B Copper-Alloy Plates</v>
      </c>
      <c r="B318" s="13" t="s">
        <v>6452</v>
      </c>
      <c r="C318" s="13" t="s">
        <v>6453</v>
      </c>
      <c r="D318" s="13" t="s">
        <v>6045</v>
      </c>
      <c r="E318" s="13" t="s">
        <v>1569</v>
      </c>
      <c r="F318" s="13" t="s">
        <v>188</v>
      </c>
      <c r="G318" s="13" t="s">
        <v>4873</v>
      </c>
      <c r="H318" s="13">
        <v>2024</v>
      </c>
      <c r="I318" s="13">
        <v>317</v>
      </c>
    </row>
    <row r="319" spans="1:9" x14ac:dyDescent="0.25">
      <c r="A319" s="13" t="str">
        <f t="shared" si="4"/>
        <v>S-811-C Self-Lubricating [type] Plates</v>
      </c>
      <c r="B319" s="13" t="s">
        <v>6454</v>
      </c>
      <c r="C319" s="13" t="s">
        <v>6455</v>
      </c>
      <c r="D319" s="13" t="s">
        <v>6045</v>
      </c>
      <c r="E319" s="13" t="s">
        <v>1569</v>
      </c>
      <c r="F319" s="13" t="s">
        <v>188</v>
      </c>
      <c r="G319" s="13" t="s">
        <v>4873</v>
      </c>
      <c r="H319" s="13">
        <v>2024</v>
      </c>
      <c r="I319" s="13">
        <v>318</v>
      </c>
    </row>
    <row r="320" spans="1:9" x14ac:dyDescent="0.25">
      <c r="A320" s="13" t="str">
        <f t="shared" si="4"/>
        <v>S-812-A Steel Grid Floor (Open Type)</v>
      </c>
      <c r="B320" s="13" t="s">
        <v>6456</v>
      </c>
      <c r="C320" s="13" t="s">
        <v>6457</v>
      </c>
      <c r="D320" s="13" t="s">
        <v>6247</v>
      </c>
      <c r="E320" s="13" t="s">
        <v>1569</v>
      </c>
      <c r="F320" s="13" t="s">
        <v>188</v>
      </c>
      <c r="G320" s="13" t="s">
        <v>4873</v>
      </c>
      <c r="H320" s="13">
        <v>2024</v>
      </c>
      <c r="I320" s="13">
        <v>319</v>
      </c>
    </row>
    <row r="321" spans="1:9" x14ac:dyDescent="0.25">
      <c r="A321" s="13" t="str">
        <f t="shared" si="4"/>
        <v>S-812-B Steel Grid Floor (Concrete-Filled Type)</v>
      </c>
      <c r="B321" s="13" t="s">
        <v>6458</v>
      </c>
      <c r="C321" s="13" t="s">
        <v>6459</v>
      </c>
      <c r="D321" s="13" t="s">
        <v>6247</v>
      </c>
      <c r="E321" s="13" t="s">
        <v>1569</v>
      </c>
      <c r="F321" s="13" t="s">
        <v>188</v>
      </c>
      <c r="G321" s="13" t="s">
        <v>4873</v>
      </c>
      <c r="H321" s="13">
        <v>2024</v>
      </c>
      <c r="I321" s="13">
        <v>320</v>
      </c>
    </row>
    <row r="322" spans="1:9" x14ac:dyDescent="0.25">
      <c r="A322" s="13" t="str">
        <f t="shared" si="4"/>
        <v>S-813-A Concrete Railing</v>
      </c>
      <c r="B322" s="13" t="s">
        <v>6460</v>
      </c>
      <c r="C322" s="13" t="s">
        <v>6461</v>
      </c>
      <c r="D322" s="13" t="s">
        <v>5837</v>
      </c>
      <c r="E322" s="13" t="s">
        <v>1569</v>
      </c>
      <c r="F322" s="13" t="s">
        <v>188</v>
      </c>
      <c r="G322" s="13" t="s">
        <v>4873</v>
      </c>
      <c r="H322" s="13">
        <v>2024</v>
      </c>
      <c r="I322" s="13">
        <v>321</v>
      </c>
    </row>
    <row r="323" spans="1:9" x14ac:dyDescent="0.25">
      <c r="A323" s="13" t="str">
        <f t="shared" ref="A323:A339" si="5">_xlfn.CONCAT(B323," ", C323)</f>
        <v>S-813-B Concrete–Steel Railing</v>
      </c>
      <c r="B323" s="13" t="s">
        <v>6462</v>
      </c>
      <c r="C323" s="13" t="s">
        <v>6463</v>
      </c>
      <c r="D323" s="13" t="s">
        <v>5837</v>
      </c>
      <c r="E323" s="13" t="s">
        <v>1569</v>
      </c>
      <c r="F323" s="13" t="s">
        <v>188</v>
      </c>
      <c r="G323" s="13" t="s">
        <v>4873</v>
      </c>
      <c r="H323" s="13">
        <v>2024</v>
      </c>
      <c r="I323" s="13">
        <v>322</v>
      </c>
    </row>
    <row r="324" spans="1:9" x14ac:dyDescent="0.25">
      <c r="A324" s="13" t="str">
        <f t="shared" si="5"/>
        <v>S-813-C Concrete–Aluminum Railing</v>
      </c>
      <c r="B324" s="13" t="s">
        <v>6464</v>
      </c>
      <c r="C324" s="13" t="s">
        <v>6465</v>
      </c>
      <c r="D324" s="13" t="s">
        <v>5837</v>
      </c>
      <c r="E324" s="13" t="s">
        <v>1569</v>
      </c>
      <c r="F324" s="13" t="s">
        <v>188</v>
      </c>
      <c r="G324" s="13" t="s">
        <v>4873</v>
      </c>
      <c r="H324" s="13">
        <v>2024</v>
      </c>
      <c r="I324" s="13">
        <v>323</v>
      </c>
    </row>
    <row r="325" spans="1:9" x14ac:dyDescent="0.25">
      <c r="A325" s="13" t="str">
        <f t="shared" si="5"/>
        <v>S-813-D [type] Railing</v>
      </c>
      <c r="B325" s="13" t="s">
        <v>6466</v>
      </c>
      <c r="C325" s="13" t="s">
        <v>6467</v>
      </c>
      <c r="D325" s="13" t="s">
        <v>5837</v>
      </c>
      <c r="E325" s="13" t="s">
        <v>1569</v>
      </c>
      <c r="F325" s="13" t="s">
        <v>188</v>
      </c>
      <c r="G325" s="13" t="s">
        <v>4873</v>
      </c>
      <c r="H325" s="13">
        <v>2024</v>
      </c>
      <c r="I325" s="13">
        <v>324</v>
      </c>
    </row>
    <row r="326" spans="1:9" x14ac:dyDescent="0.25">
      <c r="A326" s="13" t="str">
        <f t="shared" si="5"/>
        <v>S-814-A Painting of Metal Structure</v>
      </c>
      <c r="B326" s="13" t="s">
        <v>6468</v>
      </c>
      <c r="C326" s="13" t="s">
        <v>6469</v>
      </c>
      <c r="D326" s="13" t="s">
        <v>5826</v>
      </c>
      <c r="E326" s="13" t="s">
        <v>1569</v>
      </c>
      <c r="F326" s="13" t="s">
        <v>188</v>
      </c>
      <c r="G326" s="13" t="s">
        <v>4873</v>
      </c>
      <c r="H326" s="13">
        <v>2024</v>
      </c>
      <c r="I326" s="13">
        <v>325</v>
      </c>
    </row>
    <row r="327" spans="1:9" x14ac:dyDescent="0.25">
      <c r="A327" s="13" t="str">
        <f t="shared" si="5"/>
        <v>S-814-B Painting of [description]</v>
      </c>
      <c r="B327" s="13" t="s">
        <v>6470</v>
      </c>
      <c r="C327" s="13" t="s">
        <v>6471</v>
      </c>
      <c r="D327" s="13" t="s">
        <v>5826</v>
      </c>
      <c r="E327" s="13" t="s">
        <v>1569</v>
      </c>
      <c r="F327" s="13" t="s">
        <v>188</v>
      </c>
      <c r="G327" s="13" t="s">
        <v>4873</v>
      </c>
      <c r="H327" s="13">
        <v>2024</v>
      </c>
      <c r="I327" s="13">
        <v>326</v>
      </c>
    </row>
    <row r="328" spans="1:9" x14ac:dyDescent="0.25">
      <c r="A328" s="13" t="str">
        <f t="shared" si="5"/>
        <v>S-815-A Loose Riprap, [weight]</v>
      </c>
      <c r="B328" s="13" t="s">
        <v>6472</v>
      </c>
      <c r="C328" s="13" t="s">
        <v>6473</v>
      </c>
      <c r="D328" s="13" t="s">
        <v>5882</v>
      </c>
      <c r="E328" s="13" t="s">
        <v>1569</v>
      </c>
      <c r="F328" s="13" t="s">
        <v>188</v>
      </c>
      <c r="G328" s="13" t="s">
        <v>4873</v>
      </c>
      <c r="H328" s="13">
        <v>2024</v>
      </c>
      <c r="I328" s="13">
        <v>327</v>
      </c>
    </row>
    <row r="329" spans="1:9" x14ac:dyDescent="0.25">
      <c r="A329" s="13" t="str">
        <f t="shared" si="5"/>
        <v>S-815-A-1 Loose Riprap, [volume]</v>
      </c>
      <c r="B329" s="13" t="s">
        <v>6474</v>
      </c>
      <c r="C329" s="13" t="s">
        <v>6475</v>
      </c>
      <c r="D329" s="13" t="s">
        <v>5839</v>
      </c>
      <c r="E329" s="13" t="s">
        <v>1569</v>
      </c>
      <c r="F329" s="13" t="s">
        <v>188</v>
      </c>
      <c r="G329" s="13" t="s">
        <v>4873</v>
      </c>
      <c r="H329" s="13">
        <v>2024</v>
      </c>
      <c r="I329" s="13">
        <v>328</v>
      </c>
    </row>
    <row r="330" spans="1:9" x14ac:dyDescent="0.25">
      <c r="A330" s="13" t="str">
        <f t="shared" si="5"/>
        <v>S-815-B Grouted Riprap</v>
      </c>
      <c r="B330" s="13" t="s">
        <v>6476</v>
      </c>
      <c r="C330" s="13" t="s">
        <v>6477</v>
      </c>
      <c r="D330" s="13" t="s">
        <v>5839</v>
      </c>
      <c r="E330" s="13" t="s">
        <v>1569</v>
      </c>
      <c r="F330" s="13" t="s">
        <v>188</v>
      </c>
      <c r="G330" s="13" t="s">
        <v>4873</v>
      </c>
      <c r="H330" s="13">
        <v>2024</v>
      </c>
      <c r="I330" s="13">
        <v>329</v>
      </c>
    </row>
    <row r="331" spans="1:9" x14ac:dyDescent="0.25">
      <c r="A331" s="13" t="str">
        <f t="shared" si="5"/>
        <v>S-815-C Concrete Riprap in Bags</v>
      </c>
      <c r="B331" s="13" t="s">
        <v>6478</v>
      </c>
      <c r="C331" s="13" t="s">
        <v>6479</v>
      </c>
      <c r="D331" s="13" t="s">
        <v>5844</v>
      </c>
      <c r="E331" s="13" t="s">
        <v>1569</v>
      </c>
      <c r="F331" s="13" t="s">
        <v>188</v>
      </c>
      <c r="G331" s="13" t="s">
        <v>4873</v>
      </c>
      <c r="H331" s="13">
        <v>2024</v>
      </c>
      <c r="I331" s="13">
        <v>330</v>
      </c>
    </row>
    <row r="332" spans="1:9" x14ac:dyDescent="0.25">
      <c r="A332" s="13" t="str">
        <f t="shared" si="5"/>
        <v>S-815-D Concrete Slope Paving</v>
      </c>
      <c r="B332" s="13" t="s">
        <v>6480</v>
      </c>
      <c r="C332" s="13" t="s">
        <v>6481</v>
      </c>
      <c r="D332" s="13" t="s">
        <v>5844</v>
      </c>
      <c r="E332" s="13" t="s">
        <v>1569</v>
      </c>
      <c r="F332" s="13" t="s">
        <v>188</v>
      </c>
      <c r="G332" s="13" t="s">
        <v>4873</v>
      </c>
      <c r="H332" s="13">
        <v>2024</v>
      </c>
      <c r="I332" s="13">
        <v>331</v>
      </c>
    </row>
    <row r="333" spans="1:9" x14ac:dyDescent="0.25">
      <c r="A333" s="13" t="str">
        <f t="shared" si="5"/>
        <v>S-815-E Geotextile under [description], Type [type], AOS [AOS]</v>
      </c>
      <c r="B333" s="13" t="s">
        <v>6482</v>
      </c>
      <c r="C333" s="13" t="s">
        <v>6483</v>
      </c>
      <c r="D333" s="13" t="s">
        <v>5839</v>
      </c>
      <c r="E333" s="13" t="s">
        <v>187</v>
      </c>
      <c r="F333" s="13" t="s">
        <v>188</v>
      </c>
      <c r="G333" s="13" t="s">
        <v>4873</v>
      </c>
      <c r="H333" s="13">
        <v>2024</v>
      </c>
      <c r="I333" s="13">
        <v>332</v>
      </c>
    </row>
    <row r="334" spans="1:9" x14ac:dyDescent="0.25">
      <c r="A334" s="13" t="str">
        <f t="shared" si="5"/>
        <v>S-815-F Sediment Control Stone</v>
      </c>
      <c r="B334" s="13" t="s">
        <v>6484</v>
      </c>
      <c r="C334" s="13" t="s">
        <v>6485</v>
      </c>
      <c r="D334" s="13" t="s">
        <v>5882</v>
      </c>
      <c r="E334" s="13" t="s">
        <v>1569</v>
      </c>
      <c r="F334" s="13" t="s">
        <v>188</v>
      </c>
      <c r="G334" s="13" t="s">
        <v>4873</v>
      </c>
      <c r="H334" s="13">
        <v>2024</v>
      </c>
      <c r="I334" s="13">
        <v>333</v>
      </c>
    </row>
    <row r="335" spans="1:9" x14ac:dyDescent="0.25">
      <c r="A335" s="13" t="str">
        <f t="shared" si="5"/>
        <v>S-815-F-1 Sediment Control Stone</v>
      </c>
      <c r="B335" s="13" t="s">
        <v>6486</v>
      </c>
      <c r="C335" s="13" t="s">
        <v>6485</v>
      </c>
      <c r="D335" s="13" t="s">
        <v>5844</v>
      </c>
      <c r="E335" s="13" t="s">
        <v>1569</v>
      </c>
      <c r="F335" s="13" t="s">
        <v>188</v>
      </c>
      <c r="G335" s="13" t="s">
        <v>4873</v>
      </c>
      <c r="H335" s="13">
        <v>2024</v>
      </c>
      <c r="I335" s="13">
        <v>334</v>
      </c>
    </row>
    <row r="336" spans="1:9" x14ac:dyDescent="0.25">
      <c r="A336" s="13" t="str">
        <f t="shared" si="5"/>
        <v>S-816-A Maintenance Painting of Metal Structure</v>
      </c>
      <c r="B336" s="13" t="s">
        <v>6487</v>
      </c>
      <c r="C336" s="13" t="s">
        <v>6488</v>
      </c>
      <c r="D336" s="13" t="s">
        <v>5826</v>
      </c>
      <c r="E336" s="13" t="s">
        <v>1569</v>
      </c>
      <c r="F336" s="13" t="s">
        <v>188</v>
      </c>
      <c r="G336" s="13" t="s">
        <v>4873</v>
      </c>
      <c r="H336" s="13">
        <v>2024</v>
      </c>
      <c r="I336" s="13">
        <v>335</v>
      </c>
    </row>
    <row r="337" spans="1:9" x14ac:dyDescent="0.25">
      <c r="A337" s="13" t="str">
        <f t="shared" si="5"/>
        <v>S-816-B Maintenance Painting of Metal Structure, [location/description]</v>
      </c>
      <c r="B337" s="13" t="s">
        <v>6489</v>
      </c>
      <c r="C337" s="13" t="s">
        <v>6490</v>
      </c>
      <c r="D337" s="13" t="s">
        <v>5928</v>
      </c>
      <c r="E337" s="13" t="s">
        <v>1569</v>
      </c>
      <c r="F337" s="13" t="s">
        <v>188</v>
      </c>
      <c r="G337" s="13" t="s">
        <v>4873</v>
      </c>
      <c r="H337" s="13">
        <v>2024</v>
      </c>
      <c r="I337" s="13">
        <v>336</v>
      </c>
    </row>
    <row r="338" spans="1:9" x14ac:dyDescent="0.25">
      <c r="A338" s="13" t="str">
        <f t="shared" si="5"/>
        <v>S-816-C Maintenance Painting of [description]</v>
      </c>
      <c r="B338" s="13" t="s">
        <v>6491</v>
      </c>
      <c r="C338" s="13" t="s">
        <v>6492</v>
      </c>
      <c r="D338" s="13" t="s">
        <v>5826</v>
      </c>
      <c r="E338" s="13" t="s">
        <v>1569</v>
      </c>
      <c r="F338" s="13" t="s">
        <v>188</v>
      </c>
      <c r="G338" s="13" t="s">
        <v>4873</v>
      </c>
      <c r="H338" s="13">
        <v>2024</v>
      </c>
      <c r="I338" s="13">
        <v>337</v>
      </c>
    </row>
    <row r="339" spans="1:9" x14ac:dyDescent="0.25">
      <c r="A339" s="13" t="str">
        <f t="shared" si="5"/>
        <v>S-822-A [inches]" Neoprene Expansion Joint, Type [type]</v>
      </c>
      <c r="B339" s="13" t="s">
        <v>6493</v>
      </c>
      <c r="C339" s="13" t="s">
        <v>6494</v>
      </c>
      <c r="D339" s="13" t="s">
        <v>5837</v>
      </c>
      <c r="E339" s="13" t="s">
        <v>1569</v>
      </c>
      <c r="F339" s="13" t="s">
        <v>188</v>
      </c>
      <c r="G339" s="13" t="s">
        <v>4873</v>
      </c>
      <c r="H339" s="13">
        <v>2024</v>
      </c>
      <c r="I339" s="13">
        <v>338</v>
      </c>
    </row>
  </sheetData>
  <pageMargins left="0.25" right="0.25" top="0.75" bottom="0.75" header="0.3" footer="0.3"/>
  <pageSetup scale="62" orientation="landscape" r:id="rId1"/>
  <colBreaks count="1" manualBreakCount="1">
    <brk id="7"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AA92B-2217-4D1F-9C61-27CA62D6EBC1}">
  <sheetPr codeName="PayItemList"/>
  <dimension ref="A1:I556"/>
  <sheetViews>
    <sheetView zoomScaleNormal="100" workbookViewId="0">
      <pane ySplit="1" topLeftCell="A89" activePane="bottomLeft" state="frozen"/>
      <selection sqref="A1:XFD1048576"/>
      <selection pane="bottomLeft" activeCell="A119" sqref="A119"/>
    </sheetView>
  </sheetViews>
  <sheetFormatPr defaultColWidth="9.140625" defaultRowHeight="15" x14ac:dyDescent="0.25"/>
  <cols>
    <col min="1" max="1" width="47.42578125" customWidth="1"/>
    <col min="2" max="2" width="13.28515625" bestFit="1" customWidth="1"/>
    <col min="3" max="3" width="94.5703125" bestFit="1" customWidth="1"/>
    <col min="4" max="4" width="8.140625" bestFit="1" customWidth="1"/>
    <col min="5" max="5" width="12.5703125" bestFit="1" customWidth="1"/>
    <col min="6" max="6" width="7.5703125" bestFit="1" customWidth="1"/>
    <col min="7" max="7" width="18.140625" bestFit="1" customWidth="1"/>
    <col min="8" max="8" width="20.5703125" bestFit="1" customWidth="1"/>
    <col min="9" max="9" width="12.85546875" bestFit="1" customWidth="1"/>
  </cols>
  <sheetData>
    <row r="1" spans="1:9" ht="15.75" x14ac:dyDescent="0.25">
      <c r="A1" s="16" t="s">
        <v>182</v>
      </c>
      <c r="B1" s="16" t="s">
        <v>0</v>
      </c>
      <c r="C1" s="16" t="s">
        <v>1</v>
      </c>
      <c r="D1" s="16" t="s">
        <v>3</v>
      </c>
      <c r="E1" s="16" t="s">
        <v>7</v>
      </c>
      <c r="F1" s="16" t="s">
        <v>44</v>
      </c>
      <c r="G1" s="16" t="s">
        <v>45</v>
      </c>
      <c r="H1" s="16" t="s">
        <v>183</v>
      </c>
      <c r="I1" s="16" t="s">
        <v>5823</v>
      </c>
    </row>
    <row r="2" spans="1:9" x14ac:dyDescent="0.25">
      <c r="A2" s="13" t="str">
        <f>_xlfn.CONCAT(B2," ", C2)</f>
        <v xml:space="preserve">S-200-A MOBILIZATION  </v>
      </c>
      <c r="B2" s="13" t="s">
        <v>5824</v>
      </c>
      <c r="C2" s="13" t="s">
        <v>6495</v>
      </c>
      <c r="D2" s="13" t="s">
        <v>5826</v>
      </c>
      <c r="E2" s="13" t="s">
        <v>187</v>
      </c>
      <c r="F2" s="13" t="s">
        <v>188</v>
      </c>
      <c r="G2" s="13" t="s">
        <v>189</v>
      </c>
      <c r="H2" s="13">
        <v>2004</v>
      </c>
      <c r="I2" s="13">
        <v>1</v>
      </c>
    </row>
    <row r="3" spans="1:9" x14ac:dyDescent="0.25">
      <c r="A3" s="13" t="str">
        <f t="shared" ref="A3:A66" si="0">_xlfn.CONCAT(B3," ", C3)</f>
        <v xml:space="preserve">S-201-A CLEARING AND GRUBBING  </v>
      </c>
      <c r="B3" s="13" t="s">
        <v>5827</v>
      </c>
      <c r="C3" s="13" t="s">
        <v>6496</v>
      </c>
      <c r="D3" s="13" t="s">
        <v>5826</v>
      </c>
      <c r="E3" s="13" t="s">
        <v>187</v>
      </c>
      <c r="F3" s="13" t="s">
        <v>188</v>
      </c>
      <c r="G3" s="13" t="s">
        <v>189</v>
      </c>
      <c r="H3" s="13">
        <v>2004</v>
      </c>
      <c r="I3" s="13">
        <v>2</v>
      </c>
    </row>
    <row r="4" spans="1:9" x14ac:dyDescent="0.25">
      <c r="A4" s="13" t="str">
        <f t="shared" si="0"/>
        <v xml:space="preserve">S-201-B CLEARING AND GRUBBING  </v>
      </c>
      <c r="B4" s="13" t="s">
        <v>5829</v>
      </c>
      <c r="C4" s="13" t="s">
        <v>6496</v>
      </c>
      <c r="D4" s="13" t="s">
        <v>5830</v>
      </c>
      <c r="E4" s="13" t="s">
        <v>187</v>
      </c>
      <c r="F4" s="13" t="s">
        <v>188</v>
      </c>
      <c r="G4" s="13" t="s">
        <v>189</v>
      </c>
      <c r="H4" s="13">
        <v>2004</v>
      </c>
      <c r="I4" s="13">
        <v>3</v>
      </c>
    </row>
    <row r="5" spans="1:9" x14ac:dyDescent="0.25">
      <c r="A5" s="13" t="str">
        <f t="shared" si="0"/>
        <v xml:space="preserve">S-202-A REMOVAL OF OBSTRUCTIONS  </v>
      </c>
      <c r="B5" s="13" t="s">
        <v>5831</v>
      </c>
      <c r="C5" s="13" t="s">
        <v>6497</v>
      </c>
      <c r="D5" s="13" t="s">
        <v>5826</v>
      </c>
      <c r="E5" s="13" t="s">
        <v>187</v>
      </c>
      <c r="F5" s="13" t="s">
        <v>188</v>
      </c>
      <c r="G5" s="13" t="s">
        <v>189</v>
      </c>
      <c r="H5" s="13">
        <v>2004</v>
      </c>
      <c r="I5" s="13">
        <v>4</v>
      </c>
    </row>
    <row r="6" spans="1:9" x14ac:dyDescent="0.25">
      <c r="A6" s="13" t="str">
        <f t="shared" si="0"/>
        <v xml:space="preserve">S-202-B REMOVAL OF ______________________  </v>
      </c>
      <c r="B6" s="13" t="s">
        <v>5833</v>
      </c>
      <c r="C6" s="13" t="s">
        <v>6498</v>
      </c>
      <c r="D6" s="13" t="s">
        <v>5835</v>
      </c>
      <c r="E6" s="13" t="s">
        <v>187</v>
      </c>
      <c r="F6" s="13" t="s">
        <v>188</v>
      </c>
      <c r="G6" s="13" t="s">
        <v>189</v>
      </c>
      <c r="H6" s="13">
        <v>2004</v>
      </c>
      <c r="I6" s="13">
        <v>5</v>
      </c>
    </row>
    <row r="7" spans="1:9" x14ac:dyDescent="0.25">
      <c r="A7" s="13" t="str">
        <f t="shared" si="0"/>
        <v xml:space="preserve">S-202-C REMOVAL OF ______________________  </v>
      </c>
      <c r="B7" s="13" t="s">
        <v>5836</v>
      </c>
      <c r="C7" s="13" t="s">
        <v>6498</v>
      </c>
      <c r="D7" s="13" t="s">
        <v>5837</v>
      </c>
      <c r="E7" s="13" t="s">
        <v>187</v>
      </c>
      <c r="F7" s="13" t="s">
        <v>188</v>
      </c>
      <c r="G7" s="13" t="s">
        <v>189</v>
      </c>
      <c r="H7" s="13">
        <v>2004</v>
      </c>
      <c r="I7" s="13">
        <v>6</v>
      </c>
    </row>
    <row r="8" spans="1:9" x14ac:dyDescent="0.25">
      <c r="A8" s="13" t="str">
        <f t="shared" si="0"/>
        <v xml:space="preserve">S-202-D REMOVAL OF ______________________  </v>
      </c>
      <c r="B8" s="13" t="s">
        <v>5838</v>
      </c>
      <c r="C8" s="13" t="s">
        <v>6498</v>
      </c>
      <c r="D8" s="13" t="s">
        <v>5839</v>
      </c>
      <c r="E8" s="13" t="s">
        <v>187</v>
      </c>
      <c r="F8" s="13" t="s">
        <v>188</v>
      </c>
      <c r="G8" s="13" t="s">
        <v>189</v>
      </c>
      <c r="H8" s="13">
        <v>2004</v>
      </c>
      <c r="I8" s="13">
        <v>7</v>
      </c>
    </row>
    <row r="9" spans="1:9" x14ac:dyDescent="0.25">
      <c r="A9" s="13" t="str">
        <f t="shared" si="0"/>
        <v xml:space="preserve">S-202-E REMOVAL OF PIPE (ALL SIZES)  </v>
      </c>
      <c r="B9" s="13" t="s">
        <v>5840</v>
      </c>
      <c r="C9" s="13" t="s">
        <v>6499</v>
      </c>
      <c r="D9" s="13" t="s">
        <v>5837</v>
      </c>
      <c r="E9" s="13" t="s">
        <v>187</v>
      </c>
      <c r="F9" s="13" t="s">
        <v>188</v>
      </c>
      <c r="G9" s="13" t="s">
        <v>189</v>
      </c>
      <c r="H9" s="13">
        <v>2004</v>
      </c>
      <c r="I9" s="13">
        <v>8</v>
      </c>
    </row>
    <row r="10" spans="1:9" x14ac:dyDescent="0.25">
      <c r="A10" s="13" t="str">
        <f t="shared" si="0"/>
        <v>901-S-202-F REMOVE AND RELAY RIPRAP</v>
      </c>
      <c r="B10" s="18" t="s">
        <v>6500</v>
      </c>
      <c r="C10" s="13" t="s">
        <v>6501</v>
      </c>
      <c r="D10" s="13" t="s">
        <v>5839</v>
      </c>
      <c r="E10" s="13" t="s">
        <v>187</v>
      </c>
      <c r="F10" s="13" t="s">
        <v>188</v>
      </c>
      <c r="G10" s="13" t="s">
        <v>189</v>
      </c>
      <c r="H10" s="13">
        <v>2004</v>
      </c>
      <c r="I10" s="13">
        <v>9</v>
      </c>
    </row>
    <row r="11" spans="1:9" x14ac:dyDescent="0.25">
      <c r="A11" s="13" t="str">
        <f t="shared" si="0"/>
        <v xml:space="preserve">S-203-A UNCLASSIFIED EXCAVATION (PM,FM,LVM)  </v>
      </c>
      <c r="B11" s="13" t="s">
        <v>5842</v>
      </c>
      <c r="C11" s="13" t="s">
        <v>6502</v>
      </c>
      <c r="D11" s="13" t="s">
        <v>5844</v>
      </c>
      <c r="E11" s="13" t="s">
        <v>502</v>
      </c>
      <c r="F11" s="13" t="s">
        <v>188</v>
      </c>
      <c r="G11" s="13" t="s">
        <v>189</v>
      </c>
      <c r="H11" s="13">
        <v>2004</v>
      </c>
      <c r="I11" s="13">
        <v>10</v>
      </c>
    </row>
    <row r="12" spans="1:9" x14ac:dyDescent="0.25">
      <c r="A12" s="13" t="str">
        <f t="shared" si="0"/>
        <v xml:space="preserve">S-203-B ROCK EXCAVATION (FM OR LVM)  </v>
      </c>
      <c r="B12" s="13" t="s">
        <v>5845</v>
      </c>
      <c r="C12" s="13" t="s">
        <v>6503</v>
      </c>
      <c r="D12" s="13" t="s">
        <v>5844</v>
      </c>
      <c r="E12" s="13" t="s">
        <v>502</v>
      </c>
      <c r="F12" s="13" t="s">
        <v>188</v>
      </c>
      <c r="G12" s="13" t="s">
        <v>189</v>
      </c>
      <c r="H12" s="13">
        <v>2004</v>
      </c>
      <c r="I12" s="13">
        <v>11</v>
      </c>
    </row>
    <row r="13" spans="1:9" x14ac:dyDescent="0.25">
      <c r="A13" s="13" t="str">
        <f t="shared" si="0"/>
        <v xml:space="preserve">S-203-D MUCK EXCAVATION (FM)  </v>
      </c>
      <c r="B13" s="13" t="s">
        <v>5849</v>
      </c>
      <c r="C13" s="13" t="s">
        <v>6504</v>
      </c>
      <c r="D13" s="13" t="s">
        <v>5844</v>
      </c>
      <c r="E13" s="13" t="s">
        <v>502</v>
      </c>
      <c r="F13" s="13" t="s">
        <v>188</v>
      </c>
      <c r="G13" s="13" t="s">
        <v>189</v>
      </c>
      <c r="H13" s="13">
        <v>2004</v>
      </c>
      <c r="I13" s="13">
        <v>12</v>
      </c>
    </row>
    <row r="14" spans="1:9" x14ac:dyDescent="0.25">
      <c r="A14" s="13" t="str">
        <f t="shared" si="0"/>
        <v xml:space="preserve">S-203-E BORROW EXCAVATION (CONTRACTOR FURNISHED, LVM, CLASS ___ ) </v>
      </c>
      <c r="B14" s="13" t="s">
        <v>5851</v>
      </c>
      <c r="C14" s="13" t="s">
        <v>6505</v>
      </c>
      <c r="D14" s="13" t="s">
        <v>5844</v>
      </c>
      <c r="E14" s="13" t="s">
        <v>502</v>
      </c>
      <c r="F14" s="13" t="s">
        <v>188</v>
      </c>
      <c r="G14" s="13" t="s">
        <v>189</v>
      </c>
      <c r="H14" s="13">
        <v>2004</v>
      </c>
      <c r="I14" s="13">
        <v>13</v>
      </c>
    </row>
    <row r="15" spans="1:9" x14ac:dyDescent="0.25">
      <c r="A15" s="13" t="str">
        <f t="shared" si="0"/>
        <v xml:space="preserve">S-203-E1 BORROW EXCAVATION (F.M.E.) (CONTRACTOR FURNISHED) (CLASS ___ ) </v>
      </c>
      <c r="B15" s="13" t="s">
        <v>5853</v>
      </c>
      <c r="C15" s="13" t="s">
        <v>6506</v>
      </c>
      <c r="D15" s="13" t="s">
        <v>5844</v>
      </c>
      <c r="E15" s="13" t="s">
        <v>502</v>
      </c>
      <c r="F15" s="13" t="s">
        <v>188</v>
      </c>
      <c r="G15" s="13" t="s">
        <v>189</v>
      </c>
      <c r="H15" s="13">
        <v>2004</v>
      </c>
      <c r="I15" s="13">
        <v>14</v>
      </c>
    </row>
    <row r="16" spans="1:9" x14ac:dyDescent="0.25">
      <c r="A16" s="13" t="str">
        <f t="shared" si="0"/>
        <v xml:space="preserve">S-203-F CHANNEL EXCAVATION (FM OR LVM)  </v>
      </c>
      <c r="B16" s="13" t="s">
        <v>5855</v>
      </c>
      <c r="C16" s="13" t="s">
        <v>6507</v>
      </c>
      <c r="D16" s="13" t="s">
        <v>5844</v>
      </c>
      <c r="E16" s="13" t="s">
        <v>502</v>
      </c>
      <c r="F16" s="13" t="s">
        <v>188</v>
      </c>
      <c r="G16" s="13" t="s">
        <v>189</v>
      </c>
      <c r="H16" s="13">
        <v>2004</v>
      </c>
      <c r="I16" s="13">
        <v>15</v>
      </c>
    </row>
    <row r="17" spans="1:9" x14ac:dyDescent="0.25">
      <c r="A17" s="13" t="str">
        <f t="shared" si="0"/>
        <v xml:space="preserve">S-203-G SPECIAL EXCAVATION (FM OR LVM)  </v>
      </c>
      <c r="B17" s="13" t="s">
        <v>5857</v>
      </c>
      <c r="C17" s="13" t="s">
        <v>6508</v>
      </c>
      <c r="D17" s="13" t="s">
        <v>5844</v>
      </c>
      <c r="E17" s="13" t="s">
        <v>502</v>
      </c>
      <c r="F17" s="13" t="s">
        <v>188</v>
      </c>
      <c r="G17" s="13" t="s">
        <v>189</v>
      </c>
      <c r="H17" s="13">
        <v>2004</v>
      </c>
      <c r="I17" s="13">
        <v>16</v>
      </c>
    </row>
    <row r="18" spans="1:9" x14ac:dyDescent="0.25">
      <c r="A18" s="13" t="str">
        <f t="shared" si="0"/>
        <v xml:space="preserve">S-203-H EXCESS EXCAVATION (FM OR LVM)  </v>
      </c>
      <c r="B18" s="13" t="s">
        <v>5859</v>
      </c>
      <c r="C18" s="13" t="s">
        <v>6509</v>
      </c>
      <c r="D18" s="13" t="s">
        <v>5844</v>
      </c>
      <c r="E18" s="13" t="s">
        <v>502</v>
      </c>
      <c r="F18" s="13" t="s">
        <v>188</v>
      </c>
      <c r="G18" s="13" t="s">
        <v>189</v>
      </c>
      <c r="H18" s="13">
        <v>2004</v>
      </c>
      <c r="I18" s="13">
        <v>17</v>
      </c>
    </row>
    <row r="19" spans="1:9" x14ac:dyDescent="0.25">
      <c r="A19" s="13" t="str">
        <f t="shared" si="0"/>
        <v xml:space="preserve">S-203-I SURPLUS EXCAVATION (FM OR LVM)  </v>
      </c>
      <c r="B19" s="13" t="s">
        <v>5861</v>
      </c>
      <c r="C19" s="13" t="s">
        <v>6510</v>
      </c>
      <c r="D19" s="13" t="s">
        <v>5844</v>
      </c>
      <c r="E19" s="13" t="s">
        <v>502</v>
      </c>
      <c r="F19" s="13" t="s">
        <v>188</v>
      </c>
      <c r="G19" s="13" t="s">
        <v>189</v>
      </c>
      <c r="H19" s="13">
        <v>2004</v>
      </c>
      <c r="I19" s="13">
        <v>18</v>
      </c>
    </row>
    <row r="20" spans="1:9" x14ac:dyDescent="0.25">
      <c r="A20" s="13" t="str">
        <f t="shared" si="0"/>
        <v xml:space="preserve">S-203-J STRIPPING EXCAVATION (FM)  </v>
      </c>
      <c r="B20" s="13" t="s">
        <v>5863</v>
      </c>
      <c r="C20" s="13" t="s">
        <v>6511</v>
      </c>
      <c r="D20" s="13" t="s">
        <v>5844</v>
      </c>
      <c r="E20" s="13" t="s">
        <v>502</v>
      </c>
      <c r="F20" s="13" t="s">
        <v>188</v>
      </c>
      <c r="G20" s="13" t="s">
        <v>189</v>
      </c>
      <c r="H20" s="13">
        <v>2004</v>
      </c>
      <c r="I20" s="13">
        <v>19</v>
      </c>
    </row>
    <row r="21" spans="1:9" x14ac:dyDescent="0.25">
      <c r="A21" s="13" t="str">
        <f t="shared" si="0"/>
        <v xml:space="preserve">S-206-A STRUCTURE EXCAVATION  </v>
      </c>
      <c r="B21" s="13" t="s">
        <v>5865</v>
      </c>
      <c r="C21" s="13" t="s">
        <v>6512</v>
      </c>
      <c r="D21" s="13" t="s">
        <v>5844</v>
      </c>
      <c r="E21" s="13" t="s">
        <v>502</v>
      </c>
      <c r="F21" s="13" t="s">
        <v>188</v>
      </c>
      <c r="G21" s="13" t="s">
        <v>189</v>
      </c>
      <c r="H21" s="13">
        <v>2004</v>
      </c>
      <c r="I21" s="13">
        <v>20</v>
      </c>
    </row>
    <row r="22" spans="1:9" x14ac:dyDescent="0.25">
      <c r="A22" s="13" t="str">
        <f t="shared" si="0"/>
        <v xml:space="preserve">S-208-A LIGHT LINEAR GRADING  </v>
      </c>
      <c r="B22" s="13" t="s">
        <v>5867</v>
      </c>
      <c r="C22" s="13" t="s">
        <v>6513</v>
      </c>
      <c r="D22" s="13" t="s">
        <v>5869</v>
      </c>
      <c r="E22" s="13" t="s">
        <v>187</v>
      </c>
      <c r="F22" s="13" t="s">
        <v>188</v>
      </c>
      <c r="G22" s="13" t="s">
        <v>189</v>
      </c>
      <c r="H22" s="13">
        <v>2004</v>
      </c>
      <c r="I22" s="13">
        <v>21</v>
      </c>
    </row>
    <row r="23" spans="1:9" x14ac:dyDescent="0.25">
      <c r="A23" s="13" t="str">
        <f t="shared" si="0"/>
        <v xml:space="preserve">S-208-B HEAVY LINEAR GRADING  </v>
      </c>
      <c r="B23" s="13" t="s">
        <v>5870</v>
      </c>
      <c r="C23" s="13" t="s">
        <v>6514</v>
      </c>
      <c r="D23" s="13" t="s">
        <v>5869</v>
      </c>
      <c r="E23" s="13" t="s">
        <v>187</v>
      </c>
      <c r="F23" s="13" t="s">
        <v>188</v>
      </c>
      <c r="G23" s="13" t="s">
        <v>189</v>
      </c>
      <c r="H23" s="13">
        <v>2004</v>
      </c>
      <c r="I23" s="13">
        <v>22</v>
      </c>
    </row>
    <row r="24" spans="1:9" x14ac:dyDescent="0.25">
      <c r="A24" s="13" t="str">
        <f t="shared" si="0"/>
        <v xml:space="preserve">S-208-C LINEAR GRADING SPECIAL  </v>
      </c>
      <c r="B24" s="13" t="s">
        <v>5872</v>
      </c>
      <c r="C24" s="13" t="s">
        <v>6515</v>
      </c>
      <c r="D24" s="13" t="s">
        <v>5837</v>
      </c>
      <c r="E24" s="13" t="s">
        <v>187</v>
      </c>
      <c r="F24" s="13" t="s">
        <v>188</v>
      </c>
      <c r="G24" s="13" t="s">
        <v>189</v>
      </c>
      <c r="H24" s="13">
        <v>2004</v>
      </c>
      <c r="I24" s="13">
        <v>23</v>
      </c>
    </row>
    <row r="25" spans="1:9" x14ac:dyDescent="0.25">
      <c r="A25" s="13" t="str">
        <f t="shared" si="0"/>
        <v xml:space="preserve">S-208-D UNCLASSIFIED EXCAVATION (SPECIAL) (LVM) </v>
      </c>
      <c r="B25" s="13" t="s">
        <v>5874</v>
      </c>
      <c r="C25" s="13" t="s">
        <v>6516</v>
      </c>
      <c r="D25" s="13" t="s">
        <v>5844</v>
      </c>
      <c r="E25" s="13" t="s">
        <v>502</v>
      </c>
      <c r="F25" s="13" t="s">
        <v>188</v>
      </c>
      <c r="G25" s="13" t="s">
        <v>189</v>
      </c>
      <c r="H25" s="13">
        <v>2004</v>
      </c>
      <c r="I25" s="13">
        <v>24</v>
      </c>
    </row>
    <row r="26" spans="1:9" x14ac:dyDescent="0.25">
      <c r="A26" s="13" t="str">
        <f t="shared" si="0"/>
        <v xml:space="preserve">S-211-A TOPSOIL FOR SLOPE TREATMENT  </v>
      </c>
      <c r="B26" s="13" t="s">
        <v>5876</v>
      </c>
      <c r="C26" s="13" t="s">
        <v>6517</v>
      </c>
      <c r="D26" s="13" t="s">
        <v>5839</v>
      </c>
      <c r="E26" s="13" t="s">
        <v>502</v>
      </c>
      <c r="F26" s="13" t="s">
        <v>188</v>
      </c>
      <c r="G26" s="13" t="s">
        <v>601</v>
      </c>
      <c r="H26" s="13">
        <v>2004</v>
      </c>
      <c r="I26" s="13">
        <v>25</v>
      </c>
    </row>
    <row r="27" spans="1:9" x14ac:dyDescent="0.25">
      <c r="A27" s="13" t="str">
        <f t="shared" si="0"/>
        <v xml:space="preserve">S-211-B TOPSOIL FOR SLOPE TREATMENT (CONTRACTOR FURNISHED) (LVM) </v>
      </c>
      <c r="B27" s="13" t="s">
        <v>5878</v>
      </c>
      <c r="C27" s="13" t="s">
        <v>6518</v>
      </c>
      <c r="D27" s="13" t="s">
        <v>5844</v>
      </c>
      <c r="E27" s="13" t="s">
        <v>502</v>
      </c>
      <c r="F27" s="13" t="s">
        <v>188</v>
      </c>
      <c r="G27" s="13" t="s">
        <v>601</v>
      </c>
      <c r="H27" s="13">
        <v>2004</v>
      </c>
      <c r="I27" s="13">
        <v>26</v>
      </c>
    </row>
    <row r="28" spans="1:9" x14ac:dyDescent="0.25">
      <c r="A28" s="13" t="str">
        <f t="shared" si="0"/>
        <v xml:space="preserve">S-212-A AGRICULTURAL LIMESTONE  </v>
      </c>
      <c r="B28" s="13" t="s">
        <v>5880</v>
      </c>
      <c r="C28" s="13" t="s">
        <v>6519</v>
      </c>
      <c r="D28" s="13" t="s">
        <v>5882</v>
      </c>
      <c r="E28" s="13" t="s">
        <v>187</v>
      </c>
      <c r="F28" s="13" t="s">
        <v>188</v>
      </c>
      <c r="G28" s="13" t="s">
        <v>601</v>
      </c>
      <c r="H28" s="13">
        <v>2004</v>
      </c>
      <c r="I28" s="13">
        <v>27</v>
      </c>
    </row>
    <row r="29" spans="1:9" x14ac:dyDescent="0.25">
      <c r="A29" s="13" t="str">
        <f t="shared" si="0"/>
        <v xml:space="preserve">901-S-212-A AGRICULTURAL LIMESTONE  </v>
      </c>
      <c r="B29" s="18" t="s">
        <v>6520</v>
      </c>
      <c r="C29" s="13" t="s">
        <v>6519</v>
      </c>
      <c r="D29" s="13" t="s">
        <v>5882</v>
      </c>
      <c r="E29" s="13" t="s">
        <v>187</v>
      </c>
      <c r="F29" s="13" t="s">
        <v>188</v>
      </c>
      <c r="G29" s="13" t="s">
        <v>601</v>
      </c>
      <c r="H29" s="13">
        <v>2004</v>
      </c>
      <c r="I29" s="13">
        <v>28</v>
      </c>
    </row>
    <row r="30" spans="1:9" x14ac:dyDescent="0.25">
      <c r="A30" s="13" t="str">
        <f t="shared" si="0"/>
        <v xml:space="preserve">S-212-B COMMERCIAL FERTILIZER ( _________ )  </v>
      </c>
      <c r="B30" s="13" t="s">
        <v>5883</v>
      </c>
      <c r="C30" s="13" t="s">
        <v>6521</v>
      </c>
      <c r="D30" s="13" t="s">
        <v>5882</v>
      </c>
      <c r="E30" s="13" t="s">
        <v>187</v>
      </c>
      <c r="F30" s="13" t="s">
        <v>188</v>
      </c>
      <c r="G30" s="13" t="s">
        <v>601</v>
      </c>
      <c r="H30" s="13">
        <v>2004</v>
      </c>
      <c r="I30" s="13">
        <v>29</v>
      </c>
    </row>
    <row r="31" spans="1:9" x14ac:dyDescent="0.25">
      <c r="A31" s="13" t="str">
        <f t="shared" si="0"/>
        <v xml:space="preserve">S-212-D SUPER PHOSPHATE  </v>
      </c>
      <c r="B31" s="13" t="s">
        <v>5886</v>
      </c>
      <c r="C31" s="13" t="s">
        <v>6522</v>
      </c>
      <c r="D31" s="13" t="s">
        <v>5882</v>
      </c>
      <c r="E31" s="13" t="s">
        <v>187</v>
      </c>
      <c r="F31" s="13" t="s">
        <v>188</v>
      </c>
      <c r="G31" s="13" t="s">
        <v>601</v>
      </c>
      <c r="H31" s="13">
        <v>2004</v>
      </c>
      <c r="I31" s="13">
        <v>30</v>
      </c>
    </row>
    <row r="32" spans="1:9" x14ac:dyDescent="0.25">
      <c r="A32" s="13" t="str">
        <f t="shared" si="0"/>
        <v xml:space="preserve">S-212-E AMMONIUM SULPHATE  </v>
      </c>
      <c r="B32" s="13" t="s">
        <v>5888</v>
      </c>
      <c r="C32" s="13" t="s">
        <v>6523</v>
      </c>
      <c r="D32" s="13" t="s">
        <v>5882</v>
      </c>
      <c r="E32" s="13" t="s">
        <v>187</v>
      </c>
      <c r="F32" s="13" t="s">
        <v>188</v>
      </c>
      <c r="G32" s="13" t="s">
        <v>601</v>
      </c>
      <c r="H32" s="13">
        <v>2004</v>
      </c>
      <c r="I32" s="13">
        <v>31</v>
      </c>
    </row>
    <row r="33" spans="1:9" x14ac:dyDescent="0.25">
      <c r="A33" s="13" t="str">
        <f t="shared" si="0"/>
        <v xml:space="preserve">S-212-F AMMONIUM NITRATE  </v>
      </c>
      <c r="B33" s="13" t="s">
        <v>5890</v>
      </c>
      <c r="C33" s="13" t="s">
        <v>6524</v>
      </c>
      <c r="D33" s="13" t="s">
        <v>5882</v>
      </c>
      <c r="E33" s="13" t="s">
        <v>187</v>
      </c>
      <c r="F33" s="13" t="s">
        <v>188</v>
      </c>
      <c r="G33" s="13" t="s">
        <v>601</v>
      </c>
      <c r="H33" s="13">
        <v>2004</v>
      </c>
      <c r="I33" s="13">
        <v>32</v>
      </c>
    </row>
    <row r="34" spans="1:9" x14ac:dyDescent="0.25">
      <c r="A34" s="13" t="str">
        <f t="shared" si="0"/>
        <v xml:space="preserve">S-212-G NITRATE OF SODA  </v>
      </c>
      <c r="B34" s="13" t="s">
        <v>5892</v>
      </c>
      <c r="C34" s="13" t="s">
        <v>6525</v>
      </c>
      <c r="D34" s="13" t="s">
        <v>5882</v>
      </c>
      <c r="E34" s="13" t="s">
        <v>187</v>
      </c>
      <c r="F34" s="13" t="s">
        <v>188</v>
      </c>
      <c r="G34" s="13" t="s">
        <v>601</v>
      </c>
      <c r="H34" s="13">
        <v>2004</v>
      </c>
      <c r="I34" s="13">
        <v>33</v>
      </c>
    </row>
    <row r="35" spans="1:9" x14ac:dyDescent="0.25">
      <c r="A35" s="13" t="str">
        <f t="shared" si="0"/>
        <v xml:space="preserve">S-212-H MURIATE OF POTASH  </v>
      </c>
      <c r="B35" s="13" t="s">
        <v>5894</v>
      </c>
      <c r="C35" s="13" t="s">
        <v>6526</v>
      </c>
      <c r="D35" s="13" t="s">
        <v>5882</v>
      </c>
      <c r="E35" s="13" t="s">
        <v>187</v>
      </c>
      <c r="F35" s="13" t="s">
        <v>188</v>
      </c>
      <c r="G35" s="13" t="s">
        <v>601</v>
      </c>
      <c r="H35" s="13">
        <v>2004</v>
      </c>
      <c r="I35" s="13">
        <v>34</v>
      </c>
    </row>
    <row r="36" spans="1:9" x14ac:dyDescent="0.25">
      <c r="A36" s="13" t="str">
        <f t="shared" si="0"/>
        <v xml:space="preserve">S-212-I GROUND PREPARATION  </v>
      </c>
      <c r="B36" s="13" t="s">
        <v>5896</v>
      </c>
      <c r="C36" s="13" t="s">
        <v>6527</v>
      </c>
      <c r="D36" s="13" t="s">
        <v>5839</v>
      </c>
      <c r="E36" s="13" t="s">
        <v>187</v>
      </c>
      <c r="F36" s="13" t="s">
        <v>188</v>
      </c>
      <c r="G36" s="13" t="s">
        <v>601</v>
      </c>
      <c r="H36" s="13">
        <v>2004</v>
      </c>
      <c r="I36" s="13">
        <v>35</v>
      </c>
    </row>
    <row r="37" spans="1:9" x14ac:dyDescent="0.25">
      <c r="A37" s="13" t="str">
        <f t="shared" si="0"/>
        <v xml:space="preserve">S-214-A SEEDING  </v>
      </c>
      <c r="B37" s="13" t="s">
        <v>5898</v>
      </c>
      <c r="C37" s="13" t="s">
        <v>6528</v>
      </c>
      <c r="D37" s="13" t="s">
        <v>5830</v>
      </c>
      <c r="E37" s="13" t="s">
        <v>187</v>
      </c>
      <c r="F37" s="13" t="s">
        <v>188</v>
      </c>
      <c r="G37" s="13" t="s">
        <v>601</v>
      </c>
      <c r="H37" s="13">
        <v>2004</v>
      </c>
      <c r="I37" s="13">
        <v>36</v>
      </c>
    </row>
    <row r="38" spans="1:9" x14ac:dyDescent="0.25">
      <c r="A38" s="13" t="str">
        <f t="shared" si="0"/>
        <v xml:space="preserve">S-215-A VEGETATIVE MATERIALS FOR MULCH  </v>
      </c>
      <c r="B38" s="13" t="s">
        <v>5900</v>
      </c>
      <c r="C38" s="13" t="s">
        <v>6529</v>
      </c>
      <c r="D38" s="13" t="s">
        <v>5882</v>
      </c>
      <c r="E38" s="13" t="s">
        <v>187</v>
      </c>
      <c r="F38" s="13" t="s">
        <v>188</v>
      </c>
      <c r="G38" s="13" t="s">
        <v>601</v>
      </c>
      <c r="H38" s="13">
        <v>2004</v>
      </c>
      <c r="I38" s="13">
        <v>37</v>
      </c>
    </row>
    <row r="39" spans="1:9" x14ac:dyDescent="0.25">
      <c r="A39" s="13" t="str">
        <f t="shared" si="0"/>
        <v xml:space="preserve">S-215-B MULCH, ASPHALT EMULSION  </v>
      </c>
      <c r="B39" s="13" t="s">
        <v>5902</v>
      </c>
      <c r="C39" s="13" t="s">
        <v>6530</v>
      </c>
      <c r="D39" s="13" t="s">
        <v>5904</v>
      </c>
      <c r="E39" s="13" t="s">
        <v>187</v>
      </c>
      <c r="F39" s="13" t="s">
        <v>188</v>
      </c>
      <c r="G39" s="13" t="s">
        <v>601</v>
      </c>
      <c r="H39" s="13">
        <v>2004</v>
      </c>
      <c r="I39" s="13">
        <v>38</v>
      </c>
    </row>
    <row r="40" spans="1:9" x14ac:dyDescent="0.25">
      <c r="A40" s="13" t="str">
        <f t="shared" si="0"/>
        <v xml:space="preserve">S-226-A SOLID SODDING  </v>
      </c>
      <c r="B40" s="13" t="s">
        <v>5905</v>
      </c>
      <c r="C40" s="13" t="s">
        <v>6531</v>
      </c>
      <c r="D40" s="13" t="s">
        <v>5839</v>
      </c>
      <c r="E40" s="13" t="s">
        <v>187</v>
      </c>
      <c r="F40" s="13" t="s">
        <v>188</v>
      </c>
      <c r="G40" s="13" t="s">
        <v>601</v>
      </c>
      <c r="H40" s="13">
        <v>2004</v>
      </c>
      <c r="I40" s="13">
        <v>39</v>
      </c>
    </row>
    <row r="41" spans="1:9" x14ac:dyDescent="0.25">
      <c r="A41" s="13" t="str">
        <f t="shared" si="0"/>
        <v xml:space="preserve">S-227-A EXCELSIOR BLANKET  </v>
      </c>
      <c r="B41" s="13" t="s">
        <v>5907</v>
      </c>
      <c r="C41" s="13" t="s">
        <v>6532</v>
      </c>
      <c r="D41" s="13" t="s">
        <v>5839</v>
      </c>
      <c r="E41" s="13" t="s">
        <v>187</v>
      </c>
      <c r="F41" s="13" t="s">
        <v>188</v>
      </c>
      <c r="G41" s="13" t="s">
        <v>601</v>
      </c>
      <c r="H41" s="13">
        <v>2004</v>
      </c>
      <c r="I41" s="13">
        <v>40</v>
      </c>
    </row>
    <row r="42" spans="1:9" x14ac:dyDescent="0.25">
      <c r="A42" s="13" t="str">
        <f t="shared" si="0"/>
        <v>901-S-228-A HYDROSEEDING</v>
      </c>
      <c r="B42" s="18" t="s">
        <v>6533</v>
      </c>
      <c r="C42" s="13" t="s">
        <v>6534</v>
      </c>
      <c r="D42" s="13" t="s">
        <v>5830</v>
      </c>
      <c r="E42" s="13" t="s">
        <v>187</v>
      </c>
      <c r="F42" s="13" t="s">
        <v>188</v>
      </c>
      <c r="G42" s="13" t="s">
        <v>601</v>
      </c>
      <c r="H42" s="13">
        <v>2004</v>
      </c>
      <c r="I42" s="13">
        <v>41</v>
      </c>
    </row>
    <row r="43" spans="1:9" x14ac:dyDescent="0.25">
      <c r="A43" s="13" t="str">
        <f t="shared" si="0"/>
        <v xml:space="preserve">S-229-A PORTLAND CEMENT CONCRETE PAVED DITCH </v>
      </c>
      <c r="B43" s="13" t="s">
        <v>5911</v>
      </c>
      <c r="C43" s="13" t="s">
        <v>6535</v>
      </c>
      <c r="D43" s="13" t="s">
        <v>5844</v>
      </c>
      <c r="E43" s="13" t="s">
        <v>1569</v>
      </c>
      <c r="F43" s="13" t="s">
        <v>188</v>
      </c>
      <c r="G43" s="13" t="s">
        <v>601</v>
      </c>
      <c r="H43" s="13">
        <v>2004</v>
      </c>
      <c r="I43" s="13">
        <v>42</v>
      </c>
    </row>
    <row r="44" spans="1:9" x14ac:dyDescent="0.25">
      <c r="A44" s="13" t="str">
        <f t="shared" si="0"/>
        <v xml:space="preserve">S-230-A BITUMINOUS TREATED ROVING  </v>
      </c>
      <c r="B44" s="13" t="s">
        <v>5913</v>
      </c>
      <c r="C44" s="13" t="s">
        <v>6536</v>
      </c>
      <c r="D44" s="13" t="s">
        <v>5839</v>
      </c>
      <c r="E44" s="13" t="s">
        <v>5915</v>
      </c>
      <c r="F44" s="13" t="s">
        <v>188</v>
      </c>
      <c r="G44" s="13" t="s">
        <v>601</v>
      </c>
      <c r="H44" s="13">
        <v>2004</v>
      </c>
      <c r="I44" s="13">
        <v>43</v>
      </c>
    </row>
    <row r="45" spans="1:9" x14ac:dyDescent="0.25">
      <c r="A45" s="13" t="str">
        <f t="shared" si="0"/>
        <v xml:space="preserve">S-231-A EROSION CONTROL FABRIC  </v>
      </c>
      <c r="B45" s="13" t="s">
        <v>5916</v>
      </c>
      <c r="C45" s="13" t="s">
        <v>6537</v>
      </c>
      <c r="D45" s="13" t="s">
        <v>5839</v>
      </c>
      <c r="E45" s="13" t="s">
        <v>187</v>
      </c>
      <c r="F45" s="13" t="s">
        <v>188</v>
      </c>
      <c r="G45" s="13" t="s">
        <v>601</v>
      </c>
      <c r="H45" s="13">
        <v>2004</v>
      </c>
      <c r="I45" s="13">
        <v>44</v>
      </c>
    </row>
    <row r="46" spans="1:9" x14ac:dyDescent="0.25">
      <c r="A46" s="13" t="str">
        <f t="shared" si="0"/>
        <v xml:space="preserve">S-232-A GEOTEXTILE FABRIC STABILIZATION (TYPE _______ ) (AOS ________ ) </v>
      </c>
      <c r="B46" s="13" t="s">
        <v>5918</v>
      </c>
      <c r="C46" s="13" t="s">
        <v>6538</v>
      </c>
      <c r="D46" s="13" t="s">
        <v>5839</v>
      </c>
      <c r="E46" s="13" t="s">
        <v>187</v>
      </c>
      <c r="F46" s="13" t="s">
        <v>188</v>
      </c>
      <c r="G46" s="13" t="s">
        <v>601</v>
      </c>
      <c r="H46" s="13">
        <v>2004</v>
      </c>
      <c r="I46" s="13">
        <v>45</v>
      </c>
    </row>
    <row r="47" spans="1:9" x14ac:dyDescent="0.25">
      <c r="A47" s="13" t="str">
        <f t="shared" si="0"/>
        <v xml:space="preserve">S-233-A TEMPORARY SILT FENCE (TYPE ________ ) (AOS _________ ) </v>
      </c>
      <c r="B47" s="13" t="s">
        <v>5920</v>
      </c>
      <c r="C47" s="13" t="s">
        <v>6539</v>
      </c>
      <c r="D47" s="13" t="s">
        <v>5837</v>
      </c>
      <c r="E47" s="13" t="s">
        <v>187</v>
      </c>
      <c r="F47" s="13" t="s">
        <v>188</v>
      </c>
      <c r="G47" s="13" t="s">
        <v>601</v>
      </c>
      <c r="H47" s="13">
        <v>2004</v>
      </c>
      <c r="I47" s="13">
        <v>46</v>
      </c>
    </row>
    <row r="48" spans="1:9" x14ac:dyDescent="0.25">
      <c r="A48" s="13" t="str">
        <f t="shared" si="0"/>
        <v>901-S-233-A WATTLES, 20" DIAMETER</v>
      </c>
      <c r="B48" s="18" t="s">
        <v>6540</v>
      </c>
      <c r="C48" s="13" t="s">
        <v>6541</v>
      </c>
      <c r="D48" s="13" t="s">
        <v>5837</v>
      </c>
      <c r="E48" s="13" t="s">
        <v>187</v>
      </c>
      <c r="F48" s="13" t="s">
        <v>188</v>
      </c>
      <c r="G48" s="13" t="s">
        <v>601</v>
      </c>
      <c r="H48" s="13">
        <v>2004</v>
      </c>
      <c r="I48" s="13">
        <v>47</v>
      </c>
    </row>
    <row r="49" spans="1:9" x14ac:dyDescent="0.25">
      <c r="A49" s="13" t="str">
        <f t="shared" si="0"/>
        <v xml:space="preserve">S-235-A TEMPORARY EROSION CHECKS  </v>
      </c>
      <c r="B49" s="13" t="s">
        <v>5924</v>
      </c>
      <c r="C49" s="13" t="s">
        <v>6542</v>
      </c>
      <c r="D49" s="13" t="s">
        <v>6543</v>
      </c>
      <c r="E49" s="13" t="s">
        <v>187</v>
      </c>
      <c r="F49" s="13" t="s">
        <v>188</v>
      </c>
      <c r="G49" s="13" t="s">
        <v>601</v>
      </c>
      <c r="H49" s="13">
        <v>2004</v>
      </c>
      <c r="I49" s="13">
        <v>48</v>
      </c>
    </row>
    <row r="50" spans="1:9" x14ac:dyDescent="0.25">
      <c r="A50" s="13" t="str">
        <f t="shared" si="0"/>
        <v xml:space="preserve">S-236-A SILT BASIN (TYPE _______________ )  </v>
      </c>
      <c r="B50" s="13" t="s">
        <v>5926</v>
      </c>
      <c r="C50" s="13" t="s">
        <v>6544</v>
      </c>
      <c r="D50" s="13" t="s">
        <v>5928</v>
      </c>
      <c r="E50" s="13" t="s">
        <v>187</v>
      </c>
      <c r="F50" s="13" t="s">
        <v>188</v>
      </c>
      <c r="G50" s="13" t="s">
        <v>601</v>
      </c>
      <c r="H50" s="13">
        <v>2004</v>
      </c>
      <c r="I50" s="13">
        <v>49</v>
      </c>
    </row>
    <row r="51" spans="1:9" x14ac:dyDescent="0.25">
      <c r="A51" s="13" t="str">
        <f t="shared" si="0"/>
        <v xml:space="preserve">S-239-A TEMPORARY SLOPE DRAINS  </v>
      </c>
      <c r="B51" s="13" t="s">
        <v>5936</v>
      </c>
      <c r="C51" s="13" t="s">
        <v>6545</v>
      </c>
      <c r="D51" s="13" t="s">
        <v>5837</v>
      </c>
      <c r="E51" s="13" t="s">
        <v>187</v>
      </c>
      <c r="F51" s="13" t="s">
        <v>188</v>
      </c>
      <c r="G51" s="13" t="s">
        <v>601</v>
      </c>
      <c r="H51" s="13">
        <v>2004</v>
      </c>
      <c r="I51" s="13">
        <v>50</v>
      </c>
    </row>
    <row r="52" spans="1:9" x14ac:dyDescent="0.25">
      <c r="A52" s="13" t="str">
        <f t="shared" si="0"/>
        <v xml:space="preserve">S-240-A GEOGRID, TYPE ____________  </v>
      </c>
      <c r="B52" s="13" t="s">
        <v>5938</v>
      </c>
      <c r="C52" s="13" t="s">
        <v>6546</v>
      </c>
      <c r="D52" s="13" t="s">
        <v>5839</v>
      </c>
      <c r="E52" s="13" t="s">
        <v>187</v>
      </c>
      <c r="F52" s="13" t="s">
        <v>188</v>
      </c>
      <c r="G52" s="13" t="s">
        <v>601</v>
      </c>
      <c r="H52" s="13">
        <v>2004</v>
      </c>
      <c r="I52" s="13">
        <v>51</v>
      </c>
    </row>
    <row r="53" spans="1:9" x14ac:dyDescent="0.25">
      <c r="A53" s="13" t="str">
        <f t="shared" si="0"/>
        <v>S-247 TEMPORARY STREAM DIVERSION</v>
      </c>
      <c r="B53" s="13" t="s">
        <v>6547</v>
      </c>
      <c r="C53" s="13" t="s">
        <v>6548</v>
      </c>
      <c r="D53" s="13" t="s">
        <v>5928</v>
      </c>
      <c r="E53" s="13" t="s">
        <v>187</v>
      </c>
      <c r="F53" s="13" t="s">
        <v>188</v>
      </c>
      <c r="G53" s="13" t="s">
        <v>4873</v>
      </c>
      <c r="H53" s="13">
        <v>2004</v>
      </c>
      <c r="I53" s="13">
        <v>52</v>
      </c>
    </row>
    <row r="54" spans="1:9" x14ac:dyDescent="0.25">
      <c r="A54" s="13" t="str">
        <f t="shared" si="0"/>
        <v xml:space="preserve">S-304-A GRANULAR MATERIAL (FM OR LVM), (CLASS ____, GROUP ____ ) </v>
      </c>
      <c r="B54" s="13" t="s">
        <v>5940</v>
      </c>
      <c r="C54" s="13" t="s">
        <v>6549</v>
      </c>
      <c r="D54" s="13" t="s">
        <v>5844</v>
      </c>
      <c r="E54" s="13" t="s">
        <v>1221</v>
      </c>
      <c r="F54" s="13" t="s">
        <v>188</v>
      </c>
      <c r="G54" s="13" t="s">
        <v>189</v>
      </c>
      <c r="H54" s="13">
        <v>2004</v>
      </c>
      <c r="I54" s="13">
        <v>53</v>
      </c>
    </row>
    <row r="55" spans="1:9" x14ac:dyDescent="0.25">
      <c r="A55" s="13" t="str">
        <f t="shared" si="0"/>
        <v xml:space="preserve">S-304-B GRANULAR MATERIAL, (CLASS ____, GROUP ____ ) </v>
      </c>
      <c r="B55" s="13" t="s">
        <v>5942</v>
      </c>
      <c r="C55" s="13" t="s">
        <v>6550</v>
      </c>
      <c r="D55" s="13" t="s">
        <v>5882</v>
      </c>
      <c r="E55" s="13" t="s">
        <v>1236</v>
      </c>
      <c r="F55" s="13" t="s">
        <v>188</v>
      </c>
      <c r="G55" s="13" t="s">
        <v>189</v>
      </c>
      <c r="H55" s="13">
        <v>2004</v>
      </c>
      <c r="I55" s="13">
        <v>54</v>
      </c>
    </row>
    <row r="56" spans="1:9" x14ac:dyDescent="0.25">
      <c r="A56" s="13" t="str">
        <f t="shared" si="0"/>
        <v xml:space="preserve">S-304-C CRUSHED STONE  SIZE ____________, (FM OR LVM) </v>
      </c>
      <c r="B56" s="13" t="s">
        <v>5944</v>
      </c>
      <c r="C56" s="13" t="s">
        <v>6551</v>
      </c>
      <c r="D56" s="13" t="s">
        <v>5844</v>
      </c>
      <c r="E56" s="13" t="s">
        <v>1221</v>
      </c>
      <c r="F56" s="13" t="s">
        <v>188</v>
      </c>
      <c r="G56" s="13" t="s">
        <v>189</v>
      </c>
      <c r="H56" s="13">
        <v>2004</v>
      </c>
      <c r="I56" s="13">
        <v>55</v>
      </c>
    </row>
    <row r="57" spans="1:9" x14ac:dyDescent="0.25">
      <c r="A57" s="13" t="str">
        <f t="shared" si="0"/>
        <v xml:space="preserve">S-304-D CRUSHED STONE  </v>
      </c>
      <c r="B57" s="13" t="s">
        <v>5946</v>
      </c>
      <c r="C57" s="13" t="s">
        <v>6552</v>
      </c>
      <c r="D57" s="13" t="s">
        <v>5882</v>
      </c>
      <c r="E57" s="13" t="s">
        <v>1236</v>
      </c>
      <c r="F57" s="13" t="s">
        <v>188</v>
      </c>
      <c r="G57" s="13" t="s">
        <v>189</v>
      </c>
      <c r="H57" s="13">
        <v>2004</v>
      </c>
      <c r="I57" s="13">
        <v>56</v>
      </c>
    </row>
    <row r="58" spans="1:9" x14ac:dyDescent="0.25">
      <c r="A58" s="13" t="str">
        <f t="shared" si="0"/>
        <v xml:space="preserve">S-307-A _____ " SOIL-LIME-WATER MIXING (CLASS A) </v>
      </c>
      <c r="B58" s="13" t="s">
        <v>5948</v>
      </c>
      <c r="C58" s="13" t="s">
        <v>6553</v>
      </c>
      <c r="D58" s="13" t="s">
        <v>5839</v>
      </c>
      <c r="E58" s="13" t="s">
        <v>1300</v>
      </c>
      <c r="F58" s="13" t="s">
        <v>188</v>
      </c>
      <c r="G58" s="13" t="s">
        <v>189</v>
      </c>
      <c r="H58" s="13">
        <v>2004</v>
      </c>
      <c r="I58" s="13">
        <v>57</v>
      </c>
    </row>
    <row r="59" spans="1:9" x14ac:dyDescent="0.25">
      <c r="A59" s="13" t="str">
        <f t="shared" si="0"/>
        <v xml:space="preserve">S-307-B _____ " SOIL-LIME-WATER MIXING (CLASS B) </v>
      </c>
      <c r="B59" s="13" t="s">
        <v>5950</v>
      </c>
      <c r="C59" s="13" t="s">
        <v>6554</v>
      </c>
      <c r="D59" s="13" t="s">
        <v>5839</v>
      </c>
      <c r="E59" s="13" t="s">
        <v>1300</v>
      </c>
      <c r="F59" s="13" t="s">
        <v>188</v>
      </c>
      <c r="G59" s="13" t="s">
        <v>189</v>
      </c>
      <c r="H59" s="13">
        <v>2004</v>
      </c>
      <c r="I59" s="13">
        <v>58</v>
      </c>
    </row>
    <row r="60" spans="1:9" x14ac:dyDescent="0.25">
      <c r="A60" s="13" t="str">
        <f t="shared" si="0"/>
        <v xml:space="preserve">S-307-C _____ " SOIL-LIME-WATER MIXING (CLASS C) </v>
      </c>
      <c r="B60" s="13" t="s">
        <v>5952</v>
      </c>
      <c r="C60" s="13" t="s">
        <v>6555</v>
      </c>
      <c r="D60" s="13" t="s">
        <v>5839</v>
      </c>
      <c r="E60" s="13" t="s">
        <v>1300</v>
      </c>
      <c r="F60" s="13" t="s">
        <v>188</v>
      </c>
      <c r="G60" s="13" t="s">
        <v>189</v>
      </c>
      <c r="H60" s="13">
        <v>2004</v>
      </c>
      <c r="I60" s="13">
        <v>59</v>
      </c>
    </row>
    <row r="61" spans="1:9" x14ac:dyDescent="0.25">
      <c r="A61" s="13" t="str">
        <f t="shared" si="0"/>
        <v xml:space="preserve">S-307-D LIME  </v>
      </c>
      <c r="B61" s="13" t="s">
        <v>5954</v>
      </c>
      <c r="C61" s="13" t="s">
        <v>6556</v>
      </c>
      <c r="D61" s="13" t="s">
        <v>5882</v>
      </c>
      <c r="E61" s="13" t="s">
        <v>187</v>
      </c>
      <c r="F61" s="13" t="s">
        <v>188</v>
      </c>
      <c r="G61" s="13" t="s">
        <v>189</v>
      </c>
      <c r="H61" s="13">
        <v>2004</v>
      </c>
      <c r="I61" s="13">
        <v>60</v>
      </c>
    </row>
    <row r="62" spans="1:9" x14ac:dyDescent="0.25">
      <c r="A62" s="13" t="str">
        <f t="shared" si="0"/>
        <v xml:space="preserve">S-308-A-1 PORTLAND CEMENT  </v>
      </c>
      <c r="B62" s="13" t="s">
        <v>5956</v>
      </c>
      <c r="C62" s="13" t="s">
        <v>6557</v>
      </c>
      <c r="D62" s="13" t="s">
        <v>6558</v>
      </c>
      <c r="E62" s="13" t="s">
        <v>187</v>
      </c>
      <c r="F62" s="13" t="s">
        <v>188</v>
      </c>
      <c r="G62" s="13" t="s">
        <v>189</v>
      </c>
      <c r="H62" s="13">
        <v>2004</v>
      </c>
      <c r="I62" s="13">
        <v>61</v>
      </c>
    </row>
    <row r="63" spans="1:9" x14ac:dyDescent="0.25">
      <c r="A63" s="13" t="str">
        <f t="shared" si="0"/>
        <v xml:space="preserve">S-308-A-2 PORTLAND CEMENT  </v>
      </c>
      <c r="B63" s="13" t="s">
        <v>5959</v>
      </c>
      <c r="C63" s="13" t="s">
        <v>6557</v>
      </c>
      <c r="D63" s="13" t="s">
        <v>5882</v>
      </c>
      <c r="E63" s="13" t="s">
        <v>187</v>
      </c>
      <c r="F63" s="13" t="s">
        <v>188</v>
      </c>
      <c r="G63" s="13" t="s">
        <v>189</v>
      </c>
      <c r="H63" s="13">
        <v>2004</v>
      </c>
      <c r="I63" s="13">
        <v>62</v>
      </c>
    </row>
    <row r="64" spans="1:9" x14ac:dyDescent="0.25">
      <c r="A64" s="13" t="str">
        <f t="shared" si="0"/>
        <v xml:space="preserve">S-308-B-1 SOIL-CEMENT-WATER MIXING ( __________________  MIXERS) </v>
      </c>
      <c r="B64" s="13" t="s">
        <v>5960</v>
      </c>
      <c r="C64" s="13" t="s">
        <v>6559</v>
      </c>
      <c r="D64" s="13" t="s">
        <v>5839</v>
      </c>
      <c r="E64" s="13" t="s">
        <v>1300</v>
      </c>
      <c r="F64" s="13" t="s">
        <v>188</v>
      </c>
      <c r="G64" s="13" t="s">
        <v>189</v>
      </c>
      <c r="H64" s="13">
        <v>2004</v>
      </c>
      <c r="I64" s="13">
        <v>63</v>
      </c>
    </row>
    <row r="65" spans="1:9" x14ac:dyDescent="0.25">
      <c r="A65" s="13" t="str">
        <f t="shared" si="0"/>
        <v xml:space="preserve">S-308-B-2 SOIL-CEMENT-WATER MIXING ( __________________  MIXERS) </v>
      </c>
      <c r="B65" s="13" t="s">
        <v>5962</v>
      </c>
      <c r="C65" s="13" t="s">
        <v>6559</v>
      </c>
      <c r="D65" s="13" t="s">
        <v>5882</v>
      </c>
      <c r="E65" s="13" t="s">
        <v>1300</v>
      </c>
      <c r="F65" s="13" t="s">
        <v>188</v>
      </c>
      <c r="G65" s="13" t="s">
        <v>189</v>
      </c>
      <c r="H65" s="13">
        <v>2004</v>
      </c>
      <c r="I65" s="13">
        <v>64</v>
      </c>
    </row>
    <row r="66" spans="1:9" x14ac:dyDescent="0.25">
      <c r="A66" s="13" t="str">
        <f t="shared" si="0"/>
        <v xml:space="preserve">S-310-A-1 SIZE ( ___ ) STABILIZER AGGREGATE, COARSE </v>
      </c>
      <c r="B66" s="13" t="s">
        <v>6560</v>
      </c>
      <c r="C66" s="13" t="s">
        <v>6561</v>
      </c>
      <c r="D66" s="13" t="s">
        <v>5844</v>
      </c>
      <c r="E66" s="13" t="s">
        <v>1221</v>
      </c>
      <c r="F66" s="13" t="s">
        <v>188</v>
      </c>
      <c r="G66" s="13" t="s">
        <v>189</v>
      </c>
      <c r="H66" s="13">
        <v>2004</v>
      </c>
      <c r="I66" s="13">
        <v>65</v>
      </c>
    </row>
    <row r="67" spans="1:9" x14ac:dyDescent="0.25">
      <c r="A67" s="13" t="str">
        <f t="shared" ref="A67:A130" si="1">_xlfn.CONCAT(B67," ", C67)</f>
        <v xml:space="preserve">S-310-A-2 SIZE ( ___ ) STABILIZER AGGREGATE, COARSE </v>
      </c>
      <c r="B67" s="13" t="s">
        <v>6562</v>
      </c>
      <c r="C67" s="13" t="s">
        <v>6561</v>
      </c>
      <c r="D67" s="13" t="s">
        <v>5882</v>
      </c>
      <c r="E67" s="13" t="s">
        <v>1236</v>
      </c>
      <c r="F67" s="13" t="s">
        <v>188</v>
      </c>
      <c r="G67" s="13" t="s">
        <v>189</v>
      </c>
      <c r="H67" s="13">
        <v>2004</v>
      </c>
      <c r="I67" s="13">
        <v>66</v>
      </c>
    </row>
    <row r="68" spans="1:9" x14ac:dyDescent="0.25">
      <c r="A68" s="13" t="str">
        <f t="shared" si="1"/>
        <v xml:space="preserve">S-310-B-1 STABILIZER AGGREGATE, MEDIUM  </v>
      </c>
      <c r="B68" s="13" t="s">
        <v>6563</v>
      </c>
      <c r="C68" s="13" t="s">
        <v>6564</v>
      </c>
      <c r="D68" s="13" t="s">
        <v>5844</v>
      </c>
      <c r="E68" s="13" t="s">
        <v>1221</v>
      </c>
      <c r="F68" s="13" t="s">
        <v>188</v>
      </c>
      <c r="G68" s="13" t="s">
        <v>189</v>
      </c>
      <c r="H68" s="13">
        <v>2004</v>
      </c>
      <c r="I68" s="13">
        <v>67</v>
      </c>
    </row>
    <row r="69" spans="1:9" x14ac:dyDescent="0.25">
      <c r="A69" s="13" t="str">
        <f t="shared" si="1"/>
        <v xml:space="preserve">S-310-B-2 STABILIZER AGGREGATE, MEDIUM  </v>
      </c>
      <c r="B69" s="13" t="s">
        <v>6565</v>
      </c>
      <c r="C69" s="13" t="s">
        <v>6564</v>
      </c>
      <c r="D69" s="13" t="s">
        <v>5882</v>
      </c>
      <c r="E69" s="13" t="s">
        <v>1236</v>
      </c>
      <c r="F69" s="13" t="s">
        <v>188</v>
      </c>
      <c r="G69" s="13" t="s">
        <v>189</v>
      </c>
      <c r="H69" s="13">
        <v>2004</v>
      </c>
      <c r="I69" s="13">
        <v>68</v>
      </c>
    </row>
    <row r="70" spans="1:9" x14ac:dyDescent="0.25">
      <c r="A70" s="13" t="str">
        <f t="shared" si="1"/>
        <v xml:space="preserve">S-310-C-1 STABILIZER AGGREGATE, FINE  </v>
      </c>
      <c r="B70" s="13" t="s">
        <v>6566</v>
      </c>
      <c r="C70" s="13" t="s">
        <v>6567</v>
      </c>
      <c r="D70" s="13" t="s">
        <v>5844</v>
      </c>
      <c r="E70" s="13" t="s">
        <v>1221</v>
      </c>
      <c r="F70" s="13" t="s">
        <v>188</v>
      </c>
      <c r="G70" s="13" t="s">
        <v>189</v>
      </c>
      <c r="H70" s="13">
        <v>2004</v>
      </c>
      <c r="I70" s="13">
        <v>69</v>
      </c>
    </row>
    <row r="71" spans="1:9" x14ac:dyDescent="0.25">
      <c r="A71" s="13" t="str">
        <f t="shared" si="1"/>
        <v xml:space="preserve">S-310-C-2 STABILIZER AGGREGATE, FINE  </v>
      </c>
      <c r="B71" s="13" t="s">
        <v>6568</v>
      </c>
      <c r="C71" s="13" t="s">
        <v>6567</v>
      </c>
      <c r="D71" s="13" t="s">
        <v>5882</v>
      </c>
      <c r="E71" s="13" t="s">
        <v>1236</v>
      </c>
      <c r="F71" s="13" t="s">
        <v>188</v>
      </c>
      <c r="G71" s="13" t="s">
        <v>189</v>
      </c>
      <c r="H71" s="13">
        <v>2004</v>
      </c>
      <c r="I71" s="13">
        <v>70</v>
      </c>
    </row>
    <row r="72" spans="1:9" x14ac:dyDescent="0.25">
      <c r="A72" s="13" t="str">
        <f t="shared" si="1"/>
        <v xml:space="preserve">S-310-D MIXING, SHAPING AND COMPACTION  </v>
      </c>
      <c r="B72" s="13" t="s">
        <v>5970</v>
      </c>
      <c r="C72" s="13" t="s">
        <v>6569</v>
      </c>
      <c r="D72" s="13" t="s">
        <v>5839</v>
      </c>
      <c r="E72" s="13" t="s">
        <v>1300</v>
      </c>
      <c r="F72" s="13" t="s">
        <v>188</v>
      </c>
      <c r="G72" s="13" t="s">
        <v>189</v>
      </c>
      <c r="H72" s="13">
        <v>2004</v>
      </c>
      <c r="I72" s="13">
        <v>71</v>
      </c>
    </row>
    <row r="73" spans="1:9" x14ac:dyDescent="0.25">
      <c r="A73" s="13" t="str">
        <f t="shared" si="1"/>
        <v xml:space="preserve">S-311-A PROCESSING LIME AND FLY ASH TREATED COURSE, ( _____  " THICK) </v>
      </c>
      <c r="B73" s="13" t="s">
        <v>5972</v>
      </c>
      <c r="C73" s="13" t="s">
        <v>6570</v>
      </c>
      <c r="D73" s="13" t="s">
        <v>5839</v>
      </c>
      <c r="E73" s="13" t="s">
        <v>1300</v>
      </c>
      <c r="F73" s="13" t="s">
        <v>188</v>
      </c>
      <c r="G73" s="13" t="s">
        <v>189</v>
      </c>
      <c r="H73" s="13">
        <v>2004</v>
      </c>
      <c r="I73" s="13">
        <v>72</v>
      </c>
    </row>
    <row r="74" spans="1:9" x14ac:dyDescent="0.25">
      <c r="A74" s="13" t="str">
        <f t="shared" si="1"/>
        <v xml:space="preserve">S-311-B LIME  </v>
      </c>
      <c r="B74" s="13" t="s">
        <v>5974</v>
      </c>
      <c r="C74" s="13" t="s">
        <v>6556</v>
      </c>
      <c r="D74" s="13" t="s">
        <v>5882</v>
      </c>
      <c r="E74" s="13" t="s">
        <v>187</v>
      </c>
      <c r="F74" s="13" t="s">
        <v>188</v>
      </c>
      <c r="G74" s="13" t="s">
        <v>189</v>
      </c>
      <c r="H74" s="13">
        <v>2004</v>
      </c>
      <c r="I74" s="13">
        <v>73</v>
      </c>
    </row>
    <row r="75" spans="1:9" x14ac:dyDescent="0.25">
      <c r="A75" s="13" t="str">
        <f t="shared" si="1"/>
        <v xml:space="preserve">S-311-C FLY ASH (CLASS _______ )  </v>
      </c>
      <c r="B75" s="13" t="s">
        <v>5975</v>
      </c>
      <c r="C75" s="13" t="s">
        <v>6571</v>
      </c>
      <c r="D75" s="13" t="s">
        <v>5882</v>
      </c>
      <c r="E75" s="13" t="s">
        <v>187</v>
      </c>
      <c r="F75" s="13" t="s">
        <v>188</v>
      </c>
      <c r="G75" s="13" t="s">
        <v>189</v>
      </c>
      <c r="H75" s="13">
        <v>2004</v>
      </c>
      <c r="I75" s="13">
        <v>74</v>
      </c>
    </row>
    <row r="76" spans="1:9" x14ac:dyDescent="0.25">
      <c r="A76" s="13" t="str">
        <f t="shared" si="1"/>
        <v>901-S-401-A HOT MIX ASPHALT BASE COURSE, BB-1</v>
      </c>
      <c r="B76" s="18" t="s">
        <v>6572</v>
      </c>
      <c r="C76" s="13" t="s">
        <v>6573</v>
      </c>
      <c r="D76" s="13" t="s">
        <v>5882</v>
      </c>
      <c r="E76" s="13" t="s">
        <v>1382</v>
      </c>
      <c r="F76" s="13" t="s">
        <v>188</v>
      </c>
      <c r="G76" s="13" t="s">
        <v>189</v>
      </c>
      <c r="H76" s="13">
        <v>2004</v>
      </c>
      <c r="I76" s="13">
        <v>75</v>
      </c>
    </row>
    <row r="77" spans="1:9" x14ac:dyDescent="0.25">
      <c r="A77" s="13" t="str">
        <f t="shared" si="1"/>
        <v xml:space="preserve">S-403-A HOT MIX ASPHALT, (TYPE) (MIXTURE)  </v>
      </c>
      <c r="B77" s="13" t="s">
        <v>5977</v>
      </c>
      <c r="C77" s="13" t="s">
        <v>6574</v>
      </c>
      <c r="D77" s="13" t="s">
        <v>5882</v>
      </c>
      <c r="E77" s="13" t="s">
        <v>1382</v>
      </c>
      <c r="F77" s="13" t="s">
        <v>188</v>
      </c>
      <c r="G77" s="13" t="s">
        <v>189</v>
      </c>
      <c r="H77" s="13">
        <v>2004</v>
      </c>
      <c r="I77" s="13">
        <v>76</v>
      </c>
    </row>
    <row r="78" spans="1:9" x14ac:dyDescent="0.25">
      <c r="A78" s="13" t="str">
        <f t="shared" si="1"/>
        <v xml:space="preserve">S-403-B HOT MIX ASPHALT, (TYPE) (MIXTURE), LEVELING </v>
      </c>
      <c r="B78" s="13" t="s">
        <v>5979</v>
      </c>
      <c r="C78" s="13" t="s">
        <v>6575</v>
      </c>
      <c r="D78" s="13" t="s">
        <v>5882</v>
      </c>
      <c r="E78" s="13" t="s">
        <v>1382</v>
      </c>
      <c r="F78" s="13" t="s">
        <v>188</v>
      </c>
      <c r="G78" s="13" t="s">
        <v>189</v>
      </c>
      <c r="H78" s="13">
        <v>2004</v>
      </c>
      <c r="I78" s="13">
        <v>77</v>
      </c>
    </row>
    <row r="79" spans="1:9" x14ac:dyDescent="0.25">
      <c r="A79" s="13" t="str">
        <f t="shared" si="1"/>
        <v xml:space="preserve">S-403-C HOT MIX ASPHALT, (TYPE) (MIXTURE), TRENCH WIDENING </v>
      </c>
      <c r="B79" s="13" t="s">
        <v>5981</v>
      </c>
      <c r="C79" s="13" t="s">
        <v>6576</v>
      </c>
      <c r="D79" s="13" t="s">
        <v>5882</v>
      </c>
      <c r="E79" s="13" t="s">
        <v>1382</v>
      </c>
      <c r="F79" s="13" t="s">
        <v>188</v>
      </c>
      <c r="G79" s="13" t="s">
        <v>189</v>
      </c>
      <c r="H79" s="13">
        <v>2004</v>
      </c>
      <c r="I79" s="13">
        <v>78</v>
      </c>
    </row>
    <row r="80" spans="1:9" x14ac:dyDescent="0.25">
      <c r="A80" s="13" t="str">
        <f t="shared" si="1"/>
        <v xml:space="preserve">S-403-D HOT MIX ASPHALT, HT (MIXTURE), POLYMER MODIFIED </v>
      </c>
      <c r="B80" s="13" t="s">
        <v>5983</v>
      </c>
      <c r="C80" s="13" t="s">
        <v>6577</v>
      </c>
      <c r="D80" s="13" t="s">
        <v>5882</v>
      </c>
      <c r="E80" s="13" t="s">
        <v>1382</v>
      </c>
      <c r="F80" s="13" t="s">
        <v>188</v>
      </c>
      <c r="G80" s="13" t="s">
        <v>189</v>
      </c>
      <c r="H80" s="13">
        <v>2004</v>
      </c>
      <c r="I80" s="13">
        <v>79</v>
      </c>
    </row>
    <row r="81" spans="1:9" x14ac:dyDescent="0.25">
      <c r="A81" s="13" t="str">
        <f t="shared" si="1"/>
        <v>901-S-403-D HOT BITUMINOUS PAVEMENT</v>
      </c>
      <c r="B81" s="18" t="s">
        <v>6578</v>
      </c>
      <c r="C81" s="13" t="s">
        <v>6579</v>
      </c>
      <c r="D81" s="13" t="s">
        <v>5882</v>
      </c>
      <c r="E81" s="13" t="s">
        <v>1382</v>
      </c>
      <c r="F81" s="13" t="s">
        <v>188</v>
      </c>
      <c r="G81" s="13" t="s">
        <v>189</v>
      </c>
      <c r="H81" s="13">
        <v>2004</v>
      </c>
      <c r="I81" s="13">
        <v>80</v>
      </c>
    </row>
    <row r="82" spans="1:9" x14ac:dyDescent="0.25">
      <c r="A82" s="13" t="str">
        <f t="shared" si="1"/>
        <v>901-S-403-D HOT BITUMINOUS PAVEMENT SURFACE COURSE (SC-1) (TYPE 8)</v>
      </c>
      <c r="B82" s="18" t="s">
        <v>6578</v>
      </c>
      <c r="C82" s="13" t="s">
        <v>6580</v>
      </c>
      <c r="D82" s="13" t="s">
        <v>5882</v>
      </c>
      <c r="E82" s="13" t="s">
        <v>1382</v>
      </c>
      <c r="F82" s="13" t="s">
        <v>188</v>
      </c>
      <c r="G82" s="13" t="s">
        <v>189</v>
      </c>
      <c r="H82" s="13">
        <v>2004</v>
      </c>
      <c r="I82" s="13">
        <v>81</v>
      </c>
    </row>
    <row r="83" spans="1:9" x14ac:dyDescent="0.25">
      <c r="A83" s="13" t="str">
        <f t="shared" si="1"/>
        <v>901-S-403-D HOT BITUMINOUS PAVEMENT SURFACE COURSE (SC-1) (TYPE 8) (BASE REPAIR)</v>
      </c>
      <c r="B83" s="18" t="s">
        <v>6578</v>
      </c>
      <c r="C83" s="13" t="s">
        <v>6581</v>
      </c>
      <c r="D83" s="13" t="s">
        <v>5882</v>
      </c>
      <c r="E83" s="13" t="s">
        <v>1382</v>
      </c>
      <c r="F83" s="13" t="s">
        <v>188</v>
      </c>
      <c r="G83" s="13" t="s">
        <v>189</v>
      </c>
      <c r="H83" s="13">
        <v>2004</v>
      </c>
      <c r="I83" s="13">
        <v>82</v>
      </c>
    </row>
    <row r="84" spans="1:9" x14ac:dyDescent="0.25">
      <c r="A84" s="13" t="str">
        <f t="shared" si="1"/>
        <v>901-S-403-D HOT BITUMINOUS PAVEMENT SURFACE COURSE (SC-1) (TYPE 8) (EDGE REPAIR)</v>
      </c>
      <c r="B84" s="18" t="s">
        <v>6578</v>
      </c>
      <c r="C84" s="13" t="s">
        <v>6582</v>
      </c>
      <c r="D84" s="13" t="s">
        <v>5882</v>
      </c>
      <c r="E84" s="13" t="s">
        <v>1382</v>
      </c>
      <c r="F84" s="13" t="s">
        <v>188</v>
      </c>
      <c r="G84" s="13" t="s">
        <v>189</v>
      </c>
      <c r="H84" s="13">
        <v>2004</v>
      </c>
      <c r="I84" s="13">
        <v>83</v>
      </c>
    </row>
    <row r="85" spans="1:9" x14ac:dyDescent="0.25">
      <c r="A85" s="13" t="str">
        <f t="shared" si="1"/>
        <v>901-S-403-D HOT BITUMINOUS PAVEMENT SURFACE COURSE (SC-1) (TYPE 8) (LEVELING)</v>
      </c>
      <c r="B85" s="18" t="s">
        <v>6578</v>
      </c>
      <c r="C85" s="13" t="s">
        <v>6583</v>
      </c>
      <c r="D85" s="13" t="s">
        <v>5882</v>
      </c>
      <c r="E85" s="13" t="s">
        <v>1382</v>
      </c>
      <c r="F85" s="13" t="s">
        <v>188</v>
      </c>
      <c r="G85" s="13" t="s">
        <v>189</v>
      </c>
      <c r="H85" s="13">
        <v>2004</v>
      </c>
      <c r="I85" s="13">
        <v>84</v>
      </c>
    </row>
    <row r="86" spans="1:9" x14ac:dyDescent="0.25">
      <c r="A86" s="13" t="str">
        <f t="shared" si="1"/>
        <v>901-S-403-D HOT BITUMINOUS PAVEMENT SURFACE COURSE (SC-1) (TYPE 8) H</v>
      </c>
      <c r="B86" s="18" t="s">
        <v>6578</v>
      </c>
      <c r="C86" s="13" t="s">
        <v>6584</v>
      </c>
      <c r="D86" s="13" t="s">
        <v>5882</v>
      </c>
      <c r="E86" s="13" t="s">
        <v>1382</v>
      </c>
      <c r="F86" s="13" t="s">
        <v>188</v>
      </c>
      <c r="G86" s="13" t="s">
        <v>189</v>
      </c>
      <c r="H86" s="13">
        <v>2004</v>
      </c>
      <c r="I86" s="13">
        <v>85</v>
      </c>
    </row>
    <row r="87" spans="1:9" x14ac:dyDescent="0.25">
      <c r="A87" s="13" t="str">
        <f t="shared" si="1"/>
        <v xml:space="preserve">S-403-E HOT MIX ASPHALT, HT (MIXTURE), POLYMER MODIFIED, LEVELING </v>
      </c>
      <c r="B87" s="13" t="s">
        <v>5985</v>
      </c>
      <c r="C87" s="13" t="s">
        <v>6585</v>
      </c>
      <c r="D87" s="13" t="s">
        <v>5882</v>
      </c>
      <c r="E87" s="13" t="s">
        <v>1382</v>
      </c>
      <c r="F87" s="13" t="s">
        <v>188</v>
      </c>
      <c r="G87" s="13" t="s">
        <v>189</v>
      </c>
      <c r="H87" s="13">
        <v>2004</v>
      </c>
      <c r="I87" s="13">
        <v>86</v>
      </c>
    </row>
    <row r="88" spans="1:9" x14ac:dyDescent="0.25">
      <c r="A88" s="13" t="str">
        <f t="shared" si="1"/>
        <v xml:space="preserve">S-406-A COLD MILLING OF BITUMINOUS PAVEMENT, ALL DEPTHS </v>
      </c>
      <c r="B88" s="13" t="s">
        <v>5987</v>
      </c>
      <c r="C88" s="13" t="s">
        <v>6586</v>
      </c>
      <c r="D88" s="13" t="s">
        <v>5839</v>
      </c>
      <c r="E88" s="13" t="s">
        <v>187</v>
      </c>
      <c r="F88" s="13" t="s">
        <v>188</v>
      </c>
      <c r="G88" s="13" t="s">
        <v>189</v>
      </c>
      <c r="H88" s="13">
        <v>2004</v>
      </c>
      <c r="I88" s="13">
        <v>87</v>
      </c>
    </row>
    <row r="89" spans="1:9" x14ac:dyDescent="0.25">
      <c r="A89" s="13" t="str">
        <f t="shared" si="1"/>
        <v>901-S-406-A COLD MILLING OF BITUMINOUS PAVEMENT, ALL DEPTHS</v>
      </c>
      <c r="B89" s="18" t="s">
        <v>6587</v>
      </c>
      <c r="C89" s="13" t="s">
        <v>6588</v>
      </c>
      <c r="D89" s="13" t="s">
        <v>5839</v>
      </c>
      <c r="E89" s="13" t="s">
        <v>187</v>
      </c>
      <c r="F89" s="13" t="s">
        <v>188</v>
      </c>
      <c r="G89" s="13" t="s">
        <v>189</v>
      </c>
      <c r="H89" s="13">
        <v>2004</v>
      </c>
      <c r="I89" s="13">
        <v>88</v>
      </c>
    </row>
    <row r="90" spans="1:9" x14ac:dyDescent="0.25">
      <c r="A90" s="13" t="str">
        <f t="shared" si="1"/>
        <v xml:space="preserve">S-406-B COLD MILLING OF CONCRETE PAVEMENT, ALL DEPTHS </v>
      </c>
      <c r="B90" s="13" t="s">
        <v>5989</v>
      </c>
      <c r="C90" s="13" t="s">
        <v>6589</v>
      </c>
      <c r="D90" s="13" t="s">
        <v>5839</v>
      </c>
      <c r="E90" s="13" t="s">
        <v>187</v>
      </c>
      <c r="F90" s="13" t="s">
        <v>188</v>
      </c>
      <c r="G90" s="13" t="s">
        <v>189</v>
      </c>
      <c r="H90" s="13">
        <v>2004</v>
      </c>
      <c r="I90" s="13">
        <v>89</v>
      </c>
    </row>
    <row r="91" spans="1:9" x14ac:dyDescent="0.25">
      <c r="A91" s="13" t="str">
        <f t="shared" si="1"/>
        <v xml:space="preserve">S-407-A ASPHALT CEMENT FOR TACK COAT, (GRADE) </v>
      </c>
      <c r="B91" s="13" t="s">
        <v>5991</v>
      </c>
      <c r="C91" s="13" t="s">
        <v>6590</v>
      </c>
      <c r="D91" s="13" t="s">
        <v>5904</v>
      </c>
      <c r="E91" s="13" t="s">
        <v>1472</v>
      </c>
      <c r="F91" s="13" t="s">
        <v>188</v>
      </c>
      <c r="G91" s="13" t="s">
        <v>189</v>
      </c>
      <c r="H91" s="13">
        <v>2004</v>
      </c>
      <c r="I91" s="13">
        <v>90</v>
      </c>
    </row>
    <row r="92" spans="1:9" x14ac:dyDescent="0.25">
      <c r="A92" s="13" t="str">
        <f t="shared" si="1"/>
        <v xml:space="preserve">S-408-A ASPHALT FOR PRIME COAT (GRADE) </v>
      </c>
      <c r="B92" s="13" t="s">
        <v>5993</v>
      </c>
      <c r="C92" s="13" t="s">
        <v>6591</v>
      </c>
      <c r="D92" s="13" t="s">
        <v>5904</v>
      </c>
      <c r="E92" s="13" t="s">
        <v>1472</v>
      </c>
      <c r="F92" s="13" t="s">
        <v>188</v>
      </c>
      <c r="G92" s="13" t="s">
        <v>189</v>
      </c>
      <c r="H92" s="13">
        <v>2004</v>
      </c>
      <c r="I92" s="13">
        <v>91</v>
      </c>
    </row>
    <row r="93" spans="1:9" x14ac:dyDescent="0.25">
      <c r="A93" s="13" t="str">
        <f t="shared" si="1"/>
        <v xml:space="preserve">S-409-A GEOTEXTILE FABRIC FOR UNDERSEAL, TYPE _________ </v>
      </c>
      <c r="B93" s="13" t="s">
        <v>5995</v>
      </c>
      <c r="C93" s="13" t="s">
        <v>6592</v>
      </c>
      <c r="D93" s="13" t="s">
        <v>5839</v>
      </c>
      <c r="E93" s="13" t="s">
        <v>187</v>
      </c>
      <c r="F93" s="13" t="s">
        <v>188</v>
      </c>
      <c r="G93" s="13" t="s">
        <v>189</v>
      </c>
      <c r="H93" s="13">
        <v>2004</v>
      </c>
      <c r="I93" s="13">
        <v>92</v>
      </c>
    </row>
    <row r="94" spans="1:9" x14ac:dyDescent="0.25">
      <c r="A94" s="13" t="str">
        <f t="shared" si="1"/>
        <v xml:space="preserve">S-409-B ASPHALT CEMENT FOR FABRIC UNDERSEAL  </v>
      </c>
      <c r="B94" s="13" t="s">
        <v>5997</v>
      </c>
      <c r="C94" s="13" t="s">
        <v>6593</v>
      </c>
      <c r="D94" s="13" t="s">
        <v>5904</v>
      </c>
      <c r="E94" s="13" t="s">
        <v>1472</v>
      </c>
      <c r="F94" s="13" t="s">
        <v>188</v>
      </c>
      <c r="G94" s="13" t="s">
        <v>189</v>
      </c>
      <c r="H94" s="13">
        <v>2004</v>
      </c>
      <c r="I94" s="13">
        <v>93</v>
      </c>
    </row>
    <row r="95" spans="1:9" x14ac:dyDescent="0.25">
      <c r="A95" s="13" t="str">
        <f t="shared" si="1"/>
        <v xml:space="preserve">S-410-A ASPHALT CEMENT, GRADE ____  </v>
      </c>
      <c r="B95" s="13" t="s">
        <v>5999</v>
      </c>
      <c r="C95" s="13" t="s">
        <v>6594</v>
      </c>
      <c r="D95" s="13" t="s">
        <v>5904</v>
      </c>
      <c r="E95" s="13" t="s">
        <v>1484</v>
      </c>
      <c r="F95" s="13" t="s">
        <v>188</v>
      </c>
      <c r="G95" s="13" t="s">
        <v>189</v>
      </c>
      <c r="H95" s="13">
        <v>2004</v>
      </c>
      <c r="I95" s="13">
        <v>94</v>
      </c>
    </row>
    <row r="96" spans="1:9" x14ac:dyDescent="0.25">
      <c r="A96" s="13" t="str">
        <f t="shared" si="1"/>
        <v xml:space="preserve">S-410-B CUTBACK ASPHALT, GRADE ____  </v>
      </c>
      <c r="B96" s="13" t="s">
        <v>6001</v>
      </c>
      <c r="C96" s="13" t="s">
        <v>6595</v>
      </c>
      <c r="D96" s="13" t="s">
        <v>5904</v>
      </c>
      <c r="E96" s="13" t="s">
        <v>1484</v>
      </c>
      <c r="F96" s="13" t="s">
        <v>188</v>
      </c>
      <c r="G96" s="13" t="s">
        <v>189</v>
      </c>
      <c r="H96" s="13">
        <v>2004</v>
      </c>
      <c r="I96" s="13">
        <v>95</v>
      </c>
    </row>
    <row r="97" spans="1:9" x14ac:dyDescent="0.25">
      <c r="A97" s="13" t="str">
        <f t="shared" si="1"/>
        <v xml:space="preserve">S-410-C EMULSIFIED ASPHALT, GRADE _____  </v>
      </c>
      <c r="B97" s="13" t="s">
        <v>6003</v>
      </c>
      <c r="C97" s="13" t="s">
        <v>6596</v>
      </c>
      <c r="D97" s="13" t="s">
        <v>5904</v>
      </c>
      <c r="E97" s="13" t="s">
        <v>1484</v>
      </c>
      <c r="F97" s="13" t="s">
        <v>188</v>
      </c>
      <c r="G97" s="13" t="s">
        <v>189</v>
      </c>
      <c r="H97" s="13">
        <v>2004</v>
      </c>
      <c r="I97" s="13">
        <v>96</v>
      </c>
    </row>
    <row r="98" spans="1:9" x14ac:dyDescent="0.25">
      <c r="A98" s="13" t="str">
        <f t="shared" si="1"/>
        <v xml:space="preserve">S-410-C-1 POLYMERIZED-EMULSIFIED ASPHALT, GRADE CRS-2P </v>
      </c>
      <c r="B98" s="13" t="s">
        <v>6005</v>
      </c>
      <c r="C98" s="13" t="s">
        <v>6597</v>
      </c>
      <c r="D98" s="13" t="s">
        <v>5904</v>
      </c>
      <c r="E98" s="13" t="s">
        <v>1484</v>
      </c>
      <c r="F98" s="13" t="s">
        <v>188</v>
      </c>
      <c r="G98" s="13" t="s">
        <v>189</v>
      </c>
      <c r="H98" s="13">
        <v>2004</v>
      </c>
      <c r="I98" s="13">
        <v>97</v>
      </c>
    </row>
    <row r="99" spans="1:9" x14ac:dyDescent="0.25">
      <c r="A99" s="13" t="str">
        <f t="shared" si="1"/>
        <v xml:space="preserve">S-410-D COARSE AGGREGATE COVER MATERIAL, SIZE _____, TYPE ______ </v>
      </c>
      <c r="B99" s="13" t="s">
        <v>6007</v>
      </c>
      <c r="C99" s="13" t="s">
        <v>6598</v>
      </c>
      <c r="D99" s="13" t="s">
        <v>5844</v>
      </c>
      <c r="E99" s="13" t="s">
        <v>1221</v>
      </c>
      <c r="F99" s="13" t="s">
        <v>188</v>
      </c>
      <c r="G99" s="13" t="s">
        <v>189</v>
      </c>
      <c r="H99" s="13">
        <v>2004</v>
      </c>
      <c r="I99" s="13">
        <v>98</v>
      </c>
    </row>
    <row r="100" spans="1:9" x14ac:dyDescent="0.25">
      <c r="A100" s="13" t="str">
        <f t="shared" si="1"/>
        <v xml:space="preserve">S-410-E SEAL AGGREGATE COVER MATERIAL, SIZE _____, TYPE ______ </v>
      </c>
      <c r="B100" s="13" t="s">
        <v>6009</v>
      </c>
      <c r="C100" s="13" t="s">
        <v>6599</v>
      </c>
      <c r="D100" s="13" t="s">
        <v>5844</v>
      </c>
      <c r="E100" s="13" t="s">
        <v>1221</v>
      </c>
      <c r="F100" s="13" t="s">
        <v>188</v>
      </c>
      <c r="G100" s="13" t="s">
        <v>189</v>
      </c>
      <c r="H100" s="13">
        <v>2004</v>
      </c>
      <c r="I100" s="13">
        <v>99</v>
      </c>
    </row>
    <row r="101" spans="1:9" x14ac:dyDescent="0.25">
      <c r="A101" s="13" t="str">
        <f t="shared" si="1"/>
        <v xml:space="preserve">S-410-F BLOTTER MATERIAL  </v>
      </c>
      <c r="B101" s="13" t="s">
        <v>6011</v>
      </c>
      <c r="C101" s="13" t="s">
        <v>6600</v>
      </c>
      <c r="D101" s="13" t="s">
        <v>5844</v>
      </c>
      <c r="E101" s="13" t="s">
        <v>1221</v>
      </c>
      <c r="F101" s="13" t="s">
        <v>188</v>
      </c>
      <c r="G101" s="13" t="s">
        <v>189</v>
      </c>
      <c r="H101" s="13">
        <v>2004</v>
      </c>
      <c r="I101" s="13">
        <v>100</v>
      </c>
    </row>
    <row r="102" spans="1:9" x14ac:dyDescent="0.25">
      <c r="A102" s="13" t="str">
        <f t="shared" si="1"/>
        <v xml:space="preserve">S-411-A SLURRY SEAL (TYPE ______________ )  </v>
      </c>
      <c r="B102" s="13" t="s">
        <v>6013</v>
      </c>
      <c r="C102" s="13" t="s">
        <v>6601</v>
      </c>
      <c r="D102" s="13" t="s">
        <v>5839</v>
      </c>
      <c r="E102" s="13" t="s">
        <v>187</v>
      </c>
      <c r="F102" s="13" t="s">
        <v>188</v>
      </c>
      <c r="G102" s="13" t="s">
        <v>189</v>
      </c>
      <c r="H102" s="13">
        <v>2004</v>
      </c>
      <c r="I102" s="13">
        <v>101</v>
      </c>
    </row>
    <row r="103" spans="1:9" x14ac:dyDescent="0.25">
      <c r="A103" s="13" t="str">
        <f t="shared" si="1"/>
        <v xml:space="preserve">S-411-B SLURRY SEAL (TYPE ______________ ) (WITH FIBERS) </v>
      </c>
      <c r="B103" s="13" t="s">
        <v>6015</v>
      </c>
      <c r="C103" s="13" t="s">
        <v>6602</v>
      </c>
      <c r="D103" s="13" t="s">
        <v>5839</v>
      </c>
      <c r="E103" s="13" t="s">
        <v>187</v>
      </c>
      <c r="F103" s="13" t="s">
        <v>188</v>
      </c>
      <c r="G103" s="13" t="s">
        <v>189</v>
      </c>
      <c r="H103" s="13">
        <v>2004</v>
      </c>
      <c r="I103" s="13">
        <v>102</v>
      </c>
    </row>
    <row r="104" spans="1:9" x14ac:dyDescent="0.25">
      <c r="A104" s="13" t="str">
        <f t="shared" si="1"/>
        <v xml:space="preserve">S-411-C POLYMER MODIFIED SLURRY SURFACE SEAL (TYPE ______________ ) </v>
      </c>
      <c r="B104" s="13" t="s">
        <v>6017</v>
      </c>
      <c r="C104" s="13" t="s">
        <v>6603</v>
      </c>
      <c r="D104" s="13" t="s">
        <v>5839</v>
      </c>
      <c r="E104" s="13" t="s">
        <v>187</v>
      </c>
      <c r="F104" s="13" t="s">
        <v>188</v>
      </c>
      <c r="G104" s="13" t="s">
        <v>189</v>
      </c>
      <c r="H104" s="13">
        <v>2004</v>
      </c>
      <c r="I104" s="13">
        <v>103</v>
      </c>
    </row>
    <row r="105" spans="1:9" x14ac:dyDescent="0.25">
      <c r="A105" s="13" t="str">
        <f t="shared" si="1"/>
        <v xml:space="preserve">S-411-D AGGREGATE FOR SLURRY SURFACE SEAL (TYPE ______________ ) </v>
      </c>
      <c r="B105" s="13" t="s">
        <v>6604</v>
      </c>
      <c r="C105" s="13" t="s">
        <v>6605</v>
      </c>
      <c r="D105" s="13" t="s">
        <v>5882</v>
      </c>
      <c r="E105" s="13" t="s">
        <v>1236</v>
      </c>
      <c r="F105" s="13" t="s">
        <v>188</v>
      </c>
      <c r="G105" s="13" t="s">
        <v>189</v>
      </c>
      <c r="H105" s="13">
        <v>2004</v>
      </c>
      <c r="I105" s="13">
        <v>104</v>
      </c>
    </row>
    <row r="106" spans="1:9" x14ac:dyDescent="0.25">
      <c r="A106" s="13" t="str">
        <f t="shared" si="1"/>
        <v xml:space="preserve">S-411-E EMUSIFIED ASPHALT (GRADE ________ )  </v>
      </c>
      <c r="B106" s="13" t="s">
        <v>6606</v>
      </c>
      <c r="C106" s="13" t="s">
        <v>6607</v>
      </c>
      <c r="D106" s="13" t="s">
        <v>5904</v>
      </c>
      <c r="E106" s="13" t="s">
        <v>1484</v>
      </c>
      <c r="F106" s="13" t="s">
        <v>188</v>
      </c>
      <c r="G106" s="13" t="s">
        <v>189</v>
      </c>
      <c r="H106" s="13">
        <v>2004</v>
      </c>
      <c r="I106" s="13">
        <v>105</v>
      </c>
    </row>
    <row r="107" spans="1:9" x14ac:dyDescent="0.25">
      <c r="A107" s="13" t="str">
        <f t="shared" si="1"/>
        <v xml:space="preserve">S-412 FOG SEAL MIXTURE  </v>
      </c>
      <c r="B107" s="13" t="s">
        <v>6608</v>
      </c>
      <c r="C107" s="13" t="s">
        <v>6609</v>
      </c>
      <c r="D107" s="13" t="s">
        <v>5904</v>
      </c>
      <c r="E107" s="13" t="s">
        <v>1523</v>
      </c>
      <c r="F107" s="13" t="s">
        <v>188</v>
      </c>
      <c r="G107" s="13" t="s">
        <v>189</v>
      </c>
      <c r="H107" s="13">
        <v>2004</v>
      </c>
      <c r="I107" s="13">
        <v>106</v>
      </c>
    </row>
    <row r="108" spans="1:9" x14ac:dyDescent="0.25">
      <c r="A108" s="13" t="str">
        <f t="shared" si="1"/>
        <v xml:space="preserve">S-413-A JOINT SEAL MATERIAL  </v>
      </c>
      <c r="B108" s="13" t="s">
        <v>6023</v>
      </c>
      <c r="C108" s="13" t="s">
        <v>6610</v>
      </c>
      <c r="D108" s="13" t="s">
        <v>5904</v>
      </c>
      <c r="E108" s="13" t="s">
        <v>187</v>
      </c>
      <c r="F108" s="13" t="s">
        <v>188</v>
      </c>
      <c r="G108" s="13" t="s">
        <v>189</v>
      </c>
      <c r="H108" s="13">
        <v>2004</v>
      </c>
      <c r="I108" s="13">
        <v>107</v>
      </c>
    </row>
    <row r="109" spans="1:9" x14ac:dyDescent="0.25">
      <c r="A109" s="13" t="str">
        <f t="shared" si="1"/>
        <v xml:space="preserve">S-413-B CLEANING AND SEALING JOINTS  </v>
      </c>
      <c r="B109" s="13" t="s">
        <v>6025</v>
      </c>
      <c r="C109" s="13" t="s">
        <v>6611</v>
      </c>
      <c r="D109" s="13" t="s">
        <v>5837</v>
      </c>
      <c r="E109" s="13" t="s">
        <v>187</v>
      </c>
      <c r="F109" s="13" t="s">
        <v>188</v>
      </c>
      <c r="G109" s="13" t="s">
        <v>189</v>
      </c>
      <c r="H109" s="13">
        <v>2004</v>
      </c>
      <c r="I109" s="13">
        <v>108</v>
      </c>
    </row>
    <row r="110" spans="1:9" x14ac:dyDescent="0.25">
      <c r="A110" s="13" t="str">
        <f t="shared" si="1"/>
        <v xml:space="preserve">S-413-C CLEANING AND SEALING CRACKS  </v>
      </c>
      <c r="B110" s="13" t="s">
        <v>6027</v>
      </c>
      <c r="C110" s="13" t="s">
        <v>6612</v>
      </c>
      <c r="D110" s="13" t="s">
        <v>5837</v>
      </c>
      <c r="E110" s="13" t="s">
        <v>187</v>
      </c>
      <c r="F110" s="13" t="s">
        <v>188</v>
      </c>
      <c r="G110" s="13" t="s">
        <v>189</v>
      </c>
      <c r="H110" s="13">
        <v>2004</v>
      </c>
      <c r="I110" s="13">
        <v>109</v>
      </c>
    </row>
    <row r="111" spans="1:9" x14ac:dyDescent="0.25">
      <c r="A111" s="13" t="str">
        <f t="shared" si="1"/>
        <v xml:space="preserve">S-413-D CLEANING AND FILLING JOINTS  </v>
      </c>
      <c r="B111" s="13" t="s">
        <v>6029</v>
      </c>
      <c r="C111" s="13" t="s">
        <v>6613</v>
      </c>
      <c r="D111" s="13" t="s">
        <v>5837</v>
      </c>
      <c r="E111" s="13" t="s">
        <v>187</v>
      </c>
      <c r="F111" s="13" t="s">
        <v>188</v>
      </c>
      <c r="G111" s="13" t="s">
        <v>189</v>
      </c>
      <c r="H111" s="13">
        <v>2004</v>
      </c>
      <c r="I111" s="13">
        <v>110</v>
      </c>
    </row>
    <row r="112" spans="1:9" x14ac:dyDescent="0.25">
      <c r="A112" s="13" t="str">
        <f t="shared" si="1"/>
        <v xml:space="preserve">S-413-E SAWING AND SEALING TRANSVERSE JOINTS IN ASPHALT PAVEMENT </v>
      </c>
      <c r="B112" s="13" t="s">
        <v>6031</v>
      </c>
      <c r="C112" s="13" t="s">
        <v>6614</v>
      </c>
      <c r="D112" s="13" t="s">
        <v>5837</v>
      </c>
      <c r="E112" s="13" t="s">
        <v>187</v>
      </c>
      <c r="F112" s="13" t="s">
        <v>188</v>
      </c>
      <c r="G112" s="13" t="s">
        <v>189</v>
      </c>
      <c r="H112" s="13">
        <v>2004</v>
      </c>
      <c r="I112" s="13">
        <v>111</v>
      </c>
    </row>
    <row r="113" spans="1:9" x14ac:dyDescent="0.25">
      <c r="A113" s="13" t="str">
        <f t="shared" si="1"/>
        <v xml:space="preserve">S-423-A RUMBLE STRIPS, GROUND-IN  </v>
      </c>
      <c r="B113" s="13" t="s">
        <v>6615</v>
      </c>
      <c r="C113" s="13" t="s">
        <v>6616</v>
      </c>
      <c r="D113" s="13" t="s">
        <v>6221</v>
      </c>
      <c r="E113" s="13" t="s">
        <v>187</v>
      </c>
      <c r="F113" s="13" t="s">
        <v>188</v>
      </c>
      <c r="G113" s="13" t="s">
        <v>189</v>
      </c>
      <c r="H113" s="13">
        <v>2004</v>
      </c>
      <c r="I113" s="13">
        <v>112</v>
      </c>
    </row>
    <row r="114" spans="1:9" x14ac:dyDescent="0.25">
      <c r="A114" s="13" t="str">
        <f t="shared" si="1"/>
        <v>901-S-423-A RUMBLE STRIPS, GROUND-IN</v>
      </c>
      <c r="B114" s="18" t="s">
        <v>6617</v>
      </c>
      <c r="C114" s="13" t="s">
        <v>6618</v>
      </c>
      <c r="D114" s="13" t="s">
        <v>6221</v>
      </c>
      <c r="E114" s="13" t="s">
        <v>187</v>
      </c>
      <c r="F114" s="13" t="s">
        <v>188</v>
      </c>
      <c r="G114" s="13" t="s">
        <v>189</v>
      </c>
      <c r="H114" s="13">
        <v>2004</v>
      </c>
      <c r="I114" s="13">
        <v>113</v>
      </c>
    </row>
    <row r="115" spans="1:9" x14ac:dyDescent="0.25">
      <c r="A115" s="13" t="str">
        <f t="shared" si="1"/>
        <v xml:space="preserve">S-601-A CLASS __ STRUCTURAL CONCRETE  </v>
      </c>
      <c r="B115" s="13" t="s">
        <v>6039</v>
      </c>
      <c r="C115" s="13" t="s">
        <v>6619</v>
      </c>
      <c r="D115" s="13" t="s">
        <v>5844</v>
      </c>
      <c r="E115" s="13" t="s">
        <v>1569</v>
      </c>
      <c r="F115" s="13" t="s">
        <v>188</v>
      </c>
      <c r="G115" s="13" t="s">
        <v>189</v>
      </c>
      <c r="H115" s="13">
        <v>2004</v>
      </c>
      <c r="I115" s="13">
        <v>114</v>
      </c>
    </row>
    <row r="116" spans="1:9" x14ac:dyDescent="0.25">
      <c r="A116" s="13" t="str">
        <f t="shared" si="1"/>
        <v xml:space="preserve">S-601-B CLASS __ STRUCTURAL CONCRETE, MINOR STRUCTURES </v>
      </c>
      <c r="B116" s="13" t="s">
        <v>6041</v>
      </c>
      <c r="C116" s="13" t="s">
        <v>6620</v>
      </c>
      <c r="D116" s="13" t="s">
        <v>5844</v>
      </c>
      <c r="E116" s="13" t="s">
        <v>1569</v>
      </c>
      <c r="F116" s="13" t="s">
        <v>188</v>
      </c>
      <c r="G116" s="13" t="s">
        <v>189</v>
      </c>
      <c r="H116" s="13">
        <v>2004</v>
      </c>
      <c r="I116" s="13">
        <v>115</v>
      </c>
    </row>
    <row r="117" spans="1:9" x14ac:dyDescent="0.25">
      <c r="A117" s="13" t="str">
        <f t="shared" si="1"/>
        <v xml:space="preserve">S-602-A REINFORCING STEEL  </v>
      </c>
      <c r="B117" s="13" t="s">
        <v>6043</v>
      </c>
      <c r="C117" s="13" t="s">
        <v>6621</v>
      </c>
      <c r="D117" s="13" t="s">
        <v>6045</v>
      </c>
      <c r="E117" s="13" t="s">
        <v>1569</v>
      </c>
      <c r="F117" s="13" t="s">
        <v>188</v>
      </c>
      <c r="G117" s="13" t="s">
        <v>189</v>
      </c>
      <c r="H117" s="13">
        <v>2004</v>
      </c>
      <c r="I117" s="13">
        <v>116</v>
      </c>
    </row>
    <row r="118" spans="1:9" x14ac:dyDescent="0.25">
      <c r="A118" s="13" t="str">
        <f>_xlfn.CONCAT(B118," ", C118)</f>
        <v xml:space="preserve">S-603-A ____ " STEEL PIPE, WALL THICKNESS _______ </v>
      </c>
      <c r="B118" s="13" t="s">
        <v>6046</v>
      </c>
      <c r="C118" s="13" t="s">
        <v>6622</v>
      </c>
      <c r="D118" s="13" t="s">
        <v>5837</v>
      </c>
      <c r="E118" s="13" t="s">
        <v>1569</v>
      </c>
      <c r="F118" s="13" t="s">
        <v>188</v>
      </c>
      <c r="G118" s="13" t="s">
        <v>189</v>
      </c>
      <c r="H118" s="13">
        <v>2004</v>
      </c>
      <c r="I118" s="13">
        <v>117</v>
      </c>
    </row>
    <row r="119" spans="1:9" x14ac:dyDescent="0.25">
      <c r="A119" s="13" t="str">
        <f t="shared" si="1"/>
        <v xml:space="preserve">S-603-B ____ " CAST IRON PIPE, CLASS _____, _____________________ </v>
      </c>
      <c r="B119" s="13" t="s">
        <v>6048</v>
      </c>
      <c r="C119" s="13" t="s">
        <v>6623</v>
      </c>
      <c r="D119" s="13" t="s">
        <v>5837</v>
      </c>
      <c r="E119" s="13" t="s">
        <v>1569</v>
      </c>
      <c r="F119" s="13" t="s">
        <v>188</v>
      </c>
      <c r="G119" s="13" t="s">
        <v>189</v>
      </c>
      <c r="H119" s="13">
        <v>2004</v>
      </c>
      <c r="I119" s="13">
        <v>118</v>
      </c>
    </row>
    <row r="120" spans="1:9" x14ac:dyDescent="0.25">
      <c r="A120" s="13" t="str">
        <f t="shared" si="1"/>
        <v xml:space="preserve">S-603-C-A ____ " REINFORCED CONCRETE PIPE, CLASS ___ </v>
      </c>
      <c r="B120" s="13" t="s">
        <v>6050</v>
      </c>
      <c r="C120" s="13" t="s">
        <v>6624</v>
      </c>
      <c r="D120" s="13" t="s">
        <v>5837</v>
      </c>
      <c r="E120" s="13" t="s">
        <v>1569</v>
      </c>
      <c r="F120" s="13" t="s">
        <v>188</v>
      </c>
      <c r="G120" s="13" t="s">
        <v>189</v>
      </c>
      <c r="H120" s="13">
        <v>2004</v>
      </c>
      <c r="I120" s="13">
        <v>119</v>
      </c>
    </row>
    <row r="121" spans="1:9" x14ac:dyDescent="0.25">
      <c r="A121" s="13" t="str">
        <f t="shared" si="1"/>
        <v xml:space="preserve">S-603-C-B ____ " REINFORCED CONCRETE PIPE, END SECTION </v>
      </c>
      <c r="B121" s="13" t="s">
        <v>6052</v>
      </c>
      <c r="C121" s="13" t="s">
        <v>6625</v>
      </c>
      <c r="D121" s="13" t="s">
        <v>5928</v>
      </c>
      <c r="E121" s="13" t="s">
        <v>1569</v>
      </c>
      <c r="F121" s="13" t="s">
        <v>188</v>
      </c>
      <c r="G121" s="13" t="s">
        <v>189</v>
      </c>
      <c r="H121" s="13">
        <v>2004</v>
      </c>
      <c r="I121" s="13">
        <v>120</v>
      </c>
    </row>
    <row r="122" spans="1:9" x14ac:dyDescent="0.25">
      <c r="A122" s="13" t="str">
        <f t="shared" si="1"/>
        <v xml:space="preserve">S-603-C-C ____ " NON-REINFORCED CONCRETE PIPE, CLASS _____ </v>
      </c>
      <c r="B122" s="13" t="s">
        <v>6054</v>
      </c>
      <c r="C122" s="13" t="s">
        <v>6626</v>
      </c>
      <c r="D122" s="13" t="s">
        <v>5837</v>
      </c>
      <c r="E122" s="13" t="s">
        <v>1569</v>
      </c>
      <c r="F122" s="13" t="s">
        <v>188</v>
      </c>
      <c r="G122" s="13" t="s">
        <v>189</v>
      </c>
      <c r="H122" s="13">
        <v>2004</v>
      </c>
      <c r="I122" s="13">
        <v>121</v>
      </c>
    </row>
    <row r="123" spans="1:9" x14ac:dyDescent="0.25">
      <c r="A123" s="13" t="str">
        <f t="shared" si="1"/>
        <v xml:space="preserve">S-603-C-D ____ " X ____ " REINFORCED CONCRETE ARCH PIPE,CLASS ____ </v>
      </c>
      <c r="B123" s="13" t="s">
        <v>6056</v>
      </c>
      <c r="C123" s="13" t="s">
        <v>6627</v>
      </c>
      <c r="D123" s="13" t="s">
        <v>5837</v>
      </c>
      <c r="E123" s="13" t="s">
        <v>1569</v>
      </c>
      <c r="F123" s="13" t="s">
        <v>188</v>
      </c>
      <c r="G123" s="13" t="s">
        <v>189</v>
      </c>
      <c r="H123" s="13">
        <v>2004</v>
      </c>
      <c r="I123" s="13">
        <v>122</v>
      </c>
    </row>
    <row r="124" spans="1:9" x14ac:dyDescent="0.25">
      <c r="A124" s="13" t="str">
        <f t="shared" si="1"/>
        <v xml:space="preserve">S-603-C-E ____ " X ____ " REINFORCED CONCRETE ARCH PIPE, END SECTION </v>
      </c>
      <c r="B124" s="13" t="s">
        <v>6058</v>
      </c>
      <c r="C124" s="13" t="s">
        <v>6628</v>
      </c>
      <c r="D124" s="13" t="s">
        <v>5928</v>
      </c>
      <c r="E124" s="13" t="s">
        <v>1569</v>
      </c>
      <c r="F124" s="13" t="s">
        <v>188</v>
      </c>
      <c r="G124" s="13" t="s">
        <v>189</v>
      </c>
      <c r="H124" s="13">
        <v>2004</v>
      </c>
      <c r="I124" s="13">
        <v>123</v>
      </c>
    </row>
    <row r="125" spans="1:9" x14ac:dyDescent="0.25">
      <c r="A125" s="13" t="str">
        <f t="shared" si="1"/>
        <v xml:space="preserve">S-603-C-F 48 " X 72 " REINFORCED CONCRETE PIPE CATTLEPASS </v>
      </c>
      <c r="B125" s="13" t="s">
        <v>6060</v>
      </c>
      <c r="C125" s="13" t="s">
        <v>6629</v>
      </c>
      <c r="D125" s="13" t="s">
        <v>5837</v>
      </c>
      <c r="E125" s="13" t="s">
        <v>1569</v>
      </c>
      <c r="F125" s="13" t="s">
        <v>188</v>
      </c>
      <c r="G125" s="13" t="s">
        <v>189</v>
      </c>
      <c r="H125" s="13">
        <v>2004</v>
      </c>
      <c r="I125" s="13">
        <v>124</v>
      </c>
    </row>
    <row r="126" spans="1:9" x14ac:dyDescent="0.25">
      <c r="A126" s="13" t="str">
        <f t="shared" si="1"/>
        <v xml:space="preserve">S-603-M-A ____ " _____ COATED CORRUGATED METAL PIPE, ____ GAGE, ____ CORRUGATION </v>
      </c>
      <c r="B126" s="13" t="s">
        <v>6062</v>
      </c>
      <c r="C126" s="13" t="s">
        <v>6630</v>
      </c>
      <c r="D126" s="13" t="s">
        <v>5837</v>
      </c>
      <c r="E126" s="13" t="s">
        <v>1569</v>
      </c>
      <c r="F126" s="13" t="s">
        <v>188</v>
      </c>
      <c r="G126" s="13" t="s">
        <v>189</v>
      </c>
      <c r="H126" s="13">
        <v>2004</v>
      </c>
      <c r="I126" s="13">
        <v>125</v>
      </c>
    </row>
    <row r="127" spans="1:9" x14ac:dyDescent="0.25">
      <c r="A127" s="13" t="str">
        <f t="shared" si="1"/>
        <v xml:space="preserve">S-603-M-B ____ " _____ COATED CORRUGATED METAL END SECTION, ____ GAGE </v>
      </c>
      <c r="B127" s="13" t="s">
        <v>6064</v>
      </c>
      <c r="C127" s="13" t="s">
        <v>6631</v>
      </c>
      <c r="D127" s="13" t="s">
        <v>5928</v>
      </c>
      <c r="E127" s="13" t="s">
        <v>1569</v>
      </c>
      <c r="F127" s="13" t="s">
        <v>188</v>
      </c>
      <c r="G127" s="13" t="s">
        <v>189</v>
      </c>
      <c r="H127" s="13">
        <v>2004</v>
      </c>
      <c r="I127" s="13">
        <v>126</v>
      </c>
    </row>
    <row r="128" spans="1:9" x14ac:dyDescent="0.25">
      <c r="A128" s="13" t="str">
        <f t="shared" si="1"/>
        <v>S-603-M-C __ " X __ " _______ COATED CORRUGATED METAL ARCH PIPE, ____ GAGE, ____ CORRUGATION</v>
      </c>
      <c r="B128" s="13" t="s">
        <v>6066</v>
      </c>
      <c r="C128" s="13" t="s">
        <v>6632</v>
      </c>
      <c r="D128" s="13" t="s">
        <v>5837</v>
      </c>
      <c r="E128" s="13" t="s">
        <v>1569</v>
      </c>
      <c r="F128" s="13" t="s">
        <v>188</v>
      </c>
      <c r="G128" s="13" t="s">
        <v>189</v>
      </c>
      <c r="H128" s="13">
        <v>2004</v>
      </c>
      <c r="I128" s="13">
        <v>127</v>
      </c>
    </row>
    <row r="129" spans="1:9" x14ac:dyDescent="0.25">
      <c r="A129" s="13" t="str">
        <f t="shared" si="1"/>
        <v xml:space="preserve">S-603-M-D __ " X __ " _______ COATED CORRUGATED METAL PIPE END SECTION, ____ GAGE </v>
      </c>
      <c r="B129" s="13" t="s">
        <v>6068</v>
      </c>
      <c r="C129" s="13" t="s">
        <v>6633</v>
      </c>
      <c r="D129" s="13" t="s">
        <v>5928</v>
      </c>
      <c r="E129" s="13" t="s">
        <v>1569</v>
      </c>
      <c r="F129" s="13" t="s">
        <v>188</v>
      </c>
      <c r="G129" s="13" t="s">
        <v>189</v>
      </c>
      <c r="H129" s="13">
        <v>2004</v>
      </c>
      <c r="I129" s="13">
        <v>128</v>
      </c>
    </row>
    <row r="130" spans="1:9" x14ac:dyDescent="0.25">
      <c r="A130" s="13" t="str">
        <f t="shared" si="1"/>
        <v>S-603-M-E ____ " _________ COATED PAVED "VERT CORRUGATED METAL PIPE, ____ GAGE, ____ CORRUGATION</v>
      </c>
      <c r="B130" s="13" t="s">
        <v>6070</v>
      </c>
      <c r="C130" s="13" t="s">
        <v>6634</v>
      </c>
      <c r="D130" s="13" t="s">
        <v>5837</v>
      </c>
      <c r="E130" s="13" t="s">
        <v>1569</v>
      </c>
      <c r="F130" s="13" t="s">
        <v>188</v>
      </c>
      <c r="G130" s="13" t="s">
        <v>189</v>
      </c>
      <c r="H130" s="13">
        <v>2004</v>
      </c>
      <c r="I130" s="13">
        <v>129</v>
      </c>
    </row>
    <row r="131" spans="1:9" x14ac:dyDescent="0.25">
      <c r="A131" s="13" t="str">
        <f t="shared" ref="A131:A194" si="2">_xlfn.CONCAT(B131," ", C131)</f>
        <v>S-603-M-F ____ " ________  COATED PAVED "VERT CORRUGATED METAL END SECTION, ____ GAGE</v>
      </c>
      <c r="B131" s="13" t="s">
        <v>6072</v>
      </c>
      <c r="C131" s="13" t="s">
        <v>6635</v>
      </c>
      <c r="D131" s="13" t="s">
        <v>5928</v>
      </c>
      <c r="E131" s="13" t="s">
        <v>1569</v>
      </c>
      <c r="F131" s="13" t="s">
        <v>188</v>
      </c>
      <c r="G131" s="13" t="s">
        <v>189</v>
      </c>
      <c r="H131" s="13">
        <v>2004</v>
      </c>
      <c r="I131" s="13">
        <v>130</v>
      </c>
    </row>
    <row r="132" spans="1:9" x14ac:dyDescent="0.25">
      <c r="A132" s="13" t="str">
        <f t="shared" si="2"/>
        <v>S-603-M-G __ " X __ " _____ COATED PAVED "VERT CORRUGATED METAL ARCH PIPE, ____ GAGE, ____ CORRUGATION</v>
      </c>
      <c r="B132" s="13" t="s">
        <v>6074</v>
      </c>
      <c r="C132" s="13" t="s">
        <v>6636</v>
      </c>
      <c r="D132" s="13" t="s">
        <v>5837</v>
      </c>
      <c r="E132" s="13" t="s">
        <v>1569</v>
      </c>
      <c r="F132" s="13" t="s">
        <v>188</v>
      </c>
      <c r="G132" s="13" t="s">
        <v>189</v>
      </c>
      <c r="H132" s="13">
        <v>2004</v>
      </c>
      <c r="I132" s="13">
        <v>131</v>
      </c>
    </row>
    <row r="133" spans="1:9" x14ac:dyDescent="0.25">
      <c r="A133" s="13" t="str">
        <f t="shared" si="2"/>
        <v>S-603-M-H ____ " X ____ " ________ COATED PAVED "VERT CORRUGATED METAL END SECTION, ____ GAGE</v>
      </c>
      <c r="B133" s="13" t="s">
        <v>6076</v>
      </c>
      <c r="C133" s="13" t="s">
        <v>6637</v>
      </c>
      <c r="D133" s="13" t="s">
        <v>5928</v>
      </c>
      <c r="E133" s="13" t="s">
        <v>1569</v>
      </c>
      <c r="F133" s="13" t="s">
        <v>188</v>
      </c>
      <c r="G133" s="13" t="s">
        <v>189</v>
      </c>
      <c r="H133" s="13">
        <v>2004</v>
      </c>
      <c r="I133" s="13">
        <v>132</v>
      </c>
    </row>
    <row r="134" spans="1:9" x14ac:dyDescent="0.25">
      <c r="A134" s="13" t="str">
        <f t="shared" si="2"/>
        <v xml:space="preserve">S-603-N-A ____ " CORRUGATED ALUMINUM PIPE, ____ GAGE, ____ CORRUGATION </v>
      </c>
      <c r="B134" s="13" t="s">
        <v>6078</v>
      </c>
      <c r="C134" s="13" t="s">
        <v>6638</v>
      </c>
      <c r="D134" s="13" t="s">
        <v>5837</v>
      </c>
      <c r="E134" s="13" t="s">
        <v>1569</v>
      </c>
      <c r="F134" s="13" t="s">
        <v>188</v>
      </c>
      <c r="G134" s="13" t="s">
        <v>189</v>
      </c>
      <c r="H134" s="13">
        <v>2004</v>
      </c>
      <c r="I134" s="13">
        <v>133</v>
      </c>
    </row>
    <row r="135" spans="1:9" x14ac:dyDescent="0.25">
      <c r="A135" s="13" t="str">
        <f t="shared" si="2"/>
        <v xml:space="preserve">S-603-N-B ____ " CORRUGATED ALUMINUM END SECTION, ____ GAGE </v>
      </c>
      <c r="B135" s="13" t="s">
        <v>6080</v>
      </c>
      <c r="C135" s="13" t="s">
        <v>6639</v>
      </c>
      <c r="D135" s="13" t="s">
        <v>5928</v>
      </c>
      <c r="E135" s="13" t="s">
        <v>1569</v>
      </c>
      <c r="F135" s="13" t="s">
        <v>188</v>
      </c>
      <c r="G135" s="13" t="s">
        <v>189</v>
      </c>
      <c r="H135" s="13">
        <v>2004</v>
      </c>
      <c r="I135" s="13">
        <v>134</v>
      </c>
    </row>
    <row r="136" spans="1:9" x14ac:dyDescent="0.25">
      <c r="A136" s="13" t="str">
        <f t="shared" si="2"/>
        <v xml:space="preserve">S-603-N-C __ " X __ " CORRUGATED ALUMINUM ARCH PIPE,  ____ GAGE, ____ CORRUGATION </v>
      </c>
      <c r="B136" s="13" t="s">
        <v>6082</v>
      </c>
      <c r="C136" s="13" t="s">
        <v>6640</v>
      </c>
      <c r="D136" s="13" t="s">
        <v>5837</v>
      </c>
      <c r="E136" s="13" t="s">
        <v>1569</v>
      </c>
      <c r="F136" s="13" t="s">
        <v>188</v>
      </c>
      <c r="G136" s="13" t="s">
        <v>189</v>
      </c>
      <c r="H136" s="13">
        <v>2004</v>
      </c>
      <c r="I136" s="13">
        <v>135</v>
      </c>
    </row>
    <row r="137" spans="1:9" x14ac:dyDescent="0.25">
      <c r="A137" s="13" t="str">
        <f t="shared" si="2"/>
        <v xml:space="preserve">S-603-N-D __ " X __ " CORRUGATED ALUMINUM ARCH END SECTION, ____ GAGE </v>
      </c>
      <c r="B137" s="13" t="s">
        <v>6084</v>
      </c>
      <c r="C137" s="13" t="s">
        <v>6641</v>
      </c>
      <c r="D137" s="13" t="s">
        <v>5928</v>
      </c>
      <c r="E137" s="13" t="s">
        <v>1569</v>
      </c>
      <c r="F137" s="13" t="s">
        <v>188</v>
      </c>
      <c r="G137" s="13" t="s">
        <v>189</v>
      </c>
      <c r="H137" s="13">
        <v>2004</v>
      </c>
      <c r="I137" s="13">
        <v>136</v>
      </c>
    </row>
    <row r="138" spans="1:9" x14ac:dyDescent="0.25">
      <c r="A138" s="13" t="str">
        <f t="shared" si="2"/>
        <v>S-603-N-E ____ " BITUMINOUS COATED CORRUGATED ALUMINUM PIPE, ____ GAGE</v>
      </c>
      <c r="B138" s="13" t="s">
        <v>6086</v>
      </c>
      <c r="C138" s="13" t="s">
        <v>6642</v>
      </c>
      <c r="D138" s="13" t="s">
        <v>5837</v>
      </c>
      <c r="E138" s="13" t="s">
        <v>1569</v>
      </c>
      <c r="F138" s="13" t="s">
        <v>188</v>
      </c>
      <c r="G138" s="13" t="s">
        <v>189</v>
      </c>
      <c r="H138" s="13">
        <v>2004</v>
      </c>
      <c r="I138" s="13">
        <v>137</v>
      </c>
    </row>
    <row r="139" spans="1:9" x14ac:dyDescent="0.25">
      <c r="A139" s="13" t="str">
        <f t="shared" si="2"/>
        <v>S-603-N-F ____ " BITUMINOUS COATED CORRUGATED ALUMINUM END SECTION, ____ GAGE</v>
      </c>
      <c r="B139" s="13" t="s">
        <v>6088</v>
      </c>
      <c r="C139" s="13" t="s">
        <v>6643</v>
      </c>
      <c r="D139" s="13" t="s">
        <v>5928</v>
      </c>
      <c r="E139" s="13" t="s">
        <v>1569</v>
      </c>
      <c r="F139" s="13" t="s">
        <v>188</v>
      </c>
      <c r="G139" s="13" t="s">
        <v>189</v>
      </c>
      <c r="H139" s="13">
        <v>2004</v>
      </c>
      <c r="I139" s="13">
        <v>138</v>
      </c>
    </row>
    <row r="140" spans="1:9" x14ac:dyDescent="0.25">
      <c r="A140" s="13" t="str">
        <f t="shared" si="2"/>
        <v>S-603-N-G ____ " X ____ " BITUMINOUS COATED CORRUGATED ALUMINUM ARCH PIPE, ____ GAGE, ____ CORRUGATION</v>
      </c>
      <c r="B140" s="13" t="s">
        <v>6090</v>
      </c>
      <c r="C140" s="13" t="s">
        <v>6644</v>
      </c>
      <c r="D140" s="13" t="s">
        <v>5837</v>
      </c>
      <c r="E140" s="13" t="s">
        <v>1569</v>
      </c>
      <c r="F140" s="13" t="s">
        <v>188</v>
      </c>
      <c r="G140" s="13" t="s">
        <v>189</v>
      </c>
      <c r="H140" s="13">
        <v>2004</v>
      </c>
      <c r="I140" s="13">
        <v>139</v>
      </c>
    </row>
    <row r="141" spans="1:9" x14ac:dyDescent="0.25">
      <c r="A141" s="13" t="str">
        <f t="shared" si="2"/>
        <v>S-603-N-H ____ " X ____ " BITUMINOUS COATED CORRUGATED ALUMINUM END SECTION, ____ GAGE</v>
      </c>
      <c r="B141" s="13" t="s">
        <v>6092</v>
      </c>
      <c r="C141" s="13" t="s">
        <v>6645</v>
      </c>
      <c r="D141" s="13" t="s">
        <v>5928</v>
      </c>
      <c r="E141" s="13" t="s">
        <v>1569</v>
      </c>
      <c r="F141" s="13" t="s">
        <v>188</v>
      </c>
      <c r="G141" s="13" t="s">
        <v>189</v>
      </c>
      <c r="H141" s="13">
        <v>2004</v>
      </c>
      <c r="I141" s="13">
        <v>140</v>
      </c>
    </row>
    <row r="142" spans="1:9" x14ac:dyDescent="0.25">
      <c r="A142" s="13" t="str">
        <f t="shared" si="2"/>
        <v>S-603-N-I ____ " BITUMINOUS COATED PAVED "VERT, CORRUGATED ALUMINUM PIPE, ____ GAGE, ____ CORRUGATION</v>
      </c>
      <c r="B142" s="13" t="s">
        <v>6094</v>
      </c>
      <c r="C142" s="13" t="s">
        <v>6646</v>
      </c>
      <c r="D142" s="13" t="s">
        <v>5837</v>
      </c>
      <c r="E142" s="13" t="s">
        <v>1569</v>
      </c>
      <c r="F142" s="13" t="s">
        <v>188</v>
      </c>
      <c r="G142" s="13" t="s">
        <v>189</v>
      </c>
      <c r="H142" s="13">
        <v>2004</v>
      </c>
      <c r="I142" s="13">
        <v>141</v>
      </c>
    </row>
    <row r="143" spans="1:9" x14ac:dyDescent="0.25">
      <c r="A143" s="13" t="str">
        <f t="shared" si="2"/>
        <v>S-603-N-J ____ " BITUMINOUS COATED PAVED "VERT, CORRUGATED ALUMINUM END SECTION, ____ GAGE</v>
      </c>
      <c r="B143" s="13" t="s">
        <v>6096</v>
      </c>
      <c r="C143" s="13" t="s">
        <v>6647</v>
      </c>
      <c r="D143" s="13" t="s">
        <v>5928</v>
      </c>
      <c r="E143" s="13" t="s">
        <v>1569</v>
      </c>
      <c r="F143" s="13" t="s">
        <v>188</v>
      </c>
      <c r="G143" s="13" t="s">
        <v>189</v>
      </c>
      <c r="H143" s="13">
        <v>2004</v>
      </c>
      <c r="I143" s="13">
        <v>142</v>
      </c>
    </row>
    <row r="144" spans="1:9" x14ac:dyDescent="0.25">
      <c r="A144" s="13" t="str">
        <f t="shared" si="2"/>
        <v>S-603-N-K ____ " X ____ " BITUMINOUS COATED PAVED "VERT, CORR. ALUMINUM ARCH PIPE, ____ GAGE, ____ CORRUGATION</v>
      </c>
      <c r="B144" s="13" t="s">
        <v>6098</v>
      </c>
      <c r="C144" s="13" t="s">
        <v>6648</v>
      </c>
      <c r="D144" s="13" t="s">
        <v>5837</v>
      </c>
      <c r="E144" s="13" t="s">
        <v>1569</v>
      </c>
      <c r="F144" s="13" t="s">
        <v>188</v>
      </c>
      <c r="G144" s="13" t="s">
        <v>189</v>
      </c>
      <c r="H144" s="13">
        <v>2004</v>
      </c>
      <c r="I144" s="13">
        <v>143</v>
      </c>
    </row>
    <row r="145" spans="1:9" x14ac:dyDescent="0.25">
      <c r="A145" s="13" t="str">
        <f t="shared" si="2"/>
        <v>S-603-N-L ____ " X ____ " BITUMINOUS COATED PAVED "VERT, CORR. ALUMINUM END SECTION, ____ GAGE</v>
      </c>
      <c r="B145" s="13" t="s">
        <v>6100</v>
      </c>
      <c r="C145" s="13" t="s">
        <v>6649</v>
      </c>
      <c r="D145" s="13" t="s">
        <v>5928</v>
      </c>
      <c r="E145" s="13" t="s">
        <v>1569</v>
      </c>
      <c r="F145" s="13" t="s">
        <v>188</v>
      </c>
      <c r="G145" s="13" t="s">
        <v>189</v>
      </c>
      <c r="H145" s="13">
        <v>2004</v>
      </c>
      <c r="I145" s="13">
        <v>144</v>
      </c>
    </row>
    <row r="146" spans="1:9" x14ac:dyDescent="0.25">
      <c r="A146" s="13" t="str">
        <f t="shared" si="2"/>
        <v xml:space="preserve">S-603-P-A ____ ' X ____ ' PRECAST CONCRETE BOX CULVERT </v>
      </c>
      <c r="B146" s="13" t="s">
        <v>6108</v>
      </c>
      <c r="C146" s="13" t="s">
        <v>6650</v>
      </c>
      <c r="D146" s="13" t="s">
        <v>5837</v>
      </c>
      <c r="E146" s="13" t="s">
        <v>1569</v>
      </c>
      <c r="F146" s="13" t="s">
        <v>188</v>
      </c>
      <c r="G146" s="13" t="s">
        <v>189</v>
      </c>
      <c r="H146" s="13">
        <v>2004</v>
      </c>
      <c r="I146" s="13">
        <v>145</v>
      </c>
    </row>
    <row r="147" spans="1:9" x14ac:dyDescent="0.25">
      <c r="A147" s="13" t="str">
        <f t="shared" si="2"/>
        <v xml:space="preserve">S-603-P-B ____ ' X ____ ' PRECAST CONCRETE BOX CULVERT END SECTION </v>
      </c>
      <c r="B147" s="13" t="s">
        <v>6110</v>
      </c>
      <c r="C147" s="13" t="s">
        <v>6651</v>
      </c>
      <c r="D147" s="13" t="s">
        <v>5928</v>
      </c>
      <c r="E147" s="13" t="s">
        <v>1569</v>
      </c>
      <c r="F147" s="13" t="s">
        <v>188</v>
      </c>
      <c r="G147" s="13" t="s">
        <v>189</v>
      </c>
      <c r="H147" s="13">
        <v>2004</v>
      </c>
      <c r="I147" s="13">
        <v>146</v>
      </c>
    </row>
    <row r="148" spans="1:9" x14ac:dyDescent="0.25">
      <c r="A148" s="13" t="str">
        <f t="shared" si="2"/>
        <v xml:space="preserve">S-603-PE ____ " CORRUGATED POLYETHYLENE PIPE </v>
      </c>
      <c r="B148" s="13" t="s">
        <v>6652</v>
      </c>
      <c r="C148" s="13" t="s">
        <v>6653</v>
      </c>
      <c r="D148" s="13" t="s">
        <v>5837</v>
      </c>
      <c r="E148" s="13" t="s">
        <v>1569</v>
      </c>
      <c r="F148" s="13" t="s">
        <v>188</v>
      </c>
      <c r="G148" s="13" t="s">
        <v>189</v>
      </c>
      <c r="H148" s="13">
        <v>2004</v>
      </c>
      <c r="I148" s="13">
        <v>147</v>
      </c>
    </row>
    <row r="149" spans="1:9" x14ac:dyDescent="0.25">
      <c r="A149" s="13" t="str">
        <f t="shared" si="2"/>
        <v xml:space="preserve">S-603-PF ____ " CORRUGATED POLYETHYLENE PIPE, END SECTION </v>
      </c>
      <c r="B149" s="13" t="s">
        <v>6654</v>
      </c>
      <c r="C149" s="13" t="s">
        <v>6655</v>
      </c>
      <c r="D149" s="13" t="s">
        <v>5928</v>
      </c>
      <c r="E149" s="13" t="s">
        <v>1569</v>
      </c>
      <c r="F149" s="13" t="s">
        <v>188</v>
      </c>
      <c r="G149" s="13" t="s">
        <v>189</v>
      </c>
      <c r="H149" s="13">
        <v>2004</v>
      </c>
      <c r="I149" s="13">
        <v>148</v>
      </c>
    </row>
    <row r="150" spans="1:9" x14ac:dyDescent="0.25">
      <c r="A150" s="13" t="str">
        <f t="shared" si="2"/>
        <v xml:space="preserve">S-603-PVC ____ " CORRUGATED POLY VINYL CHLORIDE PIPE </v>
      </c>
      <c r="B150" s="13" t="s">
        <v>6106</v>
      </c>
      <c r="C150" s="13" t="s">
        <v>6656</v>
      </c>
      <c r="D150" s="13" t="s">
        <v>5837</v>
      </c>
      <c r="E150" s="13" t="s">
        <v>1569</v>
      </c>
      <c r="F150" s="13" t="s">
        <v>188</v>
      </c>
      <c r="G150" s="13" t="s">
        <v>189</v>
      </c>
      <c r="H150" s="13">
        <v>2004</v>
      </c>
      <c r="I150" s="13">
        <v>149</v>
      </c>
    </row>
    <row r="151" spans="1:9" x14ac:dyDescent="0.25">
      <c r="A151" s="13" t="str">
        <f t="shared" si="2"/>
        <v xml:space="preserve">S-603-R-A ____ " PIPE RELAID ( _______________ )  </v>
      </c>
      <c r="B151" s="13" t="s">
        <v>6112</v>
      </c>
      <c r="C151" s="13" t="s">
        <v>6657</v>
      </c>
      <c r="D151" s="13" t="s">
        <v>5837</v>
      </c>
      <c r="E151" s="13" t="s">
        <v>1569</v>
      </c>
      <c r="F151" s="13" t="s">
        <v>188</v>
      </c>
      <c r="G151" s="13" t="s">
        <v>189</v>
      </c>
      <c r="H151" s="13">
        <v>2004</v>
      </c>
      <c r="I151" s="13">
        <v>150</v>
      </c>
    </row>
    <row r="152" spans="1:9" x14ac:dyDescent="0.25">
      <c r="A152" s="13" t="str">
        <f t="shared" si="2"/>
        <v xml:space="preserve">S-603-R-B ____ " PIPE REMOVED AND RELAID ( _______________ ) </v>
      </c>
      <c r="B152" s="13" t="s">
        <v>6114</v>
      </c>
      <c r="C152" s="13" t="s">
        <v>6658</v>
      </c>
      <c r="D152" s="13" t="s">
        <v>5837</v>
      </c>
      <c r="E152" s="13" t="s">
        <v>1569</v>
      </c>
      <c r="F152" s="13" t="s">
        <v>188</v>
      </c>
      <c r="G152" s="13" t="s">
        <v>189</v>
      </c>
      <c r="H152" s="13">
        <v>2004</v>
      </c>
      <c r="I152" s="13">
        <v>151</v>
      </c>
    </row>
    <row r="153" spans="1:9" x14ac:dyDescent="0.25">
      <c r="A153" s="13" t="str">
        <f t="shared" si="2"/>
        <v xml:space="preserve">S-603-R-C ____ " END SECTION REMOVED AND RELAID ( _______________ ) </v>
      </c>
      <c r="B153" s="13" t="s">
        <v>6116</v>
      </c>
      <c r="C153" s="13" t="s">
        <v>6659</v>
      </c>
      <c r="D153" s="13" t="s">
        <v>5928</v>
      </c>
      <c r="E153" s="13" t="s">
        <v>1569</v>
      </c>
      <c r="F153" s="13" t="s">
        <v>188</v>
      </c>
      <c r="G153" s="13" t="s">
        <v>189</v>
      </c>
      <c r="H153" s="13">
        <v>2004</v>
      </c>
      <c r="I153" s="13">
        <v>152</v>
      </c>
    </row>
    <row r="154" spans="1:9" x14ac:dyDescent="0.25">
      <c r="A154" s="13" t="str">
        <f t="shared" si="2"/>
        <v xml:space="preserve">S-603-S-A ____ " ______ ELBOW, (MATERIALS PER PAY ITEM NO. _____________________ ) </v>
      </c>
      <c r="B154" s="13" t="s">
        <v>6118</v>
      </c>
      <c r="C154" s="13" t="s">
        <v>6660</v>
      </c>
      <c r="D154" s="13" t="s">
        <v>5928</v>
      </c>
      <c r="E154" s="13" t="s">
        <v>1569</v>
      </c>
      <c r="F154" s="13" t="s">
        <v>188</v>
      </c>
      <c r="G154" s="13" t="s">
        <v>189</v>
      </c>
      <c r="H154" s="13">
        <v>2004</v>
      </c>
      <c r="I154" s="13">
        <v>153</v>
      </c>
    </row>
    <row r="155" spans="1:9" x14ac:dyDescent="0.25">
      <c r="A155" s="13" t="str">
        <f t="shared" si="2"/>
        <v xml:space="preserve">S-603-S-B ____ " BRANCH CONNECTION _______________________ </v>
      </c>
      <c r="B155" s="13" t="s">
        <v>6120</v>
      </c>
      <c r="C155" s="13" t="s">
        <v>6661</v>
      </c>
      <c r="D155" s="13" t="s">
        <v>5928</v>
      </c>
      <c r="E155" s="13" t="s">
        <v>1569</v>
      </c>
      <c r="F155" s="13" t="s">
        <v>188</v>
      </c>
      <c r="G155" s="13" t="s">
        <v>189</v>
      </c>
      <c r="H155" s="13">
        <v>2004</v>
      </c>
      <c r="I155" s="13">
        <v>154</v>
      </c>
    </row>
    <row r="156" spans="1:9" x14ac:dyDescent="0.25">
      <c r="A156" s="13" t="str">
        <f t="shared" si="2"/>
        <v xml:space="preserve">S-603-S-C ____ " ___________ HEADWALL, PER PLAN NO. _________ </v>
      </c>
      <c r="B156" s="13" t="s">
        <v>6122</v>
      </c>
      <c r="C156" s="13" t="s">
        <v>6662</v>
      </c>
      <c r="D156" s="13" t="s">
        <v>5928</v>
      </c>
      <c r="E156" s="13" t="s">
        <v>1569</v>
      </c>
      <c r="F156" s="13" t="s">
        <v>188</v>
      </c>
      <c r="G156" s="13" t="s">
        <v>189</v>
      </c>
      <c r="H156" s="13">
        <v>2004</v>
      </c>
      <c r="I156" s="13">
        <v>155</v>
      </c>
    </row>
    <row r="157" spans="1:9" x14ac:dyDescent="0.25">
      <c r="A157" s="13" t="str">
        <f t="shared" si="2"/>
        <v xml:space="preserve">S-604-A CASTINGS  </v>
      </c>
      <c r="B157" s="13" t="s">
        <v>6124</v>
      </c>
      <c r="C157" s="13" t="s">
        <v>6663</v>
      </c>
      <c r="D157" s="13" t="s">
        <v>6045</v>
      </c>
      <c r="E157" s="13" t="s">
        <v>187</v>
      </c>
      <c r="F157" s="13" t="s">
        <v>188</v>
      </c>
      <c r="G157" s="13" t="s">
        <v>189</v>
      </c>
      <c r="H157" s="13">
        <v>2004</v>
      </c>
      <c r="I157" s="13">
        <v>156</v>
      </c>
    </row>
    <row r="158" spans="1:9" x14ac:dyDescent="0.25">
      <c r="A158" s="13" t="str">
        <f t="shared" si="2"/>
        <v xml:space="preserve">S-604-B GRATINGS  </v>
      </c>
      <c r="B158" s="13" t="s">
        <v>6126</v>
      </c>
      <c r="C158" s="13" t="s">
        <v>6664</v>
      </c>
      <c r="D158" s="13" t="s">
        <v>6045</v>
      </c>
      <c r="E158" s="13" t="s">
        <v>187</v>
      </c>
      <c r="F158" s="13" t="s">
        <v>188</v>
      </c>
      <c r="G158" s="13" t="s">
        <v>189</v>
      </c>
      <c r="H158" s="13">
        <v>2004</v>
      </c>
      <c r="I158" s="13">
        <v>157</v>
      </c>
    </row>
    <row r="159" spans="1:9" x14ac:dyDescent="0.25">
      <c r="A159" s="13" t="str">
        <f t="shared" si="2"/>
        <v xml:space="preserve">S-604-C PRECAST MANHOLE, _______ " DIAMETER  </v>
      </c>
      <c r="B159" s="13" t="s">
        <v>6128</v>
      </c>
      <c r="C159" s="13" t="s">
        <v>6665</v>
      </c>
      <c r="D159" s="13" t="s">
        <v>5837</v>
      </c>
      <c r="E159" s="13" t="s">
        <v>187</v>
      </c>
      <c r="F159" s="13" t="s">
        <v>188</v>
      </c>
      <c r="G159" s="13" t="s">
        <v>189</v>
      </c>
      <c r="H159" s="13">
        <v>2004</v>
      </c>
      <c r="I159" s="13">
        <v>158</v>
      </c>
    </row>
    <row r="160" spans="1:9" x14ac:dyDescent="0.25">
      <c r="A160" s="13" t="str">
        <f t="shared" si="2"/>
        <v xml:space="preserve">S-605- A ____ " CONCRETE DRAIN TILE FOR UNDERDRAINS, CLASS ____ </v>
      </c>
      <c r="B160" s="13" t="s">
        <v>6666</v>
      </c>
      <c r="C160" s="13" t="s">
        <v>6667</v>
      </c>
      <c r="D160" s="13" t="s">
        <v>5837</v>
      </c>
      <c r="E160" s="13" t="s">
        <v>1569</v>
      </c>
      <c r="F160" s="13" t="s">
        <v>188</v>
      </c>
      <c r="G160" s="13" t="s">
        <v>189</v>
      </c>
      <c r="H160" s="13">
        <v>2004</v>
      </c>
      <c r="I160" s="13">
        <v>159</v>
      </c>
    </row>
    <row r="161" spans="1:9" x14ac:dyDescent="0.25">
      <c r="A161" s="13" t="str">
        <f t="shared" si="2"/>
        <v xml:space="preserve">S-605- B ____ " PERFORATED CONCRETE PIPE FOR UNDERDRAINS, CLASS ____ </v>
      </c>
      <c r="B161" s="13" t="s">
        <v>6668</v>
      </c>
      <c r="C161" s="13" t="s">
        <v>6669</v>
      </c>
      <c r="D161" s="13" t="s">
        <v>5837</v>
      </c>
      <c r="E161" s="13" t="s">
        <v>1569</v>
      </c>
      <c r="F161" s="13" t="s">
        <v>188</v>
      </c>
      <c r="G161" s="13" t="s">
        <v>189</v>
      </c>
      <c r="H161" s="13">
        <v>2004</v>
      </c>
      <c r="I161" s="13">
        <v>160</v>
      </c>
    </row>
    <row r="162" spans="1:9" x14ac:dyDescent="0.25">
      <c r="A162" s="13" t="str">
        <f t="shared" si="2"/>
        <v xml:space="preserve">S-605- C ____ " POROUS CONCRETE PIPE FOR UNDERDRAINS </v>
      </c>
      <c r="B162" s="13" t="s">
        <v>6670</v>
      </c>
      <c r="C162" s="13" t="s">
        <v>6671</v>
      </c>
      <c r="D162" s="13" t="s">
        <v>5837</v>
      </c>
      <c r="E162" s="13" t="s">
        <v>1569</v>
      </c>
      <c r="F162" s="13" t="s">
        <v>188</v>
      </c>
      <c r="G162" s="13" t="s">
        <v>189</v>
      </c>
      <c r="H162" s="13">
        <v>2004</v>
      </c>
      <c r="I162" s="13">
        <v>161</v>
      </c>
    </row>
    <row r="163" spans="1:9" x14ac:dyDescent="0.25">
      <c r="A163" s="13" t="str">
        <f t="shared" si="2"/>
        <v>S-605- D ____ " PERFORATED CORRUGATED METAL PIPE FOR UNDERDRAINS, TYPE _____________</v>
      </c>
      <c r="B163" s="13" t="s">
        <v>6672</v>
      </c>
      <c r="C163" s="13" t="s">
        <v>6673</v>
      </c>
      <c r="D163" s="13" t="s">
        <v>5837</v>
      </c>
      <c r="E163" s="13" t="s">
        <v>1569</v>
      </c>
      <c r="F163" s="13" t="s">
        <v>188</v>
      </c>
      <c r="G163" s="13" t="s">
        <v>189</v>
      </c>
      <c r="H163" s="13">
        <v>2004</v>
      </c>
      <c r="I163" s="13">
        <v>162</v>
      </c>
    </row>
    <row r="164" spans="1:9" x14ac:dyDescent="0.25">
      <c r="A164" s="13" t="str">
        <f t="shared" si="2"/>
        <v>S-605- E ____ " NON-PERFORATED CORRUGATED METAL PIPE FOR UNDERDRAINS, TYPE _____________</v>
      </c>
      <c r="B164" s="13" t="s">
        <v>6674</v>
      </c>
      <c r="C164" s="13" t="s">
        <v>6675</v>
      </c>
      <c r="D164" s="13" t="s">
        <v>5837</v>
      </c>
      <c r="E164" s="13" t="s">
        <v>1569</v>
      </c>
      <c r="F164" s="13" t="s">
        <v>188</v>
      </c>
      <c r="G164" s="13" t="s">
        <v>189</v>
      </c>
      <c r="H164" s="13">
        <v>2004</v>
      </c>
      <c r="I164" s="13">
        <v>163</v>
      </c>
    </row>
    <row r="165" spans="1:9" x14ac:dyDescent="0.25">
      <c r="A165" s="13" t="str">
        <f t="shared" si="2"/>
        <v>S-605- F ____ " BITUMINOUS COATED PERFORATED CORRUGATED METAL PIPE FOR UNDERDRAINS, TYPE _____________</v>
      </c>
      <c r="B165" s="13" t="s">
        <v>6676</v>
      </c>
      <c r="C165" s="13" t="s">
        <v>6677</v>
      </c>
      <c r="D165" s="13" t="s">
        <v>5837</v>
      </c>
      <c r="E165" s="13" t="s">
        <v>1569</v>
      </c>
      <c r="F165" s="13" t="s">
        <v>188</v>
      </c>
      <c r="G165" s="13" t="s">
        <v>189</v>
      </c>
      <c r="H165" s="13">
        <v>2004</v>
      </c>
      <c r="I165" s="13">
        <v>164</v>
      </c>
    </row>
    <row r="166" spans="1:9" x14ac:dyDescent="0.25">
      <c r="A166" s="13" t="str">
        <f t="shared" si="2"/>
        <v>S-605- G ____ " BITUMINOUS COATED NON- PERFORATED CORRUGATED METAL PIPE FOR UNDERDRAINS, TYPE _____________</v>
      </c>
      <c r="B166" s="13" t="s">
        <v>6678</v>
      </c>
      <c r="C166" s="13" t="s">
        <v>6679</v>
      </c>
      <c r="D166" s="13" t="s">
        <v>5837</v>
      </c>
      <c r="E166" s="13" t="s">
        <v>1569</v>
      </c>
      <c r="F166" s="13" t="s">
        <v>188</v>
      </c>
      <c r="G166" s="13" t="s">
        <v>189</v>
      </c>
      <c r="H166" s="13">
        <v>2004</v>
      </c>
      <c r="I166" s="13">
        <v>165</v>
      </c>
    </row>
    <row r="167" spans="1:9" x14ac:dyDescent="0.25">
      <c r="A167" s="13" t="str">
        <f t="shared" si="2"/>
        <v>S-605- M ____ " PERFORATED CORRUGATED ALUMINUM PIPE FOR UNDERDRAINS, TYPE _____________</v>
      </c>
      <c r="B167" s="13" t="s">
        <v>6680</v>
      </c>
      <c r="C167" s="13" t="s">
        <v>6681</v>
      </c>
      <c r="D167" s="13" t="s">
        <v>5837</v>
      </c>
      <c r="E167" s="13" t="s">
        <v>1569</v>
      </c>
      <c r="F167" s="13" t="s">
        <v>188</v>
      </c>
      <c r="G167" s="13" t="s">
        <v>189</v>
      </c>
      <c r="H167" s="13">
        <v>2004</v>
      </c>
      <c r="I167" s="13">
        <v>166</v>
      </c>
    </row>
    <row r="168" spans="1:9" x14ac:dyDescent="0.25">
      <c r="A168" s="13" t="str">
        <f t="shared" si="2"/>
        <v>S-605- N ____ " NON-PERFORATED CORRUGATED ALUMINUM PIPE FOR UNDERDRAINS, TYPE _____________</v>
      </c>
      <c r="B168" s="13" t="s">
        <v>6682</v>
      </c>
      <c r="C168" s="13" t="s">
        <v>6683</v>
      </c>
      <c r="D168" s="13" t="s">
        <v>5837</v>
      </c>
      <c r="E168" s="13" t="s">
        <v>1569</v>
      </c>
      <c r="F168" s="13" t="s">
        <v>188</v>
      </c>
      <c r="G168" s="13" t="s">
        <v>189</v>
      </c>
      <c r="H168" s="13">
        <v>2004</v>
      </c>
      <c r="I168" s="13">
        <v>167</v>
      </c>
    </row>
    <row r="169" spans="1:9" x14ac:dyDescent="0.25">
      <c r="A169" s="13" t="str">
        <f t="shared" si="2"/>
        <v xml:space="preserve">S-605- O ____ " PERFORATED SEWER PIPE FOR UNDERDRAINS (SDR ______ ) </v>
      </c>
      <c r="B169" s="13" t="s">
        <v>6684</v>
      </c>
      <c r="C169" s="13" t="s">
        <v>6685</v>
      </c>
      <c r="D169" s="13" t="s">
        <v>5837</v>
      </c>
      <c r="E169" s="13" t="s">
        <v>1569</v>
      </c>
      <c r="F169" s="13" t="s">
        <v>188</v>
      </c>
      <c r="G169" s="13" t="s">
        <v>189</v>
      </c>
      <c r="H169" s="13">
        <v>2004</v>
      </c>
      <c r="I169" s="13">
        <v>168</v>
      </c>
    </row>
    <row r="170" spans="1:9" x14ac:dyDescent="0.25">
      <c r="A170" s="13" t="str">
        <f t="shared" si="2"/>
        <v xml:space="preserve">S-605- P ____ " NON-PERFORATED SEWER PIPE FOR UNDERDRAINS (SDR ______ ) </v>
      </c>
      <c r="B170" s="13" t="s">
        <v>6686</v>
      </c>
      <c r="C170" s="13" t="s">
        <v>6687</v>
      </c>
      <c r="D170" s="13" t="s">
        <v>5837</v>
      </c>
      <c r="E170" s="13" t="s">
        <v>1569</v>
      </c>
      <c r="F170" s="13" t="s">
        <v>188</v>
      </c>
      <c r="G170" s="13" t="s">
        <v>189</v>
      </c>
      <c r="H170" s="13">
        <v>2004</v>
      </c>
      <c r="I170" s="13">
        <v>169</v>
      </c>
    </row>
    <row r="171" spans="1:9" x14ac:dyDescent="0.25">
      <c r="A171" s="13" t="str">
        <f t="shared" si="2"/>
        <v>S-605- Q ____ " PERFORATED CORRUGATED POLYETHYLENE DRAINAGE TUBING FOR UNDERDRAINS</v>
      </c>
      <c r="B171" s="13" t="s">
        <v>6688</v>
      </c>
      <c r="C171" s="13" t="s">
        <v>6689</v>
      </c>
      <c r="D171" s="13" t="s">
        <v>5837</v>
      </c>
      <c r="E171" s="13" t="s">
        <v>1569</v>
      </c>
      <c r="F171" s="13" t="s">
        <v>188</v>
      </c>
      <c r="G171" s="13" t="s">
        <v>189</v>
      </c>
      <c r="H171" s="13">
        <v>2004</v>
      </c>
      <c r="I171" s="13">
        <v>170</v>
      </c>
    </row>
    <row r="172" spans="1:9" x14ac:dyDescent="0.25">
      <c r="A172" s="13" t="str">
        <f t="shared" si="2"/>
        <v>S-605- R ____ " NON-PERFORATED CORRUGATED POLYETHYLENE DRAINAGE TUBING FOR UNDERDRAINS</v>
      </c>
      <c r="B172" s="13" t="s">
        <v>6690</v>
      </c>
      <c r="C172" s="13" t="s">
        <v>6691</v>
      </c>
      <c r="D172" s="13" t="s">
        <v>5837</v>
      </c>
      <c r="E172" s="13" t="s">
        <v>1569</v>
      </c>
      <c r="F172" s="13" t="s">
        <v>188</v>
      </c>
      <c r="G172" s="13" t="s">
        <v>189</v>
      </c>
      <c r="H172" s="13">
        <v>2004</v>
      </c>
      <c r="I172" s="13">
        <v>171</v>
      </c>
    </row>
    <row r="173" spans="1:9" x14ac:dyDescent="0.25">
      <c r="A173" s="13" t="str">
        <f t="shared" si="2"/>
        <v xml:space="preserve">S-605- S ____ " SEMI-CIRCULAR PERFORATED PLASTIC PIPE FOR UNDERDRAINS </v>
      </c>
      <c r="B173" s="13" t="s">
        <v>6692</v>
      </c>
      <c r="C173" s="13" t="s">
        <v>6693</v>
      </c>
      <c r="D173" s="13" t="s">
        <v>5837</v>
      </c>
      <c r="E173" s="13" t="s">
        <v>1569</v>
      </c>
      <c r="F173" s="13" t="s">
        <v>188</v>
      </c>
      <c r="G173" s="13" t="s">
        <v>189</v>
      </c>
      <c r="H173" s="13">
        <v>2004</v>
      </c>
      <c r="I173" s="13">
        <v>172</v>
      </c>
    </row>
    <row r="174" spans="1:9" x14ac:dyDescent="0.25">
      <c r="A174" s="13" t="str">
        <f t="shared" si="2"/>
        <v xml:space="preserve">S-605- T ____ " PERFORATED PIPE FOR UNDERDRAINS, OPTIONAL </v>
      </c>
      <c r="B174" s="13" t="s">
        <v>6694</v>
      </c>
      <c r="C174" s="13" t="s">
        <v>6695</v>
      </c>
      <c r="D174" s="13" t="s">
        <v>5837</v>
      </c>
      <c r="E174" s="13" t="s">
        <v>1569</v>
      </c>
      <c r="F174" s="13" t="s">
        <v>188</v>
      </c>
      <c r="G174" s="13" t="s">
        <v>189</v>
      </c>
      <c r="H174" s="13">
        <v>2004</v>
      </c>
      <c r="I174" s="13">
        <v>173</v>
      </c>
    </row>
    <row r="175" spans="1:9" x14ac:dyDescent="0.25">
      <c r="A175" s="13" t="str">
        <f t="shared" si="2"/>
        <v xml:space="preserve">S-605- U ____ " NON-PERFORATED PIPE FOR UNDERDRAINS, OPTIONAL </v>
      </c>
      <c r="B175" s="13" t="s">
        <v>6696</v>
      </c>
      <c r="C175" s="13" t="s">
        <v>6697</v>
      </c>
      <c r="D175" s="13" t="s">
        <v>5837</v>
      </c>
      <c r="E175" s="13" t="s">
        <v>1569</v>
      </c>
      <c r="F175" s="13" t="s">
        <v>188</v>
      </c>
      <c r="G175" s="13" t="s">
        <v>189</v>
      </c>
      <c r="H175" s="13">
        <v>2004</v>
      </c>
      <c r="I175" s="13">
        <v>174</v>
      </c>
    </row>
    <row r="176" spans="1:9" x14ac:dyDescent="0.25">
      <c r="A176" s="13" t="str">
        <f t="shared" si="2"/>
        <v xml:space="preserve">S-605- V ____ " BLIND DRAINS  </v>
      </c>
      <c r="B176" s="13" t="s">
        <v>6698</v>
      </c>
      <c r="C176" s="13" t="s">
        <v>6699</v>
      </c>
      <c r="D176" s="13" t="s">
        <v>5837</v>
      </c>
      <c r="E176" s="13" t="s">
        <v>1569</v>
      </c>
      <c r="F176" s="13" t="s">
        <v>188</v>
      </c>
      <c r="G176" s="13" t="s">
        <v>189</v>
      </c>
      <c r="H176" s="13">
        <v>2004</v>
      </c>
      <c r="I176" s="13">
        <v>175</v>
      </c>
    </row>
    <row r="177" spans="1:9" x14ac:dyDescent="0.25">
      <c r="A177" s="13" t="str">
        <f t="shared" si="2"/>
        <v>S-605- W FILTER MATERIAL FOR COMBINATION STORM DRAIN AND/OR UNDERDRAINS, TYPE ________</v>
      </c>
      <c r="B177" s="13" t="s">
        <v>6700</v>
      </c>
      <c r="C177" s="13" t="s">
        <v>6701</v>
      </c>
      <c r="D177" s="13" t="s">
        <v>5844</v>
      </c>
      <c r="E177" s="13" t="s">
        <v>1221</v>
      </c>
      <c r="F177" s="13" t="s">
        <v>188</v>
      </c>
      <c r="G177" s="13" t="s">
        <v>189</v>
      </c>
      <c r="H177" s="13">
        <v>2004</v>
      </c>
      <c r="I177" s="13">
        <v>176</v>
      </c>
    </row>
    <row r="178" spans="1:9" x14ac:dyDescent="0.25">
      <c r="A178" s="13" t="str">
        <f t="shared" si="2"/>
        <v xml:space="preserve">S-605- X-1 FILTER MATERIAL FOR FILTER BEDS, TYPE _________ </v>
      </c>
      <c r="B178" s="13" t="s">
        <v>6702</v>
      </c>
      <c r="C178" s="13" t="s">
        <v>6703</v>
      </c>
      <c r="D178" s="13" t="s">
        <v>5844</v>
      </c>
      <c r="E178" s="13" t="s">
        <v>1221</v>
      </c>
      <c r="F178" s="13" t="s">
        <v>188</v>
      </c>
      <c r="G178" s="13" t="s">
        <v>189</v>
      </c>
      <c r="H178" s="13">
        <v>2004</v>
      </c>
      <c r="I178" s="13">
        <v>177</v>
      </c>
    </row>
    <row r="179" spans="1:9" x14ac:dyDescent="0.25">
      <c r="A179" s="13" t="str">
        <f t="shared" si="2"/>
        <v xml:space="preserve">S-605- X-2 FILTER MATERIAL FOR FILTER BEDS, TYPE _________ </v>
      </c>
      <c r="B179" s="13" t="s">
        <v>6704</v>
      </c>
      <c r="C179" s="13" t="s">
        <v>6703</v>
      </c>
      <c r="D179" s="13" t="s">
        <v>5882</v>
      </c>
      <c r="E179" s="13" t="s">
        <v>1236</v>
      </c>
      <c r="F179" s="13" t="s">
        <v>188</v>
      </c>
      <c r="G179" s="13" t="s">
        <v>189</v>
      </c>
      <c r="H179" s="13">
        <v>2004</v>
      </c>
      <c r="I179" s="13">
        <v>178</v>
      </c>
    </row>
    <row r="180" spans="1:9" x14ac:dyDescent="0.25">
      <c r="A180" s="13" t="str">
        <f t="shared" si="2"/>
        <v xml:space="preserve">S-605- Y-1 IMPERVIOUS MATERIAL, TYPE ________  </v>
      </c>
      <c r="B180" s="13" t="s">
        <v>6705</v>
      </c>
      <c r="C180" s="13" t="s">
        <v>6706</v>
      </c>
      <c r="D180" s="13" t="s">
        <v>5844</v>
      </c>
      <c r="E180" s="13" t="s">
        <v>1221</v>
      </c>
      <c r="F180" s="13" t="s">
        <v>188</v>
      </c>
      <c r="G180" s="13" t="s">
        <v>189</v>
      </c>
      <c r="H180" s="13">
        <v>2004</v>
      </c>
      <c r="I180" s="13">
        <v>179</v>
      </c>
    </row>
    <row r="181" spans="1:9" x14ac:dyDescent="0.25">
      <c r="A181" s="13" t="str">
        <f t="shared" si="2"/>
        <v xml:space="preserve">S-605- Y-2 IMPERVIOUS MATERIAL, TYPE ________  </v>
      </c>
      <c r="B181" s="13" t="s">
        <v>6707</v>
      </c>
      <c r="C181" s="13" t="s">
        <v>6706</v>
      </c>
      <c r="D181" s="13" t="s">
        <v>5882</v>
      </c>
      <c r="E181" s="13" t="s">
        <v>1236</v>
      </c>
      <c r="F181" s="13" t="s">
        <v>188</v>
      </c>
      <c r="G181" s="13" t="s">
        <v>189</v>
      </c>
      <c r="H181" s="13">
        <v>2004</v>
      </c>
      <c r="I181" s="13">
        <v>180</v>
      </c>
    </row>
    <row r="182" spans="1:9" x14ac:dyDescent="0.25">
      <c r="A182" s="13" t="str">
        <f t="shared" si="2"/>
        <v xml:space="preserve">S-605- Z UNDERDRAIN APPURTENANCES ( _______________________ ) </v>
      </c>
      <c r="B182" s="13" t="s">
        <v>6708</v>
      </c>
      <c r="C182" s="13" t="s">
        <v>6709</v>
      </c>
      <c r="D182" s="13" t="s">
        <v>5928</v>
      </c>
      <c r="E182" s="13" t="s">
        <v>1569</v>
      </c>
      <c r="F182" s="13" t="s">
        <v>188</v>
      </c>
      <c r="G182" s="13" t="s">
        <v>189</v>
      </c>
      <c r="H182" s="13">
        <v>2004</v>
      </c>
      <c r="I182" s="13">
        <v>181</v>
      </c>
    </row>
    <row r="183" spans="1:9" x14ac:dyDescent="0.25">
      <c r="A183" s="13" t="str">
        <f t="shared" si="2"/>
        <v xml:space="preserve">S-605-AA GEOTEXTILE FOR SUBSURFACE DRAINAGE, TYPE ____, AOS ____ </v>
      </c>
      <c r="B183" s="13" t="s">
        <v>6177</v>
      </c>
      <c r="C183" s="13" t="s">
        <v>6710</v>
      </c>
      <c r="D183" s="13" t="s">
        <v>5839</v>
      </c>
      <c r="E183" s="13" t="s">
        <v>1569</v>
      </c>
      <c r="F183" s="13" t="s">
        <v>188</v>
      </c>
      <c r="G183" s="13" t="s">
        <v>189</v>
      </c>
      <c r="H183" s="13">
        <v>2004</v>
      </c>
      <c r="I183" s="13">
        <v>182</v>
      </c>
    </row>
    <row r="184" spans="1:9" x14ac:dyDescent="0.25">
      <c r="A184" s="13" t="str">
        <f t="shared" si="2"/>
        <v xml:space="preserve">S-606-A GUARD POST  </v>
      </c>
      <c r="B184" s="13" t="s">
        <v>6179</v>
      </c>
      <c r="C184" s="13" t="s">
        <v>6711</v>
      </c>
      <c r="D184" s="13" t="s">
        <v>5928</v>
      </c>
      <c r="E184" s="13" t="s">
        <v>187</v>
      </c>
      <c r="F184" s="13" t="s">
        <v>188</v>
      </c>
      <c r="G184" s="13" t="s">
        <v>189</v>
      </c>
      <c r="H184" s="13">
        <v>2004</v>
      </c>
      <c r="I184" s="13">
        <v>183</v>
      </c>
    </row>
    <row r="185" spans="1:9" x14ac:dyDescent="0.25">
      <c r="A185" s="13" t="str">
        <f t="shared" si="2"/>
        <v xml:space="preserve">S-606-B GUARD RAIL, _____________________  </v>
      </c>
      <c r="B185" s="13" t="s">
        <v>6181</v>
      </c>
      <c r="C185" s="13" t="s">
        <v>6712</v>
      </c>
      <c r="D185" s="13" t="s">
        <v>5837</v>
      </c>
      <c r="E185" s="13" t="s">
        <v>187</v>
      </c>
      <c r="F185" s="13" t="s">
        <v>188</v>
      </c>
      <c r="G185" s="13" t="s">
        <v>189</v>
      </c>
      <c r="H185" s="13">
        <v>2004</v>
      </c>
      <c r="I185" s="13">
        <v>184</v>
      </c>
    </row>
    <row r="186" spans="1:9" x14ac:dyDescent="0.25">
      <c r="A186" s="13" t="str">
        <f t="shared" si="2"/>
        <v xml:space="preserve">S-606-C GUARD RAIL, CABLE ANCHOR, _______________________ </v>
      </c>
      <c r="B186" s="13" t="s">
        <v>6183</v>
      </c>
      <c r="C186" s="13" t="s">
        <v>6713</v>
      </c>
      <c r="D186" s="13" t="s">
        <v>5837</v>
      </c>
      <c r="E186" s="13" t="s">
        <v>187</v>
      </c>
      <c r="F186" s="13" t="s">
        <v>188</v>
      </c>
      <c r="G186" s="13" t="s">
        <v>189</v>
      </c>
      <c r="H186" s="13">
        <v>2004</v>
      </c>
      <c r="I186" s="13">
        <v>185</v>
      </c>
    </row>
    <row r="187" spans="1:9" x14ac:dyDescent="0.25">
      <c r="A187" s="13" t="str">
        <f t="shared" si="2"/>
        <v xml:space="preserve">S-606-D GUARD RAIL, BRIDGE END SECTION, _______________________ </v>
      </c>
      <c r="B187" s="13" t="s">
        <v>6185</v>
      </c>
      <c r="C187" s="13" t="s">
        <v>6714</v>
      </c>
      <c r="D187" s="13" t="s">
        <v>5928</v>
      </c>
      <c r="E187" s="13" t="s">
        <v>187</v>
      </c>
      <c r="F187" s="13" t="s">
        <v>188</v>
      </c>
      <c r="G187" s="13" t="s">
        <v>189</v>
      </c>
      <c r="H187" s="13">
        <v>2004</v>
      </c>
      <c r="I187" s="13">
        <v>186</v>
      </c>
    </row>
    <row r="188" spans="1:9" x14ac:dyDescent="0.25">
      <c r="A188" s="13" t="str">
        <f t="shared" si="2"/>
        <v xml:space="preserve">S-606-E GUARD RAIL, TERMINAL END SECTION  </v>
      </c>
      <c r="B188" s="13" t="s">
        <v>6187</v>
      </c>
      <c r="C188" s="13" t="s">
        <v>6715</v>
      </c>
      <c r="D188" s="13" t="s">
        <v>5928</v>
      </c>
      <c r="E188" s="13" t="s">
        <v>187</v>
      </c>
      <c r="F188" s="13" t="s">
        <v>188</v>
      </c>
      <c r="G188" s="13" t="s">
        <v>189</v>
      </c>
      <c r="H188" s="13">
        <v>2004</v>
      </c>
      <c r="I188" s="13">
        <v>187</v>
      </c>
    </row>
    <row r="189" spans="1:9" x14ac:dyDescent="0.25">
      <c r="A189" s="13" t="str">
        <f t="shared" si="2"/>
        <v xml:space="preserve">S-606-F SPECIAL SECTIONS, _________________  </v>
      </c>
      <c r="B189" s="13" t="s">
        <v>6189</v>
      </c>
      <c r="C189" s="13" t="s">
        <v>6716</v>
      </c>
      <c r="D189" s="13" t="s">
        <v>5837</v>
      </c>
      <c r="E189" s="13" t="s">
        <v>187</v>
      </c>
      <c r="F189" s="13" t="s">
        <v>188</v>
      </c>
      <c r="G189" s="13" t="s">
        <v>189</v>
      </c>
      <c r="H189" s="13">
        <v>2004</v>
      </c>
      <c r="I189" s="13">
        <v>188</v>
      </c>
    </row>
    <row r="190" spans="1:9" x14ac:dyDescent="0.25">
      <c r="A190" s="13" t="str">
        <f t="shared" si="2"/>
        <v>S-607-A CONSTRUCTION SURVEYING</v>
      </c>
      <c r="B190" s="13" t="s">
        <v>6191</v>
      </c>
      <c r="C190" s="13" t="s">
        <v>6717</v>
      </c>
      <c r="D190" s="13" t="s">
        <v>5826</v>
      </c>
      <c r="E190" s="13" t="s">
        <v>187</v>
      </c>
      <c r="F190" s="13" t="s">
        <v>188</v>
      </c>
      <c r="G190" s="13" t="s">
        <v>189</v>
      </c>
      <c r="H190" s="13">
        <v>2004</v>
      </c>
      <c r="I190" s="13">
        <v>189</v>
      </c>
    </row>
    <row r="191" spans="1:9" x14ac:dyDescent="0.25">
      <c r="A191" s="13" t="str">
        <f t="shared" si="2"/>
        <v>S-607-A ROADWAY CONSTRUCTION SURVEYING</v>
      </c>
      <c r="B191" s="13" t="s">
        <v>6191</v>
      </c>
      <c r="C191" s="13" t="s">
        <v>6718</v>
      </c>
      <c r="D191" s="13" t="s">
        <v>5826</v>
      </c>
      <c r="E191" s="13" t="s">
        <v>187</v>
      </c>
      <c r="F191" s="13" t="s">
        <v>188</v>
      </c>
      <c r="G191" s="13" t="s">
        <v>189</v>
      </c>
      <c r="H191" s="13">
        <v>2004</v>
      </c>
      <c r="I191" s="13">
        <v>190</v>
      </c>
    </row>
    <row r="192" spans="1:9" x14ac:dyDescent="0.25">
      <c r="A192" s="13" t="str">
        <f t="shared" si="2"/>
        <v>901-S-607-A ROADWAY CONSTRUCTION STAKING</v>
      </c>
      <c r="B192" s="18" t="s">
        <v>6719</v>
      </c>
      <c r="C192" s="13" t="s">
        <v>6720</v>
      </c>
      <c r="D192" s="13" t="s">
        <v>5826</v>
      </c>
      <c r="E192" s="13" t="s">
        <v>187</v>
      </c>
      <c r="F192" s="13" t="s">
        <v>188</v>
      </c>
      <c r="G192" s="13" t="s">
        <v>189</v>
      </c>
      <c r="H192" s="13">
        <v>2004</v>
      </c>
      <c r="I192" s="13">
        <v>191</v>
      </c>
    </row>
    <row r="193" spans="1:9" x14ac:dyDescent="0.25">
      <c r="A193" s="13" t="str">
        <f t="shared" si="2"/>
        <v>901-S-607-A ROADWAY CONSTRUCTION SURVEYING</v>
      </c>
      <c r="B193" s="18" t="s">
        <v>6719</v>
      </c>
      <c r="C193" s="13" t="s">
        <v>6718</v>
      </c>
      <c r="D193" s="13" t="s">
        <v>5826</v>
      </c>
      <c r="E193" s="13" t="s">
        <v>187</v>
      </c>
      <c r="F193" s="13" t="s">
        <v>188</v>
      </c>
      <c r="G193" s="13" t="s">
        <v>189</v>
      </c>
      <c r="H193" s="13">
        <v>2004</v>
      </c>
      <c r="I193" s="13">
        <v>192</v>
      </c>
    </row>
    <row r="194" spans="1:9" x14ac:dyDescent="0.25">
      <c r="A194" s="13" t="str">
        <f t="shared" si="2"/>
        <v>S-607-B BRIDGE CONSTRUCTION SURVEYING</v>
      </c>
      <c r="B194" s="13" t="s">
        <v>6193</v>
      </c>
      <c r="C194" s="13" t="s">
        <v>6721</v>
      </c>
      <c r="D194" s="13" t="s">
        <v>5826</v>
      </c>
      <c r="E194" s="13" t="s">
        <v>187</v>
      </c>
      <c r="F194" s="13" t="s">
        <v>188</v>
      </c>
      <c r="G194" s="13" t="s">
        <v>189</v>
      </c>
      <c r="H194" s="13">
        <v>2004</v>
      </c>
      <c r="I194" s="13">
        <v>193</v>
      </c>
    </row>
    <row r="195" spans="1:9" x14ac:dyDescent="0.25">
      <c r="A195" s="13" t="str">
        <f t="shared" ref="A195:A258" si="3">_xlfn.CONCAT(B195," ", C195)</f>
        <v>901-S-607-B BRIDGE CONSTRUCTION STAKING</v>
      </c>
      <c r="B195" s="18" t="s">
        <v>6722</v>
      </c>
      <c r="C195" s="13" t="s">
        <v>6723</v>
      </c>
      <c r="D195" s="13" t="s">
        <v>5826</v>
      </c>
      <c r="E195" s="13" t="s">
        <v>187</v>
      </c>
      <c r="F195" s="13" t="s">
        <v>188</v>
      </c>
      <c r="G195" s="13" t="s">
        <v>189</v>
      </c>
      <c r="H195" s="13">
        <v>2004</v>
      </c>
      <c r="I195" s="13">
        <v>194</v>
      </c>
    </row>
    <row r="196" spans="1:9" x14ac:dyDescent="0.25">
      <c r="A196" s="13" t="str">
        <f t="shared" si="3"/>
        <v>901-S-607-B BRIDGE CONSTRUCTION SURVEYING</v>
      </c>
      <c r="B196" s="18" t="s">
        <v>6722</v>
      </c>
      <c r="C196" s="13" t="s">
        <v>6721</v>
      </c>
      <c r="D196" s="13" t="s">
        <v>5826</v>
      </c>
      <c r="E196" s="13" t="s">
        <v>187</v>
      </c>
      <c r="F196" s="13" t="s">
        <v>188</v>
      </c>
      <c r="G196" s="13" t="s">
        <v>189</v>
      </c>
      <c r="H196" s="13">
        <v>2004</v>
      </c>
      <c r="I196" s="13">
        <v>195</v>
      </c>
    </row>
    <row r="197" spans="1:9" x14ac:dyDescent="0.25">
      <c r="A197" s="13" t="str">
        <f t="shared" si="3"/>
        <v xml:space="preserve">S-608-A CONCRETE SIDEWALK  </v>
      </c>
      <c r="B197" s="13" t="s">
        <v>6195</v>
      </c>
      <c r="C197" s="13" t="s">
        <v>6724</v>
      </c>
      <c r="D197" s="13" t="s">
        <v>5839</v>
      </c>
      <c r="E197" s="13" t="s">
        <v>1569</v>
      </c>
      <c r="F197" s="13" t="s">
        <v>188</v>
      </c>
      <c r="G197" s="13" t="s">
        <v>189</v>
      </c>
      <c r="H197" s="13">
        <v>2004</v>
      </c>
      <c r="I197" s="13">
        <v>196</v>
      </c>
    </row>
    <row r="198" spans="1:9" x14ac:dyDescent="0.25">
      <c r="A198" s="13" t="str">
        <f t="shared" si="3"/>
        <v xml:space="preserve">S-608-B CONCRETE DRIVEWAY  </v>
      </c>
      <c r="B198" s="13" t="s">
        <v>6197</v>
      </c>
      <c r="C198" s="13" t="s">
        <v>6725</v>
      </c>
      <c r="D198" s="13" t="s">
        <v>5839</v>
      </c>
      <c r="E198" s="13" t="s">
        <v>1569</v>
      </c>
      <c r="F198" s="13" t="s">
        <v>188</v>
      </c>
      <c r="G198" s="13" t="s">
        <v>189</v>
      </c>
      <c r="H198" s="13">
        <v>2004</v>
      </c>
      <c r="I198" s="13">
        <v>197</v>
      </c>
    </row>
    <row r="199" spans="1:9" x14ac:dyDescent="0.25">
      <c r="A199" s="13" t="str">
        <f t="shared" si="3"/>
        <v xml:space="preserve">S-609-A CONCRETE GUTTER ( _________________ )  </v>
      </c>
      <c r="B199" s="13" t="s">
        <v>6199</v>
      </c>
      <c r="C199" s="13" t="s">
        <v>6726</v>
      </c>
      <c r="D199" s="13" t="s">
        <v>5837</v>
      </c>
      <c r="E199" s="13" t="s">
        <v>1569</v>
      </c>
      <c r="F199" s="13" t="s">
        <v>188</v>
      </c>
      <c r="G199" s="13" t="s">
        <v>189</v>
      </c>
      <c r="H199" s="13">
        <v>2004</v>
      </c>
      <c r="I199" s="13">
        <v>198</v>
      </c>
    </row>
    <row r="200" spans="1:9" x14ac:dyDescent="0.25">
      <c r="A200" s="13" t="str">
        <f t="shared" si="3"/>
        <v xml:space="preserve">S-609-B CONCRETE CURB, TYPE _____  </v>
      </c>
      <c r="B200" s="13" t="s">
        <v>6201</v>
      </c>
      <c r="C200" s="13" t="s">
        <v>6727</v>
      </c>
      <c r="D200" s="13" t="s">
        <v>5837</v>
      </c>
      <c r="E200" s="13" t="s">
        <v>1569</v>
      </c>
      <c r="F200" s="13" t="s">
        <v>188</v>
      </c>
      <c r="G200" s="13" t="s">
        <v>189</v>
      </c>
      <c r="H200" s="13">
        <v>2004</v>
      </c>
      <c r="I200" s="13">
        <v>199</v>
      </c>
    </row>
    <row r="201" spans="1:9" x14ac:dyDescent="0.25">
      <c r="A201" s="13" t="str">
        <f t="shared" si="3"/>
        <v xml:space="preserve">S-609-C CONCRETE CURB (INTEGRAL) TYPE ____  </v>
      </c>
      <c r="B201" s="13" t="s">
        <v>6203</v>
      </c>
      <c r="C201" s="13" t="s">
        <v>6728</v>
      </c>
      <c r="D201" s="13" t="s">
        <v>5837</v>
      </c>
      <c r="E201" s="13" t="s">
        <v>1569</v>
      </c>
      <c r="F201" s="13" t="s">
        <v>188</v>
      </c>
      <c r="G201" s="13" t="s">
        <v>189</v>
      </c>
      <c r="H201" s="13">
        <v>2004</v>
      </c>
      <c r="I201" s="13">
        <v>200</v>
      </c>
    </row>
    <row r="202" spans="1:9" x14ac:dyDescent="0.25">
      <c r="A202" s="13" t="str">
        <f t="shared" si="3"/>
        <v xml:space="preserve">S-609-D COMBINATION CONCRETE CURB AND GUTTER </v>
      </c>
      <c r="B202" s="13" t="s">
        <v>6205</v>
      </c>
      <c r="C202" s="13" t="s">
        <v>6729</v>
      </c>
      <c r="D202" s="13" t="s">
        <v>5837</v>
      </c>
      <c r="E202" s="13" t="s">
        <v>1569</v>
      </c>
      <c r="F202" s="13" t="s">
        <v>188</v>
      </c>
      <c r="G202" s="13" t="s">
        <v>189</v>
      </c>
      <c r="H202" s="13">
        <v>2004</v>
      </c>
      <c r="I202" s="13">
        <v>201</v>
      </c>
    </row>
    <row r="203" spans="1:9" x14ac:dyDescent="0.25">
      <c r="A203" s="13" t="str">
        <f t="shared" si="3"/>
        <v xml:space="preserve">S-609-E BITUMINOUS CURB  </v>
      </c>
      <c r="B203" s="13" t="s">
        <v>6207</v>
      </c>
      <c r="C203" s="13" t="s">
        <v>6730</v>
      </c>
      <c r="D203" s="13" t="s">
        <v>5837</v>
      </c>
      <c r="E203" s="13" t="s">
        <v>1569</v>
      </c>
      <c r="F203" s="13" t="s">
        <v>188</v>
      </c>
      <c r="G203" s="13" t="s">
        <v>189</v>
      </c>
      <c r="H203" s="13">
        <v>2004</v>
      </c>
      <c r="I203" s="13">
        <v>202</v>
      </c>
    </row>
    <row r="204" spans="1:9" x14ac:dyDescent="0.25">
      <c r="A204" s="13" t="str">
        <f t="shared" si="3"/>
        <v xml:space="preserve">S-611-A BRICK MASONRY  </v>
      </c>
      <c r="B204" s="13" t="s">
        <v>6209</v>
      </c>
      <c r="C204" s="13" t="s">
        <v>6731</v>
      </c>
      <c r="D204" s="13" t="s">
        <v>5844</v>
      </c>
      <c r="E204" s="13" t="s">
        <v>1569</v>
      </c>
      <c r="F204" s="13" t="s">
        <v>188</v>
      </c>
      <c r="G204" s="13" t="s">
        <v>189</v>
      </c>
      <c r="H204" s="13">
        <v>2004</v>
      </c>
      <c r="I204" s="13">
        <v>203</v>
      </c>
    </row>
    <row r="205" spans="1:9" x14ac:dyDescent="0.25">
      <c r="A205" s="13" t="str">
        <f t="shared" si="3"/>
        <v xml:space="preserve">S-611-B BRICK MASONRY  </v>
      </c>
      <c r="B205" s="13" t="s">
        <v>6211</v>
      </c>
      <c r="C205" s="13" t="s">
        <v>6731</v>
      </c>
      <c r="D205" s="13" t="s">
        <v>1300</v>
      </c>
      <c r="E205" s="13" t="s">
        <v>1569</v>
      </c>
      <c r="F205" s="13" t="s">
        <v>188</v>
      </c>
      <c r="G205" s="13" t="s">
        <v>189</v>
      </c>
      <c r="H205" s="13">
        <v>2004</v>
      </c>
      <c r="I205" s="13">
        <v>204</v>
      </c>
    </row>
    <row r="206" spans="1:9" x14ac:dyDescent="0.25">
      <c r="A206" s="13" t="str">
        <f t="shared" si="3"/>
        <v xml:space="preserve">S-612-A HOLES  </v>
      </c>
      <c r="B206" s="13" t="s">
        <v>6213</v>
      </c>
      <c r="C206" s="13" t="s">
        <v>6732</v>
      </c>
      <c r="D206" s="13" t="s">
        <v>5928</v>
      </c>
      <c r="E206" s="13" t="s">
        <v>187</v>
      </c>
      <c r="F206" s="13" t="s">
        <v>188</v>
      </c>
      <c r="G206" s="13" t="s">
        <v>189</v>
      </c>
      <c r="H206" s="13">
        <v>2004</v>
      </c>
      <c r="I206" s="13">
        <v>205</v>
      </c>
    </row>
    <row r="207" spans="1:9" x14ac:dyDescent="0.25">
      <c r="A207" s="13" t="str">
        <f t="shared" si="3"/>
        <v xml:space="preserve">S-612-B PORTLAND CEMENT PRESSURE GROUT SLURRY, TYPE __________ </v>
      </c>
      <c r="B207" s="13" t="s">
        <v>6215</v>
      </c>
      <c r="C207" s="13" t="s">
        <v>6733</v>
      </c>
      <c r="D207" s="13" t="s">
        <v>6045</v>
      </c>
      <c r="E207" s="13" t="s">
        <v>1569</v>
      </c>
      <c r="F207" s="13" t="s">
        <v>188</v>
      </c>
      <c r="G207" s="13" t="s">
        <v>189</v>
      </c>
      <c r="H207" s="13">
        <v>2004</v>
      </c>
      <c r="I207" s="13">
        <v>206</v>
      </c>
    </row>
    <row r="208" spans="1:9" x14ac:dyDescent="0.25">
      <c r="A208" s="13" t="str">
        <f t="shared" si="3"/>
        <v xml:space="preserve">S-612-C CALCIUM CHLORIDE  </v>
      </c>
      <c r="B208" s="13" t="s">
        <v>6217</v>
      </c>
      <c r="C208" s="13" t="s">
        <v>6734</v>
      </c>
      <c r="D208" s="13" t="s">
        <v>6045</v>
      </c>
      <c r="E208" s="13" t="s">
        <v>187</v>
      </c>
      <c r="F208" s="13" t="s">
        <v>188</v>
      </c>
      <c r="G208" s="13" t="s">
        <v>189</v>
      </c>
      <c r="H208" s="13">
        <v>2004</v>
      </c>
      <c r="I208" s="13">
        <v>207</v>
      </c>
    </row>
    <row r="209" spans="1:9" x14ac:dyDescent="0.25">
      <c r="A209" s="13" t="str">
        <f t="shared" si="3"/>
        <v xml:space="preserve">S-612-D PRELIMINARY TESTING  </v>
      </c>
      <c r="B209" s="13" t="s">
        <v>6219</v>
      </c>
      <c r="C209" s="13" t="s">
        <v>6735</v>
      </c>
      <c r="D209" s="13" t="s">
        <v>6221</v>
      </c>
      <c r="E209" s="13" t="s">
        <v>187</v>
      </c>
      <c r="F209" s="13" t="s">
        <v>188</v>
      </c>
      <c r="G209" s="13" t="s">
        <v>189</v>
      </c>
      <c r="H209" s="13">
        <v>2004</v>
      </c>
      <c r="I209" s="13">
        <v>208</v>
      </c>
    </row>
    <row r="210" spans="1:9" x14ac:dyDescent="0.25">
      <c r="A210" s="13" t="str">
        <f t="shared" si="3"/>
        <v xml:space="preserve">S-612-E STABILITY TESTING, LANE JOINT  </v>
      </c>
      <c r="B210" s="13" t="s">
        <v>6222</v>
      </c>
      <c r="C210" s="13" t="s">
        <v>6736</v>
      </c>
      <c r="D210" s="13" t="s">
        <v>5928</v>
      </c>
      <c r="E210" s="13" t="s">
        <v>187</v>
      </c>
      <c r="F210" s="13" t="s">
        <v>188</v>
      </c>
      <c r="G210" s="13" t="s">
        <v>189</v>
      </c>
      <c r="H210" s="13">
        <v>2004</v>
      </c>
      <c r="I210" s="13">
        <v>209</v>
      </c>
    </row>
    <row r="211" spans="1:9" x14ac:dyDescent="0.25">
      <c r="A211" s="13" t="str">
        <f t="shared" si="3"/>
        <v xml:space="preserve">S-612-F STABILITY TESTING, LANE CRACK  </v>
      </c>
      <c r="B211" s="13" t="s">
        <v>6224</v>
      </c>
      <c r="C211" s="13" t="s">
        <v>6737</v>
      </c>
      <c r="D211" s="13" t="s">
        <v>5928</v>
      </c>
      <c r="E211" s="13" t="s">
        <v>187</v>
      </c>
      <c r="F211" s="13" t="s">
        <v>188</v>
      </c>
      <c r="G211" s="13" t="s">
        <v>189</v>
      </c>
      <c r="H211" s="13">
        <v>2004</v>
      </c>
      <c r="I211" s="13">
        <v>210</v>
      </c>
    </row>
    <row r="212" spans="1:9" x14ac:dyDescent="0.25">
      <c r="A212" s="13" t="str">
        <f t="shared" si="3"/>
        <v xml:space="preserve">S-613-A ADJUSTMENT OF CASTINGS, GRATINGS AND UTILITY APPURTENANCES </v>
      </c>
      <c r="B212" s="13" t="s">
        <v>6226</v>
      </c>
      <c r="C212" s="13" t="s">
        <v>6738</v>
      </c>
      <c r="D212" s="13" t="s">
        <v>5826</v>
      </c>
      <c r="E212" s="13" t="s">
        <v>187</v>
      </c>
      <c r="F212" s="13" t="s">
        <v>188</v>
      </c>
      <c r="G212" s="13" t="s">
        <v>189</v>
      </c>
      <c r="H212" s="13">
        <v>2004</v>
      </c>
      <c r="I212" s="13">
        <v>211</v>
      </c>
    </row>
    <row r="213" spans="1:9" x14ac:dyDescent="0.25">
      <c r="A213" s="13" t="str">
        <f t="shared" si="3"/>
        <v xml:space="preserve">S-613-B ADJUSTMENT OF CASTINGS  </v>
      </c>
      <c r="B213" s="13" t="s">
        <v>6228</v>
      </c>
      <c r="C213" s="13" t="s">
        <v>6739</v>
      </c>
      <c r="D213" s="13" t="s">
        <v>5835</v>
      </c>
      <c r="E213" s="13" t="s">
        <v>187</v>
      </c>
      <c r="F213" s="13" t="s">
        <v>188</v>
      </c>
      <c r="G213" s="13" t="s">
        <v>189</v>
      </c>
      <c r="H213" s="13">
        <v>2004</v>
      </c>
      <c r="I213" s="13">
        <v>212</v>
      </c>
    </row>
    <row r="214" spans="1:9" x14ac:dyDescent="0.25">
      <c r="A214" s="13" t="str">
        <f t="shared" si="3"/>
        <v xml:space="preserve">S-613-C ADJUSTMENT OF GRATINGS  </v>
      </c>
      <c r="B214" s="13" t="s">
        <v>6230</v>
      </c>
      <c r="C214" s="13" t="s">
        <v>6740</v>
      </c>
      <c r="D214" s="13" t="s">
        <v>5835</v>
      </c>
      <c r="E214" s="13" t="s">
        <v>187</v>
      </c>
      <c r="F214" s="13" t="s">
        <v>188</v>
      </c>
      <c r="G214" s="13" t="s">
        <v>189</v>
      </c>
      <c r="H214" s="13">
        <v>2004</v>
      </c>
      <c r="I214" s="13">
        <v>213</v>
      </c>
    </row>
    <row r="215" spans="1:9" x14ac:dyDescent="0.25">
      <c r="A215" s="13" t="str">
        <f t="shared" si="3"/>
        <v xml:space="preserve">S-613-D ADJUSTMENT OF ____________________  </v>
      </c>
      <c r="B215" s="13" t="s">
        <v>6232</v>
      </c>
      <c r="C215" s="13" t="s">
        <v>6741</v>
      </c>
      <c r="D215" s="13" t="s">
        <v>5826</v>
      </c>
      <c r="E215" s="13" t="s">
        <v>187</v>
      </c>
      <c r="F215" s="13" t="s">
        <v>188</v>
      </c>
      <c r="G215" s="13" t="s">
        <v>189</v>
      </c>
      <c r="H215" s="13">
        <v>2004</v>
      </c>
      <c r="I215" s="13">
        <v>214</v>
      </c>
    </row>
    <row r="216" spans="1:9" x14ac:dyDescent="0.25">
      <c r="A216" s="13" t="str">
        <f t="shared" si="3"/>
        <v xml:space="preserve">S-613-E ADJUSTMENT OF ____________________  </v>
      </c>
      <c r="B216" s="13" t="s">
        <v>6234</v>
      </c>
      <c r="C216" s="13" t="s">
        <v>6741</v>
      </c>
      <c r="D216" s="13" t="s">
        <v>5835</v>
      </c>
      <c r="E216" s="13" t="s">
        <v>187</v>
      </c>
      <c r="F216" s="13" t="s">
        <v>188</v>
      </c>
      <c r="G216" s="13" t="s">
        <v>189</v>
      </c>
      <c r="H216" s="13">
        <v>2004</v>
      </c>
      <c r="I216" s="13">
        <v>215</v>
      </c>
    </row>
    <row r="217" spans="1:9" x14ac:dyDescent="0.25">
      <c r="A217" s="13" t="str">
        <f t="shared" si="3"/>
        <v xml:space="preserve">S-616-A CONCRETE ISLAND PAVEMENT  </v>
      </c>
      <c r="B217" s="13" t="s">
        <v>6235</v>
      </c>
      <c r="C217" s="13" t="s">
        <v>6742</v>
      </c>
      <c r="D217" s="13" t="s">
        <v>5839</v>
      </c>
      <c r="E217" s="13" t="s">
        <v>1569</v>
      </c>
      <c r="F217" s="13" t="s">
        <v>188</v>
      </c>
      <c r="G217" s="13" t="s">
        <v>189</v>
      </c>
      <c r="H217" s="13">
        <v>2004</v>
      </c>
      <c r="I217" s="13">
        <v>216</v>
      </c>
    </row>
    <row r="218" spans="1:9" x14ac:dyDescent="0.25">
      <c r="A218" s="13" t="str">
        <f t="shared" si="3"/>
        <v xml:space="preserve">S-616-B HOT BITUMINOUS ISLAND PAVEMENT  </v>
      </c>
      <c r="B218" s="13" t="s">
        <v>6237</v>
      </c>
      <c r="C218" s="13" t="s">
        <v>6743</v>
      </c>
      <c r="D218" s="13" t="s">
        <v>5839</v>
      </c>
      <c r="E218" s="13" t="s">
        <v>1569</v>
      </c>
      <c r="F218" s="13" t="s">
        <v>188</v>
      </c>
      <c r="G218" s="13" t="s">
        <v>189</v>
      </c>
      <c r="H218" s="13">
        <v>2004</v>
      </c>
      <c r="I218" s="13">
        <v>217</v>
      </c>
    </row>
    <row r="219" spans="1:9" x14ac:dyDescent="0.25">
      <c r="A219" s="13" t="str">
        <f t="shared" si="3"/>
        <v xml:space="preserve">S-617-A RIGHT-OF-WAY MARKERS (TYPE ___ )  </v>
      </c>
      <c r="B219" s="13" t="s">
        <v>6239</v>
      </c>
      <c r="C219" s="13" t="s">
        <v>6744</v>
      </c>
      <c r="D219" s="13" t="s">
        <v>5928</v>
      </c>
      <c r="E219" s="13" t="s">
        <v>187</v>
      </c>
      <c r="F219" s="13" t="s">
        <v>188</v>
      </c>
      <c r="G219" s="13" t="s">
        <v>189</v>
      </c>
      <c r="H219" s="13">
        <v>2004</v>
      </c>
      <c r="I219" s="13">
        <v>218</v>
      </c>
    </row>
    <row r="220" spans="1:9" x14ac:dyDescent="0.25">
      <c r="A220" s="13" t="str">
        <f t="shared" si="3"/>
        <v xml:space="preserve">S-617-A RIGHT-OF-WAY MARKERS (TYPE I)  </v>
      </c>
      <c r="B220" s="13" t="s">
        <v>6239</v>
      </c>
      <c r="C220" s="13" t="s">
        <v>6745</v>
      </c>
      <c r="D220" s="13" t="s">
        <v>5928</v>
      </c>
      <c r="E220" s="13" t="s">
        <v>187</v>
      </c>
      <c r="F220" s="13" t="s">
        <v>188</v>
      </c>
      <c r="G220" s="13" t="s">
        <v>189</v>
      </c>
      <c r="H220" s="13">
        <v>2004</v>
      </c>
      <c r="I220" s="13">
        <v>219</v>
      </c>
    </row>
    <row r="221" spans="1:9" x14ac:dyDescent="0.25">
      <c r="A221" s="13" t="str">
        <f t="shared" si="3"/>
        <v xml:space="preserve">S-617-A RIGHT-OF-WAY MARKERS (TYPE II)  </v>
      </c>
      <c r="B221" s="13" t="s">
        <v>6239</v>
      </c>
      <c r="C221" s="13" t="s">
        <v>6746</v>
      </c>
      <c r="D221" s="13" t="s">
        <v>5928</v>
      </c>
      <c r="E221" s="13" t="s">
        <v>187</v>
      </c>
      <c r="F221" s="13" t="s">
        <v>188</v>
      </c>
      <c r="G221" s="13" t="s">
        <v>189</v>
      </c>
      <c r="H221" s="13">
        <v>2004</v>
      </c>
      <c r="I221" s="13">
        <v>220</v>
      </c>
    </row>
    <row r="222" spans="1:9" x14ac:dyDescent="0.25">
      <c r="A222" s="13" t="str">
        <f t="shared" si="3"/>
        <v xml:space="preserve">S-617-B RIGHT-OF-WAY MARKERS REMOVED AND RESET </v>
      </c>
      <c r="B222" s="13" t="s">
        <v>6241</v>
      </c>
      <c r="C222" s="13" t="s">
        <v>6747</v>
      </c>
      <c r="D222" s="13" t="s">
        <v>5928</v>
      </c>
      <c r="E222" s="13" t="s">
        <v>187</v>
      </c>
      <c r="F222" s="13" t="s">
        <v>188</v>
      </c>
      <c r="G222" s="13" t="s">
        <v>189</v>
      </c>
      <c r="H222" s="13">
        <v>2004</v>
      </c>
      <c r="I222" s="13">
        <v>221</v>
      </c>
    </row>
    <row r="223" spans="1:9" x14ac:dyDescent="0.25">
      <c r="A223" s="13" t="str">
        <f t="shared" si="3"/>
        <v xml:space="preserve">S-618-A MAINTENANCE OF TRAFFIC  </v>
      </c>
      <c r="B223" s="13" t="s">
        <v>6243</v>
      </c>
      <c r="C223" s="13" t="s">
        <v>6748</v>
      </c>
      <c r="D223" s="13" t="s">
        <v>5826</v>
      </c>
      <c r="E223" s="13" t="s">
        <v>187</v>
      </c>
      <c r="F223" s="13" t="s">
        <v>188</v>
      </c>
      <c r="G223" s="13" t="s">
        <v>189</v>
      </c>
      <c r="H223" s="13">
        <v>2004</v>
      </c>
      <c r="I223" s="13">
        <v>222</v>
      </c>
    </row>
    <row r="224" spans="1:9" x14ac:dyDescent="0.25">
      <c r="A224" s="13" t="str">
        <f t="shared" si="3"/>
        <v xml:space="preserve">S-618-B ADDITIONAL CONSTRUCTION SIGNS  </v>
      </c>
      <c r="B224" s="13" t="s">
        <v>6245</v>
      </c>
      <c r="C224" s="13" t="s">
        <v>6749</v>
      </c>
      <c r="D224" s="13" t="s">
        <v>6247</v>
      </c>
      <c r="E224" s="13" t="s">
        <v>187</v>
      </c>
      <c r="F224" s="13" t="s">
        <v>188</v>
      </c>
      <c r="G224" s="13" t="s">
        <v>189</v>
      </c>
      <c r="H224" s="13">
        <v>2004</v>
      </c>
      <c r="I224" s="13">
        <v>223</v>
      </c>
    </row>
    <row r="225" spans="1:9" x14ac:dyDescent="0.25">
      <c r="A225" s="13" t="str">
        <f t="shared" si="3"/>
        <v xml:space="preserve">S-619-A ___ " WIDE TRAFFIC STRIPE (SKIP WHITE) </v>
      </c>
      <c r="B225" s="13" t="s">
        <v>6248</v>
      </c>
      <c r="C225" s="13" t="s">
        <v>6750</v>
      </c>
      <c r="D225" s="13" t="s">
        <v>6221</v>
      </c>
      <c r="E225" s="13" t="s">
        <v>187</v>
      </c>
      <c r="F225" s="13" t="s">
        <v>188</v>
      </c>
      <c r="G225" s="13" t="s">
        <v>189</v>
      </c>
      <c r="H225" s="13">
        <v>2004</v>
      </c>
      <c r="I225" s="13">
        <v>224</v>
      </c>
    </row>
    <row r="226" spans="1:9" x14ac:dyDescent="0.25">
      <c r="A226" s="13" t="str">
        <f t="shared" si="3"/>
        <v>S-619-AB ___ " WIDE TRAFFIC STRIPE (SKIP WHITE) (TYPE III DROP ON GLASS BEADS)</v>
      </c>
      <c r="B226" s="13" t="s">
        <v>6250</v>
      </c>
      <c r="C226" s="13" t="s">
        <v>6751</v>
      </c>
      <c r="D226" s="13" t="s">
        <v>6221</v>
      </c>
      <c r="E226" s="13" t="s">
        <v>187</v>
      </c>
      <c r="F226" s="13" t="s">
        <v>188</v>
      </c>
      <c r="G226" s="13" t="s">
        <v>189</v>
      </c>
      <c r="H226" s="13">
        <v>2004</v>
      </c>
      <c r="I226" s="13">
        <v>225</v>
      </c>
    </row>
    <row r="227" spans="1:9" x14ac:dyDescent="0.25">
      <c r="A227" s="13" t="str">
        <f t="shared" si="3"/>
        <v xml:space="preserve">S-619-B ___ " WIDE TRAFFIC STRIPE (SKIP YELLOW) </v>
      </c>
      <c r="B227" s="13" t="s">
        <v>6252</v>
      </c>
      <c r="C227" s="13" t="s">
        <v>6752</v>
      </c>
      <c r="D227" s="13" t="s">
        <v>6221</v>
      </c>
      <c r="E227" s="13" t="s">
        <v>187</v>
      </c>
      <c r="F227" s="13" t="s">
        <v>188</v>
      </c>
      <c r="G227" s="13" t="s">
        <v>189</v>
      </c>
      <c r="H227" s="13">
        <v>2004</v>
      </c>
      <c r="I227" s="13">
        <v>226</v>
      </c>
    </row>
    <row r="228" spans="1:9" x14ac:dyDescent="0.25">
      <c r="A228" s="13" t="str">
        <f t="shared" si="3"/>
        <v>S-619-BB ___ " WIDE TRAFFIC STRIPE (SKIP YELLOW) (TYPE III DROP ON GLASS BEADS)</v>
      </c>
      <c r="B228" s="13" t="s">
        <v>6254</v>
      </c>
      <c r="C228" s="13" t="s">
        <v>6753</v>
      </c>
      <c r="D228" s="13" t="s">
        <v>6221</v>
      </c>
      <c r="E228" s="13" t="s">
        <v>187</v>
      </c>
      <c r="F228" s="13" t="s">
        <v>188</v>
      </c>
      <c r="G228" s="13" t="s">
        <v>189</v>
      </c>
      <c r="H228" s="13">
        <v>2004</v>
      </c>
      <c r="I228" s="13">
        <v>227</v>
      </c>
    </row>
    <row r="229" spans="1:9" x14ac:dyDescent="0.25">
      <c r="A229" s="13" t="str">
        <f t="shared" si="3"/>
        <v xml:space="preserve">S-619-C ___ " WIDE TRAFFIC STRIPE (CONTINUOUS WHITE) </v>
      </c>
      <c r="B229" s="13" t="s">
        <v>6256</v>
      </c>
      <c r="C229" s="13" t="s">
        <v>6754</v>
      </c>
      <c r="D229" s="13" t="s">
        <v>5837</v>
      </c>
      <c r="E229" s="13" t="s">
        <v>187</v>
      </c>
      <c r="F229" s="13" t="s">
        <v>188</v>
      </c>
      <c r="G229" s="13" t="s">
        <v>189</v>
      </c>
      <c r="H229" s="13">
        <v>2004</v>
      </c>
      <c r="I229" s="13">
        <v>228</v>
      </c>
    </row>
    <row r="230" spans="1:9" x14ac:dyDescent="0.25">
      <c r="A230" s="13" t="str">
        <f t="shared" si="3"/>
        <v>S-619-CB ___ " WIDE TRAFFIC STRIPE (CONTINUOUS WHITE) (TYPE III DROP ON GLASS BEADS)</v>
      </c>
      <c r="B230" s="13" t="s">
        <v>6258</v>
      </c>
      <c r="C230" s="13" t="s">
        <v>6755</v>
      </c>
      <c r="D230" s="13" t="s">
        <v>5837</v>
      </c>
      <c r="E230" s="13" t="s">
        <v>187</v>
      </c>
      <c r="F230" s="13" t="s">
        <v>188</v>
      </c>
      <c r="G230" s="13" t="s">
        <v>189</v>
      </c>
      <c r="H230" s="13">
        <v>2004</v>
      </c>
      <c r="I230" s="13">
        <v>229</v>
      </c>
    </row>
    <row r="231" spans="1:9" x14ac:dyDescent="0.25">
      <c r="A231" s="13" t="str">
        <f t="shared" si="3"/>
        <v xml:space="preserve">S-619-D ___ " WIDE TRAFFIC STRIPE (CONTINUOUS YELLOW) </v>
      </c>
      <c r="B231" s="13" t="s">
        <v>6260</v>
      </c>
      <c r="C231" s="13" t="s">
        <v>6756</v>
      </c>
      <c r="D231" s="13" t="s">
        <v>5837</v>
      </c>
      <c r="E231" s="13" t="s">
        <v>187</v>
      </c>
      <c r="F231" s="13" t="s">
        <v>188</v>
      </c>
      <c r="G231" s="13" t="s">
        <v>189</v>
      </c>
      <c r="H231" s="13">
        <v>2004</v>
      </c>
      <c r="I231" s="13">
        <v>230</v>
      </c>
    </row>
    <row r="232" spans="1:9" x14ac:dyDescent="0.25">
      <c r="A232" s="13" t="str">
        <f t="shared" si="3"/>
        <v>S-619-DB ___ " WIDE TRAFFIC STRIPE (CONTINUOUS YELLOW) (TYPE III DROP ON GLASS BEADS)</v>
      </c>
      <c r="B232" s="13" t="s">
        <v>6262</v>
      </c>
      <c r="C232" s="13" t="s">
        <v>6757</v>
      </c>
      <c r="D232" s="13" t="s">
        <v>5837</v>
      </c>
      <c r="E232" s="13" t="s">
        <v>187</v>
      </c>
      <c r="F232" s="13" t="s">
        <v>188</v>
      </c>
      <c r="G232" s="13" t="s">
        <v>189</v>
      </c>
      <c r="H232" s="13">
        <v>2004</v>
      </c>
      <c r="I232" s="13">
        <v>231</v>
      </c>
    </row>
    <row r="233" spans="1:9" x14ac:dyDescent="0.25">
      <c r="A233" s="13" t="str">
        <f t="shared" si="3"/>
        <v xml:space="preserve">S-619-E ___ " WIDE TEMPORARY TRAFFIC STRIPE  </v>
      </c>
      <c r="B233" s="13" t="s">
        <v>6264</v>
      </c>
      <c r="C233" s="13" t="s">
        <v>6758</v>
      </c>
      <c r="D233" s="13" t="s">
        <v>5837</v>
      </c>
      <c r="E233" s="13" t="s">
        <v>187</v>
      </c>
      <c r="F233" s="13" t="s">
        <v>188</v>
      </c>
      <c r="G233" s="13" t="s">
        <v>189</v>
      </c>
      <c r="H233" s="13">
        <v>2004</v>
      </c>
      <c r="I233" s="13">
        <v>232</v>
      </c>
    </row>
    <row r="234" spans="1:9" x14ac:dyDescent="0.25">
      <c r="A234" s="13" t="str">
        <f t="shared" si="3"/>
        <v xml:space="preserve">S-619-EB ___ " WIDE TEMPORARY TRAFFIC STRIPE (TYPE III DROP ON GLASS BEADS) </v>
      </c>
      <c r="B234" s="13" t="s">
        <v>6266</v>
      </c>
      <c r="C234" s="13" t="s">
        <v>6759</v>
      </c>
      <c r="D234" s="13" t="s">
        <v>5837</v>
      </c>
      <c r="E234" s="13" t="s">
        <v>187</v>
      </c>
      <c r="F234" s="13" t="s">
        <v>188</v>
      </c>
      <c r="G234" s="13" t="s">
        <v>189</v>
      </c>
      <c r="H234" s="13">
        <v>2004</v>
      </c>
      <c r="I234" s="13">
        <v>233</v>
      </c>
    </row>
    <row r="235" spans="1:9" x14ac:dyDescent="0.25">
      <c r="A235" s="13" t="str">
        <f t="shared" si="3"/>
        <v xml:space="preserve">S-619-F DETAIL TRAFFIC STRIPE  </v>
      </c>
      <c r="B235" s="13" t="s">
        <v>6268</v>
      </c>
      <c r="C235" s="13" t="s">
        <v>6760</v>
      </c>
      <c r="D235" s="13" t="s">
        <v>5837</v>
      </c>
      <c r="E235" s="13" t="s">
        <v>187</v>
      </c>
      <c r="F235" s="13" t="s">
        <v>188</v>
      </c>
      <c r="G235" s="13" t="s">
        <v>189</v>
      </c>
      <c r="H235" s="13">
        <v>2004</v>
      </c>
      <c r="I235" s="13">
        <v>234</v>
      </c>
    </row>
    <row r="236" spans="1:9" x14ac:dyDescent="0.25">
      <c r="A236" s="13" t="str">
        <f t="shared" si="3"/>
        <v xml:space="preserve">S-619-FB DETAIL TRAFFIC STRIPE (TYPE III DROP ON GLASS BEADS) </v>
      </c>
      <c r="B236" s="13" t="s">
        <v>6270</v>
      </c>
      <c r="C236" s="13" t="s">
        <v>6761</v>
      </c>
      <c r="D236" s="13" t="s">
        <v>5837</v>
      </c>
      <c r="E236" s="13" t="s">
        <v>187</v>
      </c>
      <c r="F236" s="13" t="s">
        <v>188</v>
      </c>
      <c r="G236" s="13" t="s">
        <v>189</v>
      </c>
      <c r="H236" s="13">
        <v>2004</v>
      </c>
      <c r="I236" s="13">
        <v>235</v>
      </c>
    </row>
    <row r="237" spans="1:9" x14ac:dyDescent="0.25">
      <c r="A237" s="13" t="str">
        <f t="shared" si="3"/>
        <v xml:space="preserve">S-619-G LEGEND  </v>
      </c>
      <c r="B237" s="13" t="s">
        <v>6272</v>
      </c>
      <c r="C237" s="13" t="s">
        <v>6762</v>
      </c>
      <c r="D237" s="13" t="s">
        <v>6247</v>
      </c>
      <c r="E237" s="13" t="s">
        <v>187</v>
      </c>
      <c r="F237" s="13" t="s">
        <v>188</v>
      </c>
      <c r="G237" s="13" t="s">
        <v>189</v>
      </c>
      <c r="H237" s="13">
        <v>2004</v>
      </c>
      <c r="I237" s="13">
        <v>236</v>
      </c>
    </row>
    <row r="238" spans="1:9" x14ac:dyDescent="0.25">
      <c r="A238" s="13" t="str">
        <f t="shared" si="3"/>
        <v xml:space="preserve">S-619-GB LEGEND (TYPE III DROP ON GLASS BEADS) </v>
      </c>
      <c r="B238" s="13" t="s">
        <v>6274</v>
      </c>
      <c r="C238" s="13" t="s">
        <v>6763</v>
      </c>
      <c r="D238" s="13" t="s">
        <v>6247</v>
      </c>
      <c r="E238" s="13" t="s">
        <v>187</v>
      </c>
      <c r="F238" s="13" t="s">
        <v>188</v>
      </c>
      <c r="G238" s="13" t="s">
        <v>189</v>
      </c>
      <c r="H238" s="13">
        <v>2004</v>
      </c>
      <c r="I238" s="13">
        <v>237</v>
      </c>
    </row>
    <row r="239" spans="1:9" x14ac:dyDescent="0.25">
      <c r="A239" s="13" t="str">
        <f t="shared" si="3"/>
        <v xml:space="preserve">S-620-A ___ " WIDE COLD PLASTIC TRAFFIC STRIPE (SKIP WHITE) </v>
      </c>
      <c r="B239" s="13" t="s">
        <v>6276</v>
      </c>
      <c r="C239" s="13" t="s">
        <v>6764</v>
      </c>
      <c r="D239" s="13" t="s">
        <v>6221</v>
      </c>
      <c r="E239" s="13" t="s">
        <v>187</v>
      </c>
      <c r="F239" s="13" t="s">
        <v>188</v>
      </c>
      <c r="G239" s="13" t="s">
        <v>189</v>
      </c>
      <c r="H239" s="13">
        <v>2004</v>
      </c>
      <c r="I239" s="13">
        <v>238</v>
      </c>
    </row>
    <row r="240" spans="1:9" x14ac:dyDescent="0.25">
      <c r="A240" s="13" t="str">
        <f t="shared" si="3"/>
        <v xml:space="preserve">S-620-B ___ " WIDE COLD PLASTIC TRAFFIC STRIPE (CONTINUOUS WHITE) </v>
      </c>
      <c r="B240" s="13" t="s">
        <v>6278</v>
      </c>
      <c r="C240" s="13" t="s">
        <v>6765</v>
      </c>
      <c r="D240" s="13" t="s">
        <v>6221</v>
      </c>
      <c r="E240" s="13" t="s">
        <v>187</v>
      </c>
      <c r="F240" s="13" t="s">
        <v>188</v>
      </c>
      <c r="G240" s="13" t="s">
        <v>189</v>
      </c>
      <c r="H240" s="13">
        <v>2004</v>
      </c>
      <c r="I240" s="13">
        <v>239</v>
      </c>
    </row>
    <row r="241" spans="1:9" x14ac:dyDescent="0.25">
      <c r="A241" s="13" t="str">
        <f t="shared" si="3"/>
        <v xml:space="preserve">S-620-C ___ " WIDE COLD PLASTIC EDGE STRIPE (CONTINUOUS WHITE) </v>
      </c>
      <c r="B241" s="13" t="s">
        <v>6280</v>
      </c>
      <c r="C241" s="13" t="s">
        <v>6766</v>
      </c>
      <c r="D241" s="13" t="s">
        <v>6221</v>
      </c>
      <c r="E241" s="13" t="s">
        <v>187</v>
      </c>
      <c r="F241" s="13" t="s">
        <v>188</v>
      </c>
      <c r="G241" s="13" t="s">
        <v>189</v>
      </c>
      <c r="H241" s="13">
        <v>2004</v>
      </c>
      <c r="I241" s="13">
        <v>240</v>
      </c>
    </row>
    <row r="242" spans="1:9" x14ac:dyDescent="0.25">
      <c r="A242" s="13" t="str">
        <f t="shared" si="3"/>
        <v xml:space="preserve">S-620-D ___ " WIDE COLD PLASTIC TRAFFIC STRIPE (SKIP YELLOW) </v>
      </c>
      <c r="B242" s="13" t="s">
        <v>6282</v>
      </c>
      <c r="C242" s="13" t="s">
        <v>6767</v>
      </c>
      <c r="D242" s="13" t="s">
        <v>6221</v>
      </c>
      <c r="E242" s="13" t="s">
        <v>187</v>
      </c>
      <c r="F242" s="13" t="s">
        <v>188</v>
      </c>
      <c r="G242" s="13" t="s">
        <v>189</v>
      </c>
      <c r="H242" s="13">
        <v>2004</v>
      </c>
      <c r="I242" s="13">
        <v>241</v>
      </c>
    </row>
    <row r="243" spans="1:9" x14ac:dyDescent="0.25">
      <c r="A243" s="13" t="str">
        <f t="shared" si="3"/>
        <v xml:space="preserve">S-620-E-1 ___ " WIDE COLD PLASTIC TRAFFIC STRIPE (CONTINUOUS YELLOW) </v>
      </c>
      <c r="B243" s="13" t="s">
        <v>6284</v>
      </c>
      <c r="C243" s="13" t="s">
        <v>6768</v>
      </c>
      <c r="D243" s="13" t="s">
        <v>5837</v>
      </c>
      <c r="E243" s="13" t="s">
        <v>187</v>
      </c>
      <c r="F243" s="13" t="s">
        <v>188</v>
      </c>
      <c r="G243" s="13" t="s">
        <v>189</v>
      </c>
      <c r="H243" s="13">
        <v>2004</v>
      </c>
      <c r="I243" s="13">
        <v>242</v>
      </c>
    </row>
    <row r="244" spans="1:9" x14ac:dyDescent="0.25">
      <c r="A244" s="13" t="str">
        <f t="shared" si="3"/>
        <v xml:space="preserve">S-620-E-2 ___ " WIDE COLD PLASTIC TRAFFIC STRIPE (CONTINUOUS YELLOW) </v>
      </c>
      <c r="B244" s="13" t="s">
        <v>6286</v>
      </c>
      <c r="C244" s="13" t="s">
        <v>6768</v>
      </c>
      <c r="D244" s="13" t="s">
        <v>6221</v>
      </c>
      <c r="E244" s="13" t="s">
        <v>187</v>
      </c>
      <c r="F244" s="13" t="s">
        <v>188</v>
      </c>
      <c r="G244" s="13" t="s">
        <v>189</v>
      </c>
      <c r="H244" s="13">
        <v>2004</v>
      </c>
      <c r="I244" s="13">
        <v>243</v>
      </c>
    </row>
    <row r="245" spans="1:9" x14ac:dyDescent="0.25">
      <c r="A245" s="13" t="str">
        <f t="shared" si="3"/>
        <v xml:space="preserve">S-620-F ___ " WIDE COLD PLASTIC EDGE STRIPE (CONTINUOUS YELLOW) </v>
      </c>
      <c r="B245" s="13" t="s">
        <v>6287</v>
      </c>
      <c r="C245" s="13" t="s">
        <v>6769</v>
      </c>
      <c r="D245" s="13" t="s">
        <v>6221</v>
      </c>
      <c r="E245" s="13" t="s">
        <v>187</v>
      </c>
      <c r="F245" s="13" t="s">
        <v>188</v>
      </c>
      <c r="G245" s="13" t="s">
        <v>189</v>
      </c>
      <c r="H245" s="13">
        <v>2004</v>
      </c>
      <c r="I245" s="13">
        <v>244</v>
      </c>
    </row>
    <row r="246" spans="1:9" x14ac:dyDescent="0.25">
      <c r="A246" s="13" t="str">
        <f t="shared" si="3"/>
        <v xml:space="preserve">S-620-G COLD PLASTIC DETAIL STRIPE (WHITE) (4 " EQUIVALENT LENGTH) </v>
      </c>
      <c r="B246" s="13" t="s">
        <v>6289</v>
      </c>
      <c r="C246" s="13" t="s">
        <v>6770</v>
      </c>
      <c r="D246" s="13" t="s">
        <v>5837</v>
      </c>
      <c r="E246" s="13" t="s">
        <v>187</v>
      </c>
      <c r="F246" s="13" t="s">
        <v>188</v>
      </c>
      <c r="G246" s="13" t="s">
        <v>189</v>
      </c>
      <c r="H246" s="13">
        <v>2004</v>
      </c>
      <c r="I246" s="13">
        <v>245</v>
      </c>
    </row>
    <row r="247" spans="1:9" x14ac:dyDescent="0.25">
      <c r="A247" s="13" t="str">
        <f t="shared" si="3"/>
        <v xml:space="preserve">S-620-H COLD PLASTIC DETAIL STRIPE (YELLOW) (4 " EQUIVALENT LENGTH) </v>
      </c>
      <c r="B247" s="13" t="s">
        <v>6291</v>
      </c>
      <c r="C247" s="13" t="s">
        <v>6771</v>
      </c>
      <c r="D247" s="13" t="s">
        <v>5837</v>
      </c>
      <c r="E247" s="13" t="s">
        <v>187</v>
      </c>
      <c r="F247" s="13" t="s">
        <v>188</v>
      </c>
      <c r="G247" s="13" t="s">
        <v>189</v>
      </c>
      <c r="H247" s="13">
        <v>2004</v>
      </c>
      <c r="I247" s="13">
        <v>246</v>
      </c>
    </row>
    <row r="248" spans="1:9" x14ac:dyDescent="0.25">
      <c r="A248" s="13" t="str">
        <f t="shared" si="3"/>
        <v xml:space="preserve">S-620-L-1 COLD PLASTIC LEGEND (WHITE)  </v>
      </c>
      <c r="B248" s="13" t="s">
        <v>6293</v>
      </c>
      <c r="C248" s="13" t="s">
        <v>6772</v>
      </c>
      <c r="D248" s="13" t="s">
        <v>5837</v>
      </c>
      <c r="E248" s="13" t="s">
        <v>187</v>
      </c>
      <c r="F248" s="13" t="s">
        <v>188</v>
      </c>
      <c r="G248" s="13" t="s">
        <v>189</v>
      </c>
      <c r="H248" s="13">
        <v>2004</v>
      </c>
      <c r="I248" s="13">
        <v>247</v>
      </c>
    </row>
    <row r="249" spans="1:9" x14ac:dyDescent="0.25">
      <c r="A249" s="13" t="str">
        <f t="shared" si="3"/>
        <v xml:space="preserve">S-620-L-2 COLD PLASTIC LEGEND (WHITE)  </v>
      </c>
      <c r="B249" s="13" t="s">
        <v>6295</v>
      </c>
      <c r="C249" s="13" t="s">
        <v>6772</v>
      </c>
      <c r="D249" s="13" t="s">
        <v>6247</v>
      </c>
      <c r="E249" s="13" t="s">
        <v>187</v>
      </c>
      <c r="F249" s="13" t="s">
        <v>188</v>
      </c>
      <c r="G249" s="13" t="s">
        <v>189</v>
      </c>
      <c r="H249" s="13">
        <v>2004</v>
      </c>
      <c r="I249" s="13">
        <v>248</v>
      </c>
    </row>
    <row r="250" spans="1:9" x14ac:dyDescent="0.25">
      <c r="A250" s="13" t="str">
        <f t="shared" si="3"/>
        <v xml:space="preserve">S-621-A ___ " WIDE THERMOPLASTIC TRAFFIC STRIPE (SKIP WHITE) ( __________ ) </v>
      </c>
      <c r="B250" s="13" t="s">
        <v>6296</v>
      </c>
      <c r="C250" s="13" t="s">
        <v>6773</v>
      </c>
      <c r="D250" s="13" t="s">
        <v>6221</v>
      </c>
      <c r="E250" s="13" t="s">
        <v>187</v>
      </c>
      <c r="F250" s="13" t="s">
        <v>188</v>
      </c>
      <c r="G250" s="13" t="s">
        <v>189</v>
      </c>
      <c r="H250" s="13">
        <v>2004</v>
      </c>
      <c r="I250" s="13">
        <v>249</v>
      </c>
    </row>
    <row r="251" spans="1:9" x14ac:dyDescent="0.25">
      <c r="A251" s="13" t="str">
        <f t="shared" si="3"/>
        <v xml:space="preserve">S-621-B ___ " WIDE THERMOPLASTIC TRAFFIC STRIPE (CONTINUOUS WHITE) ( _______ ) </v>
      </c>
      <c r="B251" s="13" t="s">
        <v>6298</v>
      </c>
      <c r="C251" s="13" t="s">
        <v>6774</v>
      </c>
      <c r="D251" s="13" t="s">
        <v>6221</v>
      </c>
      <c r="E251" s="13" t="s">
        <v>187</v>
      </c>
      <c r="F251" s="13" t="s">
        <v>188</v>
      </c>
      <c r="G251" s="13" t="s">
        <v>189</v>
      </c>
      <c r="H251" s="13">
        <v>2004</v>
      </c>
      <c r="I251" s="13">
        <v>250</v>
      </c>
    </row>
    <row r="252" spans="1:9" x14ac:dyDescent="0.25">
      <c r="A252" s="13" t="str">
        <f t="shared" si="3"/>
        <v xml:space="preserve">S-621-C ___ " WIDE THERMOPLASTIC EDGE STRIPE (CONTINUOUS WHITE) ( __________ ) </v>
      </c>
      <c r="B252" s="13" t="s">
        <v>6300</v>
      </c>
      <c r="C252" s="13" t="s">
        <v>6775</v>
      </c>
      <c r="D252" s="13" t="s">
        <v>6221</v>
      </c>
      <c r="E252" s="13" t="s">
        <v>187</v>
      </c>
      <c r="F252" s="13" t="s">
        <v>188</v>
      </c>
      <c r="G252" s="13" t="s">
        <v>189</v>
      </c>
      <c r="H252" s="13">
        <v>2004</v>
      </c>
      <c r="I252" s="13">
        <v>251</v>
      </c>
    </row>
    <row r="253" spans="1:9" x14ac:dyDescent="0.25">
      <c r="A253" s="13" t="str">
        <f t="shared" si="3"/>
        <v xml:space="preserve">S-621-D ___ " WIDE THERMOPLASTIC TRAFFIC STRIPE (SKIP YELLOW) ( __________ ) </v>
      </c>
      <c r="B253" s="13" t="s">
        <v>6302</v>
      </c>
      <c r="C253" s="13" t="s">
        <v>6776</v>
      </c>
      <c r="D253" s="13" t="s">
        <v>6221</v>
      </c>
      <c r="E253" s="13" t="s">
        <v>187</v>
      </c>
      <c r="F253" s="13" t="s">
        <v>188</v>
      </c>
      <c r="G253" s="13" t="s">
        <v>189</v>
      </c>
      <c r="H253" s="13">
        <v>2004</v>
      </c>
      <c r="I253" s="13">
        <v>252</v>
      </c>
    </row>
    <row r="254" spans="1:9" x14ac:dyDescent="0.25">
      <c r="A254" s="13" t="str">
        <f t="shared" si="3"/>
        <v>S-621-E-1 ___ " WIDE THERMOPLASTIC TRAFFIC STRIPE (CONTINUOUS YELLOW) ( __________ )</v>
      </c>
      <c r="B254" s="13" t="s">
        <v>6304</v>
      </c>
      <c r="C254" s="13" t="s">
        <v>6777</v>
      </c>
      <c r="D254" s="13" t="s">
        <v>5837</v>
      </c>
      <c r="E254" s="13" t="s">
        <v>187</v>
      </c>
      <c r="F254" s="13" t="s">
        <v>188</v>
      </c>
      <c r="G254" s="13" t="s">
        <v>189</v>
      </c>
      <c r="H254" s="13">
        <v>2004</v>
      </c>
      <c r="I254" s="13">
        <v>253</v>
      </c>
    </row>
    <row r="255" spans="1:9" x14ac:dyDescent="0.25">
      <c r="A255" s="13" t="str">
        <f t="shared" si="3"/>
        <v>S-621-E-2 ___ " WIDE THERMOPLASTIC TRAFFIC STRIPE (CONTINUOUS YELLOW) ( __________ )</v>
      </c>
      <c r="B255" s="13" t="s">
        <v>6306</v>
      </c>
      <c r="C255" s="13" t="s">
        <v>6777</v>
      </c>
      <c r="D255" s="13" t="s">
        <v>6221</v>
      </c>
      <c r="E255" s="13" t="s">
        <v>187</v>
      </c>
      <c r="F255" s="13" t="s">
        <v>188</v>
      </c>
      <c r="G255" s="13" t="s">
        <v>189</v>
      </c>
      <c r="H255" s="13">
        <v>2004</v>
      </c>
      <c r="I255" s="13">
        <v>254</v>
      </c>
    </row>
    <row r="256" spans="1:9" x14ac:dyDescent="0.25">
      <c r="A256" s="13" t="str">
        <f t="shared" si="3"/>
        <v xml:space="preserve">S-621-F ___ " WIDE THERMOPLASTIC EDGE STRIPE (CONTINUOUS YELLOW) ( __________ ) </v>
      </c>
      <c r="B256" s="13" t="s">
        <v>6307</v>
      </c>
      <c r="C256" s="13" t="s">
        <v>6778</v>
      </c>
      <c r="D256" s="13" t="s">
        <v>6221</v>
      </c>
      <c r="E256" s="13" t="s">
        <v>187</v>
      </c>
      <c r="F256" s="13" t="s">
        <v>188</v>
      </c>
      <c r="G256" s="13" t="s">
        <v>189</v>
      </c>
      <c r="H256" s="13">
        <v>2004</v>
      </c>
      <c r="I256" s="13">
        <v>255</v>
      </c>
    </row>
    <row r="257" spans="1:9" x14ac:dyDescent="0.25">
      <c r="A257" s="13" t="str">
        <f t="shared" si="3"/>
        <v>S-621-G-1 THERMOPLASTIC DETAIL STRIPE (4 " EQUIVALENT LENGTH) (WHITE) ( ______________ )</v>
      </c>
      <c r="B257" s="13" t="s">
        <v>6309</v>
      </c>
      <c r="C257" s="13" t="s">
        <v>6779</v>
      </c>
      <c r="D257" s="13" t="s">
        <v>5837</v>
      </c>
      <c r="E257" s="13" t="s">
        <v>187</v>
      </c>
      <c r="F257" s="13" t="s">
        <v>188</v>
      </c>
      <c r="G257" s="13" t="s">
        <v>189</v>
      </c>
      <c r="H257" s="13">
        <v>2004</v>
      </c>
      <c r="I257" s="13">
        <v>256</v>
      </c>
    </row>
    <row r="258" spans="1:9" x14ac:dyDescent="0.25">
      <c r="A258" s="13" t="str">
        <f t="shared" si="3"/>
        <v>S-621-G-2 THERMOPLASTIC DETAIL STRIPE (4 " EQUIVALENT LENGTH) (YELLOW) ( ______________ )</v>
      </c>
      <c r="B258" s="13" t="s">
        <v>6311</v>
      </c>
      <c r="C258" s="13" t="s">
        <v>6780</v>
      </c>
      <c r="D258" s="13" t="s">
        <v>5837</v>
      </c>
      <c r="E258" s="13" t="s">
        <v>187</v>
      </c>
      <c r="F258" s="13" t="s">
        <v>188</v>
      </c>
      <c r="G258" s="13" t="s">
        <v>189</v>
      </c>
      <c r="H258" s="13">
        <v>2004</v>
      </c>
      <c r="I258" s="13">
        <v>257</v>
      </c>
    </row>
    <row r="259" spans="1:9" x14ac:dyDescent="0.25">
      <c r="A259" s="13" t="str">
        <f t="shared" ref="A259:A322" si="4">_xlfn.CONCAT(B259," ", C259)</f>
        <v xml:space="preserve">S-621-H-1 THERMOPLASTIC LEGEND (WHITE) ( ______________ ) </v>
      </c>
      <c r="B259" s="13" t="s">
        <v>6313</v>
      </c>
      <c r="C259" s="13" t="s">
        <v>6781</v>
      </c>
      <c r="D259" s="13" t="s">
        <v>5837</v>
      </c>
      <c r="E259" s="13" t="s">
        <v>187</v>
      </c>
      <c r="F259" s="13" t="s">
        <v>188</v>
      </c>
      <c r="G259" s="13" t="s">
        <v>189</v>
      </c>
      <c r="H259" s="13">
        <v>2004</v>
      </c>
      <c r="I259" s="13">
        <v>258</v>
      </c>
    </row>
    <row r="260" spans="1:9" x14ac:dyDescent="0.25">
      <c r="A260" s="13" t="str">
        <f t="shared" si="4"/>
        <v xml:space="preserve">S-621-H-2 THERMOPLASTIC LEGEND (WHITE) ( ______________ ) </v>
      </c>
      <c r="B260" s="13" t="s">
        <v>6315</v>
      </c>
      <c r="C260" s="13" t="s">
        <v>6781</v>
      </c>
      <c r="D260" s="13" t="s">
        <v>6247</v>
      </c>
      <c r="E260" s="13" t="s">
        <v>187</v>
      </c>
      <c r="F260" s="13" t="s">
        <v>188</v>
      </c>
      <c r="G260" s="13" t="s">
        <v>189</v>
      </c>
      <c r="H260" s="13">
        <v>2004</v>
      </c>
      <c r="I260" s="13">
        <v>259</v>
      </c>
    </row>
    <row r="261" spans="1:9" x14ac:dyDescent="0.25">
      <c r="A261" s="13" t="str">
        <f t="shared" si="4"/>
        <v xml:space="preserve">S-627-A TYPE A, NON-REFLECTIVE WHITE RAISED JIGGLE MARKERS __________ </v>
      </c>
      <c r="B261" s="13" t="s">
        <v>6316</v>
      </c>
      <c r="C261" s="13" t="s">
        <v>6782</v>
      </c>
      <c r="D261" s="13" t="s">
        <v>5928</v>
      </c>
      <c r="E261" s="13" t="s">
        <v>187</v>
      </c>
      <c r="F261" s="13" t="s">
        <v>188</v>
      </c>
      <c r="G261" s="13" t="s">
        <v>189</v>
      </c>
      <c r="H261" s="13">
        <v>2004</v>
      </c>
      <c r="I261" s="13">
        <v>260</v>
      </c>
    </row>
    <row r="262" spans="1:9" x14ac:dyDescent="0.25">
      <c r="A262" s="13" t="str">
        <f t="shared" si="4"/>
        <v xml:space="preserve">S-627-AY TYPE AY, NON-REFLECTIVE YELLOW RAISED JIGGLE MARKERS __________ </v>
      </c>
      <c r="B262" s="13" t="s">
        <v>6318</v>
      </c>
      <c r="C262" s="13" t="s">
        <v>6783</v>
      </c>
      <c r="D262" s="13" t="s">
        <v>5928</v>
      </c>
      <c r="E262" s="13" t="s">
        <v>187</v>
      </c>
      <c r="F262" s="13" t="s">
        <v>188</v>
      </c>
      <c r="G262" s="13" t="s">
        <v>189</v>
      </c>
      <c r="H262" s="13">
        <v>2004</v>
      </c>
      <c r="I262" s="13">
        <v>261</v>
      </c>
    </row>
    <row r="263" spans="1:9" x14ac:dyDescent="0.25">
      <c r="A263" s="13" t="str">
        <f t="shared" si="4"/>
        <v xml:space="preserve">S-627-B TWO-WAY CLEAR REFLECTIVE RAISED MARKERS </v>
      </c>
      <c r="B263" s="13" t="s">
        <v>6320</v>
      </c>
      <c r="C263" s="13" t="s">
        <v>6784</v>
      </c>
      <c r="D263" s="13" t="s">
        <v>5928</v>
      </c>
      <c r="E263" s="13" t="s">
        <v>187</v>
      </c>
      <c r="F263" s="13" t="s">
        <v>188</v>
      </c>
      <c r="G263" s="13" t="s">
        <v>189</v>
      </c>
      <c r="H263" s="13">
        <v>2004</v>
      </c>
      <c r="I263" s="13">
        <v>262</v>
      </c>
    </row>
    <row r="264" spans="1:9" x14ac:dyDescent="0.25">
      <c r="A264" s="13" t="str">
        <f t="shared" si="4"/>
        <v xml:space="preserve">S-627-C RED-CLEAR REFLECTIVE RAISED MARKERS </v>
      </c>
      <c r="B264" s="13" t="s">
        <v>6322</v>
      </c>
      <c r="C264" s="13" t="s">
        <v>6785</v>
      </c>
      <c r="D264" s="13" t="s">
        <v>5928</v>
      </c>
      <c r="E264" s="13" t="s">
        <v>187</v>
      </c>
      <c r="F264" s="13" t="s">
        <v>188</v>
      </c>
      <c r="G264" s="13" t="s">
        <v>189</v>
      </c>
      <c r="H264" s="13">
        <v>2004</v>
      </c>
      <c r="I264" s="13">
        <v>263</v>
      </c>
    </row>
    <row r="265" spans="1:9" x14ac:dyDescent="0.25">
      <c r="A265" s="13" t="str">
        <f t="shared" si="4"/>
        <v xml:space="preserve">S-627-D TWO-WAY YELLOW REFLECTIVE RAISED MARKERS </v>
      </c>
      <c r="B265" s="13" t="s">
        <v>6324</v>
      </c>
      <c r="C265" s="13" t="s">
        <v>6786</v>
      </c>
      <c r="D265" s="13" t="s">
        <v>5928</v>
      </c>
      <c r="E265" s="13" t="s">
        <v>187</v>
      </c>
      <c r="F265" s="13" t="s">
        <v>188</v>
      </c>
      <c r="G265" s="13" t="s">
        <v>189</v>
      </c>
      <c r="H265" s="13">
        <v>2004</v>
      </c>
      <c r="I265" s="13">
        <v>264</v>
      </c>
    </row>
    <row r="266" spans="1:9" x14ac:dyDescent="0.25">
      <c r="A266" s="13" t="str">
        <f t="shared" si="4"/>
        <v xml:space="preserve">S-627-E ONE-WAY CLEAR REFLECTIVE RAISED MARKERS </v>
      </c>
      <c r="B266" s="13" t="s">
        <v>6326</v>
      </c>
      <c r="C266" s="13" t="s">
        <v>6787</v>
      </c>
      <c r="D266" s="13" t="s">
        <v>5928</v>
      </c>
      <c r="E266" s="13" t="s">
        <v>187</v>
      </c>
      <c r="F266" s="13" t="s">
        <v>188</v>
      </c>
      <c r="G266" s="13" t="s">
        <v>189</v>
      </c>
      <c r="H266" s="13">
        <v>2004</v>
      </c>
      <c r="I266" s="13">
        <v>265</v>
      </c>
    </row>
    <row r="267" spans="1:9" x14ac:dyDescent="0.25">
      <c r="A267" s="13" t="str">
        <f t="shared" si="4"/>
        <v xml:space="preserve">S-627-F ONE-WAY YELLOW REFLECTIVE RAISED MARKERS </v>
      </c>
      <c r="B267" s="13" t="s">
        <v>6328</v>
      </c>
      <c r="C267" s="13" t="s">
        <v>6788</v>
      </c>
      <c r="D267" s="13" t="s">
        <v>5928</v>
      </c>
      <c r="E267" s="13" t="s">
        <v>187</v>
      </c>
      <c r="F267" s="13" t="s">
        <v>188</v>
      </c>
      <c r="G267" s="13" t="s">
        <v>189</v>
      </c>
      <c r="H267" s="13">
        <v>2004</v>
      </c>
      <c r="I267" s="13">
        <v>266</v>
      </c>
    </row>
    <row r="268" spans="1:9" x14ac:dyDescent="0.25">
      <c r="A268" s="13" t="str">
        <f t="shared" si="4"/>
        <v xml:space="preserve">S-627-G YELLOW-CLEAR REFLECTIVE RAISED MARKERS </v>
      </c>
      <c r="B268" s="13" t="s">
        <v>6330</v>
      </c>
      <c r="C268" s="13" t="s">
        <v>6789</v>
      </c>
      <c r="D268" s="13" t="s">
        <v>5928</v>
      </c>
      <c r="E268" s="13" t="s">
        <v>187</v>
      </c>
      <c r="F268" s="13" t="s">
        <v>188</v>
      </c>
      <c r="G268" s="13" t="s">
        <v>189</v>
      </c>
      <c r="H268" s="13">
        <v>2004</v>
      </c>
      <c r="I268" s="13">
        <v>267</v>
      </c>
    </row>
    <row r="269" spans="1:9" x14ac:dyDescent="0.25">
      <c r="A269" s="13" t="str">
        <f t="shared" si="4"/>
        <v xml:space="preserve">S-627-H CHIP SEAL CLEAR REFLECTIVE RAISED MARKERS </v>
      </c>
      <c r="B269" s="13" t="s">
        <v>6332</v>
      </c>
      <c r="C269" s="13" t="s">
        <v>6790</v>
      </c>
      <c r="D269" s="13" t="s">
        <v>5928</v>
      </c>
      <c r="E269" s="13" t="s">
        <v>187</v>
      </c>
      <c r="F269" s="13" t="s">
        <v>188</v>
      </c>
      <c r="G269" s="13" t="s">
        <v>189</v>
      </c>
      <c r="H269" s="13">
        <v>2004</v>
      </c>
      <c r="I269" s="13">
        <v>268</v>
      </c>
    </row>
    <row r="270" spans="1:9" x14ac:dyDescent="0.25">
      <c r="A270" s="13" t="str">
        <f t="shared" si="4"/>
        <v xml:space="preserve">S-627-I CHIP SEAL YELLOW REFLECTIVE RAISED MARKERS </v>
      </c>
      <c r="B270" s="13" t="s">
        <v>6334</v>
      </c>
      <c r="C270" s="13" t="s">
        <v>6791</v>
      </c>
      <c r="D270" s="13" t="s">
        <v>5928</v>
      </c>
      <c r="E270" s="13" t="s">
        <v>187</v>
      </c>
      <c r="F270" s="13" t="s">
        <v>188</v>
      </c>
      <c r="G270" s="13" t="s">
        <v>189</v>
      </c>
      <c r="H270" s="13">
        <v>2004</v>
      </c>
      <c r="I270" s="13">
        <v>269</v>
      </c>
    </row>
    <row r="271" spans="1:9" x14ac:dyDescent="0.25">
      <c r="A271" s="13" t="str">
        <f t="shared" si="4"/>
        <v xml:space="preserve">S-627-J TWO-WAY CLEAR REFLECTIVE HIGH PERFORMANCE RAISED MARKERS </v>
      </c>
      <c r="B271" s="13" t="s">
        <v>6336</v>
      </c>
      <c r="C271" s="13" t="s">
        <v>6792</v>
      </c>
      <c r="D271" s="13" t="s">
        <v>5928</v>
      </c>
      <c r="E271" s="13" t="s">
        <v>187</v>
      </c>
      <c r="F271" s="13" t="s">
        <v>188</v>
      </c>
      <c r="G271" s="13" t="s">
        <v>189</v>
      </c>
      <c r="H271" s="13">
        <v>2004</v>
      </c>
      <c r="I271" s="13">
        <v>270</v>
      </c>
    </row>
    <row r="272" spans="1:9" x14ac:dyDescent="0.25">
      <c r="A272" s="13" t="str">
        <f t="shared" si="4"/>
        <v xml:space="preserve">S-627-K RED-CLEAR REFLECTIVE HIGH PERFORMANCE RAISED MARKERS </v>
      </c>
      <c r="B272" s="13" t="s">
        <v>6338</v>
      </c>
      <c r="C272" s="13" t="s">
        <v>6793</v>
      </c>
      <c r="D272" s="13" t="s">
        <v>5928</v>
      </c>
      <c r="E272" s="13" t="s">
        <v>187</v>
      </c>
      <c r="F272" s="13" t="s">
        <v>188</v>
      </c>
      <c r="G272" s="13" t="s">
        <v>189</v>
      </c>
      <c r="H272" s="13">
        <v>2004</v>
      </c>
      <c r="I272" s="13">
        <v>271</v>
      </c>
    </row>
    <row r="273" spans="1:9" x14ac:dyDescent="0.25">
      <c r="A273" s="13" t="str">
        <f t="shared" si="4"/>
        <v xml:space="preserve">S-627-L TWO-WAY YELLOW REFLECTIVE HIGH PERFORMANCE RAISED MARKERS </v>
      </c>
      <c r="B273" s="13" t="s">
        <v>6340</v>
      </c>
      <c r="C273" s="13" t="s">
        <v>6794</v>
      </c>
      <c r="D273" s="13" t="s">
        <v>5928</v>
      </c>
      <c r="E273" s="13" t="s">
        <v>187</v>
      </c>
      <c r="F273" s="13" t="s">
        <v>188</v>
      </c>
      <c r="G273" s="13" t="s">
        <v>189</v>
      </c>
      <c r="H273" s="13">
        <v>2004</v>
      </c>
      <c r="I273" s="13">
        <v>272</v>
      </c>
    </row>
    <row r="274" spans="1:9" x14ac:dyDescent="0.25">
      <c r="A274" s="13" t="str">
        <f t="shared" si="4"/>
        <v xml:space="preserve">S-627-M ONE-WAY CLEAR REFLECTIVE HIGH PERFORMANCE RAISED MARKERS </v>
      </c>
      <c r="B274" s="13" t="s">
        <v>6342</v>
      </c>
      <c r="C274" s="13" t="s">
        <v>6795</v>
      </c>
      <c r="D274" s="13" t="s">
        <v>5928</v>
      </c>
      <c r="E274" s="13" t="s">
        <v>187</v>
      </c>
      <c r="F274" s="13" t="s">
        <v>188</v>
      </c>
      <c r="G274" s="13" t="s">
        <v>189</v>
      </c>
      <c r="H274" s="13">
        <v>2004</v>
      </c>
      <c r="I274" s="13">
        <v>273</v>
      </c>
    </row>
    <row r="275" spans="1:9" x14ac:dyDescent="0.25">
      <c r="A275" s="13" t="str">
        <f t="shared" si="4"/>
        <v xml:space="preserve">S-627-N ONE-WAY YELLOW REFLECTIVE HIGH PERFORMANCE RAISED MARKERS </v>
      </c>
      <c r="B275" s="13" t="s">
        <v>6344</v>
      </c>
      <c r="C275" s="13" t="s">
        <v>6796</v>
      </c>
      <c r="D275" s="13" t="s">
        <v>5928</v>
      </c>
      <c r="E275" s="13" t="s">
        <v>187</v>
      </c>
      <c r="F275" s="13" t="s">
        <v>188</v>
      </c>
      <c r="G275" s="13" t="s">
        <v>189</v>
      </c>
      <c r="H275" s="13">
        <v>2004</v>
      </c>
      <c r="I275" s="13">
        <v>274</v>
      </c>
    </row>
    <row r="276" spans="1:9" x14ac:dyDescent="0.25">
      <c r="A276" s="13" t="str">
        <f t="shared" si="4"/>
        <v xml:space="preserve">S-627-O YELLOW-CLEAR REFLECTIVE HIGH PERFORMANCE RAISED MARKERS </v>
      </c>
      <c r="B276" s="13" t="s">
        <v>6346</v>
      </c>
      <c r="C276" s="13" t="s">
        <v>6797</v>
      </c>
      <c r="D276" s="13" t="s">
        <v>5928</v>
      </c>
      <c r="E276" s="13" t="s">
        <v>187</v>
      </c>
      <c r="F276" s="13" t="s">
        <v>188</v>
      </c>
      <c r="G276" s="13" t="s">
        <v>189</v>
      </c>
      <c r="H276" s="13">
        <v>2004</v>
      </c>
      <c r="I276" s="13">
        <v>275</v>
      </c>
    </row>
    <row r="277" spans="1:9" x14ac:dyDescent="0.25">
      <c r="A277" s="13" t="str">
        <f t="shared" si="4"/>
        <v xml:space="preserve">S-630-A REFLECTORIZED TRAFFIC WARNING SIGN (ENCAPSULATED LENS) </v>
      </c>
      <c r="B277" s="13" t="s">
        <v>6348</v>
      </c>
      <c r="C277" s="13" t="s">
        <v>6798</v>
      </c>
      <c r="D277" s="13" t="s">
        <v>5928</v>
      </c>
      <c r="E277" s="13" t="s">
        <v>187</v>
      </c>
      <c r="F277" s="13" t="s">
        <v>188</v>
      </c>
      <c r="G277" s="13" t="s">
        <v>189</v>
      </c>
      <c r="H277" s="13">
        <v>2004</v>
      </c>
      <c r="I277" s="13">
        <v>276</v>
      </c>
    </row>
    <row r="278" spans="1:9" x14ac:dyDescent="0.25">
      <c r="A278" s="13" t="str">
        <f t="shared" si="4"/>
        <v xml:space="preserve">S-630-B REFLECTORIZED TRAFFIC REGULATORY SIGN (ENCAPSULATED LENS) </v>
      </c>
      <c r="B278" s="13" t="s">
        <v>6350</v>
      </c>
      <c r="C278" s="13" t="s">
        <v>6799</v>
      </c>
      <c r="D278" s="13" t="s">
        <v>5928</v>
      </c>
      <c r="E278" s="13" t="s">
        <v>187</v>
      </c>
      <c r="F278" s="13" t="s">
        <v>188</v>
      </c>
      <c r="G278" s="13" t="s">
        <v>189</v>
      </c>
      <c r="H278" s="13">
        <v>2004</v>
      </c>
      <c r="I278" s="13">
        <v>277</v>
      </c>
    </row>
    <row r="279" spans="1:9" x14ac:dyDescent="0.25">
      <c r="A279" s="13" t="str">
        <f t="shared" si="4"/>
        <v xml:space="preserve">S-630-C REFLECTORIZED TRAFFIC OBJECT MARKER (ENCAPSULATED LENS) (TYPE _________ ) </v>
      </c>
      <c r="B279" s="13" t="s">
        <v>6352</v>
      </c>
      <c r="C279" s="13" t="s">
        <v>6800</v>
      </c>
      <c r="D279" s="13" t="s">
        <v>5928</v>
      </c>
      <c r="E279" s="13" t="s">
        <v>187</v>
      </c>
      <c r="F279" s="13" t="s">
        <v>188</v>
      </c>
      <c r="G279" s="13" t="s">
        <v>189</v>
      </c>
      <c r="H279" s="13">
        <v>2004</v>
      </c>
      <c r="I279" s="13">
        <v>278</v>
      </c>
    </row>
    <row r="280" spans="1:9" x14ac:dyDescent="0.25">
      <c r="A280" s="13" t="str">
        <f t="shared" si="4"/>
        <v xml:space="preserve">S-630-D REFLECTORIZED TRAFFIC DELINEATOR SIGN (ENCAPSULATED LENS) </v>
      </c>
      <c r="B280" s="13" t="s">
        <v>6354</v>
      </c>
      <c r="C280" s="13" t="s">
        <v>6801</v>
      </c>
      <c r="D280" s="13" t="s">
        <v>5928</v>
      </c>
      <c r="E280" s="13" t="s">
        <v>187</v>
      </c>
      <c r="F280" s="13" t="s">
        <v>188</v>
      </c>
      <c r="G280" s="13" t="s">
        <v>189</v>
      </c>
      <c r="H280" s="13">
        <v>2004</v>
      </c>
      <c r="I280" s="13">
        <v>279</v>
      </c>
    </row>
    <row r="281" spans="1:9" x14ac:dyDescent="0.25">
      <c r="A281" s="13" t="str">
        <f t="shared" si="4"/>
        <v>S-630-E REFLECTORIZED RAILROAD CROSSING (CROSS BUCK) SIGN (ENCAPSULATED LENS)</v>
      </c>
      <c r="B281" s="13" t="s">
        <v>6356</v>
      </c>
      <c r="C281" s="13" t="s">
        <v>6802</v>
      </c>
      <c r="D281" s="13" t="s">
        <v>5928</v>
      </c>
      <c r="E281" s="13" t="s">
        <v>187</v>
      </c>
      <c r="F281" s="13" t="s">
        <v>188</v>
      </c>
      <c r="G281" s="13" t="s">
        <v>189</v>
      </c>
      <c r="H281" s="13">
        <v>2004</v>
      </c>
      <c r="I281" s="13">
        <v>280</v>
      </c>
    </row>
    <row r="282" spans="1:9" x14ac:dyDescent="0.25">
      <c r="A282" s="13" t="str">
        <f t="shared" si="4"/>
        <v xml:space="preserve">S-630-F REFLECTORIZED ADVANCED WARNING SIGN (ENCAPSULATED LENS) </v>
      </c>
      <c r="B282" s="13" t="s">
        <v>6358</v>
      </c>
      <c r="C282" s="13" t="s">
        <v>6803</v>
      </c>
      <c r="D282" s="13" t="s">
        <v>5928</v>
      </c>
      <c r="E282" s="13" t="s">
        <v>187</v>
      </c>
      <c r="F282" s="13" t="s">
        <v>188</v>
      </c>
      <c r="G282" s="13" t="s">
        <v>189</v>
      </c>
      <c r="H282" s="13">
        <v>2004</v>
      </c>
      <c r="I282" s="13">
        <v>281</v>
      </c>
    </row>
    <row r="283" spans="1:9" x14ac:dyDescent="0.25">
      <c r="A283" s="13" t="str">
        <f t="shared" si="4"/>
        <v>S-630-G REFLECTORIZED TRAFFIC WARNING SIGN WITH SUPP. PLATE (ENCAPSULATED LENS)</v>
      </c>
      <c r="B283" s="13" t="s">
        <v>6360</v>
      </c>
      <c r="C283" s="13" t="s">
        <v>6804</v>
      </c>
      <c r="D283" s="13" t="s">
        <v>5928</v>
      </c>
      <c r="E283" s="13" t="s">
        <v>187</v>
      </c>
      <c r="F283" s="13" t="s">
        <v>188</v>
      </c>
      <c r="G283" s="13" t="s">
        <v>189</v>
      </c>
      <c r="H283" s="13">
        <v>2004</v>
      </c>
      <c r="I283" s="13">
        <v>282</v>
      </c>
    </row>
    <row r="284" spans="1:9" x14ac:dyDescent="0.25">
      <c r="A284" s="13" t="str">
        <f t="shared" si="4"/>
        <v>S-630-H REFLECTORIZED TRAFFIC REGULATORY SIGN WITH SUPP. PLATE (ENCAPSULATED LENS)</v>
      </c>
      <c r="B284" s="13" t="s">
        <v>6362</v>
      </c>
      <c r="C284" s="13" t="s">
        <v>6805</v>
      </c>
      <c r="D284" s="13" t="s">
        <v>5928</v>
      </c>
      <c r="E284" s="13" t="s">
        <v>187</v>
      </c>
      <c r="F284" s="13" t="s">
        <v>188</v>
      </c>
      <c r="G284" s="13" t="s">
        <v>189</v>
      </c>
      <c r="H284" s="13">
        <v>2004</v>
      </c>
      <c r="I284" s="13">
        <v>283</v>
      </c>
    </row>
    <row r="285" spans="1:9" x14ac:dyDescent="0.25">
      <c r="A285" s="13" t="str">
        <f t="shared" si="4"/>
        <v xml:space="preserve">S-631-A FLOWABLE FILL  </v>
      </c>
      <c r="B285" s="13" t="s">
        <v>6364</v>
      </c>
      <c r="C285" s="13" t="s">
        <v>6806</v>
      </c>
      <c r="D285" s="13" t="s">
        <v>5844</v>
      </c>
      <c r="E285" s="13" t="s">
        <v>187</v>
      </c>
      <c r="F285" s="13" t="s">
        <v>188</v>
      </c>
      <c r="G285" s="13" t="s">
        <v>189</v>
      </c>
      <c r="H285" s="13">
        <v>2004</v>
      </c>
      <c r="I285" s="13">
        <v>284</v>
      </c>
    </row>
    <row r="286" spans="1:9" x14ac:dyDescent="0.25">
      <c r="A286" s="13" t="str">
        <f t="shared" si="4"/>
        <v xml:space="preserve">S-632-A ROADBED RECLAIMATION  </v>
      </c>
      <c r="B286" s="13" t="s">
        <v>6368</v>
      </c>
      <c r="C286" s="13" t="s">
        <v>6807</v>
      </c>
      <c r="D286" s="13" t="s">
        <v>5839</v>
      </c>
      <c r="E286" s="13" t="s">
        <v>187</v>
      </c>
      <c r="F286" s="13" t="s">
        <v>188</v>
      </c>
      <c r="G286" s="13" t="s">
        <v>189</v>
      </c>
      <c r="H286" s="13">
        <v>2004</v>
      </c>
      <c r="I286" s="13">
        <v>285</v>
      </c>
    </row>
    <row r="287" spans="1:9" x14ac:dyDescent="0.25">
      <c r="A287" s="13" t="str">
        <f t="shared" si="4"/>
        <v xml:space="preserve">S-801-A FOUNDATION EXCAVATION FOR BRIDGES  </v>
      </c>
      <c r="B287" s="13" t="s">
        <v>6370</v>
      </c>
      <c r="C287" s="13" t="s">
        <v>6808</v>
      </c>
      <c r="D287" s="13" t="s">
        <v>5844</v>
      </c>
      <c r="E287" s="13" t="s">
        <v>1569</v>
      </c>
      <c r="F287" s="13" t="s">
        <v>188</v>
      </c>
      <c r="G287" s="13" t="s">
        <v>4873</v>
      </c>
      <c r="H287" s="13">
        <v>2004</v>
      </c>
      <c r="I287" s="13">
        <v>286</v>
      </c>
    </row>
    <row r="288" spans="1:9" x14ac:dyDescent="0.25">
      <c r="A288" s="13" t="str">
        <f t="shared" si="4"/>
        <v xml:space="preserve">S-801-B COFFERDAMS  </v>
      </c>
      <c r="B288" s="13" t="s">
        <v>6372</v>
      </c>
      <c r="C288" s="13" t="s">
        <v>6809</v>
      </c>
      <c r="D288" s="13" t="s">
        <v>5826</v>
      </c>
      <c r="E288" s="13" t="s">
        <v>1569</v>
      </c>
      <c r="F288" s="13" t="s">
        <v>188</v>
      </c>
      <c r="G288" s="13" t="s">
        <v>4873</v>
      </c>
      <c r="H288" s="13">
        <v>2004</v>
      </c>
      <c r="I288" s="13">
        <v>287</v>
      </c>
    </row>
    <row r="289" spans="1:9" x14ac:dyDescent="0.25">
      <c r="A289" s="13" t="str">
        <f t="shared" si="4"/>
        <v xml:space="preserve">S-802-A PERMANENT STEEL SHEET PILING  </v>
      </c>
      <c r="B289" s="13" t="s">
        <v>6374</v>
      </c>
      <c r="C289" s="13" t="s">
        <v>6810</v>
      </c>
      <c r="D289" s="13" t="s">
        <v>6247</v>
      </c>
      <c r="E289" s="13" t="s">
        <v>1569</v>
      </c>
      <c r="F289" s="13" t="s">
        <v>188</v>
      </c>
      <c r="G289" s="13" t="s">
        <v>4873</v>
      </c>
      <c r="H289" s="13">
        <v>2004</v>
      </c>
      <c r="I289" s="13">
        <v>288</v>
      </c>
    </row>
    <row r="290" spans="1:9" x14ac:dyDescent="0.25">
      <c r="A290" s="13" t="str">
        <f t="shared" si="4"/>
        <v xml:space="preserve">S-802-B PERMANENT CONCRETE SHEET PILING  </v>
      </c>
      <c r="B290" s="13" t="s">
        <v>6376</v>
      </c>
      <c r="C290" s="13" t="s">
        <v>6811</v>
      </c>
      <c r="D290" s="13" t="s">
        <v>6247</v>
      </c>
      <c r="E290" s="13" t="s">
        <v>1569</v>
      </c>
      <c r="F290" s="13" t="s">
        <v>188</v>
      </c>
      <c r="G290" s="13" t="s">
        <v>4873</v>
      </c>
      <c r="H290" s="13">
        <v>2004</v>
      </c>
      <c r="I290" s="13">
        <v>289</v>
      </c>
    </row>
    <row r="291" spans="1:9" x14ac:dyDescent="0.25">
      <c r="A291" s="13" t="str">
        <f t="shared" si="4"/>
        <v xml:space="preserve">S-802-C TEMPORARY STEEL SHEET PILING  </v>
      </c>
      <c r="B291" s="13" t="s">
        <v>6378</v>
      </c>
      <c r="C291" s="13" t="s">
        <v>6812</v>
      </c>
      <c r="D291" s="13" t="s">
        <v>6247</v>
      </c>
      <c r="E291" s="13" t="s">
        <v>1569</v>
      </c>
      <c r="F291" s="13" t="s">
        <v>188</v>
      </c>
      <c r="G291" s="13" t="s">
        <v>4873</v>
      </c>
      <c r="H291" s="13">
        <v>2004</v>
      </c>
      <c r="I291" s="13">
        <v>290</v>
      </c>
    </row>
    <row r="292" spans="1:9" x14ac:dyDescent="0.25">
      <c r="A292" s="13" t="str">
        <f t="shared" si="4"/>
        <v xml:space="preserve">S-803-A TEST PILE  </v>
      </c>
      <c r="B292" s="13" t="s">
        <v>6380</v>
      </c>
      <c r="C292" s="13" t="s">
        <v>6813</v>
      </c>
      <c r="D292" s="13" t="s">
        <v>5928</v>
      </c>
      <c r="E292" s="13" t="s">
        <v>1569</v>
      </c>
      <c r="F292" s="13" t="s">
        <v>188</v>
      </c>
      <c r="G292" s="13" t="s">
        <v>4873</v>
      </c>
      <c r="H292" s="13">
        <v>2004</v>
      </c>
      <c r="I292" s="13">
        <v>291</v>
      </c>
    </row>
    <row r="293" spans="1:9" x14ac:dyDescent="0.25">
      <c r="A293" s="13" t="str">
        <f t="shared" si="4"/>
        <v>901-S-803-A CONCRETE PILE REPAIR</v>
      </c>
      <c r="B293" s="18" t="s">
        <v>6814</v>
      </c>
      <c r="C293" s="13" t="s">
        <v>6815</v>
      </c>
      <c r="D293" s="13" t="s">
        <v>5928</v>
      </c>
      <c r="E293" s="13" t="s">
        <v>1569</v>
      </c>
      <c r="F293" s="13" t="s">
        <v>188</v>
      </c>
      <c r="G293" s="13" t="s">
        <v>4873</v>
      </c>
      <c r="H293" s="13">
        <v>2004</v>
      </c>
      <c r="I293" s="13">
        <v>292</v>
      </c>
    </row>
    <row r="294" spans="1:9" x14ac:dyDescent="0.25">
      <c r="A294" s="13" t="str">
        <f t="shared" si="4"/>
        <v>901-S-804-B BOX BRIDGE CONCRETE, CLASS BB</v>
      </c>
      <c r="B294" s="18" t="s">
        <v>6816</v>
      </c>
      <c r="C294" s="13" t="s">
        <v>6817</v>
      </c>
      <c r="D294" s="13" t="s">
        <v>5844</v>
      </c>
      <c r="E294" s="13" t="s">
        <v>1569</v>
      </c>
      <c r="F294" s="13" t="s">
        <v>188</v>
      </c>
      <c r="G294" s="13" t="s">
        <v>4873</v>
      </c>
      <c r="H294" s="13">
        <v>2004</v>
      </c>
      <c r="I294" s="13">
        <v>293</v>
      </c>
    </row>
    <row r="295" spans="1:9" x14ac:dyDescent="0.25">
      <c r="A295" s="13" t="str">
        <f t="shared" si="4"/>
        <v xml:space="preserve">S-803-B CONVENTIONAL STATIC PILE LOAD TEST  </v>
      </c>
      <c r="B295" s="13" t="s">
        <v>6382</v>
      </c>
      <c r="C295" s="13" t="s">
        <v>6818</v>
      </c>
      <c r="D295" s="13" t="s">
        <v>5928</v>
      </c>
      <c r="E295" s="13" t="s">
        <v>1569</v>
      </c>
      <c r="F295" s="13" t="s">
        <v>188</v>
      </c>
      <c r="G295" s="13" t="s">
        <v>4873</v>
      </c>
      <c r="H295" s="13">
        <v>2004</v>
      </c>
      <c r="I295" s="13">
        <v>294</v>
      </c>
    </row>
    <row r="296" spans="1:9" x14ac:dyDescent="0.25">
      <c r="A296" s="13" t="str">
        <f t="shared" si="4"/>
        <v>901-S-803-B CONCRETE CAP REPAIR</v>
      </c>
      <c r="B296" s="18" t="s">
        <v>6819</v>
      </c>
      <c r="C296" s="13" t="s">
        <v>6820</v>
      </c>
      <c r="D296" s="13" t="s">
        <v>5928</v>
      </c>
      <c r="E296" s="13" t="s">
        <v>1569</v>
      </c>
      <c r="F296" s="13" t="s">
        <v>188</v>
      </c>
      <c r="G296" s="13" t="s">
        <v>4873</v>
      </c>
      <c r="H296" s="13">
        <v>2004</v>
      </c>
      <c r="I296" s="13">
        <v>295</v>
      </c>
    </row>
    <row r="297" spans="1:9" x14ac:dyDescent="0.25">
      <c r="A297" s="13" t="str">
        <f t="shared" si="4"/>
        <v xml:space="preserve">S-803-C 12 " PRESTRESSED CONCRETE PILING  </v>
      </c>
      <c r="B297" s="13" t="s">
        <v>6384</v>
      </c>
      <c r="C297" s="13" t="s">
        <v>6821</v>
      </c>
      <c r="D297" s="13" t="s">
        <v>5837</v>
      </c>
      <c r="E297" s="13" t="s">
        <v>1569</v>
      </c>
      <c r="F297" s="13" t="s">
        <v>188</v>
      </c>
      <c r="G297" s="13" t="s">
        <v>4873</v>
      </c>
      <c r="H297" s="13">
        <v>2004</v>
      </c>
      <c r="I297" s="13">
        <v>296</v>
      </c>
    </row>
    <row r="298" spans="1:9" x14ac:dyDescent="0.25">
      <c r="A298" s="13" t="str">
        <f t="shared" si="4"/>
        <v xml:space="preserve">S-803-C 14 " PRESTRESSED CONCRETE PILING  </v>
      </c>
      <c r="B298" s="13" t="s">
        <v>6384</v>
      </c>
      <c r="C298" s="13" t="s">
        <v>6822</v>
      </c>
      <c r="D298" s="13" t="s">
        <v>5837</v>
      </c>
      <c r="E298" s="13" t="s">
        <v>1569</v>
      </c>
      <c r="F298" s="13" t="s">
        <v>188</v>
      </c>
      <c r="G298" s="13" t="s">
        <v>4873</v>
      </c>
      <c r="H298" s="13">
        <v>2004</v>
      </c>
      <c r="I298" s="13">
        <v>297</v>
      </c>
    </row>
    <row r="299" spans="1:9" x14ac:dyDescent="0.25">
      <c r="A299" s="13" t="str">
        <f t="shared" si="4"/>
        <v xml:space="preserve">S-803-C 16 " PRESTRESSED CONCRETE PILING  </v>
      </c>
      <c r="B299" s="13" t="s">
        <v>6384</v>
      </c>
      <c r="C299" s="13" t="s">
        <v>6823</v>
      </c>
      <c r="D299" s="13" t="s">
        <v>5837</v>
      </c>
      <c r="E299" s="13" t="s">
        <v>1569</v>
      </c>
      <c r="F299" s="13" t="s">
        <v>188</v>
      </c>
      <c r="G299" s="13" t="s">
        <v>4873</v>
      </c>
      <c r="H299" s="13">
        <v>2004</v>
      </c>
      <c r="I299" s="13">
        <v>298</v>
      </c>
    </row>
    <row r="300" spans="1:9" x14ac:dyDescent="0.25">
      <c r="A300" s="13" t="str">
        <f t="shared" si="4"/>
        <v>901-S-803-C CONCRETE BEAM REPAIR</v>
      </c>
      <c r="B300" s="18" t="s">
        <v>6824</v>
      </c>
      <c r="C300" s="13" t="s">
        <v>6825</v>
      </c>
      <c r="D300" s="13" t="s">
        <v>5928</v>
      </c>
      <c r="E300" s="13" t="s">
        <v>1569</v>
      </c>
      <c r="F300" s="13" t="s">
        <v>188</v>
      </c>
      <c r="G300" s="13" t="s">
        <v>4873</v>
      </c>
      <c r="H300" s="13">
        <v>2004</v>
      </c>
      <c r="I300" s="13">
        <v>299</v>
      </c>
    </row>
    <row r="301" spans="1:9" x14ac:dyDescent="0.25">
      <c r="A301" s="13" t="str">
        <f t="shared" si="4"/>
        <v xml:space="preserve">S-803-D ____ " CAST-IN-PLACE CONCRETE PILING (STEEL SHELL) </v>
      </c>
      <c r="B301" s="13" t="s">
        <v>6386</v>
      </c>
      <c r="C301" s="13" t="s">
        <v>6826</v>
      </c>
      <c r="D301" s="13" t="s">
        <v>5837</v>
      </c>
      <c r="E301" s="13" t="s">
        <v>1569</v>
      </c>
      <c r="F301" s="13" t="s">
        <v>188</v>
      </c>
      <c r="G301" s="13" t="s">
        <v>4873</v>
      </c>
      <c r="H301" s="13">
        <v>2004</v>
      </c>
      <c r="I301" s="13">
        <v>300</v>
      </c>
    </row>
    <row r="302" spans="1:9" x14ac:dyDescent="0.25">
      <c r="A302" s="13" t="str">
        <f t="shared" si="4"/>
        <v xml:space="preserve">S-803-E HP 10 X 42 STEEL PILING  </v>
      </c>
      <c r="B302" s="13" t="s">
        <v>6388</v>
      </c>
      <c r="C302" s="13" t="s">
        <v>6827</v>
      </c>
      <c r="D302" s="13" t="s">
        <v>5837</v>
      </c>
      <c r="E302" s="13" t="s">
        <v>1569</v>
      </c>
      <c r="F302" s="13" t="s">
        <v>188</v>
      </c>
      <c r="G302" s="13" t="s">
        <v>4873</v>
      </c>
      <c r="H302" s="13">
        <v>2004</v>
      </c>
      <c r="I302" s="13">
        <v>301</v>
      </c>
    </row>
    <row r="303" spans="1:9" x14ac:dyDescent="0.25">
      <c r="A303" s="13" t="str">
        <f t="shared" si="4"/>
        <v xml:space="preserve">S-803-E HP 12 X 53 STEEL PILING  </v>
      </c>
      <c r="B303" s="13" t="s">
        <v>6388</v>
      </c>
      <c r="C303" s="13" t="s">
        <v>6828</v>
      </c>
      <c r="D303" s="13" t="s">
        <v>5837</v>
      </c>
      <c r="E303" s="13" t="s">
        <v>1569</v>
      </c>
      <c r="F303" s="13" t="s">
        <v>188</v>
      </c>
      <c r="G303" s="13" t="s">
        <v>4873</v>
      </c>
      <c r="H303" s="13">
        <v>2004</v>
      </c>
      <c r="I303" s="13">
        <v>302</v>
      </c>
    </row>
    <row r="304" spans="1:9" x14ac:dyDescent="0.25">
      <c r="A304" s="13" t="str">
        <f t="shared" si="4"/>
        <v xml:space="preserve">S-803-F ____ " PRE-FORMED PILE HOLES  </v>
      </c>
      <c r="B304" s="13" t="s">
        <v>6390</v>
      </c>
      <c r="C304" s="13" t="s">
        <v>6829</v>
      </c>
      <c r="D304" s="13" t="s">
        <v>5837</v>
      </c>
      <c r="E304" s="13" t="s">
        <v>1569</v>
      </c>
      <c r="F304" s="13" t="s">
        <v>188</v>
      </c>
      <c r="G304" s="13" t="s">
        <v>4873</v>
      </c>
      <c r="H304" s="13">
        <v>2004</v>
      </c>
      <c r="I304" s="13">
        <v>303</v>
      </c>
    </row>
    <row r="305" spans="1:9" x14ac:dyDescent="0.25">
      <c r="A305" s="13" t="str">
        <f t="shared" si="4"/>
        <v>901-S-803-F MISCELLANEOUS CONCRETE REPAIR</v>
      </c>
      <c r="B305" s="18" t="s">
        <v>6830</v>
      </c>
      <c r="C305" s="13" t="s">
        <v>6831</v>
      </c>
      <c r="D305" s="13" t="s">
        <v>6247</v>
      </c>
      <c r="E305" s="13" t="s">
        <v>1569</v>
      </c>
      <c r="F305" s="13" t="s">
        <v>188</v>
      </c>
      <c r="G305" s="13" t="s">
        <v>4873</v>
      </c>
      <c r="H305" s="13">
        <v>2004</v>
      </c>
      <c r="I305" s="13">
        <v>304</v>
      </c>
    </row>
    <row r="306" spans="1:9" x14ac:dyDescent="0.25">
      <c r="A306" s="13" t="str">
        <f t="shared" si="4"/>
        <v>S-803-G CONCRETE PILING CUT-OFF, _____  "</v>
      </c>
      <c r="B306" s="13" t="s">
        <v>6392</v>
      </c>
      <c r="C306" s="13" t="s">
        <v>6832</v>
      </c>
      <c r="D306" s="13" t="s">
        <v>5928</v>
      </c>
      <c r="E306" s="13" t="s">
        <v>1569</v>
      </c>
      <c r="F306" s="13" t="s">
        <v>188</v>
      </c>
      <c r="G306" s="13" t="s">
        <v>4873</v>
      </c>
      <c r="H306" s="13">
        <v>2004</v>
      </c>
      <c r="I306" s="13">
        <v>305</v>
      </c>
    </row>
    <row r="307" spans="1:9" x14ac:dyDescent="0.25">
      <c r="A307" s="13" t="str">
        <f t="shared" si="4"/>
        <v xml:space="preserve">S-803-K DRILLED SHAFT, ____ " DIAMETER  </v>
      </c>
      <c r="B307" s="13" t="s">
        <v>6396</v>
      </c>
      <c r="C307" s="13" t="s">
        <v>6833</v>
      </c>
      <c r="D307" s="13" t="s">
        <v>5837</v>
      </c>
      <c r="E307" s="13" t="s">
        <v>1569</v>
      </c>
      <c r="F307" s="13" t="s">
        <v>188</v>
      </c>
      <c r="G307" s="13" t="s">
        <v>4873</v>
      </c>
      <c r="H307" s="13">
        <v>2004</v>
      </c>
      <c r="I307" s="13">
        <v>306</v>
      </c>
    </row>
    <row r="308" spans="1:9" x14ac:dyDescent="0.25">
      <c r="A308" s="13" t="str">
        <f t="shared" si="4"/>
        <v xml:space="preserve">S-803-L TEST SHAFT, ____ " DIAMETER  </v>
      </c>
      <c r="B308" s="13" t="s">
        <v>6398</v>
      </c>
      <c r="C308" s="13" t="s">
        <v>6834</v>
      </c>
      <c r="D308" s="13" t="s">
        <v>5928</v>
      </c>
      <c r="E308" s="13" t="s">
        <v>1569</v>
      </c>
      <c r="F308" s="13" t="s">
        <v>188</v>
      </c>
      <c r="G308" s="13" t="s">
        <v>4873</v>
      </c>
      <c r="H308" s="13">
        <v>2004</v>
      </c>
      <c r="I308" s="13">
        <v>307</v>
      </c>
    </row>
    <row r="309" spans="1:9" x14ac:dyDescent="0.25">
      <c r="A309" s="13" t="str">
        <f t="shared" si="4"/>
        <v xml:space="preserve">S-803-M TRIAL SHAFT, ____ " DIAMETER  </v>
      </c>
      <c r="B309" s="13" t="s">
        <v>6400</v>
      </c>
      <c r="C309" s="13" t="s">
        <v>6835</v>
      </c>
      <c r="D309" s="13" t="s">
        <v>5837</v>
      </c>
      <c r="E309" s="13" t="s">
        <v>1569</v>
      </c>
      <c r="F309" s="13" t="s">
        <v>188</v>
      </c>
      <c r="G309" s="13" t="s">
        <v>4873</v>
      </c>
      <c r="H309" s="13">
        <v>2004</v>
      </c>
      <c r="I309" s="13">
        <v>308</v>
      </c>
    </row>
    <row r="310" spans="1:9" x14ac:dyDescent="0.25">
      <c r="A310" s="13" t="str">
        <f t="shared" si="4"/>
        <v xml:space="preserve">S-803-N EXPLORATION  </v>
      </c>
      <c r="B310" s="13" t="s">
        <v>6402</v>
      </c>
      <c r="C310" s="13" t="s">
        <v>6836</v>
      </c>
      <c r="D310" s="13" t="s">
        <v>5837</v>
      </c>
      <c r="E310" s="13" t="s">
        <v>1569</v>
      </c>
      <c r="F310" s="13" t="s">
        <v>188</v>
      </c>
      <c r="G310" s="13" t="s">
        <v>4873</v>
      </c>
      <c r="H310" s="13">
        <v>2004</v>
      </c>
      <c r="I310" s="13">
        <v>309</v>
      </c>
    </row>
    <row r="311" spans="1:9" x14ac:dyDescent="0.25">
      <c r="A311" s="13" t="str">
        <f t="shared" si="4"/>
        <v xml:space="preserve">S-803-O PERMANENT CASING, ____ " DIAMETER  </v>
      </c>
      <c r="B311" s="13" t="s">
        <v>6404</v>
      </c>
      <c r="C311" s="13" t="s">
        <v>6837</v>
      </c>
      <c r="D311" s="13" t="s">
        <v>5837</v>
      </c>
      <c r="E311" s="13" t="s">
        <v>1569</v>
      </c>
      <c r="F311" s="13" t="s">
        <v>188</v>
      </c>
      <c r="G311" s="13" t="s">
        <v>4873</v>
      </c>
      <c r="H311" s="13">
        <v>2004</v>
      </c>
      <c r="I311" s="13">
        <v>310</v>
      </c>
    </row>
    <row r="312" spans="1:9" x14ac:dyDescent="0.25">
      <c r="A312" s="13" t="str">
        <f t="shared" si="4"/>
        <v xml:space="preserve">S-803-O TEMPORARY CASING, ____ " DIAMETER  </v>
      </c>
      <c r="B312" s="13" t="s">
        <v>6404</v>
      </c>
      <c r="C312" s="13" t="s">
        <v>6838</v>
      </c>
      <c r="D312" s="13" t="s">
        <v>5837</v>
      </c>
      <c r="E312" s="13" t="s">
        <v>1569</v>
      </c>
      <c r="F312" s="13" t="s">
        <v>188</v>
      </c>
      <c r="G312" s="13" t="s">
        <v>4873</v>
      </c>
      <c r="H312" s="13">
        <v>2004</v>
      </c>
      <c r="I312" s="13">
        <v>311</v>
      </c>
    </row>
    <row r="313" spans="1:9" x14ac:dyDescent="0.25">
      <c r="A313" s="13" t="str">
        <f t="shared" si="4"/>
        <v>901-S-803-P PILING SPLICES</v>
      </c>
      <c r="B313" s="18" t="s">
        <v>6839</v>
      </c>
      <c r="C313" s="13" t="s">
        <v>6840</v>
      </c>
      <c r="D313" s="13" t="s">
        <v>5837</v>
      </c>
      <c r="E313" s="13" t="s">
        <v>1569</v>
      </c>
      <c r="F313" s="13" t="s">
        <v>188</v>
      </c>
      <c r="G313" s="13" t="s">
        <v>4873</v>
      </c>
      <c r="H313" s="13">
        <v>2004</v>
      </c>
      <c r="I313" s="13">
        <v>312</v>
      </c>
    </row>
    <row r="314" spans="1:9" x14ac:dyDescent="0.25">
      <c r="A314" s="13" t="str">
        <f t="shared" si="4"/>
        <v xml:space="preserve">S-804-A BRIDGE CONCRETE, CLASS A  </v>
      </c>
      <c r="B314" s="13" t="s">
        <v>6406</v>
      </c>
      <c r="C314" s="13" t="s">
        <v>6841</v>
      </c>
      <c r="D314" s="13" t="s">
        <v>5844</v>
      </c>
      <c r="E314" s="13" t="s">
        <v>1569</v>
      </c>
      <c r="F314" s="13" t="s">
        <v>188</v>
      </c>
      <c r="G314" s="13" t="s">
        <v>4873</v>
      </c>
      <c r="H314" s="13">
        <v>2004</v>
      </c>
      <c r="I314" s="13">
        <v>313</v>
      </c>
    </row>
    <row r="315" spans="1:9" x14ac:dyDescent="0.25">
      <c r="A315" s="13" t="str">
        <f t="shared" si="4"/>
        <v xml:space="preserve">S-804-A BRIDGE CONCRETE, CLASS AA  </v>
      </c>
      <c r="B315" s="13" t="s">
        <v>6406</v>
      </c>
      <c r="C315" s="13" t="s">
        <v>6842</v>
      </c>
      <c r="D315" s="13" t="s">
        <v>5844</v>
      </c>
      <c r="E315" s="13" t="s">
        <v>1569</v>
      </c>
      <c r="F315" s="13" t="s">
        <v>188</v>
      </c>
      <c r="G315" s="13" t="s">
        <v>4873</v>
      </c>
      <c r="H315" s="13">
        <v>2004</v>
      </c>
      <c r="I315" s="13">
        <v>314</v>
      </c>
    </row>
    <row r="316" spans="1:9" x14ac:dyDescent="0.25">
      <c r="A316" s="13" t="str">
        <f t="shared" si="4"/>
        <v xml:space="preserve">S-804-A BRIDGE CONCRETE, CLASS B  </v>
      </c>
      <c r="B316" s="13" t="s">
        <v>6406</v>
      </c>
      <c r="C316" s="13" t="s">
        <v>6843</v>
      </c>
      <c r="D316" s="13" t="s">
        <v>5844</v>
      </c>
      <c r="E316" s="13" t="s">
        <v>1569</v>
      </c>
      <c r="F316" s="13" t="s">
        <v>188</v>
      </c>
      <c r="G316" s="13" t="s">
        <v>4873</v>
      </c>
      <c r="H316" s="13">
        <v>2004</v>
      </c>
      <c r="I316" s="13">
        <v>315</v>
      </c>
    </row>
    <row r="317" spans="1:9" x14ac:dyDescent="0.25">
      <c r="A317" s="13" t="str">
        <f t="shared" si="4"/>
        <v xml:space="preserve">901-S-804-A BRIDGE CONCRETE, CLASS A </v>
      </c>
      <c r="B317" s="18" t="s">
        <v>6844</v>
      </c>
      <c r="C317" s="13" t="s">
        <v>6845</v>
      </c>
      <c r="D317" s="13" t="s">
        <v>5844</v>
      </c>
      <c r="E317" s="13" t="s">
        <v>1569</v>
      </c>
      <c r="F317" s="13" t="s">
        <v>188</v>
      </c>
      <c r="G317" s="13" t="s">
        <v>4873</v>
      </c>
      <c r="H317" s="13">
        <v>2004</v>
      </c>
      <c r="I317" s="13">
        <v>316</v>
      </c>
    </row>
    <row r="318" spans="1:9" x14ac:dyDescent="0.25">
      <c r="A318" s="13" t="str">
        <f t="shared" si="4"/>
        <v xml:space="preserve">S-804-B BOX BRIDGE CONCRETE, CLASS BB  </v>
      </c>
      <c r="B318" s="13" t="s">
        <v>6408</v>
      </c>
      <c r="C318" s="13" t="s">
        <v>6846</v>
      </c>
      <c r="D318" s="13" t="s">
        <v>5844</v>
      </c>
      <c r="E318" s="13" t="s">
        <v>1569</v>
      </c>
      <c r="F318" s="13" t="s">
        <v>188</v>
      </c>
      <c r="G318" s="13" t="s">
        <v>4873</v>
      </c>
      <c r="H318" s="13">
        <v>2004</v>
      </c>
      <c r="I318" s="13">
        <v>317</v>
      </c>
    </row>
    <row r="319" spans="1:9" x14ac:dyDescent="0.25">
      <c r="A319" s="13" t="str">
        <f t="shared" si="4"/>
        <v xml:space="preserve">S-804-C 100 ' PRESTRESSED CONCRETE BEAM TYPE IV </v>
      </c>
      <c r="B319" s="13" t="s">
        <v>6410</v>
      </c>
      <c r="C319" s="13" t="s">
        <v>6847</v>
      </c>
      <c r="D319" s="13" t="s">
        <v>5837</v>
      </c>
      <c r="E319" s="13" t="s">
        <v>1569</v>
      </c>
      <c r="F319" s="13" t="s">
        <v>188</v>
      </c>
      <c r="G319" s="13" t="s">
        <v>4873</v>
      </c>
      <c r="H319" s="13">
        <v>2004</v>
      </c>
      <c r="I319" s="13">
        <v>318</v>
      </c>
    </row>
    <row r="320" spans="1:9" x14ac:dyDescent="0.25">
      <c r="A320" s="13" t="str">
        <f t="shared" si="4"/>
        <v xml:space="preserve">S-804-C 110 ' PRESTRESSED CONCRETE BEAM TYPE IV </v>
      </c>
      <c r="B320" s="13" t="s">
        <v>6410</v>
      </c>
      <c r="C320" s="13" t="s">
        <v>6848</v>
      </c>
      <c r="D320" s="13" t="s">
        <v>5837</v>
      </c>
      <c r="E320" s="13" t="s">
        <v>1569</v>
      </c>
      <c r="F320" s="13" t="s">
        <v>188</v>
      </c>
      <c r="G320" s="13" t="s">
        <v>4873</v>
      </c>
      <c r="H320" s="13">
        <v>2004</v>
      </c>
      <c r="I320" s="13">
        <v>319</v>
      </c>
    </row>
    <row r="321" spans="1:9" x14ac:dyDescent="0.25">
      <c r="A321" s="13" t="str">
        <f t="shared" si="4"/>
        <v xml:space="preserve">S-804-C 31 ' PRESTRESSED CONCRETE BEAM TYPE I+2 </v>
      </c>
      <c r="B321" s="13" t="s">
        <v>6410</v>
      </c>
      <c r="C321" s="13" t="s">
        <v>6849</v>
      </c>
      <c r="D321" s="13" t="s">
        <v>5837</v>
      </c>
      <c r="E321" s="13" t="s">
        <v>1569</v>
      </c>
      <c r="F321" s="13" t="s">
        <v>188</v>
      </c>
      <c r="G321" s="13" t="s">
        <v>4873</v>
      </c>
      <c r="H321" s="13">
        <v>2004</v>
      </c>
      <c r="I321" s="13">
        <v>320</v>
      </c>
    </row>
    <row r="322" spans="1:9" x14ac:dyDescent="0.25">
      <c r="A322" s="13" t="str">
        <f t="shared" si="4"/>
        <v xml:space="preserve">S-804-C 40 ' PRESTRESSED CONCRETE BEAM TYPE I+2 </v>
      </c>
      <c r="B322" s="13" t="s">
        <v>6410</v>
      </c>
      <c r="C322" s="13" t="s">
        <v>6850</v>
      </c>
      <c r="D322" s="13" t="s">
        <v>5837</v>
      </c>
      <c r="E322" s="13" t="s">
        <v>1569</v>
      </c>
      <c r="F322" s="13" t="s">
        <v>188</v>
      </c>
      <c r="G322" s="13" t="s">
        <v>4873</v>
      </c>
      <c r="H322" s="13">
        <v>2004</v>
      </c>
      <c r="I322" s="13">
        <v>321</v>
      </c>
    </row>
    <row r="323" spans="1:9" x14ac:dyDescent="0.25">
      <c r="A323" s="13" t="str">
        <f t="shared" ref="A323:A386" si="5">_xlfn.CONCAT(B323," ", C323)</f>
        <v xml:space="preserve">S-804-C 60 ' PRESTRESSED CONCRETE BEAM TYPE III </v>
      </c>
      <c r="B323" s="13" t="s">
        <v>6410</v>
      </c>
      <c r="C323" s="13" t="s">
        <v>6851</v>
      </c>
      <c r="D323" s="13" t="s">
        <v>5837</v>
      </c>
      <c r="E323" s="13" t="s">
        <v>1569</v>
      </c>
      <c r="F323" s="13" t="s">
        <v>188</v>
      </c>
      <c r="G323" s="13" t="s">
        <v>4873</v>
      </c>
      <c r="H323" s="13">
        <v>2004</v>
      </c>
      <c r="I323" s="13">
        <v>322</v>
      </c>
    </row>
    <row r="324" spans="1:9" x14ac:dyDescent="0.25">
      <c r="A324" s="13" t="str">
        <f t="shared" si="5"/>
        <v xml:space="preserve">S-804-C 80 ' PRESTRESSED CONCRETE BEAM TYPE III </v>
      </c>
      <c r="B324" s="13" t="s">
        <v>6410</v>
      </c>
      <c r="C324" s="13" t="s">
        <v>6852</v>
      </c>
      <c r="D324" s="13" t="s">
        <v>5837</v>
      </c>
      <c r="E324" s="13" t="s">
        <v>1569</v>
      </c>
      <c r="F324" s="13" t="s">
        <v>188</v>
      </c>
      <c r="G324" s="13" t="s">
        <v>4873</v>
      </c>
      <c r="H324" s="13">
        <v>2004</v>
      </c>
      <c r="I324" s="13">
        <v>323</v>
      </c>
    </row>
    <row r="325" spans="1:9" x14ac:dyDescent="0.25">
      <c r="A325" s="13" t="str">
        <f t="shared" si="5"/>
        <v>901-S-804-C 100 ' PRESTRESSED CONCRETE BEAM TYPE III</v>
      </c>
      <c r="B325" s="18" t="s">
        <v>6853</v>
      </c>
      <c r="C325" s="13" t="s">
        <v>6854</v>
      </c>
      <c r="D325" s="13" t="s">
        <v>5837</v>
      </c>
      <c r="E325" s="13" t="s">
        <v>1569</v>
      </c>
      <c r="F325" s="13" t="s">
        <v>188</v>
      </c>
      <c r="G325" s="13" t="s">
        <v>4873</v>
      </c>
      <c r="H325" s="13">
        <v>2004</v>
      </c>
      <c r="I325" s="13">
        <v>324</v>
      </c>
    </row>
    <row r="326" spans="1:9" x14ac:dyDescent="0.25">
      <c r="A326" s="13" t="str">
        <f t="shared" si="5"/>
        <v>901-S-804-C 31 ' PRESTRESSED CONCRETE BEAM TYPE I+2</v>
      </c>
      <c r="B326" s="18" t="s">
        <v>6853</v>
      </c>
      <c r="C326" s="13" t="s">
        <v>6855</v>
      </c>
      <c r="D326" s="13" t="s">
        <v>5837</v>
      </c>
      <c r="E326" s="13" t="s">
        <v>1569</v>
      </c>
      <c r="F326" s="13" t="s">
        <v>188</v>
      </c>
      <c r="G326" s="13" t="s">
        <v>4873</v>
      </c>
      <c r="H326" s="13">
        <v>2004</v>
      </c>
      <c r="I326" s="13">
        <v>325</v>
      </c>
    </row>
    <row r="327" spans="1:9" x14ac:dyDescent="0.25">
      <c r="A327" s="13" t="str">
        <f t="shared" si="5"/>
        <v>901-S-804-C 40 ' PRESTRESSED CONCRETE BEAM TYPE I+2</v>
      </c>
      <c r="B327" s="18" t="s">
        <v>6853</v>
      </c>
      <c r="C327" s="13" t="s">
        <v>6856</v>
      </c>
      <c r="D327" s="13" t="s">
        <v>5837</v>
      </c>
      <c r="E327" s="13" t="s">
        <v>1569</v>
      </c>
      <c r="F327" s="13" t="s">
        <v>188</v>
      </c>
      <c r="G327" s="13" t="s">
        <v>4873</v>
      </c>
      <c r="H327" s="13">
        <v>2004</v>
      </c>
      <c r="I327" s="13">
        <v>326</v>
      </c>
    </row>
    <row r="328" spans="1:9" x14ac:dyDescent="0.25">
      <c r="A328" s="13" t="str">
        <f t="shared" si="5"/>
        <v>901-S-804-C 60 ' PRESTRESSED CONCRETE BEAM TYPE III</v>
      </c>
      <c r="B328" s="18" t="s">
        <v>6853</v>
      </c>
      <c r="C328" s="13" t="s">
        <v>6857</v>
      </c>
      <c r="D328" s="13" t="s">
        <v>5837</v>
      </c>
      <c r="E328" s="13" t="s">
        <v>1569</v>
      </c>
      <c r="F328" s="13" t="s">
        <v>188</v>
      </c>
      <c r="G328" s="13" t="s">
        <v>4873</v>
      </c>
      <c r="H328" s="13">
        <v>2004</v>
      </c>
      <c r="I328" s="13">
        <v>327</v>
      </c>
    </row>
    <row r="329" spans="1:9" x14ac:dyDescent="0.25">
      <c r="A329" s="13" t="str">
        <f t="shared" si="5"/>
        <v>901-S-804-C 80 ' PRESTRESSED CONCRETE BEAM TYPE III</v>
      </c>
      <c r="B329" s="18" t="s">
        <v>6853</v>
      </c>
      <c r="C329" s="13" t="s">
        <v>6858</v>
      </c>
      <c r="D329" s="13" t="s">
        <v>5837</v>
      </c>
      <c r="E329" s="13" t="s">
        <v>1569</v>
      </c>
      <c r="F329" s="13" t="s">
        <v>188</v>
      </c>
      <c r="G329" s="13" t="s">
        <v>4873</v>
      </c>
      <c r="H329" s="13">
        <v>2004</v>
      </c>
      <c r="I329" s="13">
        <v>328</v>
      </c>
    </row>
    <row r="330" spans="1:9" x14ac:dyDescent="0.25">
      <c r="A330" s="13" t="str">
        <f t="shared" si="5"/>
        <v xml:space="preserve">S-804-D 19 ' PRESTRESSED CONCRETE MODIFIED PILE BEAMS </v>
      </c>
      <c r="B330" s="13" t="s">
        <v>6412</v>
      </c>
      <c r="C330" s="13" t="s">
        <v>6859</v>
      </c>
      <c r="D330" s="13" t="s">
        <v>5837</v>
      </c>
      <c r="E330" s="13" t="s">
        <v>1569</v>
      </c>
      <c r="F330" s="13" t="s">
        <v>188</v>
      </c>
      <c r="G330" s="13" t="s">
        <v>4873</v>
      </c>
      <c r="H330" s="13">
        <v>2004</v>
      </c>
      <c r="I330" s="13">
        <v>329</v>
      </c>
    </row>
    <row r="331" spans="1:9" x14ac:dyDescent="0.25">
      <c r="A331" s="13" t="str">
        <f t="shared" si="5"/>
        <v xml:space="preserve">S-804-D 31 ' PRESTRESSED CONCRETE MODIFIED PILE BEAMS </v>
      </c>
      <c r="B331" s="13" t="s">
        <v>6412</v>
      </c>
      <c r="C331" s="13" t="s">
        <v>6860</v>
      </c>
      <c r="D331" s="13" t="s">
        <v>5837</v>
      </c>
      <c r="E331" s="13" t="s">
        <v>1569</v>
      </c>
      <c r="F331" s="13" t="s">
        <v>188</v>
      </c>
      <c r="G331" s="13" t="s">
        <v>4873</v>
      </c>
      <c r="H331" s="13">
        <v>2004</v>
      </c>
      <c r="I331" s="13">
        <v>330</v>
      </c>
    </row>
    <row r="332" spans="1:9" x14ac:dyDescent="0.25">
      <c r="A332" s="13" t="str">
        <f t="shared" si="5"/>
        <v xml:space="preserve">S-805-A REINFORCEMENT  </v>
      </c>
      <c r="B332" s="13" t="s">
        <v>6414</v>
      </c>
      <c r="C332" s="13" t="s">
        <v>6861</v>
      </c>
      <c r="D332" s="13" t="s">
        <v>6045</v>
      </c>
      <c r="E332" s="13" t="s">
        <v>1569</v>
      </c>
      <c r="F332" s="13" t="s">
        <v>188</v>
      </c>
      <c r="G332" s="13" t="s">
        <v>4873</v>
      </c>
      <c r="H332" s="13">
        <v>2004</v>
      </c>
      <c r="I332" s="13">
        <v>331</v>
      </c>
    </row>
    <row r="333" spans="1:9" x14ac:dyDescent="0.25">
      <c r="A333" s="13" t="str">
        <f t="shared" si="5"/>
        <v xml:space="preserve">S-805-B REINFORCEMENT, EPOXY COATED  </v>
      </c>
      <c r="B333" s="13" t="s">
        <v>6416</v>
      </c>
      <c r="C333" s="13" t="s">
        <v>6862</v>
      </c>
      <c r="D333" s="13" t="s">
        <v>6045</v>
      </c>
      <c r="E333" s="13" t="s">
        <v>1569</v>
      </c>
      <c r="F333" s="13" t="s">
        <v>188</v>
      </c>
      <c r="G333" s="13" t="s">
        <v>4873</v>
      </c>
      <c r="H333" s="13">
        <v>2004</v>
      </c>
      <c r="I333" s="13">
        <v>332</v>
      </c>
    </row>
    <row r="334" spans="1:9" x14ac:dyDescent="0.25">
      <c r="A334" s="13" t="str">
        <f t="shared" si="5"/>
        <v xml:space="preserve">S-806-A 19 ' PRECAST CONCRETE SLAB UNIT, ____ ' INTERIOR </v>
      </c>
      <c r="B334" s="13" t="s">
        <v>6418</v>
      </c>
      <c r="C334" s="13" t="s">
        <v>6863</v>
      </c>
      <c r="D334" s="13" t="s">
        <v>5928</v>
      </c>
      <c r="E334" s="13" t="s">
        <v>1569</v>
      </c>
      <c r="F334" s="13" t="s">
        <v>188</v>
      </c>
      <c r="G334" s="13" t="s">
        <v>4873</v>
      </c>
      <c r="H334" s="13">
        <v>2004</v>
      </c>
      <c r="I334" s="13">
        <v>333</v>
      </c>
    </row>
    <row r="335" spans="1:9" x14ac:dyDescent="0.25">
      <c r="A335" s="13" t="str">
        <f t="shared" si="5"/>
        <v xml:space="preserve">S-806-A 31 ' PRECAST CONCRETE SLAB UNIT, ____ ' INTERIOR </v>
      </c>
      <c r="B335" s="13" t="s">
        <v>6418</v>
      </c>
      <c r="C335" s="13" t="s">
        <v>6864</v>
      </c>
      <c r="D335" s="13" t="s">
        <v>5928</v>
      </c>
      <c r="E335" s="13" t="s">
        <v>1569</v>
      </c>
      <c r="F335" s="13" t="s">
        <v>188</v>
      </c>
      <c r="G335" s="13" t="s">
        <v>4873</v>
      </c>
      <c r="H335" s="13">
        <v>2004</v>
      </c>
      <c r="I335" s="13">
        <v>334</v>
      </c>
    </row>
    <row r="336" spans="1:9" x14ac:dyDescent="0.25">
      <c r="A336" s="13" t="str">
        <f t="shared" si="5"/>
        <v xml:space="preserve">S-806-A 40 ' PRECAST CONCRETE SLAB UNIT, ____ ' INTERIOR </v>
      </c>
      <c r="B336" s="13" t="s">
        <v>6418</v>
      </c>
      <c r="C336" s="13" t="s">
        <v>6865</v>
      </c>
      <c r="D336" s="13" t="s">
        <v>5928</v>
      </c>
      <c r="E336" s="13" t="s">
        <v>1569</v>
      </c>
      <c r="F336" s="13" t="s">
        <v>188</v>
      </c>
      <c r="G336" s="13" t="s">
        <v>4873</v>
      </c>
      <c r="H336" s="13">
        <v>2004</v>
      </c>
      <c r="I336" s="13">
        <v>335</v>
      </c>
    </row>
    <row r="337" spans="1:9" x14ac:dyDescent="0.25">
      <c r="A337" s="13" t="str">
        <f t="shared" si="5"/>
        <v xml:space="preserve">S-806-B 19 ' PRECAST CONCRETE SLAB UNIT, CURB </v>
      </c>
      <c r="B337" s="13" t="s">
        <v>6420</v>
      </c>
      <c r="C337" s="13" t="s">
        <v>6866</v>
      </c>
      <c r="D337" s="13" t="s">
        <v>5928</v>
      </c>
      <c r="E337" s="13" t="s">
        <v>1569</v>
      </c>
      <c r="F337" s="13" t="s">
        <v>188</v>
      </c>
      <c r="G337" s="13" t="s">
        <v>4873</v>
      </c>
      <c r="H337" s="13">
        <v>2004</v>
      </c>
      <c r="I337" s="13">
        <v>336</v>
      </c>
    </row>
    <row r="338" spans="1:9" x14ac:dyDescent="0.25">
      <c r="A338" s="13" t="str">
        <f t="shared" si="5"/>
        <v xml:space="preserve">S-806-B 31 ' PRECAST CONCRETE SLAB UNIT, CURB </v>
      </c>
      <c r="B338" s="13" t="s">
        <v>6420</v>
      </c>
      <c r="C338" s="13" t="s">
        <v>6867</v>
      </c>
      <c r="D338" s="13" t="s">
        <v>5928</v>
      </c>
      <c r="E338" s="13" t="s">
        <v>1569</v>
      </c>
      <c r="F338" s="13" t="s">
        <v>188</v>
      </c>
      <c r="G338" s="13" t="s">
        <v>4873</v>
      </c>
      <c r="H338" s="13">
        <v>2004</v>
      </c>
      <c r="I338" s="13">
        <v>337</v>
      </c>
    </row>
    <row r="339" spans="1:9" x14ac:dyDescent="0.25">
      <c r="A339" s="13" t="str">
        <f t="shared" si="5"/>
        <v xml:space="preserve">S-806-B 40 ' PRECAST CONCRETE SLAB UNIT, CURB </v>
      </c>
      <c r="B339" s="13" t="s">
        <v>6420</v>
      </c>
      <c r="C339" s="13" t="s">
        <v>6868</v>
      </c>
      <c r="D339" s="13" t="s">
        <v>5928</v>
      </c>
      <c r="E339" s="13" t="s">
        <v>1569</v>
      </c>
      <c r="F339" s="13" t="s">
        <v>188</v>
      </c>
      <c r="G339" s="13" t="s">
        <v>4873</v>
      </c>
      <c r="H339" s="13">
        <v>2004</v>
      </c>
      <c r="I339" s="13">
        <v>338</v>
      </c>
    </row>
    <row r="340" spans="1:9" x14ac:dyDescent="0.25">
      <c r="A340" s="13" t="str">
        <f t="shared" si="5"/>
        <v xml:space="preserve">S-806-C 19 ' PRECAST CONCRETE SLAB UNIT, ____ ' EXTERIOR </v>
      </c>
      <c r="B340" s="13" t="s">
        <v>6422</v>
      </c>
      <c r="C340" s="13" t="s">
        <v>6869</v>
      </c>
      <c r="D340" s="13" t="s">
        <v>5928</v>
      </c>
      <c r="E340" s="13" t="s">
        <v>1569</v>
      </c>
      <c r="F340" s="13" t="s">
        <v>188</v>
      </c>
      <c r="G340" s="13" t="s">
        <v>4873</v>
      </c>
      <c r="H340" s="13">
        <v>2004</v>
      </c>
      <c r="I340" s="13">
        <v>339</v>
      </c>
    </row>
    <row r="341" spans="1:9" x14ac:dyDescent="0.25">
      <c r="A341" s="13" t="str">
        <f t="shared" si="5"/>
        <v xml:space="preserve">S-806-C 31 ' PRECAST CONCRETE SLAB UNIT, ____ ' EXTERIOR </v>
      </c>
      <c r="B341" s="13" t="s">
        <v>6422</v>
      </c>
      <c r="C341" s="13" t="s">
        <v>6870</v>
      </c>
      <c r="D341" s="13" t="s">
        <v>5928</v>
      </c>
      <c r="E341" s="13" t="s">
        <v>1569</v>
      </c>
      <c r="F341" s="13" t="s">
        <v>188</v>
      </c>
      <c r="G341" s="13" t="s">
        <v>4873</v>
      </c>
      <c r="H341" s="13">
        <v>2004</v>
      </c>
      <c r="I341" s="13">
        <v>340</v>
      </c>
    </row>
    <row r="342" spans="1:9" x14ac:dyDescent="0.25">
      <c r="A342" s="13" t="str">
        <f t="shared" si="5"/>
        <v xml:space="preserve">S-806-C 40 ' PRECAST CONCRETE SLAB UNIT, ____ ' EXTERIOR </v>
      </c>
      <c r="B342" s="13" t="s">
        <v>6422</v>
      </c>
      <c r="C342" s="13" t="s">
        <v>6871</v>
      </c>
      <c r="D342" s="13" t="s">
        <v>5928</v>
      </c>
      <c r="E342" s="13" t="s">
        <v>1569</v>
      </c>
      <c r="F342" s="13" t="s">
        <v>188</v>
      </c>
      <c r="G342" s="13" t="s">
        <v>4873</v>
      </c>
      <c r="H342" s="13">
        <v>2004</v>
      </c>
      <c r="I342" s="13">
        <v>341</v>
      </c>
    </row>
    <row r="343" spans="1:9" x14ac:dyDescent="0.25">
      <c r="A343" s="13" t="str">
        <f t="shared" si="5"/>
        <v>S-806-D 19 ' PRECAST CONCRETE SLAB UNIT, ____ ' INTERIOR,  __ DEG SKEW, __ FWD</v>
      </c>
      <c r="B343" s="13" t="s">
        <v>6424</v>
      </c>
      <c r="C343" s="13" t="s">
        <v>6872</v>
      </c>
      <c r="D343" s="13" t="s">
        <v>5928</v>
      </c>
      <c r="E343" s="13" t="s">
        <v>1569</v>
      </c>
      <c r="F343" s="13" t="s">
        <v>188</v>
      </c>
      <c r="G343" s="13" t="s">
        <v>4873</v>
      </c>
      <c r="H343" s="13">
        <v>2004</v>
      </c>
      <c r="I343" s="13">
        <v>342</v>
      </c>
    </row>
    <row r="344" spans="1:9" x14ac:dyDescent="0.25">
      <c r="A344" s="13" t="str">
        <f t="shared" si="5"/>
        <v>S-806-D 31 ' PRECAST CONCRETE SLAB UNIT, ____ ' INTERIOR,  __ DEG SKEW, __ FWD</v>
      </c>
      <c r="B344" s="13" t="s">
        <v>6424</v>
      </c>
      <c r="C344" s="13" t="s">
        <v>6873</v>
      </c>
      <c r="D344" s="13" t="s">
        <v>5928</v>
      </c>
      <c r="E344" s="13" t="s">
        <v>1569</v>
      </c>
      <c r="F344" s="13" t="s">
        <v>188</v>
      </c>
      <c r="G344" s="13" t="s">
        <v>4873</v>
      </c>
      <c r="H344" s="13">
        <v>2004</v>
      </c>
      <c r="I344" s="13">
        <v>343</v>
      </c>
    </row>
    <row r="345" spans="1:9" x14ac:dyDescent="0.25">
      <c r="A345" s="13" t="str">
        <f t="shared" si="5"/>
        <v>S-806-D 40 ' PRECAST CONCRETE SLAB UNIT, ____ ' INTERIOR,  __ DEG SKEW, __ FWD</v>
      </c>
      <c r="B345" s="13" t="s">
        <v>6424</v>
      </c>
      <c r="C345" s="13" t="s">
        <v>6874</v>
      </c>
      <c r="D345" s="13" t="s">
        <v>5928</v>
      </c>
      <c r="E345" s="13" t="s">
        <v>1569</v>
      </c>
      <c r="F345" s="13" t="s">
        <v>188</v>
      </c>
      <c r="G345" s="13" t="s">
        <v>4873</v>
      </c>
      <c r="H345" s="13">
        <v>2004</v>
      </c>
      <c r="I345" s="13">
        <v>344</v>
      </c>
    </row>
    <row r="346" spans="1:9" x14ac:dyDescent="0.25">
      <c r="A346" s="13" t="str">
        <f t="shared" si="5"/>
        <v xml:space="preserve">S-806-E 19 ' PRECAST CONCRETE SLAB UNIT, CURB, __ DEG SKEW, __ FWD </v>
      </c>
      <c r="B346" s="13" t="s">
        <v>6426</v>
      </c>
      <c r="C346" s="13" t="s">
        <v>6875</v>
      </c>
      <c r="D346" s="13" t="s">
        <v>5928</v>
      </c>
      <c r="E346" s="13" t="s">
        <v>1569</v>
      </c>
      <c r="F346" s="13" t="s">
        <v>188</v>
      </c>
      <c r="G346" s="13" t="s">
        <v>4873</v>
      </c>
      <c r="H346" s="13">
        <v>2004</v>
      </c>
      <c r="I346" s="13">
        <v>345</v>
      </c>
    </row>
    <row r="347" spans="1:9" x14ac:dyDescent="0.25">
      <c r="A347" s="13" t="str">
        <f t="shared" si="5"/>
        <v xml:space="preserve">S-806-E 31 ' PRECAST CONCRETE SLAB UNIT, CURB, __ DEG SKEW, __ FWD </v>
      </c>
      <c r="B347" s="13" t="s">
        <v>6426</v>
      </c>
      <c r="C347" s="13" t="s">
        <v>6876</v>
      </c>
      <c r="D347" s="13" t="s">
        <v>5928</v>
      </c>
      <c r="E347" s="13" t="s">
        <v>1569</v>
      </c>
      <c r="F347" s="13" t="s">
        <v>188</v>
      </c>
      <c r="G347" s="13" t="s">
        <v>4873</v>
      </c>
      <c r="H347" s="13">
        <v>2004</v>
      </c>
      <c r="I347" s="13">
        <v>346</v>
      </c>
    </row>
    <row r="348" spans="1:9" x14ac:dyDescent="0.25">
      <c r="A348" s="13" t="str">
        <f t="shared" si="5"/>
        <v xml:space="preserve">S-806-E 40 ' PRECAST CONCRETE SLAB UNIT, CURB, __ DEG SKEW, __ FWD </v>
      </c>
      <c r="B348" s="13" t="s">
        <v>6426</v>
      </c>
      <c r="C348" s="13" t="s">
        <v>6877</v>
      </c>
      <c r="D348" s="13" t="s">
        <v>5928</v>
      </c>
      <c r="E348" s="13" t="s">
        <v>1569</v>
      </c>
      <c r="F348" s="13" t="s">
        <v>188</v>
      </c>
      <c r="G348" s="13" t="s">
        <v>4873</v>
      </c>
      <c r="H348" s="13">
        <v>2004</v>
      </c>
      <c r="I348" s="13">
        <v>347</v>
      </c>
    </row>
    <row r="349" spans="1:9" x14ac:dyDescent="0.25">
      <c r="A349" s="13" t="str">
        <f t="shared" si="5"/>
        <v>S-806-F 19 ' PRECAST CONCRETE SLAB UNIT, ____ ' EXTERIOR,  __ DEG SKEW, __ FWD</v>
      </c>
      <c r="B349" s="13" t="s">
        <v>6428</v>
      </c>
      <c r="C349" s="13" t="s">
        <v>6878</v>
      </c>
      <c r="D349" s="13" t="s">
        <v>5928</v>
      </c>
      <c r="E349" s="13" t="s">
        <v>1569</v>
      </c>
      <c r="F349" s="13" t="s">
        <v>188</v>
      </c>
      <c r="G349" s="13" t="s">
        <v>4873</v>
      </c>
      <c r="H349" s="13">
        <v>2004</v>
      </c>
      <c r="I349" s="13">
        <v>348</v>
      </c>
    </row>
    <row r="350" spans="1:9" x14ac:dyDescent="0.25">
      <c r="A350" s="13" t="str">
        <f t="shared" si="5"/>
        <v>S-806-F 31 ' PRECAST CONCRETE SLAB UNIT, ____ ' EXTERIOR,  __ DEG SKEW, __ FWD</v>
      </c>
      <c r="B350" s="13" t="s">
        <v>6428</v>
      </c>
      <c r="C350" s="13" t="s">
        <v>6879</v>
      </c>
      <c r="D350" s="13" t="s">
        <v>5928</v>
      </c>
      <c r="E350" s="13" t="s">
        <v>1569</v>
      </c>
      <c r="F350" s="13" t="s">
        <v>188</v>
      </c>
      <c r="G350" s="13" t="s">
        <v>4873</v>
      </c>
      <c r="H350" s="13">
        <v>2004</v>
      </c>
      <c r="I350" s="13">
        <v>349</v>
      </c>
    </row>
    <row r="351" spans="1:9" x14ac:dyDescent="0.25">
      <c r="A351" s="13" t="str">
        <f t="shared" si="5"/>
        <v>S-806-F 40 ' PRECAST CONCRETE SLAB UNIT, ____ ' EXTERIOR,  __ DEG SKEW, __ FWD</v>
      </c>
      <c r="B351" s="13" t="s">
        <v>6428</v>
      </c>
      <c r="C351" s="13" t="s">
        <v>6880</v>
      </c>
      <c r="D351" s="13" t="s">
        <v>5928</v>
      </c>
      <c r="E351" s="13" t="s">
        <v>1569</v>
      </c>
      <c r="F351" s="13" t="s">
        <v>188</v>
      </c>
      <c r="G351" s="13" t="s">
        <v>4873</v>
      </c>
      <c r="H351" s="13">
        <v>2004</v>
      </c>
      <c r="I351" s="13">
        <v>350</v>
      </c>
    </row>
    <row r="352" spans="1:9" x14ac:dyDescent="0.25">
      <c r="A352" s="13" t="str">
        <f t="shared" si="5"/>
        <v xml:space="preserve">S-806-G PRECAST CONCRETE BARRIER RAIL  </v>
      </c>
      <c r="B352" s="13" t="s">
        <v>6430</v>
      </c>
      <c r="C352" s="13" t="s">
        <v>6881</v>
      </c>
      <c r="D352" s="13" t="s">
        <v>5837</v>
      </c>
      <c r="E352" s="13" t="s">
        <v>1569</v>
      </c>
      <c r="F352" s="13" t="s">
        <v>188</v>
      </c>
      <c r="G352" s="13" t="s">
        <v>4873</v>
      </c>
      <c r="H352" s="13">
        <v>2004</v>
      </c>
      <c r="I352" s="13">
        <v>351</v>
      </c>
    </row>
    <row r="353" spans="1:9" x14ac:dyDescent="0.25">
      <c r="A353" s="13" t="str">
        <f t="shared" si="5"/>
        <v xml:space="preserve">S-806-H BEAM TYPE RAILING WITH CONCRETE POSTS </v>
      </c>
      <c r="B353" s="13" t="s">
        <v>6432</v>
      </c>
      <c r="C353" s="13" t="s">
        <v>6882</v>
      </c>
      <c r="D353" s="13" t="s">
        <v>5837</v>
      </c>
      <c r="E353" s="13" t="s">
        <v>1569</v>
      </c>
      <c r="F353" s="13" t="s">
        <v>188</v>
      </c>
      <c r="G353" s="13" t="s">
        <v>4873</v>
      </c>
      <c r="H353" s="13">
        <v>2004</v>
      </c>
      <c r="I353" s="13">
        <v>352</v>
      </c>
    </row>
    <row r="354" spans="1:9" x14ac:dyDescent="0.25">
      <c r="A354" s="13" t="str">
        <f t="shared" si="5"/>
        <v xml:space="preserve">S-806-I __ ' PRECAST CONCRETE CAP, INTERMEDIATE UNIT, __________ PILE, </v>
      </c>
      <c r="B354" s="13" t="s">
        <v>6434</v>
      </c>
      <c r="C354" s="13" t="s">
        <v>6883</v>
      </c>
      <c r="D354" s="13" t="s">
        <v>5928</v>
      </c>
      <c r="E354" s="13" t="s">
        <v>1569</v>
      </c>
      <c r="F354" s="13" t="s">
        <v>188</v>
      </c>
      <c r="G354" s="13" t="s">
        <v>4873</v>
      </c>
      <c r="H354" s="13">
        <v>2004</v>
      </c>
      <c r="I354" s="13">
        <v>353</v>
      </c>
    </row>
    <row r="355" spans="1:9" x14ac:dyDescent="0.25">
      <c r="A355" s="13" t="str">
        <f t="shared" si="5"/>
        <v xml:space="preserve">S-806-J __ ' PRECAST CONCRETE CAP, END UNIT, __________ PILE, </v>
      </c>
      <c r="B355" s="13" t="s">
        <v>6436</v>
      </c>
      <c r="C355" s="13" t="s">
        <v>6884</v>
      </c>
      <c r="D355" s="13" t="s">
        <v>5928</v>
      </c>
      <c r="E355" s="13" t="s">
        <v>1569</v>
      </c>
      <c r="F355" s="13" t="s">
        <v>188</v>
      </c>
      <c r="G355" s="13" t="s">
        <v>4873</v>
      </c>
      <c r="H355" s="13">
        <v>2004</v>
      </c>
      <c r="I355" s="13">
        <v>354</v>
      </c>
    </row>
    <row r="356" spans="1:9" x14ac:dyDescent="0.25">
      <c r="A356" s="13" t="str">
        <f t="shared" si="5"/>
        <v>S-806-K __ ' PRECAST CONCRETE CAP, INTERMEDIATE UNIT, __________ PILE, __ DEG SKEW, __ FWD.</v>
      </c>
      <c r="B356" s="13" t="s">
        <v>6438</v>
      </c>
      <c r="C356" s="13" t="s">
        <v>6885</v>
      </c>
      <c r="D356" s="13" t="s">
        <v>5928</v>
      </c>
      <c r="E356" s="13" t="s">
        <v>1569</v>
      </c>
      <c r="F356" s="13" t="s">
        <v>188</v>
      </c>
      <c r="G356" s="13" t="s">
        <v>4873</v>
      </c>
      <c r="H356" s="13">
        <v>2004</v>
      </c>
      <c r="I356" s="13">
        <v>355</v>
      </c>
    </row>
    <row r="357" spans="1:9" x14ac:dyDescent="0.25">
      <c r="A357" s="13" t="str">
        <f t="shared" si="5"/>
        <v>S-806-L __ ' PRECAST CONCRETE CAP, END UNIT, __________ PILE, __ DEG SKEW, __ FWD.</v>
      </c>
      <c r="B357" s="13" t="s">
        <v>6440</v>
      </c>
      <c r="C357" s="13" t="s">
        <v>6886</v>
      </c>
      <c r="D357" s="13" t="s">
        <v>5928</v>
      </c>
      <c r="E357" s="13" t="s">
        <v>1569</v>
      </c>
      <c r="F357" s="13" t="s">
        <v>188</v>
      </c>
      <c r="G357" s="13" t="s">
        <v>4873</v>
      </c>
      <c r="H357" s="13">
        <v>2004</v>
      </c>
      <c r="I357" s="13">
        <v>356</v>
      </c>
    </row>
    <row r="358" spans="1:9" x14ac:dyDescent="0.25">
      <c r="A358" s="13" t="str">
        <f t="shared" si="5"/>
        <v xml:space="preserve">S-806-M PRECAST CONCRETE WING  </v>
      </c>
      <c r="B358" s="13" t="s">
        <v>6442</v>
      </c>
      <c r="C358" s="13" t="s">
        <v>6887</v>
      </c>
      <c r="D358" s="13" t="s">
        <v>5928</v>
      </c>
      <c r="E358" s="13" t="s">
        <v>1569</v>
      </c>
      <c r="F358" s="13" t="s">
        <v>188</v>
      </c>
      <c r="G358" s="13" t="s">
        <v>4873</v>
      </c>
      <c r="H358" s="13">
        <v>2004</v>
      </c>
      <c r="I358" s="13">
        <v>357</v>
      </c>
    </row>
    <row r="359" spans="1:9" x14ac:dyDescent="0.25">
      <c r="A359" s="13" t="str">
        <f t="shared" si="5"/>
        <v>901-S-806-S-A 31 ' PRECAST SLAB UNIT, CURB (SALVAGE AND REINSTALLATION)</v>
      </c>
      <c r="B359" s="18" t="s">
        <v>6888</v>
      </c>
      <c r="C359" s="13" t="s">
        <v>6889</v>
      </c>
      <c r="D359" s="13" t="s">
        <v>5928</v>
      </c>
      <c r="E359" s="13" t="s">
        <v>1569</v>
      </c>
      <c r="F359" s="13" t="s">
        <v>188</v>
      </c>
      <c r="G359" s="13" t="s">
        <v>4873</v>
      </c>
      <c r="H359" s="13">
        <v>2004</v>
      </c>
      <c r="I359" s="13">
        <v>358</v>
      </c>
    </row>
    <row r="360" spans="1:9" x14ac:dyDescent="0.25">
      <c r="A360" s="13" t="str">
        <f t="shared" si="5"/>
        <v>901-S-806-S-B 31 ' PRECAST SLAB UNIT, CURB (SALVAGE AND REINSTALLATION)</v>
      </c>
      <c r="B360" s="18" t="s">
        <v>6890</v>
      </c>
      <c r="C360" s="13" t="s">
        <v>6889</v>
      </c>
      <c r="D360" s="13" t="s">
        <v>5928</v>
      </c>
      <c r="E360" s="13" t="s">
        <v>1569</v>
      </c>
      <c r="F360" s="13" t="s">
        <v>188</v>
      </c>
      <c r="G360" s="13" t="s">
        <v>4873</v>
      </c>
      <c r="H360" s="13">
        <v>2004</v>
      </c>
      <c r="I360" s="13">
        <v>359</v>
      </c>
    </row>
    <row r="361" spans="1:9" x14ac:dyDescent="0.25">
      <c r="A361" s="13" t="str">
        <f t="shared" si="5"/>
        <v>901-S-806-S-H Beam Type Railing with Concrete Posts (Salvage and Reinstallation)</v>
      </c>
      <c r="B361" s="18" t="s">
        <v>6891</v>
      </c>
      <c r="C361" s="13" t="s">
        <v>6892</v>
      </c>
      <c r="D361" s="13" t="s">
        <v>5837</v>
      </c>
      <c r="E361" s="13" t="s">
        <v>1569</v>
      </c>
      <c r="F361" s="13" t="s">
        <v>188</v>
      </c>
      <c r="G361" s="13" t="s">
        <v>4873</v>
      </c>
      <c r="H361" s="13">
        <v>2004</v>
      </c>
      <c r="I361" s="13">
        <v>360</v>
      </c>
    </row>
    <row r="362" spans="1:9" x14ac:dyDescent="0.25">
      <c r="A362" s="13" t="str">
        <f t="shared" si="5"/>
        <v xml:space="preserve">S-810-A STRUCTURAL STEEL  </v>
      </c>
      <c r="B362" s="13" t="s">
        <v>6444</v>
      </c>
      <c r="C362" s="13" t="s">
        <v>6893</v>
      </c>
      <c r="D362" s="13" t="s">
        <v>6045</v>
      </c>
      <c r="E362" s="13" t="s">
        <v>1569</v>
      </c>
      <c r="F362" s="13" t="s">
        <v>188</v>
      </c>
      <c r="G362" s="13" t="s">
        <v>4873</v>
      </c>
      <c r="H362" s="13">
        <v>2004</v>
      </c>
      <c r="I362" s="13">
        <v>361</v>
      </c>
    </row>
    <row r="363" spans="1:9" x14ac:dyDescent="0.25">
      <c r="A363" s="13" t="str">
        <f t="shared" si="5"/>
        <v xml:space="preserve">S-810-B STEEL SUPERSTRUCTURE  </v>
      </c>
      <c r="B363" s="13" t="s">
        <v>6446</v>
      </c>
      <c r="C363" s="13" t="s">
        <v>6894</v>
      </c>
      <c r="D363" s="13" t="s">
        <v>5826</v>
      </c>
      <c r="E363" s="13" t="s">
        <v>1569</v>
      </c>
      <c r="F363" s="13" t="s">
        <v>188</v>
      </c>
      <c r="G363" s="13" t="s">
        <v>4873</v>
      </c>
      <c r="H363" s="13">
        <v>2004</v>
      </c>
      <c r="I363" s="13">
        <v>362</v>
      </c>
    </row>
    <row r="364" spans="1:9" x14ac:dyDescent="0.25">
      <c r="A364" s="13" t="str">
        <f t="shared" si="5"/>
        <v xml:space="preserve">S-810-C MISCELLANEOUS BRIDGE APPURTENANCES  </v>
      </c>
      <c r="B364" s="13" t="s">
        <v>6448</v>
      </c>
      <c r="C364" s="13" t="s">
        <v>6895</v>
      </c>
      <c r="D364" s="13" t="s">
        <v>5826</v>
      </c>
      <c r="E364" s="13" t="s">
        <v>1569</v>
      </c>
      <c r="F364" s="13" t="s">
        <v>188</v>
      </c>
      <c r="G364" s="13" t="s">
        <v>4873</v>
      </c>
      <c r="H364" s="13">
        <v>2004</v>
      </c>
      <c r="I364" s="13">
        <v>363</v>
      </c>
    </row>
    <row r="365" spans="1:9" x14ac:dyDescent="0.25">
      <c r="A365" s="13" t="str">
        <f t="shared" si="5"/>
        <v xml:space="preserve">S-811-A BRONZE PLATES  </v>
      </c>
      <c r="B365" s="13" t="s">
        <v>6450</v>
      </c>
      <c r="C365" s="13" t="s">
        <v>6896</v>
      </c>
      <c r="D365" s="13" t="s">
        <v>6045</v>
      </c>
      <c r="E365" s="13" t="s">
        <v>1569</v>
      </c>
      <c r="F365" s="13" t="s">
        <v>188</v>
      </c>
      <c r="G365" s="13" t="s">
        <v>4873</v>
      </c>
      <c r="H365" s="13">
        <v>2004</v>
      </c>
      <c r="I365" s="13">
        <v>364</v>
      </c>
    </row>
    <row r="366" spans="1:9" x14ac:dyDescent="0.25">
      <c r="A366" s="13" t="str">
        <f t="shared" si="5"/>
        <v xml:space="preserve">S-811-B COPPER-ALLOY PLATES  </v>
      </c>
      <c r="B366" s="13" t="s">
        <v>6452</v>
      </c>
      <c r="C366" s="13" t="s">
        <v>6897</v>
      </c>
      <c r="D366" s="13" t="s">
        <v>6045</v>
      </c>
      <c r="E366" s="13" t="s">
        <v>1569</v>
      </c>
      <c r="F366" s="13" t="s">
        <v>188</v>
      </c>
      <c r="G366" s="13" t="s">
        <v>4873</v>
      </c>
      <c r="H366" s="13">
        <v>2004</v>
      </c>
      <c r="I366" s="13">
        <v>365</v>
      </c>
    </row>
    <row r="367" spans="1:9" x14ac:dyDescent="0.25">
      <c r="A367" s="13" t="str">
        <f t="shared" si="5"/>
        <v xml:space="preserve">S-811-C SELF-LUBRICATING ___________ PLATES  </v>
      </c>
      <c r="B367" s="13" t="s">
        <v>6454</v>
      </c>
      <c r="C367" s="13" t="s">
        <v>6898</v>
      </c>
      <c r="D367" s="13" t="s">
        <v>6045</v>
      </c>
      <c r="E367" s="13" t="s">
        <v>1569</v>
      </c>
      <c r="F367" s="13" t="s">
        <v>188</v>
      </c>
      <c r="G367" s="13" t="s">
        <v>4873</v>
      </c>
      <c r="H367" s="13">
        <v>2004</v>
      </c>
      <c r="I367" s="13">
        <v>366</v>
      </c>
    </row>
    <row r="368" spans="1:9" x14ac:dyDescent="0.25">
      <c r="A368" s="13" t="str">
        <f t="shared" si="5"/>
        <v xml:space="preserve">S-812-A STEEL GRID FLOOR (OPEN TYPE)  </v>
      </c>
      <c r="B368" s="13" t="s">
        <v>6456</v>
      </c>
      <c r="C368" s="13" t="s">
        <v>6899</v>
      </c>
      <c r="D368" s="13" t="s">
        <v>6247</v>
      </c>
      <c r="E368" s="13" t="s">
        <v>1569</v>
      </c>
      <c r="F368" s="13" t="s">
        <v>188</v>
      </c>
      <c r="G368" s="13" t="s">
        <v>4873</v>
      </c>
      <c r="H368" s="13">
        <v>2004</v>
      </c>
      <c r="I368" s="13">
        <v>367</v>
      </c>
    </row>
    <row r="369" spans="1:9" x14ac:dyDescent="0.25">
      <c r="A369" s="13" t="str">
        <f t="shared" si="5"/>
        <v xml:space="preserve">S-812-B STEEL GRID FLOOR (CONCRETE FILLED TYPE) </v>
      </c>
      <c r="B369" s="13" t="s">
        <v>6458</v>
      </c>
      <c r="C369" s="13" t="s">
        <v>6900</v>
      </c>
      <c r="D369" s="13" t="s">
        <v>6247</v>
      </c>
      <c r="E369" s="13" t="s">
        <v>1569</v>
      </c>
      <c r="F369" s="13" t="s">
        <v>188</v>
      </c>
      <c r="G369" s="13" t="s">
        <v>4873</v>
      </c>
      <c r="H369" s="13">
        <v>2004</v>
      </c>
      <c r="I369" s="13">
        <v>368</v>
      </c>
    </row>
    <row r="370" spans="1:9" x14ac:dyDescent="0.25">
      <c r="A370" s="13" t="str">
        <f t="shared" si="5"/>
        <v xml:space="preserve">S-813-A CONCRETE RAILING  </v>
      </c>
      <c r="B370" s="13" t="s">
        <v>6460</v>
      </c>
      <c r="C370" s="13" t="s">
        <v>6901</v>
      </c>
      <c r="D370" s="13" t="s">
        <v>5837</v>
      </c>
      <c r="E370" s="13" t="s">
        <v>1569</v>
      </c>
      <c r="F370" s="13" t="s">
        <v>188</v>
      </c>
      <c r="G370" s="13" t="s">
        <v>4873</v>
      </c>
      <c r="H370" s="13">
        <v>2004</v>
      </c>
      <c r="I370" s="13">
        <v>369</v>
      </c>
    </row>
    <row r="371" spans="1:9" x14ac:dyDescent="0.25">
      <c r="A371" s="13" t="str">
        <f t="shared" si="5"/>
        <v xml:space="preserve">S-813-B CONCRETE-STEEL RAILING  </v>
      </c>
      <c r="B371" s="13" t="s">
        <v>6462</v>
      </c>
      <c r="C371" s="13" t="s">
        <v>6902</v>
      </c>
      <c r="D371" s="13" t="s">
        <v>5837</v>
      </c>
      <c r="E371" s="13" t="s">
        <v>1569</v>
      </c>
      <c r="F371" s="13" t="s">
        <v>188</v>
      </c>
      <c r="G371" s="13" t="s">
        <v>4873</v>
      </c>
      <c r="H371" s="13">
        <v>2004</v>
      </c>
      <c r="I371" s="13">
        <v>370</v>
      </c>
    </row>
    <row r="372" spans="1:9" x14ac:dyDescent="0.25">
      <c r="A372" s="13" t="str">
        <f t="shared" si="5"/>
        <v xml:space="preserve">S-813-C CONCRETE-ALUMINUM RAILING  </v>
      </c>
      <c r="B372" s="13" t="s">
        <v>6464</v>
      </c>
      <c r="C372" s="13" t="s">
        <v>6903</v>
      </c>
      <c r="D372" s="13" t="s">
        <v>5837</v>
      </c>
      <c r="E372" s="13" t="s">
        <v>1569</v>
      </c>
      <c r="F372" s="13" t="s">
        <v>188</v>
      </c>
      <c r="G372" s="13" t="s">
        <v>4873</v>
      </c>
      <c r="H372" s="13">
        <v>2004</v>
      </c>
      <c r="I372" s="13">
        <v>371</v>
      </c>
    </row>
    <row r="373" spans="1:9" x14ac:dyDescent="0.25">
      <c r="A373" s="13" t="str">
        <f t="shared" si="5"/>
        <v xml:space="preserve">S-813-D ______________ RAILING  </v>
      </c>
      <c r="B373" s="13" t="s">
        <v>6466</v>
      </c>
      <c r="C373" s="13" t="s">
        <v>6904</v>
      </c>
      <c r="D373" s="13" t="s">
        <v>5837</v>
      </c>
      <c r="E373" s="13" t="s">
        <v>1569</v>
      </c>
      <c r="F373" s="13" t="s">
        <v>188</v>
      </c>
      <c r="G373" s="13" t="s">
        <v>4873</v>
      </c>
      <c r="H373" s="13">
        <v>2004</v>
      </c>
      <c r="I373" s="13">
        <v>372</v>
      </c>
    </row>
    <row r="374" spans="1:9" x14ac:dyDescent="0.25">
      <c r="A374" s="13" t="str">
        <f t="shared" si="5"/>
        <v xml:space="preserve">S-814-A PAINTING OF METAL STRUCTURES  </v>
      </c>
      <c r="B374" s="13" t="s">
        <v>6468</v>
      </c>
      <c r="C374" s="13" t="s">
        <v>6905</v>
      </c>
      <c r="D374" s="13" t="s">
        <v>5826</v>
      </c>
      <c r="E374" s="13" t="s">
        <v>1569</v>
      </c>
      <c r="F374" s="13" t="s">
        <v>188</v>
      </c>
      <c r="G374" s="13" t="s">
        <v>4873</v>
      </c>
      <c r="H374" s="13">
        <v>2004</v>
      </c>
      <c r="I374" s="13">
        <v>373</v>
      </c>
    </row>
    <row r="375" spans="1:9" x14ac:dyDescent="0.25">
      <c r="A375" s="13" t="str">
        <f t="shared" si="5"/>
        <v xml:space="preserve">S-814-B PAINTING OF ___________________  </v>
      </c>
      <c r="B375" s="13" t="s">
        <v>6470</v>
      </c>
      <c r="C375" s="13" t="s">
        <v>6906</v>
      </c>
      <c r="D375" s="13" t="s">
        <v>5826</v>
      </c>
      <c r="E375" s="13" t="s">
        <v>1569</v>
      </c>
      <c r="F375" s="13" t="s">
        <v>188</v>
      </c>
      <c r="G375" s="13" t="s">
        <v>4873</v>
      </c>
      <c r="H375" s="13">
        <v>2004</v>
      </c>
      <c r="I375" s="13">
        <v>374</v>
      </c>
    </row>
    <row r="376" spans="1:9" x14ac:dyDescent="0.25">
      <c r="A376" s="13" t="str">
        <f t="shared" si="5"/>
        <v xml:space="preserve">S-815-A LOOSE RIPRAP, 100 LB.  </v>
      </c>
      <c r="B376" s="13" t="s">
        <v>6472</v>
      </c>
      <c r="C376" s="13" t="s">
        <v>6907</v>
      </c>
      <c r="D376" s="13" t="s">
        <v>5882</v>
      </c>
      <c r="E376" s="13" t="s">
        <v>1569</v>
      </c>
      <c r="F376" s="13" t="s">
        <v>188</v>
      </c>
      <c r="G376" s="13" t="s">
        <v>4873</v>
      </c>
      <c r="H376" s="13">
        <v>2004</v>
      </c>
      <c r="I376" s="13">
        <v>375</v>
      </c>
    </row>
    <row r="377" spans="1:9" x14ac:dyDescent="0.25">
      <c r="A377" s="13" t="str">
        <f t="shared" si="5"/>
        <v xml:space="preserve">S-815-A LOOSE RIPRAP, 200 LB.  </v>
      </c>
      <c r="B377" s="13" t="s">
        <v>6472</v>
      </c>
      <c r="C377" s="13" t="s">
        <v>6908</v>
      </c>
      <c r="D377" s="13" t="s">
        <v>5882</v>
      </c>
      <c r="E377" s="13" t="s">
        <v>1569</v>
      </c>
      <c r="F377" s="13" t="s">
        <v>188</v>
      </c>
      <c r="G377" s="13" t="s">
        <v>4873</v>
      </c>
      <c r="H377" s="13">
        <v>2004</v>
      </c>
      <c r="I377" s="13">
        <v>376</v>
      </c>
    </row>
    <row r="378" spans="1:9" x14ac:dyDescent="0.25">
      <c r="A378" s="13" t="str">
        <f t="shared" si="5"/>
        <v xml:space="preserve">S-815-A LOOSE RIPRAP, 300 LB.  </v>
      </c>
      <c r="B378" s="13" t="s">
        <v>6472</v>
      </c>
      <c r="C378" s="13" t="s">
        <v>6909</v>
      </c>
      <c r="D378" s="13" t="s">
        <v>5882</v>
      </c>
      <c r="E378" s="13" t="s">
        <v>1569</v>
      </c>
      <c r="F378" s="13" t="s">
        <v>188</v>
      </c>
      <c r="G378" s="13" t="s">
        <v>4873</v>
      </c>
      <c r="H378" s="13">
        <v>2004</v>
      </c>
      <c r="I378" s="13">
        <v>377</v>
      </c>
    </row>
    <row r="379" spans="1:9" x14ac:dyDescent="0.25">
      <c r="A379" s="13" t="str">
        <f t="shared" si="5"/>
        <v xml:space="preserve">S-815-A-1 LOOSE RIPRAP, 100 LB.  </v>
      </c>
      <c r="B379" s="13" t="s">
        <v>6474</v>
      </c>
      <c r="C379" s="13" t="s">
        <v>6907</v>
      </c>
      <c r="D379" s="13" t="s">
        <v>5839</v>
      </c>
      <c r="E379" s="13" t="s">
        <v>1569</v>
      </c>
      <c r="F379" s="13" t="s">
        <v>188</v>
      </c>
      <c r="G379" s="13" t="s">
        <v>4873</v>
      </c>
      <c r="H379" s="13">
        <v>2004</v>
      </c>
      <c r="I379" s="13">
        <v>378</v>
      </c>
    </row>
    <row r="380" spans="1:9" x14ac:dyDescent="0.25">
      <c r="A380" s="13" t="str">
        <f t="shared" si="5"/>
        <v xml:space="preserve">S-815-A-1 LOOSE RIPRAP, 200 LB.  </v>
      </c>
      <c r="B380" s="13" t="s">
        <v>6474</v>
      </c>
      <c r="C380" s="13" t="s">
        <v>6908</v>
      </c>
      <c r="D380" s="13" t="s">
        <v>5839</v>
      </c>
      <c r="E380" s="13" t="s">
        <v>1569</v>
      </c>
      <c r="F380" s="13" t="s">
        <v>188</v>
      </c>
      <c r="G380" s="13" t="s">
        <v>4873</v>
      </c>
      <c r="H380" s="13">
        <v>2004</v>
      </c>
      <c r="I380" s="13">
        <v>379</v>
      </c>
    </row>
    <row r="381" spans="1:9" x14ac:dyDescent="0.25">
      <c r="A381" s="13" t="str">
        <f t="shared" si="5"/>
        <v xml:space="preserve">S-815-A-1 LOOSE RIPRAP, 300 LB.  </v>
      </c>
      <c r="B381" s="13" t="s">
        <v>6474</v>
      </c>
      <c r="C381" s="13" t="s">
        <v>6909</v>
      </c>
      <c r="D381" s="13" t="s">
        <v>5839</v>
      </c>
      <c r="E381" s="13" t="s">
        <v>1569</v>
      </c>
      <c r="F381" s="13" t="s">
        <v>188</v>
      </c>
      <c r="G381" s="13" t="s">
        <v>4873</v>
      </c>
      <c r="H381" s="13">
        <v>2004</v>
      </c>
      <c r="I381" s="13">
        <v>380</v>
      </c>
    </row>
    <row r="382" spans="1:9" x14ac:dyDescent="0.25">
      <c r="A382" s="13" t="str">
        <f t="shared" si="5"/>
        <v xml:space="preserve">S-815-B GROUTED RIPRAP  </v>
      </c>
      <c r="B382" s="13" t="s">
        <v>6476</v>
      </c>
      <c r="C382" s="13" t="s">
        <v>6910</v>
      </c>
      <c r="D382" s="13" t="s">
        <v>5839</v>
      </c>
      <c r="E382" s="13" t="s">
        <v>1569</v>
      </c>
      <c r="F382" s="13" t="s">
        <v>188</v>
      </c>
      <c r="G382" s="13" t="s">
        <v>4873</v>
      </c>
      <c r="H382" s="13">
        <v>2004</v>
      </c>
      <c r="I382" s="13">
        <v>381</v>
      </c>
    </row>
    <row r="383" spans="1:9" x14ac:dyDescent="0.25">
      <c r="A383" s="13" t="str">
        <f t="shared" si="5"/>
        <v xml:space="preserve">S-815-C CONCRETE RIPRAP IN BAGS  </v>
      </c>
      <c r="B383" s="13" t="s">
        <v>6478</v>
      </c>
      <c r="C383" s="13" t="s">
        <v>6911</v>
      </c>
      <c r="D383" s="13" t="s">
        <v>5844</v>
      </c>
      <c r="E383" s="13" t="s">
        <v>1569</v>
      </c>
      <c r="F383" s="13" t="s">
        <v>188</v>
      </c>
      <c r="G383" s="13" t="s">
        <v>4873</v>
      </c>
      <c r="H383" s="13">
        <v>2004</v>
      </c>
      <c r="I383" s="13">
        <v>382</v>
      </c>
    </row>
    <row r="384" spans="1:9" x14ac:dyDescent="0.25">
      <c r="A384" s="13" t="str">
        <f t="shared" si="5"/>
        <v xml:space="preserve">S-815-D CONCRETE SLOPE PAVING  </v>
      </c>
      <c r="B384" s="13" t="s">
        <v>6480</v>
      </c>
      <c r="C384" s="13" t="s">
        <v>6912</v>
      </c>
      <c r="D384" s="13" t="s">
        <v>5844</v>
      </c>
      <c r="E384" s="13" t="s">
        <v>1569</v>
      </c>
      <c r="F384" s="13" t="s">
        <v>188</v>
      </c>
      <c r="G384" s="13" t="s">
        <v>4873</v>
      </c>
      <c r="H384" s="13">
        <v>2004</v>
      </c>
      <c r="I384" s="13">
        <v>383</v>
      </c>
    </row>
    <row r="385" spans="1:9" x14ac:dyDescent="0.25">
      <c r="A385" s="13" t="str">
        <f t="shared" si="5"/>
        <v xml:space="preserve">S-815-E GEOTEXTILE FABRIC UNDER __________, TYPE ___, AOS ____ </v>
      </c>
      <c r="B385" s="13" t="s">
        <v>6482</v>
      </c>
      <c r="C385" s="13" t="s">
        <v>6913</v>
      </c>
      <c r="D385" s="13" t="s">
        <v>5839</v>
      </c>
      <c r="E385" s="13" t="s">
        <v>187</v>
      </c>
      <c r="F385" s="13" t="s">
        <v>188</v>
      </c>
      <c r="G385" s="13" t="s">
        <v>4873</v>
      </c>
      <c r="H385" s="13">
        <v>2004</v>
      </c>
      <c r="I385" s="13">
        <v>384</v>
      </c>
    </row>
    <row r="386" spans="1:9" x14ac:dyDescent="0.25">
      <c r="A386" s="13" t="str">
        <f t="shared" si="5"/>
        <v xml:space="preserve">S-815-F SEDIMENT CONTROL STONE  </v>
      </c>
      <c r="B386" s="13" t="s">
        <v>6484</v>
      </c>
      <c r="C386" s="13" t="s">
        <v>6914</v>
      </c>
      <c r="D386" s="13" t="s">
        <v>5882</v>
      </c>
      <c r="E386" s="13" t="s">
        <v>1569</v>
      </c>
      <c r="F386" s="13" t="s">
        <v>188</v>
      </c>
      <c r="G386" s="13" t="s">
        <v>4873</v>
      </c>
      <c r="H386" s="13">
        <v>2004</v>
      </c>
      <c r="I386" s="13">
        <v>385</v>
      </c>
    </row>
    <row r="387" spans="1:9" x14ac:dyDescent="0.25">
      <c r="A387" s="13" t="str">
        <f t="shared" ref="A387:A395" si="6">_xlfn.CONCAT(B387," ", C387)</f>
        <v xml:space="preserve">S-815-F-1 SEDIMENT CONTROL STONE  </v>
      </c>
      <c r="B387" s="13" t="s">
        <v>6486</v>
      </c>
      <c r="C387" s="13" t="s">
        <v>6914</v>
      </c>
      <c r="D387" s="13" t="s">
        <v>5844</v>
      </c>
      <c r="E387" s="13" t="s">
        <v>1569</v>
      </c>
      <c r="F387" s="13" t="s">
        <v>188</v>
      </c>
      <c r="G387" s="13" t="s">
        <v>4873</v>
      </c>
      <c r="H387" s="13">
        <v>2004</v>
      </c>
      <c r="I387" s="13">
        <v>386</v>
      </c>
    </row>
    <row r="388" spans="1:9" x14ac:dyDescent="0.25">
      <c r="A388" s="13" t="str">
        <f t="shared" si="6"/>
        <v xml:space="preserve">S-816-A MAINTENANCE PAINTING OF METAL STRUCTURE </v>
      </c>
      <c r="B388" s="13" t="s">
        <v>6487</v>
      </c>
      <c r="C388" s="13" t="s">
        <v>6915</v>
      </c>
      <c r="D388" s="13" t="s">
        <v>5826</v>
      </c>
      <c r="E388" s="13" t="s">
        <v>1569</v>
      </c>
      <c r="F388" s="13" t="s">
        <v>188</v>
      </c>
      <c r="G388" s="13" t="s">
        <v>4873</v>
      </c>
      <c r="H388" s="13">
        <v>2004</v>
      </c>
      <c r="I388" s="13">
        <v>387</v>
      </c>
    </row>
    <row r="389" spans="1:9" x14ac:dyDescent="0.25">
      <c r="A389" s="13" t="str">
        <f t="shared" si="6"/>
        <v xml:space="preserve">S-816-B MAINTENANCE PAINTING OF METAL STRUCTURE, _____________________ </v>
      </c>
      <c r="B389" s="13" t="s">
        <v>6489</v>
      </c>
      <c r="C389" s="13" t="s">
        <v>6916</v>
      </c>
      <c r="D389" s="13" t="s">
        <v>5928</v>
      </c>
      <c r="E389" s="13" t="s">
        <v>1569</v>
      </c>
      <c r="F389" s="13" t="s">
        <v>188</v>
      </c>
      <c r="G389" s="13" t="s">
        <v>4873</v>
      </c>
      <c r="H389" s="13">
        <v>2004</v>
      </c>
      <c r="I389" s="13">
        <v>388</v>
      </c>
    </row>
    <row r="390" spans="1:9" x14ac:dyDescent="0.25">
      <c r="A390" s="13" t="str">
        <f t="shared" si="6"/>
        <v xml:space="preserve">S-816-C MAINTENANCE PAINTING OF ___________  </v>
      </c>
      <c r="B390" s="13" t="s">
        <v>6491</v>
      </c>
      <c r="C390" s="13" t="s">
        <v>6917</v>
      </c>
      <c r="D390" s="13" t="s">
        <v>5826</v>
      </c>
      <c r="E390" s="13" t="s">
        <v>1569</v>
      </c>
      <c r="F390" s="13" t="s">
        <v>188</v>
      </c>
      <c r="G390" s="13" t="s">
        <v>4873</v>
      </c>
      <c r="H390" s="13">
        <v>2004</v>
      </c>
      <c r="I390" s="13">
        <v>389</v>
      </c>
    </row>
    <row r="391" spans="1:9" x14ac:dyDescent="0.25">
      <c r="A391" s="13" t="str">
        <f t="shared" si="6"/>
        <v>901-S-816-C MAINTENANCE PAINTING OF EXPOSED METAL COMPONENTS</v>
      </c>
      <c r="B391" s="18" t="s">
        <v>6918</v>
      </c>
      <c r="C391" s="13" t="s">
        <v>6919</v>
      </c>
      <c r="D391" s="13" t="s">
        <v>5826</v>
      </c>
      <c r="E391" s="13" t="s">
        <v>1569</v>
      </c>
      <c r="F391" s="13" t="s">
        <v>188</v>
      </c>
      <c r="G391" s="13" t="s">
        <v>4873</v>
      </c>
      <c r="H391" s="13">
        <v>2004</v>
      </c>
      <c r="I391" s="13">
        <v>390</v>
      </c>
    </row>
    <row r="392" spans="1:9" x14ac:dyDescent="0.25">
      <c r="A392" s="13" t="str">
        <f t="shared" si="6"/>
        <v xml:space="preserve">S-820-A TREATED TIMBER  </v>
      </c>
      <c r="B392" s="13" t="s">
        <v>6920</v>
      </c>
      <c r="C392" s="13" t="s">
        <v>6921</v>
      </c>
      <c r="D392" s="13" t="s">
        <v>6922</v>
      </c>
      <c r="E392" s="13" t="s">
        <v>1569</v>
      </c>
      <c r="F392" s="13" t="s">
        <v>188</v>
      </c>
      <c r="G392" s="13" t="s">
        <v>4873</v>
      </c>
      <c r="H392" s="13">
        <v>2004</v>
      </c>
      <c r="I392" s="13">
        <v>391</v>
      </c>
    </row>
    <row r="393" spans="1:9" x14ac:dyDescent="0.25">
      <c r="A393" s="13" t="str">
        <f t="shared" si="6"/>
        <v xml:space="preserve">S-820-B UNTREATED TIMBER  </v>
      </c>
      <c r="B393" s="13" t="s">
        <v>6923</v>
      </c>
      <c r="C393" s="13" t="s">
        <v>6924</v>
      </c>
      <c r="D393" s="13" t="s">
        <v>6922</v>
      </c>
      <c r="E393" s="13" t="s">
        <v>1569</v>
      </c>
      <c r="F393" s="13" t="s">
        <v>188</v>
      </c>
      <c r="G393" s="13" t="s">
        <v>4873</v>
      </c>
      <c r="H393" s="13">
        <v>2004</v>
      </c>
      <c r="I393" s="13">
        <v>392</v>
      </c>
    </row>
    <row r="394" spans="1:9" x14ac:dyDescent="0.25">
      <c r="A394" s="13" t="str">
        <f t="shared" si="6"/>
        <v xml:space="preserve">S-820-C UNTREATED TIMBER PILING  </v>
      </c>
      <c r="B394" s="13" t="s">
        <v>6925</v>
      </c>
      <c r="C394" s="13" t="s">
        <v>6926</v>
      </c>
      <c r="D394" s="13" t="s">
        <v>5837</v>
      </c>
      <c r="E394" s="13" t="s">
        <v>1569</v>
      </c>
      <c r="F394" s="13" t="s">
        <v>188</v>
      </c>
      <c r="G394" s="13" t="s">
        <v>4873</v>
      </c>
      <c r="H394" s="13">
        <v>2004</v>
      </c>
      <c r="I394" s="13">
        <v>393</v>
      </c>
    </row>
    <row r="395" spans="1:9" x14ac:dyDescent="0.25">
      <c r="A395" s="13" t="str">
        <f t="shared" si="6"/>
        <v xml:space="preserve">S-820-D TREATED TIMBER PILING  </v>
      </c>
      <c r="B395" s="13" t="s">
        <v>6927</v>
      </c>
      <c r="C395" s="13" t="s">
        <v>6928</v>
      </c>
      <c r="D395" s="13" t="s">
        <v>5837</v>
      </c>
      <c r="E395" s="13" t="s">
        <v>1569</v>
      </c>
      <c r="F395" s="13" t="s">
        <v>188</v>
      </c>
      <c r="G395" s="13" t="s">
        <v>4873</v>
      </c>
      <c r="H395" s="13">
        <v>2004</v>
      </c>
      <c r="I395" s="13">
        <v>394</v>
      </c>
    </row>
    <row r="396" spans="1:9" x14ac:dyDescent="0.25">
      <c r="A396" s="13"/>
      <c r="B396" s="13"/>
      <c r="C396" s="13"/>
      <c r="D396" s="13"/>
      <c r="E396" s="13"/>
      <c r="F396" s="13"/>
      <c r="G396" s="13"/>
      <c r="H396" s="13"/>
      <c r="I396" s="13"/>
    </row>
    <row r="397" spans="1:9" x14ac:dyDescent="0.25">
      <c r="A397" s="13"/>
      <c r="B397" s="13"/>
      <c r="C397" s="13"/>
      <c r="D397" s="13"/>
      <c r="E397" s="13"/>
      <c r="F397" s="13"/>
      <c r="G397" s="13"/>
      <c r="H397" s="13"/>
      <c r="I397" s="13"/>
    </row>
    <row r="398" spans="1:9" x14ac:dyDescent="0.25">
      <c r="A398" s="13"/>
      <c r="B398" s="13"/>
      <c r="C398" s="13"/>
      <c r="D398" s="13"/>
      <c r="E398" s="13"/>
      <c r="F398" s="13"/>
      <c r="G398" s="13"/>
      <c r="H398" s="13"/>
      <c r="I398" s="13"/>
    </row>
    <row r="399" spans="1:9" x14ac:dyDescent="0.25">
      <c r="A399" s="13"/>
      <c r="B399" s="13"/>
      <c r="C399" s="13"/>
      <c r="D399" s="13"/>
      <c r="E399" s="13"/>
      <c r="F399" s="13"/>
      <c r="G399" s="13"/>
      <c r="H399" s="13"/>
      <c r="I399" s="13"/>
    </row>
    <row r="400" spans="1:9" x14ac:dyDescent="0.25">
      <c r="A400" s="13"/>
      <c r="B400" s="13"/>
      <c r="C400" s="13"/>
      <c r="D400" s="13"/>
      <c r="E400" s="13"/>
      <c r="F400" s="13"/>
      <c r="G400" s="13"/>
      <c r="H400" s="13"/>
      <c r="I400" s="13"/>
    </row>
    <row r="401" spans="1:9" x14ac:dyDescent="0.25">
      <c r="A401" s="13"/>
      <c r="B401" s="13"/>
      <c r="C401" s="13"/>
      <c r="D401" s="13"/>
      <c r="E401" s="13"/>
      <c r="F401" s="13"/>
      <c r="G401" s="13"/>
      <c r="H401" s="13"/>
      <c r="I401" s="13"/>
    </row>
    <row r="402" spans="1:9" x14ac:dyDescent="0.25">
      <c r="A402" s="13"/>
      <c r="B402" s="13"/>
      <c r="C402" s="13"/>
      <c r="D402" s="13"/>
      <c r="E402" s="13"/>
      <c r="F402" s="13"/>
      <c r="G402" s="13"/>
      <c r="H402" s="13"/>
      <c r="I402" s="13"/>
    </row>
    <row r="403" spans="1:9" x14ac:dyDescent="0.25">
      <c r="A403" s="13"/>
      <c r="B403" s="13"/>
      <c r="C403" s="13"/>
      <c r="D403" s="13"/>
      <c r="E403" s="13"/>
      <c r="F403" s="13"/>
      <c r="G403" s="13"/>
      <c r="H403" s="13"/>
      <c r="I403" s="13"/>
    </row>
    <row r="404" spans="1:9" x14ac:dyDescent="0.25">
      <c r="A404" s="13"/>
      <c r="B404" s="13"/>
      <c r="C404" s="13"/>
      <c r="D404" s="13"/>
      <c r="E404" s="13"/>
      <c r="F404" s="13"/>
      <c r="G404" s="13"/>
      <c r="H404" s="13"/>
      <c r="I404" s="13"/>
    </row>
    <row r="405" spans="1:9" x14ac:dyDescent="0.25">
      <c r="A405" s="13"/>
      <c r="B405" s="13"/>
      <c r="C405" s="13"/>
      <c r="D405" s="13"/>
      <c r="E405" s="13"/>
      <c r="F405" s="13"/>
      <c r="G405" s="13"/>
      <c r="H405" s="13"/>
      <c r="I405" s="13"/>
    </row>
    <row r="406" spans="1:9" x14ac:dyDescent="0.25">
      <c r="A406" s="13"/>
      <c r="B406" s="13"/>
      <c r="C406" s="13"/>
      <c r="D406" s="13"/>
      <c r="E406" s="13"/>
      <c r="F406" s="13"/>
      <c r="G406" s="13"/>
      <c r="H406" s="13"/>
      <c r="I406" s="13"/>
    </row>
    <row r="407" spans="1:9" x14ac:dyDescent="0.25">
      <c r="A407" s="13"/>
      <c r="B407" s="13"/>
      <c r="C407" s="13"/>
      <c r="D407" s="13"/>
      <c r="E407" s="13"/>
      <c r="F407" s="13"/>
      <c r="G407" s="13"/>
      <c r="H407" s="13"/>
      <c r="I407" s="13"/>
    </row>
    <row r="408" spans="1:9" x14ac:dyDescent="0.25">
      <c r="A408" s="13"/>
      <c r="B408" s="13"/>
      <c r="C408" s="13"/>
      <c r="D408" s="13"/>
      <c r="E408" s="13"/>
      <c r="F408" s="13"/>
      <c r="G408" s="13"/>
      <c r="H408" s="13"/>
      <c r="I408" s="13"/>
    </row>
    <row r="409" spans="1:9" x14ac:dyDescent="0.25">
      <c r="A409" s="13"/>
      <c r="B409" s="13"/>
      <c r="C409" s="13"/>
      <c r="D409" s="13"/>
      <c r="E409" s="13"/>
      <c r="F409" s="13"/>
      <c r="G409" s="13"/>
      <c r="H409" s="13"/>
      <c r="I409" s="13"/>
    </row>
    <row r="410" spans="1:9" x14ac:dyDescent="0.25">
      <c r="A410" s="13"/>
      <c r="B410" s="13"/>
      <c r="C410" s="13"/>
      <c r="D410" s="13"/>
      <c r="E410" s="13"/>
      <c r="F410" s="13"/>
      <c r="G410" s="13"/>
      <c r="H410" s="13"/>
      <c r="I410" s="13"/>
    </row>
    <row r="411" spans="1:9" x14ac:dyDescent="0.25">
      <c r="A411" s="13"/>
      <c r="B411" s="13"/>
      <c r="C411" s="13"/>
      <c r="D411" s="13"/>
      <c r="E411" s="13"/>
      <c r="F411" s="13"/>
      <c r="G411" s="13"/>
      <c r="H411" s="13"/>
      <c r="I411" s="13"/>
    </row>
    <row r="412" spans="1:9" x14ac:dyDescent="0.25">
      <c r="A412" s="13"/>
      <c r="B412" s="13"/>
      <c r="C412" s="13"/>
      <c r="D412" s="13"/>
      <c r="E412" s="13"/>
      <c r="F412" s="13"/>
      <c r="G412" s="13"/>
      <c r="H412" s="13"/>
      <c r="I412" s="13"/>
    </row>
    <row r="413" spans="1:9" x14ac:dyDescent="0.25">
      <c r="A413" s="13"/>
      <c r="B413" s="13"/>
      <c r="C413" s="13"/>
      <c r="D413" s="13"/>
      <c r="E413" s="13"/>
      <c r="F413" s="13"/>
      <c r="G413" s="13"/>
      <c r="H413" s="13"/>
      <c r="I413" s="13"/>
    </row>
    <row r="414" spans="1:9" x14ac:dyDescent="0.25">
      <c r="A414" s="13"/>
      <c r="B414" s="13"/>
      <c r="C414" s="13"/>
      <c r="D414" s="13"/>
      <c r="E414" s="13"/>
      <c r="F414" s="13"/>
      <c r="G414" s="13"/>
      <c r="H414" s="13"/>
      <c r="I414" s="13"/>
    </row>
    <row r="415" spans="1:9" x14ac:dyDescent="0.25">
      <c r="A415" s="13"/>
      <c r="B415" s="13"/>
      <c r="C415" s="13"/>
      <c r="D415" s="13"/>
      <c r="E415" s="13"/>
      <c r="F415" s="13"/>
      <c r="G415" s="13"/>
      <c r="H415" s="13"/>
      <c r="I415" s="13"/>
    </row>
    <row r="416" spans="1:9" x14ac:dyDescent="0.25">
      <c r="A416" s="13"/>
      <c r="B416" s="13"/>
      <c r="C416" s="13"/>
      <c r="D416" s="13"/>
      <c r="E416" s="13"/>
      <c r="F416" s="13"/>
      <c r="G416" s="13"/>
      <c r="H416" s="13"/>
      <c r="I416" s="13"/>
    </row>
    <row r="417" spans="1:9" x14ac:dyDescent="0.25">
      <c r="A417" s="13"/>
      <c r="B417" s="13"/>
      <c r="C417" s="13"/>
      <c r="D417" s="13"/>
      <c r="E417" s="13"/>
      <c r="F417" s="13"/>
      <c r="G417" s="13"/>
      <c r="H417" s="13"/>
      <c r="I417" s="13"/>
    </row>
    <row r="418" spans="1:9" x14ac:dyDescent="0.25">
      <c r="A418" s="13"/>
      <c r="B418" s="13"/>
      <c r="C418" s="13"/>
      <c r="D418" s="13"/>
      <c r="E418" s="13"/>
      <c r="F418" s="13"/>
      <c r="G418" s="13"/>
      <c r="H418" s="13"/>
      <c r="I418" s="13"/>
    </row>
    <row r="419" spans="1:9" x14ac:dyDescent="0.25">
      <c r="A419" s="13"/>
      <c r="B419" s="13"/>
      <c r="C419" s="13"/>
      <c r="D419" s="13"/>
      <c r="E419" s="13"/>
      <c r="F419" s="13"/>
      <c r="G419" s="13"/>
      <c r="H419" s="13"/>
      <c r="I419" s="13"/>
    </row>
    <row r="420" spans="1:9" x14ac:dyDescent="0.25">
      <c r="A420" s="13"/>
      <c r="B420" s="13"/>
      <c r="C420" s="13"/>
      <c r="D420" s="13"/>
      <c r="E420" s="13"/>
      <c r="F420" s="13"/>
      <c r="G420" s="13"/>
      <c r="H420" s="13"/>
      <c r="I420" s="13"/>
    </row>
    <row r="421" spans="1:9" x14ac:dyDescent="0.25">
      <c r="A421" s="13"/>
      <c r="B421" s="13"/>
      <c r="C421" s="13"/>
      <c r="D421" s="13"/>
      <c r="E421" s="13"/>
      <c r="F421" s="13"/>
      <c r="G421" s="13"/>
      <c r="H421" s="13"/>
      <c r="I421" s="13"/>
    </row>
    <row r="422" spans="1:9" x14ac:dyDescent="0.25">
      <c r="A422" s="13"/>
      <c r="B422" s="13"/>
      <c r="C422" s="13"/>
      <c r="D422" s="13"/>
      <c r="E422" s="13"/>
      <c r="F422" s="13"/>
      <c r="G422" s="13"/>
      <c r="H422" s="13"/>
      <c r="I422" s="13"/>
    </row>
    <row r="423" spans="1:9" x14ac:dyDescent="0.25">
      <c r="A423" s="13"/>
      <c r="B423" s="13"/>
      <c r="C423" s="13"/>
      <c r="D423" s="13"/>
      <c r="E423" s="13"/>
      <c r="F423" s="13"/>
      <c r="G423" s="13"/>
      <c r="H423" s="13"/>
      <c r="I423" s="13"/>
    </row>
    <row r="424" spans="1:9" x14ac:dyDescent="0.25">
      <c r="A424" s="13"/>
      <c r="B424" s="13"/>
      <c r="C424" s="13"/>
      <c r="D424" s="13"/>
      <c r="E424" s="13"/>
      <c r="F424" s="13"/>
      <c r="G424" s="13"/>
      <c r="H424" s="13"/>
      <c r="I424" s="13"/>
    </row>
    <row r="425" spans="1:9" x14ac:dyDescent="0.25">
      <c r="A425" s="13"/>
      <c r="B425" s="13"/>
      <c r="C425" s="13"/>
      <c r="D425" s="13"/>
      <c r="E425" s="13"/>
      <c r="F425" s="13"/>
      <c r="G425" s="13"/>
      <c r="H425" s="13"/>
      <c r="I425" s="13"/>
    </row>
    <row r="426" spans="1:9" x14ac:dyDescent="0.25">
      <c r="A426" s="13"/>
      <c r="B426" s="13"/>
      <c r="C426" s="13"/>
      <c r="D426" s="13"/>
      <c r="E426" s="13"/>
      <c r="F426" s="13"/>
      <c r="G426" s="13"/>
      <c r="H426" s="13"/>
      <c r="I426" s="13"/>
    </row>
    <row r="427" spans="1:9" x14ac:dyDescent="0.25">
      <c r="A427" s="13"/>
      <c r="B427" s="13"/>
      <c r="C427" s="13"/>
      <c r="D427" s="13"/>
      <c r="E427" s="13"/>
      <c r="F427" s="13"/>
      <c r="G427" s="13"/>
      <c r="H427" s="13"/>
      <c r="I427" s="13"/>
    </row>
    <row r="428" spans="1:9" x14ac:dyDescent="0.25">
      <c r="A428" s="13"/>
      <c r="B428" s="13"/>
      <c r="C428" s="13"/>
      <c r="D428" s="13"/>
      <c r="E428" s="13"/>
      <c r="F428" s="13"/>
      <c r="G428" s="13"/>
      <c r="H428" s="13"/>
      <c r="I428" s="13"/>
    </row>
    <row r="429" spans="1:9" x14ac:dyDescent="0.25">
      <c r="A429" s="13"/>
      <c r="B429" s="13"/>
      <c r="C429" s="13"/>
      <c r="D429" s="13"/>
      <c r="E429" s="13"/>
      <c r="F429" s="13"/>
      <c r="G429" s="13"/>
      <c r="H429" s="13"/>
      <c r="I429" s="13"/>
    </row>
    <row r="430" spans="1:9" x14ac:dyDescent="0.25">
      <c r="A430" s="13"/>
      <c r="B430" s="13"/>
      <c r="C430" s="13"/>
      <c r="D430" s="13"/>
      <c r="E430" s="13"/>
      <c r="F430" s="13"/>
      <c r="G430" s="13"/>
      <c r="H430" s="13"/>
      <c r="I430" s="13"/>
    </row>
    <row r="431" spans="1:9" x14ac:dyDescent="0.25">
      <c r="A431" s="13"/>
      <c r="B431" s="13"/>
      <c r="C431" s="13"/>
      <c r="D431" s="13"/>
      <c r="E431" s="13"/>
      <c r="F431" s="13"/>
      <c r="G431" s="13"/>
      <c r="H431" s="13"/>
      <c r="I431" s="13"/>
    </row>
    <row r="432" spans="1:9" x14ac:dyDescent="0.25">
      <c r="A432" s="13"/>
      <c r="B432" s="13"/>
      <c r="C432" s="13"/>
      <c r="D432" s="13"/>
      <c r="E432" s="13"/>
      <c r="F432" s="13"/>
      <c r="G432" s="13"/>
      <c r="H432" s="13"/>
      <c r="I432" s="13"/>
    </row>
    <row r="433" spans="1:9" x14ac:dyDescent="0.25">
      <c r="A433" s="13"/>
      <c r="B433" s="13"/>
      <c r="C433" s="13"/>
      <c r="D433" s="13"/>
      <c r="E433" s="13"/>
      <c r="F433" s="13"/>
      <c r="G433" s="13"/>
      <c r="H433" s="13"/>
      <c r="I433" s="13"/>
    </row>
    <row r="434" spans="1:9" x14ac:dyDescent="0.25">
      <c r="A434" s="13"/>
      <c r="B434" s="13"/>
      <c r="C434" s="13"/>
      <c r="D434" s="13"/>
      <c r="E434" s="13"/>
      <c r="F434" s="13"/>
      <c r="G434" s="13"/>
      <c r="H434" s="13"/>
      <c r="I434" s="13"/>
    </row>
    <row r="435" spans="1:9" x14ac:dyDescent="0.25">
      <c r="A435" s="13"/>
      <c r="B435" s="13"/>
      <c r="C435" s="13"/>
      <c r="D435" s="13"/>
      <c r="E435" s="13"/>
      <c r="F435" s="13"/>
      <c r="G435" s="13"/>
      <c r="H435" s="13"/>
      <c r="I435" s="13"/>
    </row>
    <row r="436" spans="1:9" x14ac:dyDescent="0.25">
      <c r="A436" s="13"/>
      <c r="B436" s="13"/>
      <c r="C436" s="13"/>
      <c r="D436" s="13"/>
      <c r="E436" s="13"/>
      <c r="F436" s="13"/>
      <c r="G436" s="13"/>
      <c r="H436" s="13"/>
      <c r="I436" s="13"/>
    </row>
    <row r="437" spans="1:9" x14ac:dyDescent="0.25">
      <c r="A437" s="13"/>
      <c r="B437" s="13"/>
      <c r="C437" s="13"/>
      <c r="D437" s="13"/>
      <c r="E437" s="13"/>
      <c r="F437" s="13"/>
      <c r="G437" s="13"/>
      <c r="H437" s="13"/>
      <c r="I437" s="13"/>
    </row>
    <row r="438" spans="1:9" x14ac:dyDescent="0.25">
      <c r="A438" s="13"/>
      <c r="B438" s="13"/>
      <c r="C438" s="13"/>
      <c r="D438" s="13"/>
      <c r="E438" s="13"/>
      <c r="F438" s="13"/>
      <c r="G438" s="13"/>
      <c r="H438" s="13"/>
      <c r="I438" s="13"/>
    </row>
    <row r="439" spans="1:9" x14ac:dyDescent="0.25">
      <c r="A439" s="13"/>
      <c r="B439" s="13"/>
      <c r="C439" s="13"/>
      <c r="D439" s="13"/>
      <c r="E439" s="13"/>
      <c r="F439" s="13"/>
      <c r="G439" s="13"/>
      <c r="H439" s="13"/>
      <c r="I439" s="13"/>
    </row>
    <row r="440" spans="1:9" x14ac:dyDescent="0.25">
      <c r="A440" s="13"/>
      <c r="B440" s="13"/>
      <c r="C440" s="13"/>
      <c r="D440" s="13"/>
      <c r="E440" s="13"/>
      <c r="F440" s="13"/>
      <c r="G440" s="13"/>
      <c r="H440" s="13"/>
      <c r="I440" s="13"/>
    </row>
    <row r="441" spans="1:9" x14ac:dyDescent="0.25">
      <c r="A441" s="13"/>
      <c r="B441" s="13"/>
      <c r="C441" s="13"/>
      <c r="D441" s="13"/>
      <c r="E441" s="13"/>
      <c r="F441" s="13"/>
      <c r="G441" s="13"/>
      <c r="H441" s="13"/>
      <c r="I441" s="13"/>
    </row>
    <row r="442" spans="1:9" x14ac:dyDescent="0.25">
      <c r="A442" s="13"/>
      <c r="B442" s="13"/>
      <c r="C442" s="13"/>
      <c r="D442" s="13"/>
      <c r="E442" s="13"/>
      <c r="F442" s="13"/>
      <c r="G442" s="13"/>
      <c r="H442" s="13"/>
      <c r="I442" s="13"/>
    </row>
    <row r="443" spans="1:9" x14ac:dyDescent="0.25">
      <c r="A443" s="13"/>
      <c r="B443" s="13"/>
      <c r="C443" s="13"/>
      <c r="D443" s="13"/>
      <c r="E443" s="13"/>
      <c r="F443" s="13"/>
      <c r="G443" s="13"/>
      <c r="H443" s="13"/>
      <c r="I443" s="13"/>
    </row>
    <row r="444" spans="1:9" x14ac:dyDescent="0.25">
      <c r="A444" s="13"/>
      <c r="B444" s="13"/>
      <c r="C444" s="13"/>
      <c r="D444" s="13"/>
      <c r="E444" s="13"/>
      <c r="F444" s="13"/>
      <c r="G444" s="13"/>
      <c r="H444" s="13"/>
      <c r="I444" s="13"/>
    </row>
    <row r="445" spans="1:9" x14ac:dyDescent="0.25">
      <c r="A445" s="13"/>
      <c r="B445" s="13"/>
      <c r="C445" s="13"/>
      <c r="D445" s="13"/>
      <c r="E445" s="13"/>
      <c r="F445" s="13"/>
      <c r="G445" s="13"/>
      <c r="H445" s="13"/>
      <c r="I445" s="13"/>
    </row>
    <row r="446" spans="1:9" x14ac:dyDescent="0.25">
      <c r="A446" s="13"/>
      <c r="B446" s="13"/>
      <c r="C446" s="13"/>
      <c r="D446" s="13"/>
      <c r="E446" s="13"/>
      <c r="F446" s="13"/>
      <c r="G446" s="13"/>
      <c r="H446" s="13"/>
      <c r="I446" s="13"/>
    </row>
    <row r="447" spans="1:9" x14ac:dyDescent="0.25">
      <c r="A447" s="13"/>
      <c r="B447" s="13"/>
      <c r="C447" s="13"/>
      <c r="D447" s="13"/>
      <c r="E447" s="13"/>
      <c r="F447" s="13"/>
      <c r="G447" s="13"/>
      <c r="H447" s="13"/>
      <c r="I447" s="13"/>
    </row>
    <row r="448" spans="1:9" x14ac:dyDescent="0.25">
      <c r="A448" s="13"/>
      <c r="B448" s="13"/>
      <c r="C448" s="13"/>
      <c r="D448" s="13"/>
      <c r="E448" s="13"/>
      <c r="F448" s="13"/>
      <c r="G448" s="13"/>
      <c r="H448" s="13"/>
      <c r="I448" s="13"/>
    </row>
    <row r="449" spans="1:9" x14ac:dyDescent="0.25">
      <c r="A449" s="13"/>
      <c r="B449" s="13"/>
      <c r="C449" s="13"/>
      <c r="D449" s="13"/>
      <c r="E449" s="13"/>
      <c r="F449" s="13"/>
      <c r="G449" s="13"/>
      <c r="H449" s="13"/>
      <c r="I449" s="13"/>
    </row>
    <row r="450" spans="1:9" x14ac:dyDescent="0.25">
      <c r="A450" s="13"/>
      <c r="B450" s="13"/>
      <c r="C450" s="13"/>
      <c r="D450" s="13"/>
      <c r="E450" s="13"/>
      <c r="F450" s="13"/>
      <c r="G450" s="13"/>
      <c r="H450" s="13"/>
      <c r="I450" s="13"/>
    </row>
    <row r="451" spans="1:9" x14ac:dyDescent="0.25">
      <c r="A451" s="13"/>
      <c r="B451" s="13"/>
      <c r="C451" s="13"/>
      <c r="D451" s="13"/>
      <c r="E451" s="13"/>
      <c r="F451" s="13"/>
      <c r="G451" s="13"/>
      <c r="H451" s="13"/>
      <c r="I451" s="13"/>
    </row>
    <row r="452" spans="1:9" x14ac:dyDescent="0.25">
      <c r="A452" s="13"/>
      <c r="B452" s="13"/>
      <c r="C452" s="13"/>
      <c r="D452" s="13"/>
      <c r="E452" s="13"/>
      <c r="F452" s="13"/>
      <c r="G452" s="13"/>
      <c r="H452" s="13"/>
      <c r="I452" s="13"/>
    </row>
    <row r="453" spans="1:9" x14ac:dyDescent="0.25">
      <c r="A453" s="13"/>
      <c r="B453" s="13"/>
      <c r="C453" s="13"/>
      <c r="D453" s="13"/>
      <c r="E453" s="13"/>
      <c r="F453" s="13"/>
      <c r="G453" s="13"/>
      <c r="H453" s="13"/>
      <c r="I453" s="13"/>
    </row>
    <row r="454" spans="1:9" x14ac:dyDescent="0.25">
      <c r="A454" s="13"/>
      <c r="B454" s="13"/>
      <c r="C454" s="13"/>
      <c r="D454" s="13"/>
      <c r="E454" s="13"/>
      <c r="F454" s="13"/>
      <c r="G454" s="13"/>
      <c r="H454" s="13"/>
      <c r="I454" s="13"/>
    </row>
    <row r="455" spans="1:9" x14ac:dyDescent="0.25">
      <c r="A455" s="13"/>
      <c r="B455" s="13"/>
      <c r="C455" s="13"/>
      <c r="D455" s="13"/>
      <c r="E455" s="13"/>
      <c r="F455" s="13"/>
      <c r="G455" s="13"/>
      <c r="H455" s="13"/>
      <c r="I455" s="13"/>
    </row>
    <row r="456" spans="1:9" x14ac:dyDescent="0.25">
      <c r="A456" s="13"/>
      <c r="B456" s="13"/>
      <c r="C456" s="13"/>
      <c r="D456" s="13"/>
      <c r="E456" s="13"/>
      <c r="F456" s="13"/>
      <c r="G456" s="13"/>
      <c r="H456" s="13"/>
      <c r="I456" s="13"/>
    </row>
    <row r="457" spans="1:9" x14ac:dyDescent="0.25">
      <c r="A457" s="13"/>
      <c r="B457" s="13"/>
      <c r="C457" s="13"/>
      <c r="D457" s="13"/>
      <c r="E457" s="13"/>
      <c r="F457" s="13"/>
      <c r="G457" s="13"/>
      <c r="H457" s="13"/>
      <c r="I457" s="13"/>
    </row>
    <row r="458" spans="1:9" x14ac:dyDescent="0.25">
      <c r="A458" s="13"/>
      <c r="B458" s="13"/>
      <c r="C458" s="13"/>
      <c r="D458" s="13"/>
      <c r="E458" s="13"/>
      <c r="F458" s="13"/>
      <c r="G458" s="13"/>
      <c r="H458" s="13"/>
      <c r="I458" s="13"/>
    </row>
    <row r="459" spans="1:9" x14ac:dyDescent="0.25">
      <c r="A459" s="13"/>
      <c r="B459" s="13"/>
      <c r="C459" s="13"/>
      <c r="D459" s="13"/>
      <c r="E459" s="13"/>
      <c r="F459" s="13"/>
      <c r="G459" s="13"/>
      <c r="H459" s="13"/>
      <c r="I459" s="13"/>
    </row>
    <row r="460" spans="1:9" x14ac:dyDescent="0.25">
      <c r="A460" s="13"/>
      <c r="B460" s="13"/>
      <c r="C460" s="13"/>
      <c r="D460" s="13"/>
      <c r="E460" s="13"/>
      <c r="F460" s="13"/>
      <c r="G460" s="13"/>
      <c r="H460" s="13"/>
      <c r="I460" s="13"/>
    </row>
    <row r="461" spans="1:9" x14ac:dyDescent="0.25">
      <c r="A461" s="13"/>
      <c r="B461" s="13"/>
      <c r="C461" s="13"/>
      <c r="D461" s="13"/>
      <c r="E461" s="13"/>
      <c r="F461" s="13"/>
      <c r="G461" s="13"/>
      <c r="H461" s="13"/>
      <c r="I461" s="13"/>
    </row>
    <row r="462" spans="1:9" x14ac:dyDescent="0.25">
      <c r="A462" s="13"/>
      <c r="B462" s="13"/>
      <c r="C462" s="13"/>
      <c r="D462" s="13"/>
      <c r="E462" s="13"/>
      <c r="F462" s="13"/>
      <c r="G462" s="13"/>
      <c r="H462" s="13"/>
      <c r="I462" s="13"/>
    </row>
    <row r="463" spans="1:9" x14ac:dyDescent="0.25">
      <c r="A463" s="13"/>
      <c r="B463" s="13"/>
      <c r="C463" s="13"/>
      <c r="D463" s="13"/>
      <c r="E463" s="13"/>
      <c r="F463" s="13"/>
      <c r="G463" s="13"/>
      <c r="H463" s="13"/>
      <c r="I463" s="13"/>
    </row>
    <row r="464" spans="1:9" x14ac:dyDescent="0.25">
      <c r="A464" s="13"/>
      <c r="B464" s="13"/>
      <c r="C464" s="13"/>
      <c r="D464" s="13"/>
      <c r="E464" s="13"/>
      <c r="F464" s="13"/>
      <c r="G464" s="13"/>
      <c r="H464" s="13"/>
      <c r="I464" s="13"/>
    </row>
    <row r="465" spans="1:9" x14ac:dyDescent="0.25">
      <c r="A465" s="13"/>
      <c r="B465" s="13"/>
      <c r="C465" s="13"/>
      <c r="D465" s="13"/>
      <c r="E465" s="13"/>
      <c r="F465" s="13"/>
      <c r="G465" s="13"/>
      <c r="H465" s="13"/>
      <c r="I465" s="13"/>
    </row>
    <row r="466" spans="1:9" x14ac:dyDescent="0.25">
      <c r="A466" s="13"/>
      <c r="B466" s="13"/>
      <c r="C466" s="13"/>
      <c r="D466" s="13"/>
      <c r="E466" s="13"/>
      <c r="F466" s="13"/>
      <c r="G466" s="13"/>
      <c r="H466" s="13"/>
      <c r="I466" s="13"/>
    </row>
    <row r="467" spans="1:9" x14ac:dyDescent="0.25">
      <c r="A467" s="13"/>
      <c r="B467" s="13"/>
      <c r="C467" s="13"/>
      <c r="D467" s="13"/>
      <c r="E467" s="13"/>
      <c r="F467" s="13"/>
      <c r="G467" s="13"/>
      <c r="H467" s="13"/>
      <c r="I467" s="13"/>
    </row>
    <row r="468" spans="1:9" x14ac:dyDescent="0.25">
      <c r="A468" s="13"/>
      <c r="B468" s="13"/>
      <c r="C468" s="13"/>
      <c r="D468" s="13"/>
      <c r="E468" s="13"/>
      <c r="F468" s="13"/>
      <c r="G468" s="13"/>
      <c r="H468" s="13"/>
      <c r="I468" s="13"/>
    </row>
    <row r="469" spans="1:9" x14ac:dyDescent="0.25">
      <c r="A469" s="13"/>
      <c r="B469" s="13"/>
      <c r="C469" s="13"/>
      <c r="D469" s="13"/>
      <c r="E469" s="13"/>
      <c r="F469" s="13"/>
      <c r="G469" s="13"/>
      <c r="H469" s="13"/>
      <c r="I469" s="13"/>
    </row>
    <row r="470" spans="1:9" x14ac:dyDescent="0.25">
      <c r="A470" s="13"/>
      <c r="B470" s="13"/>
      <c r="C470" s="13"/>
      <c r="D470" s="13"/>
      <c r="E470" s="13"/>
      <c r="F470" s="13"/>
      <c r="G470" s="13"/>
      <c r="H470" s="13"/>
      <c r="I470" s="13"/>
    </row>
    <row r="471" spans="1:9" x14ac:dyDescent="0.25">
      <c r="A471" s="13"/>
      <c r="B471" s="13"/>
      <c r="C471" s="13"/>
      <c r="D471" s="13"/>
      <c r="E471" s="13"/>
      <c r="F471" s="13"/>
      <c r="G471" s="13"/>
      <c r="H471" s="13"/>
      <c r="I471" s="13"/>
    </row>
    <row r="472" spans="1:9" x14ac:dyDescent="0.25">
      <c r="A472" s="13"/>
      <c r="B472" s="13"/>
      <c r="C472" s="13"/>
      <c r="D472" s="13"/>
      <c r="E472" s="13"/>
      <c r="F472" s="13"/>
      <c r="G472" s="13"/>
      <c r="H472" s="13"/>
      <c r="I472" s="13"/>
    </row>
    <row r="473" spans="1:9" x14ac:dyDescent="0.25">
      <c r="A473" s="13"/>
      <c r="B473" s="13"/>
      <c r="C473" s="13"/>
      <c r="D473" s="13"/>
      <c r="E473" s="13"/>
      <c r="F473" s="13"/>
      <c r="G473" s="13"/>
      <c r="H473" s="13"/>
      <c r="I473" s="13"/>
    </row>
    <row r="474" spans="1:9" x14ac:dyDescent="0.25">
      <c r="A474" s="13"/>
      <c r="B474" s="13"/>
      <c r="C474" s="13"/>
      <c r="D474" s="13"/>
      <c r="E474" s="13"/>
      <c r="F474" s="13"/>
      <c r="G474" s="13"/>
      <c r="H474" s="13"/>
      <c r="I474" s="13"/>
    </row>
    <row r="475" spans="1:9" x14ac:dyDescent="0.25">
      <c r="A475" s="13"/>
      <c r="B475" s="13"/>
      <c r="C475" s="13"/>
      <c r="D475" s="13"/>
      <c r="E475" s="13"/>
      <c r="F475" s="13"/>
      <c r="G475" s="13"/>
      <c r="H475" s="13"/>
      <c r="I475" s="13"/>
    </row>
    <row r="476" spans="1:9" x14ac:dyDescent="0.25">
      <c r="A476" s="13"/>
      <c r="B476" s="13"/>
      <c r="C476" s="13"/>
      <c r="D476" s="13"/>
      <c r="E476" s="13"/>
      <c r="F476" s="13"/>
      <c r="G476" s="13"/>
      <c r="H476" s="13"/>
      <c r="I476" s="13"/>
    </row>
    <row r="477" spans="1:9" x14ac:dyDescent="0.25">
      <c r="A477" s="13"/>
      <c r="B477" s="13"/>
      <c r="C477" s="13"/>
      <c r="D477" s="13"/>
      <c r="E477" s="13"/>
      <c r="F477" s="13"/>
      <c r="G477" s="13"/>
      <c r="H477" s="13"/>
      <c r="I477" s="13"/>
    </row>
    <row r="478" spans="1:9" x14ac:dyDescent="0.25">
      <c r="A478" s="13"/>
      <c r="B478" s="13"/>
      <c r="C478" s="13"/>
      <c r="D478" s="13"/>
      <c r="E478" s="13"/>
      <c r="F478" s="13"/>
      <c r="G478" s="13"/>
      <c r="H478" s="13"/>
      <c r="I478" s="13"/>
    </row>
    <row r="479" spans="1:9" x14ac:dyDescent="0.25">
      <c r="A479" s="13"/>
      <c r="B479" s="13"/>
      <c r="C479" s="13"/>
      <c r="D479" s="13"/>
      <c r="E479" s="13"/>
      <c r="F479" s="13"/>
      <c r="G479" s="13"/>
      <c r="H479" s="13"/>
      <c r="I479" s="13"/>
    </row>
    <row r="480" spans="1:9" x14ac:dyDescent="0.25">
      <c r="A480" s="13"/>
      <c r="B480" s="13"/>
      <c r="C480" s="13"/>
      <c r="D480" s="13"/>
      <c r="E480" s="13"/>
      <c r="F480" s="13"/>
      <c r="G480" s="13"/>
      <c r="H480" s="13"/>
      <c r="I480" s="13"/>
    </row>
    <row r="481" spans="1:9" x14ac:dyDescent="0.25">
      <c r="A481" s="13"/>
      <c r="B481" s="13"/>
      <c r="C481" s="13"/>
      <c r="D481" s="13"/>
      <c r="E481" s="13"/>
      <c r="F481" s="13"/>
      <c r="G481" s="13"/>
      <c r="H481" s="13"/>
      <c r="I481" s="13"/>
    </row>
    <row r="482" spans="1:9" x14ac:dyDescent="0.25">
      <c r="A482" s="13"/>
      <c r="B482" s="13"/>
      <c r="C482" s="13"/>
      <c r="D482" s="13"/>
      <c r="E482" s="13"/>
      <c r="F482" s="13"/>
      <c r="G482" s="13"/>
      <c r="H482" s="13"/>
      <c r="I482" s="13"/>
    </row>
    <row r="483" spans="1:9" x14ac:dyDescent="0.25">
      <c r="A483" s="13"/>
      <c r="B483" s="13"/>
      <c r="C483" s="13"/>
      <c r="D483" s="13"/>
      <c r="E483" s="13"/>
      <c r="F483" s="13"/>
      <c r="G483" s="13"/>
      <c r="H483" s="13"/>
      <c r="I483" s="13"/>
    </row>
    <row r="484" spans="1:9" x14ac:dyDescent="0.25">
      <c r="A484" s="13"/>
      <c r="B484" s="13"/>
      <c r="C484" s="13"/>
      <c r="D484" s="13"/>
      <c r="E484" s="13"/>
      <c r="F484" s="13"/>
      <c r="G484" s="13"/>
      <c r="H484" s="13"/>
      <c r="I484" s="13"/>
    </row>
    <row r="485" spans="1:9" x14ac:dyDescent="0.25">
      <c r="A485" s="13"/>
      <c r="B485" s="13"/>
      <c r="C485" s="13"/>
      <c r="D485" s="13"/>
      <c r="E485" s="13"/>
      <c r="F485" s="13"/>
      <c r="G485" s="13"/>
      <c r="H485" s="13"/>
      <c r="I485" s="13"/>
    </row>
    <row r="486" spans="1:9" x14ac:dyDescent="0.25">
      <c r="A486" s="13"/>
      <c r="B486" s="13"/>
      <c r="C486" s="13"/>
      <c r="D486" s="13"/>
      <c r="E486" s="13"/>
      <c r="F486" s="13"/>
      <c r="G486" s="13"/>
      <c r="H486" s="13"/>
      <c r="I486" s="13"/>
    </row>
    <row r="487" spans="1:9" x14ac:dyDescent="0.25">
      <c r="A487" s="13"/>
      <c r="B487" s="13"/>
      <c r="C487" s="13"/>
      <c r="D487" s="13"/>
      <c r="E487" s="13"/>
      <c r="F487" s="13"/>
      <c r="G487" s="13"/>
      <c r="H487" s="13"/>
      <c r="I487" s="13"/>
    </row>
    <row r="488" spans="1:9" x14ac:dyDescent="0.25">
      <c r="A488" s="13"/>
      <c r="B488" s="13"/>
      <c r="C488" s="13"/>
      <c r="D488" s="13"/>
      <c r="E488" s="13"/>
      <c r="F488" s="13"/>
      <c r="G488" s="13"/>
      <c r="H488" s="13"/>
      <c r="I488" s="13"/>
    </row>
    <row r="489" spans="1:9" x14ac:dyDescent="0.25">
      <c r="A489" s="13"/>
      <c r="B489" s="13"/>
      <c r="C489" s="13"/>
      <c r="D489" s="13"/>
      <c r="E489" s="13"/>
      <c r="F489" s="13"/>
      <c r="G489" s="13"/>
      <c r="H489" s="13"/>
      <c r="I489" s="13"/>
    </row>
    <row r="490" spans="1:9" x14ac:dyDescent="0.25">
      <c r="A490" s="13"/>
      <c r="B490" s="13"/>
      <c r="C490" s="13"/>
      <c r="D490" s="13"/>
      <c r="E490" s="13"/>
      <c r="F490" s="13"/>
      <c r="G490" s="13"/>
      <c r="H490" s="13"/>
      <c r="I490" s="13"/>
    </row>
    <row r="491" spans="1:9" x14ac:dyDescent="0.25">
      <c r="A491" s="13"/>
      <c r="B491" s="13"/>
      <c r="C491" s="13"/>
      <c r="D491" s="13"/>
      <c r="E491" s="13"/>
      <c r="F491" s="13"/>
      <c r="G491" s="13"/>
      <c r="H491" s="13"/>
      <c r="I491" s="13"/>
    </row>
    <row r="492" spans="1:9" x14ac:dyDescent="0.25">
      <c r="A492" s="13"/>
      <c r="B492" s="13"/>
      <c r="C492" s="13"/>
      <c r="D492" s="13"/>
      <c r="E492" s="13"/>
      <c r="F492" s="13"/>
      <c r="G492" s="13"/>
      <c r="H492" s="13"/>
      <c r="I492" s="13"/>
    </row>
    <row r="493" spans="1:9" x14ac:dyDescent="0.25">
      <c r="A493" s="13"/>
      <c r="B493" s="13"/>
      <c r="C493" s="13"/>
      <c r="D493" s="13"/>
      <c r="E493" s="13"/>
      <c r="F493" s="13"/>
      <c r="G493" s="13"/>
      <c r="H493" s="13"/>
      <c r="I493" s="13"/>
    </row>
    <row r="494" spans="1:9" x14ac:dyDescent="0.25">
      <c r="A494" s="13"/>
      <c r="B494" s="13"/>
      <c r="C494" s="13"/>
      <c r="D494" s="13"/>
      <c r="E494" s="13"/>
      <c r="F494" s="13"/>
      <c r="G494" s="13"/>
      <c r="H494" s="13"/>
      <c r="I494" s="13"/>
    </row>
    <row r="495" spans="1:9" x14ac:dyDescent="0.25">
      <c r="A495" s="13"/>
      <c r="B495" s="13"/>
      <c r="C495" s="13"/>
      <c r="D495" s="13"/>
      <c r="E495" s="13"/>
      <c r="F495" s="13"/>
      <c r="G495" s="13"/>
      <c r="H495" s="13"/>
      <c r="I495" s="13"/>
    </row>
    <row r="496" spans="1:9" x14ac:dyDescent="0.25">
      <c r="A496" s="13"/>
      <c r="B496" s="13"/>
      <c r="C496" s="13"/>
      <c r="D496" s="13"/>
      <c r="E496" s="13"/>
      <c r="F496" s="13"/>
      <c r="G496" s="13"/>
      <c r="H496" s="13"/>
      <c r="I496" s="13"/>
    </row>
    <row r="497" spans="1:9" x14ac:dyDescent="0.25">
      <c r="A497" s="13"/>
      <c r="B497" s="13"/>
      <c r="C497" s="13"/>
      <c r="D497" s="13"/>
      <c r="E497" s="13"/>
      <c r="F497" s="13"/>
      <c r="G497" s="13"/>
      <c r="H497" s="13"/>
      <c r="I497" s="13"/>
    </row>
    <row r="498" spans="1:9" x14ac:dyDescent="0.25">
      <c r="A498" s="13"/>
      <c r="B498" s="13"/>
      <c r="C498" s="13"/>
      <c r="D498" s="13"/>
      <c r="E498" s="13"/>
      <c r="F498" s="13"/>
      <c r="G498" s="13"/>
      <c r="H498" s="13"/>
      <c r="I498" s="13"/>
    </row>
    <row r="499" spans="1:9" x14ac:dyDescent="0.25">
      <c r="A499" s="13"/>
      <c r="B499" s="13"/>
      <c r="C499" s="13"/>
      <c r="D499" s="13"/>
      <c r="E499" s="13"/>
      <c r="F499" s="13"/>
      <c r="G499" s="13"/>
      <c r="H499" s="13"/>
      <c r="I499" s="13"/>
    </row>
    <row r="500" spans="1:9" x14ac:dyDescent="0.25">
      <c r="A500" s="13"/>
      <c r="B500" s="13"/>
      <c r="C500" s="13"/>
      <c r="D500" s="13"/>
      <c r="E500" s="13"/>
      <c r="F500" s="13"/>
      <c r="G500" s="13"/>
      <c r="H500" s="13"/>
      <c r="I500" s="13"/>
    </row>
    <row r="501" spans="1:9" x14ac:dyDescent="0.25">
      <c r="A501" s="13"/>
      <c r="B501" s="13"/>
      <c r="C501" s="13"/>
      <c r="D501" s="13"/>
      <c r="E501" s="13"/>
      <c r="F501" s="13"/>
      <c r="G501" s="13"/>
      <c r="H501" s="13"/>
      <c r="I501" s="13"/>
    </row>
    <row r="502" spans="1:9" x14ac:dyDescent="0.25">
      <c r="A502" s="13"/>
      <c r="B502" s="13"/>
      <c r="C502" s="13"/>
      <c r="D502" s="13"/>
      <c r="E502" s="13"/>
      <c r="F502" s="13"/>
      <c r="G502" s="13"/>
      <c r="H502" s="13"/>
      <c r="I502" s="13"/>
    </row>
    <row r="503" spans="1:9" x14ac:dyDescent="0.25">
      <c r="A503" s="13"/>
      <c r="B503" s="13"/>
      <c r="C503" s="13"/>
      <c r="D503" s="13"/>
      <c r="E503" s="13"/>
      <c r="F503" s="13"/>
      <c r="G503" s="13"/>
      <c r="H503" s="13"/>
      <c r="I503" s="13"/>
    </row>
    <row r="504" spans="1:9" x14ac:dyDescent="0.25">
      <c r="A504" s="13"/>
      <c r="B504" s="13"/>
      <c r="C504" s="13"/>
      <c r="D504" s="13"/>
      <c r="E504" s="13"/>
      <c r="F504" s="13"/>
      <c r="G504" s="13"/>
      <c r="H504" s="13"/>
      <c r="I504" s="13"/>
    </row>
    <row r="505" spans="1:9" x14ac:dyDescent="0.25">
      <c r="A505" s="13"/>
      <c r="B505" s="13"/>
      <c r="C505" s="13"/>
      <c r="D505" s="13"/>
      <c r="E505" s="13"/>
      <c r="F505" s="13"/>
      <c r="G505" s="13"/>
      <c r="H505" s="13"/>
      <c r="I505" s="13"/>
    </row>
    <row r="506" spans="1:9" x14ac:dyDescent="0.25">
      <c r="A506" s="13"/>
      <c r="B506" s="13"/>
      <c r="C506" s="13"/>
      <c r="D506" s="13"/>
      <c r="E506" s="13"/>
      <c r="F506" s="13"/>
      <c r="G506" s="13"/>
      <c r="H506" s="13"/>
      <c r="I506" s="13"/>
    </row>
    <row r="507" spans="1:9" x14ac:dyDescent="0.25">
      <c r="A507" s="13"/>
      <c r="B507" s="13"/>
      <c r="C507" s="13"/>
      <c r="D507" s="13"/>
      <c r="E507" s="13"/>
      <c r="F507" s="13"/>
      <c r="G507" s="13"/>
      <c r="H507" s="13"/>
      <c r="I507" s="13"/>
    </row>
    <row r="508" spans="1:9" x14ac:dyDescent="0.25">
      <c r="A508" s="13"/>
      <c r="B508" s="13"/>
      <c r="C508" s="13"/>
      <c r="D508" s="13"/>
      <c r="E508" s="13"/>
      <c r="F508" s="13"/>
      <c r="G508" s="13"/>
      <c r="H508" s="13"/>
      <c r="I508" s="13"/>
    </row>
    <row r="509" spans="1:9" x14ac:dyDescent="0.25">
      <c r="A509" s="13"/>
      <c r="B509" s="13"/>
      <c r="C509" s="13"/>
      <c r="D509" s="13"/>
      <c r="E509" s="13"/>
      <c r="F509" s="13"/>
      <c r="G509" s="13"/>
      <c r="H509" s="13"/>
      <c r="I509" s="13"/>
    </row>
    <row r="510" spans="1:9" x14ac:dyDescent="0.25">
      <c r="A510" s="13"/>
      <c r="B510" s="13"/>
      <c r="C510" s="13"/>
      <c r="D510" s="13"/>
      <c r="E510" s="13"/>
      <c r="F510" s="13"/>
      <c r="G510" s="13"/>
      <c r="H510" s="13"/>
      <c r="I510" s="13"/>
    </row>
    <row r="511" spans="1:9" x14ac:dyDescent="0.25">
      <c r="A511" s="13"/>
      <c r="B511" s="13"/>
      <c r="C511" s="13"/>
      <c r="D511" s="13"/>
      <c r="E511" s="13"/>
      <c r="F511" s="13"/>
      <c r="G511" s="13"/>
      <c r="H511" s="13"/>
      <c r="I511" s="13"/>
    </row>
    <row r="512" spans="1:9" x14ac:dyDescent="0.25">
      <c r="A512" s="13"/>
      <c r="B512" s="13"/>
      <c r="C512" s="13"/>
      <c r="D512" s="13"/>
      <c r="E512" s="13"/>
      <c r="F512" s="13"/>
      <c r="G512" s="13"/>
      <c r="H512" s="13"/>
      <c r="I512" s="13"/>
    </row>
    <row r="513" spans="1:9" x14ac:dyDescent="0.25">
      <c r="A513" s="13"/>
      <c r="B513" s="13"/>
      <c r="C513" s="13"/>
      <c r="D513" s="13"/>
      <c r="E513" s="13"/>
      <c r="F513" s="13"/>
      <c r="G513" s="13"/>
      <c r="H513" s="13"/>
      <c r="I513" s="13"/>
    </row>
    <row r="514" spans="1:9" x14ac:dyDescent="0.25">
      <c r="A514" s="13"/>
      <c r="B514" s="13"/>
      <c r="C514" s="13"/>
      <c r="D514" s="13"/>
      <c r="E514" s="13"/>
      <c r="F514" s="13"/>
      <c r="G514" s="13"/>
      <c r="H514" s="13"/>
      <c r="I514" s="13"/>
    </row>
    <row r="515" spans="1:9" x14ac:dyDescent="0.25">
      <c r="A515" s="13"/>
      <c r="B515" s="13"/>
      <c r="C515" s="13"/>
      <c r="D515" s="13"/>
      <c r="E515" s="13"/>
      <c r="F515" s="13"/>
      <c r="G515" s="13"/>
      <c r="H515" s="13"/>
      <c r="I515" s="13"/>
    </row>
    <row r="516" spans="1:9" x14ac:dyDescent="0.25">
      <c r="A516" s="13"/>
      <c r="B516" s="13"/>
      <c r="C516" s="13"/>
      <c r="D516" s="13"/>
      <c r="E516" s="13"/>
      <c r="F516" s="13"/>
      <c r="G516" s="13"/>
      <c r="H516" s="13"/>
      <c r="I516" s="13"/>
    </row>
    <row r="517" spans="1:9" x14ac:dyDescent="0.25">
      <c r="A517" s="13"/>
      <c r="B517" s="13"/>
      <c r="C517" s="13"/>
      <c r="D517" s="13"/>
      <c r="E517" s="13"/>
      <c r="F517" s="13"/>
      <c r="G517" s="13"/>
      <c r="H517" s="13"/>
      <c r="I517" s="13"/>
    </row>
    <row r="518" spans="1:9" x14ac:dyDescent="0.25">
      <c r="A518" s="13"/>
      <c r="B518" s="13"/>
      <c r="C518" s="13"/>
      <c r="D518" s="13"/>
      <c r="E518" s="13"/>
      <c r="F518" s="13"/>
      <c r="G518" s="13"/>
      <c r="H518" s="13"/>
      <c r="I518" s="13"/>
    </row>
    <row r="519" spans="1:9" x14ac:dyDescent="0.25">
      <c r="A519" s="13"/>
      <c r="B519" s="13"/>
      <c r="C519" s="13"/>
      <c r="D519" s="13"/>
      <c r="E519" s="13"/>
      <c r="F519" s="13"/>
      <c r="G519" s="13"/>
      <c r="H519" s="13"/>
      <c r="I519" s="13"/>
    </row>
    <row r="520" spans="1:9" x14ac:dyDescent="0.25">
      <c r="A520" s="13"/>
      <c r="B520" s="13"/>
      <c r="C520" s="13"/>
      <c r="D520" s="13"/>
      <c r="E520" s="13"/>
      <c r="F520" s="13"/>
      <c r="G520" s="13"/>
      <c r="H520" s="13"/>
      <c r="I520" s="13"/>
    </row>
    <row r="521" spans="1:9" x14ac:dyDescent="0.25">
      <c r="A521" s="13"/>
      <c r="B521" s="13"/>
      <c r="C521" s="13"/>
      <c r="D521" s="13"/>
      <c r="E521" s="13"/>
      <c r="F521" s="13"/>
      <c r="G521" s="13"/>
      <c r="H521" s="13"/>
      <c r="I521" s="13"/>
    </row>
    <row r="522" spans="1:9" x14ac:dyDescent="0.25">
      <c r="A522" s="13"/>
      <c r="B522" s="13"/>
      <c r="C522" s="13"/>
      <c r="D522" s="13"/>
      <c r="E522" s="13"/>
      <c r="F522" s="13"/>
      <c r="G522" s="13"/>
      <c r="H522" s="13"/>
      <c r="I522" s="13"/>
    </row>
    <row r="523" spans="1:9" x14ac:dyDescent="0.25">
      <c r="A523" s="13"/>
      <c r="B523" s="13"/>
      <c r="C523" s="13"/>
      <c r="D523" s="13"/>
      <c r="E523" s="13"/>
      <c r="F523" s="13"/>
      <c r="G523" s="13"/>
      <c r="H523" s="13"/>
      <c r="I523" s="13"/>
    </row>
    <row r="524" spans="1:9" x14ac:dyDescent="0.25">
      <c r="A524" s="13"/>
      <c r="B524" s="13"/>
      <c r="C524" s="13"/>
      <c r="D524" s="13"/>
      <c r="E524" s="13"/>
      <c r="F524" s="13"/>
      <c r="G524" s="13"/>
      <c r="H524" s="13"/>
      <c r="I524" s="13"/>
    </row>
    <row r="525" spans="1:9" x14ac:dyDescent="0.25">
      <c r="A525" s="13"/>
      <c r="B525" s="13"/>
      <c r="C525" s="13"/>
      <c r="D525" s="13"/>
      <c r="E525" s="13"/>
      <c r="F525" s="13"/>
      <c r="G525" s="13"/>
      <c r="H525" s="13"/>
      <c r="I525" s="13"/>
    </row>
    <row r="526" spans="1:9" x14ac:dyDescent="0.25">
      <c r="A526" s="13"/>
      <c r="B526" s="13"/>
      <c r="C526" s="13"/>
      <c r="D526" s="13"/>
      <c r="E526" s="13"/>
      <c r="F526" s="13"/>
      <c r="G526" s="13"/>
      <c r="H526" s="13"/>
      <c r="I526" s="13"/>
    </row>
    <row r="527" spans="1:9" x14ac:dyDescent="0.25">
      <c r="A527" s="13"/>
      <c r="B527" s="13"/>
      <c r="C527" s="13"/>
      <c r="D527" s="13"/>
      <c r="E527" s="13"/>
      <c r="F527" s="13"/>
      <c r="G527" s="13"/>
      <c r="H527" s="13"/>
      <c r="I527" s="13"/>
    </row>
    <row r="528" spans="1:9" x14ac:dyDescent="0.25">
      <c r="A528" s="13"/>
      <c r="B528" s="13"/>
      <c r="C528" s="13"/>
      <c r="D528" s="13"/>
      <c r="E528" s="13"/>
      <c r="F528" s="13"/>
      <c r="G528" s="13"/>
      <c r="H528" s="13"/>
      <c r="I528" s="13"/>
    </row>
    <row r="529" spans="1:9" x14ac:dyDescent="0.25">
      <c r="A529" s="13"/>
      <c r="B529" s="13"/>
      <c r="C529" s="13"/>
      <c r="D529" s="13"/>
      <c r="E529" s="13"/>
      <c r="F529" s="13"/>
      <c r="G529" s="13"/>
      <c r="H529" s="13"/>
      <c r="I529" s="13"/>
    </row>
    <row r="530" spans="1:9" x14ac:dyDescent="0.25">
      <c r="A530" s="13"/>
      <c r="B530" s="13"/>
      <c r="C530" s="13"/>
      <c r="D530" s="13"/>
      <c r="E530" s="13"/>
      <c r="F530" s="13"/>
      <c r="G530" s="13"/>
      <c r="H530" s="13"/>
      <c r="I530" s="13"/>
    </row>
    <row r="531" spans="1:9" x14ac:dyDescent="0.25">
      <c r="A531" s="13"/>
      <c r="B531" s="13"/>
      <c r="C531" s="13"/>
      <c r="D531" s="13"/>
      <c r="E531" s="13"/>
      <c r="F531" s="13"/>
      <c r="G531" s="13"/>
      <c r="H531" s="13"/>
      <c r="I531" s="13"/>
    </row>
    <row r="532" spans="1:9" x14ac:dyDescent="0.25">
      <c r="A532" s="13"/>
      <c r="B532" s="13"/>
      <c r="C532" s="13"/>
      <c r="D532" s="13"/>
      <c r="E532" s="13"/>
      <c r="F532" s="13"/>
      <c r="G532" s="13"/>
      <c r="H532" s="13"/>
      <c r="I532" s="13"/>
    </row>
    <row r="533" spans="1:9" x14ac:dyDescent="0.25">
      <c r="A533" s="13"/>
      <c r="B533" s="13"/>
      <c r="C533" s="13"/>
      <c r="D533" s="13"/>
      <c r="E533" s="13"/>
      <c r="F533" s="13"/>
      <c r="G533" s="13"/>
      <c r="H533" s="13"/>
      <c r="I533" s="13"/>
    </row>
    <row r="534" spans="1:9" x14ac:dyDescent="0.25">
      <c r="A534" s="13"/>
      <c r="B534" s="13"/>
      <c r="C534" s="13"/>
      <c r="D534" s="13"/>
      <c r="E534" s="13"/>
      <c r="F534" s="13"/>
      <c r="G534" s="13"/>
      <c r="H534" s="13"/>
      <c r="I534" s="13"/>
    </row>
    <row r="535" spans="1:9" x14ac:dyDescent="0.25">
      <c r="A535" s="13"/>
      <c r="B535" s="13"/>
      <c r="C535" s="13"/>
      <c r="D535" s="13"/>
      <c r="E535" s="13"/>
      <c r="F535" s="13"/>
      <c r="G535" s="13"/>
      <c r="H535" s="13"/>
      <c r="I535" s="13"/>
    </row>
    <row r="536" spans="1:9" x14ac:dyDescent="0.25">
      <c r="A536" s="13"/>
      <c r="B536" s="13"/>
      <c r="C536" s="13"/>
      <c r="D536" s="13"/>
      <c r="E536" s="13"/>
      <c r="F536" s="13"/>
      <c r="G536" s="13"/>
      <c r="H536" s="13"/>
      <c r="I536" s="13"/>
    </row>
    <row r="537" spans="1:9" x14ac:dyDescent="0.25">
      <c r="A537" s="13"/>
      <c r="B537" s="13"/>
      <c r="C537" s="13"/>
      <c r="D537" s="13"/>
      <c r="E537" s="13"/>
      <c r="F537" s="13"/>
      <c r="G537" s="13"/>
      <c r="H537" s="13"/>
      <c r="I537" s="13"/>
    </row>
    <row r="538" spans="1:9" x14ac:dyDescent="0.25">
      <c r="A538" s="13"/>
      <c r="B538" s="13"/>
      <c r="C538" s="13"/>
      <c r="D538" s="13"/>
      <c r="E538" s="13"/>
      <c r="F538" s="13"/>
      <c r="G538" s="13"/>
      <c r="H538" s="13"/>
      <c r="I538" s="13"/>
    </row>
    <row r="539" spans="1:9" x14ac:dyDescent="0.25">
      <c r="A539" s="13"/>
      <c r="B539" s="13"/>
      <c r="C539" s="13"/>
      <c r="D539" s="13"/>
      <c r="E539" s="13"/>
      <c r="F539" s="13"/>
      <c r="G539" s="13"/>
      <c r="H539" s="13"/>
      <c r="I539" s="13"/>
    </row>
    <row r="540" spans="1:9" x14ac:dyDescent="0.25">
      <c r="A540" s="13"/>
      <c r="B540" s="13"/>
      <c r="C540" s="13"/>
      <c r="D540" s="13"/>
      <c r="E540" s="13"/>
      <c r="F540" s="13"/>
      <c r="G540" s="13"/>
      <c r="H540" s="13"/>
      <c r="I540" s="13"/>
    </row>
    <row r="541" spans="1:9" x14ac:dyDescent="0.25">
      <c r="A541" s="13"/>
      <c r="B541" s="13"/>
      <c r="C541" s="13"/>
      <c r="D541" s="13"/>
      <c r="E541" s="13"/>
      <c r="F541" s="13"/>
      <c r="G541" s="13"/>
      <c r="H541" s="13"/>
      <c r="I541" s="13"/>
    </row>
    <row r="542" spans="1:9" x14ac:dyDescent="0.25">
      <c r="A542" s="13"/>
      <c r="B542" s="13"/>
      <c r="C542" s="13"/>
      <c r="D542" s="13"/>
      <c r="E542" s="13"/>
      <c r="F542" s="13"/>
      <c r="G542" s="13"/>
      <c r="H542" s="13"/>
      <c r="I542" s="13"/>
    </row>
    <row r="543" spans="1:9" x14ac:dyDescent="0.25">
      <c r="A543" s="13"/>
      <c r="B543" s="13"/>
      <c r="C543" s="13"/>
      <c r="D543" s="13"/>
      <c r="E543" s="13"/>
      <c r="F543" s="13"/>
      <c r="G543" s="13"/>
      <c r="H543" s="13"/>
      <c r="I543" s="13"/>
    </row>
    <row r="544" spans="1:9" x14ac:dyDescent="0.25">
      <c r="A544" s="13"/>
      <c r="B544" s="13"/>
      <c r="C544" s="13"/>
      <c r="D544" s="13"/>
      <c r="E544" s="13"/>
      <c r="F544" s="13"/>
      <c r="G544" s="13"/>
      <c r="H544" s="13"/>
      <c r="I544" s="13"/>
    </row>
    <row r="545" spans="1:9" x14ac:dyDescent="0.25">
      <c r="A545" s="13"/>
      <c r="B545" s="13"/>
      <c r="C545" s="13"/>
      <c r="D545" s="13"/>
      <c r="E545" s="13"/>
      <c r="F545" s="13"/>
      <c r="G545" s="13"/>
      <c r="H545" s="13"/>
      <c r="I545" s="13"/>
    </row>
    <row r="546" spans="1:9" x14ac:dyDescent="0.25">
      <c r="A546" s="13"/>
      <c r="B546" s="13"/>
      <c r="C546" s="13"/>
      <c r="D546" s="13"/>
      <c r="E546" s="13"/>
      <c r="F546" s="13"/>
      <c r="G546" s="13"/>
      <c r="H546" s="13"/>
      <c r="I546" s="13"/>
    </row>
    <row r="547" spans="1:9" x14ac:dyDescent="0.25">
      <c r="A547" s="13"/>
      <c r="B547" s="13"/>
      <c r="C547" s="13"/>
      <c r="D547" s="13"/>
      <c r="E547" s="13"/>
      <c r="F547" s="13"/>
      <c r="G547" s="13"/>
      <c r="H547" s="13"/>
      <c r="I547" s="13"/>
    </row>
    <row r="548" spans="1:9" x14ac:dyDescent="0.25">
      <c r="A548" s="13"/>
      <c r="B548" s="13"/>
      <c r="C548" s="13"/>
      <c r="D548" s="13"/>
      <c r="E548" s="13"/>
      <c r="F548" s="13"/>
      <c r="G548" s="13"/>
      <c r="H548" s="13"/>
      <c r="I548" s="13"/>
    </row>
    <row r="549" spans="1:9" x14ac:dyDescent="0.25">
      <c r="A549" s="13"/>
      <c r="B549" s="13"/>
      <c r="C549" s="13"/>
      <c r="D549" s="13"/>
      <c r="E549" s="13"/>
      <c r="F549" s="13"/>
      <c r="G549" s="13"/>
      <c r="H549" s="13"/>
      <c r="I549" s="13"/>
    </row>
    <row r="550" spans="1:9" x14ac:dyDescent="0.25">
      <c r="A550" s="13"/>
      <c r="B550" s="13"/>
      <c r="C550" s="13"/>
      <c r="D550" s="13"/>
      <c r="E550" s="13"/>
      <c r="F550" s="13"/>
      <c r="G550" s="13"/>
      <c r="H550" s="13"/>
      <c r="I550" s="13"/>
    </row>
    <row r="551" spans="1:9" x14ac:dyDescent="0.25">
      <c r="A551" s="13"/>
      <c r="B551" s="13"/>
      <c r="C551" s="13"/>
      <c r="D551" s="13"/>
      <c r="E551" s="13"/>
      <c r="F551" s="13"/>
      <c r="G551" s="13"/>
      <c r="H551" s="13"/>
      <c r="I551" s="13"/>
    </row>
    <row r="552" spans="1:9" x14ac:dyDescent="0.25">
      <c r="A552" s="13"/>
      <c r="B552" s="13"/>
      <c r="C552" s="13"/>
      <c r="D552" s="13"/>
      <c r="E552" s="13"/>
      <c r="F552" s="13"/>
      <c r="G552" s="13"/>
      <c r="H552" s="13"/>
      <c r="I552" s="13"/>
    </row>
    <row r="553" spans="1:9" x14ac:dyDescent="0.25">
      <c r="A553" s="13"/>
      <c r="B553" s="13"/>
      <c r="C553" s="13"/>
      <c r="D553" s="13"/>
      <c r="E553" s="13"/>
      <c r="F553" s="13"/>
      <c r="G553" s="13"/>
      <c r="H553" s="13"/>
      <c r="I553" s="13"/>
    </row>
    <row r="554" spans="1:9" x14ac:dyDescent="0.25">
      <c r="A554" s="13"/>
      <c r="B554" s="13"/>
      <c r="C554" s="13"/>
      <c r="D554" s="13"/>
      <c r="E554" s="13"/>
      <c r="F554" s="13"/>
      <c r="G554" s="13"/>
      <c r="H554" s="13"/>
      <c r="I554" s="13"/>
    </row>
    <row r="555" spans="1:9" x14ac:dyDescent="0.25">
      <c r="A555" s="13"/>
      <c r="B555" s="13"/>
      <c r="C555" s="13"/>
      <c r="D555" s="13"/>
      <c r="E555" s="13"/>
      <c r="F555" s="13"/>
      <c r="G555" s="13"/>
      <c r="H555" s="13"/>
      <c r="I555" s="13"/>
    </row>
    <row r="556" spans="1:9" x14ac:dyDescent="0.25">
      <c r="A556" s="13"/>
      <c r="B556" s="13"/>
      <c r="C556" s="13"/>
      <c r="D556" s="13"/>
      <c r="E556" s="13"/>
      <c r="F556" s="13"/>
      <c r="G556" s="13"/>
      <c r="H556" s="13"/>
      <c r="I556" s="13"/>
    </row>
  </sheetData>
  <autoFilter ref="A1:I556" xr:uid="{10258037-10DC-4A66-9AFD-8A8A6996BB04}"/>
  <pageMargins left="0.25" right="0.25" top="0.75" bottom="0.75" header="0.3" footer="0.3"/>
  <pageSetup scale="94"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DC8A4-6A5A-4E89-AC76-A322C6716E5D}">
  <sheetPr codeName="DATA_VALIDATION"/>
  <dimension ref="A1:AO83"/>
  <sheetViews>
    <sheetView topLeftCell="Y1" workbookViewId="0">
      <selection activeCell="AB14" sqref="AB14"/>
    </sheetView>
  </sheetViews>
  <sheetFormatPr defaultRowHeight="15" x14ac:dyDescent="0.25"/>
  <cols>
    <col min="1" max="1" width="14.28515625" bestFit="1" customWidth="1"/>
    <col min="2" max="2" width="44" bestFit="1" customWidth="1"/>
    <col min="3" max="3" width="24.7109375" bestFit="1" customWidth="1"/>
    <col min="4" max="4" width="35" bestFit="1" customWidth="1"/>
    <col min="5" max="6" width="33" bestFit="1" customWidth="1"/>
    <col min="7" max="7" width="20.28515625" bestFit="1" customWidth="1"/>
    <col min="8" max="8" width="10.140625" bestFit="1" customWidth="1"/>
    <col min="9" max="9" width="20.140625" customWidth="1"/>
    <col min="10" max="10" width="18.42578125" bestFit="1" customWidth="1"/>
    <col min="11" max="11" width="17.42578125" bestFit="1" customWidth="1"/>
    <col min="12" max="12" width="15.85546875" bestFit="1" customWidth="1"/>
    <col min="13" max="14" width="14.140625" bestFit="1" customWidth="1"/>
    <col min="15" max="15" width="17" bestFit="1" customWidth="1"/>
    <col min="16" max="16" width="3.5703125" bestFit="1" customWidth="1"/>
    <col min="17" max="17" width="14.28515625" bestFit="1" customWidth="1"/>
    <col min="18" max="18" width="12.7109375" bestFit="1" customWidth="1"/>
    <col min="19" max="19" width="15.28515625" bestFit="1" customWidth="1"/>
    <col min="20" max="20" width="24.5703125" bestFit="1" customWidth="1"/>
    <col min="21" max="21" width="21.85546875" bestFit="1" customWidth="1"/>
    <col min="22" max="22" width="12.7109375" bestFit="1" customWidth="1"/>
    <col min="23" max="23" width="47.85546875" bestFit="1" customWidth="1"/>
    <col min="25" max="25" width="22.7109375" bestFit="1" customWidth="1"/>
    <col min="26" max="27" width="19" bestFit="1" customWidth="1"/>
    <col min="28" max="28" width="108.7109375" customWidth="1"/>
    <col min="29" max="29" width="90.42578125" bestFit="1" customWidth="1"/>
  </cols>
  <sheetData>
    <row r="1" spans="1:29" ht="15.75" thickBot="1" x14ac:dyDescent="0.3">
      <c r="A1" s="19" t="s">
        <v>6929</v>
      </c>
      <c r="B1" s="19" t="s">
        <v>6930</v>
      </c>
      <c r="C1" s="19" t="s">
        <v>6931</v>
      </c>
      <c r="D1" s="19" t="s">
        <v>6932</v>
      </c>
      <c r="E1" s="19" t="s">
        <v>6933</v>
      </c>
      <c r="F1" s="19" t="s">
        <v>6934</v>
      </c>
      <c r="G1" s="19" t="s">
        <v>6935</v>
      </c>
      <c r="H1" s="19" t="s">
        <v>7</v>
      </c>
      <c r="I1" s="19" t="s">
        <v>6936</v>
      </c>
      <c r="J1" s="19" t="s">
        <v>6937</v>
      </c>
      <c r="K1" s="19" t="s">
        <v>6938</v>
      </c>
      <c r="L1" s="19" t="s">
        <v>6939</v>
      </c>
      <c r="M1" s="19" t="s">
        <v>6940</v>
      </c>
      <c r="N1" s="20" t="s">
        <v>6941</v>
      </c>
      <c r="O1" s="21" t="s">
        <v>6942</v>
      </c>
      <c r="P1" s="22" t="s">
        <v>6943</v>
      </c>
      <c r="Q1" s="23" t="s">
        <v>52</v>
      </c>
      <c r="R1" s="23" t="s">
        <v>53</v>
      </c>
      <c r="S1" s="24" t="s">
        <v>6944</v>
      </c>
      <c r="T1" s="25" t="s">
        <v>6945</v>
      </c>
      <c r="U1" s="25" t="s">
        <v>6946</v>
      </c>
      <c r="V1" s="25" t="s">
        <v>6947</v>
      </c>
      <c r="Y1" s="25" t="s">
        <v>6948</v>
      </c>
      <c r="Z1" s="25" t="s">
        <v>6949</v>
      </c>
      <c r="AA1" s="25" t="s">
        <v>6950</v>
      </c>
      <c r="AB1" s="25" t="s">
        <v>7662</v>
      </c>
      <c r="AC1" s="25" t="s">
        <v>7663</v>
      </c>
    </row>
    <row r="2" spans="1:29" ht="16.5" thickBot="1" x14ac:dyDescent="0.3">
      <c r="A2" s="26" t="s">
        <v>6951</v>
      </c>
      <c r="B2" s="26" t="s">
        <v>6952</v>
      </c>
      <c r="C2" s="26" t="s">
        <v>6953</v>
      </c>
      <c r="D2" s="27" t="s">
        <v>6954</v>
      </c>
      <c r="E2" s="26" t="s">
        <v>188</v>
      </c>
      <c r="F2" s="26" t="s">
        <v>180</v>
      </c>
      <c r="G2" s="28" t="s">
        <v>6955</v>
      </c>
      <c r="H2" s="27" t="s">
        <v>187</v>
      </c>
      <c r="I2" s="29" t="s">
        <v>187</v>
      </c>
      <c r="J2" s="27" t="s">
        <v>187</v>
      </c>
      <c r="K2" s="29" t="s">
        <v>6956</v>
      </c>
      <c r="L2" s="30" t="s">
        <v>6957</v>
      </c>
      <c r="M2" s="31" t="s">
        <v>6958</v>
      </c>
      <c r="N2" s="32"/>
      <c r="O2" s="32"/>
      <c r="P2" s="33">
        <v>1</v>
      </c>
      <c r="Q2" s="34" t="s">
        <v>6951</v>
      </c>
      <c r="R2" s="34" t="s">
        <v>6959</v>
      </c>
      <c r="S2" s="35">
        <v>28048</v>
      </c>
      <c r="T2" s="36">
        <v>4.8000000000000001E-2</v>
      </c>
      <c r="U2" s="36" t="s">
        <v>6960</v>
      </c>
      <c r="V2" s="36" t="s">
        <v>6961</v>
      </c>
      <c r="W2" s="37" t="s">
        <v>6962</v>
      </c>
      <c r="Y2" s="38">
        <v>2024</v>
      </c>
      <c r="Z2" s="38" t="s">
        <v>6943</v>
      </c>
      <c r="AA2" s="38" t="s">
        <v>6963</v>
      </c>
      <c r="AB2" s="431" t="s">
        <v>7666</v>
      </c>
      <c r="AC2" s="431" t="s">
        <v>7667</v>
      </c>
    </row>
    <row r="3" spans="1:29" ht="15.75" thickBot="1" x14ac:dyDescent="0.3">
      <c r="A3" s="39" t="s">
        <v>6964</v>
      </c>
      <c r="B3" s="39" t="s">
        <v>6965</v>
      </c>
      <c r="C3" s="39" t="s">
        <v>6966</v>
      </c>
      <c r="D3" s="40" t="s">
        <v>6967</v>
      </c>
      <c r="E3" s="39" t="s">
        <v>6943</v>
      </c>
      <c r="F3" s="41" t="s">
        <v>6968</v>
      </c>
      <c r="G3" s="42">
        <v>900</v>
      </c>
      <c r="H3" s="40" t="s">
        <v>502</v>
      </c>
      <c r="I3" s="43" t="s">
        <v>6969</v>
      </c>
      <c r="J3" s="40" t="s">
        <v>6970</v>
      </c>
      <c r="K3" s="43" t="s">
        <v>6971</v>
      </c>
      <c r="L3" s="44" t="s">
        <v>6972</v>
      </c>
      <c r="M3" s="45">
        <v>2024</v>
      </c>
      <c r="N3" s="46" t="s">
        <v>6973</v>
      </c>
      <c r="O3" s="47" t="s">
        <v>6974</v>
      </c>
      <c r="P3" s="33">
        <v>2</v>
      </c>
      <c r="Q3" s="34" t="s">
        <v>6964</v>
      </c>
      <c r="R3" s="34" t="s">
        <v>6975</v>
      </c>
      <c r="S3" s="35">
        <v>34204</v>
      </c>
      <c r="T3" s="36">
        <v>1.7999999999999999E-2</v>
      </c>
      <c r="U3" s="36" t="s">
        <v>6976</v>
      </c>
      <c r="V3" s="36" t="s">
        <v>6977</v>
      </c>
      <c r="W3" s="37" t="s">
        <v>6978</v>
      </c>
    </row>
    <row r="4" spans="1:29" x14ac:dyDescent="0.25">
      <c r="A4" s="39" t="s">
        <v>6979</v>
      </c>
      <c r="B4" s="39" t="s">
        <v>6980</v>
      </c>
      <c r="C4" s="39" t="s">
        <v>6981</v>
      </c>
      <c r="D4" s="40" t="s">
        <v>6982</v>
      </c>
      <c r="E4" s="40" t="s">
        <v>6983</v>
      </c>
      <c r="G4" s="42" t="s">
        <v>6956</v>
      </c>
      <c r="H4" s="40" t="s">
        <v>1221</v>
      </c>
      <c r="I4" s="43" t="s">
        <v>6984</v>
      </c>
      <c r="J4" s="40" t="s">
        <v>6985</v>
      </c>
      <c r="L4" s="44" t="s">
        <v>6986</v>
      </c>
      <c r="M4" s="48">
        <v>2025</v>
      </c>
      <c r="O4" s="47" t="s">
        <v>6987</v>
      </c>
      <c r="P4" s="33">
        <v>3</v>
      </c>
      <c r="Q4" s="34" t="s">
        <v>6979</v>
      </c>
      <c r="R4" s="34" t="s">
        <v>6959</v>
      </c>
      <c r="S4" s="35">
        <v>12619</v>
      </c>
      <c r="T4" s="36">
        <v>1.7999999999999999E-2</v>
      </c>
      <c r="U4" s="36" t="s">
        <v>6988</v>
      </c>
      <c r="V4" s="36" t="s">
        <v>6989</v>
      </c>
      <c r="W4" s="37" t="s">
        <v>181</v>
      </c>
      <c r="X4">
        <v>900</v>
      </c>
    </row>
    <row r="5" spans="1:29" ht="15.75" thickBot="1" x14ac:dyDescent="0.3">
      <c r="A5" s="39" t="s">
        <v>6990</v>
      </c>
      <c r="B5" s="39" t="s">
        <v>6991</v>
      </c>
      <c r="C5" s="39" t="s">
        <v>6992</v>
      </c>
      <c r="D5" s="40" t="s">
        <v>6993</v>
      </c>
      <c r="E5" s="49" t="s">
        <v>6994</v>
      </c>
      <c r="G5" s="39" t="s">
        <v>6995</v>
      </c>
      <c r="H5" s="40" t="s">
        <v>1236</v>
      </c>
      <c r="I5" s="43" t="s">
        <v>6996</v>
      </c>
      <c r="J5" s="40" t="s">
        <v>6997</v>
      </c>
      <c r="L5" s="44" t="s">
        <v>6998</v>
      </c>
      <c r="M5" s="48">
        <v>2026</v>
      </c>
      <c r="O5" s="46" t="s">
        <v>6999</v>
      </c>
      <c r="P5" s="33">
        <v>4</v>
      </c>
      <c r="Q5" s="34" t="s">
        <v>6990</v>
      </c>
      <c r="R5" s="34" t="s">
        <v>7000</v>
      </c>
      <c r="S5" s="35">
        <v>17509</v>
      </c>
      <c r="T5" s="36">
        <v>1.7999999999999999E-2</v>
      </c>
      <c r="U5" s="36" t="s">
        <v>7001</v>
      </c>
      <c r="V5" s="36" t="s">
        <v>7002</v>
      </c>
      <c r="W5" s="37" t="s">
        <v>181</v>
      </c>
      <c r="X5">
        <v>902</v>
      </c>
    </row>
    <row r="6" spans="1:29" ht="15.75" thickBot="1" x14ac:dyDescent="0.3">
      <c r="A6" s="39" t="s">
        <v>7003</v>
      </c>
      <c r="B6" s="39" t="s">
        <v>7004</v>
      </c>
      <c r="C6" s="39" t="s">
        <v>7005</v>
      </c>
      <c r="D6" s="40" t="s">
        <v>7006</v>
      </c>
      <c r="E6" s="50" t="s">
        <v>7007</v>
      </c>
      <c r="G6" s="42" t="s">
        <v>7008</v>
      </c>
      <c r="H6" s="40" t="s">
        <v>1300</v>
      </c>
      <c r="I6" s="43" t="s">
        <v>7009</v>
      </c>
      <c r="J6" s="40" t="s">
        <v>7010</v>
      </c>
      <c r="L6" s="44" t="s">
        <v>7011</v>
      </c>
      <c r="M6" s="48">
        <v>2027</v>
      </c>
      <c r="P6" s="33">
        <v>5</v>
      </c>
      <c r="Q6" s="34" t="s">
        <v>7003</v>
      </c>
      <c r="R6" s="34" t="s">
        <v>6975</v>
      </c>
      <c r="S6" s="35">
        <v>7550</v>
      </c>
      <c r="T6" s="51">
        <v>0.12</v>
      </c>
      <c r="U6" s="51" t="s">
        <v>7012</v>
      </c>
      <c r="V6" s="36" t="s">
        <v>7000</v>
      </c>
    </row>
    <row r="7" spans="1:29" x14ac:dyDescent="0.25">
      <c r="A7" s="39" t="s">
        <v>7013</v>
      </c>
      <c r="B7" s="39" t="s">
        <v>7014</v>
      </c>
      <c r="C7" s="39" t="s">
        <v>7015</v>
      </c>
      <c r="D7" s="40" t="s">
        <v>7016</v>
      </c>
      <c r="G7" s="42" t="s">
        <v>7017</v>
      </c>
      <c r="H7" s="40" t="s">
        <v>7018</v>
      </c>
      <c r="I7" s="43" t="s">
        <v>7019</v>
      </c>
      <c r="J7" s="40" t="s">
        <v>7020</v>
      </c>
      <c r="L7" s="44" t="s">
        <v>7021</v>
      </c>
      <c r="M7" s="48">
        <v>2028</v>
      </c>
      <c r="P7" s="33">
        <v>6</v>
      </c>
      <c r="Q7" s="34" t="s">
        <v>7013</v>
      </c>
      <c r="R7" s="34" t="s">
        <v>6989</v>
      </c>
      <c r="S7" s="52">
        <v>29370</v>
      </c>
      <c r="V7" s="36" t="s">
        <v>7022</v>
      </c>
    </row>
    <row r="8" spans="1:29" x14ac:dyDescent="0.25">
      <c r="A8" s="39" t="s">
        <v>7023</v>
      </c>
      <c r="B8" s="39" t="s">
        <v>7024</v>
      </c>
      <c r="C8" s="39" t="s">
        <v>7025</v>
      </c>
      <c r="D8" s="40" t="s">
        <v>52</v>
      </c>
      <c r="G8" s="39" t="s">
        <v>7026</v>
      </c>
      <c r="H8" s="40" t="s">
        <v>7027</v>
      </c>
      <c r="I8" s="43" t="s">
        <v>7028</v>
      </c>
      <c r="J8" s="40" t="s">
        <v>7029</v>
      </c>
      <c r="L8" s="44" t="s">
        <v>7030</v>
      </c>
      <c r="M8" s="48">
        <v>2029</v>
      </c>
      <c r="P8" s="33">
        <v>7</v>
      </c>
      <c r="Q8" s="34" t="s">
        <v>7023</v>
      </c>
      <c r="R8" s="34" t="s">
        <v>6961</v>
      </c>
      <c r="S8" s="52">
        <v>12781</v>
      </c>
      <c r="V8" s="36" t="s">
        <v>6959</v>
      </c>
    </row>
    <row r="9" spans="1:29" x14ac:dyDescent="0.25">
      <c r="A9" s="39" t="s">
        <v>7031</v>
      </c>
      <c r="B9" s="39" t="s">
        <v>7032</v>
      </c>
      <c r="C9" s="39" t="s">
        <v>7033</v>
      </c>
      <c r="D9" s="40" t="s">
        <v>7034</v>
      </c>
      <c r="G9" s="39" t="s">
        <v>7035</v>
      </c>
      <c r="H9" s="40" t="s">
        <v>7036</v>
      </c>
      <c r="I9" s="43" t="s">
        <v>7037</v>
      </c>
      <c r="J9" s="40" t="s">
        <v>7038</v>
      </c>
      <c r="L9" s="44" t="s">
        <v>7039</v>
      </c>
      <c r="M9" s="48">
        <v>2030</v>
      </c>
      <c r="P9" s="33">
        <v>8</v>
      </c>
      <c r="Q9" s="34" t="s">
        <v>7031</v>
      </c>
      <c r="R9" s="34" t="s">
        <v>6961</v>
      </c>
      <c r="S9" s="52">
        <v>9731</v>
      </c>
      <c r="V9" s="53" t="s">
        <v>7040</v>
      </c>
    </row>
    <row r="10" spans="1:29" ht="15.75" thickBot="1" x14ac:dyDescent="0.3">
      <c r="A10" s="39" t="s">
        <v>7041</v>
      </c>
      <c r="B10" s="39" t="s">
        <v>7042</v>
      </c>
      <c r="C10" s="39" t="s">
        <v>7043</v>
      </c>
      <c r="D10" s="40" t="s">
        <v>7044</v>
      </c>
      <c r="G10" s="42" t="s">
        <v>7045</v>
      </c>
      <c r="H10" s="40" t="s">
        <v>1569</v>
      </c>
      <c r="I10" s="43" t="s">
        <v>7046</v>
      </c>
      <c r="J10" s="40" t="s">
        <v>7047</v>
      </c>
      <c r="L10" s="44" t="s">
        <v>7048</v>
      </c>
      <c r="M10" s="48">
        <v>2031</v>
      </c>
      <c r="P10" s="33">
        <v>9</v>
      </c>
      <c r="Q10" s="34" t="s">
        <v>7041</v>
      </c>
      <c r="R10" s="34" t="s">
        <v>6975</v>
      </c>
      <c r="S10" s="52">
        <v>16812</v>
      </c>
      <c r="V10" s="51" t="s">
        <v>187</v>
      </c>
    </row>
    <row r="11" spans="1:29" x14ac:dyDescent="0.25">
      <c r="A11" s="39" t="s">
        <v>7049</v>
      </c>
      <c r="B11" s="39" t="s">
        <v>7050</v>
      </c>
      <c r="C11" s="39" t="s">
        <v>7051</v>
      </c>
      <c r="D11" s="40" t="s">
        <v>7052</v>
      </c>
      <c r="G11" s="42" t="s">
        <v>7053</v>
      </c>
      <c r="H11" s="40" t="s">
        <v>1382</v>
      </c>
      <c r="I11" s="43" t="s">
        <v>7054</v>
      </c>
      <c r="J11" s="40" t="s">
        <v>7055</v>
      </c>
      <c r="L11" s="44" t="s">
        <v>7056</v>
      </c>
      <c r="M11" s="48">
        <v>2032</v>
      </c>
      <c r="P11" s="33">
        <v>10</v>
      </c>
      <c r="Q11" s="34" t="s">
        <v>7049</v>
      </c>
      <c r="R11" s="34" t="s">
        <v>7000</v>
      </c>
      <c r="S11" s="52">
        <v>8037</v>
      </c>
    </row>
    <row r="12" spans="1:29" ht="15.75" thickBot="1" x14ac:dyDescent="0.3">
      <c r="A12" s="39" t="s">
        <v>7057</v>
      </c>
      <c r="B12" s="39" t="s">
        <v>7058</v>
      </c>
      <c r="C12" s="39" t="s">
        <v>7059</v>
      </c>
      <c r="D12" s="50" t="s">
        <v>7060</v>
      </c>
      <c r="G12" s="54" t="s">
        <v>7061</v>
      </c>
      <c r="H12" s="40" t="s">
        <v>1484</v>
      </c>
      <c r="I12" s="55" t="s">
        <v>7062</v>
      </c>
      <c r="J12" s="40" t="s">
        <v>7063</v>
      </c>
      <c r="L12" s="44" t="s">
        <v>7064</v>
      </c>
      <c r="M12" s="48">
        <v>2033</v>
      </c>
      <c r="P12" s="33">
        <v>11</v>
      </c>
      <c r="Q12" s="34" t="s">
        <v>7057</v>
      </c>
      <c r="R12" s="34" t="s">
        <v>7002</v>
      </c>
      <c r="S12" s="52">
        <v>8805</v>
      </c>
    </row>
    <row r="13" spans="1:29" x14ac:dyDescent="0.25">
      <c r="A13" s="39" t="s">
        <v>7065</v>
      </c>
      <c r="B13" s="39" t="s">
        <v>7066</v>
      </c>
      <c r="C13" s="40" t="s">
        <v>7067</v>
      </c>
      <c r="H13" s="40" t="s">
        <v>1472</v>
      </c>
      <c r="J13" s="40" t="s">
        <v>7068</v>
      </c>
      <c r="L13" s="44" t="s">
        <v>7069</v>
      </c>
      <c r="M13" s="48">
        <v>2034</v>
      </c>
      <c r="P13" s="33">
        <v>12</v>
      </c>
      <c r="Q13" s="34" t="s">
        <v>7065</v>
      </c>
      <c r="R13" s="34" t="s">
        <v>7022</v>
      </c>
      <c r="S13" s="52">
        <v>15271</v>
      </c>
    </row>
    <row r="14" spans="1:29" x14ac:dyDescent="0.25">
      <c r="A14" s="39" t="s">
        <v>7070</v>
      </c>
      <c r="B14" s="39" t="s">
        <v>7071</v>
      </c>
      <c r="C14" s="40" t="s">
        <v>7072</v>
      </c>
      <c r="H14" s="40" t="s">
        <v>7073</v>
      </c>
      <c r="J14" s="40" t="s">
        <v>7074</v>
      </c>
      <c r="L14" s="56" t="s">
        <v>7075</v>
      </c>
      <c r="M14" s="57">
        <v>2035</v>
      </c>
      <c r="P14" s="33">
        <v>13</v>
      </c>
      <c r="Q14" s="34" t="s">
        <v>7070</v>
      </c>
      <c r="R14" s="34" t="s">
        <v>7000</v>
      </c>
      <c r="S14" s="52">
        <v>18380</v>
      </c>
    </row>
    <row r="15" spans="1:29" ht="15.75" thickBot="1" x14ac:dyDescent="0.3">
      <c r="A15" s="39" t="s">
        <v>7076</v>
      </c>
      <c r="B15" s="39" t="s">
        <v>7077</v>
      </c>
      <c r="C15" s="40" t="s">
        <v>7078</v>
      </c>
      <c r="H15" s="40" t="s">
        <v>5915</v>
      </c>
      <c r="J15" s="40" t="s">
        <v>7079</v>
      </c>
      <c r="L15" s="58" t="s">
        <v>7080</v>
      </c>
      <c r="M15" s="59" t="s">
        <v>7080</v>
      </c>
      <c r="P15" s="33">
        <v>14</v>
      </c>
      <c r="Q15" s="34" t="s">
        <v>7076</v>
      </c>
      <c r="R15" s="34" t="s">
        <v>6989</v>
      </c>
      <c r="S15" s="52">
        <v>20197</v>
      </c>
    </row>
    <row r="16" spans="1:29" x14ac:dyDescent="0.25">
      <c r="A16" s="39" t="s">
        <v>7081</v>
      </c>
      <c r="B16" s="39" t="s">
        <v>7082</v>
      </c>
      <c r="C16" s="40" t="s">
        <v>7083</v>
      </c>
      <c r="H16" s="40" t="s">
        <v>7084</v>
      </c>
      <c r="J16" s="40" t="s">
        <v>7085</v>
      </c>
      <c r="P16" s="33">
        <v>15</v>
      </c>
      <c r="Q16" s="34" t="s">
        <v>7081</v>
      </c>
      <c r="R16" s="34" t="s">
        <v>7002</v>
      </c>
      <c r="S16" s="52">
        <v>27719</v>
      </c>
    </row>
    <row r="17" spans="1:19" ht="15.75" thickBot="1" x14ac:dyDescent="0.3">
      <c r="A17" s="39" t="s">
        <v>7086</v>
      </c>
      <c r="B17" s="39" t="s">
        <v>7087</v>
      </c>
      <c r="C17" s="40" t="s">
        <v>7088</v>
      </c>
      <c r="H17" s="50" t="s">
        <v>7089</v>
      </c>
      <c r="J17" s="40" t="s">
        <v>7090</v>
      </c>
      <c r="P17" s="33">
        <v>16</v>
      </c>
      <c r="Q17" s="34" t="s">
        <v>7086</v>
      </c>
      <c r="R17" s="34" t="s">
        <v>7022</v>
      </c>
      <c r="S17" s="52">
        <v>18098</v>
      </c>
    </row>
    <row r="18" spans="1:19" x14ac:dyDescent="0.25">
      <c r="A18" s="39" t="s">
        <v>7091</v>
      </c>
      <c r="B18" s="39" t="s">
        <v>7092</v>
      </c>
      <c r="C18" s="40" t="s">
        <v>187</v>
      </c>
      <c r="J18" s="40" t="s">
        <v>7093</v>
      </c>
      <c r="P18" s="33">
        <v>17</v>
      </c>
      <c r="Q18" s="34" t="s">
        <v>7091</v>
      </c>
      <c r="R18" s="34" t="s">
        <v>6989</v>
      </c>
      <c r="S18" s="52">
        <v>191273</v>
      </c>
    </row>
    <row r="19" spans="1:19" x14ac:dyDescent="0.25">
      <c r="A19" s="39" t="s">
        <v>7094</v>
      </c>
      <c r="B19" s="39" t="s">
        <v>7095</v>
      </c>
      <c r="C19" s="40" t="s">
        <v>7096</v>
      </c>
      <c r="J19" s="40" t="s">
        <v>7097</v>
      </c>
      <c r="P19" s="33">
        <v>18</v>
      </c>
      <c r="Q19" s="34" t="s">
        <v>7094</v>
      </c>
      <c r="R19" s="34" t="s">
        <v>7040</v>
      </c>
      <c r="S19" s="52">
        <v>78110</v>
      </c>
    </row>
    <row r="20" spans="1:19" x14ac:dyDescent="0.25">
      <c r="A20" s="39" t="s">
        <v>7098</v>
      </c>
      <c r="B20" s="39" t="s">
        <v>7099</v>
      </c>
      <c r="C20" s="40" t="s">
        <v>7100</v>
      </c>
      <c r="J20" s="40" t="s">
        <v>7101</v>
      </c>
      <c r="P20" s="33">
        <v>19</v>
      </c>
      <c r="Q20" s="34" t="s">
        <v>7098</v>
      </c>
      <c r="R20" s="34" t="s">
        <v>6959</v>
      </c>
      <c r="S20" s="52">
        <v>7642</v>
      </c>
    </row>
    <row r="21" spans="1:19" x14ac:dyDescent="0.25">
      <c r="A21" s="39" t="s">
        <v>7102</v>
      </c>
      <c r="B21" s="39" t="s">
        <v>7103</v>
      </c>
      <c r="C21" s="40" t="s">
        <v>7104</v>
      </c>
      <c r="J21" s="40" t="s">
        <v>7105</v>
      </c>
      <c r="P21" s="33">
        <v>20</v>
      </c>
      <c r="Q21" s="34" t="s">
        <v>7102</v>
      </c>
      <c r="R21" s="34" t="s">
        <v>7040</v>
      </c>
      <c r="S21" s="52">
        <v>25206</v>
      </c>
    </row>
    <row r="22" spans="1:19" x14ac:dyDescent="0.25">
      <c r="A22" s="40" t="s">
        <v>7106</v>
      </c>
      <c r="B22" s="39" t="s">
        <v>7107</v>
      </c>
      <c r="C22" s="40" t="s">
        <v>6038</v>
      </c>
      <c r="J22" s="40" t="s">
        <v>7108</v>
      </c>
      <c r="P22" s="33">
        <v>21</v>
      </c>
      <c r="Q22" s="34" t="s">
        <v>7106</v>
      </c>
      <c r="R22" s="34" t="s">
        <v>7040</v>
      </c>
      <c r="S22" s="52">
        <v>13552</v>
      </c>
    </row>
    <row r="23" spans="1:19" x14ac:dyDescent="0.25">
      <c r="A23" s="40" t="s">
        <v>7109</v>
      </c>
      <c r="B23" s="39" t="s">
        <v>7110</v>
      </c>
      <c r="C23" s="40" t="s">
        <v>7111</v>
      </c>
      <c r="J23" s="40" t="s">
        <v>7112</v>
      </c>
      <c r="P23" s="33">
        <v>22</v>
      </c>
      <c r="Q23" s="34" t="s">
        <v>7109</v>
      </c>
      <c r="R23" s="34" t="s">
        <v>6961</v>
      </c>
      <c r="S23" s="52">
        <v>21088</v>
      </c>
    </row>
    <row r="24" spans="1:19" x14ac:dyDescent="0.25">
      <c r="A24" s="40" t="s">
        <v>7113</v>
      </c>
      <c r="B24" s="39" t="s">
        <v>7114</v>
      </c>
      <c r="C24" s="40" t="s">
        <v>7115</v>
      </c>
      <c r="J24" s="40" t="s">
        <v>7116</v>
      </c>
      <c r="P24" s="33">
        <v>23</v>
      </c>
      <c r="Q24" s="34" t="s">
        <v>7113</v>
      </c>
      <c r="R24" s="34" t="s">
        <v>7040</v>
      </c>
      <c r="S24" s="52">
        <v>46094</v>
      </c>
    </row>
    <row r="25" spans="1:19" ht="15.75" thickBot="1" x14ac:dyDescent="0.3">
      <c r="A25" s="40" t="s">
        <v>7117</v>
      </c>
      <c r="B25" s="41" t="s">
        <v>7118</v>
      </c>
      <c r="C25" s="40" t="s">
        <v>7119</v>
      </c>
      <c r="J25" s="40" t="s">
        <v>7120</v>
      </c>
      <c r="P25" s="33">
        <v>24</v>
      </c>
      <c r="Q25" s="34" t="s">
        <v>7117</v>
      </c>
      <c r="R25" s="34" t="s">
        <v>7040</v>
      </c>
      <c r="S25" s="52">
        <v>211044</v>
      </c>
    </row>
    <row r="26" spans="1:19" x14ac:dyDescent="0.25">
      <c r="A26" s="40" t="s">
        <v>7121</v>
      </c>
      <c r="C26" s="40" t="s">
        <v>7122</v>
      </c>
      <c r="J26" s="40" t="s">
        <v>7123</v>
      </c>
      <c r="P26" s="33">
        <v>25</v>
      </c>
      <c r="Q26" s="34" t="s">
        <v>7121</v>
      </c>
      <c r="R26" s="34" t="s">
        <v>7002</v>
      </c>
      <c r="S26" s="52">
        <v>217730</v>
      </c>
    </row>
    <row r="27" spans="1:19" ht="15.75" thickBot="1" x14ac:dyDescent="0.3">
      <c r="A27" s="40" t="s">
        <v>7124</v>
      </c>
      <c r="C27" s="50" t="s">
        <v>7125</v>
      </c>
      <c r="J27" s="40" t="s">
        <v>7126</v>
      </c>
      <c r="P27" s="33">
        <v>26</v>
      </c>
      <c r="Q27" s="34" t="s">
        <v>7124</v>
      </c>
      <c r="R27" s="34" t="s">
        <v>7002</v>
      </c>
      <c r="S27" s="52">
        <v>16121</v>
      </c>
    </row>
    <row r="28" spans="1:19" x14ac:dyDescent="0.25">
      <c r="A28" s="40" t="s">
        <v>7127</v>
      </c>
      <c r="J28" s="40" t="s">
        <v>7128</v>
      </c>
      <c r="P28" s="33">
        <v>27</v>
      </c>
      <c r="Q28" s="34" t="s">
        <v>7127</v>
      </c>
      <c r="R28" s="34" t="s">
        <v>6989</v>
      </c>
      <c r="S28" s="52">
        <v>7333</v>
      </c>
    </row>
    <row r="29" spans="1:19" x14ac:dyDescent="0.25">
      <c r="A29" s="40" t="s">
        <v>7129</v>
      </c>
      <c r="J29" s="40" t="s">
        <v>7130</v>
      </c>
      <c r="P29" s="33">
        <v>28</v>
      </c>
      <c r="Q29" s="34" t="s">
        <v>7129</v>
      </c>
      <c r="R29" s="34" t="s">
        <v>7002</v>
      </c>
      <c r="S29" s="52">
        <v>1273</v>
      </c>
    </row>
    <row r="30" spans="1:19" x14ac:dyDescent="0.25">
      <c r="A30" s="40" t="s">
        <v>7131</v>
      </c>
      <c r="J30" s="40" t="s">
        <v>7132</v>
      </c>
      <c r="P30" s="33">
        <v>29</v>
      </c>
      <c r="Q30" s="34" t="s">
        <v>7131</v>
      </c>
      <c r="R30" s="34" t="s">
        <v>6975</v>
      </c>
      <c r="S30" s="52">
        <v>23903</v>
      </c>
    </row>
    <row r="31" spans="1:19" x14ac:dyDescent="0.25">
      <c r="A31" s="40" t="s">
        <v>7133</v>
      </c>
      <c r="J31" s="40" t="s">
        <v>7134</v>
      </c>
      <c r="P31" s="33">
        <v>30</v>
      </c>
      <c r="Q31" s="34" t="s">
        <v>7133</v>
      </c>
      <c r="R31" s="34" t="s">
        <v>7040</v>
      </c>
      <c r="S31" s="52">
        <v>144975</v>
      </c>
    </row>
    <row r="32" spans="1:19" ht="15.75" thickBot="1" x14ac:dyDescent="0.3">
      <c r="A32" s="40" t="s">
        <v>7135</v>
      </c>
      <c r="J32" s="50" t="s">
        <v>7136</v>
      </c>
      <c r="P32" s="33">
        <v>31</v>
      </c>
      <c r="Q32" s="34" t="s">
        <v>7135</v>
      </c>
      <c r="R32" s="34" t="s">
        <v>7022</v>
      </c>
      <c r="S32" s="52">
        <v>161167</v>
      </c>
    </row>
    <row r="33" spans="1:19" x14ac:dyDescent="0.25">
      <c r="A33" s="40" t="s">
        <v>7137</v>
      </c>
      <c r="P33" s="33">
        <v>32</v>
      </c>
      <c r="Q33" s="34" t="s">
        <v>7137</v>
      </c>
      <c r="R33" s="34" t="s">
        <v>6959</v>
      </c>
      <c r="S33" s="52">
        <v>7087</v>
      </c>
    </row>
    <row r="34" spans="1:19" x14ac:dyDescent="0.25">
      <c r="A34" s="40" t="s">
        <v>7138</v>
      </c>
      <c r="P34" s="33">
        <v>33</v>
      </c>
      <c r="Q34" s="34" t="s">
        <v>7138</v>
      </c>
      <c r="R34" s="34" t="s">
        <v>6959</v>
      </c>
      <c r="S34" s="52">
        <v>11088</v>
      </c>
    </row>
    <row r="35" spans="1:19" x14ac:dyDescent="0.25">
      <c r="A35" s="40" t="s">
        <v>7139</v>
      </c>
      <c r="P35" s="33">
        <v>34</v>
      </c>
      <c r="Q35" s="34" t="s">
        <v>7139</v>
      </c>
      <c r="R35" s="34" t="s">
        <v>7022</v>
      </c>
      <c r="S35" s="52">
        <v>66569</v>
      </c>
    </row>
    <row r="36" spans="1:19" x14ac:dyDescent="0.25">
      <c r="A36" s="40" t="s">
        <v>7140</v>
      </c>
      <c r="P36" s="33">
        <v>35</v>
      </c>
      <c r="Q36" s="34" t="s">
        <v>7140</v>
      </c>
      <c r="R36" s="34" t="s">
        <v>7000</v>
      </c>
      <c r="S36" s="52">
        <v>8654</v>
      </c>
    </row>
    <row r="37" spans="1:19" x14ac:dyDescent="0.25">
      <c r="A37" s="40" t="s">
        <v>7141</v>
      </c>
      <c r="P37" s="33">
        <v>36</v>
      </c>
      <c r="Q37" s="34" t="s">
        <v>7141</v>
      </c>
      <c r="R37" s="34" t="s">
        <v>6961</v>
      </c>
      <c r="S37" s="52">
        <v>57615</v>
      </c>
    </row>
    <row r="38" spans="1:19" x14ac:dyDescent="0.25">
      <c r="A38" s="40" t="s">
        <v>7142</v>
      </c>
      <c r="P38" s="33">
        <v>37</v>
      </c>
      <c r="Q38" s="34" t="s">
        <v>7142</v>
      </c>
      <c r="R38" s="34" t="s">
        <v>7040</v>
      </c>
      <c r="S38" s="52">
        <v>65783</v>
      </c>
    </row>
    <row r="39" spans="1:19" x14ac:dyDescent="0.25">
      <c r="A39" s="40" t="s">
        <v>7143</v>
      </c>
      <c r="P39" s="33">
        <v>38</v>
      </c>
      <c r="Q39" s="34" t="s">
        <v>7143</v>
      </c>
      <c r="R39" s="34" t="s">
        <v>7000</v>
      </c>
      <c r="S39" s="52">
        <v>70904</v>
      </c>
    </row>
    <row r="40" spans="1:19" x14ac:dyDescent="0.25">
      <c r="A40" s="40" t="s">
        <v>7144</v>
      </c>
      <c r="P40" s="33">
        <v>39</v>
      </c>
      <c r="Q40" s="34" t="s">
        <v>7144</v>
      </c>
      <c r="R40" s="34" t="s">
        <v>6959</v>
      </c>
      <c r="S40" s="52">
        <v>11713</v>
      </c>
    </row>
    <row r="41" spans="1:19" x14ac:dyDescent="0.25">
      <c r="A41" s="40" t="s">
        <v>7145</v>
      </c>
      <c r="P41" s="33">
        <v>40</v>
      </c>
      <c r="Q41" s="34" t="s">
        <v>7145</v>
      </c>
      <c r="R41" s="34" t="s">
        <v>7000</v>
      </c>
      <c r="S41" s="52">
        <v>21135</v>
      </c>
    </row>
    <row r="42" spans="1:19" x14ac:dyDescent="0.25">
      <c r="A42" s="40" t="s">
        <v>7146</v>
      </c>
      <c r="P42" s="33">
        <v>41</v>
      </c>
      <c r="Q42" s="34" t="s">
        <v>7146</v>
      </c>
      <c r="R42" s="34" t="s">
        <v>6975</v>
      </c>
      <c r="S42" s="52">
        <v>82959</v>
      </c>
    </row>
    <row r="43" spans="1:19" x14ac:dyDescent="0.25">
      <c r="A43" s="40" t="s">
        <v>7147</v>
      </c>
      <c r="P43" s="33">
        <v>42</v>
      </c>
      <c r="Q43" s="34" t="s">
        <v>7147</v>
      </c>
      <c r="R43" s="34" t="s">
        <v>6961</v>
      </c>
      <c r="S43" s="52">
        <v>26570</v>
      </c>
    </row>
    <row r="44" spans="1:19" x14ac:dyDescent="0.25">
      <c r="A44" s="40" t="s">
        <v>7148</v>
      </c>
      <c r="P44" s="33">
        <v>43</v>
      </c>
      <c r="Q44" s="34" t="s">
        <v>7148</v>
      </c>
      <c r="R44" s="34" t="s">
        <v>6959</v>
      </c>
      <c r="S44" s="52">
        <v>34717</v>
      </c>
    </row>
    <row r="45" spans="1:19" x14ac:dyDescent="0.25">
      <c r="A45" s="40" t="s">
        <v>7149</v>
      </c>
      <c r="P45" s="33">
        <v>44</v>
      </c>
      <c r="Q45" s="34" t="s">
        <v>7149</v>
      </c>
      <c r="R45" s="34" t="s">
        <v>7000</v>
      </c>
      <c r="S45" s="52">
        <v>57603</v>
      </c>
    </row>
    <row r="46" spans="1:19" x14ac:dyDescent="0.25">
      <c r="A46" s="40" t="s">
        <v>7150</v>
      </c>
      <c r="P46" s="33">
        <v>45</v>
      </c>
      <c r="Q46" s="34" t="s">
        <v>7150</v>
      </c>
      <c r="R46" s="34" t="s">
        <v>7002</v>
      </c>
      <c r="S46" s="52">
        <v>111113</v>
      </c>
    </row>
    <row r="47" spans="1:19" x14ac:dyDescent="0.25">
      <c r="A47" s="40" t="s">
        <v>7151</v>
      </c>
      <c r="P47" s="33">
        <v>46</v>
      </c>
      <c r="Q47" s="34" t="s">
        <v>7151</v>
      </c>
      <c r="R47" s="34" t="s">
        <v>6959</v>
      </c>
      <c r="S47" s="52">
        <v>24050</v>
      </c>
    </row>
    <row r="48" spans="1:19" x14ac:dyDescent="0.25">
      <c r="A48" s="40" t="s">
        <v>7152</v>
      </c>
      <c r="P48" s="33">
        <v>47</v>
      </c>
      <c r="Q48" s="34" t="s">
        <v>7152</v>
      </c>
      <c r="R48" s="34" t="s">
        <v>6961</v>
      </c>
      <c r="S48" s="52">
        <v>34110</v>
      </c>
    </row>
    <row r="49" spans="1:41" x14ac:dyDescent="0.25">
      <c r="A49" s="40" t="s">
        <v>7153</v>
      </c>
      <c r="P49" s="33">
        <v>48</v>
      </c>
      <c r="Q49" s="34" t="s">
        <v>7153</v>
      </c>
      <c r="R49" s="34" t="s">
        <v>6975</v>
      </c>
      <c r="S49" s="52">
        <v>33577</v>
      </c>
    </row>
    <row r="50" spans="1:41" x14ac:dyDescent="0.25">
      <c r="A50" s="40" t="s">
        <v>7154</v>
      </c>
      <c r="P50" s="33">
        <v>49</v>
      </c>
      <c r="Q50" s="34" t="s">
        <v>7154</v>
      </c>
      <c r="R50" s="34" t="s">
        <v>6961</v>
      </c>
      <c r="S50" s="52">
        <v>9530</v>
      </c>
    </row>
    <row r="51" spans="1:41" x14ac:dyDescent="0.25">
      <c r="A51" s="40" t="s">
        <v>7155</v>
      </c>
      <c r="P51" s="33">
        <v>50</v>
      </c>
      <c r="Q51" s="34" t="s">
        <v>7155</v>
      </c>
      <c r="R51" s="34" t="s">
        <v>7000</v>
      </c>
      <c r="S51" s="52">
        <v>28673</v>
      </c>
    </row>
    <row r="52" spans="1:41" x14ac:dyDescent="0.25">
      <c r="A52" s="40" t="s">
        <v>7156</v>
      </c>
      <c r="P52" s="33">
        <v>51</v>
      </c>
      <c r="Q52" s="34" t="s">
        <v>7156</v>
      </c>
      <c r="R52" s="34" t="s">
        <v>7022</v>
      </c>
      <c r="S52" s="52">
        <v>21029</v>
      </c>
    </row>
    <row r="53" spans="1:41" x14ac:dyDescent="0.25">
      <c r="A53" s="40" t="s">
        <v>7157</v>
      </c>
      <c r="P53" s="33">
        <v>52</v>
      </c>
      <c r="Q53" s="34" t="s">
        <v>7157</v>
      </c>
      <c r="R53" s="34" t="s">
        <v>7000</v>
      </c>
      <c r="S53" s="52">
        <v>9990</v>
      </c>
      <c r="AO53" s="60"/>
    </row>
    <row r="54" spans="1:41" x14ac:dyDescent="0.25">
      <c r="A54" s="40" t="s">
        <v>7158</v>
      </c>
      <c r="P54" s="33">
        <v>53</v>
      </c>
      <c r="Q54" s="34" t="s">
        <v>7158</v>
      </c>
      <c r="R54" s="34" t="s">
        <v>7000</v>
      </c>
      <c r="S54" s="52">
        <v>51427</v>
      </c>
    </row>
    <row r="55" spans="1:41" x14ac:dyDescent="0.25">
      <c r="A55" s="40" t="s">
        <v>7159</v>
      </c>
      <c r="P55" s="33">
        <v>54</v>
      </c>
      <c r="Q55" s="34" t="s">
        <v>7159</v>
      </c>
      <c r="R55" s="34" t="s">
        <v>6989</v>
      </c>
      <c r="S55" s="52">
        <v>32661</v>
      </c>
    </row>
    <row r="56" spans="1:41" x14ac:dyDescent="0.25">
      <c r="A56" s="40" t="s">
        <v>7160</v>
      </c>
      <c r="P56" s="33">
        <v>55</v>
      </c>
      <c r="Q56" s="34" t="s">
        <v>7160</v>
      </c>
      <c r="R56" s="34" t="s">
        <v>7040</v>
      </c>
      <c r="S56" s="52">
        <v>57216</v>
      </c>
    </row>
    <row r="57" spans="1:41" x14ac:dyDescent="0.25">
      <c r="A57" s="40" t="s">
        <v>7161</v>
      </c>
      <c r="P57" s="33">
        <v>56</v>
      </c>
      <c r="Q57" s="34" t="s">
        <v>7161</v>
      </c>
      <c r="R57" s="34" t="s">
        <v>7040</v>
      </c>
      <c r="S57" s="52">
        <v>11368</v>
      </c>
    </row>
    <row r="58" spans="1:41" x14ac:dyDescent="0.25">
      <c r="A58" s="40" t="s">
        <v>7162</v>
      </c>
      <c r="P58" s="33">
        <v>57</v>
      </c>
      <c r="Q58" s="34" t="s">
        <v>7162</v>
      </c>
      <c r="R58" s="34" t="s">
        <v>6959</v>
      </c>
      <c r="S58" s="52">
        <v>69644</v>
      </c>
    </row>
    <row r="59" spans="1:41" x14ac:dyDescent="0.25">
      <c r="A59" s="40" t="s">
        <v>7163</v>
      </c>
      <c r="P59" s="33">
        <v>58</v>
      </c>
      <c r="Q59" s="34" t="s">
        <v>7163</v>
      </c>
      <c r="R59" s="34" t="s">
        <v>6975</v>
      </c>
      <c r="S59" s="52">
        <v>31389</v>
      </c>
    </row>
    <row r="60" spans="1:41" x14ac:dyDescent="0.25">
      <c r="A60" s="40" t="s">
        <v>7164</v>
      </c>
      <c r="P60" s="33">
        <v>59</v>
      </c>
      <c r="Q60" s="34" t="s">
        <v>7164</v>
      </c>
      <c r="R60" s="34" t="s">
        <v>6975</v>
      </c>
      <c r="S60" s="52">
        <v>24792</v>
      </c>
    </row>
    <row r="61" spans="1:41" x14ac:dyDescent="0.25">
      <c r="A61" s="40" t="s">
        <v>7165</v>
      </c>
      <c r="P61" s="33">
        <v>60</v>
      </c>
      <c r="Q61" s="34" t="s">
        <v>7165</v>
      </c>
      <c r="R61" s="34" t="s">
        <v>6989</v>
      </c>
      <c r="S61" s="52">
        <v>5701</v>
      </c>
    </row>
    <row r="62" spans="1:41" x14ac:dyDescent="0.25">
      <c r="A62" s="40" t="s">
        <v>7166</v>
      </c>
      <c r="P62" s="33">
        <v>61</v>
      </c>
      <c r="Q62" s="34" t="s">
        <v>7166</v>
      </c>
      <c r="R62" s="34" t="s">
        <v>7022</v>
      </c>
      <c r="S62" s="52">
        <v>158979</v>
      </c>
    </row>
    <row r="63" spans="1:41" x14ac:dyDescent="0.25">
      <c r="A63" s="40" t="s">
        <v>7167</v>
      </c>
      <c r="P63" s="33">
        <v>62</v>
      </c>
      <c r="Q63" s="34" t="s">
        <v>7167</v>
      </c>
      <c r="R63" s="34" t="s">
        <v>7022</v>
      </c>
      <c r="S63" s="52">
        <v>27707</v>
      </c>
    </row>
    <row r="64" spans="1:41" x14ac:dyDescent="0.25">
      <c r="A64" s="40" t="s">
        <v>7168</v>
      </c>
      <c r="P64" s="33">
        <v>63</v>
      </c>
      <c r="Q64" s="34" t="s">
        <v>7168</v>
      </c>
      <c r="R64" s="34" t="s">
        <v>7002</v>
      </c>
      <c r="S64" s="52">
        <v>3488</v>
      </c>
    </row>
    <row r="65" spans="1:19" x14ac:dyDescent="0.25">
      <c r="A65" s="40" t="s">
        <v>7169</v>
      </c>
      <c r="P65" s="33">
        <v>64</v>
      </c>
      <c r="Q65" s="34" t="s">
        <v>7169</v>
      </c>
      <c r="R65" s="34" t="s">
        <v>7022</v>
      </c>
      <c r="S65" s="52">
        <v>25587</v>
      </c>
    </row>
    <row r="66" spans="1:19" x14ac:dyDescent="0.25">
      <c r="A66" s="40" t="s">
        <v>7170</v>
      </c>
      <c r="P66" s="33">
        <v>65</v>
      </c>
      <c r="Q66" s="34" t="s">
        <v>7170</v>
      </c>
      <c r="R66" s="34" t="s">
        <v>7022</v>
      </c>
      <c r="S66" s="52">
        <v>14092</v>
      </c>
    </row>
    <row r="67" spans="1:19" x14ac:dyDescent="0.25">
      <c r="A67" s="40" t="s">
        <v>7171</v>
      </c>
      <c r="P67" s="33">
        <v>66</v>
      </c>
      <c r="Q67" s="34" t="s">
        <v>7171</v>
      </c>
      <c r="R67" s="34" t="s">
        <v>7040</v>
      </c>
      <c r="S67" s="52">
        <v>18669</v>
      </c>
    </row>
    <row r="68" spans="1:19" x14ac:dyDescent="0.25">
      <c r="A68" s="40" t="s">
        <v>7172</v>
      </c>
      <c r="P68" s="33">
        <v>67</v>
      </c>
      <c r="Q68" s="34" t="s">
        <v>7172</v>
      </c>
      <c r="R68" s="34" t="s">
        <v>6989</v>
      </c>
      <c r="S68" s="52">
        <v>24811</v>
      </c>
    </row>
    <row r="69" spans="1:19" x14ac:dyDescent="0.25">
      <c r="A69" s="40" t="s">
        <v>7173</v>
      </c>
      <c r="P69" s="33">
        <v>68</v>
      </c>
      <c r="Q69" s="34" t="s">
        <v>7173</v>
      </c>
      <c r="R69" s="34" t="s">
        <v>6989</v>
      </c>
      <c r="S69" s="52">
        <v>12035</v>
      </c>
    </row>
    <row r="70" spans="1:19" x14ac:dyDescent="0.25">
      <c r="A70" s="40" t="s">
        <v>7174</v>
      </c>
      <c r="P70" s="33">
        <v>69</v>
      </c>
      <c r="Q70" s="34" t="s">
        <v>7174</v>
      </c>
      <c r="R70" s="34" t="s">
        <v>6989</v>
      </c>
      <c r="S70" s="52">
        <v>28296</v>
      </c>
    </row>
    <row r="71" spans="1:19" x14ac:dyDescent="0.25">
      <c r="A71" s="40" t="s">
        <v>7175</v>
      </c>
      <c r="P71" s="33">
        <v>70</v>
      </c>
      <c r="Q71" s="34" t="s">
        <v>7175</v>
      </c>
      <c r="R71" s="34" t="s">
        <v>6975</v>
      </c>
      <c r="S71" s="52">
        <v>21431</v>
      </c>
    </row>
    <row r="72" spans="1:19" x14ac:dyDescent="0.25">
      <c r="A72" s="40" t="s">
        <v>7176</v>
      </c>
      <c r="P72" s="33">
        <v>71</v>
      </c>
      <c r="Q72" s="34" t="s">
        <v>7176</v>
      </c>
      <c r="R72" s="34" t="s">
        <v>6975</v>
      </c>
      <c r="S72" s="52">
        <v>18619</v>
      </c>
    </row>
    <row r="73" spans="1:19" x14ac:dyDescent="0.25">
      <c r="A73" s="40" t="s">
        <v>7177</v>
      </c>
      <c r="P73" s="33">
        <v>72</v>
      </c>
      <c r="Q73" s="34" t="s">
        <v>7177</v>
      </c>
      <c r="R73" s="34" t="s">
        <v>6989</v>
      </c>
      <c r="S73" s="52">
        <v>9458</v>
      </c>
    </row>
    <row r="74" spans="1:19" x14ac:dyDescent="0.25">
      <c r="A74" s="40" t="s">
        <v>7178</v>
      </c>
      <c r="P74" s="33">
        <v>73</v>
      </c>
      <c r="Q74" s="34" t="s">
        <v>7178</v>
      </c>
      <c r="R74" s="34" t="s">
        <v>6975</v>
      </c>
      <c r="S74" s="52">
        <v>28125</v>
      </c>
    </row>
    <row r="75" spans="1:19" x14ac:dyDescent="0.25">
      <c r="A75" s="40" t="s">
        <v>7179</v>
      </c>
      <c r="P75" s="33">
        <v>74</v>
      </c>
      <c r="Q75" s="34" t="s">
        <v>7179</v>
      </c>
      <c r="R75" s="34" t="s">
        <v>6959</v>
      </c>
      <c r="S75" s="52">
        <v>13761</v>
      </c>
    </row>
    <row r="76" spans="1:19" x14ac:dyDescent="0.25">
      <c r="A76" s="40" t="s">
        <v>7180</v>
      </c>
      <c r="P76" s="33">
        <v>75</v>
      </c>
      <c r="Q76" s="34" t="s">
        <v>7180</v>
      </c>
      <c r="R76" s="34" t="s">
        <v>7002</v>
      </c>
      <c r="S76" s="52">
        <v>42649</v>
      </c>
    </row>
    <row r="77" spans="1:19" x14ac:dyDescent="0.25">
      <c r="A77" s="40" t="s">
        <v>7181</v>
      </c>
      <c r="P77" s="33">
        <v>76</v>
      </c>
      <c r="Q77" s="34" t="s">
        <v>7181</v>
      </c>
      <c r="R77" s="34" t="s">
        <v>7002</v>
      </c>
      <c r="S77" s="52">
        <v>42514</v>
      </c>
    </row>
    <row r="78" spans="1:19" x14ac:dyDescent="0.25">
      <c r="A78" s="40" t="s">
        <v>7182</v>
      </c>
      <c r="P78" s="33">
        <v>77</v>
      </c>
      <c r="Q78" s="34" t="s">
        <v>7182</v>
      </c>
      <c r="R78" s="34" t="s">
        <v>7022</v>
      </c>
      <c r="S78" s="52">
        <v>19681</v>
      </c>
    </row>
    <row r="79" spans="1:19" x14ac:dyDescent="0.25">
      <c r="A79" s="40" t="s">
        <v>7183</v>
      </c>
      <c r="P79" s="33">
        <v>78</v>
      </c>
      <c r="Q79" s="34" t="s">
        <v>7183</v>
      </c>
      <c r="R79" s="34" t="s">
        <v>6961</v>
      </c>
      <c r="S79" s="52">
        <v>9993</v>
      </c>
    </row>
    <row r="80" spans="1:19" x14ac:dyDescent="0.25">
      <c r="A80" s="40" t="s">
        <v>7184</v>
      </c>
      <c r="P80" s="33">
        <v>79</v>
      </c>
      <c r="Q80" s="34" t="s">
        <v>7184</v>
      </c>
      <c r="R80" s="34" t="s">
        <v>6959</v>
      </c>
      <c r="S80" s="52">
        <v>8143</v>
      </c>
    </row>
    <row r="81" spans="1:19" x14ac:dyDescent="0.25">
      <c r="A81" s="40" t="s">
        <v>7185</v>
      </c>
      <c r="P81" s="33">
        <v>80</v>
      </c>
      <c r="Q81" s="34" t="s">
        <v>7185</v>
      </c>
      <c r="R81" s="34" t="s">
        <v>7000</v>
      </c>
      <c r="S81" s="52">
        <v>17543</v>
      </c>
    </row>
    <row r="82" spans="1:19" x14ac:dyDescent="0.25">
      <c r="A82" s="40" t="s">
        <v>7186</v>
      </c>
      <c r="P82" s="33">
        <v>81</v>
      </c>
      <c r="Q82" s="34" t="s">
        <v>7186</v>
      </c>
      <c r="R82" s="34" t="s">
        <v>6961</v>
      </c>
      <c r="S82" s="52">
        <v>12364</v>
      </c>
    </row>
    <row r="83" spans="1:19" ht="15.75" thickBot="1" x14ac:dyDescent="0.3">
      <c r="A83" s="50" t="s">
        <v>7187</v>
      </c>
      <c r="P83" s="61">
        <v>82</v>
      </c>
      <c r="Q83" s="62" t="s">
        <v>7187</v>
      </c>
      <c r="R83" s="62" t="s">
        <v>7002</v>
      </c>
      <c r="S83" s="63">
        <v>25948</v>
      </c>
    </row>
  </sheetData>
  <sheetProtection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DEE0B-EE16-4061-B409-DF5804ADA6E5}">
  <sheetPr codeName="PAYITEMTYPE_SUPPLEMENTAL"/>
  <dimension ref="A1:B51"/>
  <sheetViews>
    <sheetView workbookViewId="0">
      <selection sqref="A1:XFD1048576"/>
    </sheetView>
  </sheetViews>
  <sheetFormatPr defaultRowHeight="15" x14ac:dyDescent="0.25"/>
  <cols>
    <col min="1" max="1" width="18.140625" bestFit="1" customWidth="1"/>
    <col min="2" max="2" width="27" bestFit="1" customWidth="1"/>
  </cols>
  <sheetData>
    <row r="1" spans="1:2" x14ac:dyDescent="0.25">
      <c r="A1" s="64" t="s">
        <v>44</v>
      </c>
      <c r="B1" s="65" t="s">
        <v>7188</v>
      </c>
    </row>
    <row r="2" spans="1:2" x14ac:dyDescent="0.25">
      <c r="A2" s="66"/>
      <c r="B2" s="67" t="s">
        <v>7189</v>
      </c>
    </row>
    <row r="3" spans="1:2" x14ac:dyDescent="0.25">
      <c r="A3" s="66"/>
      <c r="B3" s="67" t="s">
        <v>7190</v>
      </c>
    </row>
    <row r="4" spans="1:2" x14ac:dyDescent="0.25">
      <c r="A4" s="66"/>
      <c r="B4" s="67" t="s">
        <v>7191</v>
      </c>
    </row>
    <row r="5" spans="1:2" x14ac:dyDescent="0.25">
      <c r="A5" s="66"/>
      <c r="B5" s="67" t="s">
        <v>7192</v>
      </c>
    </row>
    <row r="6" spans="1:2" x14ac:dyDescent="0.25">
      <c r="A6" s="66"/>
      <c r="B6" s="67" t="s">
        <v>7193</v>
      </c>
    </row>
    <row r="7" spans="1:2" x14ac:dyDescent="0.25">
      <c r="A7" s="66"/>
      <c r="B7" s="67" t="s">
        <v>7194</v>
      </c>
    </row>
    <row r="8" spans="1:2" x14ac:dyDescent="0.25">
      <c r="A8" s="66"/>
      <c r="B8" s="67" t="s">
        <v>7195</v>
      </c>
    </row>
    <row r="9" spans="1:2" x14ac:dyDescent="0.25">
      <c r="A9" s="66"/>
      <c r="B9" s="67" t="s">
        <v>7196</v>
      </c>
    </row>
    <row r="10" spans="1:2" x14ac:dyDescent="0.25">
      <c r="A10" s="66"/>
      <c r="B10" s="67" t="s">
        <v>7197</v>
      </c>
    </row>
    <row r="11" spans="1:2" x14ac:dyDescent="0.25">
      <c r="A11" s="66"/>
      <c r="B11" s="67" t="s">
        <v>7198</v>
      </c>
    </row>
    <row r="12" spans="1:2" x14ac:dyDescent="0.25">
      <c r="A12" s="66"/>
      <c r="B12" s="67" t="s">
        <v>7199</v>
      </c>
    </row>
    <row r="13" spans="1:2" x14ac:dyDescent="0.25">
      <c r="A13" s="66"/>
      <c r="B13" s="67" t="s">
        <v>7200</v>
      </c>
    </row>
    <row r="14" spans="1:2" x14ac:dyDescent="0.25">
      <c r="A14" s="66"/>
      <c r="B14" s="67" t="s">
        <v>7201</v>
      </c>
    </row>
    <row r="15" spans="1:2" x14ac:dyDescent="0.25">
      <c r="A15" s="66"/>
      <c r="B15" s="67" t="s">
        <v>7202</v>
      </c>
    </row>
    <row r="16" spans="1:2" x14ac:dyDescent="0.25">
      <c r="A16" s="66"/>
      <c r="B16" s="67" t="s">
        <v>7203</v>
      </c>
    </row>
    <row r="17" spans="1:2" x14ac:dyDescent="0.25">
      <c r="A17" s="66"/>
      <c r="B17" s="67" t="s">
        <v>7204</v>
      </c>
    </row>
    <row r="18" spans="1:2" x14ac:dyDescent="0.25">
      <c r="A18" s="66"/>
      <c r="B18" s="67" t="s">
        <v>7205</v>
      </c>
    </row>
    <row r="19" spans="1:2" x14ac:dyDescent="0.25">
      <c r="A19" s="66"/>
      <c r="B19" s="67" t="s">
        <v>7206</v>
      </c>
    </row>
    <row r="20" spans="1:2" x14ac:dyDescent="0.25">
      <c r="A20" s="66"/>
      <c r="B20" s="67" t="s">
        <v>7207</v>
      </c>
    </row>
    <row r="21" spans="1:2" x14ac:dyDescent="0.25">
      <c r="A21" s="66"/>
      <c r="B21" s="67" t="s">
        <v>7208</v>
      </c>
    </row>
    <row r="22" spans="1:2" x14ac:dyDescent="0.25">
      <c r="A22" s="66"/>
      <c r="B22" s="67" t="s">
        <v>7209</v>
      </c>
    </row>
    <row r="23" spans="1:2" x14ac:dyDescent="0.25">
      <c r="A23" s="66"/>
      <c r="B23" s="67" t="s">
        <v>7210</v>
      </c>
    </row>
    <row r="24" spans="1:2" x14ac:dyDescent="0.25">
      <c r="A24" s="66"/>
      <c r="B24" s="67" t="s">
        <v>7211</v>
      </c>
    </row>
    <row r="25" spans="1:2" x14ac:dyDescent="0.25">
      <c r="A25" s="66"/>
      <c r="B25" s="67" t="s">
        <v>7212</v>
      </c>
    </row>
    <row r="26" spans="1:2" x14ac:dyDescent="0.25">
      <c r="A26" s="66"/>
      <c r="B26" s="67" t="s">
        <v>7213</v>
      </c>
    </row>
    <row r="27" spans="1:2" x14ac:dyDescent="0.25">
      <c r="A27" s="66"/>
      <c r="B27" s="67" t="s">
        <v>7214</v>
      </c>
    </row>
    <row r="28" spans="1:2" x14ac:dyDescent="0.25">
      <c r="A28" s="66"/>
      <c r="B28" s="67" t="s">
        <v>7215</v>
      </c>
    </row>
    <row r="29" spans="1:2" x14ac:dyDescent="0.25">
      <c r="A29" s="66"/>
      <c r="B29" s="67" t="s">
        <v>7216</v>
      </c>
    </row>
    <row r="30" spans="1:2" x14ac:dyDescent="0.25">
      <c r="A30" s="66"/>
      <c r="B30" s="67" t="s">
        <v>7217</v>
      </c>
    </row>
    <row r="31" spans="1:2" x14ac:dyDescent="0.25">
      <c r="A31" s="66"/>
      <c r="B31" s="67" t="s">
        <v>7218</v>
      </c>
    </row>
    <row r="32" spans="1:2" x14ac:dyDescent="0.25">
      <c r="A32" s="66"/>
      <c r="B32" s="67" t="s">
        <v>7219</v>
      </c>
    </row>
    <row r="33" spans="1:2" x14ac:dyDescent="0.25">
      <c r="A33" s="66"/>
      <c r="B33" s="67" t="s">
        <v>7220</v>
      </c>
    </row>
    <row r="34" spans="1:2" x14ac:dyDescent="0.25">
      <c r="A34" s="66"/>
      <c r="B34" s="67" t="s">
        <v>7221</v>
      </c>
    </row>
    <row r="35" spans="1:2" x14ac:dyDescent="0.25">
      <c r="A35" s="66"/>
      <c r="B35" s="67" t="s">
        <v>7222</v>
      </c>
    </row>
    <row r="36" spans="1:2" x14ac:dyDescent="0.25">
      <c r="A36" s="66"/>
      <c r="B36" s="67" t="s">
        <v>7223</v>
      </c>
    </row>
    <row r="37" spans="1:2" x14ac:dyDescent="0.25">
      <c r="A37" s="66"/>
      <c r="B37" s="67" t="s">
        <v>7224</v>
      </c>
    </row>
    <row r="38" spans="1:2" x14ac:dyDescent="0.25">
      <c r="A38" s="66"/>
      <c r="B38" s="67" t="s">
        <v>7225</v>
      </c>
    </row>
    <row r="39" spans="1:2" x14ac:dyDescent="0.25">
      <c r="A39" s="66"/>
      <c r="B39" s="67" t="s">
        <v>7226</v>
      </c>
    </row>
    <row r="40" spans="1:2" x14ac:dyDescent="0.25">
      <c r="A40" s="66"/>
      <c r="B40" s="67" t="s">
        <v>7227</v>
      </c>
    </row>
    <row r="41" spans="1:2" x14ac:dyDescent="0.25">
      <c r="A41" s="66"/>
      <c r="B41" s="67" t="s">
        <v>7228</v>
      </c>
    </row>
    <row r="42" spans="1:2" x14ac:dyDescent="0.25">
      <c r="A42" s="66"/>
      <c r="B42" s="67" t="s">
        <v>7229</v>
      </c>
    </row>
    <row r="43" spans="1:2" x14ac:dyDescent="0.25">
      <c r="A43" s="66"/>
      <c r="B43" s="67" t="s">
        <v>7230</v>
      </c>
    </row>
    <row r="44" spans="1:2" x14ac:dyDescent="0.25">
      <c r="A44" s="66"/>
      <c r="B44" s="67" t="s">
        <v>7231</v>
      </c>
    </row>
    <row r="45" spans="1:2" x14ac:dyDescent="0.25">
      <c r="A45" s="66"/>
      <c r="B45" s="67" t="s">
        <v>7232</v>
      </c>
    </row>
    <row r="46" spans="1:2" x14ac:dyDescent="0.25">
      <c r="A46" s="66"/>
      <c r="B46" s="67" t="s">
        <v>7233</v>
      </c>
    </row>
    <row r="47" spans="1:2" x14ac:dyDescent="0.25">
      <c r="A47" s="66"/>
      <c r="B47" s="67" t="s">
        <v>7234</v>
      </c>
    </row>
    <row r="48" spans="1:2" x14ac:dyDescent="0.25">
      <c r="A48" s="66"/>
      <c r="B48" s="67" t="s">
        <v>7235</v>
      </c>
    </row>
    <row r="49" spans="1:2" x14ac:dyDescent="0.25">
      <c r="A49" s="66"/>
      <c r="B49" s="67" t="s">
        <v>7236</v>
      </c>
    </row>
    <row r="50" spans="1:2" x14ac:dyDescent="0.25">
      <c r="A50" s="66"/>
      <c r="B50" s="67" t="s">
        <v>7237</v>
      </c>
    </row>
    <row r="51" spans="1:2" ht="15.75" thickBot="1" x14ac:dyDescent="0.3">
      <c r="A51" s="68"/>
      <c r="B51" s="67" t="s">
        <v>7238</v>
      </c>
    </row>
  </sheetData>
  <sheetProtection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63AFD-5FB0-4391-A28A-BA072F9B82C1}">
  <sheetPr codeName="PAYITEMTYPE"/>
  <dimension ref="A1:B55"/>
  <sheetViews>
    <sheetView workbookViewId="0">
      <selection sqref="A1:XFD1048576"/>
    </sheetView>
  </sheetViews>
  <sheetFormatPr defaultRowHeight="15" x14ac:dyDescent="0.25"/>
  <cols>
    <col min="1" max="1" width="92.140625" bestFit="1" customWidth="1"/>
    <col min="2" max="2" width="16.42578125" bestFit="1" customWidth="1"/>
  </cols>
  <sheetData>
    <row r="1" spans="1:2" x14ac:dyDescent="0.25">
      <c r="A1" s="64" t="s">
        <v>44</v>
      </c>
      <c r="B1" s="65" t="s">
        <v>7188</v>
      </c>
    </row>
    <row r="2" spans="1:2" x14ac:dyDescent="0.25">
      <c r="A2" s="66" t="s">
        <v>189</v>
      </c>
      <c r="B2" s="67" t="s">
        <v>7239</v>
      </c>
    </row>
    <row r="3" spans="1:2" x14ac:dyDescent="0.25">
      <c r="A3" s="66" t="s">
        <v>601</v>
      </c>
      <c r="B3" s="67" t="s">
        <v>7239</v>
      </c>
    </row>
    <row r="4" spans="1:2" x14ac:dyDescent="0.25">
      <c r="A4" s="66" t="s">
        <v>4873</v>
      </c>
      <c r="B4" s="67" t="s">
        <v>7239</v>
      </c>
    </row>
    <row r="5" spans="1:2" x14ac:dyDescent="0.25">
      <c r="A5" s="66" t="s">
        <v>7240</v>
      </c>
      <c r="B5" s="67" t="s">
        <v>7239</v>
      </c>
    </row>
    <row r="6" spans="1:2" x14ac:dyDescent="0.25">
      <c r="A6" s="66"/>
      <c r="B6" s="67" t="s">
        <v>7241</v>
      </c>
    </row>
    <row r="7" spans="1:2" x14ac:dyDescent="0.25">
      <c r="A7" s="66"/>
      <c r="B7" s="67" t="s">
        <v>7242</v>
      </c>
    </row>
    <row r="8" spans="1:2" x14ac:dyDescent="0.25">
      <c r="A8" s="66"/>
      <c r="B8" s="67" t="s">
        <v>7243</v>
      </c>
    </row>
    <row r="9" spans="1:2" x14ac:dyDescent="0.25">
      <c r="A9" s="66"/>
      <c r="B9" s="67" t="s">
        <v>7244</v>
      </c>
    </row>
    <row r="10" spans="1:2" x14ac:dyDescent="0.25">
      <c r="A10" s="66"/>
      <c r="B10" s="67" t="s">
        <v>7245</v>
      </c>
    </row>
    <row r="11" spans="1:2" x14ac:dyDescent="0.25">
      <c r="A11" s="66"/>
      <c r="B11" s="67" t="s">
        <v>7246</v>
      </c>
    </row>
    <row r="12" spans="1:2" x14ac:dyDescent="0.25">
      <c r="A12" s="66"/>
      <c r="B12" s="67" t="s">
        <v>7247</v>
      </c>
    </row>
    <row r="13" spans="1:2" x14ac:dyDescent="0.25">
      <c r="A13" s="66"/>
      <c r="B13" s="67" t="s">
        <v>7248</v>
      </c>
    </row>
    <row r="14" spans="1:2" x14ac:dyDescent="0.25">
      <c r="A14" s="66"/>
      <c r="B14" s="67" t="s">
        <v>7249</v>
      </c>
    </row>
    <row r="15" spans="1:2" x14ac:dyDescent="0.25">
      <c r="A15" s="66"/>
      <c r="B15" s="67" t="s">
        <v>7250</v>
      </c>
    </row>
    <row r="16" spans="1:2" x14ac:dyDescent="0.25">
      <c r="A16" s="66"/>
      <c r="B16" s="67" t="s">
        <v>7251</v>
      </c>
    </row>
    <row r="17" spans="1:2" x14ac:dyDescent="0.25">
      <c r="A17" s="66"/>
      <c r="B17" s="67" t="s">
        <v>7252</v>
      </c>
    </row>
    <row r="18" spans="1:2" x14ac:dyDescent="0.25">
      <c r="A18" s="66"/>
      <c r="B18" s="67" t="s">
        <v>7253</v>
      </c>
    </row>
    <row r="19" spans="1:2" x14ac:dyDescent="0.25">
      <c r="A19" s="66"/>
      <c r="B19" s="67" t="s">
        <v>7254</v>
      </c>
    </row>
    <row r="20" spans="1:2" x14ac:dyDescent="0.25">
      <c r="A20" s="66"/>
      <c r="B20" s="67" t="s">
        <v>7255</v>
      </c>
    </row>
    <row r="21" spans="1:2" x14ac:dyDescent="0.25">
      <c r="A21" s="66"/>
      <c r="B21" s="67" t="s">
        <v>7256</v>
      </c>
    </row>
    <row r="22" spans="1:2" x14ac:dyDescent="0.25">
      <c r="A22" s="66"/>
      <c r="B22" s="67" t="s">
        <v>7257</v>
      </c>
    </row>
    <row r="23" spans="1:2" x14ac:dyDescent="0.25">
      <c r="A23" s="66"/>
      <c r="B23" s="67" t="s">
        <v>7258</v>
      </c>
    </row>
    <row r="24" spans="1:2" x14ac:dyDescent="0.25">
      <c r="A24" s="66"/>
      <c r="B24" s="67" t="s">
        <v>7259</v>
      </c>
    </row>
    <row r="25" spans="1:2" x14ac:dyDescent="0.25">
      <c r="A25" s="66"/>
      <c r="B25" s="67" t="s">
        <v>7260</v>
      </c>
    </row>
    <row r="26" spans="1:2" x14ac:dyDescent="0.25">
      <c r="A26" s="66"/>
      <c r="B26" s="67" t="s">
        <v>7261</v>
      </c>
    </row>
    <row r="27" spans="1:2" x14ac:dyDescent="0.25">
      <c r="A27" s="66"/>
      <c r="B27" s="67" t="s">
        <v>7262</v>
      </c>
    </row>
    <row r="28" spans="1:2" x14ac:dyDescent="0.25">
      <c r="A28" s="66"/>
      <c r="B28" s="67" t="s">
        <v>7263</v>
      </c>
    </row>
    <row r="29" spans="1:2" x14ac:dyDescent="0.25">
      <c r="A29" s="66"/>
      <c r="B29" s="67" t="s">
        <v>7264</v>
      </c>
    </row>
    <row r="30" spans="1:2" x14ac:dyDescent="0.25">
      <c r="A30" s="66"/>
      <c r="B30" s="67" t="s">
        <v>7265</v>
      </c>
    </row>
    <row r="31" spans="1:2" x14ac:dyDescent="0.25">
      <c r="A31" s="66"/>
      <c r="B31" s="67" t="s">
        <v>7266</v>
      </c>
    </row>
    <row r="32" spans="1:2" x14ac:dyDescent="0.25">
      <c r="A32" s="66"/>
      <c r="B32" s="67" t="s">
        <v>7267</v>
      </c>
    </row>
    <row r="33" spans="1:2" x14ac:dyDescent="0.25">
      <c r="A33" s="66"/>
      <c r="B33" s="67" t="s">
        <v>7268</v>
      </c>
    </row>
    <row r="34" spans="1:2" x14ac:dyDescent="0.25">
      <c r="A34" s="66"/>
      <c r="B34" s="67" t="s">
        <v>7269</v>
      </c>
    </row>
    <row r="35" spans="1:2" x14ac:dyDescent="0.25">
      <c r="A35" s="66"/>
      <c r="B35" s="67" t="s">
        <v>7270</v>
      </c>
    </row>
    <row r="36" spans="1:2" x14ac:dyDescent="0.25">
      <c r="A36" s="66"/>
      <c r="B36" s="67" t="s">
        <v>7271</v>
      </c>
    </row>
    <row r="37" spans="1:2" x14ac:dyDescent="0.25">
      <c r="A37" s="66"/>
      <c r="B37" s="67" t="s">
        <v>7272</v>
      </c>
    </row>
    <row r="38" spans="1:2" x14ac:dyDescent="0.25">
      <c r="A38" s="66"/>
      <c r="B38" s="67" t="s">
        <v>7273</v>
      </c>
    </row>
    <row r="39" spans="1:2" x14ac:dyDescent="0.25">
      <c r="A39" s="66"/>
      <c r="B39" s="67" t="s">
        <v>7274</v>
      </c>
    </row>
    <row r="40" spans="1:2" x14ac:dyDescent="0.25">
      <c r="A40" s="66"/>
      <c r="B40" s="67" t="s">
        <v>7275</v>
      </c>
    </row>
    <row r="41" spans="1:2" x14ac:dyDescent="0.25">
      <c r="A41" s="66"/>
      <c r="B41" s="67" t="s">
        <v>7276</v>
      </c>
    </row>
    <row r="42" spans="1:2" x14ac:dyDescent="0.25">
      <c r="A42" s="66"/>
      <c r="B42" s="67" t="s">
        <v>7277</v>
      </c>
    </row>
    <row r="43" spans="1:2" x14ac:dyDescent="0.25">
      <c r="A43" s="66"/>
      <c r="B43" s="67" t="s">
        <v>7278</v>
      </c>
    </row>
    <row r="44" spans="1:2" x14ac:dyDescent="0.25">
      <c r="A44" s="66"/>
      <c r="B44" s="67" t="s">
        <v>7279</v>
      </c>
    </row>
    <row r="45" spans="1:2" x14ac:dyDescent="0.25">
      <c r="A45" s="66"/>
      <c r="B45" s="67" t="s">
        <v>7280</v>
      </c>
    </row>
    <row r="46" spans="1:2" x14ac:dyDescent="0.25">
      <c r="A46" s="66"/>
      <c r="B46" s="67" t="s">
        <v>7281</v>
      </c>
    </row>
    <row r="47" spans="1:2" x14ac:dyDescent="0.25">
      <c r="A47" s="66"/>
      <c r="B47" s="67" t="s">
        <v>7282</v>
      </c>
    </row>
    <row r="48" spans="1:2" x14ac:dyDescent="0.25">
      <c r="A48" s="66"/>
      <c r="B48" s="67" t="s">
        <v>7283</v>
      </c>
    </row>
    <row r="49" spans="1:2" x14ac:dyDescent="0.25">
      <c r="A49" s="66"/>
      <c r="B49" s="67" t="s">
        <v>7284</v>
      </c>
    </row>
    <row r="50" spans="1:2" x14ac:dyDescent="0.25">
      <c r="A50" s="66"/>
      <c r="B50" s="67" t="s">
        <v>7285</v>
      </c>
    </row>
    <row r="51" spans="1:2" x14ac:dyDescent="0.25">
      <c r="A51" s="66"/>
      <c r="B51" s="67" t="s">
        <v>7286</v>
      </c>
    </row>
    <row r="52" spans="1:2" x14ac:dyDescent="0.25">
      <c r="A52" s="66"/>
      <c r="B52" s="67" t="s">
        <v>7287</v>
      </c>
    </row>
    <row r="53" spans="1:2" x14ac:dyDescent="0.25">
      <c r="A53" s="66"/>
      <c r="B53" s="67" t="s">
        <v>7288</v>
      </c>
    </row>
    <row r="54" spans="1:2" x14ac:dyDescent="0.25">
      <c r="A54" s="66"/>
      <c r="B54" s="67" t="s">
        <v>7289</v>
      </c>
    </row>
    <row r="55" spans="1:2" x14ac:dyDescent="0.25">
      <c r="A55" s="66"/>
      <c r="B55" s="67" t="s">
        <v>7290</v>
      </c>
    </row>
  </sheetData>
  <sheetProtection sheet="1" objects="1" scenarios="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ADA1C-5449-4761-8EB3-AE95DFDF4952}">
  <sheetPr codeName="Image2"/>
  <dimension ref="A1:B1"/>
  <sheetViews>
    <sheetView workbookViewId="0">
      <selection activeCell="B6" sqref="B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E2DA2-0107-4840-89A9-1753B12C77D3}">
  <sheetPr codeName="Image"/>
  <dimension ref="A1:B1"/>
  <sheetViews>
    <sheetView workbookViewId="0">
      <selection sqref="A1:XFD104857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9D523-B411-4DC5-91D0-086C778A6707}">
  <sheetPr codeName="CodeNotes"/>
  <dimension ref="A1:C87"/>
  <sheetViews>
    <sheetView workbookViewId="0">
      <pane ySplit="1" topLeftCell="A64" activePane="bottomLeft" state="frozen"/>
      <selection sqref="A1:XFD1048576"/>
      <selection pane="bottomLeft" activeCell="C69" sqref="C69"/>
    </sheetView>
  </sheetViews>
  <sheetFormatPr defaultRowHeight="22.5" customHeight="1" x14ac:dyDescent="0.25"/>
  <cols>
    <col min="1" max="1" width="19" customWidth="1"/>
    <col min="2" max="2" width="16.42578125" customWidth="1"/>
    <col min="3" max="3" width="155.140625" customWidth="1"/>
  </cols>
  <sheetData>
    <row r="1" spans="1:3" ht="22.5" customHeight="1" x14ac:dyDescent="0.25">
      <c r="A1" s="70" t="s">
        <v>7292</v>
      </c>
      <c r="B1" s="70" t="s">
        <v>7293</v>
      </c>
      <c r="C1" s="70" t="s">
        <v>7294</v>
      </c>
    </row>
    <row r="2" spans="1:3" ht="30.75" x14ac:dyDescent="0.3">
      <c r="A2" s="71">
        <v>45748</v>
      </c>
      <c r="B2" s="72" t="s">
        <v>7295</v>
      </c>
      <c r="C2" s="73" t="s">
        <v>7296</v>
      </c>
    </row>
    <row r="3" spans="1:3" ht="30.75" x14ac:dyDescent="0.3">
      <c r="A3" s="71">
        <v>45748</v>
      </c>
      <c r="B3" s="72" t="s">
        <v>7295</v>
      </c>
      <c r="C3" s="329" t="s">
        <v>7297</v>
      </c>
    </row>
    <row r="4" spans="1:3" ht="75.75" x14ac:dyDescent="0.3">
      <c r="A4" s="71">
        <v>45750</v>
      </c>
      <c r="B4" s="72" t="s">
        <v>7295</v>
      </c>
      <c r="C4" s="329" t="s">
        <v>7298</v>
      </c>
    </row>
    <row r="5" spans="1:3" ht="45.75" x14ac:dyDescent="0.3">
      <c r="A5" s="71">
        <v>45754</v>
      </c>
      <c r="B5" s="72" t="s">
        <v>7295</v>
      </c>
      <c r="C5" s="73" t="s">
        <v>7299</v>
      </c>
    </row>
    <row r="6" spans="1:3" ht="30.75" x14ac:dyDescent="0.3">
      <c r="A6" s="71">
        <v>45756</v>
      </c>
      <c r="B6" s="72" t="s">
        <v>7295</v>
      </c>
      <c r="C6" s="73" t="s">
        <v>7300</v>
      </c>
    </row>
    <row r="7" spans="1:3" ht="105.75" x14ac:dyDescent="0.3">
      <c r="A7" s="71">
        <v>45756</v>
      </c>
      <c r="B7" s="72" t="s">
        <v>7295</v>
      </c>
      <c r="C7" s="330" t="s">
        <v>7301</v>
      </c>
    </row>
    <row r="8" spans="1:3" ht="75.75" x14ac:dyDescent="0.3">
      <c r="A8" s="71">
        <v>45758</v>
      </c>
      <c r="B8" s="72" t="s">
        <v>7302</v>
      </c>
      <c r="C8" s="73" t="s">
        <v>7303</v>
      </c>
    </row>
    <row r="9" spans="1:3" ht="22.5" customHeight="1" x14ac:dyDescent="0.3">
      <c r="A9" s="71">
        <v>45758</v>
      </c>
      <c r="B9" s="72" t="s">
        <v>7302</v>
      </c>
      <c r="C9" s="73" t="s">
        <v>7304</v>
      </c>
    </row>
    <row r="10" spans="1:3" ht="18.75" x14ac:dyDescent="0.3">
      <c r="A10" s="71">
        <v>45758</v>
      </c>
      <c r="B10" s="72" t="s">
        <v>7302</v>
      </c>
      <c r="C10" s="329" t="s">
        <v>7305</v>
      </c>
    </row>
    <row r="11" spans="1:3" ht="30.75" x14ac:dyDescent="0.3">
      <c r="A11" s="71">
        <v>45763</v>
      </c>
      <c r="B11" s="72" t="s">
        <v>7295</v>
      </c>
      <c r="C11" s="73" t="s">
        <v>7306</v>
      </c>
    </row>
    <row r="12" spans="1:3" ht="60.75" x14ac:dyDescent="0.3">
      <c r="A12" s="71">
        <v>45768</v>
      </c>
      <c r="B12" s="72" t="s">
        <v>7295</v>
      </c>
      <c r="C12" s="73" t="s">
        <v>7307</v>
      </c>
    </row>
    <row r="13" spans="1:3" ht="22.5" customHeight="1" x14ac:dyDescent="0.3">
      <c r="A13" s="71">
        <v>45768</v>
      </c>
      <c r="B13" s="72" t="s">
        <v>7295</v>
      </c>
      <c r="C13" s="73" t="s">
        <v>7308</v>
      </c>
    </row>
    <row r="14" spans="1:3" ht="30.75" x14ac:dyDescent="0.3">
      <c r="A14" s="71">
        <v>45768</v>
      </c>
      <c r="B14" s="72" t="s">
        <v>7295</v>
      </c>
      <c r="C14" s="73" t="s">
        <v>7309</v>
      </c>
    </row>
    <row r="15" spans="1:3" ht="270.75" x14ac:dyDescent="0.3">
      <c r="A15" s="71">
        <v>45768</v>
      </c>
      <c r="B15" s="72" t="s">
        <v>7295</v>
      </c>
      <c r="C15" s="73" t="s">
        <v>7310</v>
      </c>
    </row>
    <row r="16" spans="1:3" ht="60.75" x14ac:dyDescent="0.3">
      <c r="A16" s="71">
        <v>45768</v>
      </c>
      <c r="B16" s="72" t="s">
        <v>7295</v>
      </c>
      <c r="C16" s="330" t="s">
        <v>7311</v>
      </c>
    </row>
    <row r="17" spans="1:3" ht="112.5" customHeight="1" x14ac:dyDescent="0.3">
      <c r="A17" s="71">
        <v>45776</v>
      </c>
      <c r="B17" s="72" t="s">
        <v>7302</v>
      </c>
      <c r="C17" s="73" t="s">
        <v>7312</v>
      </c>
    </row>
    <row r="18" spans="1:3" ht="22.5" customHeight="1" x14ac:dyDescent="0.3">
      <c r="A18" s="71">
        <v>45782</v>
      </c>
      <c r="B18" s="72" t="s">
        <v>7295</v>
      </c>
      <c r="C18" s="331" t="s">
        <v>7313</v>
      </c>
    </row>
    <row r="19" spans="1:3" ht="45.75" x14ac:dyDescent="0.3">
      <c r="A19" s="71">
        <v>45782</v>
      </c>
      <c r="B19" s="72" t="s">
        <v>7295</v>
      </c>
      <c r="C19" s="73" t="s">
        <v>7314</v>
      </c>
    </row>
    <row r="20" spans="1:3" ht="60.75" x14ac:dyDescent="0.3">
      <c r="A20" s="71">
        <v>45782</v>
      </c>
      <c r="B20" s="72" t="s">
        <v>7295</v>
      </c>
      <c r="C20" s="73" t="s">
        <v>7315</v>
      </c>
    </row>
    <row r="21" spans="1:3" ht="22.5" customHeight="1" x14ac:dyDescent="0.3">
      <c r="A21" s="71">
        <v>45786</v>
      </c>
      <c r="B21" s="72" t="s">
        <v>7295</v>
      </c>
      <c r="C21" s="331" t="s">
        <v>7316</v>
      </c>
    </row>
    <row r="22" spans="1:3" ht="30.75" x14ac:dyDescent="0.3">
      <c r="A22" s="71">
        <v>45786</v>
      </c>
      <c r="B22" s="72" t="s">
        <v>7295</v>
      </c>
      <c r="C22" s="73" t="s">
        <v>7317</v>
      </c>
    </row>
    <row r="23" spans="1:3" ht="22.5" customHeight="1" x14ac:dyDescent="0.3">
      <c r="A23" s="71">
        <v>45793</v>
      </c>
      <c r="B23" s="72" t="s">
        <v>7295</v>
      </c>
      <c r="C23" s="73" t="s">
        <v>7318</v>
      </c>
    </row>
    <row r="24" spans="1:3" ht="22.5" customHeight="1" x14ac:dyDescent="0.3">
      <c r="A24" s="71">
        <v>45798</v>
      </c>
      <c r="B24" s="72" t="s">
        <v>7295</v>
      </c>
      <c r="C24" s="73" t="s">
        <v>7319</v>
      </c>
    </row>
    <row r="25" spans="1:3" ht="63.75" customHeight="1" x14ac:dyDescent="0.3">
      <c r="A25" s="71">
        <v>45812</v>
      </c>
      <c r="B25" s="72" t="s">
        <v>7295</v>
      </c>
      <c r="C25" s="73" t="s">
        <v>7320</v>
      </c>
    </row>
    <row r="26" spans="1:3" ht="45.75" x14ac:dyDescent="0.3">
      <c r="A26" s="71">
        <v>45820</v>
      </c>
      <c r="B26" s="72" t="s">
        <v>7295</v>
      </c>
      <c r="C26" s="73" t="s">
        <v>7321</v>
      </c>
    </row>
    <row r="27" spans="1:3" ht="22.5" customHeight="1" x14ac:dyDescent="0.3">
      <c r="A27" s="71">
        <v>45828</v>
      </c>
      <c r="B27" s="72" t="s">
        <v>7295</v>
      </c>
      <c r="C27" s="73" t="s">
        <v>7322</v>
      </c>
    </row>
    <row r="28" spans="1:3" ht="22.5" customHeight="1" x14ac:dyDescent="0.3">
      <c r="A28" s="71">
        <v>45832</v>
      </c>
      <c r="B28" s="72" t="s">
        <v>7295</v>
      </c>
      <c r="C28" s="73" t="s">
        <v>7323</v>
      </c>
    </row>
    <row r="29" spans="1:3" ht="22.5" customHeight="1" x14ac:dyDescent="0.3">
      <c r="A29" s="71">
        <v>45869</v>
      </c>
      <c r="B29" s="72" t="s">
        <v>7295</v>
      </c>
      <c r="C29" s="73" t="s">
        <v>7324</v>
      </c>
    </row>
    <row r="30" spans="1:3" ht="32.25" x14ac:dyDescent="0.3">
      <c r="A30" s="71">
        <v>45869</v>
      </c>
      <c r="B30" s="72" t="s">
        <v>7295</v>
      </c>
      <c r="C30" s="332" t="s">
        <v>7325</v>
      </c>
    </row>
    <row r="31" spans="1:3" ht="51.75" customHeight="1" x14ac:dyDescent="0.3">
      <c r="A31" s="71">
        <v>45875</v>
      </c>
      <c r="B31" s="72" t="s">
        <v>7295</v>
      </c>
      <c r="C31" s="331" t="s">
        <v>7326</v>
      </c>
    </row>
    <row r="32" spans="1:3" ht="45.75" x14ac:dyDescent="0.3">
      <c r="A32" s="71">
        <v>45875</v>
      </c>
      <c r="B32" s="72" t="s">
        <v>7295</v>
      </c>
      <c r="C32" s="73" t="s">
        <v>7327</v>
      </c>
    </row>
    <row r="33" spans="1:3" ht="60.75" x14ac:dyDescent="0.3">
      <c r="A33" s="71">
        <v>45894</v>
      </c>
      <c r="B33" s="72" t="s">
        <v>7295</v>
      </c>
      <c r="C33" s="73" t="s">
        <v>7328</v>
      </c>
    </row>
    <row r="34" spans="1:3" ht="45.75" x14ac:dyDescent="0.3">
      <c r="A34" s="71">
        <v>45903</v>
      </c>
      <c r="B34" s="72" t="s">
        <v>7295</v>
      </c>
      <c r="C34" s="73" t="s">
        <v>7329</v>
      </c>
    </row>
    <row r="35" spans="1:3" ht="18.75" x14ac:dyDescent="0.3">
      <c r="A35" s="71">
        <v>45903</v>
      </c>
      <c r="B35" s="72" t="s">
        <v>7295</v>
      </c>
      <c r="C35" s="331" t="s">
        <v>7330</v>
      </c>
    </row>
    <row r="36" spans="1:3" ht="45.75" x14ac:dyDescent="0.3">
      <c r="A36" s="71">
        <v>45945</v>
      </c>
      <c r="B36" s="72" t="s">
        <v>7295</v>
      </c>
      <c r="C36" s="73" t="s">
        <v>7331</v>
      </c>
    </row>
    <row r="37" spans="1:3" ht="45.75" x14ac:dyDescent="0.3">
      <c r="A37" s="71">
        <v>45945</v>
      </c>
      <c r="B37" s="72" t="s">
        <v>7295</v>
      </c>
      <c r="C37" s="73" t="s">
        <v>7332</v>
      </c>
    </row>
    <row r="38" spans="1:3" ht="30.75" x14ac:dyDescent="0.3">
      <c r="A38" s="71">
        <v>45966</v>
      </c>
      <c r="B38" s="72" t="s">
        <v>7295</v>
      </c>
      <c r="C38" s="73" t="s">
        <v>7333</v>
      </c>
    </row>
    <row r="39" spans="1:3" ht="22.5" customHeight="1" x14ac:dyDescent="0.3">
      <c r="A39" s="71">
        <v>45974</v>
      </c>
      <c r="B39" s="72" t="s">
        <v>7295</v>
      </c>
      <c r="C39" s="73" t="s">
        <v>7334</v>
      </c>
    </row>
    <row r="40" spans="1:3" ht="95.25" x14ac:dyDescent="0.3">
      <c r="A40" s="71">
        <v>45980</v>
      </c>
      <c r="B40" s="72" t="s">
        <v>7295</v>
      </c>
      <c r="C40" s="339" t="s">
        <v>7335</v>
      </c>
    </row>
    <row r="41" spans="1:3" ht="22.5" customHeight="1" x14ac:dyDescent="0.3">
      <c r="A41" s="71">
        <v>45980</v>
      </c>
      <c r="B41" s="72" t="s">
        <v>7295</v>
      </c>
      <c r="C41" s="73" t="s">
        <v>7336</v>
      </c>
    </row>
    <row r="42" spans="1:3" ht="45.75" x14ac:dyDescent="0.3">
      <c r="A42" s="71">
        <v>45986</v>
      </c>
      <c r="B42" s="72" t="s">
        <v>7295</v>
      </c>
      <c r="C42" s="73" t="s">
        <v>7337</v>
      </c>
    </row>
    <row r="43" spans="1:3" ht="95.25" x14ac:dyDescent="0.3">
      <c r="A43" s="71">
        <v>46007</v>
      </c>
      <c r="B43" s="72" t="s">
        <v>7295</v>
      </c>
      <c r="C43" s="331" t="s">
        <v>7338</v>
      </c>
    </row>
    <row r="44" spans="1:3" ht="30.75" x14ac:dyDescent="0.3">
      <c r="A44" s="71">
        <v>46009</v>
      </c>
      <c r="B44" s="72" t="s">
        <v>7295</v>
      </c>
      <c r="C44" s="340" t="s">
        <v>7339</v>
      </c>
    </row>
    <row r="45" spans="1:3" ht="30.75" x14ac:dyDescent="0.3">
      <c r="A45" s="71">
        <v>46037</v>
      </c>
      <c r="B45" s="72" t="s">
        <v>7295</v>
      </c>
      <c r="C45" s="73" t="s">
        <v>7340</v>
      </c>
    </row>
    <row r="46" spans="1:3" ht="45.75" x14ac:dyDescent="0.3">
      <c r="A46" s="71">
        <v>46049</v>
      </c>
      <c r="B46" s="72" t="s">
        <v>7295</v>
      </c>
      <c r="C46" s="73" t="s">
        <v>7341</v>
      </c>
    </row>
    <row r="47" spans="1:3" ht="22.5" customHeight="1" x14ac:dyDescent="0.3">
      <c r="A47" s="71">
        <v>46058</v>
      </c>
      <c r="B47" s="72" t="s">
        <v>7295</v>
      </c>
      <c r="C47" s="73" t="s">
        <v>7342</v>
      </c>
    </row>
    <row r="48" spans="1:3" ht="22.5" customHeight="1" x14ac:dyDescent="0.3">
      <c r="A48" s="71">
        <v>46101</v>
      </c>
      <c r="B48" s="72" t="s">
        <v>7295</v>
      </c>
      <c r="C48" s="73" t="s">
        <v>7639</v>
      </c>
    </row>
    <row r="49" spans="1:3" ht="201.75" customHeight="1" x14ac:dyDescent="0.3">
      <c r="A49" s="71">
        <v>46104</v>
      </c>
      <c r="B49" s="72" t="s">
        <v>7295</v>
      </c>
      <c r="C49" s="73" t="s">
        <v>7640</v>
      </c>
    </row>
    <row r="50" spans="1:3" ht="252" customHeight="1" x14ac:dyDescent="0.3">
      <c r="A50" s="71">
        <v>46106</v>
      </c>
      <c r="B50" s="72" t="s">
        <v>7295</v>
      </c>
      <c r="C50" s="73" t="s">
        <v>7641</v>
      </c>
    </row>
    <row r="51" spans="1:3" ht="60.75" x14ac:dyDescent="0.3">
      <c r="A51" s="71">
        <v>46111</v>
      </c>
      <c r="B51" s="72" t="s">
        <v>7295</v>
      </c>
      <c r="C51" s="73" t="s">
        <v>7642</v>
      </c>
    </row>
    <row r="52" spans="1:3" ht="35.25" customHeight="1" x14ac:dyDescent="0.3">
      <c r="A52" s="71">
        <v>46114</v>
      </c>
      <c r="B52" s="72" t="s">
        <v>7295</v>
      </c>
      <c r="C52" s="73" t="s">
        <v>7643</v>
      </c>
    </row>
    <row r="53" spans="1:3" ht="70.5" customHeight="1" x14ac:dyDescent="0.3">
      <c r="A53" s="71">
        <v>46115</v>
      </c>
      <c r="B53" s="72" t="s">
        <v>7295</v>
      </c>
      <c r="C53" s="340" t="s">
        <v>7644</v>
      </c>
    </row>
    <row r="54" spans="1:3" ht="87" customHeight="1" x14ac:dyDescent="0.3">
      <c r="A54" s="71">
        <v>46118</v>
      </c>
      <c r="B54" s="72" t="s">
        <v>7295</v>
      </c>
      <c r="C54" s="340" t="s">
        <v>7645</v>
      </c>
    </row>
    <row r="55" spans="1:3" ht="22.5" customHeight="1" x14ac:dyDescent="0.3">
      <c r="A55" s="71">
        <v>46143</v>
      </c>
      <c r="B55" s="72" t="s">
        <v>7295</v>
      </c>
      <c r="C55" s="340" t="s">
        <v>7646</v>
      </c>
    </row>
    <row r="56" spans="1:3" ht="90.75" x14ac:dyDescent="0.3">
      <c r="A56" s="71">
        <v>46153</v>
      </c>
      <c r="B56" s="72" t="s">
        <v>7295</v>
      </c>
      <c r="C56" s="73" t="s">
        <v>7647</v>
      </c>
    </row>
    <row r="57" spans="1:3" ht="62.25" customHeight="1" x14ac:dyDescent="0.3">
      <c r="A57" s="71">
        <v>46153</v>
      </c>
      <c r="B57" s="72" t="s">
        <v>7295</v>
      </c>
      <c r="C57" s="73" t="s">
        <v>7648</v>
      </c>
    </row>
    <row r="58" spans="1:3" ht="22.5" customHeight="1" x14ac:dyDescent="0.3">
      <c r="A58" s="71">
        <v>46156</v>
      </c>
      <c r="B58" s="72" t="s">
        <v>7295</v>
      </c>
      <c r="C58" s="73" t="s">
        <v>7649</v>
      </c>
    </row>
    <row r="59" spans="1:3" ht="123.75" customHeight="1" x14ac:dyDescent="0.3">
      <c r="A59" s="71">
        <v>46174</v>
      </c>
      <c r="B59" s="72" t="s">
        <v>7295</v>
      </c>
      <c r="C59" s="73" t="s">
        <v>7651</v>
      </c>
    </row>
    <row r="60" spans="1:3" ht="408.75" customHeight="1" x14ac:dyDescent="0.3">
      <c r="A60" s="71">
        <v>46204</v>
      </c>
      <c r="B60" s="72" t="s">
        <v>7295</v>
      </c>
      <c r="C60" s="343" t="s">
        <v>7652</v>
      </c>
    </row>
    <row r="61" spans="1:3" ht="83.25" customHeight="1" x14ac:dyDescent="0.3">
      <c r="A61" s="71">
        <v>46204</v>
      </c>
      <c r="B61" s="72" t="s">
        <v>7295</v>
      </c>
      <c r="C61" s="344" t="s">
        <v>7655</v>
      </c>
    </row>
    <row r="62" spans="1:3" ht="64.5" customHeight="1" x14ac:dyDescent="0.3">
      <c r="A62" s="71">
        <v>46204</v>
      </c>
      <c r="B62" s="72" t="s">
        <v>7295</v>
      </c>
      <c r="C62" s="73" t="s">
        <v>7653</v>
      </c>
    </row>
    <row r="63" spans="1:3" ht="211.5" customHeight="1" x14ac:dyDescent="0.3">
      <c r="A63" s="71">
        <v>46246</v>
      </c>
      <c r="B63" s="72" t="s">
        <v>7295</v>
      </c>
      <c r="C63" s="343" t="s">
        <v>7654</v>
      </c>
    </row>
    <row r="64" spans="1:3" ht="345.75" x14ac:dyDescent="0.3">
      <c r="A64" s="71">
        <v>46273</v>
      </c>
      <c r="B64" s="72" t="s">
        <v>7295</v>
      </c>
      <c r="C64" s="73" t="s">
        <v>7657</v>
      </c>
    </row>
    <row r="65" spans="1:3" ht="30.75" x14ac:dyDescent="0.3">
      <c r="A65" s="71">
        <v>46277</v>
      </c>
      <c r="B65" s="72" t="s">
        <v>7295</v>
      </c>
      <c r="C65" s="73" t="s">
        <v>7658</v>
      </c>
    </row>
    <row r="66" spans="1:3" ht="22.5" customHeight="1" x14ac:dyDescent="0.3">
      <c r="A66" s="71">
        <v>46282</v>
      </c>
      <c r="B66" s="72" t="s">
        <v>7295</v>
      </c>
      <c r="C66" s="73" t="s">
        <v>7659</v>
      </c>
    </row>
    <row r="67" spans="1:3" ht="45.75" x14ac:dyDescent="0.3">
      <c r="A67" s="71">
        <v>46315</v>
      </c>
      <c r="B67" s="72" t="s">
        <v>7295</v>
      </c>
      <c r="C67" s="73" t="s">
        <v>7660</v>
      </c>
    </row>
    <row r="68" spans="1:3" ht="30.75" x14ac:dyDescent="0.3">
      <c r="A68" s="71">
        <v>46315</v>
      </c>
      <c r="B68" s="72" t="s">
        <v>7295</v>
      </c>
      <c r="C68" s="73" t="s">
        <v>7661</v>
      </c>
    </row>
    <row r="69" spans="1:3" ht="126.75" customHeight="1" x14ac:dyDescent="0.3">
      <c r="A69" s="71">
        <v>46317</v>
      </c>
      <c r="B69" s="72" t="s">
        <v>7295</v>
      </c>
      <c r="C69" s="73" t="s">
        <v>7664</v>
      </c>
    </row>
    <row r="70" spans="1:3" ht="22.5" customHeight="1" x14ac:dyDescent="0.3">
      <c r="A70" s="71"/>
      <c r="B70" s="72"/>
      <c r="C70" s="73"/>
    </row>
    <row r="71" spans="1:3" ht="22.5" customHeight="1" x14ac:dyDescent="0.3">
      <c r="A71" s="71"/>
      <c r="B71" s="72"/>
      <c r="C71" s="73"/>
    </row>
    <row r="72" spans="1:3" ht="22.5" customHeight="1" x14ac:dyDescent="0.3">
      <c r="A72" s="71"/>
      <c r="B72" s="72"/>
      <c r="C72" s="73"/>
    </row>
    <row r="73" spans="1:3" ht="22.5" customHeight="1" x14ac:dyDescent="0.3">
      <c r="A73" s="71"/>
      <c r="B73" s="72"/>
      <c r="C73" s="73"/>
    </row>
    <row r="74" spans="1:3" ht="22.5" customHeight="1" x14ac:dyDescent="0.3">
      <c r="A74" s="71"/>
      <c r="B74" s="72"/>
      <c r="C74" s="73"/>
    </row>
    <row r="75" spans="1:3" ht="22.5" customHeight="1" x14ac:dyDescent="0.3">
      <c r="A75" s="71"/>
      <c r="B75" s="72"/>
      <c r="C75" s="73"/>
    </row>
    <row r="76" spans="1:3" ht="22.5" customHeight="1" x14ac:dyDescent="0.3">
      <c r="A76" s="71"/>
      <c r="B76" s="72"/>
      <c r="C76" s="73"/>
    </row>
    <row r="77" spans="1:3" ht="22.5" customHeight="1" x14ac:dyDescent="0.3">
      <c r="A77" s="71"/>
      <c r="B77" s="72"/>
      <c r="C77" s="73"/>
    </row>
    <row r="78" spans="1:3" ht="22.5" customHeight="1" x14ac:dyDescent="0.3">
      <c r="A78" s="71"/>
      <c r="B78" s="72"/>
      <c r="C78" s="73"/>
    </row>
    <row r="79" spans="1:3" ht="22.5" customHeight="1" x14ac:dyDescent="0.3">
      <c r="A79" s="71"/>
      <c r="B79" s="72"/>
      <c r="C79" s="73"/>
    </row>
    <row r="80" spans="1:3" ht="22.5" customHeight="1" x14ac:dyDescent="0.3">
      <c r="A80" s="71"/>
      <c r="B80" s="72"/>
      <c r="C80" s="73"/>
    </row>
    <row r="81" spans="1:3" ht="22.5" customHeight="1" x14ac:dyDescent="0.3">
      <c r="A81" s="71"/>
      <c r="B81" s="72"/>
      <c r="C81" s="73"/>
    </row>
    <row r="82" spans="1:3" ht="22.5" customHeight="1" x14ac:dyDescent="0.3">
      <c r="A82" s="71"/>
      <c r="B82" s="72"/>
      <c r="C82" s="73"/>
    </row>
    <row r="83" spans="1:3" ht="22.5" customHeight="1" x14ac:dyDescent="0.3">
      <c r="A83" s="71"/>
      <c r="B83" s="72"/>
      <c r="C83" s="73"/>
    </row>
    <row r="84" spans="1:3" ht="22.5" customHeight="1" x14ac:dyDescent="0.3">
      <c r="A84" s="71"/>
      <c r="B84" s="72"/>
      <c r="C84" s="73"/>
    </row>
    <row r="85" spans="1:3" ht="22.5" customHeight="1" x14ac:dyDescent="0.3">
      <c r="A85" s="71"/>
      <c r="B85" s="72"/>
      <c r="C85" s="73"/>
    </row>
    <row r="86" spans="1:3" ht="22.5" customHeight="1" x14ac:dyDescent="0.3">
      <c r="A86" s="71"/>
      <c r="B86" s="72"/>
      <c r="C86" s="73"/>
    </row>
    <row r="87" spans="1:3" ht="22.5" customHeight="1" x14ac:dyDescent="0.3">
      <c r="A87" s="71"/>
      <c r="B87" s="72"/>
      <c r="C87" s="73"/>
    </row>
  </sheetData>
  <sheetProtection sheet="1" objects="1" scenarios="1"/>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11102-3CAC-44A9-82B6-2F490EC1E397}">
  <sheetPr codeName="START"/>
  <dimension ref="A1:N28"/>
  <sheetViews>
    <sheetView showGridLines="0" showRowColHeaders="0" tabSelected="1" workbookViewId="0">
      <selection activeCell="K18" sqref="K18"/>
    </sheetView>
  </sheetViews>
  <sheetFormatPr defaultRowHeight="15" x14ac:dyDescent="0.25"/>
  <cols>
    <col min="6" max="8" width="0" hidden="1" customWidth="1"/>
    <col min="13" max="13" width="72.28515625" customWidth="1"/>
    <col min="14" max="14" width="18.42578125" customWidth="1"/>
  </cols>
  <sheetData>
    <row r="1" spans="8:14" ht="21" customHeight="1" x14ac:dyDescent="0.25">
      <c r="M1" s="74" t="s">
        <v>7343</v>
      </c>
      <c r="N1" s="75" t="s">
        <v>7344</v>
      </c>
    </row>
    <row r="2" spans="8:14" ht="20.25" customHeight="1" x14ac:dyDescent="0.25">
      <c r="M2" s="76" t="s">
        <v>7345</v>
      </c>
      <c r="N2" s="77" t="s">
        <v>7346</v>
      </c>
    </row>
    <row r="3" spans="8:14" ht="20.25" customHeight="1" x14ac:dyDescent="0.25">
      <c r="M3" s="78" t="s">
        <v>7347</v>
      </c>
      <c r="N3" s="79" t="s">
        <v>7348</v>
      </c>
    </row>
    <row r="4" spans="8:14" ht="20.25" customHeight="1" x14ac:dyDescent="0.25">
      <c r="M4" s="76" t="s">
        <v>7349</v>
      </c>
      <c r="N4" s="77" t="s">
        <v>7350</v>
      </c>
    </row>
    <row r="5" spans="8:14" ht="20.25" customHeight="1" x14ac:dyDescent="0.25">
      <c r="M5" s="78" t="s">
        <v>7351</v>
      </c>
      <c r="N5" s="79" t="s">
        <v>7352</v>
      </c>
    </row>
    <row r="6" spans="8:14" ht="20.25" customHeight="1" x14ac:dyDescent="0.25">
      <c r="M6" s="76" t="s">
        <v>7353</v>
      </c>
      <c r="N6" s="77" t="s">
        <v>7354</v>
      </c>
    </row>
    <row r="7" spans="8:14" ht="20.25" customHeight="1" x14ac:dyDescent="0.25">
      <c r="M7" s="80" t="s">
        <v>7355</v>
      </c>
      <c r="N7" s="79" t="s">
        <v>7356</v>
      </c>
    </row>
    <row r="8" spans="8:14" ht="20.25" customHeight="1" x14ac:dyDescent="0.25">
      <c r="M8" s="81" t="s">
        <v>7357</v>
      </c>
      <c r="N8" s="77" t="s">
        <v>7358</v>
      </c>
    </row>
    <row r="9" spans="8:14" ht="20.25" customHeight="1" x14ac:dyDescent="0.25">
      <c r="M9" s="80" t="s">
        <v>7359</v>
      </c>
      <c r="N9" s="79" t="s">
        <v>7360</v>
      </c>
    </row>
    <row r="10" spans="8:14" ht="20.25" customHeight="1" x14ac:dyDescent="0.25">
      <c r="M10" s="82" t="s">
        <v>7361</v>
      </c>
      <c r="N10" s="77" t="s">
        <v>7362</v>
      </c>
    </row>
    <row r="11" spans="8:14" ht="20.25" customHeight="1" x14ac:dyDescent="0.35">
      <c r="H11" s="346" t="s">
        <v>7363</v>
      </c>
      <c r="I11" s="346"/>
      <c r="J11" s="346"/>
      <c r="K11" s="346"/>
      <c r="M11" s="80" t="s">
        <v>7364</v>
      </c>
      <c r="N11" s="79" t="s">
        <v>7365</v>
      </c>
    </row>
    <row r="12" spans="8:14" ht="20.25" customHeight="1" x14ac:dyDescent="0.35">
      <c r="H12" s="347" t="s">
        <v>7665</v>
      </c>
      <c r="I12" s="347"/>
      <c r="J12" s="347"/>
      <c r="K12" s="347"/>
      <c r="M12" s="82" t="s">
        <v>7366</v>
      </c>
      <c r="N12" s="77" t="s">
        <v>7367</v>
      </c>
    </row>
    <row r="13" spans="8:14" ht="20.25" customHeight="1" x14ac:dyDescent="0.25">
      <c r="M13" s="80" t="s">
        <v>7368</v>
      </c>
      <c r="N13" s="79" t="s">
        <v>7369</v>
      </c>
    </row>
    <row r="14" spans="8:14" ht="20.25" customHeight="1" x14ac:dyDescent="0.25">
      <c r="M14" s="82" t="s">
        <v>7370</v>
      </c>
      <c r="N14" s="77" t="s">
        <v>7371</v>
      </c>
    </row>
    <row r="15" spans="8:14" ht="20.25" customHeight="1" x14ac:dyDescent="0.25">
      <c r="M15" s="80" t="s">
        <v>7372</v>
      </c>
      <c r="N15" s="79" t="s">
        <v>7358</v>
      </c>
    </row>
    <row r="16" spans="8:14" ht="20.25" customHeight="1" x14ac:dyDescent="0.25">
      <c r="M16" s="82" t="s">
        <v>7373</v>
      </c>
      <c r="N16" s="77" t="s">
        <v>7374</v>
      </c>
    </row>
    <row r="17" spans="1:14" ht="20.25" customHeight="1" x14ac:dyDescent="0.25">
      <c r="M17" s="83" t="s">
        <v>7375</v>
      </c>
      <c r="N17" s="79" t="s">
        <v>7376</v>
      </c>
    </row>
    <row r="18" spans="1:14" ht="20.25" customHeight="1" x14ac:dyDescent="0.25">
      <c r="M18" s="83" t="s">
        <v>7377</v>
      </c>
      <c r="N18" s="79" t="s">
        <v>7378</v>
      </c>
    </row>
    <row r="19" spans="1:14" ht="20.25" customHeight="1" x14ac:dyDescent="0.25">
      <c r="M19" s="84" t="s">
        <v>7379</v>
      </c>
      <c r="N19" s="77" t="s">
        <v>7380</v>
      </c>
    </row>
    <row r="20" spans="1:14" ht="20.25" customHeight="1" x14ac:dyDescent="0.25">
      <c r="M20" s="83" t="s">
        <v>7381</v>
      </c>
      <c r="N20" s="79" t="s">
        <v>7382</v>
      </c>
    </row>
    <row r="21" spans="1:14" ht="20.25" customHeight="1" x14ac:dyDescent="0.25">
      <c r="M21" s="84" t="s">
        <v>7383</v>
      </c>
      <c r="N21" s="77" t="s">
        <v>7384</v>
      </c>
    </row>
    <row r="22" spans="1:14" ht="20.25" customHeight="1" x14ac:dyDescent="0.25">
      <c r="M22" s="83" t="s">
        <v>7385</v>
      </c>
      <c r="N22" s="79" t="s">
        <v>7386</v>
      </c>
    </row>
    <row r="23" spans="1:14" ht="20.25" customHeight="1" x14ac:dyDescent="0.25">
      <c r="M23" s="84" t="s">
        <v>7387</v>
      </c>
      <c r="N23" s="77" t="s">
        <v>7388</v>
      </c>
    </row>
    <row r="24" spans="1:14" ht="20.25" customHeight="1" x14ac:dyDescent="0.25">
      <c r="A24" s="348" t="s">
        <v>7650</v>
      </c>
      <c r="B24" s="348"/>
      <c r="C24" s="348"/>
      <c r="D24" s="348"/>
      <c r="E24" s="348"/>
      <c r="M24" s="83" t="s">
        <v>7389</v>
      </c>
      <c r="N24" s="79" t="s">
        <v>7390</v>
      </c>
    </row>
    <row r="25" spans="1:14" ht="20.25" customHeight="1" x14ac:dyDescent="0.25">
      <c r="A25" s="348"/>
      <c r="B25" s="348"/>
      <c r="C25" s="348"/>
      <c r="D25" s="348"/>
      <c r="E25" s="348"/>
      <c r="M25" s="84" t="s">
        <v>7391</v>
      </c>
      <c r="N25" s="77" t="s">
        <v>7392</v>
      </c>
    </row>
    <row r="26" spans="1:14" ht="20.25" customHeight="1" x14ac:dyDescent="0.25">
      <c r="A26" s="348"/>
      <c r="B26" s="348"/>
      <c r="C26" s="348"/>
      <c r="D26" s="348"/>
      <c r="E26" s="348"/>
      <c r="M26" s="83" t="s">
        <v>7393</v>
      </c>
      <c r="N26" s="79" t="s">
        <v>7394</v>
      </c>
    </row>
    <row r="27" spans="1:14" ht="15.75" x14ac:dyDescent="0.25">
      <c r="A27" s="348"/>
      <c r="B27" s="348"/>
      <c r="C27" s="348"/>
      <c r="D27" s="348"/>
      <c r="E27" s="348"/>
      <c r="M27" s="84" t="s">
        <v>7395</v>
      </c>
      <c r="N27" s="77" t="s">
        <v>7396</v>
      </c>
    </row>
    <row r="28" spans="1:14" ht="15.75" x14ac:dyDescent="0.25">
      <c r="B28" s="342"/>
      <c r="C28" s="342"/>
      <c r="D28" s="342"/>
      <c r="E28" s="342"/>
      <c r="M28" s="83" t="s">
        <v>7397</v>
      </c>
      <c r="N28" s="79" t="s">
        <v>7398</v>
      </c>
    </row>
  </sheetData>
  <sheetProtection sheet="1" objects="1" scenarios="1"/>
  <mergeCells count="3">
    <mergeCell ref="H11:K11"/>
    <mergeCell ref="H12:K12"/>
    <mergeCell ref="A24:E27"/>
  </mergeCells>
  <hyperlinks>
    <hyperlink ref="M3" r:id="rId1" xr:uid="{C2AB30FE-9727-43CF-8D35-1F45760948CE}"/>
    <hyperlink ref="M2" r:id="rId2" xr:uid="{605EBAC7-6DA1-4357-AEA8-E75896BBECCB}"/>
    <hyperlink ref="M4" r:id="rId3" xr:uid="{1846F1DA-163E-449C-8429-F660E9842D2E}"/>
    <hyperlink ref="M5" r:id="rId4" xr:uid="{1FA43E7E-8392-4449-8EC5-76DED26D801C}"/>
    <hyperlink ref="M6" r:id="rId5" xr:uid="{E8E4715E-7D5F-4726-9989-0C182A9774CD}"/>
    <hyperlink ref="M7" r:id="rId6" xr:uid="{1B9FB424-B11B-46DF-9E06-A078CF7676EF}"/>
    <hyperlink ref="M10" r:id="rId7" xr:uid="{9075D5D3-27C1-43DF-929A-CEE0FAD16051}"/>
    <hyperlink ref="M11" r:id="rId8" xr:uid="{6F9E0F2B-B561-4D27-BA24-BB32230A5059}"/>
    <hyperlink ref="M12" r:id="rId9" xr:uid="{B3E2A3AC-A128-499F-8FBF-87BA189A7162}"/>
    <hyperlink ref="M13" r:id="rId10" xr:uid="{638775DB-8E16-4050-8B9E-DC753B00C08F}"/>
    <hyperlink ref="M14" r:id="rId11" xr:uid="{7E79431D-940A-43CC-8B0B-23576E0B6D0F}"/>
    <hyperlink ref="M8" r:id="rId12" xr:uid="{A8FA9C01-2FA7-4582-81D4-49C8F9C24011}"/>
    <hyperlink ref="M9" r:id="rId13" xr:uid="{3F2B8F97-03D6-44BE-AAA2-BD28414BDA0C}"/>
    <hyperlink ref="M15" r:id="rId14" xr:uid="{393B2B9C-A447-4DC3-9B1A-A3104126CF1B}"/>
    <hyperlink ref="M16" r:id="rId15" xr:uid="{24702497-4055-4ABA-BCA1-897B3C205FAF}"/>
    <hyperlink ref="M20" r:id="rId16" xr:uid="{811B0459-22F0-40FD-A682-7C9006259A66}"/>
    <hyperlink ref="M19" r:id="rId17" xr:uid="{358BACF8-B91B-4F88-B8BF-4C124B645BAF}"/>
    <hyperlink ref="M18" r:id="rId18" xr:uid="{74B082CF-858E-4BB1-9FA4-517EB439A853}"/>
    <hyperlink ref="M21" r:id="rId19" xr:uid="{BD3C61C2-A029-45FE-B13B-F53F9A789CCA}"/>
    <hyperlink ref="M22" r:id="rId20" xr:uid="{09B9DEE2-BFAC-4104-BCDC-7DF35B155FC4}"/>
    <hyperlink ref="M23" r:id="rId21" xr:uid="{C532BAB0-4EB0-4EBB-A42B-F01BA4B65345}"/>
    <hyperlink ref="M24" r:id="rId22" xr:uid="{E572D2CC-F656-4CB3-92C5-1EE4357F3452}"/>
    <hyperlink ref="M26" r:id="rId23" xr:uid="{FDA60EA6-2D78-42DA-83A5-BD59605AF557}"/>
    <hyperlink ref="M28" r:id="rId24" xr:uid="{F7C1BB8F-36F4-4587-AB60-5F0B7E967DFE}"/>
    <hyperlink ref="M27" r:id="rId25" xr:uid="{25F2D411-D1C6-4483-A7B9-3677C02D3DCC}"/>
    <hyperlink ref="M25" r:id="rId26" xr:uid="{B61392B9-D1D7-40C7-93F6-7737AD55F45E}"/>
    <hyperlink ref="M17" r:id="rId27" xr:uid="{339F1DE3-FEEE-4D70-B7DC-6A9C4ACD7521}"/>
  </hyperlinks>
  <pageMargins left="0.7" right="0.7" top="0.75" bottom="0.75" header="0.3" footer="0.3"/>
  <pageSetup orientation="portrait" r:id="rId28"/>
  <drawing r:id="rId2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3EFD1-3D1B-491D-90CB-B7B23C71DF63}">
  <sheetPr codeName="ENGINEERS_ESTIMATE"/>
  <dimension ref="A1:CX19"/>
  <sheetViews>
    <sheetView view="pageBreakPreview" zoomScaleNormal="100" zoomScaleSheetLayoutView="100" workbookViewId="0">
      <selection activeCell="F2" sqref="F2"/>
    </sheetView>
  </sheetViews>
  <sheetFormatPr defaultColWidth="9.140625" defaultRowHeight="15" x14ac:dyDescent="0.25"/>
  <cols>
    <col min="1" max="1" width="23" customWidth="1"/>
    <col min="2" max="2" width="49.42578125" customWidth="1"/>
    <col min="3" max="3" width="18.7109375" customWidth="1"/>
    <col min="4" max="4" width="10.140625" customWidth="1"/>
    <col min="5" max="5" width="20.42578125" customWidth="1"/>
    <col min="6" max="6" width="27.285156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2" width="2" hidden="1" customWidth="1"/>
    <col min="63"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2" width="9.140625" hidden="1" customWidth="1"/>
    <col min="103" max="103" width="5.42578125" customWidth="1"/>
  </cols>
  <sheetData>
    <row r="1" spans="1:6" ht="18.75" x14ac:dyDescent="0.3">
      <c r="A1" s="353"/>
      <c r="B1" s="85"/>
      <c r="C1" s="85"/>
      <c r="D1" s="85"/>
      <c r="E1" s="85"/>
      <c r="F1" s="85"/>
    </row>
    <row r="2" spans="1:6" ht="18.75" x14ac:dyDescent="0.3">
      <c r="A2" s="353"/>
      <c r="B2" s="354" t="s">
        <v>6962</v>
      </c>
      <c r="C2" s="354"/>
      <c r="D2" s="354"/>
      <c r="E2" s="85"/>
      <c r="F2" s="85"/>
    </row>
    <row r="3" spans="1:6" ht="18.75" x14ac:dyDescent="0.3">
      <c r="A3" s="353"/>
      <c r="B3" s="355" t="str">
        <f>IF(Project_Data!AP2="","",Project_Data!AP2)</f>
        <v>OFFICE OF STATE AID ROAD CONSTRUCTION (OSARC)</v>
      </c>
      <c r="C3" s="355"/>
      <c r="D3" s="355"/>
      <c r="E3" s="85"/>
      <c r="F3" s="85"/>
    </row>
    <row r="4" spans="1:6" ht="20.100000000000001" customHeight="1" x14ac:dyDescent="0.25"/>
    <row r="5" spans="1:6" ht="20.100000000000001" customHeight="1" x14ac:dyDescent="0.25">
      <c r="A5" s="19" t="s">
        <v>7399</v>
      </c>
      <c r="B5" s="87" t="str">
        <f>IF(Project_Data!$A$2="","",Project_Data!$A$2)</f>
        <v/>
      </c>
      <c r="C5" s="352" t="str">
        <f>IF(Project_Data!$L$2="","",Project_Data!$L$2)</f>
        <v/>
      </c>
      <c r="D5" s="352"/>
      <c r="E5" s="352"/>
      <c r="F5" s="352"/>
    </row>
    <row r="6" spans="1:6" ht="20.100000000000001" customHeight="1" x14ac:dyDescent="0.25">
      <c r="A6" s="352" t="str">
        <f>IF(Project_Data!$B$2="","",Project_Data!$B$2)</f>
        <v/>
      </c>
      <c r="B6" s="352"/>
      <c r="C6" s="19" t="s">
        <v>7400</v>
      </c>
      <c r="D6" s="351" t="str">
        <f>IF(Project_Data!$M$2="","",Project_Data!$M$2)</f>
        <v/>
      </c>
      <c r="E6" s="351"/>
      <c r="F6" s="351"/>
    </row>
    <row r="7" spans="1:6" ht="20.100000000000001" customHeight="1" x14ac:dyDescent="0.25">
      <c r="A7" s="19" t="s">
        <v>7401</v>
      </c>
      <c r="B7" s="349" t="str">
        <f>IF(Project_Data!$C$2="","",Project_Data!$C$2)</f>
        <v/>
      </c>
      <c r="C7" s="349"/>
      <c r="D7" s="349"/>
      <c r="E7" s="349"/>
    </row>
    <row r="8" spans="1:6" ht="20.100000000000001" customHeight="1" x14ac:dyDescent="0.25">
      <c r="A8" s="89" t="s">
        <v>7402</v>
      </c>
      <c r="B8" s="88" t="str">
        <f>IF(Project_Data!$D$2="","",Project_Data!$D$2)</f>
        <v/>
      </c>
      <c r="C8" s="89" t="s">
        <v>7403</v>
      </c>
      <c r="D8" s="350" t="str">
        <f>IF(Project_Data!$N$2="","",Project_Data!$N$2)</f>
        <v/>
      </c>
      <c r="E8" s="351"/>
      <c r="F8" s="90"/>
    </row>
    <row r="9" spans="1:6" ht="20.100000000000001" customHeight="1" x14ac:dyDescent="0.25"/>
    <row r="10" spans="1:6" ht="20.100000000000001" customHeight="1" x14ac:dyDescent="0.25">
      <c r="A10" s="19" t="s">
        <v>7404</v>
      </c>
      <c r="B10" s="87" t="str">
        <f>IF(Project_Data!$E$2="","",Project_Data!$E$2)</f>
        <v/>
      </c>
      <c r="C10" s="19" t="s">
        <v>7405</v>
      </c>
      <c r="E10" s="91" t="str">
        <f>IF(Project_Data!$O$2="","",Project_Data!$O$2)</f>
        <v/>
      </c>
      <c r="F10" t="s">
        <v>7406</v>
      </c>
    </row>
    <row r="11" spans="1:6" ht="20.100000000000001" customHeight="1" x14ac:dyDescent="0.25">
      <c r="A11" s="352" t="str">
        <f>IF(Project_Data!$F$2="","",Project_Data!$F$2)</f>
        <v/>
      </c>
      <c r="B11" s="352"/>
      <c r="C11" s="19" t="s">
        <v>7407</v>
      </c>
      <c r="E11" s="91" t="str">
        <f>IF(Project_Data!$P$2="","",Project_Data!$P$2)</f>
        <v/>
      </c>
      <c r="F11" t="s">
        <v>7406</v>
      </c>
    </row>
    <row r="12" spans="1:6" ht="20.100000000000001" customHeight="1" x14ac:dyDescent="0.25">
      <c r="C12" s="19" t="s">
        <v>7408</v>
      </c>
      <c r="E12" s="91" t="str">
        <f>IF(Project_Data!$Q$2="","",Project_Data!$Q$2)</f>
        <v/>
      </c>
      <c r="F12" t="s">
        <v>7406</v>
      </c>
    </row>
    <row r="13" spans="1:6" ht="20.100000000000001" customHeight="1" x14ac:dyDescent="0.25">
      <c r="A13" s="92" t="s">
        <v>7409</v>
      </c>
      <c r="B13" s="93" t="str">
        <f>IF(Project_Data!$G$2="","",Project_Data!$G$2)</f>
        <v/>
      </c>
      <c r="C13" s="19" t="s">
        <v>7410</v>
      </c>
      <c r="E13" s="91" t="str">
        <f>IF(Project_Data!$R$2="","",Project_Data!$R$2)</f>
        <v/>
      </c>
      <c r="F13" t="s">
        <v>7406</v>
      </c>
    </row>
    <row r="14" spans="1:6" ht="20.100000000000001" customHeight="1" x14ac:dyDescent="0.25"/>
    <row r="15" spans="1:6" ht="20.100000000000001" customHeight="1" x14ac:dyDescent="0.25">
      <c r="A15" s="19" t="s">
        <v>7411</v>
      </c>
      <c r="B15" s="94" t="str">
        <f>IF(Project_Data!$H$2="","",Project_Data!$H$2)</f>
        <v/>
      </c>
      <c r="C15" s="19" t="s">
        <v>7412</v>
      </c>
      <c r="D15" s="95" t="str">
        <f>IF(Project_Data!$I$2="","",Project_Data!$I$2)</f>
        <v/>
      </c>
      <c r="E15" t="s">
        <v>7413</v>
      </c>
    </row>
    <row r="16" spans="1:6" ht="20.100000000000001" customHeight="1" x14ac:dyDescent="0.25"/>
    <row r="17" spans="1:6" ht="20.100000000000001" customHeight="1" x14ac:dyDescent="0.25">
      <c r="A17" s="19" t="s">
        <v>7414</v>
      </c>
      <c r="B17" s="96" t="str">
        <f>IF(Project_Data!$T$2="","",Project_Data!$T$2)</f>
        <v/>
      </c>
      <c r="C17" s="19" t="s">
        <v>7415</v>
      </c>
      <c r="D17" s="351" t="str">
        <f>IF(Project_Data!$U$2="","",Project_Data!$U$2)</f>
        <v/>
      </c>
      <c r="E17" s="351"/>
      <c r="F17" s="351"/>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sheetData>
  <sheetProtection sheet="1" objects="1" scenarios="1"/>
  <mergeCells count="10">
    <mergeCell ref="B7:E7"/>
    <mergeCell ref="D8:E8"/>
    <mergeCell ref="A11:B11"/>
    <mergeCell ref="D17:F17"/>
    <mergeCell ref="A1:A3"/>
    <mergeCell ref="B2:D2"/>
    <mergeCell ref="B3:D3"/>
    <mergeCell ref="C5:F5"/>
    <mergeCell ref="A6:B6"/>
    <mergeCell ref="D6:F6"/>
  </mergeCells>
  <pageMargins left="0.25" right="0.25" top="0.5" bottom="0.5" header="0.25" footer="0.25"/>
  <pageSetup scale="68" orientation="portrait" r:id="rId1"/>
  <headerFooter>
    <oddHeader>&amp;RVersion 4.29.25</oddHeader>
    <oddFooter>&amp;LPrinted &amp;D @ &amp;T&amp;CPage &amp;P of &amp;N&amp;RLSBP-06(26)</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D52B-FA6E-4BBF-B31E-5AE68580DF9F}">
  <sheetPr codeName="Form900"/>
  <dimension ref="A1:AC1010"/>
  <sheetViews>
    <sheetView view="pageBreakPreview" zoomScaleNormal="100" zoomScaleSheetLayoutView="100" workbookViewId="0">
      <selection activeCell="A10" sqref="A10"/>
    </sheetView>
  </sheetViews>
  <sheetFormatPr defaultColWidth="9.140625" defaultRowHeight="15" x14ac:dyDescent="0.25"/>
  <cols>
    <col min="1" max="1" width="14.7109375" customWidth="1"/>
    <col min="2" max="2" width="21.42578125" customWidth="1"/>
    <col min="3" max="3" width="11.140625" customWidth="1"/>
    <col min="7" max="7" width="12.7109375" customWidth="1"/>
    <col min="8" max="8" width="15.42578125" customWidth="1"/>
    <col min="15" max="15" width="21.85546875" customWidth="1"/>
    <col min="28" max="28" width="16.85546875" customWidth="1"/>
    <col min="29" max="29" width="255.7109375" bestFit="1" customWidth="1"/>
    <col min="30" max="30" width="13.140625" bestFit="1" customWidth="1"/>
  </cols>
  <sheetData>
    <row r="1" spans="1:29" x14ac:dyDescent="0.25">
      <c r="A1" s="353"/>
      <c r="AB1" t="str">
        <f>CONCATENATE("Sealed bids will be received by the Board of Supervisors of ",Project_Data!$D$2," County"," Mississippi at the "," ***LOCATION *** "," ***CITY *** "," Mississippi, ","until "," ***??:??_AM/PM *** ","on the "," ***DAY*** ","day of "," ***MONTH*** "," ***YEAR*** ","and shortly thereafter publicly"," opened for the construction of ",TEXT(Project_Data!$Q$2,"0.000")," miles of "," ",Project_Data!$E$2," "," on the ",Project_Data!$A$2," ",Project_Data!$B$2," being known as ",Project_Data!$L$2," Project No. ",Project_Data!$M$2," in ",Project_Data!$D$2," County"," Mississippi.")</f>
        <v>Sealed bids will be received by the Board of Supervisors of  County Mississippi at the  ***LOCATION ***  ***CITY ***  Mississippi, until  ***??:??_AM/PM *** on the  ***DAY*** day of  ***MONTH***  ***YEAR*** and shortly thereafter publicly opened for the construction of 0.000 miles of    on the   being known as  Project No.  in  County Mississippi.</v>
      </c>
      <c r="AC1" s="98"/>
    </row>
    <row r="2" spans="1:29" ht="16.5" customHeight="1" x14ac:dyDescent="0.25">
      <c r="A2" s="353"/>
      <c r="B2" s="353" t="str">
        <f>IF(Project_Data!AP2="","",Project_Data!AP2)</f>
        <v>OFFICE OF STATE AID ROAD CONSTRUCTION (OSARC)</v>
      </c>
      <c r="C2" s="353"/>
      <c r="D2" s="353"/>
      <c r="E2" s="353"/>
      <c r="F2" s="353"/>
      <c r="G2" s="353"/>
      <c r="AC2" s="99"/>
    </row>
    <row r="3" spans="1:29" x14ac:dyDescent="0.25">
      <c r="A3" s="353"/>
      <c r="B3" s="353" t="s">
        <v>7424</v>
      </c>
      <c r="C3" s="353"/>
      <c r="D3" s="353"/>
      <c r="E3" s="353"/>
      <c r="F3" s="353"/>
      <c r="G3" s="353"/>
    </row>
    <row r="4" spans="1:29" x14ac:dyDescent="0.25">
      <c r="B4" s="353" t="s">
        <v>7425</v>
      </c>
      <c r="C4" s="353"/>
      <c r="D4" s="353"/>
      <c r="E4" s="353"/>
      <c r="F4" s="353"/>
      <c r="G4" s="353"/>
      <c r="W4" s="356"/>
      <c r="X4" s="356"/>
    </row>
    <row r="5" spans="1:29" x14ac:dyDescent="0.25">
      <c r="W5" s="100"/>
    </row>
    <row r="6" spans="1:29" x14ac:dyDescent="0.25">
      <c r="B6" s="353" t="s">
        <v>7426</v>
      </c>
      <c r="C6" s="353"/>
      <c r="D6" s="353"/>
      <c r="E6" s="353"/>
      <c r="F6" s="353"/>
      <c r="G6" s="353"/>
    </row>
    <row r="7" spans="1:29" ht="9" customHeight="1" x14ac:dyDescent="0.25"/>
    <row r="8" spans="1:29" x14ac:dyDescent="0.25">
      <c r="A8" s="100" t="s">
        <v>7427</v>
      </c>
    </row>
    <row r="9" spans="1:29" s="101" customFormat="1" ht="15.75" x14ac:dyDescent="0.25">
      <c r="A9"/>
      <c r="B9"/>
      <c r="C9"/>
      <c r="D9"/>
      <c r="E9"/>
      <c r="F9"/>
      <c r="G9"/>
      <c r="H9"/>
      <c r="I9"/>
      <c r="AA9"/>
    </row>
    <row r="1000" spans="1:15" x14ac:dyDescent="0.25">
      <c r="A1000" s="102"/>
      <c r="B1000" s="102"/>
      <c r="C1000" s="102"/>
      <c r="D1000" s="102"/>
      <c r="E1000" s="102"/>
      <c r="F1000" s="102"/>
      <c r="G1000" s="102"/>
      <c r="H1000" s="102"/>
      <c r="I1000" s="102"/>
      <c r="O1000" s="103"/>
    </row>
    <row r="1001" spans="1:15" x14ac:dyDescent="0.25">
      <c r="A1001" s="102"/>
      <c r="B1001" s="102"/>
      <c r="C1001" s="102"/>
      <c r="D1001" s="102"/>
      <c r="E1001" s="102"/>
      <c r="F1001" s="102"/>
      <c r="G1001" s="102"/>
      <c r="H1001" s="102"/>
      <c r="I1001" s="102"/>
      <c r="O1001" s="103"/>
    </row>
    <row r="1002" spans="1:15" x14ac:dyDescent="0.25">
      <c r="A1002" s="102"/>
      <c r="B1002" s="102"/>
      <c r="C1002" s="102"/>
      <c r="D1002" s="102"/>
      <c r="E1002" s="102"/>
      <c r="F1002" s="102"/>
      <c r="G1002" s="102"/>
      <c r="H1002" s="102"/>
      <c r="I1002" s="102"/>
      <c r="O1002" s="103"/>
    </row>
    <row r="1003" spans="1:15" x14ac:dyDescent="0.25">
      <c r="A1003" s="102"/>
      <c r="B1003" s="102"/>
      <c r="C1003" s="102"/>
      <c r="D1003" s="102"/>
      <c r="E1003" s="102"/>
      <c r="F1003" s="102"/>
      <c r="G1003" s="102"/>
      <c r="H1003" s="102"/>
      <c r="I1003" s="102"/>
      <c r="O1003" s="103"/>
    </row>
    <row r="1004" spans="1:15" x14ac:dyDescent="0.25">
      <c r="A1004" s="102"/>
      <c r="B1004" s="102"/>
      <c r="C1004" s="102"/>
      <c r="D1004" s="102"/>
      <c r="E1004" s="102"/>
      <c r="F1004" s="102"/>
      <c r="G1004" s="102"/>
      <c r="H1004" s="102"/>
      <c r="I1004" s="102"/>
      <c r="O1004" s="103"/>
    </row>
    <row r="1005" spans="1:15" x14ac:dyDescent="0.25">
      <c r="A1005" s="102"/>
      <c r="B1005" s="102"/>
      <c r="C1005" s="102"/>
      <c r="D1005" s="102"/>
      <c r="E1005" s="102"/>
      <c r="F1005" s="102"/>
      <c r="G1005" s="102"/>
      <c r="H1005" s="102"/>
      <c r="I1005" s="102"/>
      <c r="O1005" s="103"/>
    </row>
    <row r="1006" spans="1:15" x14ac:dyDescent="0.25">
      <c r="A1006" s="102"/>
      <c r="B1006" s="102"/>
      <c r="C1006" s="102"/>
      <c r="D1006" s="102"/>
      <c r="E1006" s="102"/>
      <c r="F1006" s="102"/>
      <c r="G1006" s="102"/>
      <c r="H1006" s="102"/>
      <c r="I1006" s="102"/>
      <c r="O1006" s="103"/>
    </row>
    <row r="1007" spans="1:15" x14ac:dyDescent="0.25">
      <c r="A1007" s="102"/>
      <c r="B1007" s="102"/>
      <c r="C1007" s="102"/>
      <c r="D1007" s="102"/>
      <c r="E1007" s="102"/>
      <c r="F1007" s="102"/>
      <c r="G1007" s="102"/>
      <c r="H1007" s="102"/>
      <c r="I1007" s="102"/>
      <c r="O1007" s="103"/>
    </row>
    <row r="1008" spans="1:15" x14ac:dyDescent="0.25">
      <c r="A1008" s="102"/>
      <c r="B1008" s="102"/>
      <c r="C1008" s="102"/>
      <c r="D1008" s="102"/>
      <c r="E1008" s="102"/>
      <c r="F1008" s="102"/>
      <c r="G1008" s="102"/>
      <c r="H1008" s="102"/>
      <c r="I1008" s="102"/>
      <c r="O1008" s="103"/>
    </row>
    <row r="1009" spans="1:15" x14ac:dyDescent="0.25">
      <c r="A1009" s="102"/>
      <c r="B1009" s="102"/>
      <c r="C1009" s="102"/>
      <c r="D1009" s="102"/>
      <c r="E1009" s="102"/>
      <c r="F1009" s="102"/>
      <c r="G1009" s="102"/>
      <c r="H1009" s="102"/>
      <c r="I1009" s="102"/>
      <c r="O1009" s="103"/>
    </row>
    <row r="1010" spans="1:15" x14ac:dyDescent="0.25">
      <c r="A1010" s="102"/>
      <c r="B1010" s="102"/>
      <c r="C1010" s="102"/>
      <c r="D1010" s="102"/>
      <c r="E1010" s="102"/>
      <c r="F1010" s="102"/>
      <c r="G1010" s="102"/>
      <c r="H1010" s="102"/>
      <c r="I1010" s="102"/>
      <c r="O1010" s="103"/>
    </row>
  </sheetData>
  <sheetProtection sheet="1" objects="1" scenarios="1"/>
  <mergeCells count="6">
    <mergeCell ref="W4:X4"/>
    <mergeCell ref="B6:G6"/>
    <mergeCell ref="A1:A3"/>
    <mergeCell ref="B2:G2"/>
    <mergeCell ref="B3:G3"/>
    <mergeCell ref="B4:G4"/>
  </mergeCells>
  <pageMargins left="0.5" right="0.25" top="0.5" bottom="0.5" header="0.25" footer="0.25"/>
  <pageSetup scale="88" orientation="portrait" r:id="rId1"/>
  <headerFooter>
    <oddHeader>&amp;RVersion 4.29.25</oddHeader>
    <oddFooter>&amp;LPrinted &amp;D @ &amp;T&amp;CPage &amp;P of &amp;N&amp;RLSBP-06(26)</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8A844-BA43-4605-92F2-D6524A833F9B}">
  <sheetPr codeName="Form902"/>
  <dimension ref="A1:AB999"/>
  <sheetViews>
    <sheetView showGridLines="0" view="pageBreakPreview" zoomScaleNormal="100" zoomScaleSheetLayoutView="100" workbookViewId="0">
      <selection activeCell="A11" sqref="A11"/>
    </sheetView>
  </sheetViews>
  <sheetFormatPr defaultColWidth="9.140625" defaultRowHeight="15" x14ac:dyDescent="0.25"/>
  <cols>
    <col min="2" max="2" width="12.42578125" customWidth="1"/>
    <col min="3" max="3" width="66.5703125" customWidth="1"/>
    <col min="4" max="4" width="11.140625" customWidth="1"/>
    <col min="6" max="6" width="16.42578125" customWidth="1"/>
    <col min="7" max="7" width="21.5703125" customWidth="1"/>
    <col min="9" max="9" width="2.140625" bestFit="1" customWidth="1"/>
    <col min="10" max="10" width="16.28515625" bestFit="1" customWidth="1"/>
  </cols>
  <sheetData>
    <row r="1" spans="1:28" ht="54" customHeight="1" x14ac:dyDescent="0.25">
      <c r="Z1" t="s">
        <v>7428</v>
      </c>
      <c r="AA1" t="str">
        <f>CONCATENATE("For the construction of:  ",Project_Data!$E$2," on ",TEXT(Project_Data!$Q$2,"0.000")," mile(s) of county road(s) known as ",Project_Data!$A$2," ",Project_Data!$B$2," in ",Project_Data!$D$2, " County, Mississippi under ",Project_Data!$L$2," Project No. ",Project_Data!$M$2)</f>
        <v xml:space="preserve">For the construction of:   on 0.000 mile(s) of county road(s) known as   in  County, Mississippi under  Project No. </v>
      </c>
      <c r="AB1" t="str">
        <f>CONCATENATE("I (We) agree to complete the entire project within ",Project_Data!$J$2," Working Days.")</f>
        <v>I (We) agree to complete the entire project within  Working Days.</v>
      </c>
    </row>
    <row r="2" spans="1:28" ht="21.75" customHeight="1" x14ac:dyDescent="0.25">
      <c r="A2" t="s">
        <v>7429</v>
      </c>
      <c r="F2" s="37" t="s">
        <v>7430</v>
      </c>
      <c r="G2">
        <f>Project_Data!$M$2</f>
        <v>0</v>
      </c>
      <c r="Z2" t="s">
        <v>7431</v>
      </c>
      <c r="AA2" t="str">
        <f>CONCATENATE(Project_Data!$D$2," County, Mississippi")</f>
        <v xml:space="preserve"> County, Mississippi</v>
      </c>
    </row>
    <row r="3" spans="1:28" x14ac:dyDescent="0.25">
      <c r="A3" t="s">
        <v>7432</v>
      </c>
      <c r="E3" s="357"/>
      <c r="F3" s="357"/>
      <c r="G3" s="357"/>
    </row>
    <row r="8" spans="1:28" x14ac:dyDescent="0.25">
      <c r="A8" s="353" t="s">
        <v>7433</v>
      </c>
      <c r="B8" s="353"/>
      <c r="C8" s="353"/>
      <c r="D8" s="353"/>
      <c r="E8" s="353"/>
      <c r="F8" s="353"/>
      <c r="G8" s="353"/>
    </row>
    <row r="9" spans="1:28" x14ac:dyDescent="0.25">
      <c r="A9" s="353" t="s">
        <v>7434</v>
      </c>
      <c r="B9" s="353"/>
      <c r="C9" s="353"/>
      <c r="D9" s="353"/>
      <c r="E9" s="353"/>
      <c r="F9" s="353"/>
      <c r="G9" s="353"/>
    </row>
    <row r="10" spans="1:28" ht="10.5" customHeight="1" x14ac:dyDescent="0.25"/>
    <row r="11" spans="1:28" ht="10.5" customHeight="1" x14ac:dyDescent="0.25"/>
    <row r="12" spans="1:28" ht="30" x14ac:dyDescent="0.25">
      <c r="A12" s="104" t="s">
        <v>7435</v>
      </c>
      <c r="B12" s="104" t="s">
        <v>7436</v>
      </c>
      <c r="C12" s="104" t="s">
        <v>7294</v>
      </c>
      <c r="D12" s="104" t="s">
        <v>7437</v>
      </c>
      <c r="E12" s="104" t="s">
        <v>7438</v>
      </c>
      <c r="F12" s="104" t="s">
        <v>4</v>
      </c>
      <c r="G12" s="104" t="s">
        <v>7439</v>
      </c>
    </row>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algorithmName="SHA-512" hashValue="94z2acmW0bgmW2xUaIoFZSLYjkp8mkudXyDUKyt94EZy9dRIhWV7i6ew37zYShARUwSZyPjXKR9bk/4f9ybCaA==" saltValue="43VlSt8Tife1hu+LAaolfw==" spinCount="100000" sheet="1" objects="1" scenarios="1"/>
  <mergeCells count="3">
    <mergeCell ref="E3:G3"/>
    <mergeCell ref="A8:G8"/>
    <mergeCell ref="A9:G9"/>
  </mergeCells>
  <pageMargins left="0.25" right="0.25" top="0.5" bottom="0.5" header="0.25" footer="0.25"/>
  <pageSetup scale="91" orientation="landscape" r:id="rId1"/>
  <headerFooter>
    <oddHeader>&amp;RVersion 4.29.25</oddHeader>
    <oddFooter>&amp;LPrinted &amp;D @ &amp;T&amp;CPage &amp;P of &amp;N&amp;RLSBP-06(26)</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0CDCF-AE5E-4410-9557-FCAA02783AF1}">
  <sheetPr codeName="GreenCover"/>
  <dimension ref="C1:X30"/>
  <sheetViews>
    <sheetView showGridLines="0" view="pageBreakPreview" zoomScaleNormal="100" zoomScaleSheetLayoutView="100" workbookViewId="0">
      <selection activeCell="Q17" sqref="Q17"/>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2.42578125" customWidth="1"/>
    <col min="11" max="11" width="4.42578125" customWidth="1"/>
    <col min="15" max="15" width="9.7109375" customWidth="1"/>
    <col min="16" max="16" width="10" customWidth="1"/>
    <col min="23" max="23" width="4" customWidth="1"/>
    <col min="24" max="24" width="2" customWidth="1"/>
  </cols>
  <sheetData>
    <row r="1" spans="3:24" ht="9.75" customHeight="1" x14ac:dyDescent="0.25"/>
    <row r="2" spans="3:24" ht="33" customHeight="1" x14ac:dyDescent="0.45">
      <c r="N2" s="370" t="s">
        <v>7440</v>
      </c>
      <c r="O2" s="370"/>
      <c r="P2" s="370"/>
      <c r="Q2" s="370"/>
      <c r="R2" s="370"/>
      <c r="S2" s="370"/>
      <c r="T2" s="370"/>
      <c r="U2" s="370"/>
      <c r="V2" s="370"/>
      <c r="W2" s="370"/>
    </row>
    <row r="3" spans="3:24" ht="17.25" customHeight="1" x14ac:dyDescent="0.45">
      <c r="N3" s="105"/>
      <c r="O3" s="105"/>
      <c r="P3" s="105"/>
      <c r="Q3" s="105"/>
      <c r="R3" s="105"/>
      <c r="S3" s="105"/>
      <c r="T3" s="105"/>
      <c r="U3" s="105"/>
      <c r="V3" s="105"/>
      <c r="W3" s="105"/>
    </row>
    <row r="4" spans="3:24" ht="22.5" customHeight="1" x14ac:dyDescent="0.25">
      <c r="N4" s="371" t="s">
        <v>7441</v>
      </c>
      <c r="O4" s="371"/>
      <c r="P4" s="371"/>
      <c r="Q4" s="371"/>
      <c r="R4" s="371"/>
      <c r="S4" s="371"/>
      <c r="T4" s="371"/>
      <c r="U4" s="371"/>
      <c r="V4" s="371"/>
      <c r="W4" s="371"/>
      <c r="X4" s="371"/>
    </row>
    <row r="5" spans="3:24" ht="22.5" customHeight="1" x14ac:dyDescent="0.25">
      <c r="N5" s="371" t="s">
        <v>7442</v>
      </c>
      <c r="O5" s="371"/>
      <c r="P5" s="371"/>
      <c r="Q5" s="371"/>
      <c r="R5" s="371"/>
      <c r="S5" s="371"/>
      <c r="T5" s="371"/>
      <c r="U5" s="371"/>
      <c r="V5" s="371"/>
      <c r="W5" s="371"/>
      <c r="X5" s="371"/>
    </row>
    <row r="6" spans="3:24" ht="22.5" customHeight="1" x14ac:dyDescent="0.25">
      <c r="N6" s="371" t="s">
        <v>7443</v>
      </c>
      <c r="O6" s="371"/>
      <c r="P6" s="371"/>
      <c r="Q6" s="371"/>
      <c r="R6" s="371"/>
      <c r="S6" s="371"/>
      <c r="T6" s="371"/>
      <c r="U6" s="371"/>
      <c r="V6" s="371"/>
      <c r="W6" s="371"/>
      <c r="X6" s="371"/>
    </row>
    <row r="7" spans="3:24" ht="22.5" customHeight="1" x14ac:dyDescent="0.3">
      <c r="N7" s="106"/>
      <c r="O7" s="106"/>
      <c r="P7" s="106"/>
      <c r="Q7" s="106"/>
      <c r="R7" s="106"/>
      <c r="S7" s="106"/>
      <c r="T7" s="106"/>
      <c r="U7" s="106"/>
      <c r="V7" s="106"/>
      <c r="W7" s="106"/>
      <c r="X7" s="106"/>
    </row>
    <row r="8" spans="3:24" ht="22.5" customHeight="1" x14ac:dyDescent="0.35">
      <c r="P8" s="368"/>
      <c r="Q8" s="368"/>
      <c r="R8" s="368"/>
      <c r="S8" s="368"/>
      <c r="T8" s="368"/>
      <c r="U8" s="107" t="s">
        <v>52</v>
      </c>
      <c r="V8" s="107"/>
    </row>
    <row r="9" spans="3:24" ht="22.5" customHeight="1" x14ac:dyDescent="0.25"/>
    <row r="10" spans="3:24" ht="22.5" customHeight="1" x14ac:dyDescent="0.25"/>
    <row r="11" spans="3:24" ht="22.5" customHeight="1" x14ac:dyDescent="0.25"/>
    <row r="12" spans="3:24" ht="26.25" x14ac:dyDescent="0.4">
      <c r="N12" s="364" t="s">
        <v>7444</v>
      </c>
      <c r="O12" s="364"/>
      <c r="P12" s="364"/>
      <c r="Q12" s="364"/>
      <c r="R12" s="364"/>
      <c r="S12" s="364"/>
      <c r="T12" s="364"/>
      <c r="U12" s="364"/>
      <c r="V12" s="364"/>
      <c r="W12" s="364"/>
    </row>
    <row r="13" spans="3:24" ht="26.25" x14ac:dyDescent="0.4">
      <c r="C13" s="355" t="s">
        <v>7445</v>
      </c>
      <c r="D13" s="355"/>
      <c r="E13" s="355"/>
      <c r="F13" s="355"/>
      <c r="G13" s="355"/>
      <c r="H13" s="355"/>
      <c r="I13" s="355"/>
      <c r="N13" s="364" t="s">
        <v>7446</v>
      </c>
      <c r="O13" s="364"/>
      <c r="P13" s="364"/>
      <c r="Q13" s="364"/>
      <c r="R13" s="364"/>
      <c r="S13" s="364"/>
      <c r="T13" s="364"/>
      <c r="U13" s="364"/>
      <c r="V13" s="364"/>
      <c r="W13" s="364"/>
    </row>
    <row r="14" spans="3:24" ht="26.25" x14ac:dyDescent="0.4">
      <c r="N14" s="108"/>
      <c r="O14" s="108"/>
      <c r="P14" s="108"/>
      <c r="Q14" s="108"/>
      <c r="R14" s="108"/>
      <c r="S14" s="108"/>
      <c r="T14" s="108"/>
      <c r="U14" s="108"/>
      <c r="V14" s="108"/>
      <c r="W14" s="108"/>
    </row>
    <row r="15" spans="3:24" ht="21" customHeight="1" x14ac:dyDescent="0.35">
      <c r="D15" s="368"/>
      <c r="E15" s="368"/>
      <c r="F15" s="368"/>
      <c r="G15" s="368"/>
      <c r="H15" s="109" t="s">
        <v>52</v>
      </c>
    </row>
    <row r="16" spans="3:24" ht="21" customHeight="1" x14ac:dyDescent="0.3">
      <c r="N16" s="365" t="s">
        <v>7447</v>
      </c>
      <c r="O16" s="365"/>
      <c r="P16" s="365"/>
      <c r="Q16" s="365"/>
      <c r="R16" s="365"/>
      <c r="S16" s="365"/>
      <c r="T16" s="365"/>
      <c r="U16" s="365"/>
      <c r="V16" s="365"/>
      <c r="W16" s="365"/>
    </row>
    <row r="17" spans="3:23" ht="21" customHeight="1" x14ac:dyDescent="0.35">
      <c r="C17" s="110"/>
      <c r="D17" s="111" t="s">
        <v>53</v>
      </c>
      <c r="E17" s="112"/>
      <c r="G17" s="362"/>
      <c r="H17" s="362"/>
      <c r="I17" s="111" t="s">
        <v>53</v>
      </c>
      <c r="J17" s="112"/>
      <c r="N17" s="366" t="s">
        <v>6932</v>
      </c>
      <c r="O17" s="366"/>
      <c r="P17" s="366"/>
      <c r="Q17" s="113"/>
      <c r="R17" s="114"/>
      <c r="S17" s="114"/>
    </row>
    <row r="18" spans="3:23" ht="21" customHeight="1" x14ac:dyDescent="0.25">
      <c r="N18" s="353" t="s">
        <v>7448</v>
      </c>
      <c r="O18" s="353"/>
      <c r="P18" s="353"/>
      <c r="Q18" s="363"/>
      <c r="R18" s="363"/>
      <c r="S18" s="363"/>
      <c r="T18" s="363"/>
      <c r="U18" s="363"/>
      <c r="V18" s="363"/>
    </row>
    <row r="19" spans="3:23" ht="21" customHeight="1" x14ac:dyDescent="0.35">
      <c r="C19" s="110"/>
      <c r="D19" s="111" t="s">
        <v>53</v>
      </c>
      <c r="E19" s="112"/>
      <c r="G19" s="362"/>
      <c r="H19" s="362"/>
      <c r="I19" s="111" t="s">
        <v>53</v>
      </c>
      <c r="J19" s="112"/>
      <c r="N19" s="360" t="s">
        <v>7449</v>
      </c>
      <c r="O19" s="360"/>
      <c r="P19" s="363"/>
      <c r="Q19" s="363"/>
      <c r="R19" s="363"/>
      <c r="S19" s="363"/>
      <c r="T19" s="363"/>
      <c r="U19" s="363"/>
      <c r="V19" s="363"/>
    </row>
    <row r="20" spans="3:23" ht="21" customHeight="1" x14ac:dyDescent="0.25">
      <c r="N20" t="s">
        <v>7450</v>
      </c>
      <c r="O20" s="363"/>
      <c r="P20" s="363"/>
      <c r="Q20" s="363"/>
      <c r="R20" t="s">
        <v>52</v>
      </c>
      <c r="S20" s="367"/>
      <c r="T20" s="367"/>
      <c r="U20" s="367"/>
      <c r="V20" s="367"/>
    </row>
    <row r="21" spans="3:23" ht="21" customHeight="1" x14ac:dyDescent="0.35">
      <c r="D21" s="362"/>
      <c r="E21" s="362"/>
      <c r="F21" s="362"/>
      <c r="G21" s="362"/>
      <c r="H21" s="115" t="s">
        <v>53</v>
      </c>
      <c r="I21" s="112"/>
      <c r="N21" t="s">
        <v>7451</v>
      </c>
      <c r="P21" s="363"/>
      <c r="Q21" s="363"/>
      <c r="R21" s="363"/>
      <c r="S21" s="363"/>
      <c r="T21" s="363"/>
      <c r="U21" s="363"/>
      <c r="V21" s="363"/>
    </row>
    <row r="22" spans="3:23" ht="21" customHeight="1" x14ac:dyDescent="0.25">
      <c r="F22" s="116" t="s">
        <v>7452</v>
      </c>
      <c r="G22" s="116"/>
      <c r="N22" s="363"/>
      <c r="O22" s="363"/>
      <c r="P22" s="369"/>
      <c r="Q22" s="363"/>
      <c r="R22" s="363"/>
      <c r="S22" s="363"/>
      <c r="T22" s="363"/>
      <c r="U22" s="363"/>
      <c r="V22" s="363"/>
    </row>
    <row r="23" spans="3:23" ht="21" customHeight="1" x14ac:dyDescent="0.25">
      <c r="N23" s="360" t="s">
        <v>7453</v>
      </c>
      <c r="O23" s="360"/>
      <c r="P23" s="117"/>
      <c r="Q23" t="s">
        <v>7454</v>
      </c>
    </row>
    <row r="24" spans="3:23" ht="26.25" customHeight="1" x14ac:dyDescent="0.25">
      <c r="N24" s="360" t="s">
        <v>7455</v>
      </c>
      <c r="O24" s="360"/>
      <c r="P24" s="118"/>
      <c r="Q24" t="s">
        <v>7454</v>
      </c>
      <c r="T24" s="119" t="s">
        <v>7456</v>
      </c>
      <c r="U24" s="120"/>
      <c r="V24" t="s">
        <v>151</v>
      </c>
    </row>
    <row r="25" spans="3:23" ht="26.25" customHeight="1" x14ac:dyDescent="0.25">
      <c r="N25" t="s">
        <v>7457</v>
      </c>
      <c r="O25" s="361"/>
      <c r="P25" s="361"/>
      <c r="Q25" s="361"/>
      <c r="R25" s="361"/>
      <c r="S25" s="361"/>
      <c r="T25" s="361"/>
      <c r="U25" s="361"/>
      <c r="V25" s="361"/>
    </row>
    <row r="26" spans="3:23" ht="26.25" customHeight="1" x14ac:dyDescent="0.25">
      <c r="N26" t="s">
        <v>7458</v>
      </c>
      <c r="O26" s="361"/>
      <c r="P26" s="361"/>
      <c r="Q26" s="361"/>
      <c r="R26" s="361"/>
      <c r="S26" s="361"/>
      <c r="T26" s="361"/>
      <c r="U26" s="361"/>
      <c r="V26" s="361"/>
    </row>
    <row r="27" spans="3:23" ht="26.25" customHeight="1" x14ac:dyDescent="0.25">
      <c r="N27" t="s">
        <v>7459</v>
      </c>
      <c r="O27" s="361"/>
      <c r="P27" s="361"/>
      <c r="Q27" s="361"/>
      <c r="R27" s="361"/>
      <c r="S27" s="361"/>
      <c r="T27" s="361"/>
      <c r="U27" s="361"/>
      <c r="V27" s="361"/>
    </row>
    <row r="28" spans="3:23" ht="40.5" customHeight="1" x14ac:dyDescent="0.4">
      <c r="N28" s="358" t="s">
        <v>7460</v>
      </c>
      <c r="O28" s="358"/>
      <c r="P28" s="358"/>
      <c r="Q28" s="358"/>
      <c r="R28" s="358"/>
      <c r="S28" s="358"/>
      <c r="T28" s="358"/>
      <c r="U28" s="358"/>
      <c r="V28" s="358"/>
      <c r="W28" s="358"/>
    </row>
    <row r="29" spans="3:23" ht="77.25" customHeight="1" x14ac:dyDescent="0.25">
      <c r="N29" s="359" t="s">
        <v>7461</v>
      </c>
      <c r="O29" s="359"/>
      <c r="P29" s="359"/>
      <c r="Q29" s="359"/>
      <c r="R29" s="359"/>
      <c r="S29" s="359"/>
      <c r="T29" s="359"/>
      <c r="U29" s="359"/>
      <c r="V29" s="359"/>
      <c r="W29" s="359"/>
    </row>
    <row r="30" spans="3:23" ht="12.75" customHeight="1" x14ac:dyDescent="0.25"/>
  </sheetData>
  <sheetProtection sheet="1" objects="1" scenarios="1"/>
  <mergeCells count="29">
    <mergeCell ref="N22:V22"/>
    <mergeCell ref="N12:W12"/>
    <mergeCell ref="N2:W2"/>
    <mergeCell ref="N4:X4"/>
    <mergeCell ref="N5:X5"/>
    <mergeCell ref="N6:X6"/>
    <mergeCell ref="P8:T8"/>
    <mergeCell ref="D21:G21"/>
    <mergeCell ref="P21:V21"/>
    <mergeCell ref="C13:I13"/>
    <mergeCell ref="N13:W13"/>
    <mergeCell ref="N16:W16"/>
    <mergeCell ref="G17:H17"/>
    <mergeCell ref="N17:P17"/>
    <mergeCell ref="N18:P18"/>
    <mergeCell ref="Q18:V18"/>
    <mergeCell ref="G19:H19"/>
    <mergeCell ref="N19:O19"/>
    <mergeCell ref="P19:V19"/>
    <mergeCell ref="O20:Q20"/>
    <mergeCell ref="S20:V20"/>
    <mergeCell ref="D15:G15"/>
    <mergeCell ref="N28:W28"/>
    <mergeCell ref="N29:W29"/>
    <mergeCell ref="N23:O23"/>
    <mergeCell ref="N24:O24"/>
    <mergeCell ref="O25:V25"/>
    <mergeCell ref="O26:V26"/>
    <mergeCell ref="O27:V27"/>
  </mergeCells>
  <dataValidations count="1">
    <dataValidation type="list" errorStyle="information" allowBlank="1" showInputMessage="1" showErrorMessage="1" errorTitle="Other" error="If selection is not in the list, type a new selection here. " sqref="N17:P17" xr:uid="{260255D0-C97A-4E88-8727-9D2954D953EA}">
      <formula1>ProjectType</formula1>
    </dataValidation>
  </dataValidations>
  <printOptions horizontalCentered="1" verticalCentered="1"/>
  <pageMargins left="0.75" right="0.5" top="0" bottom="0" header="0" footer="0"/>
  <pageSetup paperSize="121"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6EF75-FF42-4910-AF21-874674D9837D}">
  <sheetPr codeName="GreenCoverNEW"/>
  <dimension ref="C1:M73"/>
  <sheetViews>
    <sheetView showGridLines="0" view="pageBreakPreview" zoomScaleNormal="100" zoomScaleSheetLayoutView="100" workbookViewId="0">
      <selection activeCell="C25" sqref="C25:E25"/>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4.7109375" customWidth="1"/>
    <col min="9" max="9" width="13.28515625" customWidth="1"/>
    <col min="11" max="11" width="14.42578125" customWidth="1"/>
  </cols>
  <sheetData>
    <row r="1" spans="3:13" ht="9.75" customHeight="1" x14ac:dyDescent="0.25"/>
    <row r="2" spans="3:13" ht="6" customHeight="1" x14ac:dyDescent="0.25"/>
    <row r="3" spans="3:13" ht="6" customHeight="1" x14ac:dyDescent="0.25"/>
    <row r="4" spans="3:13" ht="6" customHeight="1" x14ac:dyDescent="0.25"/>
    <row r="5" spans="3:13" ht="6" customHeight="1" x14ac:dyDescent="0.25"/>
    <row r="6" spans="3:13" ht="6" customHeight="1" x14ac:dyDescent="0.25"/>
    <row r="7" spans="3:13" ht="6" customHeight="1" x14ac:dyDescent="0.25"/>
    <row r="8" spans="3:13" ht="9.75" customHeight="1" x14ac:dyDescent="0.25"/>
    <row r="9" spans="3:13" ht="9.75" customHeight="1" x14ac:dyDescent="0.25"/>
    <row r="10" spans="3:13" ht="33" customHeight="1" x14ac:dyDescent="0.45">
      <c r="C10" s="370" t="s">
        <v>7440</v>
      </c>
      <c r="D10" s="370"/>
      <c r="E10" s="370"/>
      <c r="F10" s="370"/>
      <c r="G10" s="370"/>
      <c r="H10" s="370"/>
      <c r="I10" s="370"/>
      <c r="J10" s="370"/>
      <c r="K10" s="370"/>
      <c r="L10" s="370"/>
    </row>
    <row r="11" spans="3:13" ht="29.25" customHeight="1" x14ac:dyDescent="0.45">
      <c r="C11" s="105"/>
      <c r="D11" s="105"/>
      <c r="E11" s="105"/>
      <c r="F11" s="105"/>
      <c r="G11" s="105"/>
      <c r="H11" s="105"/>
      <c r="I11" s="105"/>
      <c r="J11" s="105"/>
      <c r="K11" s="105"/>
      <c r="L11" s="105"/>
    </row>
    <row r="12" spans="3:13" ht="22.5" customHeight="1" x14ac:dyDescent="0.25">
      <c r="C12" s="371" t="s">
        <v>7441</v>
      </c>
      <c r="D12" s="371"/>
      <c r="E12" s="371"/>
      <c r="F12" s="371"/>
      <c r="G12" s="371"/>
      <c r="H12" s="371"/>
      <c r="I12" s="371"/>
      <c r="J12" s="371"/>
      <c r="K12" s="371"/>
      <c r="L12" s="371"/>
      <c r="M12" s="371"/>
    </row>
    <row r="13" spans="3:13" ht="22.5" customHeight="1" x14ac:dyDescent="0.25">
      <c r="C13" s="371" t="s">
        <v>7442</v>
      </c>
      <c r="D13" s="371"/>
      <c r="E13" s="371"/>
      <c r="F13" s="371"/>
      <c r="G13" s="371"/>
      <c r="H13" s="371"/>
      <c r="I13" s="371"/>
      <c r="J13" s="371"/>
      <c r="K13" s="371"/>
      <c r="L13" s="371"/>
      <c r="M13" s="371"/>
    </row>
    <row r="14" spans="3:13" ht="22.5" customHeight="1" x14ac:dyDescent="0.25">
      <c r="C14" s="371" t="s">
        <v>7443</v>
      </c>
      <c r="D14" s="371"/>
      <c r="E14" s="371"/>
      <c r="F14" s="371"/>
      <c r="G14" s="371"/>
      <c r="H14" s="371"/>
      <c r="I14" s="371"/>
      <c r="J14" s="371"/>
      <c r="K14" s="371"/>
      <c r="L14" s="371"/>
      <c r="M14" s="371"/>
    </row>
    <row r="15" spans="3:13" ht="22.5" customHeight="1" x14ac:dyDescent="0.3">
      <c r="C15" s="106"/>
      <c r="D15" s="106"/>
      <c r="E15" s="106"/>
      <c r="F15" s="106"/>
      <c r="G15" s="106"/>
      <c r="H15" s="106"/>
      <c r="I15" s="106"/>
      <c r="J15" s="106"/>
      <c r="K15" s="106"/>
      <c r="L15" s="106"/>
      <c r="M15" s="106"/>
    </row>
    <row r="16" spans="3:13" ht="22.5" customHeight="1" x14ac:dyDescent="0.35">
      <c r="E16" s="368"/>
      <c r="F16" s="368"/>
      <c r="G16" s="368"/>
      <c r="H16" s="368"/>
      <c r="I16" s="368"/>
      <c r="J16" s="107" t="s">
        <v>52</v>
      </c>
      <c r="K16" s="107"/>
    </row>
    <row r="17" spans="3:12" ht="36" customHeight="1" x14ac:dyDescent="0.25"/>
    <row r="18" spans="3:12" ht="36" customHeight="1" x14ac:dyDescent="0.25"/>
    <row r="19" spans="3:12" ht="36" customHeight="1" x14ac:dyDescent="0.25"/>
    <row r="20" spans="3:12" ht="26.25" x14ac:dyDescent="0.4">
      <c r="C20" s="364" t="s">
        <v>7444</v>
      </c>
      <c r="D20" s="364"/>
      <c r="E20" s="364"/>
      <c r="F20" s="364"/>
      <c r="G20" s="364"/>
      <c r="H20" s="364"/>
      <c r="I20" s="364"/>
      <c r="J20" s="364"/>
      <c r="K20" s="364"/>
      <c r="L20" s="364"/>
    </row>
    <row r="21" spans="3:12" ht="26.25" x14ac:dyDescent="0.4">
      <c r="C21" s="364" t="s">
        <v>7446</v>
      </c>
      <c r="D21" s="364"/>
      <c r="E21" s="364"/>
      <c r="F21" s="364"/>
      <c r="G21" s="364"/>
      <c r="H21" s="364"/>
      <c r="I21" s="364"/>
      <c r="J21" s="364"/>
      <c r="K21" s="364"/>
      <c r="L21" s="364"/>
    </row>
    <row r="22" spans="3:12" ht="30" customHeight="1" x14ac:dyDescent="0.4">
      <c r="C22" s="108"/>
      <c r="D22" s="108"/>
      <c r="E22" s="108"/>
      <c r="F22" s="108"/>
      <c r="G22" s="108"/>
      <c r="H22" s="108"/>
      <c r="I22" s="108"/>
      <c r="J22" s="108"/>
      <c r="K22" s="108"/>
      <c r="L22" s="108"/>
    </row>
    <row r="23" spans="3:12" ht="30" customHeight="1" x14ac:dyDescent="0.25"/>
    <row r="24" spans="3:12" ht="30" customHeight="1" x14ac:dyDescent="0.3">
      <c r="C24" s="365" t="s">
        <v>7447</v>
      </c>
      <c r="D24" s="365"/>
      <c r="E24" s="365"/>
      <c r="F24" s="365"/>
      <c r="G24" s="365"/>
      <c r="H24" s="365"/>
      <c r="I24" s="365"/>
      <c r="J24" s="365"/>
      <c r="K24" s="365"/>
      <c r="L24" s="365"/>
    </row>
    <row r="25" spans="3:12" ht="30" customHeight="1" x14ac:dyDescent="0.35">
      <c r="C25" s="366" t="s">
        <v>6932</v>
      </c>
      <c r="D25" s="366"/>
      <c r="E25" s="366"/>
      <c r="F25" s="113"/>
      <c r="G25" s="114"/>
      <c r="H25" s="114"/>
    </row>
    <row r="26" spans="3:12" ht="30" customHeight="1" x14ac:dyDescent="0.25">
      <c r="C26" s="353" t="s">
        <v>7448</v>
      </c>
      <c r="D26" s="353"/>
      <c r="E26" s="353"/>
      <c r="F26" s="363"/>
      <c r="G26" s="363"/>
      <c r="H26" s="363"/>
      <c r="I26" s="363"/>
      <c r="J26" s="363"/>
      <c r="K26" s="363"/>
    </row>
    <row r="27" spans="3:12" ht="30" customHeight="1" x14ac:dyDescent="0.25">
      <c r="C27" s="360" t="s">
        <v>7449</v>
      </c>
      <c r="D27" s="360"/>
      <c r="E27" s="363"/>
      <c r="F27" s="363"/>
      <c r="G27" s="363"/>
      <c r="H27" s="363"/>
      <c r="I27" s="363"/>
      <c r="J27" s="363"/>
      <c r="K27" s="363"/>
    </row>
    <row r="28" spans="3:12" ht="30" customHeight="1" x14ac:dyDescent="0.25">
      <c r="C28" t="s">
        <v>7450</v>
      </c>
      <c r="D28" s="363"/>
      <c r="E28" s="363"/>
      <c r="F28" s="363"/>
      <c r="G28" t="s">
        <v>52</v>
      </c>
      <c r="H28" s="367"/>
      <c r="I28" s="367"/>
      <c r="J28" s="367"/>
      <c r="K28" s="367"/>
    </row>
    <row r="29" spans="3:12" ht="30" customHeight="1" x14ac:dyDescent="0.25">
      <c r="C29" t="s">
        <v>7451</v>
      </c>
      <c r="E29" s="363"/>
      <c r="F29" s="363"/>
      <c r="G29" s="363"/>
      <c r="H29" s="363"/>
      <c r="I29" s="363"/>
      <c r="J29" s="363"/>
      <c r="K29" s="363"/>
    </row>
    <row r="30" spans="3:12" ht="30" customHeight="1" x14ac:dyDescent="0.25">
      <c r="C30" s="363"/>
      <c r="D30" s="363"/>
      <c r="E30" s="369"/>
      <c r="F30" s="363"/>
      <c r="G30" s="363"/>
      <c r="H30" s="363"/>
      <c r="I30" s="363"/>
      <c r="J30" s="363"/>
      <c r="K30" s="363"/>
    </row>
    <row r="31" spans="3:12" ht="30" customHeight="1" x14ac:dyDescent="0.25">
      <c r="C31" s="360" t="s">
        <v>7453</v>
      </c>
      <c r="D31" s="360"/>
      <c r="E31" s="117"/>
      <c r="F31" t="s">
        <v>7454</v>
      </c>
    </row>
    <row r="32" spans="3:12" ht="30" customHeight="1" x14ac:dyDescent="0.25">
      <c r="C32" s="360" t="s">
        <v>7455</v>
      </c>
      <c r="D32" s="360"/>
      <c r="E32" s="118"/>
      <c r="F32" t="s">
        <v>7454</v>
      </c>
      <c r="I32" s="119" t="s">
        <v>7456</v>
      </c>
      <c r="J32" s="120"/>
      <c r="K32" t="s">
        <v>151</v>
      </c>
    </row>
    <row r="33" spans="3:12" ht="30" customHeight="1" x14ac:dyDescent="0.25">
      <c r="C33" t="s">
        <v>7457</v>
      </c>
      <c r="D33" s="361"/>
      <c r="E33" s="361"/>
      <c r="F33" s="361"/>
      <c r="G33" s="361"/>
      <c r="H33" s="361"/>
      <c r="I33" s="361"/>
      <c r="J33" s="361"/>
      <c r="K33" s="361"/>
    </row>
    <row r="34" spans="3:12" ht="30" customHeight="1" x14ac:dyDescent="0.25">
      <c r="C34" t="s">
        <v>7458</v>
      </c>
      <c r="D34" s="361"/>
      <c r="E34" s="361"/>
      <c r="F34" s="361"/>
      <c r="G34" s="361"/>
      <c r="H34" s="361"/>
      <c r="I34" s="361"/>
      <c r="J34" s="361"/>
      <c r="K34" s="361"/>
    </row>
    <row r="35" spans="3:12" ht="30" customHeight="1" x14ac:dyDescent="0.25">
      <c r="C35" t="s">
        <v>7459</v>
      </c>
      <c r="D35" s="361"/>
      <c r="E35" s="361"/>
      <c r="F35" s="361"/>
      <c r="G35" s="361"/>
      <c r="H35" s="361"/>
      <c r="I35" s="361"/>
      <c r="J35" s="361"/>
      <c r="K35" s="361"/>
    </row>
    <row r="36" spans="3:12" ht="40.5" customHeight="1" x14ac:dyDescent="0.4">
      <c r="C36" s="358" t="s">
        <v>7460</v>
      </c>
      <c r="D36" s="358"/>
      <c r="E36" s="358"/>
      <c r="F36" s="358"/>
      <c r="G36" s="358"/>
      <c r="H36" s="358"/>
      <c r="I36" s="358"/>
      <c r="J36" s="358"/>
      <c r="K36" s="358"/>
      <c r="L36" s="358"/>
    </row>
    <row r="37" spans="3:12" ht="77.25" customHeight="1" x14ac:dyDescent="0.25">
      <c r="C37" s="359" t="s">
        <v>7461</v>
      </c>
      <c r="D37" s="359"/>
      <c r="E37" s="359"/>
      <c r="F37" s="359"/>
      <c r="G37" s="359"/>
      <c r="H37" s="359"/>
      <c r="I37" s="359"/>
      <c r="J37" s="359"/>
      <c r="K37" s="359"/>
      <c r="L37" s="359"/>
    </row>
    <row r="38" spans="3:12" ht="12.75" customHeight="1" x14ac:dyDescent="0.25"/>
    <row r="56" spans="3:11" ht="20.25" customHeight="1" x14ac:dyDescent="0.25"/>
    <row r="57" spans="3:11" ht="20.25" customHeight="1" x14ac:dyDescent="0.3">
      <c r="D57" s="355" t="s">
        <v>7445</v>
      </c>
      <c r="E57" s="355"/>
      <c r="F57" s="355"/>
      <c r="G57" s="355"/>
      <c r="H57" s="355"/>
      <c r="I57" s="355"/>
      <c r="J57" s="355"/>
    </row>
    <row r="58" spans="3:11" ht="20.25" customHeight="1" x14ac:dyDescent="0.25"/>
    <row r="59" spans="3:11" ht="20.25" customHeight="1" x14ac:dyDescent="0.35">
      <c r="E59" s="368"/>
      <c r="F59" s="368"/>
      <c r="G59" s="368"/>
      <c r="H59" s="368"/>
      <c r="I59" s="109" t="s">
        <v>52</v>
      </c>
    </row>
    <row r="60" spans="3:11" ht="20.25" customHeight="1" x14ac:dyDescent="0.25"/>
    <row r="61" spans="3:11" ht="20.25" customHeight="1" x14ac:dyDescent="0.35">
      <c r="C61" s="372"/>
      <c r="D61" s="372"/>
      <c r="E61" s="111" t="s">
        <v>53</v>
      </c>
      <c r="F61" s="112"/>
      <c r="H61" s="362"/>
      <c r="I61" s="362"/>
      <c r="J61" s="111" t="s">
        <v>53</v>
      </c>
      <c r="K61" s="112"/>
    </row>
    <row r="62" spans="3:11" ht="20.25" customHeight="1" x14ac:dyDescent="0.25"/>
    <row r="63" spans="3:11" ht="20.25" customHeight="1" x14ac:dyDescent="0.35">
      <c r="C63" s="122"/>
      <c r="D63" s="110"/>
      <c r="E63" s="111" t="s">
        <v>53</v>
      </c>
      <c r="F63" s="112"/>
      <c r="H63" s="362"/>
      <c r="I63" s="362"/>
      <c r="J63" s="111" t="s">
        <v>53</v>
      </c>
      <c r="K63" s="112"/>
    </row>
    <row r="64" spans="3:11" ht="20.25" customHeight="1" x14ac:dyDescent="0.25"/>
    <row r="65" spans="5:10" ht="20.25" customHeight="1" x14ac:dyDescent="0.35">
      <c r="E65" s="362"/>
      <c r="F65" s="362"/>
      <c r="G65" s="362"/>
      <c r="H65" s="362"/>
      <c r="I65" s="115" t="s">
        <v>53</v>
      </c>
      <c r="J65" s="112"/>
    </row>
    <row r="66" spans="5:10" ht="20.25" customHeight="1" x14ac:dyDescent="0.25">
      <c r="G66" s="116" t="s">
        <v>7452</v>
      </c>
      <c r="H66" s="116"/>
    </row>
    <row r="67" spans="5:10" ht="20.25" customHeight="1" x14ac:dyDescent="0.25"/>
    <row r="68" spans="5:10" ht="20.25" customHeight="1" x14ac:dyDescent="0.25"/>
    <row r="69" spans="5:10" ht="20.25" customHeight="1" x14ac:dyDescent="0.25"/>
    <row r="70" spans="5:10" ht="20.25" customHeight="1" x14ac:dyDescent="0.25"/>
    <row r="71" spans="5:10" ht="20.25" customHeight="1" x14ac:dyDescent="0.25"/>
    <row r="72" spans="5:10" ht="20.25" customHeight="1" x14ac:dyDescent="0.25"/>
    <row r="73" spans="5:10" ht="20.25" customHeight="1" x14ac:dyDescent="0.25"/>
  </sheetData>
  <mergeCells count="30">
    <mergeCell ref="E65:H65"/>
    <mergeCell ref="E29:K29"/>
    <mergeCell ref="C30:K30"/>
    <mergeCell ref="C31:D31"/>
    <mergeCell ref="C32:D32"/>
    <mergeCell ref="D33:K33"/>
    <mergeCell ref="D34:K34"/>
    <mergeCell ref="D35:K35"/>
    <mergeCell ref="C36:L36"/>
    <mergeCell ref="C37:L37"/>
    <mergeCell ref="C61:D61"/>
    <mergeCell ref="H63:I63"/>
    <mergeCell ref="C21:L21"/>
    <mergeCell ref="E59:H59"/>
    <mergeCell ref="C24:L24"/>
    <mergeCell ref="H61:I61"/>
    <mergeCell ref="C25:E25"/>
    <mergeCell ref="C26:E26"/>
    <mergeCell ref="F26:K26"/>
    <mergeCell ref="C27:D27"/>
    <mergeCell ref="E27:K27"/>
    <mergeCell ref="D28:F28"/>
    <mergeCell ref="H28:K28"/>
    <mergeCell ref="D57:J57"/>
    <mergeCell ref="C20:L20"/>
    <mergeCell ref="C10:L10"/>
    <mergeCell ref="C12:M12"/>
    <mergeCell ref="C13:M13"/>
    <mergeCell ref="C14:M14"/>
    <mergeCell ref="E16:I16"/>
  </mergeCells>
  <dataValidations count="1">
    <dataValidation type="list" errorStyle="information" allowBlank="1" showInputMessage="1" showErrorMessage="1" errorTitle="Other" error="If selection is not in the list, type a new selection here. " sqref="C25:E25" xr:uid="{726B7442-D44E-42B6-BA82-BF560BF50A12}">
      <formula1>ProjectType</formula1>
    </dataValidation>
  </dataValidations>
  <printOptions horizontalCentered="1" verticalCentered="1"/>
  <pageMargins left="0.75" right="0.5" top="0" bottom="0" header="0" footer="0"/>
  <pageSetup scale="67" orientation="portrait" r:id="rId1"/>
  <rowBreaks count="1" manualBreakCount="1">
    <brk id="42" max="16383"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E45A-4396-4F79-A366-ECB99F58513B}">
  <sheetPr codeName="OSARC_ESTIMATE"/>
  <dimension ref="A1:CS19"/>
  <sheetViews>
    <sheetView view="pageBreakPreview" zoomScaleNormal="100" zoomScaleSheetLayoutView="100" workbookViewId="0">
      <selection activeCell="E19" sqref="E19"/>
    </sheetView>
  </sheetViews>
  <sheetFormatPr defaultColWidth="9.140625" defaultRowHeight="15" x14ac:dyDescent="0.25"/>
  <cols>
    <col min="1" max="1" width="23" customWidth="1"/>
    <col min="2" max="2" width="49.42578125" customWidth="1"/>
    <col min="3" max="3" width="20.7109375" customWidth="1"/>
    <col min="4" max="4" width="10.140625" customWidth="1"/>
    <col min="5" max="5" width="20.7109375" customWidth="1"/>
    <col min="6" max="6" width="27.42578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4" t="s">
        <v>6978</v>
      </c>
      <c r="B2" s="354"/>
      <c r="C2" s="354"/>
      <c r="D2" s="354"/>
      <c r="E2" s="354"/>
      <c r="F2" s="354"/>
    </row>
    <row r="3" spans="1:6" ht="18.75" x14ac:dyDescent="0.3">
      <c r="A3" s="355" t="str">
        <f>IF(Project_Data!AP2="","",Project_Data!AP2)</f>
        <v>OFFICE OF STATE AID ROAD CONSTRUCTION (OSARC)</v>
      </c>
      <c r="B3" s="355"/>
      <c r="C3" s="355"/>
      <c r="D3" s="355"/>
      <c r="E3" s="355"/>
      <c r="F3" s="355"/>
    </row>
    <row r="4" spans="1:6" ht="20.100000000000001" customHeight="1" x14ac:dyDescent="0.25"/>
    <row r="5" spans="1:6" ht="20.100000000000001" customHeight="1" x14ac:dyDescent="0.25">
      <c r="A5" s="19" t="s">
        <v>7399</v>
      </c>
      <c r="B5" s="87" t="str">
        <f>IF(Project_Data!$A$3="","",Project_Data!$A$3)</f>
        <v/>
      </c>
      <c r="C5" s="352" t="str">
        <f>IF(Project_Data!$L$3="","",Project_Data!$L$3)</f>
        <v/>
      </c>
      <c r="D5" s="352"/>
      <c r="E5" s="352"/>
      <c r="F5" s="352"/>
    </row>
    <row r="6" spans="1:6" ht="20.100000000000001" customHeight="1" x14ac:dyDescent="0.25">
      <c r="A6" s="352" t="str">
        <f>IF(Project_Data!$B$2="","",Project_Data!$B$2)</f>
        <v/>
      </c>
      <c r="B6" s="352"/>
      <c r="C6" s="19" t="s">
        <v>7400</v>
      </c>
      <c r="D6" s="351" t="str">
        <f>IF(Project_Data!$M$3="","",Project_Data!$M$3)</f>
        <v/>
      </c>
      <c r="E6" s="351"/>
      <c r="F6" s="351"/>
    </row>
    <row r="7" spans="1:6" ht="20.100000000000001" customHeight="1" x14ac:dyDescent="0.25">
      <c r="A7" s="19" t="s">
        <v>7401</v>
      </c>
      <c r="B7" s="349" t="str">
        <f>IF(Project_Data!$C$3="","",Project_Data!$C$3)</f>
        <v/>
      </c>
      <c r="C7" s="349"/>
      <c r="D7" s="349"/>
      <c r="E7" s="349"/>
    </row>
    <row r="8" spans="1:6" ht="20.100000000000001" customHeight="1" x14ac:dyDescent="0.25">
      <c r="A8" s="89" t="s">
        <v>7402</v>
      </c>
      <c r="B8" s="88" t="str">
        <f>IF(Project_Data!$D$3="","",Project_Data!$D$3)</f>
        <v/>
      </c>
      <c r="C8" s="89" t="s">
        <v>7403</v>
      </c>
      <c r="D8" s="350" t="str">
        <f>IF(Project_Data!$N$3="","",Project_Data!$N$3)</f>
        <v/>
      </c>
      <c r="E8" s="351"/>
      <c r="F8" s="90"/>
    </row>
    <row r="9" spans="1:6" ht="20.100000000000001" customHeight="1" x14ac:dyDescent="0.25"/>
    <row r="10" spans="1:6" ht="20.100000000000001" customHeight="1" x14ac:dyDescent="0.25">
      <c r="A10" s="19" t="s">
        <v>7404</v>
      </c>
      <c r="B10" s="87" t="str">
        <f>IF(Project_Data!$E$3="","",Project_Data!$E$3)</f>
        <v/>
      </c>
      <c r="C10" s="19" t="s">
        <v>7405</v>
      </c>
      <c r="E10" s="91" t="str">
        <f>IF(Project_Data!$O$3="","",Project_Data!$O$3)</f>
        <v/>
      </c>
      <c r="F10" t="s">
        <v>7406</v>
      </c>
    </row>
    <row r="11" spans="1:6" ht="20.100000000000001" customHeight="1" x14ac:dyDescent="0.25">
      <c r="A11" s="352" t="str">
        <f>IF(Project_Data!$F$3="","",Project_Data!$F$3)</f>
        <v/>
      </c>
      <c r="B11" s="352"/>
      <c r="C11" s="19" t="s">
        <v>7407</v>
      </c>
      <c r="E11" s="91" t="str">
        <f>IF(Project_Data!$P$3="","",Project_Data!$P$3)</f>
        <v/>
      </c>
      <c r="F11" t="s">
        <v>7406</v>
      </c>
    </row>
    <row r="12" spans="1:6" ht="20.100000000000001" customHeight="1" x14ac:dyDescent="0.25">
      <c r="C12" s="19" t="s">
        <v>7408</v>
      </c>
      <c r="E12" s="91" t="str">
        <f>IF(Project_Data!$Q$3="","",Project_Data!$Q$3)</f>
        <v/>
      </c>
      <c r="F12" t="s">
        <v>7406</v>
      </c>
    </row>
    <row r="13" spans="1:6" ht="20.100000000000001" customHeight="1" x14ac:dyDescent="0.25">
      <c r="A13" s="92" t="s">
        <v>7409</v>
      </c>
      <c r="B13" s="93" t="str">
        <f>IF(Project_Data!$G$3="","",Project_Data!$G$3)</f>
        <v/>
      </c>
      <c r="C13" s="19" t="s">
        <v>7410</v>
      </c>
      <c r="E13" s="91" t="str">
        <f>IF(Project_Data!$R$3="","",Project_Data!$R$3)</f>
        <v/>
      </c>
      <c r="F13" t="s">
        <v>7406</v>
      </c>
    </row>
    <row r="14" spans="1:6" ht="20.100000000000001" customHeight="1" x14ac:dyDescent="0.25"/>
    <row r="15" spans="1:6" ht="20.100000000000001" customHeight="1" x14ac:dyDescent="0.25">
      <c r="A15" s="19" t="s">
        <v>7411</v>
      </c>
      <c r="B15" s="94" t="str">
        <f>IF(Project_Data!$H$3="","",Project_Data!$H$3)</f>
        <v/>
      </c>
      <c r="C15" s="19" t="s">
        <v>7412</v>
      </c>
      <c r="D15" s="95" t="str">
        <f>IF(Project_Data!$I$3="","",Project_Data!$I$3)</f>
        <v/>
      </c>
      <c r="E15" t="s">
        <v>7413</v>
      </c>
    </row>
    <row r="16" spans="1:6" ht="20.100000000000001" customHeight="1" x14ac:dyDescent="0.25"/>
    <row r="17" spans="1:6" ht="20.100000000000001" customHeight="1" x14ac:dyDescent="0.25">
      <c r="A17" s="19" t="s">
        <v>7414</v>
      </c>
      <c r="B17" s="96" t="str">
        <f>IF(Project_Data!$T$3="","",Project_Data!$T$3)</f>
        <v/>
      </c>
      <c r="C17" s="19" t="s">
        <v>7415</v>
      </c>
      <c r="D17" s="351" t="str">
        <f>IF(Project_Data!$U$3="","",Project_Data!$U$3)</f>
        <v/>
      </c>
      <c r="E17" s="351"/>
      <c r="F17" s="351"/>
    </row>
    <row r="18" spans="1:6" ht="20.100000000000001" customHeight="1" x14ac:dyDescent="0.25">
      <c r="A18" t="s">
        <v>7416</v>
      </c>
      <c r="C18" t="s">
        <v>7417</v>
      </c>
    </row>
    <row r="19" spans="1:6" ht="18" customHeight="1" x14ac:dyDescent="0.25">
      <c r="A19" s="4" t="s">
        <v>7418</v>
      </c>
      <c r="B19" s="4" t="s">
        <v>7419</v>
      </c>
      <c r="C19" s="97" t="s">
        <v>7420</v>
      </c>
      <c r="D19" s="97" t="s">
        <v>7421</v>
      </c>
      <c r="E19" s="97" t="s">
        <v>7422</v>
      </c>
      <c r="F19" s="97" t="s">
        <v>7423</v>
      </c>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7" orientation="portrait" r:id="rId1"/>
  <headerFooter>
    <oddHeader>&amp;RVersion 4.21.25</oddHeader>
    <oddFooter>&amp;LPrinted &amp;D @ &amp;T&amp;CPage &amp;P of &amp;N&amp;RSAP-03(12)M</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A9976-8AD2-4779-93E1-F6C86ABE5183}">
  <sheetPr codeName="WEBBIDLIST"/>
  <dimension ref="A1:CZ15"/>
  <sheetViews>
    <sheetView showGridLines="0" view="pageBreakPreview" zoomScaleNormal="100" zoomScaleSheetLayoutView="100" workbookViewId="0">
      <selection activeCell="M46" sqref="M46"/>
    </sheetView>
  </sheetViews>
  <sheetFormatPr defaultColWidth="9.140625" defaultRowHeight="15" x14ac:dyDescent="0.25"/>
  <cols>
    <col min="2" max="2" width="15.7109375" customWidth="1"/>
    <col min="7" max="7" width="12.7109375" customWidth="1"/>
    <col min="8" max="8" width="15.42578125" customWidth="1"/>
    <col min="15" max="15" width="21.85546875" customWidth="1"/>
    <col min="28" max="28" width="3.7109375" bestFit="1" customWidth="1"/>
    <col min="29" max="29" width="9" bestFit="1" customWidth="1"/>
  </cols>
  <sheetData>
    <row r="1" spans="1:104" x14ac:dyDescent="0.25">
      <c r="AC1" s="98"/>
    </row>
    <row r="2" spans="1:104" ht="16.5" customHeight="1" x14ac:dyDescent="0.25">
      <c r="A2" s="374" t="str">
        <f>IF(Project_Data!AP2="","",Project_Data!AP2)</f>
        <v>OFFICE OF STATE AID ROAD CONSTRUCTION (OSARC)</v>
      </c>
      <c r="B2" s="374"/>
      <c r="C2" s="374"/>
      <c r="D2" s="374"/>
      <c r="E2" s="374"/>
      <c r="F2" s="374"/>
      <c r="G2" s="374"/>
      <c r="H2" s="374"/>
      <c r="I2" s="374"/>
      <c r="AC2" s="99"/>
    </row>
    <row r="3" spans="1:104" x14ac:dyDescent="0.25">
      <c r="A3" s="374" t="s">
        <v>7424</v>
      </c>
      <c r="B3" s="374"/>
      <c r="C3" s="374"/>
      <c r="D3" s="374"/>
      <c r="E3" s="374"/>
      <c r="F3" s="374"/>
      <c r="G3" s="374"/>
      <c r="H3" s="374"/>
      <c r="I3" s="374"/>
    </row>
    <row r="4" spans="1:104" x14ac:dyDescent="0.25">
      <c r="A4" s="374" t="s">
        <v>7425</v>
      </c>
      <c r="B4" s="374"/>
      <c r="C4" s="374"/>
      <c r="D4" s="374"/>
      <c r="E4" s="374"/>
      <c r="F4" s="374"/>
      <c r="G4" s="374"/>
      <c r="H4" s="374"/>
      <c r="I4" s="374"/>
      <c r="W4" s="356"/>
      <c r="X4" s="356"/>
    </row>
    <row r="5" spans="1:104" ht="18.75" x14ac:dyDescent="0.3">
      <c r="A5" s="85" t="s">
        <v>52</v>
      </c>
      <c r="C5" s="121"/>
      <c r="D5" s="122"/>
      <c r="E5" s="122"/>
      <c r="F5" s="122"/>
      <c r="G5" s="122"/>
      <c r="H5" s="122"/>
      <c r="W5" s="100"/>
    </row>
    <row r="6" spans="1:104" ht="18.75" x14ac:dyDescent="0.3">
      <c r="A6" s="85" t="s">
        <v>7462</v>
      </c>
      <c r="C6" s="121"/>
      <c r="D6" s="122"/>
      <c r="E6" s="122"/>
      <c r="F6" s="122"/>
      <c r="G6" s="122"/>
      <c r="H6" s="122"/>
    </row>
    <row r="7" spans="1:104" ht="18.75" x14ac:dyDescent="0.3">
      <c r="A7" s="85" t="s">
        <v>7463</v>
      </c>
      <c r="C7" s="121"/>
      <c r="D7" s="122"/>
      <c r="E7" s="122"/>
      <c r="F7" s="122"/>
      <c r="G7" s="122"/>
      <c r="H7" s="122"/>
    </row>
    <row r="8" spans="1:104" ht="18.75" x14ac:dyDescent="0.3">
      <c r="A8" s="100"/>
      <c r="C8" s="123"/>
      <c r="D8" s="43"/>
      <c r="E8" s="43"/>
      <c r="F8" s="43"/>
      <c r="G8" s="43"/>
      <c r="H8" s="43"/>
    </row>
    <row r="9" spans="1:104" s="101" customFormat="1" ht="18.75" x14ac:dyDescent="0.3">
      <c r="A9" s="124" t="s">
        <v>7464</v>
      </c>
      <c r="B9" s="125"/>
      <c r="C9" s="373"/>
      <c r="D9" s="373"/>
      <c r="E9" s="373"/>
      <c r="F9" s="373"/>
      <c r="G9" s="373"/>
      <c r="H9" s="373"/>
      <c r="I9" s="373"/>
      <c r="AA9"/>
    </row>
    <row r="10" spans="1:104" s="101" customFormat="1" ht="18.75" x14ac:dyDescent="0.3">
      <c r="A10" s="124" t="s">
        <v>7465</v>
      </c>
      <c r="B10" s="125"/>
      <c r="C10" s="373"/>
      <c r="D10" s="373"/>
      <c r="E10" s="373"/>
      <c r="F10" s="373"/>
      <c r="G10" s="373"/>
      <c r="H10" s="373"/>
      <c r="I10" s="373"/>
      <c r="AA10"/>
    </row>
    <row r="11" spans="1:104" s="101" customFormat="1" ht="15.75"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row>
    <row r="12" spans="1:104" s="101" customFormat="1" ht="15.75"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row>
    <row r="13" spans="1:104" s="101" customFormat="1" ht="15.75"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row>
    <row r="14" spans="1:104" s="101" customFormat="1" ht="15.75"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row>
    <row r="15" spans="1:104" s="101" customFormat="1" ht="15.75"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row>
  </sheetData>
  <sheetProtection sheet="1" objects="1" scenarios="1"/>
  <mergeCells count="6">
    <mergeCell ref="C10:I10"/>
    <mergeCell ref="A2:I2"/>
    <mergeCell ref="A3:I3"/>
    <mergeCell ref="A4:I4"/>
    <mergeCell ref="W4:X4"/>
    <mergeCell ref="C9:I9"/>
  </mergeCells>
  <pageMargins left="0.25" right="0.25" top="0.5" bottom="0.5" header="0.25" footer="0.25"/>
  <pageSetup orientation="portrait" r:id="rId1"/>
  <headerFooter>
    <oddHeader>&amp;RVersion 3.1.25</oddHeader>
    <oddFooter>&amp;LPrinted &amp;D @ &amp;T&amp;CPage &amp;P of &amp;N&amp;RLSBP-41(36)</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60C23-FB41-421A-9102-59C9BC9E2C8B}">
  <sheetPr codeName="CONTRACTOR_ESTIMATE"/>
  <dimension ref="A1:CS20"/>
  <sheetViews>
    <sheetView view="pageBreakPreview" zoomScaleNormal="100" zoomScaleSheetLayoutView="100" workbookViewId="0">
      <selection activeCell="E22" sqref="E22"/>
    </sheetView>
  </sheetViews>
  <sheetFormatPr defaultColWidth="9.140625" defaultRowHeight="15" x14ac:dyDescent="0.25"/>
  <cols>
    <col min="1" max="1" width="23" customWidth="1"/>
    <col min="2" max="2" width="49.42578125" customWidth="1"/>
    <col min="3" max="3" width="20.5703125" customWidth="1"/>
    <col min="4" max="4" width="10.140625" customWidth="1"/>
    <col min="5" max="5" width="21.42578125" customWidth="1"/>
    <col min="6" max="6" width="28.5703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4" t="s">
        <v>7466</v>
      </c>
      <c r="B2" s="354"/>
      <c r="C2" s="354"/>
      <c r="D2" s="354"/>
      <c r="E2" s="354"/>
      <c r="F2" s="354"/>
    </row>
    <row r="3" spans="1:6" ht="18.75" x14ac:dyDescent="0.3">
      <c r="A3" s="355" t="str">
        <f>IF(Project_Data!AP2="","",Project_Data!AP2)</f>
        <v>OFFICE OF STATE AID ROAD CONSTRUCTION (OSARC)</v>
      </c>
      <c r="B3" s="355"/>
      <c r="C3" s="355"/>
      <c r="D3" s="355"/>
      <c r="E3" s="355"/>
      <c r="F3" s="355"/>
    </row>
    <row r="5" spans="1:6" ht="20.100000000000001" customHeight="1" x14ac:dyDescent="0.25">
      <c r="A5" s="19" t="s">
        <v>7399</v>
      </c>
      <c r="B5" s="87" t="str">
        <f>IF(Project_Data!$A$5="","",Project_Data!$A$5)</f>
        <v/>
      </c>
      <c r="C5" s="352" t="str">
        <f>IF(Project_Data!$L$5="","",Project_Data!$L$5)</f>
        <v/>
      </c>
      <c r="D5" s="352"/>
      <c r="E5" s="352"/>
      <c r="F5" s="352"/>
    </row>
    <row r="6" spans="1:6" ht="20.100000000000001" customHeight="1" x14ac:dyDescent="0.25">
      <c r="A6" s="352" t="str">
        <f>IF(Project_Data!$B$5="","",Project_Data!$B$5)</f>
        <v/>
      </c>
      <c r="B6" s="352"/>
      <c r="C6" s="19" t="s">
        <v>7400</v>
      </c>
      <c r="D6" s="351" t="str">
        <f>IF(Project_Data!$M$5="","",Project_Data!$M$5)</f>
        <v/>
      </c>
      <c r="E6" s="351"/>
      <c r="F6" s="351"/>
    </row>
    <row r="7" spans="1:6" ht="20.100000000000001" customHeight="1" x14ac:dyDescent="0.25">
      <c r="A7" s="19" t="s">
        <v>7401</v>
      </c>
      <c r="B7" s="349" t="str">
        <f>IF(Project_Data!$C$5="","",Project_Data!$C$5)</f>
        <v/>
      </c>
      <c r="C7" s="349"/>
      <c r="D7" s="349"/>
      <c r="E7" s="349"/>
    </row>
    <row r="8" spans="1:6" ht="20.100000000000001" customHeight="1" x14ac:dyDescent="0.25">
      <c r="A8" s="89" t="s">
        <v>7402</v>
      </c>
      <c r="B8" s="88" t="str">
        <f>IF(Project_Data!$D$5="","",Project_Data!$D$5)</f>
        <v/>
      </c>
      <c r="C8" s="89" t="s">
        <v>7403</v>
      </c>
      <c r="D8" s="350" t="str">
        <f>IF(Project_Data!$N$5="","",Project_Data!$N$5)</f>
        <v/>
      </c>
      <c r="E8" s="351"/>
      <c r="F8" s="90"/>
    </row>
    <row r="9" spans="1:6" ht="20.100000000000001" customHeight="1" x14ac:dyDescent="0.25"/>
    <row r="10" spans="1:6" ht="20.100000000000001" customHeight="1" x14ac:dyDescent="0.25">
      <c r="A10" s="19" t="s">
        <v>7404</v>
      </c>
      <c r="B10" s="87" t="str">
        <f>IF(Project_Data!$E$5="","",Project_Data!$E$5)</f>
        <v/>
      </c>
      <c r="C10" s="19" t="s">
        <v>7405</v>
      </c>
      <c r="E10" s="91" t="str">
        <f>IF(Project_Data!$O$5="","",Project_Data!$O$5)</f>
        <v/>
      </c>
      <c r="F10" t="s">
        <v>7406</v>
      </c>
    </row>
    <row r="11" spans="1:6" ht="20.100000000000001" customHeight="1" x14ac:dyDescent="0.25">
      <c r="A11" s="352" t="str">
        <f>IF(Project_Data!$F$5="","",Project_Data!$F$5)</f>
        <v/>
      </c>
      <c r="B11" s="352"/>
      <c r="C11" s="19" t="s">
        <v>7407</v>
      </c>
      <c r="E11" s="91" t="str">
        <f>IF(Project_Data!$P$5="","",Project_Data!$P$5)</f>
        <v/>
      </c>
      <c r="F11" t="s">
        <v>7406</v>
      </c>
    </row>
    <row r="12" spans="1:6" ht="20.100000000000001" customHeight="1" x14ac:dyDescent="0.25">
      <c r="C12" s="19" t="s">
        <v>7408</v>
      </c>
      <c r="E12" s="91" t="str">
        <f>IF(Project_Data!$Q$5="","",Project_Data!$Q$5)</f>
        <v/>
      </c>
      <c r="F12" t="s">
        <v>7406</v>
      </c>
    </row>
    <row r="13" spans="1:6" ht="20.100000000000001" customHeight="1" x14ac:dyDescent="0.25">
      <c r="A13" s="92" t="s">
        <v>7409</v>
      </c>
      <c r="B13" s="93" t="str">
        <f>IF(Project_Data!$G$5="","",Project_Data!$G$5)</f>
        <v/>
      </c>
      <c r="C13" s="19" t="s">
        <v>7410</v>
      </c>
      <c r="E13" s="91" t="str">
        <f>IF(Project_Data!$R$5="","",Project_Data!$R$5)</f>
        <v/>
      </c>
      <c r="F13" t="s">
        <v>7406</v>
      </c>
    </row>
    <row r="14" spans="1:6" ht="20.100000000000001" customHeight="1" x14ac:dyDescent="0.25"/>
    <row r="15" spans="1:6" ht="20.100000000000001" customHeight="1" x14ac:dyDescent="0.25">
      <c r="A15" s="19" t="s">
        <v>7411</v>
      </c>
      <c r="B15" s="94" t="str">
        <f>IF(Project_Data!$H$5="","",Project_Data!$H$5)</f>
        <v/>
      </c>
      <c r="C15" s="19" t="s">
        <v>7412</v>
      </c>
      <c r="D15" s="95" t="str">
        <f>IF(Project_Data!$I$5="","",Project_Data!$I$5)</f>
        <v/>
      </c>
      <c r="E15" t="s">
        <v>7413</v>
      </c>
    </row>
    <row r="16" spans="1:6" ht="20.100000000000001" customHeight="1" x14ac:dyDescent="0.25"/>
    <row r="17" spans="1:6" ht="20.100000000000001" customHeight="1" x14ac:dyDescent="0.25">
      <c r="A17" s="19" t="s">
        <v>7414</v>
      </c>
      <c r="B17" s="96" t="str">
        <f>IF(Project_Data!$T$5="","",Project_Data!$T$5)</f>
        <v/>
      </c>
      <c r="C17" s="19" t="s">
        <v>7415</v>
      </c>
      <c r="D17" s="351" t="str">
        <f>IF(Project_Data!$U$5="","",Project_Data!$U$5)</f>
        <v/>
      </c>
      <c r="E17" s="351"/>
      <c r="F17" s="351"/>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row r="20" spans="1:6" ht="20.100000000000001" customHeight="1" x14ac:dyDescent="0.25">
      <c r="B20" s="127"/>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6" orientation="portrait" r:id="rId1"/>
  <headerFooter>
    <oddHeader>&amp;RVersion 4.1.25</oddHeader>
    <oddFooter>&amp;LPrinted &amp;D @ &amp;T&amp;CPage &amp;P of &amp;N&amp;RLSBP-75(13)</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2C619-E9A0-4A7F-9742-90A46424C186}">
  <sheetPr codeName="BIDTAB"/>
  <dimension ref="A1:JA20"/>
  <sheetViews>
    <sheetView view="pageBreakPreview" zoomScaleNormal="100" zoomScaleSheetLayoutView="100" workbookViewId="0">
      <selection activeCell="B4" sqref="B4:F4"/>
    </sheetView>
  </sheetViews>
  <sheetFormatPr defaultColWidth="9.140625" defaultRowHeight="15" x14ac:dyDescent="0.25"/>
  <cols>
    <col min="1" max="1" width="27.5703125" customWidth="1"/>
    <col min="2" max="2" width="49.42578125" customWidth="1"/>
    <col min="3" max="3" width="15" customWidth="1"/>
    <col min="4" max="4" width="10.140625" customWidth="1"/>
    <col min="5" max="5" width="19.140625" customWidth="1"/>
    <col min="6" max="6" width="20.5703125" customWidth="1"/>
    <col min="7" max="103" width="2.28515625" hidden="1" customWidth="1"/>
    <col min="104" max="104" width="4.140625" bestFit="1" customWidth="1"/>
    <col min="105" max="105" width="18.85546875" customWidth="1"/>
    <col min="106" max="106" width="24.28515625" customWidth="1"/>
    <col min="107" max="107" width="19.5703125" customWidth="1"/>
    <col min="108" max="108" width="21.140625" bestFit="1" customWidth="1"/>
    <col min="109" max="109" width="19.5703125" customWidth="1"/>
    <col min="110" max="110" width="21.140625" bestFit="1" customWidth="1"/>
    <col min="111" max="111" width="19.5703125" customWidth="1"/>
    <col min="112" max="112" width="21.140625" bestFit="1" customWidth="1"/>
    <col min="113" max="113" width="19.5703125" customWidth="1"/>
    <col min="114" max="114" width="21.140625" bestFit="1" customWidth="1"/>
    <col min="115" max="115" width="19.5703125" customWidth="1"/>
    <col min="116" max="116" width="21.140625" bestFit="1" customWidth="1"/>
    <col min="117" max="117" width="19.85546875" customWidth="1"/>
    <col min="118" max="118" width="21.140625" bestFit="1" customWidth="1"/>
    <col min="119" max="119" width="19.85546875" customWidth="1"/>
    <col min="120" max="120" width="21.140625" bestFit="1" customWidth="1"/>
    <col min="121" max="121" width="19.85546875" customWidth="1"/>
    <col min="122" max="122" width="21.140625" bestFit="1" customWidth="1"/>
    <col min="123" max="123" width="19.85546875" customWidth="1"/>
    <col min="124" max="124" width="21.140625" bestFit="1" customWidth="1"/>
    <col min="125" max="130" width="19.7109375" customWidth="1"/>
    <col min="258" max="258" width="5.7109375" bestFit="1" customWidth="1"/>
    <col min="259" max="261" width="38" customWidth="1"/>
  </cols>
  <sheetData>
    <row r="1" spans="1:261" ht="26.25" customHeight="1" thickBot="1" x14ac:dyDescent="0.45">
      <c r="B1" s="128"/>
      <c r="C1" s="128"/>
      <c r="D1" s="128"/>
      <c r="E1" s="128"/>
      <c r="F1" s="128"/>
      <c r="DA1" s="389" t="s">
        <v>7467</v>
      </c>
      <c r="DB1" s="389"/>
      <c r="DC1" s="389"/>
      <c r="DD1" s="389"/>
      <c r="IY1" s="129" t="s">
        <v>7468</v>
      </c>
      <c r="IZ1" s="129" t="s">
        <v>7469</v>
      </c>
      <c r="JA1" s="129" t="s">
        <v>6941</v>
      </c>
    </row>
    <row r="2" spans="1:261" ht="21.75" customHeight="1" thickBot="1" x14ac:dyDescent="0.45">
      <c r="A2" s="390" t="s">
        <v>7470</v>
      </c>
      <c r="B2" s="390"/>
      <c r="C2" s="390"/>
      <c r="D2" s="390"/>
      <c r="E2" s="390"/>
      <c r="F2" s="390"/>
      <c r="DA2" s="130" t="s">
        <v>7471</v>
      </c>
      <c r="DB2" s="391" t="s">
        <v>7472</v>
      </c>
      <c r="DC2" s="392"/>
      <c r="DD2" s="131" t="s">
        <v>6941</v>
      </c>
      <c r="DE2" s="132"/>
      <c r="DF2" s="133"/>
      <c r="DG2" s="133"/>
      <c r="DH2" s="133"/>
      <c r="DI2" s="134"/>
      <c r="IX2">
        <v>1</v>
      </c>
      <c r="IY2" s="135">
        <v>1</v>
      </c>
      <c r="IZ2" s="136" t="str">
        <f>IF($DA$18="","",$DA$18)</f>
        <v/>
      </c>
      <c r="JA2" s="137" t="str">
        <f>IF($DA$17="","",SUMIFS(DB:DB,$H:$H,"P")+SUMIFS(DB:DB,$H:$H,"N"))</f>
        <v/>
      </c>
    </row>
    <row r="3" spans="1:261" ht="20.100000000000001" customHeight="1" x14ac:dyDescent="0.35">
      <c r="A3" s="393" t="str">
        <f>IF(Project_Data!AP2="","",Project_Data!AP2)</f>
        <v>OFFICE OF STATE AID ROAD CONSTRUCTION (OSARC)</v>
      </c>
      <c r="B3" s="393"/>
      <c r="C3" s="393"/>
      <c r="D3" s="393"/>
      <c r="E3" s="393"/>
      <c r="F3" s="393"/>
      <c r="DA3" s="138" t="str">
        <f t="shared" ref="DA3:DA15" si="0">IF(DD3="","",IF("IRREGULAR"=DD3,"DQ",_xlfn.RANK.AVG(DD3,$DD$3:$DD$15,1)))</f>
        <v/>
      </c>
      <c r="DB3" s="394"/>
      <c r="DC3" s="395"/>
      <c r="DD3" s="139"/>
      <c r="DE3" s="140"/>
      <c r="DF3" s="134"/>
      <c r="DG3" s="134"/>
      <c r="DH3" s="134"/>
      <c r="DI3" s="134"/>
      <c r="DJ3" s="134"/>
      <c r="DK3" s="134"/>
      <c r="DL3" s="134"/>
      <c r="DM3" s="134"/>
      <c r="IX3">
        <v>2</v>
      </c>
      <c r="IY3" s="135" t="str">
        <f>IF($DD$17="","",IF($DD$17="Rank = 2",2,""))</f>
        <v/>
      </c>
      <c r="IZ3" s="136" t="str">
        <f>IF($DC$18="","",$DC$18)</f>
        <v/>
      </c>
      <c r="JA3" s="137" t="str">
        <f>IF($DC$17="","",SUMIFS(DD:DD,$H:$H,"P")+SUMIFS(DD:DD,$H:$H,"N"))</f>
        <v/>
      </c>
    </row>
    <row r="4" spans="1:261" ht="20.100000000000001" customHeight="1" x14ac:dyDescent="0.25">
      <c r="A4" s="141" t="s">
        <v>7464</v>
      </c>
      <c r="B4" s="361"/>
      <c r="C4" s="361"/>
      <c r="D4" s="361"/>
      <c r="E4" s="361"/>
      <c r="F4" s="361"/>
      <c r="DA4" s="142" t="str">
        <f t="shared" si="0"/>
        <v/>
      </c>
      <c r="DB4" s="379"/>
      <c r="DC4" s="380"/>
      <c r="DD4" s="143"/>
      <c r="DE4" s="140"/>
      <c r="DF4" s="134"/>
      <c r="DG4" s="134"/>
      <c r="DH4" s="134"/>
      <c r="DI4" s="134"/>
      <c r="DJ4" s="134"/>
      <c r="DK4" s="134"/>
      <c r="DL4" s="134"/>
      <c r="DM4" s="134"/>
      <c r="IX4">
        <v>3</v>
      </c>
      <c r="IY4" s="135" t="str">
        <f>IF($DF$17="","",IF($DF$17="Rank = 3",3,""))</f>
        <v/>
      </c>
      <c r="IZ4" s="136" t="str">
        <f>IF($DE$18="","",$DE$18)</f>
        <v/>
      </c>
      <c r="JA4" s="137" t="str">
        <f>IF($DE$17="","",SUMIFS(DF:DF,$H:$H,"P")+SUMIFS(DF:DF,$H:$H,"N"))</f>
        <v/>
      </c>
    </row>
    <row r="5" spans="1:261" ht="20.100000000000001" customHeight="1" x14ac:dyDescent="0.25">
      <c r="A5" t="s">
        <v>7399</v>
      </c>
      <c r="B5" s="87" t="str">
        <f>IF(Project_Data!$A$4="","",Project_Data!$A$4)</f>
        <v/>
      </c>
      <c r="C5" s="352" t="str">
        <f>IF(Project_Data!$L$4="","",Project_Data!$L$4)</f>
        <v/>
      </c>
      <c r="D5" s="352"/>
      <c r="E5" s="352"/>
      <c r="F5" s="352"/>
      <c r="DA5" s="142" t="str">
        <f t="shared" si="0"/>
        <v/>
      </c>
      <c r="DB5" s="379"/>
      <c r="DC5" s="380"/>
      <c r="DD5" s="143"/>
      <c r="DE5" s="140"/>
      <c r="DF5" s="134"/>
      <c r="DG5" s="134"/>
      <c r="DH5" s="134"/>
      <c r="DI5" s="134"/>
      <c r="DJ5" s="134"/>
      <c r="DK5" s="134"/>
      <c r="DL5" s="134"/>
      <c r="DM5" s="134"/>
      <c r="IX5">
        <v>4</v>
      </c>
      <c r="IY5" s="135" t="str">
        <f>IF($DH17="","",IF($DH$17="Rank = 4",4,""))</f>
        <v/>
      </c>
      <c r="IZ5" s="136" t="str">
        <f>IF($DG$18="","",$DG$18)</f>
        <v/>
      </c>
      <c r="JA5" s="137" t="str">
        <f>IF($DG$17="","",SUMIFS(DH:DH,$H:$H,"P")+SUMIFS(DH:DH,$H:$H,"N"))</f>
        <v/>
      </c>
    </row>
    <row r="6" spans="1:261" ht="20.100000000000001" customHeight="1" x14ac:dyDescent="0.25">
      <c r="A6" s="352" t="str">
        <f>IF(Project_Data!$B$4="","",Project_Data!$B$4)</f>
        <v/>
      </c>
      <c r="B6" s="352"/>
      <c r="C6" t="s">
        <v>7400</v>
      </c>
      <c r="D6" s="351" t="str">
        <f>IF(Project_Data!$M$4="","",Project_Data!$M$4)</f>
        <v/>
      </c>
      <c r="E6" s="351"/>
      <c r="F6" s="351"/>
      <c r="DA6" s="142" t="str">
        <f t="shared" si="0"/>
        <v/>
      </c>
      <c r="DB6" s="379"/>
      <c r="DC6" s="380"/>
      <c r="DD6" s="143"/>
      <c r="DE6" s="140"/>
      <c r="DF6" s="134"/>
      <c r="DG6" s="134"/>
      <c r="DH6" s="134"/>
      <c r="DI6" s="134"/>
      <c r="DJ6" s="134"/>
      <c r="DK6" s="134"/>
      <c r="DL6" s="134"/>
      <c r="DM6" s="134"/>
      <c r="IX6">
        <v>5</v>
      </c>
      <c r="IY6" s="135" t="str">
        <f>IF($DJ$17="","",IF($DJ$17="Rank = 5",5,""))</f>
        <v/>
      </c>
      <c r="IZ6" s="136" t="str">
        <f>IF($DI$18="","",$DI$18)</f>
        <v/>
      </c>
      <c r="JA6" s="137" t="str">
        <f>IF($DI$17="","",SUMIFS(DJ:DJ,$H:$H,"P")+SUMIFS(DJ:DJ,$H:$H,"N"))</f>
        <v/>
      </c>
    </row>
    <row r="7" spans="1:261" ht="20.100000000000001" customHeight="1" x14ac:dyDescent="0.25">
      <c r="A7" t="s">
        <v>7401</v>
      </c>
      <c r="B7" s="349" t="str">
        <f>IF(Project_Data!$C$4="","",Project_Data!$C$4)</f>
        <v/>
      </c>
      <c r="C7" s="349"/>
      <c r="D7" s="349"/>
      <c r="E7" s="349"/>
      <c r="DA7" s="142" t="str">
        <f t="shared" si="0"/>
        <v/>
      </c>
      <c r="DB7" s="379"/>
      <c r="DC7" s="380"/>
      <c r="DD7" s="143"/>
      <c r="DE7" s="140"/>
      <c r="DF7" s="134"/>
      <c r="DG7" s="134"/>
      <c r="DH7" s="134"/>
      <c r="DI7" s="134"/>
      <c r="DJ7" s="134"/>
      <c r="DK7" s="134"/>
      <c r="DL7" s="134"/>
      <c r="DM7" s="134"/>
      <c r="IX7">
        <v>6</v>
      </c>
      <c r="IY7" s="135" t="str">
        <f>IF($DL$17="","",IF($DL$17="Rank = 6",6,""))</f>
        <v/>
      </c>
      <c r="IZ7" s="136" t="str">
        <f>IF($DK$18="","",$DK$18)</f>
        <v/>
      </c>
      <c r="JA7" s="137" t="str">
        <f>IF($DK$17="","",SUMIFS(DL:DL,$H:$H,"P")+SUMIFS(DL:DL,$H:$H,"N"))</f>
        <v/>
      </c>
    </row>
    <row r="8" spans="1:261" ht="20.100000000000001" customHeight="1" x14ac:dyDescent="0.25">
      <c r="A8" t="s">
        <v>7402</v>
      </c>
      <c r="B8" s="88" t="str">
        <f>IF(Project_Data!$D$4="","",Project_Data!$D$4)</f>
        <v/>
      </c>
      <c r="C8" t="s">
        <v>7403</v>
      </c>
      <c r="D8" s="350" t="str">
        <f>IF(Project_Data!$N$4="","",Project_Data!$N$4)</f>
        <v/>
      </c>
      <c r="E8" s="351"/>
      <c r="DA8" s="142" t="str">
        <f t="shared" si="0"/>
        <v/>
      </c>
      <c r="DB8" s="379"/>
      <c r="DC8" s="380"/>
      <c r="DD8" s="143"/>
      <c r="DE8" s="140"/>
      <c r="DF8" s="134"/>
      <c r="DG8" s="134"/>
      <c r="DH8" s="134"/>
      <c r="DI8" s="134"/>
      <c r="DJ8" s="134"/>
      <c r="DK8" s="134"/>
      <c r="DL8" s="134"/>
      <c r="DM8" s="134"/>
      <c r="IX8">
        <v>7</v>
      </c>
      <c r="IY8" s="135" t="str">
        <f>IF($DN$17="","",IF($DN$17="Rank = 7",7,""))</f>
        <v/>
      </c>
      <c r="IZ8" s="136" t="str">
        <f>IF($DM$18="","",$DM$18)</f>
        <v/>
      </c>
      <c r="JA8" s="137" t="str">
        <f>IF($DM$17="","",SUMIFS(DN:DN,$H:$H,"P")+SUMIFS(DN:DN,$H:$H,"N"))</f>
        <v/>
      </c>
    </row>
    <row r="9" spans="1:261" ht="20.100000000000001" customHeight="1" x14ac:dyDescent="0.25">
      <c r="DA9" s="142" t="str">
        <f t="shared" si="0"/>
        <v/>
      </c>
      <c r="DB9" s="379"/>
      <c r="DC9" s="380"/>
      <c r="DD9" s="143"/>
      <c r="DE9" s="132"/>
      <c r="DI9" s="134"/>
      <c r="DJ9" s="134"/>
      <c r="DK9" s="134"/>
      <c r="DL9" s="134"/>
      <c r="DM9" s="134"/>
      <c r="IX9">
        <v>8</v>
      </c>
      <c r="IY9" s="135" t="str">
        <f>IF($DP$17="","",IF($DP$17="Rank = 8",8,""))</f>
        <v/>
      </c>
      <c r="IZ9" s="136" t="str">
        <f>IF($DO$18="","",$DO$18)</f>
        <v/>
      </c>
      <c r="JA9" s="137" t="str">
        <f>IF($DO$17="","",SUMIFS(DP:DP,$H:$H,"P")+SUMIFS(DP:DP,$H:$H,"N"))</f>
        <v/>
      </c>
    </row>
    <row r="10" spans="1:261" ht="20.100000000000001" customHeight="1" x14ac:dyDescent="0.25">
      <c r="A10" t="s">
        <v>7404</v>
      </c>
      <c r="B10" s="87" t="str">
        <f>IF(Project_Data!$E$3="","",Project_Data!$E$3)</f>
        <v/>
      </c>
      <c r="C10" t="s">
        <v>7405</v>
      </c>
      <c r="E10" s="91" t="str">
        <f>IF(Project_Data!$O$4="","",Project_Data!$O$4)</f>
        <v/>
      </c>
      <c r="F10" t="s">
        <v>7406</v>
      </c>
      <c r="DA10" s="142" t="str">
        <f t="shared" si="0"/>
        <v/>
      </c>
      <c r="DB10" s="379"/>
      <c r="DC10" s="380"/>
      <c r="DD10" s="143"/>
      <c r="DI10" s="134"/>
      <c r="IX10">
        <v>9</v>
      </c>
      <c r="IY10" s="135" t="str">
        <f>IF($DR$17="","",IF($DR$17="Rank = 9",9,""))</f>
        <v/>
      </c>
      <c r="IZ10" s="136" t="str">
        <f>IF($DQ$18="","",$DQ$18)</f>
        <v/>
      </c>
      <c r="JA10" s="137" t="str">
        <f>IF($DQ$17="","",SUMIFS(DR:DR,$H:$H,"P")+SUMIFS(DR:DR,$H:$H,"N"))</f>
        <v/>
      </c>
    </row>
    <row r="11" spans="1:261" ht="20.100000000000001" customHeight="1" thickBot="1" x14ac:dyDescent="0.3">
      <c r="A11" s="352" t="str">
        <f>IF(Project_Data!$F$3="","",Project_Data!$F$3)</f>
        <v/>
      </c>
      <c r="B11" s="352"/>
      <c r="C11" t="s">
        <v>7407</v>
      </c>
      <c r="E11" s="91" t="str">
        <f>IF(Project_Data!$P$4="","",Project_Data!$P$4)</f>
        <v/>
      </c>
      <c r="F11" t="s">
        <v>7406</v>
      </c>
      <c r="DA11" s="142" t="str">
        <f t="shared" si="0"/>
        <v/>
      </c>
      <c r="DB11" s="379"/>
      <c r="DC11" s="380"/>
      <c r="DD11" s="143"/>
      <c r="DF11" s="133"/>
      <c r="DG11" s="133"/>
      <c r="DH11" s="133"/>
      <c r="DI11" s="134"/>
      <c r="IX11">
        <v>10</v>
      </c>
      <c r="IY11" s="135" t="str">
        <f>IF($DT$17="","",IF($DT$17="Rank = 10",10,""))</f>
        <v/>
      </c>
      <c r="IZ11" s="136" t="str">
        <f>IF($DS$18="","",$DS$18)</f>
        <v/>
      </c>
      <c r="JA11" s="137" t="str">
        <f>IF($DS$17="","",SUMIFS(DT:DT,$H:$H,"P")+SUMIFS(DT:DT,$H:$H,"N"))</f>
        <v/>
      </c>
    </row>
    <row r="12" spans="1:261" ht="20.100000000000001" customHeight="1" x14ac:dyDescent="0.25">
      <c r="C12" t="s">
        <v>7408</v>
      </c>
      <c r="E12" s="91" t="str">
        <f>IF(Project_Data!$Q$4="","",Project_Data!$Q$4)</f>
        <v/>
      </c>
      <c r="F12" t="s">
        <v>7406</v>
      </c>
      <c r="DA12" s="142" t="str">
        <f t="shared" si="0"/>
        <v/>
      </c>
      <c r="DB12" s="379"/>
      <c r="DC12" s="380"/>
      <c r="DD12" s="143"/>
      <c r="DE12" s="144" t="s">
        <v>7473</v>
      </c>
      <c r="DF12" s="145"/>
      <c r="DG12" s="134"/>
      <c r="DH12" s="134"/>
      <c r="DI12" s="134"/>
      <c r="IX12">
        <v>11</v>
      </c>
      <c r="IY12" s="135" t="str">
        <f>IF($DV$17="","",IF($DV$17="Rank = 11",11,""))</f>
        <v/>
      </c>
      <c r="IZ12" s="136" t="str">
        <f>IF($DU$18="","",$DU$18)</f>
        <v/>
      </c>
      <c r="JA12" s="137" t="str">
        <f>IF($DU$17="","",SUMIFS(DV:DV,$H:$H,"P")+SUMIFS(DV:DV,$H:$H,"N"))</f>
        <v/>
      </c>
    </row>
    <row r="13" spans="1:261" ht="20.100000000000001" customHeight="1" thickBot="1" x14ac:dyDescent="0.3">
      <c r="A13" t="s">
        <v>7409</v>
      </c>
      <c r="B13" s="93" t="str">
        <f>IF(Project_Data!$G$4="","",Project_Data!$G$4)</f>
        <v/>
      </c>
      <c r="C13" t="s">
        <v>7410</v>
      </c>
      <c r="E13" s="91" t="str">
        <f>IF(Project_Data!$R$4="","",Project_Data!$R$4)</f>
        <v/>
      </c>
      <c r="F13" t="s">
        <v>7406</v>
      </c>
      <c r="DA13" s="142" t="str">
        <f t="shared" si="0"/>
        <v/>
      </c>
      <c r="DB13" s="379"/>
      <c r="DC13" s="380"/>
      <c r="DD13" s="143"/>
      <c r="DE13" s="146" t="s">
        <v>7474</v>
      </c>
      <c r="DF13" s="147"/>
      <c r="DG13" s="134"/>
      <c r="DH13" s="134"/>
      <c r="DI13" s="134"/>
      <c r="IX13">
        <v>12</v>
      </c>
      <c r="IY13" s="135" t="str">
        <f>IF($DX$17="","",IF($DX$17="Rank = 12",12,""))</f>
        <v/>
      </c>
      <c r="IZ13" s="136" t="str">
        <f>IF($DW$18="","",$DW$18)</f>
        <v/>
      </c>
      <c r="JA13" s="137" t="str">
        <f>IF($DW$17="","",SUMIFS(DX:DX,$H:$H,"P")+SUMIFS(DX:DX,$H:$H,"N"))</f>
        <v/>
      </c>
    </row>
    <row r="14" spans="1:261" ht="23.25" customHeight="1" thickBot="1" x14ac:dyDescent="0.3">
      <c r="DA14" s="142" t="str">
        <f t="shared" si="0"/>
        <v/>
      </c>
      <c r="DB14" s="379"/>
      <c r="DC14" s="380"/>
      <c r="DD14" s="143"/>
      <c r="IX14">
        <v>13</v>
      </c>
      <c r="IY14" s="148" t="str">
        <f>IF($DZ$17="","",IF($DZ$17="Rank = 2",2,""))</f>
        <v/>
      </c>
      <c r="IZ14" s="149" t="str">
        <f>IF($DY$18="","",$DY$18)</f>
        <v/>
      </c>
      <c r="JA14" s="150" t="str">
        <f>IF($DY$17="","",SUMIFS(DZ:DZ,$H:$H,"P")+SUMIFS(DZ:DZ,$H:$H,"N"))</f>
        <v/>
      </c>
    </row>
    <row r="15" spans="1:261" ht="23.25" customHeight="1" thickBot="1" x14ac:dyDescent="0.3">
      <c r="A15" t="s">
        <v>7411</v>
      </c>
      <c r="B15" s="94" t="str">
        <f>IF(Project_Data!$H$4="","",Project_Data!$H$4)</f>
        <v/>
      </c>
      <c r="C15" t="s">
        <v>7412</v>
      </c>
      <c r="D15" s="95" t="str">
        <f>IF(Project_Data!$I$3="","",Project_Data!$I$3)</f>
        <v/>
      </c>
      <c r="E15" t="s">
        <v>7413</v>
      </c>
      <c r="DA15" s="151" t="str">
        <f t="shared" si="0"/>
        <v/>
      </c>
      <c r="DB15" s="381"/>
      <c r="DC15" s="382"/>
      <c r="DD15" s="152"/>
      <c r="DE15" s="153"/>
      <c r="IX15" t="s">
        <v>7475</v>
      </c>
      <c r="IY15" s="30" t="str">
        <f t="shared" ref="IY15:IY20" si="1">IF($DA3="DQ","DQ","")</f>
        <v/>
      </c>
      <c r="IZ15" s="154" t="str">
        <f t="shared" ref="IZ15:IZ20" si="2">IF($DA3="DQ",$DB3,"")</f>
        <v/>
      </c>
      <c r="JA15" s="155" t="str">
        <f t="shared" ref="JA15:JA20" si="3">IF($DA3="DQ",$DD3,"")</f>
        <v/>
      </c>
    </row>
    <row r="16" spans="1:261" ht="23.25" customHeight="1" thickBot="1" x14ac:dyDescent="0.3">
      <c r="DA16" s="337"/>
      <c r="DC16" s="337"/>
      <c r="DE16" s="337"/>
      <c r="DG16" s="337"/>
      <c r="DI16" s="337"/>
      <c r="DK16" s="337"/>
      <c r="DM16" s="337"/>
      <c r="DO16" s="337"/>
      <c r="DQ16" s="337"/>
      <c r="DS16" s="337"/>
      <c r="DU16" s="337"/>
      <c r="DW16" s="337"/>
      <c r="DY16" s="337"/>
      <c r="IX16" t="s">
        <v>7476</v>
      </c>
      <c r="IY16" s="44" t="str">
        <f t="shared" si="1"/>
        <v/>
      </c>
      <c r="IZ16" s="136" t="str">
        <f t="shared" si="2"/>
        <v/>
      </c>
      <c r="JA16" s="156" t="str">
        <f t="shared" si="3"/>
        <v/>
      </c>
    </row>
    <row r="17" spans="1:261" ht="20.100000000000001" customHeight="1" x14ac:dyDescent="0.35">
      <c r="A17" s="157" t="s">
        <v>7477</v>
      </c>
      <c r="B17" s="158" t="str">
        <f>IF(Project_Data!$M$4="","",Project_Data!$M$4)</f>
        <v/>
      </c>
      <c r="C17" s="159" t="s">
        <v>7402</v>
      </c>
      <c r="D17" s="383" t="s">
        <v>7478</v>
      </c>
      <c r="E17" s="383"/>
      <c r="F17" s="384"/>
      <c r="DA17" s="334" t="str">
        <f>_xlfn.IFNA(INDEX($DA$3:$DD$15,MATCH(1,$DA$3:$DA$15,0),4),"")</f>
        <v/>
      </c>
      <c r="DB17" s="333" t="s">
        <v>7479</v>
      </c>
      <c r="DC17" s="334" t="str">
        <f>_xlfn.IFNA((INDEX($DA$3:$DD$15,MATCH(2,$DA$3:$DA$15,0),4)),"")</f>
        <v/>
      </c>
      <c r="DD17" s="336" t="str">
        <f>_xlfn.IFNA(CONCATENATE("Rank = ",(INDEX($DA$3:$DD$15,MATCH(2,$DA$3:$DA$15,0),1))),"")</f>
        <v/>
      </c>
      <c r="DE17" s="335" t="str">
        <f>_xlfn.IFNA(INDEX($DA$3:$DD$15,MATCH(3,$DA$3:$DA$15,0),4),"")</f>
        <v/>
      </c>
      <c r="DF17" s="336" t="str">
        <f>_xlfn.IFNA(CONCATENATE("Rank = ",(INDEX($DA$3:$DD$15,MATCH(3,$DA$3:$DA$15,0),1))),"")</f>
        <v/>
      </c>
      <c r="DG17" s="335" t="str">
        <f>_xlfn.IFNA(INDEX($DA$3:$DD$15,MATCH(4,$DA$3:$DA$15,0),4),"")</f>
        <v/>
      </c>
      <c r="DH17" s="336" t="str">
        <f>_xlfn.IFNA(CONCATENATE("Rank = ",(INDEX($DA$3:$DD$15,MATCH(4,$DA$3:$DA$15,0),1))),"")</f>
        <v/>
      </c>
      <c r="DI17" s="335" t="str">
        <f>_xlfn.IFNA(INDEX($DA$3:$DD$15,MATCH(5,$DA$3:$DA$15,0),4),"")</f>
        <v/>
      </c>
      <c r="DJ17" s="336" t="str">
        <f>_xlfn.IFNA(CONCATENATE("Rank = ",(INDEX($DA$3:$DD$15,MATCH(5,$DA$3:$DA$15,0),1))),"")</f>
        <v/>
      </c>
      <c r="DK17" s="335" t="str">
        <f>_xlfn.IFNA(INDEX($DA$3:$DD$15,MATCH(6,$DA$3:$DA$15,0),4),"")</f>
        <v/>
      </c>
      <c r="DL17" s="336" t="str">
        <f>_xlfn.IFNA(CONCATENATE("Rank = ",(INDEX($DA$3:$DD$15,MATCH(6,$DA$3:$DA$15,0),1))),"")</f>
        <v/>
      </c>
      <c r="DM17" s="335" t="str">
        <f>_xlfn.IFNA(INDEX($DA$3:$DD$15,MATCH(7,$DA$3:$DA$15,0),4),"")</f>
        <v/>
      </c>
      <c r="DN17" s="336" t="str">
        <f>_xlfn.IFNA(CONCATENATE("Rank = ",(INDEX($DA$3:$DD$15,MATCH(7,$DA$3:$DA$15,0),1))),"")</f>
        <v/>
      </c>
      <c r="DO17" s="335" t="str">
        <f>_xlfn.IFNA(INDEX($DA$3:$DD$15,MATCH(8,$DA$3:$DA$15,0),4),"")</f>
        <v/>
      </c>
      <c r="DP17" s="336" t="str">
        <f>_xlfn.IFNA(CONCATENATE("Rank = ",(INDEX($DA$3:$DD$15,MATCH(8,$DA$3:$DA$15,0),1))),"")</f>
        <v/>
      </c>
      <c r="DQ17" s="335" t="str">
        <f>_xlfn.IFNA(INDEX($DA$3:$DD$15,MATCH(9,$DA$3:$DA$15,0),4),"")</f>
        <v/>
      </c>
      <c r="DR17" s="336" t="str">
        <f>_xlfn.IFNA(CONCATENATE("Rank = ",(INDEX($DA$3:$DD$15,MATCH(9,$DA$3:$DA$15,0),1))),"")</f>
        <v/>
      </c>
      <c r="DS17" s="335" t="str">
        <f>_xlfn.IFNA(INDEX($DA$3:$DD$15,MATCH(10,$DA$3:$DA$15,0),4),"")</f>
        <v/>
      </c>
      <c r="DT17" s="336" t="str">
        <f>_xlfn.IFNA(CONCATENATE("Rank = ",(INDEX($DA$3:$DD$15,MATCH(10,$DA$3:$DA$15,0),1))),"")</f>
        <v/>
      </c>
      <c r="DU17" s="335" t="str">
        <f>_xlfn.IFNA(INDEX($DA$3:$DD$15,MATCH(11,$DA$3:$DA$15,0),4),"")</f>
        <v/>
      </c>
      <c r="DV17" s="336" t="str">
        <f>_xlfn.IFNA(CONCATENATE("Rank = ",(INDEX($DA$3:$DD$15,MATCH(11,$DA$3:$DA$15,0),1))),"")</f>
        <v/>
      </c>
      <c r="DW17" s="335" t="str">
        <f>_xlfn.IFNA(INDEX($DA$3:$DD$15,MATCH(12,$DA$3:$DA$15,0),4),"")</f>
        <v/>
      </c>
      <c r="DX17" s="336" t="str">
        <f>_xlfn.IFNA(CONCATENATE("Rank = ",(INDEX($DA$3:$DD$15,MATCH(12,$DA$3:$DA$15,0),1))),"")</f>
        <v/>
      </c>
      <c r="DY17" s="335" t="str">
        <f>_xlfn.IFNA(INDEX($DA$3:$DD$15,MATCH(13,$DA$3:$DA$15,0),4),"")</f>
        <v/>
      </c>
      <c r="DZ17" s="336" t="str">
        <f>_xlfn.IFNA(CONCATENATE("Rank = ",(INDEX($DA$3:$DD$15,MATCH(13,$DA$3:$DA$15,0),1))),"")</f>
        <v/>
      </c>
      <c r="IX17" t="s">
        <v>7480</v>
      </c>
      <c r="IY17" s="44" t="str">
        <f t="shared" si="1"/>
        <v/>
      </c>
      <c r="IZ17" s="136" t="str">
        <f t="shared" si="2"/>
        <v/>
      </c>
      <c r="JA17" s="156" t="str">
        <f t="shared" si="3"/>
        <v/>
      </c>
    </row>
    <row r="18" spans="1:261" ht="20.100000000000001" customHeight="1" x14ac:dyDescent="0.25">
      <c r="A18" s="160" t="s">
        <v>7414</v>
      </c>
      <c r="B18" s="96" t="str">
        <f>IF(Project_Data!$T$4="","",Project_Data!$T$4)</f>
        <v/>
      </c>
      <c r="C18" s="161" t="s">
        <v>7415</v>
      </c>
      <c r="D18" s="351" t="str">
        <f>IF(Project_Data!$U$4="","",Project_Data!$U$4)</f>
        <v/>
      </c>
      <c r="E18" s="351"/>
      <c r="F18" s="351"/>
      <c r="DA18" s="385" t="str">
        <f>_xlfn.IFNA(INDEX($DA$3:$DD$15,MATCH(1,$DA$3:$DA$15,0),2),"")</f>
        <v/>
      </c>
      <c r="DB18" s="386"/>
      <c r="DC18" s="375" t="str">
        <f>_xlfn.IFNA(INDEX($DA$3:$DD$15,MATCH(2,$DA$3:$DA$15,0),2),"")</f>
        <v/>
      </c>
      <c r="DD18" s="376"/>
      <c r="DE18" s="375" t="str">
        <f>_xlfn.IFNA(INDEX($DA$3:$DD$15,MATCH(3,$DA$3:$DA$15,0),2),"")</f>
        <v/>
      </c>
      <c r="DF18" s="376"/>
      <c r="DG18" s="375" t="str">
        <f>_xlfn.IFNA(INDEX($DA$3:$DD$15,MATCH(4,$DA$3:$DA$15,0),2),"")</f>
        <v/>
      </c>
      <c r="DH18" s="376"/>
      <c r="DI18" s="375" t="str">
        <f>_xlfn.IFNA(INDEX($DA$3:$DD$15,MATCH(5,$DA$3:$DA$15,0),2),"")</f>
        <v/>
      </c>
      <c r="DJ18" s="376"/>
      <c r="DK18" s="375" t="str">
        <f>_xlfn.IFNA(INDEX($DA$3:$DD$15,MATCH(6,$DA$3:$DA$15,0),2),"")</f>
        <v/>
      </c>
      <c r="DL18" s="376"/>
      <c r="DM18" s="375" t="str">
        <f>_xlfn.IFNA(INDEX($DA$3:$DD$15,MATCH(7,$DA$3:$DA$15,0),2),"")</f>
        <v/>
      </c>
      <c r="DN18" s="376"/>
      <c r="DO18" s="375" t="str">
        <f>_xlfn.IFNA(INDEX($DA$3:$DD$15,MATCH(8,$DA$3:$DA$15,0),2),"")</f>
        <v/>
      </c>
      <c r="DP18" s="376"/>
      <c r="DQ18" s="375" t="str">
        <f>_xlfn.IFNA(INDEX($DA$3:$DD$15,MATCH(9,$DA$3:$DA$15,0),2),"")</f>
        <v/>
      </c>
      <c r="DR18" s="376"/>
      <c r="DS18" s="375" t="str">
        <f>_xlfn.IFNA(INDEX($DA$3:$DD$15,MATCH(10,$DA$3:$DA$15,0),2),"")</f>
        <v/>
      </c>
      <c r="DT18" s="376"/>
      <c r="DU18" s="375" t="str">
        <f>_xlfn.IFNA(INDEX($DA$3:$DD$15,MATCH(11,$DA$3:$DA$15,0),2),"")</f>
        <v/>
      </c>
      <c r="DV18" s="376"/>
      <c r="DW18" s="375" t="str">
        <f>_xlfn.IFNA(INDEX($DA$3:$DD$15,MATCH(12,$DA$3:$DA$15,0),2),"")</f>
        <v/>
      </c>
      <c r="DX18" s="376"/>
      <c r="DY18" s="375" t="str">
        <f>_xlfn.IFNA(INDEX($DA$3:$DD$15,MATCH(13,$DA$3:$DA$15,0),2),"")</f>
        <v/>
      </c>
      <c r="DZ18" s="376"/>
      <c r="IX18" t="s">
        <v>7481</v>
      </c>
      <c r="IY18" s="44" t="str">
        <f t="shared" si="1"/>
        <v/>
      </c>
      <c r="IZ18" s="136" t="str">
        <f t="shared" si="2"/>
        <v/>
      </c>
      <c r="JA18" s="156" t="str">
        <f t="shared" si="3"/>
        <v/>
      </c>
    </row>
    <row r="19" spans="1:261" ht="20.100000000000001" customHeight="1" thickBot="1" x14ac:dyDescent="0.3">
      <c r="A19" s="162" t="s">
        <v>7418</v>
      </c>
      <c r="B19" s="163" t="s">
        <v>7419</v>
      </c>
      <c r="C19" s="164" t="s">
        <v>7420</v>
      </c>
      <c r="D19" s="164" t="s">
        <v>7421</v>
      </c>
      <c r="E19" s="164" t="s">
        <v>7422</v>
      </c>
      <c r="F19" s="165" t="s">
        <v>7423</v>
      </c>
      <c r="DA19" s="387"/>
      <c r="DB19" s="388"/>
      <c r="DC19" s="377"/>
      <c r="DD19" s="378"/>
      <c r="DE19" s="377"/>
      <c r="DF19" s="378"/>
      <c r="DG19" s="377"/>
      <c r="DH19" s="378"/>
      <c r="DI19" s="377"/>
      <c r="DJ19" s="378"/>
      <c r="DK19" s="377"/>
      <c r="DL19" s="378"/>
      <c r="DM19" s="377"/>
      <c r="DN19" s="378"/>
      <c r="DO19" s="377"/>
      <c r="DP19" s="378"/>
      <c r="DQ19" s="377"/>
      <c r="DR19" s="378"/>
      <c r="DS19" s="377"/>
      <c r="DT19" s="378"/>
      <c r="DU19" s="377"/>
      <c r="DV19" s="378"/>
      <c r="DW19" s="377"/>
      <c r="DX19" s="378"/>
      <c r="DY19" s="377"/>
      <c r="DZ19" s="378"/>
      <c r="IX19" t="s">
        <v>7482</v>
      </c>
      <c r="IY19" s="44" t="str">
        <f t="shared" si="1"/>
        <v/>
      </c>
      <c r="IZ19" s="136" t="str">
        <f t="shared" si="2"/>
        <v/>
      </c>
      <c r="JA19" s="156" t="str">
        <f t="shared" si="3"/>
        <v/>
      </c>
    </row>
    <row r="20" spans="1:261" x14ac:dyDescent="0.25">
      <c r="IX20" t="s">
        <v>7483</v>
      </c>
      <c r="IY20" s="44" t="str">
        <f t="shared" si="1"/>
        <v/>
      </c>
      <c r="IZ20" s="136" t="str">
        <f t="shared" si="2"/>
        <v/>
      </c>
      <c r="JA20" s="156" t="str">
        <f t="shared" si="3"/>
        <v/>
      </c>
    </row>
  </sheetData>
  <sheetProtection sheet="1" objects="1" scenarios="1" selectLockedCells="1"/>
  <mergeCells count="39">
    <mergeCell ref="B4:F4"/>
    <mergeCell ref="DB4:DC4"/>
    <mergeCell ref="DA1:DD1"/>
    <mergeCell ref="A2:F2"/>
    <mergeCell ref="DB2:DC2"/>
    <mergeCell ref="A3:F3"/>
    <mergeCell ref="DB3:DC3"/>
    <mergeCell ref="A11:B11"/>
    <mergeCell ref="DB11:DC11"/>
    <mergeCell ref="C5:F5"/>
    <mergeCell ref="DB5:DC5"/>
    <mergeCell ref="A6:B6"/>
    <mergeCell ref="D6:F6"/>
    <mergeCell ref="DB6:DC6"/>
    <mergeCell ref="B7:E7"/>
    <mergeCell ref="DB7:DC7"/>
    <mergeCell ref="D17:F17"/>
    <mergeCell ref="D18:F18"/>
    <mergeCell ref="DA18:DB19"/>
    <mergeCell ref="DC18:DD19"/>
    <mergeCell ref="D8:E8"/>
    <mergeCell ref="DB8:DC8"/>
    <mergeCell ref="DB9:DC9"/>
    <mergeCell ref="DB10:DC10"/>
    <mergeCell ref="DO18:DP19"/>
    <mergeCell ref="DB12:DC12"/>
    <mergeCell ref="DB13:DC13"/>
    <mergeCell ref="DB14:DC14"/>
    <mergeCell ref="DB15:DC15"/>
    <mergeCell ref="DE18:DF19"/>
    <mergeCell ref="DG18:DH19"/>
    <mergeCell ref="DI18:DJ19"/>
    <mergeCell ref="DK18:DL19"/>
    <mergeCell ref="DM18:DN19"/>
    <mergeCell ref="DQ18:DR19"/>
    <mergeCell ref="DS18:DT19"/>
    <mergeCell ref="DU18:DV19"/>
    <mergeCell ref="DW18:DX19"/>
    <mergeCell ref="DY18:DZ19"/>
  </mergeCells>
  <conditionalFormatting sqref="DA3:DA15">
    <cfRule type="containsText" dxfId="6" priority="2" operator="containsText" text="DQ">
      <formula>NOT(ISERROR(SEARCH("DQ",DA3)))</formula>
    </cfRule>
  </conditionalFormatting>
  <conditionalFormatting sqref="DD3:DD15">
    <cfRule type="duplicateValues" dxfId="5" priority="1"/>
  </conditionalFormatting>
  <pageMargins left="0.25" right="0.25" top="0.5" bottom="0.5" header="0.25" footer="0.25"/>
  <pageSetup paperSize="5" scale="71" orientation="landscape" r:id="rId1"/>
  <headerFooter>
    <oddHeader>&amp;RVersion 4.1.25</oddHeader>
    <oddFooter>&amp;LPrinted &amp;D @ &amp;T&amp;CPage &amp;P of &amp;N&amp;RLSBP-75(13)</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7CA79-AF96-4DC0-B04C-AB7B33BB0FE7}">
  <sheetPr codeName="Material_Report"/>
  <dimension ref="A1:AB999"/>
  <sheetViews>
    <sheetView showGridLines="0" view="pageBreakPreview" zoomScaleNormal="100" zoomScaleSheetLayoutView="100" workbookViewId="0">
      <selection activeCell="M46" sqref="M46"/>
    </sheetView>
  </sheetViews>
  <sheetFormatPr defaultColWidth="9.140625" defaultRowHeight="15" x14ac:dyDescent="0.25"/>
  <cols>
    <col min="1" max="1" width="22.85546875" customWidth="1"/>
    <col min="2" max="2" width="39.42578125" customWidth="1"/>
    <col min="3" max="3" width="17.28515625" customWidth="1"/>
    <col min="4" max="4" width="15.7109375" bestFit="1" customWidth="1"/>
    <col min="5" max="5" width="14.85546875" customWidth="1"/>
    <col min="6" max="7" width="34.28515625" bestFit="1" customWidth="1"/>
    <col min="9" max="9" width="21.85546875" customWidth="1"/>
    <col min="22" max="22" width="3.7109375" bestFit="1" customWidth="1"/>
    <col min="23" max="23" width="9" bestFit="1" customWidth="1"/>
  </cols>
  <sheetData>
    <row r="1" spans="1:28" ht="36.75" customHeight="1" x14ac:dyDescent="0.25">
      <c r="A1" s="353" t="str">
        <f>IF(Project_Data!AP2="","",Project_Data!AP2)</f>
        <v>OFFICE OF STATE AID ROAD CONSTRUCTION (OSARC)</v>
      </c>
      <c r="B1" s="353"/>
      <c r="C1" s="353"/>
      <c r="D1" s="353"/>
      <c r="E1" s="353"/>
      <c r="F1" s="353"/>
      <c r="G1" s="353"/>
      <c r="W1" s="98"/>
    </row>
    <row r="2" spans="1:28" x14ac:dyDescent="0.25">
      <c r="B2" s="37"/>
      <c r="C2" s="37"/>
      <c r="D2" s="37"/>
      <c r="W2" s="98"/>
    </row>
    <row r="3" spans="1:28" ht="22.5" customHeight="1" x14ac:dyDescent="0.3">
      <c r="A3" s="86" t="s">
        <v>57</v>
      </c>
      <c r="B3" s="121" t="str">
        <f>IF(Project_Data!$M$2="","",Project_Data!$M$2)</f>
        <v/>
      </c>
      <c r="E3" s="86" t="s">
        <v>52</v>
      </c>
      <c r="F3" s="121" t="str">
        <f>IF(Project_Data!$D$2="","",Project_Data!$D$2)</f>
        <v/>
      </c>
      <c r="Q3" s="100"/>
    </row>
    <row r="4" spans="1:28" ht="22.5" customHeight="1" x14ac:dyDescent="0.3">
      <c r="A4" s="86" t="s">
        <v>7484</v>
      </c>
      <c r="B4" s="121" t="str">
        <f>IF(_xlfn.CONCAT(Project_Data!A2,". ", Project_Data!B2,". ",Project_Data!E2,". ",Project_Data!F2,".")="","",_xlfn.CONCAT(Project_Data!A2,". ", Project_Data!B2,". ",Project_Data!E2,". ",Project_Data!F2,"."))</f>
        <v>. . . .</v>
      </c>
      <c r="C4" s="122"/>
      <c r="D4" s="122"/>
      <c r="E4" s="166"/>
      <c r="F4" s="122"/>
      <c r="G4" s="122"/>
      <c r="Q4" s="100"/>
    </row>
    <row r="5" spans="1:28" s="101" customFormat="1" ht="15.75" x14ac:dyDescent="0.25">
      <c r="A5"/>
      <c r="B5"/>
      <c r="C5"/>
      <c r="D5"/>
      <c r="E5"/>
      <c r="F5"/>
      <c r="G5"/>
      <c r="H5"/>
      <c r="I5"/>
      <c r="J5"/>
      <c r="K5"/>
      <c r="L5"/>
      <c r="M5"/>
      <c r="N5"/>
      <c r="O5"/>
      <c r="P5"/>
      <c r="Q5"/>
      <c r="R5"/>
      <c r="S5"/>
      <c r="T5"/>
      <c r="U5"/>
      <c r="V5"/>
      <c r="W5"/>
      <c r="X5"/>
      <c r="Y5"/>
      <c r="Z5"/>
      <c r="AA5"/>
      <c r="AB5"/>
    </row>
    <row r="6" spans="1:28" s="101" customFormat="1" ht="15.75" x14ac:dyDescent="0.25">
      <c r="A6" s="13" t="s">
        <v>7485</v>
      </c>
      <c r="B6" s="13" t="s">
        <v>7419</v>
      </c>
      <c r="C6" s="167" t="s">
        <v>7420</v>
      </c>
      <c r="D6" s="167" t="s">
        <v>7486</v>
      </c>
      <c r="E6" s="167" t="s">
        <v>7487</v>
      </c>
      <c r="F6" s="167" t="s">
        <v>7488</v>
      </c>
      <c r="G6" s="167" t="s">
        <v>7489</v>
      </c>
      <c r="H6"/>
      <c r="I6"/>
      <c r="J6"/>
      <c r="K6"/>
      <c r="L6"/>
      <c r="M6"/>
      <c r="N6"/>
      <c r="O6"/>
      <c r="P6"/>
      <c r="Q6"/>
      <c r="R6"/>
      <c r="S6"/>
      <c r="T6"/>
      <c r="U6"/>
      <c r="V6"/>
      <c r="W6"/>
      <c r="X6"/>
      <c r="Y6"/>
      <c r="Z6"/>
      <c r="AA6"/>
      <c r="AB6"/>
    </row>
    <row r="7" spans="1:28" ht="30" customHeight="1" x14ac:dyDescent="0.25"/>
    <row r="8" spans="1:28" ht="30" customHeight="1" x14ac:dyDescent="0.25"/>
    <row r="9" spans="1:28" ht="30" customHeight="1" x14ac:dyDescent="0.25"/>
    <row r="10" spans="1:28" ht="30" customHeight="1" x14ac:dyDescent="0.25"/>
    <row r="11" spans="1:28" ht="30" customHeight="1" x14ac:dyDescent="0.25"/>
    <row r="12" spans="1:28" ht="30" customHeight="1" x14ac:dyDescent="0.25"/>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sheet="1" objects="1" scenarios="1"/>
  <mergeCells count="1">
    <mergeCell ref="A1:G1"/>
  </mergeCells>
  <pageMargins left="0.25" right="0.25" top="0.5" bottom="0.5" header="0.25" footer="0.25"/>
  <pageSetup scale="73" orientation="landscape" r:id="rId1"/>
  <headerFooter>
    <oddHeader>&amp;RVersion 3.1.25</oddHeader>
    <oddFooter>&amp;LPrinted &amp;D @ &amp;T&amp;CPage &amp;P of &amp;N&amp;RLSBP-63(14)</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0D251-9580-43B8-98ED-CD3ED011058F}">
  <sheetPr codeName="LettingResults"/>
  <dimension ref="A1:E6"/>
  <sheetViews>
    <sheetView showGridLines="0" view="pageBreakPreview" zoomScale="125" zoomScaleNormal="100" zoomScaleSheetLayoutView="125" workbookViewId="0">
      <selection activeCell="F24" sqref="F24"/>
    </sheetView>
  </sheetViews>
  <sheetFormatPr defaultColWidth="9.140625" defaultRowHeight="15" x14ac:dyDescent="0.25"/>
  <cols>
    <col min="1" max="1" width="5.5703125" customWidth="1"/>
    <col min="2" max="2" width="17.7109375" customWidth="1"/>
    <col min="3" max="3" width="50.7109375" customWidth="1"/>
    <col min="4" max="4" width="30.7109375" customWidth="1"/>
    <col min="5" max="5" width="19.140625" bestFit="1" customWidth="1"/>
    <col min="9" max="9" width="9.140625" customWidth="1"/>
    <col min="10" max="10" width="7.7109375" customWidth="1"/>
    <col min="11" max="11" width="28.5703125" customWidth="1"/>
  </cols>
  <sheetData>
    <row r="1" spans="1:5" ht="33.75" customHeight="1" x14ac:dyDescent="0.35">
      <c r="E1" s="168"/>
    </row>
    <row r="2" spans="1:5" ht="27" x14ac:dyDescent="0.35">
      <c r="A2" s="396" t="s">
        <v>7490</v>
      </c>
      <c r="B2" s="396"/>
      <c r="C2" s="396"/>
      <c r="D2" s="396"/>
    </row>
    <row r="3" spans="1:5" ht="36.75" customHeight="1" x14ac:dyDescent="0.25"/>
    <row r="4" spans="1:5" ht="24" x14ac:dyDescent="0.4">
      <c r="B4" s="169" t="s">
        <v>7491</v>
      </c>
    </row>
    <row r="5" spans="1:5" ht="24" x14ac:dyDescent="0.4">
      <c r="B5" s="169" t="s">
        <v>7492</v>
      </c>
    </row>
    <row r="6" spans="1:5" ht="24" x14ac:dyDescent="0.4">
      <c r="B6" s="169" t="s">
        <v>7493</v>
      </c>
      <c r="D6" s="106"/>
      <c r="E6" s="106"/>
    </row>
  </sheetData>
  <sheetProtection sheet="1" objects="1" scenarios="1"/>
  <mergeCells count="1">
    <mergeCell ref="A2:D2"/>
  </mergeCells>
  <pageMargins left="0.25" right="0.25" top="0.5" bottom="0.5" header="0.25" footer="0.25"/>
  <pageSetup scale="97" orientation="portrait" r:id="rId1"/>
  <headerFooter>
    <oddHeader>&amp;RVersion 4.1.25</oddHeader>
    <oddFooter>&amp;LPrinted &amp;D @ &amp;T&amp;CPage &amp;P of &amp;N&amp;RLSBP-75(13)</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698DA-AED1-4D2D-95D4-12EE46C34E61}">
  <sheetPr codeName="CAD">
    <pageSetUpPr fitToPage="1"/>
  </sheetPr>
  <dimension ref="A1:HE9999"/>
  <sheetViews>
    <sheetView showGridLines="0" view="pageBreakPreview" zoomScale="75" zoomScaleNormal="100" zoomScaleSheetLayoutView="75" workbookViewId="0">
      <selection activeCell="CX26" sqref="CX26"/>
    </sheetView>
  </sheetViews>
  <sheetFormatPr defaultColWidth="9.140625" defaultRowHeight="15" x14ac:dyDescent="0.25"/>
  <cols>
    <col min="1" max="1" width="16.5703125" customWidth="1"/>
    <col min="2" max="2" width="50.42578125" customWidth="1"/>
    <col min="3" max="3" width="15.5703125" customWidth="1"/>
    <col min="4" max="4" width="14.42578125" customWidth="1"/>
    <col min="5" max="5" width="15.85546875" customWidth="1"/>
    <col min="6" max="6" width="13.42578125" customWidth="1"/>
    <col min="7" max="7" width="17" customWidth="1"/>
    <col min="8" max="8" width="20.5703125" customWidth="1"/>
    <col min="9" max="9" width="21.28515625" customWidth="1"/>
    <col min="10" max="10" width="20.5703125" style="171" customWidth="1"/>
    <col min="11" max="11" width="8.42578125" style="171" customWidth="1"/>
    <col min="12" max="12" width="13" style="171" customWidth="1"/>
    <col min="13" max="13" width="16.85546875" style="171" hidden="1" customWidth="1"/>
    <col min="14" max="14" width="15.140625" style="171" hidden="1" customWidth="1"/>
    <col min="15" max="15" width="19.42578125" style="171" hidden="1" customWidth="1"/>
    <col min="16" max="16" width="17.7109375" style="171" hidden="1" customWidth="1"/>
    <col min="17" max="17" width="10.28515625" style="171" hidden="1" customWidth="1"/>
    <col min="18" max="18" width="12.5703125" style="171" hidden="1" customWidth="1"/>
    <col min="19" max="19" width="12.7109375" style="171" hidden="1" customWidth="1"/>
    <col min="20" max="20" width="15.140625" style="171" hidden="1" customWidth="1"/>
    <col min="21" max="21" width="6.28515625" style="171" hidden="1" customWidth="1"/>
    <col min="22" max="22" width="17.28515625" style="171" hidden="1" customWidth="1"/>
    <col min="23" max="26" width="15.5703125" style="171" hidden="1" customWidth="1"/>
    <col min="27" max="27" width="10.5703125" style="171" hidden="1" customWidth="1"/>
    <col min="28" max="28" width="12.28515625" style="171" hidden="1" customWidth="1"/>
    <col min="29" max="29" width="13.7109375" style="171" hidden="1" customWidth="1"/>
    <col min="30" max="30" width="10.85546875" style="171" hidden="1" customWidth="1"/>
    <col min="31" max="31" width="15.5703125" style="171" hidden="1" customWidth="1"/>
    <col min="32" max="32" width="12.140625" style="171" hidden="1" customWidth="1"/>
    <col min="33" max="36" width="18" style="171" hidden="1" customWidth="1"/>
    <col min="37" max="37" width="13.140625" style="171" hidden="1" customWidth="1"/>
    <col min="38" max="38" width="14.85546875" style="171" hidden="1" customWidth="1"/>
    <col min="39" max="39" width="16.28515625" style="171" hidden="1" customWidth="1"/>
    <col min="40" max="40" width="13.28515625" style="171" hidden="1" customWidth="1"/>
    <col min="41" max="41" width="18" style="171" hidden="1" customWidth="1"/>
    <col min="42" max="42" width="14.5703125" style="171" hidden="1" customWidth="1"/>
    <col min="43" max="43" width="21.42578125" style="171" hidden="1" customWidth="1"/>
    <col min="44" max="45" width="23.7109375" style="171" hidden="1" customWidth="1"/>
    <col min="46" max="46" width="25.140625" style="171" hidden="1" customWidth="1"/>
    <col min="47" max="47" width="30.42578125" style="171" hidden="1" customWidth="1"/>
    <col min="48" max="48" width="13.28515625" style="171" hidden="1" customWidth="1"/>
    <col min="49" max="49" width="19.140625" style="171" hidden="1" customWidth="1"/>
    <col min="50" max="50" width="22.28515625" style="171" hidden="1" customWidth="1"/>
    <col min="51" max="51" width="12.140625" style="171" hidden="1" customWidth="1"/>
    <col min="52" max="52" width="18.85546875" style="171" hidden="1" customWidth="1"/>
    <col min="53" max="53" width="16" style="171" hidden="1" customWidth="1"/>
    <col min="54" max="54" width="17.7109375" style="171" hidden="1" customWidth="1"/>
    <col min="55" max="55" width="0" style="171" hidden="1" customWidth="1"/>
    <col min="56" max="56" width="10.5703125" style="171" hidden="1" customWidth="1"/>
    <col min="57" max="57" width="8" style="171" hidden="1" customWidth="1"/>
    <col min="58" max="58" width="8.5703125" style="171" hidden="1" customWidth="1"/>
    <col min="59" max="59" width="4.85546875" style="171" hidden="1" customWidth="1"/>
    <col min="60" max="60" width="9.28515625" style="171" hidden="1" customWidth="1"/>
    <col min="61" max="61" width="11" style="171" hidden="1" customWidth="1"/>
    <col min="62" max="62" width="11.140625" style="171" hidden="1" customWidth="1"/>
    <col min="63" max="63" width="20.85546875" style="171" hidden="1" customWidth="1"/>
    <col min="64" max="64" width="17.28515625" style="171" hidden="1" customWidth="1"/>
    <col min="65" max="65" width="23.7109375" style="171" hidden="1" customWidth="1"/>
    <col min="66" max="66" width="20.28515625" style="171" hidden="1" customWidth="1"/>
    <col min="67" max="67" width="14.28515625" style="171" hidden="1" customWidth="1"/>
    <col min="68" max="68" width="10.85546875" style="171" hidden="1" customWidth="1"/>
    <col min="69" max="69" width="13.85546875" style="171" hidden="1" customWidth="1"/>
    <col min="70" max="70" width="15.7109375" style="171" hidden="1" customWidth="1"/>
    <col min="71" max="71" width="13.85546875" style="171" hidden="1" customWidth="1"/>
    <col min="72" max="72" width="15.7109375" style="171" hidden="1" customWidth="1"/>
    <col min="73" max="73" width="18.42578125" style="171" hidden="1" customWidth="1"/>
    <col min="74" max="82" width="8" style="171" hidden="1" customWidth="1"/>
    <col min="83" max="96" width="0" style="171" hidden="1" customWidth="1"/>
    <col min="97" max="97" width="9.140625" style="171" hidden="1" customWidth="1"/>
    <col min="98" max="98" width="0" style="171" hidden="1" customWidth="1"/>
    <col min="99" max="99" width="17.85546875" style="171" hidden="1" customWidth="1"/>
    <col min="100" max="100" width="0" style="171" hidden="1" customWidth="1"/>
    <col min="101" max="155" width="9.140625" style="171"/>
    <col min="156" max="156" width="20.5703125" style="171" customWidth="1"/>
    <col min="157" max="157" width="24.140625" style="171" bestFit="1" customWidth="1"/>
    <col min="158" max="158" width="26.42578125" style="171" customWidth="1"/>
    <col min="159" max="159" width="28.42578125" style="171" bestFit="1" customWidth="1"/>
    <col min="160" max="160" width="56.85546875" style="171" customWidth="1"/>
    <col min="161" max="161" width="56" style="171" customWidth="1"/>
    <col min="162" max="162" width="9.140625" style="171"/>
    <col min="163" max="163" width="34" style="171" customWidth="1"/>
    <col min="164" max="183" width="9.140625" style="171"/>
    <col min="184" max="184" width="10.5703125" style="171" bestFit="1" customWidth="1"/>
    <col min="185" max="185" width="40.5703125" style="171" bestFit="1" customWidth="1"/>
    <col min="186" max="186" width="20.85546875" style="171" bestFit="1" customWidth="1"/>
    <col min="187" max="187" width="18.7109375" style="171" bestFit="1" customWidth="1"/>
    <col min="188" max="188" width="14.140625" style="171" bestFit="1" customWidth="1"/>
    <col min="189" max="189" width="18.7109375" style="171" bestFit="1" customWidth="1"/>
    <col min="190" max="190" width="16.85546875" style="171" bestFit="1" customWidth="1"/>
    <col min="191" max="191" width="11.42578125" style="171" bestFit="1" customWidth="1"/>
    <col min="192" max="192" width="23.42578125" style="171" bestFit="1" customWidth="1"/>
    <col min="193" max="193" width="20.85546875" style="171" customWidth="1"/>
    <col min="194" max="194" width="25.28515625" style="171" customWidth="1"/>
    <col min="195" max="195" width="23.85546875" style="171" bestFit="1" customWidth="1"/>
    <col min="196" max="196" width="13.85546875" style="171" bestFit="1" customWidth="1"/>
    <col min="197" max="197" width="9.7109375" style="171" bestFit="1" customWidth="1"/>
    <col min="198" max="198" width="11.28515625" style="171" bestFit="1" customWidth="1"/>
    <col min="199" max="199" width="12.42578125" style="171" bestFit="1" customWidth="1"/>
    <col min="200" max="200" width="25.28515625" style="208" bestFit="1" customWidth="1"/>
    <col min="201" max="201" width="27.5703125" style="208" bestFit="1" customWidth="1"/>
    <col min="202" max="202" width="18.28515625" style="208" bestFit="1" customWidth="1"/>
    <col min="203" max="203" width="20.7109375" style="208" bestFit="1" customWidth="1"/>
    <col min="204" max="212" width="30.5703125" style="208" customWidth="1"/>
    <col min="213" max="16384" width="9.140625" style="171"/>
  </cols>
  <sheetData>
    <row r="1" spans="1:213" ht="45.75" thickBot="1" x14ac:dyDescent="0.4">
      <c r="A1" s="170"/>
      <c r="B1" s="170"/>
      <c r="C1" s="170"/>
      <c r="D1" s="170"/>
      <c r="E1" s="170"/>
      <c r="F1" s="170"/>
      <c r="G1" s="170"/>
      <c r="H1" s="170"/>
      <c r="I1" s="170"/>
      <c r="J1" s="170"/>
      <c r="K1" s="170"/>
      <c r="L1" s="170"/>
      <c r="M1" s="170"/>
      <c r="EY1" s="172" t="s">
        <v>7494</v>
      </c>
      <c r="EZ1" s="173" t="s">
        <v>7495</v>
      </c>
      <c r="FA1" s="173" t="s">
        <v>7496</v>
      </c>
      <c r="FB1" s="173" t="s">
        <v>7497</v>
      </c>
      <c r="FC1" s="173" t="s">
        <v>7498</v>
      </c>
      <c r="FD1" s="173" t="s">
        <v>7499</v>
      </c>
      <c r="FE1" s="174" t="s">
        <v>7500</v>
      </c>
      <c r="FF1" s="171" t="s">
        <v>7501</v>
      </c>
      <c r="GC1" s="175" t="s">
        <v>45</v>
      </c>
      <c r="GD1" s="176"/>
      <c r="GE1" s="177"/>
      <c r="GF1" s="178" t="s">
        <v>7502</v>
      </c>
      <c r="GG1" s="179" t="s">
        <v>7503</v>
      </c>
      <c r="GH1" s="180"/>
      <c r="GJ1" s="176"/>
      <c r="GK1" s="176"/>
      <c r="GL1" s="176"/>
      <c r="GM1" s="176"/>
      <c r="GQ1"/>
      <c r="GR1"/>
      <c r="GS1"/>
      <c r="GT1"/>
      <c r="GU1"/>
      <c r="GV1" s="181" t="s">
        <v>7504</v>
      </c>
      <c r="GW1" s="182" t="s">
        <v>7505</v>
      </c>
      <c r="GX1" s="181" t="s">
        <v>7506</v>
      </c>
      <c r="GY1" s="181" t="s">
        <v>7507</v>
      </c>
      <c r="GZ1" s="182" t="s">
        <v>7508</v>
      </c>
      <c r="HA1" s="181" t="s">
        <v>7509</v>
      </c>
      <c r="HB1" s="181" t="s">
        <v>7510</v>
      </c>
      <c r="HC1" s="182" t="s">
        <v>7511</v>
      </c>
      <c r="HD1" s="181" t="s">
        <v>7512</v>
      </c>
    </row>
    <row r="2" spans="1:213" ht="22.5" customHeight="1" thickBot="1" x14ac:dyDescent="0.4">
      <c r="A2" s="413" t="s">
        <v>7513</v>
      </c>
      <c r="B2" s="413"/>
      <c r="C2" s="413"/>
      <c r="D2" s="413"/>
      <c r="E2" s="413"/>
      <c r="F2" s="413"/>
      <c r="G2" s="413"/>
      <c r="H2" s="413"/>
      <c r="I2" s="413"/>
      <c r="J2" s="413"/>
      <c r="K2" s="413"/>
      <c r="L2" s="413"/>
      <c r="M2" s="183"/>
      <c r="EZ2" s="184"/>
      <c r="FA2" s="185" t="e">
        <f>ROUND(FD3/FE3,2)</f>
        <v>#DIV/0!</v>
      </c>
      <c r="FB2" s="186" t="s">
        <v>7514</v>
      </c>
      <c r="FC2" s="186" t="s">
        <v>7514</v>
      </c>
      <c r="FD2" s="186" t="s">
        <v>7514</v>
      </c>
      <c r="FE2" s="186" t="s">
        <v>7515</v>
      </c>
      <c r="GB2" s="187" t="s">
        <v>7506</v>
      </c>
      <c r="GC2" s="188">
        <f>$GV$2</f>
        <v>0</v>
      </c>
      <c r="GE2" s="189" t="s">
        <v>7516</v>
      </c>
      <c r="GF2" s="190" t="s">
        <v>6957</v>
      </c>
      <c r="GG2" s="190" t="s">
        <v>6957</v>
      </c>
      <c r="GH2" s="191"/>
      <c r="GJ2"/>
      <c r="GK2"/>
      <c r="GL2"/>
      <c r="GM2"/>
      <c r="GN2"/>
      <c r="GO2"/>
      <c r="GP2"/>
      <c r="GQ2"/>
      <c r="GR2"/>
      <c r="GS2"/>
      <c r="GT2"/>
      <c r="GU2"/>
      <c r="GV2" s="192">
        <f>IFERROR(SUMIFS($J:$J,$AX:$AX,"Yes")+SUMIFS($J:$J,$AX:$AX,"Correction Participating"),0)</f>
        <v>0</v>
      </c>
      <c r="GW2" s="192">
        <f>IFERROR(SUMIFS($J:$J,$AX:$AX,"No")+SUMIFS($J:$J,$AX:$AX,"Correction Non-Participating"),0)</f>
        <v>0</v>
      </c>
      <c r="GX2" s="192">
        <f>SUM($GV$2:$GW$2)</f>
        <v>0</v>
      </c>
      <c r="GY2" s="192"/>
      <c r="GZ2" s="192"/>
      <c r="HA2" s="192"/>
      <c r="HB2" s="192">
        <f>SUM(GV2,GY2)</f>
        <v>0</v>
      </c>
      <c r="HC2" s="192">
        <f>SUM(GW2,GZ2)</f>
        <v>0</v>
      </c>
      <c r="HD2" s="192">
        <f>SUM(HB2:HC2)</f>
        <v>0</v>
      </c>
    </row>
    <row r="3" spans="1:213" ht="24" customHeight="1" thickBot="1" x14ac:dyDescent="0.4">
      <c r="A3" s="171" t="s">
        <v>7517</v>
      </c>
      <c r="B3" s="414"/>
      <c r="C3" s="414"/>
      <c r="D3" s="414"/>
      <c r="E3" s="171"/>
      <c r="F3" s="172" t="s">
        <v>52</v>
      </c>
      <c r="G3" s="193" t="str">
        <f>IF(Project_Data!$D$2="","",Project_Data!$D$2)</f>
        <v/>
      </c>
      <c r="H3" s="122"/>
      <c r="K3"/>
      <c r="L3" s="194" t="s">
        <v>7518</v>
      </c>
      <c r="M3"/>
      <c r="FA3" s="195" t="s">
        <v>7519</v>
      </c>
      <c r="FB3" s="196">
        <f>ROUND(SUMIFS($H:$H,$AX:$AX,"Yes")+SUMIFS($H:$H,$AX:$AX,"Correction Participating")+$HB$2,2)</f>
        <v>0</v>
      </c>
      <c r="FC3" s="196">
        <f>ROUND(SUMIFS($H:$H,$AX:$AX,"No")+SUMIFS($H:$H,$AX:$AX,"Correction Non-Participating")+$HC$2,2)</f>
        <v>0</v>
      </c>
      <c r="FD3" s="196">
        <f>ROUND(SUMIFS($H:$H,$AX:$AX,"Yes")+SUMIFS($H:$H,$AX:$AX,"No")+SUMIFS($H:$H,$AX:$AX,"Correction Participating")+SUMIFS($H:$H,$AX:$AX,"Correction Non-Participating")+$HD$2,2)</f>
        <v>0</v>
      </c>
      <c r="FE3" s="197">
        <f>ROUND(SUMIFS($I:$I,$AX:$AX,"Yes")+SUMIFS($I:$I,$AX:$AX,"No"),2)</f>
        <v>0</v>
      </c>
      <c r="FF3" s="171" t="s">
        <v>7520</v>
      </c>
      <c r="GB3" s="187" t="s">
        <v>7521</v>
      </c>
      <c r="GC3" s="188">
        <f>$HB$2</f>
        <v>0</v>
      </c>
      <c r="GE3" s="189" t="s">
        <v>7522</v>
      </c>
      <c r="GF3" s="198" t="s">
        <v>6958</v>
      </c>
      <c r="GG3" s="199" t="s">
        <v>6958</v>
      </c>
      <c r="GH3" s="179" t="s">
        <v>7523</v>
      </c>
      <c r="GI3" s="179" t="s">
        <v>7524</v>
      </c>
      <c r="GO3"/>
      <c r="GP3"/>
      <c r="GQ3"/>
      <c r="GR3"/>
      <c r="GS3"/>
      <c r="GT3"/>
      <c r="GU3"/>
      <c r="GV3" s="200" t="s">
        <v>7525</v>
      </c>
      <c r="GW3" s="200" t="s">
        <v>7526</v>
      </c>
      <c r="GX3" s="200" t="s">
        <v>7527</v>
      </c>
      <c r="GY3" s="200" t="s">
        <v>7528</v>
      </c>
      <c r="GZ3" s="200" t="s">
        <v>7529</v>
      </c>
      <c r="HA3" s="200" t="s">
        <v>7530</v>
      </c>
      <c r="HB3" s="200" t="s">
        <v>7531</v>
      </c>
      <c r="HC3" s="200" t="s">
        <v>7532</v>
      </c>
      <c r="HD3" s="200" t="s">
        <v>7533</v>
      </c>
      <c r="HE3" s="171" t="s">
        <v>7534</v>
      </c>
    </row>
    <row r="4" spans="1:213" ht="20.100000000000001" customHeight="1" thickBot="1" x14ac:dyDescent="0.4">
      <c r="A4" s="171" t="s">
        <v>7462</v>
      </c>
      <c r="B4" s="405" t="str">
        <f>IF(Project_Data!$M$2="","",Project_Data!$M$2)</f>
        <v/>
      </c>
      <c r="C4" s="405"/>
      <c r="D4" s="405"/>
      <c r="E4" s="201"/>
      <c r="F4" s="201"/>
      <c r="G4" s="201"/>
      <c r="H4" s="201"/>
      <c r="I4" s="202"/>
      <c r="J4" s="202"/>
      <c r="FA4" s="195" t="s">
        <v>7535</v>
      </c>
      <c r="FB4" s="196">
        <f>ROUND(SUMIFS($H:$H,$AX:$AX,"Yes")+SUMIFS($H:$H,$AX:$AX,"Correction Participating")+$HB$2,0)</f>
        <v>0</v>
      </c>
      <c r="FC4" s="196">
        <f>ROUND(SUMIFS($H:$H,$AX:$AX,"No")+SUMIFS($H:$H,$AX:$AX,"Correction Non-Participating")+$HC$2,0)</f>
        <v>0</v>
      </c>
      <c r="FD4" s="203">
        <f>ROUND(SUMIFS($H:$H,$AX:$AX,"Yes")+SUMIFS($H:$H,$AX:$AX,"No")+SUMIFS($H:$H,$AX:$AX,"Correction Participating")+SUMIFS($H:$H,$AX:$AX,"Correction Non-Participating")+$HD$2,0)</f>
        <v>0</v>
      </c>
      <c r="FE4" s="203">
        <f>ROUND(SUMIFS($I:$I,$AX:$AX,"Yes")+SUMIFS($I:$I,$AX:$AX,"No"),0)</f>
        <v>0</v>
      </c>
      <c r="GB4" s="204"/>
      <c r="GC4" s="175" t="s">
        <v>7536</v>
      </c>
      <c r="GE4" s="205" t="s">
        <v>7537</v>
      </c>
      <c r="GF4" s="206">
        <v>0</v>
      </c>
      <c r="GG4" s="207">
        <v>0</v>
      </c>
      <c r="GH4" s="207">
        <f>IFERROR(ABS((GF4-GG4)/GF4),0)</f>
        <v>0</v>
      </c>
      <c r="GI4" s="338">
        <f>IFERROR(ABS(((GF4-GG4)*100)/GF4),0)</f>
        <v>0</v>
      </c>
    </row>
    <row r="5" spans="1:213" ht="20.100000000000001" customHeight="1" thickBot="1" x14ac:dyDescent="0.4">
      <c r="A5" s="171" t="s">
        <v>7538</v>
      </c>
      <c r="B5" s="415"/>
      <c r="C5" s="415"/>
      <c r="D5" s="415"/>
      <c r="E5" s="415"/>
      <c r="F5" s="415"/>
      <c r="G5" s="415"/>
      <c r="H5" s="415"/>
      <c r="I5" s="209"/>
      <c r="J5" s="209"/>
      <c r="K5" s="209"/>
      <c r="GB5" s="187" t="s">
        <v>7506</v>
      </c>
      <c r="GC5" s="188">
        <f>$GW$2</f>
        <v>0</v>
      </c>
      <c r="GE5" s="205" t="s">
        <v>7539</v>
      </c>
      <c r="GF5" s="206">
        <v>0</v>
      </c>
      <c r="GG5" s="207">
        <v>0</v>
      </c>
      <c r="GH5" s="207">
        <f>IFERROR(ABS((GF5-GG5)/GF5),0)</f>
        <v>0</v>
      </c>
      <c r="GI5" s="338">
        <f t="shared" ref="GI5:GI15" si="0">IFERROR(ABS(((GF5-GG5)*100)/GF5),0)</f>
        <v>0</v>
      </c>
    </row>
    <row r="6" spans="1:213" ht="20.100000000000001" customHeight="1" thickBot="1" x14ac:dyDescent="0.4">
      <c r="A6" s="210" t="s">
        <v>7540</v>
      </c>
      <c r="B6" s="416"/>
      <c r="C6" s="415"/>
      <c r="D6" s="415"/>
      <c r="E6" s="171"/>
      <c r="F6" s="171" t="s">
        <v>7459</v>
      </c>
      <c r="G6" s="417"/>
      <c r="H6" s="417"/>
      <c r="I6" s="418"/>
      <c r="J6" s="418"/>
      <c r="K6" s="418"/>
      <c r="GB6" s="187" t="s">
        <v>7521</v>
      </c>
      <c r="GC6" s="188">
        <f>$HC$2</f>
        <v>0</v>
      </c>
      <c r="GE6" s="205" t="s">
        <v>7541</v>
      </c>
      <c r="GF6" s="206">
        <v>0</v>
      </c>
      <c r="GG6" s="207">
        <v>0</v>
      </c>
      <c r="GH6" s="207">
        <f t="shared" ref="GH6:GH15" si="1">IFERROR(ABS((GF6-GG6)/GF6),0)</f>
        <v>0</v>
      </c>
      <c r="GI6" s="338">
        <f t="shared" si="0"/>
        <v>0</v>
      </c>
      <c r="GJ6" s="211"/>
    </row>
    <row r="7" spans="1:213" ht="20.100000000000001" customHeight="1" thickBot="1" x14ac:dyDescent="0.4">
      <c r="A7" s="171" t="s">
        <v>7542</v>
      </c>
      <c r="B7" s="212" t="s">
        <v>7543</v>
      </c>
      <c r="C7" s="213"/>
      <c r="D7" s="214"/>
      <c r="E7" s="214"/>
      <c r="F7" s="171" t="s">
        <v>7544</v>
      </c>
      <c r="G7" s="400"/>
      <c r="H7" s="400"/>
      <c r="I7" s="215" t="s">
        <v>7545</v>
      </c>
      <c r="J7" s="401"/>
      <c r="K7" s="401"/>
      <c r="L7" s="216"/>
      <c r="M7" s="202"/>
      <c r="GB7" s="217"/>
      <c r="GC7" s="217"/>
      <c r="GE7" s="205" t="s">
        <v>7546</v>
      </c>
      <c r="GF7" s="206">
        <v>0</v>
      </c>
      <c r="GG7" s="207">
        <v>0</v>
      </c>
      <c r="GH7" s="207">
        <f t="shared" si="1"/>
        <v>0</v>
      </c>
      <c r="GI7" s="338">
        <f t="shared" si="0"/>
        <v>0</v>
      </c>
      <c r="GL7" s="218"/>
      <c r="GM7" s="218"/>
    </row>
    <row r="8" spans="1:213" ht="21" thickBot="1" x14ac:dyDescent="0.4">
      <c r="A8" s="171"/>
      <c r="B8" s="171"/>
      <c r="C8" s="171"/>
      <c r="D8" s="171"/>
      <c r="E8" s="171"/>
      <c r="F8" s="171"/>
      <c r="G8" s="171"/>
      <c r="H8" s="171"/>
      <c r="I8" s="171"/>
      <c r="GB8" s="187" t="s">
        <v>7547</v>
      </c>
      <c r="GC8" s="188">
        <f>$HD$2</f>
        <v>0</v>
      </c>
      <c r="GE8" s="205" t="s">
        <v>7548</v>
      </c>
      <c r="GF8" s="206">
        <v>0</v>
      </c>
      <c r="GG8" s="207">
        <v>0</v>
      </c>
      <c r="GH8" s="207">
        <f t="shared" si="1"/>
        <v>0</v>
      </c>
      <c r="GI8" s="338">
        <f t="shared" si="0"/>
        <v>0</v>
      </c>
    </row>
    <row r="9" spans="1:213" ht="19.5" customHeight="1" thickTop="1" x14ac:dyDescent="0.35">
      <c r="A9" s="402"/>
      <c r="B9" s="403"/>
      <c r="C9" s="219" t="s">
        <v>7549</v>
      </c>
      <c r="D9" s="219" t="s">
        <v>7550</v>
      </c>
      <c r="E9" s="219" t="s">
        <v>7551</v>
      </c>
      <c r="F9" s="219" t="s">
        <v>7552</v>
      </c>
      <c r="G9" s="220" t="s">
        <v>7553</v>
      </c>
      <c r="H9" s="220" t="s">
        <v>7554</v>
      </c>
      <c r="I9" s="220" t="s">
        <v>7555</v>
      </c>
      <c r="J9" s="220" t="s">
        <v>7556</v>
      </c>
      <c r="GE9" s="205" t="s">
        <v>7557</v>
      </c>
      <c r="GF9" s="206">
        <v>0</v>
      </c>
      <c r="GG9" s="207">
        <v>0</v>
      </c>
      <c r="GH9" s="207">
        <f t="shared" si="1"/>
        <v>0</v>
      </c>
      <c r="GI9" s="338">
        <f t="shared" si="0"/>
        <v>0</v>
      </c>
    </row>
    <row r="10" spans="1:213" ht="20.25" x14ac:dyDescent="0.35">
      <c r="A10" s="221" t="s">
        <v>7558</v>
      </c>
      <c r="B10" s="222"/>
      <c r="C10" s="186" t="s">
        <v>7559</v>
      </c>
      <c r="D10" s="186" t="s">
        <v>7559</v>
      </c>
      <c r="E10" s="186" t="s">
        <v>7559</v>
      </c>
      <c r="F10" s="186" t="s">
        <v>7560</v>
      </c>
      <c r="G10" s="223"/>
      <c r="H10" s="224">
        <f>J10-I10</f>
        <v>0</v>
      </c>
      <c r="I10" s="225"/>
      <c r="J10" s="226">
        <f>$FB$4</f>
        <v>0</v>
      </c>
      <c r="GE10" s="205" t="s">
        <v>7561</v>
      </c>
      <c r="GF10" s="206">
        <v>0</v>
      </c>
      <c r="GG10" s="207">
        <v>0</v>
      </c>
      <c r="GH10" s="207">
        <f t="shared" si="1"/>
        <v>0</v>
      </c>
      <c r="GI10" s="338">
        <f t="shared" si="0"/>
        <v>0</v>
      </c>
    </row>
    <row r="11" spans="1:213" ht="20.25" x14ac:dyDescent="0.35">
      <c r="A11" s="227" t="s">
        <v>7536</v>
      </c>
      <c r="B11" s="228"/>
      <c r="C11" s="186" t="s">
        <v>7559</v>
      </c>
      <c r="D11" s="186" t="s">
        <v>7559</v>
      </c>
      <c r="E11" s="186" t="s">
        <v>7559</v>
      </c>
      <c r="F11" s="186" t="s">
        <v>7560</v>
      </c>
      <c r="G11" s="223"/>
      <c r="H11" s="224">
        <f>J11-I11</f>
        <v>0</v>
      </c>
      <c r="I11" s="229"/>
      <c r="J11" s="226">
        <f>$FC$4</f>
        <v>0</v>
      </c>
      <c r="GE11" s="205" t="s">
        <v>7562</v>
      </c>
      <c r="GF11" s="206">
        <v>0</v>
      </c>
      <c r="GG11" s="207">
        <v>0</v>
      </c>
      <c r="GH11" s="207">
        <f t="shared" si="1"/>
        <v>0</v>
      </c>
      <c r="GI11" s="338">
        <f t="shared" si="0"/>
        <v>0</v>
      </c>
    </row>
    <row r="12" spans="1:213" ht="18.75" customHeight="1" x14ac:dyDescent="0.35">
      <c r="A12" s="227" t="s">
        <v>7563</v>
      </c>
      <c r="B12" s="228"/>
      <c r="C12" s="230"/>
      <c r="D12" s="230"/>
      <c r="E12" s="230"/>
      <c r="F12" s="230"/>
      <c r="G12" s="230"/>
      <c r="H12" s="224">
        <f>J12-I12</f>
        <v>0</v>
      </c>
      <c r="I12" s="229"/>
      <c r="J12" s="226">
        <f>SUM(J10:J11)</f>
        <v>0</v>
      </c>
      <c r="GE12" s="205" t="s">
        <v>7564</v>
      </c>
      <c r="GF12" s="206">
        <v>0</v>
      </c>
      <c r="GG12" s="207">
        <v>0</v>
      </c>
      <c r="GH12" s="207">
        <f t="shared" si="1"/>
        <v>0</v>
      </c>
      <c r="GI12" s="338">
        <f t="shared" si="0"/>
        <v>0</v>
      </c>
    </row>
    <row r="13" spans="1:213" ht="20.25" x14ac:dyDescent="0.35">
      <c r="A13" s="231" t="s">
        <v>7565</v>
      </c>
      <c r="B13" s="232">
        <v>2.5000000000000001E-2</v>
      </c>
      <c r="C13" s="230"/>
      <c r="D13" s="230"/>
      <c r="E13" s="230"/>
      <c r="F13" s="230"/>
      <c r="G13" s="230"/>
      <c r="H13" s="224">
        <f>J13-I13</f>
        <v>0</v>
      </c>
      <c r="I13" s="229"/>
      <c r="J13" s="224">
        <f>ROUND(-B13*J12,0)</f>
        <v>0</v>
      </c>
      <c r="GE13" s="205" t="s">
        <v>7566</v>
      </c>
      <c r="GF13" s="206">
        <v>0</v>
      </c>
      <c r="GG13" s="207">
        <v>0</v>
      </c>
      <c r="GH13" s="207">
        <f t="shared" si="1"/>
        <v>0</v>
      </c>
      <c r="GI13" s="338">
        <f t="shared" si="0"/>
        <v>0</v>
      </c>
      <c r="GJ13" s="233"/>
    </row>
    <row r="14" spans="1:213" ht="20.25" x14ac:dyDescent="0.35">
      <c r="A14" s="230" t="s">
        <v>7567</v>
      </c>
      <c r="B14" s="230"/>
      <c r="C14" s="230"/>
      <c r="D14" s="230"/>
      <c r="E14" s="230"/>
      <c r="F14" s="230"/>
      <c r="G14" s="230"/>
      <c r="H14" s="234"/>
      <c r="I14" s="235"/>
      <c r="J14" s="234"/>
      <c r="GE14" s="236" t="s">
        <v>27</v>
      </c>
      <c r="GF14" s="206">
        <v>0</v>
      </c>
      <c r="GG14" s="207">
        <v>0</v>
      </c>
      <c r="GH14" s="207">
        <f t="shared" si="1"/>
        <v>0</v>
      </c>
      <c r="GI14" s="338">
        <f t="shared" si="0"/>
        <v>0</v>
      </c>
    </row>
    <row r="15" spans="1:213" ht="21" thickBot="1" x14ac:dyDescent="0.4">
      <c r="A15" s="237"/>
      <c r="B15" s="237"/>
      <c r="C15" s="237"/>
      <c r="D15" s="237"/>
      <c r="E15" s="237"/>
      <c r="F15" s="237"/>
      <c r="G15" s="237"/>
      <c r="H15" s="238"/>
      <c r="I15" s="239"/>
      <c r="J15" s="238"/>
      <c r="GE15" s="236" t="s">
        <v>28</v>
      </c>
      <c r="GF15" s="206">
        <v>0</v>
      </c>
      <c r="GG15" s="207">
        <v>0</v>
      </c>
      <c r="GH15" s="207">
        <f t="shared" si="1"/>
        <v>0</v>
      </c>
      <c r="GI15" s="338">
        <f t="shared" si="0"/>
        <v>0</v>
      </c>
    </row>
    <row r="16" spans="1:213" ht="22.5" customHeight="1" thickTop="1" x14ac:dyDescent="0.25">
      <c r="A16" s="240" t="s">
        <v>7568</v>
      </c>
      <c r="B16" s="241"/>
      <c r="C16" s="242"/>
      <c r="D16" s="242"/>
      <c r="E16" s="242"/>
      <c r="F16" s="242"/>
      <c r="G16" s="242"/>
      <c r="H16" s="224">
        <f>SUM(H12:H15)</f>
        <v>0</v>
      </c>
      <c r="I16" s="243">
        <f>SUM(I12:I15)</f>
        <v>0</v>
      </c>
      <c r="J16" s="224">
        <f>SUM(J12:J15)</f>
        <v>0</v>
      </c>
    </row>
    <row r="17" spans="1:195" ht="18" customHeight="1" x14ac:dyDescent="0.25">
      <c r="A17" s="230"/>
      <c r="B17" s="230"/>
      <c r="C17" s="230"/>
      <c r="D17" s="230"/>
      <c r="E17" s="230"/>
      <c r="F17" s="230"/>
      <c r="G17" s="230"/>
      <c r="H17" s="234"/>
      <c r="I17" s="235"/>
      <c r="J17" s="234"/>
      <c r="GA17" s="244" t="s">
        <v>0</v>
      </c>
      <c r="GB17" s="245" t="s">
        <v>1</v>
      </c>
      <c r="GC17" s="244" t="s">
        <v>7</v>
      </c>
      <c r="GD17" s="244" t="s">
        <v>7656</v>
      </c>
      <c r="GE17" s="244" t="s">
        <v>6936</v>
      </c>
      <c r="GF17" s="409" t="s">
        <v>7570</v>
      </c>
      <c r="GG17" s="409"/>
      <c r="GH17" s="409"/>
      <c r="GI17" s="409"/>
      <c r="GJ17" s="244" t="s">
        <v>45</v>
      </c>
    </row>
    <row r="18" spans="1:195" ht="18" customHeight="1" x14ac:dyDescent="0.25">
      <c r="A18" s="230"/>
      <c r="B18" s="230"/>
      <c r="C18" s="230"/>
      <c r="D18" s="230"/>
      <c r="E18" s="230"/>
      <c r="F18" s="230"/>
      <c r="G18" s="230"/>
      <c r="H18" s="234"/>
      <c r="I18" s="235"/>
      <c r="J18" s="234"/>
    </row>
    <row r="19" spans="1:195" ht="18" customHeight="1" x14ac:dyDescent="0.25">
      <c r="A19" s="230"/>
      <c r="B19" s="230"/>
      <c r="C19" s="230"/>
      <c r="D19" s="230"/>
      <c r="E19" s="230"/>
      <c r="F19" s="230"/>
      <c r="G19" s="230"/>
      <c r="H19" s="234"/>
      <c r="I19" s="235"/>
      <c r="J19" s="234"/>
    </row>
    <row r="20" spans="1:195" ht="18" customHeight="1" x14ac:dyDescent="0.25">
      <c r="A20" s="230"/>
      <c r="B20" s="230"/>
      <c r="C20" s="230"/>
      <c r="D20" s="230"/>
      <c r="E20" s="230"/>
      <c r="F20" s="230"/>
      <c r="G20" s="230"/>
      <c r="H20" s="234"/>
      <c r="I20" s="235"/>
      <c r="J20" s="234"/>
      <c r="GE20"/>
      <c r="GF20"/>
      <c r="GG20"/>
      <c r="GH20"/>
      <c r="GI20"/>
      <c r="GJ20"/>
      <c r="GK20"/>
      <c r="GL20"/>
      <c r="GM20"/>
    </row>
    <row r="21" spans="1:195" ht="18" customHeight="1" x14ac:dyDescent="0.25">
      <c r="A21" s="230"/>
      <c r="B21" s="230"/>
      <c r="C21" s="230"/>
      <c r="D21" s="230"/>
      <c r="E21" s="230"/>
      <c r="F21" s="230"/>
      <c r="G21" s="230"/>
      <c r="H21" s="234"/>
      <c r="I21" s="235"/>
      <c r="J21" s="234"/>
      <c r="GE21"/>
      <c r="GF21"/>
      <c r="GG21"/>
      <c r="GH21"/>
      <c r="GI21"/>
      <c r="GJ21"/>
      <c r="GK21"/>
      <c r="GL21"/>
      <c r="GM21"/>
    </row>
    <row r="22" spans="1:195" ht="18" customHeight="1" x14ac:dyDescent="0.25">
      <c r="A22" s="230"/>
      <c r="B22" s="230"/>
      <c r="C22" s="230"/>
      <c r="D22" s="230"/>
      <c r="E22" s="230"/>
      <c r="F22" s="230"/>
      <c r="G22" s="230"/>
      <c r="H22" s="234"/>
      <c r="I22" s="235"/>
      <c r="J22" s="234"/>
      <c r="GE22"/>
      <c r="GF22"/>
      <c r="GG22"/>
      <c r="GH22"/>
      <c r="GI22"/>
      <c r="GJ22"/>
      <c r="GK22"/>
      <c r="GL22"/>
      <c r="GM22"/>
    </row>
    <row r="23" spans="1:195" ht="18" customHeight="1" x14ac:dyDescent="0.25">
      <c r="A23" s="230"/>
      <c r="B23" s="230"/>
      <c r="C23" s="230"/>
      <c r="D23" s="230"/>
      <c r="E23" s="230"/>
      <c r="F23" s="230"/>
      <c r="G23" s="230"/>
      <c r="H23" s="234"/>
      <c r="I23" s="235"/>
      <c r="J23" s="234"/>
      <c r="GE23"/>
      <c r="GF23"/>
      <c r="GG23"/>
      <c r="GH23"/>
      <c r="GI23"/>
      <c r="GJ23"/>
      <c r="GK23"/>
      <c r="GL23"/>
      <c r="GM23"/>
    </row>
    <row r="24" spans="1:195" ht="24" customHeight="1" x14ac:dyDescent="0.25">
      <c r="A24" s="419"/>
      <c r="B24" s="420"/>
      <c r="C24" s="420"/>
      <c r="D24" s="420"/>
      <c r="E24" s="420"/>
      <c r="F24" s="421"/>
      <c r="G24" s="223"/>
      <c r="H24" s="341"/>
      <c r="I24" s="229"/>
      <c r="J24" s="234">
        <f t="shared" ref="J24:J26" si="2">ROUND(SUM(H24:I24),0)</f>
        <v>0</v>
      </c>
      <c r="GE24"/>
      <c r="GF24"/>
      <c r="GG24"/>
      <c r="GH24"/>
      <c r="GI24"/>
      <c r="GJ24"/>
      <c r="GK24"/>
      <c r="GL24"/>
      <c r="GM24"/>
    </row>
    <row r="25" spans="1:195" ht="24" customHeight="1" x14ac:dyDescent="0.25">
      <c r="A25" s="419"/>
      <c r="B25" s="420"/>
      <c r="C25" s="420"/>
      <c r="D25" s="420"/>
      <c r="E25" s="420"/>
      <c r="F25" s="421"/>
      <c r="G25" s="223"/>
      <c r="H25" s="341"/>
      <c r="I25" s="229"/>
      <c r="J25" s="234">
        <f t="shared" si="2"/>
        <v>0</v>
      </c>
      <c r="GE25"/>
      <c r="GF25"/>
      <c r="GG25"/>
      <c r="GH25"/>
      <c r="GI25"/>
      <c r="GJ25"/>
      <c r="GK25"/>
      <c r="GL25"/>
      <c r="GM25"/>
    </row>
    <row r="26" spans="1:195" ht="24" customHeight="1" x14ac:dyDescent="0.25">
      <c r="A26" s="419"/>
      <c r="B26" s="420"/>
      <c r="C26" s="420"/>
      <c r="D26" s="420"/>
      <c r="E26" s="420"/>
      <c r="F26" s="421"/>
      <c r="G26" s="223"/>
      <c r="H26" s="341"/>
      <c r="I26" s="229"/>
      <c r="J26" s="234">
        <f t="shared" si="2"/>
        <v>0</v>
      </c>
      <c r="GE26"/>
      <c r="GF26"/>
      <c r="GG26"/>
      <c r="GH26"/>
      <c r="GI26"/>
      <c r="GJ26"/>
      <c r="GK26"/>
      <c r="GL26"/>
      <c r="GM26"/>
    </row>
    <row r="27" spans="1:195" ht="18" x14ac:dyDescent="0.25">
      <c r="A27" s="230" t="s">
        <v>7571</v>
      </c>
      <c r="B27" s="230"/>
      <c r="C27" s="186" t="s">
        <v>7559</v>
      </c>
      <c r="D27" s="186" t="s">
        <v>7559</v>
      </c>
      <c r="E27" s="186" t="s">
        <v>7559</v>
      </c>
      <c r="F27" s="186" t="s">
        <v>7560</v>
      </c>
      <c r="G27" s="223"/>
      <c r="H27" s="341"/>
      <c r="I27" s="229"/>
      <c r="J27" s="234">
        <f>ROUND(SUM(H27:I27),0)</f>
        <v>0</v>
      </c>
      <c r="GE27"/>
      <c r="GF27"/>
      <c r="GG27"/>
      <c r="GH27"/>
      <c r="GI27"/>
      <c r="GJ27"/>
      <c r="GK27"/>
      <c r="GL27"/>
      <c r="GM27"/>
    </row>
    <row r="28" spans="1:195" ht="18.75" thickBot="1" x14ac:dyDescent="0.3">
      <c r="A28" s="246" t="s">
        <v>7572</v>
      </c>
      <c r="B28" s="246"/>
      <c r="C28" s="246"/>
      <c r="D28" s="246"/>
      <c r="E28" s="246"/>
      <c r="F28" s="246"/>
      <c r="G28" s="246"/>
      <c r="H28" s="247">
        <f>SUM(H16:H27)</f>
        <v>0</v>
      </c>
      <c r="I28" s="248">
        <f>SUM(I16:I27)</f>
        <v>0</v>
      </c>
      <c r="J28" s="247">
        <f>SUM(J16:J27)</f>
        <v>0</v>
      </c>
      <c r="GE28"/>
      <c r="GF28"/>
      <c r="GG28"/>
      <c r="GH28"/>
      <c r="GI28"/>
      <c r="GJ28"/>
      <c r="GK28"/>
      <c r="GL28"/>
      <c r="GM28"/>
    </row>
    <row r="29" spans="1:195" ht="15.75" thickTop="1" x14ac:dyDescent="0.25">
      <c r="GE29"/>
      <c r="GF29"/>
      <c r="GG29"/>
      <c r="GH29"/>
      <c r="GI29"/>
      <c r="GJ29"/>
      <c r="GK29"/>
      <c r="GL29"/>
      <c r="GM29"/>
    </row>
    <row r="30" spans="1:195" ht="26.25" customHeight="1" x14ac:dyDescent="0.25">
      <c r="A30" s="171" t="s">
        <v>7573</v>
      </c>
      <c r="B30" s="171"/>
      <c r="C30" s="171"/>
      <c r="E30" s="410" t="s">
        <v>7574</v>
      </c>
      <c r="F30" s="411"/>
      <c r="G30" s="249"/>
      <c r="H30" s="230"/>
      <c r="I30" s="230"/>
      <c r="J30" s="250"/>
      <c r="GE30"/>
      <c r="GF30"/>
      <c r="GG30"/>
      <c r="GH30"/>
      <c r="GI30"/>
      <c r="GJ30"/>
      <c r="GK30"/>
      <c r="GL30"/>
      <c r="GM30"/>
    </row>
    <row r="31" spans="1:195" ht="29.25" customHeight="1" x14ac:dyDescent="0.25">
      <c r="A31" s="251" t="s">
        <v>7575</v>
      </c>
      <c r="B31" s="252"/>
      <c r="C31" s="252"/>
      <c r="E31" s="230" t="s">
        <v>7576</v>
      </c>
      <c r="F31" s="230"/>
      <c r="G31" s="253"/>
      <c r="H31" s="254"/>
      <c r="I31" s="255">
        <v>0</v>
      </c>
      <c r="J31" s="256" t="str">
        <f>IF($H$31="","",($H$31+$I$31))</f>
        <v/>
      </c>
      <c r="GE31"/>
      <c r="GF31"/>
      <c r="GG31"/>
      <c r="GH31"/>
      <c r="GI31"/>
      <c r="GJ31"/>
      <c r="GK31"/>
      <c r="GL31"/>
      <c r="GM31"/>
    </row>
    <row r="32" spans="1:195" ht="27" customHeight="1" x14ac:dyDescent="0.25">
      <c r="A32" s="171"/>
      <c r="B32" s="171"/>
      <c r="C32" s="171"/>
      <c r="E32" s="230" t="s">
        <v>7577</v>
      </c>
      <c r="F32" s="230"/>
      <c r="G32" s="230"/>
      <c r="H32" s="257" t="str">
        <f>IFERROR(IF($J$32="","",ROUND($J$32-$I$32,4)),"")</f>
        <v/>
      </c>
      <c r="I32" s="257">
        <v>0</v>
      </c>
      <c r="J32" s="257" t="str">
        <f>IFERROR(IF($FE$3&lt;&gt;"",ROUND(($J$12/$FE$3),4),""),"")</f>
        <v/>
      </c>
      <c r="GE32"/>
      <c r="GF32"/>
      <c r="GG32"/>
      <c r="GH32"/>
      <c r="GI32"/>
      <c r="GJ32"/>
      <c r="GK32"/>
      <c r="GL32"/>
      <c r="GM32"/>
    </row>
    <row r="33" spans="1:195" ht="18" x14ac:dyDescent="0.25">
      <c r="A33" s="171" t="s">
        <v>7578</v>
      </c>
      <c r="B33" s="258"/>
      <c r="C33" s="258"/>
      <c r="E33" s="230" t="s">
        <v>7579</v>
      </c>
      <c r="F33" s="230"/>
      <c r="G33" s="230"/>
      <c r="H33" s="257" t="str">
        <f>IFERROR(IF($G$30="","",ROUND($H$31/$G$30,4)),"")</f>
        <v/>
      </c>
      <c r="I33" s="257" t="str">
        <f>IFERROR(IF($I$31="","",ROUND($I$31/$G$30,2)),"")</f>
        <v/>
      </c>
      <c r="J33" s="257" t="str">
        <f>IFERROR(IF($J$31="","",ROUND($J$31/$G$30,4)),"")</f>
        <v/>
      </c>
      <c r="GE33"/>
      <c r="GF33"/>
      <c r="GG33"/>
      <c r="GH33"/>
      <c r="GI33"/>
      <c r="GJ33"/>
      <c r="GK33"/>
      <c r="GL33"/>
      <c r="GM33"/>
    </row>
    <row r="34" spans="1:195" x14ac:dyDescent="0.25">
      <c r="A34" s="171"/>
      <c r="B34" s="171"/>
      <c r="C34" s="171"/>
      <c r="D34" s="171"/>
      <c r="E34" s="171"/>
      <c r="F34" s="171"/>
      <c r="G34" s="171"/>
      <c r="H34" s="171"/>
      <c r="I34" s="171"/>
      <c r="J34" s="171" t="s">
        <v>7580</v>
      </c>
      <c r="GE34"/>
      <c r="GF34"/>
      <c r="GG34"/>
      <c r="GH34"/>
      <c r="GI34"/>
      <c r="GJ34"/>
      <c r="GK34"/>
      <c r="GL34"/>
      <c r="GM34"/>
    </row>
    <row r="35" spans="1:195" x14ac:dyDescent="0.25">
      <c r="D35" s="171"/>
      <c r="E35" s="171"/>
      <c r="F35" s="171"/>
      <c r="G35" s="171"/>
      <c r="H35" s="171"/>
      <c r="I35" s="171"/>
      <c r="J35" s="259" t="str">
        <f>IF($J$31&gt;$G$30,"Exceeds Allowed Days","")</f>
        <v/>
      </c>
      <c r="GE35"/>
      <c r="GF35"/>
      <c r="GG35"/>
      <c r="GH35"/>
      <c r="GI35"/>
      <c r="GJ35"/>
      <c r="GK35"/>
      <c r="GL35"/>
      <c r="GM35"/>
    </row>
    <row r="36" spans="1:195" x14ac:dyDescent="0.25">
      <c r="A36" s="171" t="s">
        <v>7292</v>
      </c>
      <c r="B36" s="258"/>
      <c r="C36" s="258"/>
      <c r="D36" s="171"/>
      <c r="E36" s="171"/>
      <c r="F36" s="171"/>
      <c r="G36" s="171"/>
      <c r="H36" s="171"/>
      <c r="I36" s="171"/>
      <c r="GE36"/>
      <c r="GF36"/>
      <c r="GG36"/>
      <c r="GH36"/>
      <c r="GI36"/>
      <c r="GJ36"/>
      <c r="GK36"/>
      <c r="GL36"/>
      <c r="GM36"/>
    </row>
    <row r="37" spans="1:195" ht="21.75" customHeight="1" x14ac:dyDescent="0.25">
      <c r="GE37"/>
      <c r="GF37"/>
      <c r="GG37"/>
      <c r="GH37"/>
      <c r="GI37"/>
      <c r="GJ37"/>
      <c r="GK37"/>
      <c r="GL37"/>
      <c r="GM37"/>
    </row>
    <row r="38" spans="1:195" ht="21.75" customHeight="1" x14ac:dyDescent="0.25">
      <c r="GE38"/>
      <c r="GF38"/>
      <c r="GG38"/>
      <c r="GH38"/>
      <c r="GI38"/>
      <c r="GJ38"/>
      <c r="GK38"/>
      <c r="GL38"/>
      <c r="GM38"/>
    </row>
    <row r="39" spans="1:195" ht="21.75" customHeight="1" x14ac:dyDescent="0.25">
      <c r="GE39"/>
      <c r="GF39"/>
      <c r="GG39"/>
      <c r="GH39"/>
      <c r="GI39"/>
      <c r="GJ39"/>
      <c r="GK39"/>
      <c r="GL39"/>
      <c r="GM39"/>
    </row>
    <row r="40" spans="1:195" ht="21.75" customHeight="1" x14ac:dyDescent="0.25">
      <c r="GE40"/>
      <c r="GF40"/>
      <c r="GG40"/>
      <c r="GH40"/>
      <c r="GI40"/>
      <c r="GJ40"/>
      <c r="GK40"/>
      <c r="GL40"/>
      <c r="GM40"/>
    </row>
    <row r="41" spans="1:195" ht="30" customHeight="1" x14ac:dyDescent="0.25">
      <c r="GE41"/>
      <c r="GF41"/>
      <c r="GG41"/>
      <c r="GH41"/>
      <c r="GI41"/>
      <c r="GJ41"/>
      <c r="GK41"/>
      <c r="GL41"/>
      <c r="GM41"/>
    </row>
    <row r="42" spans="1:195" ht="30" customHeight="1" x14ac:dyDescent="0.25">
      <c r="GE42"/>
      <c r="GF42"/>
      <c r="GG42"/>
      <c r="GH42"/>
      <c r="GI42"/>
      <c r="GJ42"/>
      <c r="GK42"/>
      <c r="GL42"/>
      <c r="GM42"/>
    </row>
    <row r="43" spans="1:195" ht="35.25" customHeight="1" x14ac:dyDescent="0.25">
      <c r="A43" s="412" t="s">
        <v>181</v>
      </c>
      <c r="B43" s="412"/>
      <c r="C43" s="412"/>
      <c r="D43" s="412"/>
      <c r="E43" s="412"/>
      <c r="F43" s="412"/>
      <c r="G43" s="412"/>
      <c r="H43" s="412"/>
      <c r="I43" s="412"/>
      <c r="J43" s="412"/>
      <c r="K43" s="412"/>
      <c r="L43" s="412"/>
      <c r="GE43"/>
      <c r="GF43"/>
      <c r="GG43"/>
      <c r="GH43"/>
      <c r="GI43"/>
      <c r="GJ43"/>
      <c r="GK43"/>
      <c r="GL43"/>
      <c r="GM43"/>
    </row>
    <row r="44" spans="1:195" ht="24" customHeight="1" x14ac:dyDescent="0.25">
      <c r="A44" s="404" t="s">
        <v>7581</v>
      </c>
      <c r="B44" s="404"/>
      <c r="C44" s="404"/>
      <c r="D44" s="404"/>
      <c r="E44" s="404"/>
      <c r="F44" s="404"/>
      <c r="G44" s="404"/>
      <c r="H44" s="404"/>
      <c r="I44" s="404"/>
      <c r="J44" s="404"/>
      <c r="K44" s="404"/>
      <c r="L44" s="404"/>
      <c r="GE44"/>
      <c r="GF44"/>
      <c r="GG44"/>
      <c r="GH44"/>
      <c r="GI44"/>
      <c r="GJ44"/>
      <c r="GK44"/>
      <c r="GL44"/>
      <c r="GM44"/>
    </row>
    <row r="45" spans="1:195" ht="18.75" customHeight="1" x14ac:dyDescent="0.3">
      <c r="A45" s="171" t="s">
        <v>7462</v>
      </c>
      <c r="B45" s="405" t="str">
        <f>IF(Project_Data!$M$2="","",Project_Data!$M$2)</f>
        <v/>
      </c>
      <c r="C45" s="405"/>
      <c r="D45" s="405"/>
      <c r="E45" s="260"/>
      <c r="F45" s="260"/>
      <c r="G45" s="172" t="s">
        <v>52</v>
      </c>
      <c r="H45" s="406" t="str">
        <f>IF(Project_Data!$D$2="","",Project_Data!$D$2)</f>
        <v/>
      </c>
      <c r="I45" s="406"/>
      <c r="L45" s="194" t="s">
        <v>7582</v>
      </c>
      <c r="GE45"/>
      <c r="GF45"/>
      <c r="GG45"/>
      <c r="GH45"/>
      <c r="GI45"/>
      <c r="GJ45"/>
      <c r="GK45"/>
      <c r="GL45"/>
      <c r="GM45"/>
    </row>
    <row r="46" spans="1:195" ht="12" customHeight="1" x14ac:dyDescent="0.25">
      <c r="A46" s="171"/>
      <c r="C46" s="261"/>
      <c r="D46" s="261"/>
      <c r="E46" s="216"/>
      <c r="F46" s="262"/>
      <c r="G46" s="216"/>
      <c r="H46" s="171"/>
      <c r="I46" s="171"/>
      <c r="GE46"/>
      <c r="GF46"/>
      <c r="GG46"/>
      <c r="GH46"/>
      <c r="GI46"/>
      <c r="GJ46"/>
      <c r="GK46"/>
      <c r="GL46"/>
      <c r="GM46"/>
    </row>
    <row r="47" spans="1:195" ht="18.75" customHeight="1" x14ac:dyDescent="0.25">
      <c r="A47" s="263" t="s">
        <v>7538</v>
      </c>
      <c r="B47" s="407" t="str">
        <f>IF($B$5="","",$B$5)</f>
        <v/>
      </c>
      <c r="C47" s="407"/>
      <c r="D47" s="407"/>
      <c r="E47" s="407"/>
      <c r="F47" s="407"/>
      <c r="G47" s="407"/>
      <c r="H47" s="407"/>
      <c r="I47" s="407"/>
      <c r="GE47"/>
      <c r="GF47"/>
      <c r="GG47"/>
      <c r="GH47"/>
      <c r="GI47"/>
      <c r="GJ47"/>
      <c r="GK47"/>
      <c r="GL47"/>
      <c r="GM47"/>
    </row>
    <row r="48" spans="1:195" ht="13.5" customHeight="1" x14ac:dyDescent="0.25">
      <c r="A48" s="263"/>
      <c r="B48" s="408"/>
      <c r="C48" s="408"/>
      <c r="D48" s="408"/>
      <c r="E48" s="408"/>
      <c r="F48" s="408"/>
      <c r="G48" s="408"/>
      <c r="H48" s="408"/>
      <c r="I48" s="408"/>
      <c r="GE48"/>
      <c r="GF48"/>
      <c r="GG48"/>
      <c r="GH48"/>
      <c r="GI48"/>
      <c r="GJ48"/>
      <c r="GK48"/>
      <c r="GL48"/>
      <c r="GM48"/>
    </row>
    <row r="49" spans="1:195" ht="23.25" customHeight="1" x14ac:dyDescent="0.3">
      <c r="A49" s="171" t="s">
        <v>7542</v>
      </c>
      <c r="B49" s="264" t="str">
        <f>IF($B$7="","",$B$7)</f>
        <v>Template</v>
      </c>
      <c r="C49" s="85"/>
      <c r="E49" s="265"/>
      <c r="F49" s="215" t="s">
        <v>7544</v>
      </c>
      <c r="G49" s="399" t="str">
        <f>IF($G$7="","",$G$7)</f>
        <v/>
      </c>
      <c r="H49" s="399"/>
      <c r="I49" s="215" t="s">
        <v>7545</v>
      </c>
      <c r="J49" s="399" t="str">
        <f>IF($J$7="","",$J$7)</f>
        <v/>
      </c>
      <c r="K49" s="399"/>
      <c r="L49" s="399"/>
      <c r="GE49"/>
      <c r="GF49"/>
      <c r="GG49"/>
      <c r="GH49"/>
      <c r="GI49"/>
      <c r="GJ49"/>
      <c r="GK49"/>
      <c r="GL49"/>
      <c r="GM49"/>
    </row>
    <row r="50" spans="1:195" ht="26.25" customHeight="1" x14ac:dyDescent="0.25">
      <c r="A50" s="397" t="s">
        <v>7583</v>
      </c>
      <c r="B50" s="397" t="s">
        <v>1</v>
      </c>
      <c r="C50" s="397" t="s">
        <v>7584</v>
      </c>
      <c r="D50" s="397"/>
      <c r="E50" s="397"/>
      <c r="F50" s="397" t="s">
        <v>7438</v>
      </c>
      <c r="G50" s="397" t="s">
        <v>4</v>
      </c>
      <c r="H50" s="397" t="s">
        <v>7585</v>
      </c>
      <c r="I50" s="397" t="s">
        <v>7586</v>
      </c>
      <c r="J50" s="398" t="s">
        <v>7587</v>
      </c>
      <c r="K50" s="398" t="s">
        <v>7</v>
      </c>
      <c r="L50" s="398" t="s">
        <v>7588</v>
      </c>
      <c r="GE50"/>
      <c r="GF50"/>
      <c r="GG50"/>
      <c r="GH50"/>
      <c r="GI50"/>
      <c r="GJ50"/>
      <c r="GK50"/>
      <c r="GL50"/>
      <c r="GM50"/>
    </row>
    <row r="51" spans="1:195" ht="31.5" customHeight="1" x14ac:dyDescent="0.25">
      <c r="A51" s="397"/>
      <c r="B51" s="397"/>
      <c r="C51" s="266" t="s">
        <v>7589</v>
      </c>
      <c r="D51" s="266" t="s">
        <v>7554</v>
      </c>
      <c r="E51" s="266" t="s">
        <v>7590</v>
      </c>
      <c r="F51" s="397"/>
      <c r="G51" s="397"/>
      <c r="H51" s="397"/>
      <c r="I51" s="397"/>
      <c r="J51" s="398"/>
      <c r="K51" s="398"/>
      <c r="L51" s="398"/>
      <c r="M51" s="267" t="s">
        <v>9</v>
      </c>
      <c r="N51" s="16" t="s">
        <v>10</v>
      </c>
      <c r="O51" s="16" t="s">
        <v>11</v>
      </c>
      <c r="P51" s="16" t="s">
        <v>12</v>
      </c>
      <c r="Q51" s="16" t="s">
        <v>13</v>
      </c>
      <c r="R51" s="268" t="s">
        <v>14</v>
      </c>
      <c r="S51" s="16" t="s">
        <v>15</v>
      </c>
      <c r="T51" s="16" t="s">
        <v>16</v>
      </c>
      <c r="U51" s="16" t="s">
        <v>7569</v>
      </c>
      <c r="V51" s="16" t="s">
        <v>7591</v>
      </c>
      <c r="W51" s="16" t="s">
        <v>19</v>
      </c>
      <c r="X51" s="16" t="s">
        <v>20</v>
      </c>
      <c r="Y51" s="16" t="s">
        <v>21</v>
      </c>
      <c r="Z51" s="16" t="s">
        <v>22</v>
      </c>
      <c r="AA51" s="16" t="s">
        <v>23</v>
      </c>
      <c r="AB51" s="16" t="s">
        <v>24</v>
      </c>
      <c r="AC51" s="16" t="s">
        <v>25</v>
      </c>
      <c r="AD51" s="16" t="s">
        <v>26</v>
      </c>
      <c r="AE51" s="16" t="s">
        <v>27</v>
      </c>
      <c r="AF51" s="16" t="s">
        <v>28</v>
      </c>
      <c r="AG51" s="16" t="s">
        <v>29</v>
      </c>
      <c r="AH51" s="16" t="s">
        <v>30</v>
      </c>
      <c r="AI51" s="16" t="s">
        <v>31</v>
      </c>
      <c r="AJ51" s="16" t="s">
        <v>32</v>
      </c>
      <c r="AK51" s="16" t="s">
        <v>33</v>
      </c>
      <c r="AL51" s="16" t="s">
        <v>34</v>
      </c>
      <c r="AM51" s="16" t="s">
        <v>35</v>
      </c>
      <c r="AN51" s="16" t="s">
        <v>36</v>
      </c>
      <c r="AO51" s="16" t="s">
        <v>37</v>
      </c>
      <c r="AP51" s="16" t="s">
        <v>38</v>
      </c>
      <c r="AQ51" s="16" t="s">
        <v>39</v>
      </c>
      <c r="AR51" s="16" t="s">
        <v>40</v>
      </c>
      <c r="AS51" s="16" t="s">
        <v>41</v>
      </c>
      <c r="AT51" s="16" t="s">
        <v>6</v>
      </c>
      <c r="AU51" s="16" t="s">
        <v>42</v>
      </c>
      <c r="AV51" s="16" t="s">
        <v>7592</v>
      </c>
      <c r="AW51" s="16" t="s">
        <v>44</v>
      </c>
      <c r="AX51" s="16" t="s">
        <v>45</v>
      </c>
      <c r="AY51" s="16" t="s">
        <v>46</v>
      </c>
      <c r="AZ51" s="16" t="s">
        <v>47</v>
      </c>
      <c r="BA51" s="16" t="s">
        <v>48</v>
      </c>
      <c r="BB51" s="16" t="s">
        <v>49</v>
      </c>
      <c r="BC51" s="16" t="s">
        <v>50</v>
      </c>
      <c r="BD51" s="16" t="s">
        <v>51</v>
      </c>
      <c r="BE51" s="16" t="s">
        <v>52</v>
      </c>
      <c r="BF51" s="16" t="s">
        <v>53</v>
      </c>
      <c r="BG51" s="16" t="s">
        <v>54</v>
      </c>
      <c r="BH51" s="16" t="s">
        <v>55</v>
      </c>
      <c r="BI51" s="16" t="s">
        <v>56</v>
      </c>
      <c r="BJ51" s="16" t="s">
        <v>57</v>
      </c>
      <c r="BK51" s="16" t="s">
        <v>7593</v>
      </c>
      <c r="BL51" s="16" t="s">
        <v>7594</v>
      </c>
      <c r="BM51" s="16" t="s">
        <v>60</v>
      </c>
      <c r="BN51" s="16" t="s">
        <v>61</v>
      </c>
      <c r="BO51" s="16" t="s">
        <v>7595</v>
      </c>
      <c r="BP51" s="16" t="s">
        <v>7596</v>
      </c>
      <c r="BQ51" s="16" t="s">
        <v>64</v>
      </c>
      <c r="BR51" s="16" t="s">
        <v>141</v>
      </c>
      <c r="BS51" s="16" t="s">
        <v>66</v>
      </c>
      <c r="BT51" s="16" t="s">
        <v>142</v>
      </c>
      <c r="BU51" s="16" t="s">
        <v>183</v>
      </c>
      <c r="BV51" s="16" t="s">
        <v>8</v>
      </c>
      <c r="BW51" s="16" t="s">
        <v>43</v>
      </c>
      <c r="BX51" s="16" t="s">
        <v>69</v>
      </c>
      <c r="BY51" s="16" t="s">
        <v>70</v>
      </c>
      <c r="BZ51" s="16" t="s">
        <v>71</v>
      </c>
      <c r="CA51" s="16" t="s">
        <v>72</v>
      </c>
      <c r="CB51" s="16" t="s">
        <v>73</v>
      </c>
      <c r="CC51" s="16" t="s">
        <v>74</v>
      </c>
      <c r="CD51" s="16" t="s">
        <v>75</v>
      </c>
      <c r="CE51" s="16" t="s">
        <v>76</v>
      </c>
      <c r="CF51" s="16" t="s">
        <v>77</v>
      </c>
      <c r="CG51" s="16" t="s">
        <v>78</v>
      </c>
      <c r="CH51" s="16" t="s">
        <v>79</v>
      </c>
      <c r="CI51" s="16" t="s">
        <v>80</v>
      </c>
      <c r="CJ51" s="16" t="s">
        <v>81</v>
      </c>
      <c r="CK51" s="16" t="s">
        <v>82</v>
      </c>
      <c r="CL51" s="16" t="s">
        <v>83</v>
      </c>
      <c r="CM51" s="16" t="s">
        <v>84</v>
      </c>
      <c r="CN51" s="16" t="s">
        <v>85</v>
      </c>
      <c r="CO51" s="16" t="s">
        <v>86</v>
      </c>
      <c r="CP51" s="16" t="s">
        <v>87</v>
      </c>
      <c r="CQ51" s="16" t="s">
        <v>88</v>
      </c>
      <c r="CR51" s="16" t="s">
        <v>89</v>
      </c>
      <c r="CS51" s="16" t="s">
        <v>90</v>
      </c>
      <c r="CT51" s="16" t="s">
        <v>91</v>
      </c>
      <c r="CU51" s="16" t="s">
        <v>7597</v>
      </c>
      <c r="GE51"/>
      <c r="GF51"/>
      <c r="GG51"/>
      <c r="GH51"/>
      <c r="GI51"/>
      <c r="GJ51"/>
      <c r="GK51"/>
      <c r="GL51"/>
      <c r="GM51"/>
    </row>
    <row r="52" spans="1:195" x14ac:dyDescent="0.25">
      <c r="GE52"/>
      <c r="GF52"/>
      <c r="GG52"/>
      <c r="GH52"/>
      <c r="GI52"/>
      <c r="GJ52"/>
      <c r="GK52"/>
      <c r="GL52"/>
      <c r="GM52"/>
    </row>
    <row r="53" spans="1:195" x14ac:dyDescent="0.25">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GE53"/>
      <c r="GF53"/>
      <c r="GG53"/>
      <c r="GH53"/>
      <c r="GI53"/>
      <c r="GJ53"/>
      <c r="GK53"/>
      <c r="GL53"/>
      <c r="GM53"/>
    </row>
    <row r="54" spans="1:195" x14ac:dyDescent="0.25">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GE54"/>
      <c r="GF54"/>
      <c r="GG54"/>
      <c r="GH54"/>
      <c r="GI54"/>
      <c r="GJ54"/>
      <c r="GK54"/>
      <c r="GL54"/>
      <c r="GM54"/>
    </row>
    <row r="55" spans="1:195" x14ac:dyDescent="0.2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GE55"/>
      <c r="GF55"/>
      <c r="GG55"/>
      <c r="GH55"/>
      <c r="GI55"/>
      <c r="GJ55"/>
      <c r="GK55"/>
      <c r="GL55"/>
      <c r="GM55"/>
    </row>
    <row r="56" spans="1:195" x14ac:dyDescent="0.25">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GE56"/>
      <c r="GF56"/>
      <c r="GG56"/>
      <c r="GH56"/>
      <c r="GI56"/>
      <c r="GJ56"/>
      <c r="GK56"/>
      <c r="GL56"/>
      <c r="GM56"/>
    </row>
    <row r="57" spans="1:195" x14ac:dyDescent="0.25">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GE57"/>
      <c r="GF57"/>
      <c r="GG57"/>
      <c r="GH57"/>
      <c r="GI57"/>
      <c r="GJ57"/>
      <c r="GK57"/>
      <c r="GL57"/>
      <c r="GM57"/>
    </row>
    <row r="58" spans="1:195" x14ac:dyDescent="0.25">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GE58"/>
      <c r="GF58"/>
      <c r="GG58"/>
      <c r="GH58"/>
      <c r="GI58"/>
      <c r="GJ58"/>
      <c r="GK58"/>
      <c r="GL58"/>
      <c r="GM58"/>
    </row>
    <row r="59" spans="1:195" x14ac:dyDescent="0.25">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row>
    <row r="60" spans="1:195" x14ac:dyDescent="0.25">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row>
    <row r="61" spans="1:195" x14ac:dyDescent="0.25">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row>
    <row r="62" spans="1:195" x14ac:dyDescent="0.25">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row>
    <row r="63" spans="1:195" x14ac:dyDescent="0.25">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row>
    <row r="64" spans="1:195" x14ac:dyDescent="0.25">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row>
    <row r="65" spans="10:109" x14ac:dyDescent="0.2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row>
    <row r="66" spans="10:109" x14ac:dyDescent="0.25">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row>
    <row r="67" spans="10:109" x14ac:dyDescent="0.25">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row>
    <row r="68" spans="10:109" x14ac:dyDescent="0.25">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row>
    <row r="69" spans="10:109" x14ac:dyDescent="0.25">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row>
    <row r="70" spans="10:109" x14ac:dyDescent="0.25">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row>
    <row r="71" spans="10:109" x14ac:dyDescent="0.25">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row>
    <row r="72" spans="10:109" x14ac:dyDescent="0.25">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row>
    <row r="73" spans="10:109" x14ac:dyDescent="0.25">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row>
    <row r="74" spans="10:109" x14ac:dyDescent="0.25">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row>
    <row r="75" spans="10:109" x14ac:dyDescent="0.2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row>
    <row r="76" spans="10:109" x14ac:dyDescent="0.25">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row>
    <row r="77" spans="10:109" x14ac:dyDescent="0.25">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row>
    <row r="78" spans="10:109" x14ac:dyDescent="0.25">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row>
    <row r="79" spans="10:109" x14ac:dyDescent="0.25">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row>
    <row r="80" spans="10:109" x14ac:dyDescent="0.25">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row>
    <row r="81" spans="10:109" x14ac:dyDescent="0.25">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row>
    <row r="82" spans="10:109" x14ac:dyDescent="0.25">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row>
    <row r="83" spans="10:109" x14ac:dyDescent="0.25">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row>
    <row r="84" spans="10:109" x14ac:dyDescent="0.25">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row>
    <row r="85" spans="10:109" x14ac:dyDescent="0.2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row>
    <row r="86" spans="10:109" x14ac:dyDescent="0.25">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row>
    <row r="87" spans="10:109" x14ac:dyDescent="0.25">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row>
    <row r="88" spans="10:109" x14ac:dyDescent="0.25">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row>
    <row r="89" spans="10:109" x14ac:dyDescent="0.25">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row>
    <row r="90" spans="10:109" x14ac:dyDescent="0.25">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row>
    <row r="91" spans="10:109" x14ac:dyDescent="0.25">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row>
    <row r="92" spans="10:109" x14ac:dyDescent="0.25">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row>
    <row r="93" spans="10:109" x14ac:dyDescent="0.25">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row>
    <row r="94" spans="10:109" x14ac:dyDescent="0.25">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row>
    <row r="95" spans="10:109" x14ac:dyDescent="0.2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row>
    <row r="96" spans="10:109" x14ac:dyDescent="0.25">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row>
    <row r="97" spans="10:109" x14ac:dyDescent="0.25">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row>
    <row r="98" spans="10:109" x14ac:dyDescent="0.25">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row>
    <row r="99" spans="10:109" x14ac:dyDescent="0.25">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row>
    <row r="100" spans="10:109" x14ac:dyDescent="0.25">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row>
    <row r="101" spans="10:109" x14ac:dyDescent="0.25">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row>
    <row r="102" spans="10:109" x14ac:dyDescent="0.25">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row>
    <row r="103" spans="10:109" x14ac:dyDescent="0.25">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row>
    <row r="104" spans="10:109" x14ac:dyDescent="0.25">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row>
    <row r="105" spans="10:109" x14ac:dyDescent="0.2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row>
    <row r="106" spans="10:109" x14ac:dyDescent="0.25">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row>
    <row r="107" spans="10:109" x14ac:dyDescent="0.25">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row>
    <row r="108" spans="10:109" x14ac:dyDescent="0.25">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row>
    <row r="109" spans="10:109" x14ac:dyDescent="0.25">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row>
    <row r="110" spans="10:109" x14ac:dyDescent="0.25">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row>
    <row r="111" spans="10:109" x14ac:dyDescent="0.25">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row>
    <row r="112" spans="10:109" x14ac:dyDescent="0.25">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row>
    <row r="113" spans="10:109" x14ac:dyDescent="0.25">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row>
    <row r="114" spans="10:109" x14ac:dyDescent="0.25">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row>
    <row r="115" spans="10:109" x14ac:dyDescent="0.2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row>
    <row r="116" spans="10:109" x14ac:dyDescent="0.25">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row>
    <row r="117" spans="10:109" x14ac:dyDescent="0.25">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row>
    <row r="118" spans="10:109" x14ac:dyDescent="0.25">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row>
    <row r="119" spans="10:109" x14ac:dyDescent="0.25">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row>
    <row r="120" spans="10:109" x14ac:dyDescent="0.25">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row>
    <row r="121" spans="10:109" x14ac:dyDescent="0.25">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row>
    <row r="122" spans="10:109" x14ac:dyDescent="0.25">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row>
    <row r="123" spans="10:109" x14ac:dyDescent="0.25">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row>
    <row r="124" spans="10:109" x14ac:dyDescent="0.25">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row>
    <row r="125" spans="10:109" x14ac:dyDescent="0.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row>
    <row r="126" spans="10:109" x14ac:dyDescent="0.25">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row>
    <row r="127" spans="10:109" x14ac:dyDescent="0.25">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row>
    <row r="128" spans="10:109" x14ac:dyDescent="0.25">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row>
    <row r="129" spans="10:109" x14ac:dyDescent="0.25">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row>
    <row r="130" spans="10:109" x14ac:dyDescent="0.25">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row>
    <row r="131" spans="10:109" x14ac:dyDescent="0.25">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row>
    <row r="132" spans="10:109" x14ac:dyDescent="0.25">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row>
    <row r="133" spans="10:109" x14ac:dyDescent="0.25">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row>
    <row r="134" spans="10:109" x14ac:dyDescent="0.25">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row>
    <row r="135" spans="10:109" x14ac:dyDescent="0.2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row>
    <row r="136" spans="10:109" x14ac:dyDescent="0.25">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row>
    <row r="137" spans="10:109" x14ac:dyDescent="0.25">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row>
    <row r="138" spans="10:109" x14ac:dyDescent="0.25">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row>
    <row r="139" spans="10:109" x14ac:dyDescent="0.25">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row>
    <row r="140" spans="10:109" x14ac:dyDescent="0.25">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row>
    <row r="141" spans="10:109" x14ac:dyDescent="0.25">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row>
    <row r="142" spans="10:109" x14ac:dyDescent="0.25">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row>
    <row r="143" spans="10:109" x14ac:dyDescent="0.25">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row>
    <row r="144" spans="10:109" x14ac:dyDescent="0.25">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row>
    <row r="145" spans="10:109" x14ac:dyDescent="0.2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row>
    <row r="146" spans="10:109" x14ac:dyDescent="0.25">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row>
    <row r="147" spans="10:109" x14ac:dyDescent="0.25">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row>
    <row r="148" spans="10:109" x14ac:dyDescent="0.25">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row>
    <row r="149" spans="10:109" x14ac:dyDescent="0.25">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row>
    <row r="150" spans="10:109" x14ac:dyDescent="0.25">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row>
    <row r="151" spans="10:109" x14ac:dyDescent="0.25">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row>
    <row r="152" spans="10:109" x14ac:dyDescent="0.25">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row>
    <row r="153" spans="10:109" x14ac:dyDescent="0.25">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row>
    <row r="154" spans="10:109" x14ac:dyDescent="0.25">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row>
    <row r="155" spans="10:109" x14ac:dyDescent="0.2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row>
    <row r="156" spans="10:109" x14ac:dyDescent="0.25">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row>
    <row r="157" spans="10:109" x14ac:dyDescent="0.25">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row>
    <row r="158" spans="10:109" x14ac:dyDescent="0.25">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row>
    <row r="159" spans="10:109" x14ac:dyDescent="0.25">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row>
    <row r="160" spans="10:109" x14ac:dyDescent="0.25">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row>
    <row r="161" spans="10:109" x14ac:dyDescent="0.25">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row>
    <row r="162" spans="10:109" x14ac:dyDescent="0.25">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row>
    <row r="163" spans="10:109" x14ac:dyDescent="0.25">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row>
    <row r="164" spans="10:109" x14ac:dyDescent="0.25">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row>
    <row r="165" spans="10:109" x14ac:dyDescent="0.2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row>
    <row r="166" spans="10:109" x14ac:dyDescent="0.25">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row>
    <row r="167" spans="10:109" x14ac:dyDescent="0.25">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row>
    <row r="168" spans="10:109" x14ac:dyDescent="0.25">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row>
    <row r="169" spans="10:109" x14ac:dyDescent="0.25">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row>
    <row r="170" spans="10:109" x14ac:dyDescent="0.25">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row>
    <row r="171" spans="10:109" x14ac:dyDescent="0.25">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row>
    <row r="172" spans="10:109" x14ac:dyDescent="0.25">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row>
    <row r="173" spans="10:109" x14ac:dyDescent="0.25">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row>
    <row r="174" spans="10:109" x14ac:dyDescent="0.25">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row>
    <row r="175" spans="10:109" x14ac:dyDescent="0.2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row>
    <row r="176" spans="10:109" x14ac:dyDescent="0.25">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row>
    <row r="177" spans="10:109" x14ac:dyDescent="0.25">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row>
    <row r="178" spans="10:109" x14ac:dyDescent="0.25">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row>
    <row r="179" spans="10:109" x14ac:dyDescent="0.25">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row>
    <row r="180" spans="10:109" x14ac:dyDescent="0.25">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row>
    <row r="181" spans="10:109" x14ac:dyDescent="0.25">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row>
    <row r="182" spans="10:109" x14ac:dyDescent="0.25">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row>
    <row r="183" spans="10:109" x14ac:dyDescent="0.25">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row>
    <row r="184" spans="10:109" x14ac:dyDescent="0.25">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row>
    <row r="185" spans="10:109" x14ac:dyDescent="0.2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row>
    <row r="186" spans="10:109" x14ac:dyDescent="0.25">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row>
    <row r="187" spans="10:109" x14ac:dyDescent="0.25">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row>
    <row r="188" spans="10:109" x14ac:dyDescent="0.25">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row>
    <row r="189" spans="10:109" x14ac:dyDescent="0.25">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row>
    <row r="190" spans="10:109" x14ac:dyDescent="0.25">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row>
    <row r="191" spans="10:109" x14ac:dyDescent="0.25">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row>
    <row r="192" spans="10:109" x14ac:dyDescent="0.25">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row>
    <row r="193" spans="10:109" x14ac:dyDescent="0.25">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row>
    <row r="194" spans="10:109" x14ac:dyDescent="0.25">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row>
    <row r="195" spans="10:109" x14ac:dyDescent="0.2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row>
    <row r="196" spans="10:109" x14ac:dyDescent="0.25">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row>
    <row r="197" spans="10:109" x14ac:dyDescent="0.25">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row>
    <row r="198" spans="10:109" x14ac:dyDescent="0.25">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row>
    <row r="199" spans="10:109" x14ac:dyDescent="0.25">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row>
    <row r="200" spans="10:109" x14ac:dyDescent="0.25">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row>
    <row r="201" spans="10:109" x14ac:dyDescent="0.25">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row>
    <row r="202" spans="10:109" x14ac:dyDescent="0.25">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row>
    <row r="203" spans="10:109" x14ac:dyDescent="0.25">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row>
    <row r="204" spans="10:109" x14ac:dyDescent="0.25">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row>
    <row r="205" spans="10:109" x14ac:dyDescent="0.2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row>
    <row r="206" spans="10:109" x14ac:dyDescent="0.25">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row>
    <row r="207" spans="10:109" x14ac:dyDescent="0.25">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row>
    <row r="208" spans="10:109" x14ac:dyDescent="0.25">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row>
    <row r="209" spans="10:109" x14ac:dyDescent="0.25">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row>
    <row r="210" spans="10:109" x14ac:dyDescent="0.25">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row>
    <row r="211" spans="10:109" x14ac:dyDescent="0.25">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row>
    <row r="212" spans="10:109" x14ac:dyDescent="0.25">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row>
    <row r="213" spans="10:109" x14ac:dyDescent="0.25">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row>
    <row r="214" spans="10:109" x14ac:dyDescent="0.25">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row>
    <row r="215" spans="10:109" x14ac:dyDescent="0.2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row>
    <row r="216" spans="10:109" x14ac:dyDescent="0.25">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row>
    <row r="217" spans="10:109" x14ac:dyDescent="0.25">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row>
    <row r="218" spans="10:109" x14ac:dyDescent="0.25">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row>
    <row r="219" spans="10:109" x14ac:dyDescent="0.25">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row>
    <row r="220" spans="10:109" x14ac:dyDescent="0.25">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row>
    <row r="221" spans="10:109" x14ac:dyDescent="0.25">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row>
    <row r="222" spans="10:109" x14ac:dyDescent="0.25">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row>
    <row r="223" spans="10:109" x14ac:dyDescent="0.25">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row>
    <row r="224" spans="10:109" x14ac:dyDescent="0.25">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row>
    <row r="225" spans="10:109" x14ac:dyDescent="0.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row>
    <row r="226" spans="10:109" x14ac:dyDescent="0.25">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row>
    <row r="227" spans="10:109" x14ac:dyDescent="0.25">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row>
    <row r="228" spans="10:109" x14ac:dyDescent="0.25">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row>
    <row r="229" spans="10:109" x14ac:dyDescent="0.25">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row>
    <row r="230" spans="10:109" x14ac:dyDescent="0.25">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row>
    <row r="231" spans="10:109" x14ac:dyDescent="0.25">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row>
    <row r="232" spans="10:109" x14ac:dyDescent="0.25">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row>
    <row r="233" spans="10:109" x14ac:dyDescent="0.25">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row>
    <row r="234" spans="10:109" x14ac:dyDescent="0.25">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row>
    <row r="235" spans="10:109" x14ac:dyDescent="0.2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row>
    <row r="236" spans="10:109" x14ac:dyDescent="0.25">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row>
    <row r="237" spans="10:109" x14ac:dyDescent="0.25">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row>
    <row r="238" spans="10:109" x14ac:dyDescent="0.25">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row>
    <row r="239" spans="10:109" x14ac:dyDescent="0.25">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row>
    <row r="240" spans="10:109" x14ac:dyDescent="0.25">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row>
    <row r="241" spans="10:109" x14ac:dyDescent="0.25">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row>
    <row r="242" spans="10:109" x14ac:dyDescent="0.25">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row>
    <row r="243" spans="10:109" x14ac:dyDescent="0.25">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row>
    <row r="244" spans="10:109" x14ac:dyDescent="0.25">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row>
    <row r="245" spans="10:109" x14ac:dyDescent="0.2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row>
    <row r="246" spans="10:109" x14ac:dyDescent="0.25">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row>
    <row r="247" spans="10:109" x14ac:dyDescent="0.25">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row>
    <row r="248" spans="10:109" x14ac:dyDescent="0.25">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row>
    <row r="249" spans="10:109" x14ac:dyDescent="0.25">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row>
    <row r="250" spans="10:109" x14ac:dyDescent="0.25">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row>
    <row r="251" spans="10:109" x14ac:dyDescent="0.25">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row>
    <row r="252" spans="10:109" x14ac:dyDescent="0.25">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row>
    <row r="253" spans="10:109" x14ac:dyDescent="0.25">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row>
    <row r="254" spans="10:109" x14ac:dyDescent="0.25">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row>
    <row r="255" spans="10:109" x14ac:dyDescent="0.2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row>
    <row r="256" spans="10:109" x14ac:dyDescent="0.25">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row>
    <row r="257" spans="10:109" x14ac:dyDescent="0.25">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row>
    <row r="258" spans="10:109" x14ac:dyDescent="0.25">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row>
    <row r="259" spans="10:109" x14ac:dyDescent="0.25">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row>
    <row r="260" spans="10:109" x14ac:dyDescent="0.25">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row>
    <row r="261" spans="10:109" x14ac:dyDescent="0.25">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row>
    <row r="262" spans="10:109" x14ac:dyDescent="0.25">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row>
    <row r="263" spans="10:109" x14ac:dyDescent="0.25">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row>
    <row r="264" spans="10:109" x14ac:dyDescent="0.25">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row>
    <row r="265" spans="10:109" x14ac:dyDescent="0.2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row>
    <row r="266" spans="10:109" x14ac:dyDescent="0.25">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row>
    <row r="267" spans="10:109" x14ac:dyDescent="0.25">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row>
    <row r="268" spans="10:109" x14ac:dyDescent="0.25">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row>
    <row r="269" spans="10:109" x14ac:dyDescent="0.25">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row>
    <row r="270" spans="10:109" x14ac:dyDescent="0.25">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row>
    <row r="271" spans="10:109" x14ac:dyDescent="0.25">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row>
    <row r="272" spans="10:109" x14ac:dyDescent="0.25">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row>
    <row r="273" spans="10:109" x14ac:dyDescent="0.25">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row>
    <row r="274" spans="10:109" x14ac:dyDescent="0.25">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row>
    <row r="275" spans="10:109" x14ac:dyDescent="0.2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row>
    <row r="276" spans="10:109" x14ac:dyDescent="0.25">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row>
    <row r="277" spans="10:109" x14ac:dyDescent="0.25">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row>
    <row r="278" spans="10:109" x14ac:dyDescent="0.25">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row>
    <row r="279" spans="10:109" x14ac:dyDescent="0.25">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row>
    <row r="280" spans="10:109" x14ac:dyDescent="0.25">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row>
    <row r="281" spans="10:109" x14ac:dyDescent="0.25">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row>
    <row r="282" spans="10:109" x14ac:dyDescent="0.25">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row>
    <row r="283" spans="10:109" x14ac:dyDescent="0.25">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row>
    <row r="284" spans="10:109" x14ac:dyDescent="0.25">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row>
    <row r="285" spans="10:109" x14ac:dyDescent="0.2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row>
    <row r="286" spans="10:109" x14ac:dyDescent="0.25">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row>
    <row r="287" spans="10:109" x14ac:dyDescent="0.25">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row>
    <row r="288" spans="10:109" x14ac:dyDescent="0.25">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row>
    <row r="289" spans="10:109" x14ac:dyDescent="0.25">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row>
    <row r="290" spans="10:109" x14ac:dyDescent="0.25">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row>
    <row r="291" spans="10:109" x14ac:dyDescent="0.25">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row>
    <row r="292" spans="10:109" x14ac:dyDescent="0.25">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row>
    <row r="293" spans="10:109" x14ac:dyDescent="0.25">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row>
    <row r="294" spans="10:109" x14ac:dyDescent="0.25">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row>
    <row r="295" spans="10:109" x14ac:dyDescent="0.2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row>
    <row r="296" spans="10:109" x14ac:dyDescent="0.25">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row>
    <row r="297" spans="10:109" x14ac:dyDescent="0.25">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row>
    <row r="298" spans="10:109" x14ac:dyDescent="0.25">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row>
    <row r="299" spans="10:109" x14ac:dyDescent="0.25">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row>
    <row r="300" spans="10:109" x14ac:dyDescent="0.25">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row>
    <row r="301" spans="10:109" x14ac:dyDescent="0.25">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row>
    <row r="302" spans="10:109" x14ac:dyDescent="0.25">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row>
    <row r="303" spans="10:109" x14ac:dyDescent="0.25">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row>
    <row r="304" spans="10:109" x14ac:dyDescent="0.25">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row>
    <row r="305" spans="10:109" x14ac:dyDescent="0.2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row>
    <row r="306" spans="10:109" x14ac:dyDescent="0.25">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row>
    <row r="307" spans="10:109" x14ac:dyDescent="0.25">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row>
    <row r="308" spans="10:109" x14ac:dyDescent="0.25">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row>
    <row r="309" spans="10:109" x14ac:dyDescent="0.25">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row>
    <row r="310" spans="10:109" x14ac:dyDescent="0.25">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row>
    <row r="311" spans="10:109" x14ac:dyDescent="0.25">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row>
    <row r="312" spans="10:109" x14ac:dyDescent="0.25">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row>
    <row r="313" spans="10:109" x14ac:dyDescent="0.25">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row>
    <row r="314" spans="10:109" x14ac:dyDescent="0.25">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row>
    <row r="315" spans="10:109" x14ac:dyDescent="0.2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row>
    <row r="316" spans="10:109" x14ac:dyDescent="0.25">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row>
    <row r="317" spans="10:109" x14ac:dyDescent="0.25">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row>
    <row r="318" spans="10:109" x14ac:dyDescent="0.25">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row>
    <row r="319" spans="10:109" x14ac:dyDescent="0.25">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row>
    <row r="320" spans="10:109" x14ac:dyDescent="0.25">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row>
    <row r="321" spans="10:109" x14ac:dyDescent="0.25">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row>
    <row r="322" spans="10:109" x14ac:dyDescent="0.25">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row>
    <row r="323" spans="10:109" x14ac:dyDescent="0.25">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row>
    <row r="324" spans="10:109" x14ac:dyDescent="0.25">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row>
    <row r="325" spans="10:109" x14ac:dyDescent="0.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row>
    <row r="326" spans="10:109" x14ac:dyDescent="0.25">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row>
    <row r="327" spans="10:109" x14ac:dyDescent="0.25">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row>
    <row r="328" spans="10:109" x14ac:dyDescent="0.25">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row>
    <row r="329" spans="10:109" x14ac:dyDescent="0.25">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row>
    <row r="330" spans="10:109" x14ac:dyDescent="0.25">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row>
    <row r="331" spans="10:109" x14ac:dyDescent="0.25">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row>
    <row r="332" spans="10:109" x14ac:dyDescent="0.25">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row>
    <row r="333" spans="10:109" x14ac:dyDescent="0.25">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row>
    <row r="334" spans="10:109" x14ac:dyDescent="0.25">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row>
    <row r="335" spans="10:109" x14ac:dyDescent="0.2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row>
    <row r="336" spans="10:109" x14ac:dyDescent="0.25">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row>
    <row r="337" spans="10:109" x14ac:dyDescent="0.25">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row>
    <row r="338" spans="10:109" x14ac:dyDescent="0.25">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row>
    <row r="339" spans="10:109" x14ac:dyDescent="0.25">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row>
    <row r="340" spans="10:109" x14ac:dyDescent="0.25">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row>
    <row r="341" spans="10:109" x14ac:dyDescent="0.25">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row>
    <row r="342" spans="10:109" x14ac:dyDescent="0.25">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row>
    <row r="343" spans="10:109" x14ac:dyDescent="0.25">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row>
    <row r="344" spans="10:109" x14ac:dyDescent="0.25">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row>
    <row r="345" spans="10:109" x14ac:dyDescent="0.2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row>
    <row r="346" spans="10:109" x14ac:dyDescent="0.25">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row>
    <row r="347" spans="10:109" x14ac:dyDescent="0.25">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row>
    <row r="348" spans="10:109" x14ac:dyDescent="0.25">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row>
    <row r="349" spans="10:109" x14ac:dyDescent="0.25">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row>
    <row r="350" spans="10:109" x14ac:dyDescent="0.25">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row>
    <row r="351" spans="10:109" x14ac:dyDescent="0.25">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row>
    <row r="352" spans="10:109" x14ac:dyDescent="0.25">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row>
    <row r="353" spans="10:109" x14ac:dyDescent="0.25">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row>
    <row r="354" spans="10:109" x14ac:dyDescent="0.25">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row>
    <row r="355" spans="10:109" x14ac:dyDescent="0.2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row>
    <row r="356" spans="10:109" x14ac:dyDescent="0.25">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row>
    <row r="357" spans="10:109" x14ac:dyDescent="0.25">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row>
    <row r="358" spans="10:109" x14ac:dyDescent="0.25">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row>
    <row r="359" spans="10:109" x14ac:dyDescent="0.25">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row>
    <row r="360" spans="10:109" x14ac:dyDescent="0.25">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row>
    <row r="361" spans="10:109" x14ac:dyDescent="0.25">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row>
    <row r="362" spans="10:109" x14ac:dyDescent="0.25">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row>
    <row r="363" spans="10:109" x14ac:dyDescent="0.25">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row>
    <row r="364" spans="10:109" x14ac:dyDescent="0.25">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row>
    <row r="365" spans="10:109" x14ac:dyDescent="0.2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row>
    <row r="366" spans="10:109" x14ac:dyDescent="0.25">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row>
    <row r="367" spans="10:109" x14ac:dyDescent="0.25">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row>
    <row r="368" spans="10:109" x14ac:dyDescent="0.25">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row>
    <row r="369" spans="10:109" x14ac:dyDescent="0.25">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row>
    <row r="370" spans="10:109" x14ac:dyDescent="0.25">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row>
    <row r="371" spans="10:109" x14ac:dyDescent="0.25">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row>
    <row r="372" spans="10:109" x14ac:dyDescent="0.25">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row>
    <row r="373" spans="10:109" x14ac:dyDescent="0.25">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row>
    <row r="374" spans="10:109" x14ac:dyDescent="0.25">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row>
    <row r="375" spans="10:109" x14ac:dyDescent="0.2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row>
    <row r="376" spans="10:109" x14ac:dyDescent="0.25">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row>
    <row r="377" spans="10:109" x14ac:dyDescent="0.25">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row>
    <row r="378" spans="10:109" x14ac:dyDescent="0.25">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row>
    <row r="379" spans="10:109" x14ac:dyDescent="0.25">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row>
    <row r="380" spans="10:109" x14ac:dyDescent="0.25">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row>
    <row r="381" spans="10:109" x14ac:dyDescent="0.25">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row>
    <row r="382" spans="10:109" x14ac:dyDescent="0.25">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row>
    <row r="383" spans="10:109" x14ac:dyDescent="0.25">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row>
    <row r="384" spans="10:109" x14ac:dyDescent="0.25">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row>
    <row r="385" spans="10:109" x14ac:dyDescent="0.2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row>
    <row r="386" spans="10:109" x14ac:dyDescent="0.25">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row>
    <row r="387" spans="10:109" x14ac:dyDescent="0.25">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row>
    <row r="388" spans="10:109" x14ac:dyDescent="0.25">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row>
    <row r="389" spans="10:109" x14ac:dyDescent="0.25">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row>
    <row r="390" spans="10:109" x14ac:dyDescent="0.25">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row>
    <row r="391" spans="10:109" x14ac:dyDescent="0.25">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row>
    <row r="392" spans="10:109" x14ac:dyDescent="0.25">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row>
    <row r="393" spans="10:109" x14ac:dyDescent="0.25">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row>
    <row r="394" spans="10:109" x14ac:dyDescent="0.25">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row>
    <row r="395" spans="10:109" x14ac:dyDescent="0.2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row>
    <row r="396" spans="10:109" x14ac:dyDescent="0.25">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row>
    <row r="397" spans="10:109" x14ac:dyDescent="0.25">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row>
    <row r="398" spans="10:109" x14ac:dyDescent="0.25">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row>
    <row r="399" spans="10:109" x14ac:dyDescent="0.25">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row>
    <row r="400" spans="10:109" x14ac:dyDescent="0.25">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row>
    <row r="401" spans="10:109" x14ac:dyDescent="0.25">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row>
    <row r="402" spans="10:109" x14ac:dyDescent="0.25">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row>
    <row r="403" spans="10:109" x14ac:dyDescent="0.25">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row>
    <row r="404" spans="10:109" x14ac:dyDescent="0.25">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row>
    <row r="405" spans="10:109" x14ac:dyDescent="0.2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row>
    <row r="406" spans="10:109" x14ac:dyDescent="0.25">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row>
    <row r="407" spans="10:109" x14ac:dyDescent="0.25">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row>
    <row r="408" spans="10:109" x14ac:dyDescent="0.25">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row>
    <row r="409" spans="10:109" x14ac:dyDescent="0.25">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row>
    <row r="410" spans="10:109" x14ac:dyDescent="0.25">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row>
    <row r="411" spans="10:109" x14ac:dyDescent="0.25">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row>
    <row r="412" spans="10:109" x14ac:dyDescent="0.25">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row>
    <row r="413" spans="10:109" x14ac:dyDescent="0.25">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row>
    <row r="414" spans="10:109" x14ac:dyDescent="0.25">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row>
    <row r="415" spans="10:109" x14ac:dyDescent="0.2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row>
    <row r="416" spans="10:109" x14ac:dyDescent="0.25">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row>
    <row r="417" spans="10:109" x14ac:dyDescent="0.25">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row>
    <row r="418" spans="10:109" x14ac:dyDescent="0.25">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row>
    <row r="419" spans="10:109" x14ac:dyDescent="0.25">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row>
    <row r="420" spans="10:109" x14ac:dyDescent="0.25">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row>
    <row r="421" spans="10:109" x14ac:dyDescent="0.25">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row>
    <row r="422" spans="10:109" x14ac:dyDescent="0.25">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row>
    <row r="423" spans="10:109" x14ac:dyDescent="0.25">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row>
    <row r="424" spans="10:109" x14ac:dyDescent="0.25">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row>
    <row r="425" spans="10:109" x14ac:dyDescent="0.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row>
    <row r="426" spans="10:109" x14ac:dyDescent="0.25">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row>
    <row r="427" spans="10:109" x14ac:dyDescent="0.25">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row>
    <row r="428" spans="10:109" x14ac:dyDescent="0.25">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row>
    <row r="429" spans="10:109" x14ac:dyDescent="0.25">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row>
    <row r="430" spans="10:109" x14ac:dyDescent="0.25">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row>
    <row r="431" spans="10:109" x14ac:dyDescent="0.25">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row>
    <row r="432" spans="10:109" x14ac:dyDescent="0.25">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row>
    <row r="433" spans="10:109" x14ac:dyDescent="0.25">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row>
    <row r="434" spans="10:109" x14ac:dyDescent="0.25">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row>
    <row r="435" spans="10:109" x14ac:dyDescent="0.2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row>
    <row r="436" spans="10:109" x14ac:dyDescent="0.25">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row>
    <row r="437" spans="10:109" x14ac:dyDescent="0.25">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row>
    <row r="438" spans="10:109" x14ac:dyDescent="0.25">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row>
    <row r="439" spans="10:109" x14ac:dyDescent="0.25">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row>
    <row r="440" spans="10:109" x14ac:dyDescent="0.25">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row>
    <row r="441" spans="10:109" x14ac:dyDescent="0.25">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row>
    <row r="442" spans="10:109" x14ac:dyDescent="0.25">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row>
    <row r="443" spans="10:109" x14ac:dyDescent="0.25">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row>
    <row r="444" spans="10:109" x14ac:dyDescent="0.25">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row>
    <row r="445" spans="10:109" x14ac:dyDescent="0.2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row>
    <row r="446" spans="10:109" x14ac:dyDescent="0.25">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row>
    <row r="447" spans="10:109" x14ac:dyDescent="0.25">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row>
    <row r="448" spans="10:109" x14ac:dyDescent="0.25">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row>
    <row r="449" spans="10:109" x14ac:dyDescent="0.25">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row>
    <row r="450" spans="10:109" x14ac:dyDescent="0.25">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row>
    <row r="451" spans="10:109" x14ac:dyDescent="0.25">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row>
    <row r="452" spans="10:109" x14ac:dyDescent="0.25">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row>
    <row r="453" spans="10:109" x14ac:dyDescent="0.25">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row>
    <row r="454" spans="10:109" x14ac:dyDescent="0.25">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row>
    <row r="455" spans="10:109" x14ac:dyDescent="0.2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row>
    <row r="456" spans="10:109" x14ac:dyDescent="0.25">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row>
    <row r="457" spans="10:109" x14ac:dyDescent="0.25">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row>
    <row r="458" spans="10:109" x14ac:dyDescent="0.25">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row>
    <row r="459" spans="10:109" x14ac:dyDescent="0.25">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row>
    <row r="460" spans="10:109" x14ac:dyDescent="0.25">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row>
    <row r="461" spans="10:109" x14ac:dyDescent="0.25">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row>
    <row r="462" spans="10:109" x14ac:dyDescent="0.25">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row>
    <row r="463" spans="10:109" x14ac:dyDescent="0.25">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row>
    <row r="464" spans="10:109" x14ac:dyDescent="0.25">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row>
    <row r="465" spans="10:109" x14ac:dyDescent="0.2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row>
    <row r="466" spans="10:109" x14ac:dyDescent="0.25">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row>
    <row r="467" spans="10:109" x14ac:dyDescent="0.25">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row>
    <row r="468" spans="10:109" x14ac:dyDescent="0.25">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row>
    <row r="469" spans="10:109" x14ac:dyDescent="0.25">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row>
    <row r="470" spans="10:109" x14ac:dyDescent="0.25">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row>
    <row r="471" spans="10:109" x14ac:dyDescent="0.25">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row>
    <row r="472" spans="10:109" x14ac:dyDescent="0.25">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row>
    <row r="473" spans="10:109" x14ac:dyDescent="0.25">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row>
    <row r="474" spans="10:109" x14ac:dyDescent="0.25">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row>
    <row r="475" spans="10:109" x14ac:dyDescent="0.2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row>
    <row r="476" spans="10:109" x14ac:dyDescent="0.25">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row>
    <row r="477" spans="10:109" x14ac:dyDescent="0.25">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row>
    <row r="478" spans="10:109" x14ac:dyDescent="0.25">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row>
    <row r="479" spans="10:109" x14ac:dyDescent="0.25">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row>
    <row r="480" spans="10:109" x14ac:dyDescent="0.25">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row>
    <row r="481" spans="10:109" x14ac:dyDescent="0.25">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row>
    <row r="482" spans="10:109" x14ac:dyDescent="0.25">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row>
    <row r="483" spans="10:109" x14ac:dyDescent="0.25">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row>
    <row r="484" spans="10:109" x14ac:dyDescent="0.25">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row>
    <row r="485" spans="10:109" x14ac:dyDescent="0.2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row>
    <row r="486" spans="10:109" x14ac:dyDescent="0.25">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row>
    <row r="487" spans="10:109" x14ac:dyDescent="0.25">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row>
    <row r="488" spans="10:109" x14ac:dyDescent="0.25">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row>
    <row r="489" spans="10:109" x14ac:dyDescent="0.25">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row>
    <row r="490" spans="10:109" x14ac:dyDescent="0.25">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row>
    <row r="491" spans="10:109" x14ac:dyDescent="0.25">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row>
    <row r="492" spans="10:109" x14ac:dyDescent="0.25">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row>
    <row r="493" spans="10:109" x14ac:dyDescent="0.25">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row>
    <row r="494" spans="10:109" x14ac:dyDescent="0.25">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row>
    <row r="495" spans="10:109" x14ac:dyDescent="0.2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row>
    <row r="496" spans="10:109" x14ac:dyDescent="0.25">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row>
    <row r="497" spans="10:109" x14ac:dyDescent="0.25">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row>
    <row r="498" spans="10:109" x14ac:dyDescent="0.25">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row>
    <row r="499" spans="10:109" x14ac:dyDescent="0.25">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row>
    <row r="500" spans="10:109" x14ac:dyDescent="0.25">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row>
    <row r="501" spans="10:109" x14ac:dyDescent="0.25">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row>
    <row r="502" spans="10:109" x14ac:dyDescent="0.25">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row>
    <row r="503" spans="10:109" x14ac:dyDescent="0.25">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row>
    <row r="504" spans="10:109" x14ac:dyDescent="0.25">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row>
    <row r="505" spans="10:109" x14ac:dyDescent="0.2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row>
    <row r="506" spans="10:109" x14ac:dyDescent="0.25">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row>
    <row r="507" spans="10:109" x14ac:dyDescent="0.25">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row>
    <row r="508" spans="10:109" x14ac:dyDescent="0.25">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row>
    <row r="509" spans="10:109" x14ac:dyDescent="0.25">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row>
    <row r="510" spans="10:109" x14ac:dyDescent="0.25">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row>
    <row r="511" spans="10:109" x14ac:dyDescent="0.25">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row>
    <row r="512" spans="10:109" x14ac:dyDescent="0.25">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row>
    <row r="513" spans="10:109" x14ac:dyDescent="0.25">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row>
    <row r="514" spans="10:109" x14ac:dyDescent="0.25">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row>
    <row r="515" spans="10:109" x14ac:dyDescent="0.2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row>
    <row r="516" spans="10:109" x14ac:dyDescent="0.25">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row>
    <row r="517" spans="10:109" x14ac:dyDescent="0.25">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row>
    <row r="518" spans="10:109" x14ac:dyDescent="0.25">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row>
    <row r="519" spans="10:109" x14ac:dyDescent="0.25">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row>
    <row r="520" spans="10:109" x14ac:dyDescent="0.25">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row>
    <row r="521" spans="10:109" x14ac:dyDescent="0.25">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row>
    <row r="522" spans="10:109" x14ac:dyDescent="0.25">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row>
    <row r="523" spans="10:109" x14ac:dyDescent="0.25">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row>
    <row r="524" spans="10:109" x14ac:dyDescent="0.25">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row>
    <row r="525" spans="10:109" x14ac:dyDescent="0.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row>
    <row r="526" spans="10:109" x14ac:dyDescent="0.25">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row>
    <row r="527" spans="10:109" x14ac:dyDescent="0.25">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row>
    <row r="528" spans="10:109" x14ac:dyDescent="0.25">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row>
    <row r="529" spans="10:109" x14ac:dyDescent="0.25">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row>
    <row r="530" spans="10:109" x14ac:dyDescent="0.25">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row>
    <row r="531" spans="10:109" x14ac:dyDescent="0.25">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row>
    <row r="532" spans="10:109" x14ac:dyDescent="0.25">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row>
    <row r="533" spans="10:109" x14ac:dyDescent="0.25">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row>
    <row r="534" spans="10:109" x14ac:dyDescent="0.25">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row>
    <row r="535" spans="10:109" x14ac:dyDescent="0.2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row>
    <row r="536" spans="10:109" x14ac:dyDescent="0.25">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row>
    <row r="537" spans="10:109" x14ac:dyDescent="0.25">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row>
    <row r="538" spans="10:109" x14ac:dyDescent="0.25">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row>
    <row r="539" spans="10:109" x14ac:dyDescent="0.25">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row>
    <row r="540" spans="10:109" x14ac:dyDescent="0.25">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row>
    <row r="541" spans="10:109" x14ac:dyDescent="0.25">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row>
    <row r="542" spans="10:109" x14ac:dyDescent="0.25">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row>
    <row r="543" spans="10:109" x14ac:dyDescent="0.25">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row>
    <row r="544" spans="10:109" x14ac:dyDescent="0.25">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row>
    <row r="545" spans="10:109" x14ac:dyDescent="0.2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row>
    <row r="546" spans="10:109" x14ac:dyDescent="0.25">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row>
    <row r="547" spans="10:109" x14ac:dyDescent="0.25">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row>
    <row r="548" spans="10:109" x14ac:dyDescent="0.25">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row>
    <row r="549" spans="10:109" x14ac:dyDescent="0.25">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row>
    <row r="550" spans="10:109" x14ac:dyDescent="0.25">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row>
    <row r="551" spans="10:109" x14ac:dyDescent="0.25">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row>
    <row r="552" spans="10:109" x14ac:dyDescent="0.25">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row>
    <row r="553" spans="10:109" x14ac:dyDescent="0.25">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row>
    <row r="554" spans="10:109" x14ac:dyDescent="0.25">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row>
    <row r="555" spans="10:109" x14ac:dyDescent="0.2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row>
    <row r="556" spans="10:109" x14ac:dyDescent="0.25">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row>
    <row r="557" spans="10:109" x14ac:dyDescent="0.25">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row>
    <row r="558" spans="10:109" x14ac:dyDescent="0.25">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row>
    <row r="559" spans="10:109" x14ac:dyDescent="0.25">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row>
    <row r="560" spans="10:109" x14ac:dyDescent="0.25">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row>
    <row r="561" spans="10:109" x14ac:dyDescent="0.25">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row>
    <row r="562" spans="10:109" x14ac:dyDescent="0.25">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row>
    <row r="563" spans="10:109" x14ac:dyDescent="0.25">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row>
    <row r="564" spans="10:109" x14ac:dyDescent="0.25">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row>
    <row r="565" spans="10:109" x14ac:dyDescent="0.2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row>
    <row r="566" spans="10:109" x14ac:dyDescent="0.25">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row>
    <row r="567" spans="10:109" x14ac:dyDescent="0.25">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row>
    <row r="568" spans="10:109" x14ac:dyDescent="0.25">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row>
    <row r="569" spans="10:109" x14ac:dyDescent="0.25">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row>
    <row r="570" spans="10:109" x14ac:dyDescent="0.25">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row>
    <row r="571" spans="10:109" x14ac:dyDescent="0.25">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row>
    <row r="572" spans="10:109" x14ac:dyDescent="0.25">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row>
    <row r="573" spans="10:109" x14ac:dyDescent="0.25">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row>
    <row r="574" spans="10:109" x14ac:dyDescent="0.25">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row>
    <row r="575" spans="10:109" x14ac:dyDescent="0.2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row>
    <row r="576" spans="10:109" x14ac:dyDescent="0.25">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row>
    <row r="577" spans="10:109" x14ac:dyDescent="0.25">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row>
    <row r="578" spans="10:109" x14ac:dyDescent="0.25">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row>
    <row r="579" spans="10:109" x14ac:dyDescent="0.25">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row>
    <row r="580" spans="10:109" x14ac:dyDescent="0.25">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row>
    <row r="581" spans="10:109" x14ac:dyDescent="0.25">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row>
    <row r="582" spans="10:109" x14ac:dyDescent="0.25">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row>
    <row r="583" spans="10:109" x14ac:dyDescent="0.25">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row>
    <row r="584" spans="10:109" x14ac:dyDescent="0.25">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row>
    <row r="585" spans="10:109" x14ac:dyDescent="0.2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row>
    <row r="586" spans="10:109" x14ac:dyDescent="0.25">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row>
    <row r="587" spans="10:109" x14ac:dyDescent="0.25">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row>
    <row r="588" spans="10:109" x14ac:dyDescent="0.25">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row>
    <row r="589" spans="10:109" x14ac:dyDescent="0.25">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row>
    <row r="590" spans="10:109" x14ac:dyDescent="0.25">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row>
    <row r="591" spans="10:109" x14ac:dyDescent="0.25">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row>
    <row r="592" spans="10:109" x14ac:dyDescent="0.25">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row>
    <row r="593" spans="10:109" x14ac:dyDescent="0.25">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row>
    <row r="594" spans="10:109" x14ac:dyDescent="0.25">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row>
    <row r="595" spans="10:109" x14ac:dyDescent="0.2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row>
    <row r="596" spans="10:109" x14ac:dyDescent="0.25">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row>
    <row r="597" spans="10:109" x14ac:dyDescent="0.25">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row>
    <row r="598" spans="10:109" x14ac:dyDescent="0.25">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row>
    <row r="599" spans="10:109" x14ac:dyDescent="0.25">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row>
    <row r="600" spans="10:109" x14ac:dyDescent="0.25">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row>
    <row r="601" spans="10:109" x14ac:dyDescent="0.25">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row>
    <row r="602" spans="10:109" x14ac:dyDescent="0.25">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row>
    <row r="603" spans="10:109" x14ac:dyDescent="0.25">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row>
    <row r="604" spans="10:109" x14ac:dyDescent="0.25">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row>
    <row r="605" spans="10:109" x14ac:dyDescent="0.2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row>
    <row r="606" spans="10:109" x14ac:dyDescent="0.25">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row>
    <row r="607" spans="10:109" x14ac:dyDescent="0.25">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row>
    <row r="608" spans="10:109" x14ac:dyDescent="0.25">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row>
    <row r="609" spans="10:109" x14ac:dyDescent="0.25">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row>
    <row r="610" spans="10:109" x14ac:dyDescent="0.25">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row>
    <row r="611" spans="10:109" x14ac:dyDescent="0.25">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row>
    <row r="612" spans="10:109" x14ac:dyDescent="0.25">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row>
    <row r="613" spans="10:109" x14ac:dyDescent="0.25">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row>
    <row r="614" spans="10:109" x14ac:dyDescent="0.25">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row>
    <row r="615" spans="10:109" x14ac:dyDescent="0.2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row>
    <row r="616" spans="10:109" x14ac:dyDescent="0.25">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row>
    <row r="617" spans="10:109" x14ac:dyDescent="0.25">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row>
    <row r="618" spans="10:109" x14ac:dyDescent="0.25">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row>
    <row r="619" spans="10:109" x14ac:dyDescent="0.25">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row>
    <row r="620" spans="10:109" x14ac:dyDescent="0.25">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row>
    <row r="621" spans="10:109" x14ac:dyDescent="0.25">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row>
    <row r="622" spans="10:109" x14ac:dyDescent="0.25">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row>
    <row r="623" spans="10:109" x14ac:dyDescent="0.25">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row>
    <row r="624" spans="10:109" x14ac:dyDescent="0.25">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row>
    <row r="625" spans="10:109" x14ac:dyDescent="0.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row>
    <row r="626" spans="10:109" x14ac:dyDescent="0.25">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row>
    <row r="627" spans="10:109" x14ac:dyDescent="0.25">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row>
    <row r="628" spans="10:109" x14ac:dyDescent="0.25">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row>
    <row r="629" spans="10:109" x14ac:dyDescent="0.25">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row>
    <row r="630" spans="10:109" x14ac:dyDescent="0.25">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row>
    <row r="631" spans="10:109" x14ac:dyDescent="0.25">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row>
    <row r="632" spans="10:109" x14ac:dyDescent="0.25">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row>
    <row r="633" spans="10:109" x14ac:dyDescent="0.25">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row>
    <row r="634" spans="10:109" x14ac:dyDescent="0.25">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row>
    <row r="635" spans="10:109" x14ac:dyDescent="0.2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row>
    <row r="636" spans="10:109" x14ac:dyDescent="0.25">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row>
    <row r="637" spans="10:109" x14ac:dyDescent="0.25">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row>
    <row r="638" spans="10:109" x14ac:dyDescent="0.25">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row>
    <row r="639" spans="10:109" x14ac:dyDescent="0.25">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row>
    <row r="640" spans="10:109" x14ac:dyDescent="0.25">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row>
    <row r="641" spans="10:109" x14ac:dyDescent="0.25">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row>
    <row r="642" spans="10:109" x14ac:dyDescent="0.25">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row>
    <row r="643" spans="10:109" x14ac:dyDescent="0.25">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row>
    <row r="644" spans="10:109" x14ac:dyDescent="0.25">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row>
    <row r="645" spans="10:109" x14ac:dyDescent="0.2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row>
    <row r="646" spans="10:109" x14ac:dyDescent="0.25">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row>
    <row r="647" spans="10:109" x14ac:dyDescent="0.25">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row>
    <row r="648" spans="10:109" x14ac:dyDescent="0.25">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row>
    <row r="649" spans="10:109" x14ac:dyDescent="0.25">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row>
    <row r="650" spans="10:109" x14ac:dyDescent="0.25">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row>
    <row r="651" spans="10:109" x14ac:dyDescent="0.25">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row>
    <row r="652" spans="10:109" x14ac:dyDescent="0.25">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row>
    <row r="653" spans="10:109" x14ac:dyDescent="0.25">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row>
    <row r="654" spans="10:109" x14ac:dyDescent="0.25">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row>
    <row r="655" spans="10:109" x14ac:dyDescent="0.2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row>
    <row r="656" spans="10:109" x14ac:dyDescent="0.25">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row>
    <row r="657" spans="10:109" x14ac:dyDescent="0.25">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row>
    <row r="658" spans="10:109" x14ac:dyDescent="0.25">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row>
    <row r="659" spans="10:109" x14ac:dyDescent="0.25">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row>
    <row r="660" spans="10:109" x14ac:dyDescent="0.25">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row>
    <row r="661" spans="10:109" x14ac:dyDescent="0.25">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row>
    <row r="662" spans="10:109" x14ac:dyDescent="0.25">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row>
    <row r="663" spans="10:109" x14ac:dyDescent="0.25">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row>
    <row r="664" spans="10:109" x14ac:dyDescent="0.25">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row>
    <row r="665" spans="10:109" x14ac:dyDescent="0.2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row>
    <row r="666" spans="10:109" x14ac:dyDescent="0.25">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row>
    <row r="667" spans="10:109" x14ac:dyDescent="0.25">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row>
    <row r="668" spans="10:109" x14ac:dyDescent="0.25">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row>
    <row r="669" spans="10:109" x14ac:dyDescent="0.25">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row>
    <row r="670" spans="10:109" x14ac:dyDescent="0.25">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row>
    <row r="671" spans="10:109" x14ac:dyDescent="0.25">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row>
    <row r="672" spans="10:109" x14ac:dyDescent="0.25">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row>
    <row r="673" spans="10:109" x14ac:dyDescent="0.25">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row>
    <row r="674" spans="10:109" x14ac:dyDescent="0.25">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row>
    <row r="675" spans="10:109" x14ac:dyDescent="0.2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row>
    <row r="676" spans="10:109" x14ac:dyDescent="0.25">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row>
    <row r="677" spans="10:109" x14ac:dyDescent="0.25">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row>
    <row r="678" spans="10:109" x14ac:dyDescent="0.25">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row>
    <row r="679" spans="10:109" x14ac:dyDescent="0.25">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row>
    <row r="680" spans="10:109" x14ac:dyDescent="0.25">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row>
    <row r="681" spans="10:109" x14ac:dyDescent="0.25">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row>
    <row r="682" spans="10:109" x14ac:dyDescent="0.25">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row>
    <row r="683" spans="10:109" x14ac:dyDescent="0.25">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row>
    <row r="684" spans="10:109" x14ac:dyDescent="0.25">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row>
    <row r="685" spans="10:109" x14ac:dyDescent="0.2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row>
    <row r="686" spans="10:109" x14ac:dyDescent="0.25">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row>
    <row r="687" spans="10:109" x14ac:dyDescent="0.25">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row>
    <row r="688" spans="10:109" x14ac:dyDescent="0.25">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row>
    <row r="689" spans="10:109" x14ac:dyDescent="0.25">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row>
    <row r="690" spans="10:109" x14ac:dyDescent="0.25">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row>
    <row r="691" spans="10:109" x14ac:dyDescent="0.25">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row>
    <row r="692" spans="10:109" x14ac:dyDescent="0.25">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row>
    <row r="693" spans="10:109" x14ac:dyDescent="0.25">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row>
    <row r="694" spans="10:109" x14ac:dyDescent="0.25">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row>
    <row r="695" spans="10:109" x14ac:dyDescent="0.2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row>
    <row r="696" spans="10:109" x14ac:dyDescent="0.25">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row>
    <row r="697" spans="10:109" x14ac:dyDescent="0.25">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row>
    <row r="698" spans="10:109" x14ac:dyDescent="0.25">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row>
    <row r="699" spans="10:109" x14ac:dyDescent="0.25">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row>
    <row r="700" spans="10:109" x14ac:dyDescent="0.25">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row>
    <row r="701" spans="10:109" x14ac:dyDescent="0.25">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row>
    <row r="702" spans="10:109" x14ac:dyDescent="0.25">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row>
    <row r="703" spans="10:109" x14ac:dyDescent="0.25">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row>
    <row r="704" spans="10:109" x14ac:dyDescent="0.25">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row>
    <row r="705" spans="10:109" x14ac:dyDescent="0.2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row>
    <row r="706" spans="10:109" x14ac:dyDescent="0.25">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row>
    <row r="707" spans="10:109" x14ac:dyDescent="0.25">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row>
    <row r="708" spans="10:109" x14ac:dyDescent="0.25">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row>
    <row r="709" spans="10:109" x14ac:dyDescent="0.25">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row>
    <row r="710" spans="10:109" x14ac:dyDescent="0.25">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row>
    <row r="711" spans="10:109" x14ac:dyDescent="0.25">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row>
    <row r="712" spans="10:109" x14ac:dyDescent="0.25">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row>
    <row r="713" spans="10:109" x14ac:dyDescent="0.25">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row>
    <row r="714" spans="10:109" x14ac:dyDescent="0.25">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row>
    <row r="715" spans="10:109" x14ac:dyDescent="0.2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row>
    <row r="716" spans="10:109" x14ac:dyDescent="0.25">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row>
    <row r="717" spans="10:109" x14ac:dyDescent="0.25">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row>
    <row r="718" spans="10:109" x14ac:dyDescent="0.25">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row>
    <row r="719" spans="10:109" x14ac:dyDescent="0.25">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row>
    <row r="720" spans="10:109" x14ac:dyDescent="0.25">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row>
    <row r="721" spans="10:109" x14ac:dyDescent="0.25">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row>
    <row r="722" spans="10:109" x14ac:dyDescent="0.25">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row>
    <row r="723" spans="10:109" x14ac:dyDescent="0.25">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row>
    <row r="724" spans="10:109" x14ac:dyDescent="0.25">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row>
    <row r="725" spans="10:109" x14ac:dyDescent="0.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row>
    <row r="726" spans="10:109" x14ac:dyDescent="0.25">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row>
    <row r="727" spans="10:109" x14ac:dyDescent="0.25">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row>
    <row r="728" spans="10:109" x14ac:dyDescent="0.25">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row>
    <row r="729" spans="10:109" x14ac:dyDescent="0.25">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row>
    <row r="730" spans="10:109" x14ac:dyDescent="0.25">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row>
    <row r="731" spans="10:109" x14ac:dyDescent="0.25">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row>
    <row r="732" spans="10:109" x14ac:dyDescent="0.25">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row>
    <row r="733" spans="10:109" x14ac:dyDescent="0.25">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row>
    <row r="734" spans="10:109" x14ac:dyDescent="0.25">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row>
    <row r="735" spans="10:109" x14ac:dyDescent="0.2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row>
    <row r="736" spans="10:109" x14ac:dyDescent="0.25">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row>
    <row r="737" spans="10:109" x14ac:dyDescent="0.25">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row>
    <row r="738" spans="10:109" x14ac:dyDescent="0.25">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row>
    <row r="739" spans="10:109" x14ac:dyDescent="0.25">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row>
    <row r="740" spans="10:109" x14ac:dyDescent="0.25">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row>
    <row r="741" spans="10:109" x14ac:dyDescent="0.25">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row>
    <row r="742" spans="10:109" x14ac:dyDescent="0.25">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row>
    <row r="743" spans="10:109" x14ac:dyDescent="0.25">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row>
    <row r="744" spans="10:109" x14ac:dyDescent="0.25">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row>
    <row r="745" spans="10:109" x14ac:dyDescent="0.2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row>
    <row r="746" spans="10:109" x14ac:dyDescent="0.25">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row>
    <row r="747" spans="10:109" x14ac:dyDescent="0.25">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row>
    <row r="748" spans="10:109" x14ac:dyDescent="0.25">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row>
    <row r="749" spans="10:109" x14ac:dyDescent="0.25">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row>
    <row r="750" spans="10:109" x14ac:dyDescent="0.25">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row>
    <row r="751" spans="10:109" x14ac:dyDescent="0.25">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row>
    <row r="752" spans="10:109" x14ac:dyDescent="0.25">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row>
    <row r="753" spans="10:109" x14ac:dyDescent="0.25">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row>
    <row r="754" spans="10:109" x14ac:dyDescent="0.25">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row>
    <row r="755" spans="10:109" x14ac:dyDescent="0.2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row>
    <row r="756" spans="10:109" x14ac:dyDescent="0.25">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row>
    <row r="757" spans="10:109" x14ac:dyDescent="0.25">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row>
    <row r="758" spans="10:109" x14ac:dyDescent="0.25">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row>
    <row r="759" spans="10:109" x14ac:dyDescent="0.25">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row>
    <row r="760" spans="10:109" x14ac:dyDescent="0.25">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row>
    <row r="761" spans="10:109" x14ac:dyDescent="0.25">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row>
    <row r="762" spans="10:109" x14ac:dyDescent="0.25">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row>
    <row r="763" spans="10:109" x14ac:dyDescent="0.25">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row>
    <row r="764" spans="10:109" x14ac:dyDescent="0.25">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row>
    <row r="765" spans="10:109" x14ac:dyDescent="0.2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row>
    <row r="766" spans="10:109" x14ac:dyDescent="0.25">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row>
    <row r="767" spans="10:109" x14ac:dyDescent="0.25">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row>
    <row r="768" spans="10:109" x14ac:dyDescent="0.25">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row>
    <row r="769" spans="10:109" x14ac:dyDescent="0.25">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row>
    <row r="770" spans="10:109" x14ac:dyDescent="0.25">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row>
    <row r="771" spans="10:109" x14ac:dyDescent="0.25">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row>
    <row r="772" spans="10:109" x14ac:dyDescent="0.25">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row>
    <row r="773" spans="10:109" x14ac:dyDescent="0.25">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row>
    <row r="774" spans="10:109" x14ac:dyDescent="0.25">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row>
    <row r="775" spans="10:109" x14ac:dyDescent="0.2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row>
    <row r="776" spans="10:109" x14ac:dyDescent="0.25">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row>
    <row r="777" spans="10:109" x14ac:dyDescent="0.25">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row>
    <row r="778" spans="10:109" x14ac:dyDescent="0.25">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row>
    <row r="779" spans="10:109" x14ac:dyDescent="0.25">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row>
    <row r="780" spans="10:109" x14ac:dyDescent="0.25">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row>
    <row r="781" spans="10:109" x14ac:dyDescent="0.25">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row>
    <row r="782" spans="10:109" x14ac:dyDescent="0.25">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row>
    <row r="783" spans="10:109" x14ac:dyDescent="0.25">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row>
    <row r="784" spans="10:109" x14ac:dyDescent="0.25">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row>
    <row r="785" spans="10:109" x14ac:dyDescent="0.2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row>
    <row r="786" spans="10:109" x14ac:dyDescent="0.25">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row>
    <row r="787" spans="10:109" x14ac:dyDescent="0.25">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row>
    <row r="788" spans="10:109" x14ac:dyDescent="0.25">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row>
    <row r="789" spans="10:109" x14ac:dyDescent="0.25">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row>
    <row r="790" spans="10:109" x14ac:dyDescent="0.25">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row>
    <row r="791" spans="10:109" x14ac:dyDescent="0.25">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row>
    <row r="792" spans="10:109" x14ac:dyDescent="0.25">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row>
    <row r="793" spans="10:109" x14ac:dyDescent="0.25">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row>
    <row r="794" spans="10:109" x14ac:dyDescent="0.25">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row>
    <row r="795" spans="10:109" x14ac:dyDescent="0.2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row>
    <row r="796" spans="10:109" x14ac:dyDescent="0.25">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row>
    <row r="797" spans="10:109" x14ac:dyDescent="0.25">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row>
    <row r="798" spans="10:109" x14ac:dyDescent="0.25">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row>
    <row r="799" spans="10:109" x14ac:dyDescent="0.25">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row>
    <row r="800" spans="10:109" x14ac:dyDescent="0.25">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row>
    <row r="801" spans="10:109" x14ac:dyDescent="0.25">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row>
    <row r="802" spans="10:109" x14ac:dyDescent="0.25">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row>
    <row r="803" spans="10:109" x14ac:dyDescent="0.25">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row>
    <row r="804" spans="10:109" x14ac:dyDescent="0.25">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row>
    <row r="805" spans="10:109" x14ac:dyDescent="0.2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row>
    <row r="806" spans="10:109" x14ac:dyDescent="0.25">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row>
    <row r="807" spans="10:109" x14ac:dyDescent="0.25">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row>
    <row r="808" spans="10:109" x14ac:dyDescent="0.25">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row>
    <row r="809" spans="10:109" x14ac:dyDescent="0.25">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row>
    <row r="810" spans="10:109" x14ac:dyDescent="0.25">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row>
    <row r="811" spans="10:109" x14ac:dyDescent="0.25">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row>
    <row r="812" spans="10:109" x14ac:dyDescent="0.25">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row>
    <row r="813" spans="10:109" x14ac:dyDescent="0.25">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row>
    <row r="814" spans="10:109" x14ac:dyDescent="0.25">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row>
    <row r="815" spans="10:109" x14ac:dyDescent="0.2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row>
    <row r="816" spans="10:109" x14ac:dyDescent="0.25">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row>
    <row r="817" spans="10:109" x14ac:dyDescent="0.25">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row>
    <row r="818" spans="10:109" x14ac:dyDescent="0.25">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row>
    <row r="819" spans="10:109" x14ac:dyDescent="0.25">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row>
    <row r="820" spans="10:109" x14ac:dyDescent="0.25">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row>
    <row r="821" spans="10:109" x14ac:dyDescent="0.25">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row>
    <row r="822" spans="10:109" x14ac:dyDescent="0.25">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row>
    <row r="823" spans="10:109" x14ac:dyDescent="0.25">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row>
    <row r="824" spans="10:109" x14ac:dyDescent="0.25">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row>
    <row r="825" spans="10:109" x14ac:dyDescent="0.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row>
    <row r="826" spans="10:109" x14ac:dyDescent="0.25">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row>
    <row r="827" spans="10:109" x14ac:dyDescent="0.25">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row>
    <row r="828" spans="10:109" x14ac:dyDescent="0.25">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row>
    <row r="829" spans="10:109" x14ac:dyDescent="0.25">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row>
    <row r="830" spans="10:109" x14ac:dyDescent="0.25">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row>
    <row r="831" spans="10:109" x14ac:dyDescent="0.25">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row>
    <row r="832" spans="10:109" x14ac:dyDescent="0.25">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row>
    <row r="833" spans="10:109" x14ac:dyDescent="0.25">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row>
    <row r="834" spans="10:109" x14ac:dyDescent="0.25">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row>
    <row r="835" spans="10:109" x14ac:dyDescent="0.2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row>
    <row r="836" spans="10:109" x14ac:dyDescent="0.25">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row>
    <row r="837" spans="10:109" x14ac:dyDescent="0.25">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row>
    <row r="838" spans="10:109" x14ac:dyDescent="0.25">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row>
    <row r="839" spans="10:109" x14ac:dyDescent="0.25">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row>
    <row r="840" spans="10:109" x14ac:dyDescent="0.25">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row>
    <row r="841" spans="10:109" x14ac:dyDescent="0.25">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row>
    <row r="842" spans="10:109" x14ac:dyDescent="0.25">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row>
    <row r="843" spans="10:109" x14ac:dyDescent="0.25">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row>
    <row r="844" spans="10:109" x14ac:dyDescent="0.25">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row>
    <row r="845" spans="10:109" x14ac:dyDescent="0.2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row>
    <row r="846" spans="10:109" x14ac:dyDescent="0.25">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row>
    <row r="847" spans="10:109" x14ac:dyDescent="0.25">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row>
    <row r="848" spans="10:109" x14ac:dyDescent="0.25">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row>
    <row r="849" spans="10:109" x14ac:dyDescent="0.25">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row>
    <row r="850" spans="10:109" x14ac:dyDescent="0.25">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row>
    <row r="851" spans="10:109" x14ac:dyDescent="0.25">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row>
    <row r="852" spans="10:109" x14ac:dyDescent="0.25">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row>
    <row r="853" spans="10:109" x14ac:dyDescent="0.25">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row>
    <row r="854" spans="10:109" x14ac:dyDescent="0.25">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row>
    <row r="855" spans="10:109" x14ac:dyDescent="0.2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row>
    <row r="856" spans="10:109" x14ac:dyDescent="0.25">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row>
    <row r="857" spans="10:109" x14ac:dyDescent="0.25">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row>
    <row r="858" spans="10:109" x14ac:dyDescent="0.25">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row>
    <row r="859" spans="10:109" x14ac:dyDescent="0.25">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row>
    <row r="860" spans="10:109" x14ac:dyDescent="0.25">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row>
    <row r="861" spans="10:109" x14ac:dyDescent="0.25">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row>
    <row r="862" spans="10:109" x14ac:dyDescent="0.25">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row>
    <row r="863" spans="10:109" x14ac:dyDescent="0.25">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row>
    <row r="864" spans="10:109" x14ac:dyDescent="0.25">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row>
    <row r="865" spans="10:109" x14ac:dyDescent="0.2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row>
    <row r="866" spans="10:109" x14ac:dyDescent="0.25">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row>
    <row r="867" spans="10:109" x14ac:dyDescent="0.25">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row>
    <row r="868" spans="10:109" x14ac:dyDescent="0.25">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row>
    <row r="869" spans="10:109" x14ac:dyDescent="0.25">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row>
    <row r="870" spans="10:109" x14ac:dyDescent="0.25">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row>
    <row r="871" spans="10:109" x14ac:dyDescent="0.25">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row>
    <row r="872" spans="10:109" x14ac:dyDescent="0.25">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row>
    <row r="873" spans="10:109" x14ac:dyDescent="0.25">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row>
    <row r="874" spans="10:109" x14ac:dyDescent="0.25">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row>
    <row r="875" spans="10:109" x14ac:dyDescent="0.2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row>
    <row r="876" spans="10:109" x14ac:dyDescent="0.25">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row>
    <row r="877" spans="10:109" x14ac:dyDescent="0.25">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row>
    <row r="878" spans="10:109" x14ac:dyDescent="0.25">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row>
    <row r="879" spans="10:109" x14ac:dyDescent="0.25">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row>
    <row r="880" spans="10:109" x14ac:dyDescent="0.25">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row>
    <row r="881" spans="10:109" x14ac:dyDescent="0.25">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row>
    <row r="882" spans="10:109" x14ac:dyDescent="0.25">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row>
    <row r="883" spans="10:109" x14ac:dyDescent="0.25">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row>
    <row r="884" spans="10:109" x14ac:dyDescent="0.25">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row>
    <row r="885" spans="10:109" x14ac:dyDescent="0.2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row>
    <row r="886" spans="10:109" x14ac:dyDescent="0.25">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row>
    <row r="887" spans="10:109" x14ac:dyDescent="0.25">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row>
    <row r="888" spans="10:109" x14ac:dyDescent="0.25">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row>
    <row r="889" spans="10:109" x14ac:dyDescent="0.25">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row>
    <row r="890" spans="10:109" x14ac:dyDescent="0.25">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row>
    <row r="891" spans="10:109" x14ac:dyDescent="0.25">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row>
    <row r="892" spans="10:109" x14ac:dyDescent="0.25">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row>
    <row r="893" spans="10:109" x14ac:dyDescent="0.25">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row>
    <row r="894" spans="10:109" x14ac:dyDescent="0.25">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row>
    <row r="895" spans="10:109" x14ac:dyDescent="0.2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row>
    <row r="896" spans="10:109" x14ac:dyDescent="0.25">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row>
    <row r="897" spans="10:109" x14ac:dyDescent="0.25">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row>
    <row r="898" spans="10:109" x14ac:dyDescent="0.25">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row>
    <row r="899" spans="10:109" x14ac:dyDescent="0.25">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row>
    <row r="900" spans="10:109" x14ac:dyDescent="0.25">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row>
    <row r="901" spans="10:109" x14ac:dyDescent="0.25">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row>
    <row r="902" spans="10:109" x14ac:dyDescent="0.25">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row>
    <row r="903" spans="10:109" x14ac:dyDescent="0.25">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row>
    <row r="904" spans="10:109" x14ac:dyDescent="0.25">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row>
    <row r="905" spans="10:109" x14ac:dyDescent="0.2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row>
    <row r="906" spans="10:109" x14ac:dyDescent="0.25">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row>
    <row r="907" spans="10:109" x14ac:dyDescent="0.25">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row>
    <row r="908" spans="10:109" x14ac:dyDescent="0.25">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row>
    <row r="909" spans="10:109" x14ac:dyDescent="0.25">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row>
    <row r="910" spans="10:109" x14ac:dyDescent="0.25">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row>
    <row r="911" spans="10:109" x14ac:dyDescent="0.25">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row>
    <row r="912" spans="10:109" x14ac:dyDescent="0.25">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row>
    <row r="913" spans="10:109" x14ac:dyDescent="0.25">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row>
    <row r="914" spans="10:109" x14ac:dyDescent="0.25">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row>
    <row r="915" spans="10:109" x14ac:dyDescent="0.2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row>
    <row r="916" spans="10:109" x14ac:dyDescent="0.25">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row>
    <row r="917" spans="10:109" x14ac:dyDescent="0.25">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row>
    <row r="918" spans="10:109" x14ac:dyDescent="0.25">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row>
    <row r="919" spans="10:109" x14ac:dyDescent="0.25">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row>
    <row r="920" spans="10:109" x14ac:dyDescent="0.25">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row>
    <row r="921" spans="10:109" x14ac:dyDescent="0.25">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row>
    <row r="922" spans="10:109" x14ac:dyDescent="0.25">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row>
    <row r="923" spans="10:109" x14ac:dyDescent="0.25">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row>
    <row r="924" spans="10:109" x14ac:dyDescent="0.25">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row>
    <row r="925" spans="10:109" x14ac:dyDescent="0.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row>
    <row r="926" spans="10:109" x14ac:dyDescent="0.25">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row>
    <row r="927" spans="10:109" x14ac:dyDescent="0.25">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row>
    <row r="928" spans="10:109" x14ac:dyDescent="0.25">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row>
    <row r="929" spans="10:109" x14ac:dyDescent="0.25">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row>
    <row r="930" spans="10:109" x14ac:dyDescent="0.25">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row>
    <row r="931" spans="10:109" x14ac:dyDescent="0.25">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row>
    <row r="932" spans="10:109" x14ac:dyDescent="0.25">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row>
    <row r="933" spans="10:109" x14ac:dyDescent="0.25">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row>
    <row r="934" spans="10:109" x14ac:dyDescent="0.25">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row>
    <row r="935" spans="10:109" x14ac:dyDescent="0.2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row>
    <row r="936" spans="10:109" x14ac:dyDescent="0.25">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row>
    <row r="937" spans="10:109" x14ac:dyDescent="0.25">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row>
    <row r="938" spans="10:109" x14ac:dyDescent="0.25">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row>
    <row r="939" spans="10:109" x14ac:dyDescent="0.25">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row>
    <row r="940" spans="10:109" x14ac:dyDescent="0.25">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row>
    <row r="941" spans="10:109" x14ac:dyDescent="0.25">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row>
    <row r="942" spans="10:109" x14ac:dyDescent="0.25">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row>
    <row r="943" spans="10:109" x14ac:dyDescent="0.25">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row>
    <row r="944" spans="10:109" x14ac:dyDescent="0.25">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row>
    <row r="945" spans="10:109" x14ac:dyDescent="0.2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row>
    <row r="946" spans="10:109" x14ac:dyDescent="0.25">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row>
    <row r="947" spans="10:109" x14ac:dyDescent="0.25">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row>
    <row r="948" spans="10:109" x14ac:dyDescent="0.25">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row>
    <row r="949" spans="10:109" x14ac:dyDescent="0.25">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row>
    <row r="950" spans="10:109" x14ac:dyDescent="0.25">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row>
    <row r="951" spans="10:109" x14ac:dyDescent="0.25">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row>
    <row r="952" spans="10:109" x14ac:dyDescent="0.25">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row>
    <row r="953" spans="10:109" x14ac:dyDescent="0.25">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row>
    <row r="954" spans="10:109" x14ac:dyDescent="0.25">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row>
    <row r="955" spans="10:109" x14ac:dyDescent="0.2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row>
    <row r="956" spans="10:109" x14ac:dyDescent="0.25">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row>
    <row r="957" spans="10:109" x14ac:dyDescent="0.25">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row>
    <row r="958" spans="10:109" x14ac:dyDescent="0.25">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row>
    <row r="959" spans="10:109" x14ac:dyDescent="0.25">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row>
    <row r="960" spans="10:109" x14ac:dyDescent="0.25">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row>
    <row r="961" spans="10:109" x14ac:dyDescent="0.25">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row>
    <row r="962" spans="10:109" x14ac:dyDescent="0.25">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row>
    <row r="963" spans="10:109" x14ac:dyDescent="0.25">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row>
    <row r="964" spans="10:109" x14ac:dyDescent="0.25">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row>
    <row r="965" spans="10:109" x14ac:dyDescent="0.2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row>
    <row r="966" spans="10:109" x14ac:dyDescent="0.25">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row>
    <row r="967" spans="10:109" x14ac:dyDescent="0.25">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row>
    <row r="968" spans="10:109" x14ac:dyDescent="0.25">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row>
    <row r="969" spans="10:109" x14ac:dyDescent="0.25">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row>
    <row r="970" spans="10:109" x14ac:dyDescent="0.25">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row>
    <row r="971" spans="10:109" x14ac:dyDescent="0.25">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row>
    <row r="972" spans="10:109" x14ac:dyDescent="0.25">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row>
    <row r="973" spans="10:109" x14ac:dyDescent="0.25">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row>
    <row r="974" spans="10:109" x14ac:dyDescent="0.25">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row>
    <row r="975" spans="10:109" x14ac:dyDescent="0.2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row>
    <row r="976" spans="10:109" x14ac:dyDescent="0.25">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row>
    <row r="977" spans="10:109" x14ac:dyDescent="0.25">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row>
    <row r="978" spans="10:109" x14ac:dyDescent="0.25">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row>
    <row r="979" spans="10:109" x14ac:dyDescent="0.25">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row>
    <row r="980" spans="10:109" x14ac:dyDescent="0.25">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row>
    <row r="981" spans="10:109" x14ac:dyDescent="0.25">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row>
    <row r="982" spans="10:109" x14ac:dyDescent="0.25">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row>
    <row r="983" spans="10:109" x14ac:dyDescent="0.25">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row>
    <row r="984" spans="10:109" x14ac:dyDescent="0.25">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row>
    <row r="985" spans="10:109" x14ac:dyDescent="0.2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row>
    <row r="986" spans="10:109" x14ac:dyDescent="0.25">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row>
    <row r="987" spans="10:109" x14ac:dyDescent="0.25">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row>
    <row r="988" spans="10:109" x14ac:dyDescent="0.25">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row>
    <row r="989" spans="10:109" x14ac:dyDescent="0.25">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row>
    <row r="990" spans="10:109" x14ac:dyDescent="0.25">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row>
    <row r="991" spans="10:109" x14ac:dyDescent="0.25">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row>
    <row r="992" spans="10:109" x14ac:dyDescent="0.25">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row>
    <row r="993" spans="10:109" x14ac:dyDescent="0.25">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row>
    <row r="994" spans="10:109" x14ac:dyDescent="0.25">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row>
    <row r="995" spans="10:109" x14ac:dyDescent="0.2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row>
    <row r="996" spans="10:109" x14ac:dyDescent="0.25">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row>
    <row r="997" spans="10:109" x14ac:dyDescent="0.25">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row>
    <row r="998" spans="10:109" x14ac:dyDescent="0.25">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row>
    <row r="999" spans="10:109" x14ac:dyDescent="0.25">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row>
    <row r="1000" spans="10:109" x14ac:dyDescent="0.25">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0:109" x14ac:dyDescent="0.25">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0:109" x14ac:dyDescent="0.25">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0:109" x14ac:dyDescent="0.25">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0:109" x14ac:dyDescent="0.25">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0:109" x14ac:dyDescent="0.2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0:109" x14ac:dyDescent="0.25">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0:109" x14ac:dyDescent="0.25">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0:109" x14ac:dyDescent="0.25">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0:100" x14ac:dyDescent="0.25">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0:100" x14ac:dyDescent="0.25">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0:100" x14ac:dyDescent="0.25">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0:100" x14ac:dyDescent="0.25">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0:100" x14ac:dyDescent="0.25">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0:100" x14ac:dyDescent="0.25">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0:100" x14ac:dyDescent="0.2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0:100" x14ac:dyDescent="0.25">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0:100" x14ac:dyDescent="0.25">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0:100" x14ac:dyDescent="0.25">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0:100" x14ac:dyDescent="0.25">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0:100" x14ac:dyDescent="0.25">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0:100" x14ac:dyDescent="0.25">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0:100" x14ac:dyDescent="0.25">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0:100" x14ac:dyDescent="0.25">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0:100" x14ac:dyDescent="0.25">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0:100" x14ac:dyDescent="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0:100" x14ac:dyDescent="0.25">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0:100" x14ac:dyDescent="0.25">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0:100" x14ac:dyDescent="0.25">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0:100" x14ac:dyDescent="0.25">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0:100" x14ac:dyDescent="0.25">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0:100" x14ac:dyDescent="0.25">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0:100" x14ac:dyDescent="0.25">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0:100" x14ac:dyDescent="0.25">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0:100" x14ac:dyDescent="0.25">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0:100" x14ac:dyDescent="0.2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0:100" x14ac:dyDescent="0.25">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0:100" x14ac:dyDescent="0.25">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0:100" x14ac:dyDescent="0.25">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0:100" x14ac:dyDescent="0.25">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0:100" x14ac:dyDescent="0.25">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0:100" x14ac:dyDescent="0.25">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0:100" x14ac:dyDescent="0.25">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0:100" x14ac:dyDescent="0.25">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0:100" x14ac:dyDescent="0.25">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0:100" x14ac:dyDescent="0.2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0:100" x14ac:dyDescent="0.25">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0:100" x14ac:dyDescent="0.25">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0:100" x14ac:dyDescent="0.25">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0:100" x14ac:dyDescent="0.25">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0:100" x14ac:dyDescent="0.25">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0:100" x14ac:dyDescent="0.25">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0:100" x14ac:dyDescent="0.25">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0:100" x14ac:dyDescent="0.25">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0:100" x14ac:dyDescent="0.25">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0:100" x14ac:dyDescent="0.2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0:100" x14ac:dyDescent="0.25">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0:100" x14ac:dyDescent="0.25">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0:100" x14ac:dyDescent="0.25">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0:100" x14ac:dyDescent="0.25">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0:100" x14ac:dyDescent="0.25">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0:100" x14ac:dyDescent="0.25">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0:100" x14ac:dyDescent="0.25">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0:100" x14ac:dyDescent="0.25">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0:100" x14ac:dyDescent="0.25">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0:100" x14ac:dyDescent="0.2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0:100" x14ac:dyDescent="0.25">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0:100" x14ac:dyDescent="0.25">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0:100" x14ac:dyDescent="0.25">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0:100" x14ac:dyDescent="0.25">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0:100" x14ac:dyDescent="0.25">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0:100" x14ac:dyDescent="0.25">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0:100" x14ac:dyDescent="0.25">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0:100" x14ac:dyDescent="0.25">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0:100" x14ac:dyDescent="0.25">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0:100" x14ac:dyDescent="0.2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0:100" x14ac:dyDescent="0.25">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0:100" x14ac:dyDescent="0.25">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0:100" x14ac:dyDescent="0.25">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0:100" x14ac:dyDescent="0.25">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0:100" x14ac:dyDescent="0.25">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0:100" x14ac:dyDescent="0.25">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0:100" x14ac:dyDescent="0.25">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0:100" x14ac:dyDescent="0.25">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0:100" x14ac:dyDescent="0.25">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0:100" x14ac:dyDescent="0.2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0:100" x14ac:dyDescent="0.25">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0:100" x14ac:dyDescent="0.25">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0:100" x14ac:dyDescent="0.25">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0:100" x14ac:dyDescent="0.25">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0:100" x14ac:dyDescent="0.25">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0:100" x14ac:dyDescent="0.25">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0:100" x14ac:dyDescent="0.25">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0:100" x14ac:dyDescent="0.25">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0:100" x14ac:dyDescent="0.25">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0:100" x14ac:dyDescent="0.2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0:100" x14ac:dyDescent="0.25">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0:100" x14ac:dyDescent="0.25">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0:100" x14ac:dyDescent="0.25">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0:100" x14ac:dyDescent="0.25">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0:100" x14ac:dyDescent="0.25">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0:100" x14ac:dyDescent="0.25">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0:100" x14ac:dyDescent="0.25">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0:100" x14ac:dyDescent="0.25">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0:100" x14ac:dyDescent="0.25">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0:100" x14ac:dyDescent="0.2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0:100" x14ac:dyDescent="0.25">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0:100" x14ac:dyDescent="0.25">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0:100" x14ac:dyDescent="0.25">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0:100" x14ac:dyDescent="0.25">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0:100" x14ac:dyDescent="0.25">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0:100" x14ac:dyDescent="0.25">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0:100" x14ac:dyDescent="0.25">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0:100" x14ac:dyDescent="0.25">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0:100" x14ac:dyDescent="0.25">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0:100" x14ac:dyDescent="0.2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0:100" x14ac:dyDescent="0.25">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0:100" x14ac:dyDescent="0.25">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0:100" x14ac:dyDescent="0.25">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0:100" x14ac:dyDescent="0.25">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0:100" x14ac:dyDescent="0.25">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0:100" x14ac:dyDescent="0.25">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0:100" x14ac:dyDescent="0.25">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0:100" x14ac:dyDescent="0.25">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0:100" x14ac:dyDescent="0.25">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0:100" x14ac:dyDescent="0.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0:100" x14ac:dyDescent="0.25">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0:100" x14ac:dyDescent="0.25">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0:100" x14ac:dyDescent="0.25">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0:100" x14ac:dyDescent="0.25">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0:100" x14ac:dyDescent="0.25">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0:100" x14ac:dyDescent="0.25">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0:100" x14ac:dyDescent="0.25">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0:100" x14ac:dyDescent="0.25">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0:100" x14ac:dyDescent="0.25">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0:100" x14ac:dyDescent="0.2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0:100" x14ac:dyDescent="0.25">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0:100" x14ac:dyDescent="0.25">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0:100" x14ac:dyDescent="0.25">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0:100" x14ac:dyDescent="0.25">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0:100" x14ac:dyDescent="0.25">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0:100" x14ac:dyDescent="0.25">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0:100" x14ac:dyDescent="0.25">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0:100" x14ac:dyDescent="0.25">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0:100" x14ac:dyDescent="0.25">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0:100" x14ac:dyDescent="0.2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0:100" x14ac:dyDescent="0.25">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0:100" x14ac:dyDescent="0.25">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0:100" x14ac:dyDescent="0.25">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0:100" x14ac:dyDescent="0.25">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0:100" x14ac:dyDescent="0.25">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0:100" x14ac:dyDescent="0.25">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0:100" x14ac:dyDescent="0.25">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0:100" x14ac:dyDescent="0.25">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0:100" x14ac:dyDescent="0.25">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0:100" x14ac:dyDescent="0.2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0:100" x14ac:dyDescent="0.25">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0:100" x14ac:dyDescent="0.25">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0:100" x14ac:dyDescent="0.25">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0:100" x14ac:dyDescent="0.25">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0:100" x14ac:dyDescent="0.25">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0:100" x14ac:dyDescent="0.25">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0:100" x14ac:dyDescent="0.25">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0:100" x14ac:dyDescent="0.25">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0:100" x14ac:dyDescent="0.25">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0:100" x14ac:dyDescent="0.2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0:100" x14ac:dyDescent="0.25">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0:100" x14ac:dyDescent="0.25">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0:100" x14ac:dyDescent="0.25">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0:100" x14ac:dyDescent="0.25">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0:100" x14ac:dyDescent="0.25">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0:100" x14ac:dyDescent="0.25">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0:100" x14ac:dyDescent="0.25">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0:100" x14ac:dyDescent="0.25">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0:100" x14ac:dyDescent="0.25">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0:100" x14ac:dyDescent="0.2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0:100" x14ac:dyDescent="0.25">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0:100" x14ac:dyDescent="0.25">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0:100" x14ac:dyDescent="0.25">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0:100" x14ac:dyDescent="0.25">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0:100" x14ac:dyDescent="0.25">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0:100" x14ac:dyDescent="0.25">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0:100" x14ac:dyDescent="0.25">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0:100" x14ac:dyDescent="0.25">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0:100" x14ac:dyDescent="0.25">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0:100" x14ac:dyDescent="0.2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0:100" x14ac:dyDescent="0.25">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0:100" x14ac:dyDescent="0.25">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0:100" x14ac:dyDescent="0.25">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0:100" x14ac:dyDescent="0.25">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0:100" x14ac:dyDescent="0.25">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0:100" x14ac:dyDescent="0.25">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0:100" x14ac:dyDescent="0.25">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0:100" x14ac:dyDescent="0.25">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0:100" x14ac:dyDescent="0.25">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0:100" x14ac:dyDescent="0.2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0:100" x14ac:dyDescent="0.25">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0:100" x14ac:dyDescent="0.25">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0:100" x14ac:dyDescent="0.25">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0:100" x14ac:dyDescent="0.25">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0:100" x14ac:dyDescent="0.25">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0:100" x14ac:dyDescent="0.25">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0:100" x14ac:dyDescent="0.25">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0:100" x14ac:dyDescent="0.25">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0:100" x14ac:dyDescent="0.25">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0:100" x14ac:dyDescent="0.2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0:100" x14ac:dyDescent="0.25">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0:100" x14ac:dyDescent="0.25">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0:100" x14ac:dyDescent="0.25">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0:100" x14ac:dyDescent="0.25">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0:100" x14ac:dyDescent="0.25">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0:100" x14ac:dyDescent="0.25">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0:100" x14ac:dyDescent="0.25">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0:100" x14ac:dyDescent="0.25">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0:100" x14ac:dyDescent="0.25">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0:100" x14ac:dyDescent="0.2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0:100" x14ac:dyDescent="0.25">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0:100" x14ac:dyDescent="0.25">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0:100" x14ac:dyDescent="0.25">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0:100" x14ac:dyDescent="0.25">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0:100" x14ac:dyDescent="0.25">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0:100" x14ac:dyDescent="0.25">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0:100" x14ac:dyDescent="0.25">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0:100" x14ac:dyDescent="0.25">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0:100" x14ac:dyDescent="0.25">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0:100" x14ac:dyDescent="0.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0:100" x14ac:dyDescent="0.25">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0:100" x14ac:dyDescent="0.25">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0:100" x14ac:dyDescent="0.25">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0:100" x14ac:dyDescent="0.25">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0:100" x14ac:dyDescent="0.25">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0:100" x14ac:dyDescent="0.25">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0:100" x14ac:dyDescent="0.25">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0:100" x14ac:dyDescent="0.25">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0:100" x14ac:dyDescent="0.25">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0:100" x14ac:dyDescent="0.2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0:100" x14ac:dyDescent="0.25">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0:100" x14ac:dyDescent="0.25">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0:100" x14ac:dyDescent="0.25">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0:100" x14ac:dyDescent="0.25">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0:100" x14ac:dyDescent="0.25">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0:100" x14ac:dyDescent="0.25">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0:100" x14ac:dyDescent="0.25">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0:100" x14ac:dyDescent="0.25">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0:100" x14ac:dyDescent="0.25">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0:100" x14ac:dyDescent="0.2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0:100" x14ac:dyDescent="0.25">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0:100" x14ac:dyDescent="0.25">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0:100" x14ac:dyDescent="0.25">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0:100" x14ac:dyDescent="0.25">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0:100" x14ac:dyDescent="0.25">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0:100" x14ac:dyDescent="0.25">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0:100" x14ac:dyDescent="0.25">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0:100" x14ac:dyDescent="0.25">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0:100" x14ac:dyDescent="0.25">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0:100" x14ac:dyDescent="0.2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0:100" x14ac:dyDescent="0.25">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0:100" x14ac:dyDescent="0.25">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0:100" x14ac:dyDescent="0.25">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0:100" x14ac:dyDescent="0.25">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0:100" x14ac:dyDescent="0.25">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0:100" x14ac:dyDescent="0.25">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0:100" x14ac:dyDescent="0.25">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0:100" x14ac:dyDescent="0.25">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0:100" x14ac:dyDescent="0.25">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0:100" x14ac:dyDescent="0.2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0:100" x14ac:dyDescent="0.25">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0:100" x14ac:dyDescent="0.25">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0:100" x14ac:dyDescent="0.25">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0:100" x14ac:dyDescent="0.25">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0:100" x14ac:dyDescent="0.25">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0:100" x14ac:dyDescent="0.25">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0:100" x14ac:dyDescent="0.25">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0:100" x14ac:dyDescent="0.25">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0:100" x14ac:dyDescent="0.25">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0:100" x14ac:dyDescent="0.2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0:100" x14ac:dyDescent="0.25">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0:100" x14ac:dyDescent="0.25">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0:100" x14ac:dyDescent="0.25">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0:100" x14ac:dyDescent="0.25">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0:100" x14ac:dyDescent="0.25">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0:100" x14ac:dyDescent="0.25">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0:100" x14ac:dyDescent="0.25">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0:100" x14ac:dyDescent="0.25">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0:100" x14ac:dyDescent="0.25">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0:100" x14ac:dyDescent="0.2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0:100" x14ac:dyDescent="0.25">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0:100" x14ac:dyDescent="0.25">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0:100" x14ac:dyDescent="0.25">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0:100" x14ac:dyDescent="0.25">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0:100" x14ac:dyDescent="0.25">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0:100" x14ac:dyDescent="0.25">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0:100" x14ac:dyDescent="0.25">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0:100" x14ac:dyDescent="0.25">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0:100" x14ac:dyDescent="0.25">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0:100" x14ac:dyDescent="0.2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0:100" x14ac:dyDescent="0.25">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0:100" x14ac:dyDescent="0.25">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0:100" x14ac:dyDescent="0.25">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0:100" x14ac:dyDescent="0.25">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0:100" x14ac:dyDescent="0.25">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0:100" x14ac:dyDescent="0.25">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0:100" x14ac:dyDescent="0.25">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0:100" x14ac:dyDescent="0.25">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0:100" x14ac:dyDescent="0.25">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0:100" x14ac:dyDescent="0.2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0:100" x14ac:dyDescent="0.25">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0:100" x14ac:dyDescent="0.25">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0:100" x14ac:dyDescent="0.25">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0:100" x14ac:dyDescent="0.25">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0:100" x14ac:dyDescent="0.25">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0:100" x14ac:dyDescent="0.25">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0:100" x14ac:dyDescent="0.25">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0:100" x14ac:dyDescent="0.25">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0:100" x14ac:dyDescent="0.25">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0:100" x14ac:dyDescent="0.2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0:100" x14ac:dyDescent="0.25">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0:100" x14ac:dyDescent="0.25">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0:100" x14ac:dyDescent="0.25">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0:100" x14ac:dyDescent="0.25">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0:100" x14ac:dyDescent="0.25">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0:100" x14ac:dyDescent="0.25">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0:100" x14ac:dyDescent="0.25">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0:100" x14ac:dyDescent="0.25">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0:100" x14ac:dyDescent="0.25">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0:100" x14ac:dyDescent="0.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0:100" x14ac:dyDescent="0.25">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0:100" x14ac:dyDescent="0.25">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0:100" x14ac:dyDescent="0.25">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0:100" x14ac:dyDescent="0.25">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0:100" x14ac:dyDescent="0.25">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0:100" x14ac:dyDescent="0.25">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0:100" x14ac:dyDescent="0.25">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0:100" x14ac:dyDescent="0.25">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0:100" x14ac:dyDescent="0.25">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0:100" x14ac:dyDescent="0.2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0:100" x14ac:dyDescent="0.25">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0:100" x14ac:dyDescent="0.25">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0:100" x14ac:dyDescent="0.25">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0:100" x14ac:dyDescent="0.25">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0:100" x14ac:dyDescent="0.25">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0:100" x14ac:dyDescent="0.25">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0:100" x14ac:dyDescent="0.25">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0:100" x14ac:dyDescent="0.25">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0:100" x14ac:dyDescent="0.25">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0:100" x14ac:dyDescent="0.2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0:100" x14ac:dyDescent="0.25">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0:100" x14ac:dyDescent="0.25">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0:100" x14ac:dyDescent="0.25">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0:100" x14ac:dyDescent="0.25">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0:100" x14ac:dyDescent="0.25">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0:100" x14ac:dyDescent="0.25">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0:100" x14ac:dyDescent="0.25">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0:100" x14ac:dyDescent="0.25">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0:100" x14ac:dyDescent="0.25">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0:100" x14ac:dyDescent="0.2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0:100" x14ac:dyDescent="0.25">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0:100" x14ac:dyDescent="0.25">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0:100" x14ac:dyDescent="0.25">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0:100" x14ac:dyDescent="0.25">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0:100" x14ac:dyDescent="0.25">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0:100" x14ac:dyDescent="0.25">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0:100" x14ac:dyDescent="0.25">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0:100" x14ac:dyDescent="0.25">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0:100" x14ac:dyDescent="0.25">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0:100" x14ac:dyDescent="0.2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0:100" x14ac:dyDescent="0.25">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0:100" x14ac:dyDescent="0.25">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0:100" x14ac:dyDescent="0.25">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0:100" x14ac:dyDescent="0.25">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0:100" x14ac:dyDescent="0.25">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0:100" x14ac:dyDescent="0.25">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0:100" x14ac:dyDescent="0.25">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0:100" x14ac:dyDescent="0.25">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0:100" x14ac:dyDescent="0.25">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0:100" x14ac:dyDescent="0.2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0:100" x14ac:dyDescent="0.25">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0:100" x14ac:dyDescent="0.25">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0:100" x14ac:dyDescent="0.25">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0:100" x14ac:dyDescent="0.25">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0:100" x14ac:dyDescent="0.25">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0:100" x14ac:dyDescent="0.25">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0:100" x14ac:dyDescent="0.25">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0:100" x14ac:dyDescent="0.25">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0:100" x14ac:dyDescent="0.25">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0:100" x14ac:dyDescent="0.2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0:100" x14ac:dyDescent="0.25">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0:100" x14ac:dyDescent="0.25">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0:100" x14ac:dyDescent="0.25">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0:100" x14ac:dyDescent="0.25">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0:100" x14ac:dyDescent="0.25">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0:100" x14ac:dyDescent="0.25">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0:100" x14ac:dyDescent="0.25">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0:100" x14ac:dyDescent="0.25">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0:100" x14ac:dyDescent="0.25">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0:100" x14ac:dyDescent="0.2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0:100" x14ac:dyDescent="0.25">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0:100" x14ac:dyDescent="0.25">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0:100" x14ac:dyDescent="0.25">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0:100" x14ac:dyDescent="0.25">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0:100" x14ac:dyDescent="0.25">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0:100" x14ac:dyDescent="0.25">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0:100" x14ac:dyDescent="0.25">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0:100" x14ac:dyDescent="0.25">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0:100" x14ac:dyDescent="0.25">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0:100" x14ac:dyDescent="0.2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0:100" x14ac:dyDescent="0.25">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0:100" x14ac:dyDescent="0.25">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0:100" x14ac:dyDescent="0.25">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0:100" x14ac:dyDescent="0.25">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0:100" x14ac:dyDescent="0.25">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0:100" x14ac:dyDescent="0.25">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0:100" x14ac:dyDescent="0.25">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0:100" x14ac:dyDescent="0.25">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0:100" x14ac:dyDescent="0.25">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0:100" x14ac:dyDescent="0.2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0:100" x14ac:dyDescent="0.25">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0:100" x14ac:dyDescent="0.25">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0:100" x14ac:dyDescent="0.25">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0:100" x14ac:dyDescent="0.25">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0:100" x14ac:dyDescent="0.25">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0:100" x14ac:dyDescent="0.25">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0:100" x14ac:dyDescent="0.25">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0:100" x14ac:dyDescent="0.25">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0:100" x14ac:dyDescent="0.25">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0:100" x14ac:dyDescent="0.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0:100" x14ac:dyDescent="0.25">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0:100" x14ac:dyDescent="0.25">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0:100" x14ac:dyDescent="0.25">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0:100" x14ac:dyDescent="0.25">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0:100" x14ac:dyDescent="0.25">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0:100" x14ac:dyDescent="0.25">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0:100" x14ac:dyDescent="0.25">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0:100" x14ac:dyDescent="0.25">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0:100" x14ac:dyDescent="0.25">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0:100" x14ac:dyDescent="0.2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0:100" x14ac:dyDescent="0.25">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0:100" x14ac:dyDescent="0.25">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0:100" x14ac:dyDescent="0.25">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0:100" x14ac:dyDescent="0.25">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0:100" x14ac:dyDescent="0.25">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0:100" x14ac:dyDescent="0.25">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0:100" x14ac:dyDescent="0.25">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0:100" x14ac:dyDescent="0.25">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0:100" x14ac:dyDescent="0.25">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0:100" x14ac:dyDescent="0.2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0:100" x14ac:dyDescent="0.25">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0:100" x14ac:dyDescent="0.25">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0:100" x14ac:dyDescent="0.25">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0:100" x14ac:dyDescent="0.25">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0:100" x14ac:dyDescent="0.25">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0:100" x14ac:dyDescent="0.25">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0:100" x14ac:dyDescent="0.25">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0:100" x14ac:dyDescent="0.25">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0:100" x14ac:dyDescent="0.25">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0:100" x14ac:dyDescent="0.2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0:100" x14ac:dyDescent="0.25">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0:100" x14ac:dyDescent="0.25">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0:100" x14ac:dyDescent="0.25">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0:100" x14ac:dyDescent="0.25">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0:100" x14ac:dyDescent="0.25">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0:100" x14ac:dyDescent="0.25">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0:100" x14ac:dyDescent="0.25">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0:100" x14ac:dyDescent="0.25">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0:100" x14ac:dyDescent="0.25">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0:100" x14ac:dyDescent="0.2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0:100" x14ac:dyDescent="0.25">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0:100" x14ac:dyDescent="0.25">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0:100" x14ac:dyDescent="0.25">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0:100" x14ac:dyDescent="0.25">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0:100" x14ac:dyDescent="0.25">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0:100" x14ac:dyDescent="0.25">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0:100" x14ac:dyDescent="0.25">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0:100" x14ac:dyDescent="0.25">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0:100" x14ac:dyDescent="0.25">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0:100" x14ac:dyDescent="0.2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0:100" x14ac:dyDescent="0.25">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0:100" x14ac:dyDescent="0.25">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0:100" x14ac:dyDescent="0.25">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0:100" x14ac:dyDescent="0.25">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0:100" x14ac:dyDescent="0.25">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0:100" x14ac:dyDescent="0.25">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0:100" x14ac:dyDescent="0.25">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0:100" x14ac:dyDescent="0.25">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0:100" x14ac:dyDescent="0.25">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0:100" x14ac:dyDescent="0.2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0:100" x14ac:dyDescent="0.25">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0:100" x14ac:dyDescent="0.25">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0:100" x14ac:dyDescent="0.25">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0:100" x14ac:dyDescent="0.25">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0:100" x14ac:dyDescent="0.25">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0:100" x14ac:dyDescent="0.25">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0:100" x14ac:dyDescent="0.25">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0:100" x14ac:dyDescent="0.25">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0:100" x14ac:dyDescent="0.25">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0:100" x14ac:dyDescent="0.2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0:100" x14ac:dyDescent="0.25">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0:100" x14ac:dyDescent="0.25">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0:100" x14ac:dyDescent="0.25">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0:100" x14ac:dyDescent="0.25">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0:100" x14ac:dyDescent="0.25">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0:100" x14ac:dyDescent="0.25">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0:100" x14ac:dyDescent="0.25">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0:100" x14ac:dyDescent="0.25">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0:100" x14ac:dyDescent="0.25">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0:100" x14ac:dyDescent="0.2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0:100" x14ac:dyDescent="0.25">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0:100" x14ac:dyDescent="0.25">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0:100" x14ac:dyDescent="0.25">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0:100" x14ac:dyDescent="0.25">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0:100" x14ac:dyDescent="0.25">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0:100" x14ac:dyDescent="0.25">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0:100" x14ac:dyDescent="0.25">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0:100" x14ac:dyDescent="0.25">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0:100" x14ac:dyDescent="0.25">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0:100" x14ac:dyDescent="0.2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0:100" x14ac:dyDescent="0.25">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0:100" x14ac:dyDescent="0.25">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0:100" x14ac:dyDescent="0.25">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0:100" x14ac:dyDescent="0.25">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0:100" x14ac:dyDescent="0.25">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0:100" x14ac:dyDescent="0.25">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0:100" x14ac:dyDescent="0.25">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0:100" x14ac:dyDescent="0.25">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0:100" x14ac:dyDescent="0.25">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0:100" x14ac:dyDescent="0.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0:100" x14ac:dyDescent="0.25">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0:100" x14ac:dyDescent="0.25">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0:100" x14ac:dyDescent="0.25">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0:100" x14ac:dyDescent="0.25">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0:100" x14ac:dyDescent="0.25">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0:100" x14ac:dyDescent="0.25">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0:100" x14ac:dyDescent="0.25">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0:100" x14ac:dyDescent="0.25">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0:100" x14ac:dyDescent="0.25">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0:100" x14ac:dyDescent="0.2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0:100" x14ac:dyDescent="0.25">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0:100" x14ac:dyDescent="0.25">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0:100" x14ac:dyDescent="0.25">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0:100" x14ac:dyDescent="0.25">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0:100" x14ac:dyDescent="0.25">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0:100" x14ac:dyDescent="0.25">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0:100" x14ac:dyDescent="0.25">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0:100" x14ac:dyDescent="0.25">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0:100" x14ac:dyDescent="0.25">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0:100" x14ac:dyDescent="0.2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0:100" x14ac:dyDescent="0.25">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0:100" x14ac:dyDescent="0.25">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0:100" x14ac:dyDescent="0.25">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0:100" x14ac:dyDescent="0.25">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0:100" x14ac:dyDescent="0.25">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0:100" x14ac:dyDescent="0.25">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0:100" x14ac:dyDescent="0.25">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0:100" x14ac:dyDescent="0.25">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0:100" x14ac:dyDescent="0.25">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0:100" x14ac:dyDescent="0.2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0:100" x14ac:dyDescent="0.25">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0:100" x14ac:dyDescent="0.25">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0:100" x14ac:dyDescent="0.25">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0:100" x14ac:dyDescent="0.25">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0:100" x14ac:dyDescent="0.25">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0:100" x14ac:dyDescent="0.25">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0:100" x14ac:dyDescent="0.25">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0:100" x14ac:dyDescent="0.25">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0:100" x14ac:dyDescent="0.25">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0:100" x14ac:dyDescent="0.2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0:100" x14ac:dyDescent="0.25">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0:100" x14ac:dyDescent="0.25">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0:100" x14ac:dyDescent="0.25">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0:100" x14ac:dyDescent="0.25">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0:100" x14ac:dyDescent="0.25">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0:100" x14ac:dyDescent="0.25">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0:100" x14ac:dyDescent="0.25">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0:100" x14ac:dyDescent="0.25">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0:100" x14ac:dyDescent="0.25">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0:100" x14ac:dyDescent="0.2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0:100" x14ac:dyDescent="0.25">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0:100" x14ac:dyDescent="0.25">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0:100" x14ac:dyDescent="0.25">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0:100" x14ac:dyDescent="0.25">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0:100" x14ac:dyDescent="0.25">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0:100" x14ac:dyDescent="0.25">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0:100" x14ac:dyDescent="0.25">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0:100" x14ac:dyDescent="0.25">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0:100" x14ac:dyDescent="0.25">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0:100" x14ac:dyDescent="0.2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0:100" x14ac:dyDescent="0.25">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0:100" x14ac:dyDescent="0.25">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0:100" x14ac:dyDescent="0.25">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0:100" x14ac:dyDescent="0.25">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0:100" x14ac:dyDescent="0.25">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0:100" x14ac:dyDescent="0.25">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0:100" x14ac:dyDescent="0.25">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0:100" x14ac:dyDescent="0.25">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0:100" x14ac:dyDescent="0.25">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0:100" x14ac:dyDescent="0.2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0:100" x14ac:dyDescent="0.25">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0:100" x14ac:dyDescent="0.25">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0:100" x14ac:dyDescent="0.25">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0:100" x14ac:dyDescent="0.25">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0:100" x14ac:dyDescent="0.25">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0:100" x14ac:dyDescent="0.25">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0:100" x14ac:dyDescent="0.25">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0:100" x14ac:dyDescent="0.25">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0:100" x14ac:dyDescent="0.25">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0:100" x14ac:dyDescent="0.2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0:100" x14ac:dyDescent="0.25">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0:100" x14ac:dyDescent="0.25">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0:100" x14ac:dyDescent="0.25">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0:100" x14ac:dyDescent="0.25">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0:100" x14ac:dyDescent="0.25">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0:100" x14ac:dyDescent="0.25">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0:100" x14ac:dyDescent="0.25">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0:100" x14ac:dyDescent="0.25">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0:100" x14ac:dyDescent="0.25">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0:100" x14ac:dyDescent="0.2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0:100" x14ac:dyDescent="0.25">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0:100" x14ac:dyDescent="0.25">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0:100" x14ac:dyDescent="0.25">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0:100" x14ac:dyDescent="0.25">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0:100" x14ac:dyDescent="0.25">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0:100" x14ac:dyDescent="0.25">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0:100" x14ac:dyDescent="0.25">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0:100" x14ac:dyDescent="0.25">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0:100" x14ac:dyDescent="0.25">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0:100" x14ac:dyDescent="0.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0:100" x14ac:dyDescent="0.25">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0:100" x14ac:dyDescent="0.25">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0:100" x14ac:dyDescent="0.25">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0:100" x14ac:dyDescent="0.25">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0:100" x14ac:dyDescent="0.25">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0:100" x14ac:dyDescent="0.25">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0:100" x14ac:dyDescent="0.25">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0:100" x14ac:dyDescent="0.25">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0:100" x14ac:dyDescent="0.25">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0:100" x14ac:dyDescent="0.2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0:100" x14ac:dyDescent="0.25">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0:100" x14ac:dyDescent="0.25">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0:100" x14ac:dyDescent="0.25">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0:100" x14ac:dyDescent="0.25">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0:100" x14ac:dyDescent="0.25">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0:100" x14ac:dyDescent="0.25">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0:100" x14ac:dyDescent="0.25">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0:100" x14ac:dyDescent="0.25">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0:100" x14ac:dyDescent="0.25">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0:100" x14ac:dyDescent="0.2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0:100" x14ac:dyDescent="0.25">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0:100" x14ac:dyDescent="0.25">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0:100" x14ac:dyDescent="0.25">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0:100" x14ac:dyDescent="0.25">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0:100" x14ac:dyDescent="0.25">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0:100" x14ac:dyDescent="0.25">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0:100" x14ac:dyDescent="0.25">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0:100" x14ac:dyDescent="0.25">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0:100" x14ac:dyDescent="0.25">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0:100" x14ac:dyDescent="0.2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0:100" x14ac:dyDescent="0.25">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0:100" x14ac:dyDescent="0.25">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0:100" x14ac:dyDescent="0.25">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0:100" x14ac:dyDescent="0.25">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0:100" x14ac:dyDescent="0.25">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0:100" x14ac:dyDescent="0.25">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0:100" x14ac:dyDescent="0.25">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0:100" x14ac:dyDescent="0.25">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0:100" x14ac:dyDescent="0.25">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0:100" x14ac:dyDescent="0.2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0:100" x14ac:dyDescent="0.25">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0:100" x14ac:dyDescent="0.25">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0:100" x14ac:dyDescent="0.25">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0:100" x14ac:dyDescent="0.25">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0:100" x14ac:dyDescent="0.25">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0:100" x14ac:dyDescent="0.25">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0:100" x14ac:dyDescent="0.25">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0:100" x14ac:dyDescent="0.25">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0:100" x14ac:dyDescent="0.25">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0:100" x14ac:dyDescent="0.2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0:100" x14ac:dyDescent="0.25">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0:100" x14ac:dyDescent="0.25">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0:100" x14ac:dyDescent="0.25">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0:100" x14ac:dyDescent="0.25">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0:100" x14ac:dyDescent="0.25">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0:100" x14ac:dyDescent="0.25">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0:100" x14ac:dyDescent="0.25">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0:100" x14ac:dyDescent="0.25">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0:100" x14ac:dyDescent="0.25">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0:100" x14ac:dyDescent="0.2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0:100" x14ac:dyDescent="0.25">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0:100" x14ac:dyDescent="0.25">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0:100" x14ac:dyDescent="0.25">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0:100" x14ac:dyDescent="0.25">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0:100" x14ac:dyDescent="0.25">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0:100" x14ac:dyDescent="0.25">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0:100" x14ac:dyDescent="0.25">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0:100" x14ac:dyDescent="0.25">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0:100" x14ac:dyDescent="0.25">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0:100" x14ac:dyDescent="0.2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0:100" x14ac:dyDescent="0.25">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0:100" x14ac:dyDescent="0.25">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0:100" x14ac:dyDescent="0.25">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0:100" x14ac:dyDescent="0.25">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0:100" x14ac:dyDescent="0.25">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0:100" x14ac:dyDescent="0.25">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0:100" x14ac:dyDescent="0.25">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0:100" x14ac:dyDescent="0.25">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0:100" x14ac:dyDescent="0.25">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0:100" x14ac:dyDescent="0.2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0:100" x14ac:dyDescent="0.25">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0:100" x14ac:dyDescent="0.25">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0:100" x14ac:dyDescent="0.25">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0:100" x14ac:dyDescent="0.25">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0:100" x14ac:dyDescent="0.25">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0:100" x14ac:dyDescent="0.25">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0:100" x14ac:dyDescent="0.25">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0:100" x14ac:dyDescent="0.25">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0:100" x14ac:dyDescent="0.25">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0:100" x14ac:dyDescent="0.2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0:100" x14ac:dyDescent="0.25">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0:100" x14ac:dyDescent="0.25">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0:100" x14ac:dyDescent="0.25">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0:100" x14ac:dyDescent="0.25">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0:100" x14ac:dyDescent="0.25">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0:100" x14ac:dyDescent="0.25">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0:100" x14ac:dyDescent="0.25">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0:100" x14ac:dyDescent="0.25">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0:100" x14ac:dyDescent="0.25">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0:100" x14ac:dyDescent="0.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0:100" x14ac:dyDescent="0.25">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0:100" x14ac:dyDescent="0.25">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0:100" x14ac:dyDescent="0.25">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0:100" x14ac:dyDescent="0.25">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0:100" x14ac:dyDescent="0.25">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0:100" x14ac:dyDescent="0.25">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0:100" x14ac:dyDescent="0.25">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0:100" x14ac:dyDescent="0.25">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0:100" x14ac:dyDescent="0.25">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0:100" x14ac:dyDescent="0.2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0:100" x14ac:dyDescent="0.25">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0:100" x14ac:dyDescent="0.25">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0:100" x14ac:dyDescent="0.25">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0:100" x14ac:dyDescent="0.25">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0:100" x14ac:dyDescent="0.25">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0:100" x14ac:dyDescent="0.25">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0:100" x14ac:dyDescent="0.25">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0:100" x14ac:dyDescent="0.25">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0:100" x14ac:dyDescent="0.25">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0:100" x14ac:dyDescent="0.2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0:100" x14ac:dyDescent="0.25">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0:100" x14ac:dyDescent="0.25">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0:100" x14ac:dyDescent="0.25">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0:100" x14ac:dyDescent="0.25">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0:100" x14ac:dyDescent="0.25">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0:100" x14ac:dyDescent="0.25">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0:100" x14ac:dyDescent="0.25">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0:100" x14ac:dyDescent="0.25">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0:100" x14ac:dyDescent="0.25">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0:100" x14ac:dyDescent="0.2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0:100" x14ac:dyDescent="0.25">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0:100" x14ac:dyDescent="0.25">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0:100" x14ac:dyDescent="0.25">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0:100" x14ac:dyDescent="0.25">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0:100" x14ac:dyDescent="0.25">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0:100" x14ac:dyDescent="0.25">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0:100" x14ac:dyDescent="0.25">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0:100" x14ac:dyDescent="0.25">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0:100" x14ac:dyDescent="0.25">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0:100" x14ac:dyDescent="0.2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0:100" x14ac:dyDescent="0.25">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0:100" x14ac:dyDescent="0.25">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0:100" x14ac:dyDescent="0.25">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0:100" x14ac:dyDescent="0.25">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0:100" x14ac:dyDescent="0.25">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0:100" x14ac:dyDescent="0.25">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0:100" x14ac:dyDescent="0.25">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0:100" x14ac:dyDescent="0.25">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0:100" x14ac:dyDescent="0.25">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0:100" x14ac:dyDescent="0.2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0:100" x14ac:dyDescent="0.25">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0:100" x14ac:dyDescent="0.25">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0:100" x14ac:dyDescent="0.25">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0:100" x14ac:dyDescent="0.25">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0:100" x14ac:dyDescent="0.25">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0:100" x14ac:dyDescent="0.25">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0:100" x14ac:dyDescent="0.25">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0:100" x14ac:dyDescent="0.25">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0:100" x14ac:dyDescent="0.25">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0:100" x14ac:dyDescent="0.2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0:100" x14ac:dyDescent="0.25">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0:100" x14ac:dyDescent="0.25">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0:100" x14ac:dyDescent="0.25">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0:100" x14ac:dyDescent="0.25">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0:100" x14ac:dyDescent="0.25">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0:100" x14ac:dyDescent="0.25">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0:100" x14ac:dyDescent="0.25">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0:100" x14ac:dyDescent="0.25">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0:100" x14ac:dyDescent="0.25">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0:100" x14ac:dyDescent="0.2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0:100" x14ac:dyDescent="0.25">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0:100" x14ac:dyDescent="0.25">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0:100" x14ac:dyDescent="0.25">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0:100" x14ac:dyDescent="0.25">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0:100" x14ac:dyDescent="0.25">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0:100" x14ac:dyDescent="0.25">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0:100" x14ac:dyDescent="0.25">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0:100" x14ac:dyDescent="0.25">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0:100" x14ac:dyDescent="0.25">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0:100" x14ac:dyDescent="0.2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0:100" x14ac:dyDescent="0.25">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0:100" x14ac:dyDescent="0.25">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0:100" x14ac:dyDescent="0.25">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0:100" x14ac:dyDescent="0.25">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0:100" x14ac:dyDescent="0.25">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0:100" x14ac:dyDescent="0.25">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0:100" x14ac:dyDescent="0.25">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0:100" x14ac:dyDescent="0.25">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0:100" x14ac:dyDescent="0.25">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0:100" x14ac:dyDescent="0.2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0:100" x14ac:dyDescent="0.25">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0:100" x14ac:dyDescent="0.25">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0:100" x14ac:dyDescent="0.25">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0:100" x14ac:dyDescent="0.25">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0:100" x14ac:dyDescent="0.25">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0:100" x14ac:dyDescent="0.25">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0:100" x14ac:dyDescent="0.25">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0:100" x14ac:dyDescent="0.25">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0:100" x14ac:dyDescent="0.25">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0:100" x14ac:dyDescent="0.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0:100" x14ac:dyDescent="0.25">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0:100" x14ac:dyDescent="0.25">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0:100" x14ac:dyDescent="0.25">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0:100" x14ac:dyDescent="0.25">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0:100" x14ac:dyDescent="0.25">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0:100" x14ac:dyDescent="0.25">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0:100" x14ac:dyDescent="0.25">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0:100" x14ac:dyDescent="0.25">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0:100" x14ac:dyDescent="0.25">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0:100" x14ac:dyDescent="0.2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0:100" x14ac:dyDescent="0.25">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0:100" x14ac:dyDescent="0.25">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0:100" x14ac:dyDescent="0.25">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0:100" x14ac:dyDescent="0.25">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0:100" x14ac:dyDescent="0.25">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0:100" x14ac:dyDescent="0.25">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0:100" x14ac:dyDescent="0.25">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0:100" x14ac:dyDescent="0.25">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0:100" x14ac:dyDescent="0.25">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0:100" x14ac:dyDescent="0.2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0:100" x14ac:dyDescent="0.25">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0:100" x14ac:dyDescent="0.25">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0:100" x14ac:dyDescent="0.25">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0:100" x14ac:dyDescent="0.25">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0:100" x14ac:dyDescent="0.25">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0:100" x14ac:dyDescent="0.25">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0:100" x14ac:dyDescent="0.25">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0:100" x14ac:dyDescent="0.25">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0:100" x14ac:dyDescent="0.25">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0:100" x14ac:dyDescent="0.2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0:100" x14ac:dyDescent="0.25">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0:100" x14ac:dyDescent="0.25">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0:100" x14ac:dyDescent="0.25">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0:100" x14ac:dyDescent="0.25">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0:100" x14ac:dyDescent="0.25">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0:100" x14ac:dyDescent="0.25">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0:100" x14ac:dyDescent="0.25">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0:100" x14ac:dyDescent="0.25">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0:100" x14ac:dyDescent="0.25">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0:100" x14ac:dyDescent="0.2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0:100" x14ac:dyDescent="0.25">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0:100" x14ac:dyDescent="0.25">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0:100" x14ac:dyDescent="0.25">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0:100" x14ac:dyDescent="0.25">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0:100" x14ac:dyDescent="0.25">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0:100" x14ac:dyDescent="0.25">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0:100" x14ac:dyDescent="0.25">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0:100" x14ac:dyDescent="0.25">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0:100" x14ac:dyDescent="0.25">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0:100" x14ac:dyDescent="0.2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0:100" x14ac:dyDescent="0.25">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0:100" x14ac:dyDescent="0.25">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0:100" x14ac:dyDescent="0.25">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0:100" x14ac:dyDescent="0.25">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0:100" x14ac:dyDescent="0.25">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0:100" x14ac:dyDescent="0.25">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0:100" x14ac:dyDescent="0.25">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0:100" x14ac:dyDescent="0.25">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0:100" x14ac:dyDescent="0.25">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0:100" x14ac:dyDescent="0.2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0:100" x14ac:dyDescent="0.25">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0:100" x14ac:dyDescent="0.25">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0:100" x14ac:dyDescent="0.25">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0:100" x14ac:dyDescent="0.25">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0:100" x14ac:dyDescent="0.25">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0:100" x14ac:dyDescent="0.25">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0:100" x14ac:dyDescent="0.25">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0:100" x14ac:dyDescent="0.25">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0:100" x14ac:dyDescent="0.25">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0:100" x14ac:dyDescent="0.2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0:100" x14ac:dyDescent="0.25">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0:100" x14ac:dyDescent="0.25">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0:100" x14ac:dyDescent="0.25">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0:100" x14ac:dyDescent="0.25">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0:100" x14ac:dyDescent="0.25">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0:100" x14ac:dyDescent="0.25">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0:100" x14ac:dyDescent="0.25">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0:100" x14ac:dyDescent="0.25">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0:100" x14ac:dyDescent="0.25">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0:100" x14ac:dyDescent="0.2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0:100" x14ac:dyDescent="0.25">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0:100" x14ac:dyDescent="0.25">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0:100" x14ac:dyDescent="0.25">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0:100" x14ac:dyDescent="0.25">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0:100" x14ac:dyDescent="0.25">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0:100" x14ac:dyDescent="0.25">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0:100" x14ac:dyDescent="0.25">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0:100" x14ac:dyDescent="0.25">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0:100" x14ac:dyDescent="0.25">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0:100" x14ac:dyDescent="0.2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0:100" x14ac:dyDescent="0.25">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0:100" x14ac:dyDescent="0.25">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0:100" x14ac:dyDescent="0.25">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0:100" x14ac:dyDescent="0.25">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0:100" x14ac:dyDescent="0.25">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0:100" x14ac:dyDescent="0.25">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0:100" x14ac:dyDescent="0.25">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0:100" x14ac:dyDescent="0.25">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0:100" x14ac:dyDescent="0.25">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0:100" x14ac:dyDescent="0.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0:100" x14ac:dyDescent="0.25">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0:100" x14ac:dyDescent="0.25">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0:100" x14ac:dyDescent="0.25">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0:100" x14ac:dyDescent="0.25">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0:100" x14ac:dyDescent="0.25">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0:100" x14ac:dyDescent="0.25">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0:100" x14ac:dyDescent="0.25">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0:100" x14ac:dyDescent="0.25">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0:100" x14ac:dyDescent="0.25">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0:100" x14ac:dyDescent="0.2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0:100" x14ac:dyDescent="0.25">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0:100" x14ac:dyDescent="0.25">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0:100" x14ac:dyDescent="0.25">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0:100" x14ac:dyDescent="0.25">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0:100" x14ac:dyDescent="0.25">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0:100" x14ac:dyDescent="0.25">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0:100" x14ac:dyDescent="0.25">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0:100" x14ac:dyDescent="0.25">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0:100" x14ac:dyDescent="0.25">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0:100" x14ac:dyDescent="0.2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0:100" x14ac:dyDescent="0.25">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0:100" x14ac:dyDescent="0.25">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0:100" x14ac:dyDescent="0.25">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0:100" x14ac:dyDescent="0.25">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0:100" x14ac:dyDescent="0.25">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0:100" x14ac:dyDescent="0.25">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0:100" x14ac:dyDescent="0.25">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0:100" x14ac:dyDescent="0.25">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0:100" x14ac:dyDescent="0.25">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0:100" x14ac:dyDescent="0.2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0:100" x14ac:dyDescent="0.25">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0:100" x14ac:dyDescent="0.25">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0:100" x14ac:dyDescent="0.25">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0:100" x14ac:dyDescent="0.25">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0:100" x14ac:dyDescent="0.25">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0:100" x14ac:dyDescent="0.25">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0:100" x14ac:dyDescent="0.25">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0:100" x14ac:dyDescent="0.25">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0:100" x14ac:dyDescent="0.25">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0:100" x14ac:dyDescent="0.2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0:100" x14ac:dyDescent="0.25">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0:100" x14ac:dyDescent="0.25">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0:100" x14ac:dyDescent="0.25">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0:100" x14ac:dyDescent="0.25">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0:100" x14ac:dyDescent="0.25">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0:100" x14ac:dyDescent="0.25">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0:100" x14ac:dyDescent="0.25">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0:100" x14ac:dyDescent="0.25">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0:100" x14ac:dyDescent="0.25">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0:100" x14ac:dyDescent="0.2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0:100" x14ac:dyDescent="0.25">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0:100" x14ac:dyDescent="0.25">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0:100" x14ac:dyDescent="0.25">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0:100" x14ac:dyDescent="0.25">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0:100" x14ac:dyDescent="0.25">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0:100" x14ac:dyDescent="0.25">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0:100" x14ac:dyDescent="0.25">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0:100" x14ac:dyDescent="0.25">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0:100" x14ac:dyDescent="0.25">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0:100" x14ac:dyDescent="0.2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0:100" x14ac:dyDescent="0.25">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0:100" x14ac:dyDescent="0.25">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0:100" x14ac:dyDescent="0.25">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0:100" x14ac:dyDescent="0.25">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0:100" x14ac:dyDescent="0.25">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0:100" x14ac:dyDescent="0.25">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0:100" x14ac:dyDescent="0.25">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0:100" x14ac:dyDescent="0.25">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0:100" x14ac:dyDescent="0.25">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0:100" x14ac:dyDescent="0.2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0:100" x14ac:dyDescent="0.25">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0:100" x14ac:dyDescent="0.25">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0:100" x14ac:dyDescent="0.25">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0:100" x14ac:dyDescent="0.25">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0:100" x14ac:dyDescent="0.25">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0:100" x14ac:dyDescent="0.25">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0:100" x14ac:dyDescent="0.25">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0:100" x14ac:dyDescent="0.25">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0:100" x14ac:dyDescent="0.25">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0:100" x14ac:dyDescent="0.2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0:100" x14ac:dyDescent="0.25">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0:100" x14ac:dyDescent="0.25">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0:100" x14ac:dyDescent="0.25">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0:100" x14ac:dyDescent="0.25">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0:100" x14ac:dyDescent="0.25">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0:100" x14ac:dyDescent="0.25">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0:100" x14ac:dyDescent="0.25">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0:100" x14ac:dyDescent="0.25">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0:100" x14ac:dyDescent="0.25">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0:100" x14ac:dyDescent="0.2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0:100" x14ac:dyDescent="0.25">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0:100" x14ac:dyDescent="0.25">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0:100" x14ac:dyDescent="0.25">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0:100" x14ac:dyDescent="0.25">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0:100" x14ac:dyDescent="0.25">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0:100" x14ac:dyDescent="0.25">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0:100" x14ac:dyDescent="0.25">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0:100" x14ac:dyDescent="0.25">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0:100" x14ac:dyDescent="0.25">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0:100" x14ac:dyDescent="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0:100" x14ac:dyDescent="0.25">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0:100" x14ac:dyDescent="0.25">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0:100" x14ac:dyDescent="0.25">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0:100" x14ac:dyDescent="0.25">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0:100" x14ac:dyDescent="0.25">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0:100" x14ac:dyDescent="0.25">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0:100" x14ac:dyDescent="0.25">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0:100" x14ac:dyDescent="0.25">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0:100" x14ac:dyDescent="0.25">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0:100" x14ac:dyDescent="0.2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0:100" x14ac:dyDescent="0.25">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0:100" x14ac:dyDescent="0.25">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0:100" x14ac:dyDescent="0.25">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0:100" x14ac:dyDescent="0.25">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0:100" x14ac:dyDescent="0.25">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0:100" x14ac:dyDescent="0.25">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0:100" x14ac:dyDescent="0.25">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0:100" x14ac:dyDescent="0.25">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0:100" x14ac:dyDescent="0.25">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0:100" x14ac:dyDescent="0.2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0:100" x14ac:dyDescent="0.25">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0:100" x14ac:dyDescent="0.25">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0:100" x14ac:dyDescent="0.25">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0:100" x14ac:dyDescent="0.25">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0:100" x14ac:dyDescent="0.25">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0:100" x14ac:dyDescent="0.25">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0:100" x14ac:dyDescent="0.25">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0:100" x14ac:dyDescent="0.25">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0:100" x14ac:dyDescent="0.25">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0:100" x14ac:dyDescent="0.2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0:100" x14ac:dyDescent="0.25">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0:100" x14ac:dyDescent="0.25">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0:100" x14ac:dyDescent="0.25">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0:100" x14ac:dyDescent="0.25">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0:100" x14ac:dyDescent="0.25">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0:100" x14ac:dyDescent="0.25">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0:100" x14ac:dyDescent="0.25">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0:100" x14ac:dyDescent="0.25">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0:100" x14ac:dyDescent="0.25">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0:100" x14ac:dyDescent="0.2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0:100" x14ac:dyDescent="0.25">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0:100" x14ac:dyDescent="0.25">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0:100" x14ac:dyDescent="0.25">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0:100" x14ac:dyDescent="0.25">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0:100" x14ac:dyDescent="0.25">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0:100" x14ac:dyDescent="0.25">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0:100" x14ac:dyDescent="0.25">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0:100" x14ac:dyDescent="0.25">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0:100" x14ac:dyDescent="0.25">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0:100" x14ac:dyDescent="0.2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0:100" x14ac:dyDescent="0.25">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0:100" x14ac:dyDescent="0.25">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0:100" x14ac:dyDescent="0.25">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0:100" x14ac:dyDescent="0.25">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0:100" x14ac:dyDescent="0.25">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0:100" x14ac:dyDescent="0.25">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0:100" x14ac:dyDescent="0.25">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0:100" x14ac:dyDescent="0.25">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0:100" x14ac:dyDescent="0.25">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0:100" x14ac:dyDescent="0.2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0:100" x14ac:dyDescent="0.25">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0:100" x14ac:dyDescent="0.25">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0:100" x14ac:dyDescent="0.25">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0:100" x14ac:dyDescent="0.25">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0:100" x14ac:dyDescent="0.25">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0:100" x14ac:dyDescent="0.25">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0:100" x14ac:dyDescent="0.25">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0:100" x14ac:dyDescent="0.25">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0:100" x14ac:dyDescent="0.25">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0:100" x14ac:dyDescent="0.2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0:100" x14ac:dyDescent="0.25">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0:100" x14ac:dyDescent="0.25">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0:100" x14ac:dyDescent="0.25">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0:100" x14ac:dyDescent="0.25">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0:100" x14ac:dyDescent="0.25">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0:100" x14ac:dyDescent="0.25">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0:100" x14ac:dyDescent="0.25">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0:100" x14ac:dyDescent="0.25">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0:100" x14ac:dyDescent="0.25">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0:100" x14ac:dyDescent="0.2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0:100" x14ac:dyDescent="0.25">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0:100" x14ac:dyDescent="0.25">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0:100" x14ac:dyDescent="0.25">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0:100" x14ac:dyDescent="0.25">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0:100" x14ac:dyDescent="0.25">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0:100" x14ac:dyDescent="0.25">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0:100" x14ac:dyDescent="0.25">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0:100" x14ac:dyDescent="0.25">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0:100" x14ac:dyDescent="0.25">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0:100" x14ac:dyDescent="0.2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0:100" x14ac:dyDescent="0.25">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0:100" x14ac:dyDescent="0.25">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0:100" x14ac:dyDescent="0.25">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0:100" x14ac:dyDescent="0.25">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0:100" x14ac:dyDescent="0.25">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0:100" x14ac:dyDescent="0.25">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0:100" x14ac:dyDescent="0.25">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0:100" x14ac:dyDescent="0.25">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0:100" x14ac:dyDescent="0.25">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0:100" x14ac:dyDescent="0.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0:100" x14ac:dyDescent="0.25">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0:100" x14ac:dyDescent="0.25">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0:100" x14ac:dyDescent="0.25">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0:100" x14ac:dyDescent="0.25">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0:100" x14ac:dyDescent="0.25">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0:100" x14ac:dyDescent="0.25">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0:100" x14ac:dyDescent="0.25">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0:100" x14ac:dyDescent="0.25">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0:100" x14ac:dyDescent="0.25">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0:100" x14ac:dyDescent="0.2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0:100" x14ac:dyDescent="0.25">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0:100" x14ac:dyDescent="0.25">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0:100" x14ac:dyDescent="0.25">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0:100" x14ac:dyDescent="0.25">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0:100" x14ac:dyDescent="0.25">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0:100" x14ac:dyDescent="0.25">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0:100" x14ac:dyDescent="0.25">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0:100" x14ac:dyDescent="0.25">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0:100" x14ac:dyDescent="0.25">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0:100" x14ac:dyDescent="0.2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0:100" x14ac:dyDescent="0.25">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0:100" x14ac:dyDescent="0.25">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0:100" x14ac:dyDescent="0.25">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0:100" x14ac:dyDescent="0.25">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0:100" x14ac:dyDescent="0.25">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0:100" x14ac:dyDescent="0.25">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0:100" x14ac:dyDescent="0.25">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0:100" x14ac:dyDescent="0.25">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0:100" x14ac:dyDescent="0.25">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0:100" x14ac:dyDescent="0.2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0:100" x14ac:dyDescent="0.25">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0:100" x14ac:dyDescent="0.25">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0:100" x14ac:dyDescent="0.25">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0:100" x14ac:dyDescent="0.25">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0:100" x14ac:dyDescent="0.25">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0:100" x14ac:dyDescent="0.25">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0:100" x14ac:dyDescent="0.25">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0:100" x14ac:dyDescent="0.25">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0:100" x14ac:dyDescent="0.25">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0:100" x14ac:dyDescent="0.2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0:100" x14ac:dyDescent="0.25">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0:100" x14ac:dyDescent="0.25">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0:100" x14ac:dyDescent="0.25">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0:100" x14ac:dyDescent="0.25">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0:100" x14ac:dyDescent="0.25">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0:100" x14ac:dyDescent="0.25">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0:100" x14ac:dyDescent="0.25">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0:100" x14ac:dyDescent="0.25">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0:100" x14ac:dyDescent="0.25">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0:100" x14ac:dyDescent="0.2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0:100" x14ac:dyDescent="0.25">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0:100" x14ac:dyDescent="0.25">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0:100" x14ac:dyDescent="0.25">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0:100" x14ac:dyDescent="0.25">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0:100" x14ac:dyDescent="0.25">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0:100" x14ac:dyDescent="0.25">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0:100" x14ac:dyDescent="0.25">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0:100" x14ac:dyDescent="0.25">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0:100" x14ac:dyDescent="0.25">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0:100" x14ac:dyDescent="0.2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0:100" x14ac:dyDescent="0.25">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0:100" x14ac:dyDescent="0.25">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0:100" x14ac:dyDescent="0.25">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0:100" x14ac:dyDescent="0.25">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0:100" x14ac:dyDescent="0.25">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0:100" x14ac:dyDescent="0.25">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0:100" x14ac:dyDescent="0.25">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0:100" x14ac:dyDescent="0.25">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0:100" x14ac:dyDescent="0.25">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0:100" x14ac:dyDescent="0.2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0:100" x14ac:dyDescent="0.25">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0:100" x14ac:dyDescent="0.25">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0:100" x14ac:dyDescent="0.25">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0:100" x14ac:dyDescent="0.25">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0:100" x14ac:dyDescent="0.25">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0:100" x14ac:dyDescent="0.25">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0:100" x14ac:dyDescent="0.25">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0:100" x14ac:dyDescent="0.25">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0:100" x14ac:dyDescent="0.25">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0:100" x14ac:dyDescent="0.2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0:100" x14ac:dyDescent="0.25">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0:100" x14ac:dyDescent="0.25">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0:100" x14ac:dyDescent="0.25">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0:100" x14ac:dyDescent="0.25">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0:100" x14ac:dyDescent="0.25">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0:100" x14ac:dyDescent="0.25">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0:100" x14ac:dyDescent="0.25">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0:100" x14ac:dyDescent="0.25">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0:100" x14ac:dyDescent="0.25">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0:100" x14ac:dyDescent="0.2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0:100" x14ac:dyDescent="0.25">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0:100" x14ac:dyDescent="0.25">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0:100" x14ac:dyDescent="0.25">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0:100" x14ac:dyDescent="0.25">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0:100" x14ac:dyDescent="0.25">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0:100" x14ac:dyDescent="0.25">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0:100" x14ac:dyDescent="0.25">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0:100" x14ac:dyDescent="0.25">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0:100" x14ac:dyDescent="0.25">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0:100" x14ac:dyDescent="0.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0:100" x14ac:dyDescent="0.25">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0:100" x14ac:dyDescent="0.25">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0:100" x14ac:dyDescent="0.25">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0:100" x14ac:dyDescent="0.25">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0:100" x14ac:dyDescent="0.25">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0:100" x14ac:dyDescent="0.25">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0:100" x14ac:dyDescent="0.25">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0:100" x14ac:dyDescent="0.25">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0:100" x14ac:dyDescent="0.25">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0:100" x14ac:dyDescent="0.2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0:100" x14ac:dyDescent="0.25">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0:100" x14ac:dyDescent="0.25">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0:100" x14ac:dyDescent="0.25">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0:100" x14ac:dyDescent="0.25">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0:100" x14ac:dyDescent="0.25">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0:100" x14ac:dyDescent="0.25">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0:100" x14ac:dyDescent="0.25">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0:100" x14ac:dyDescent="0.25">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0:100" x14ac:dyDescent="0.25">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0:100" x14ac:dyDescent="0.2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0:100" x14ac:dyDescent="0.25">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0:100" x14ac:dyDescent="0.25">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0:100" x14ac:dyDescent="0.25">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0:100" x14ac:dyDescent="0.25">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0:100" x14ac:dyDescent="0.25">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0:100" x14ac:dyDescent="0.25">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0:100" x14ac:dyDescent="0.25">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0:100" x14ac:dyDescent="0.25">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0:100" x14ac:dyDescent="0.25">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0:100" x14ac:dyDescent="0.2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0:100" x14ac:dyDescent="0.25">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0:100" x14ac:dyDescent="0.25">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0:100" x14ac:dyDescent="0.25">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0:100" x14ac:dyDescent="0.25">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0:100" x14ac:dyDescent="0.25">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0:100" x14ac:dyDescent="0.25">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0:100" x14ac:dyDescent="0.25">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0:100" x14ac:dyDescent="0.25">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0:100" x14ac:dyDescent="0.25">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0:100" x14ac:dyDescent="0.2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0:100" x14ac:dyDescent="0.25">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0:100" x14ac:dyDescent="0.25">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0:100" x14ac:dyDescent="0.25">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0:100" x14ac:dyDescent="0.25">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0:100" x14ac:dyDescent="0.25">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0:100" x14ac:dyDescent="0.25">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0:100" x14ac:dyDescent="0.25">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0:100" x14ac:dyDescent="0.25">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0:100" x14ac:dyDescent="0.25">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0:100" x14ac:dyDescent="0.2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0:100" x14ac:dyDescent="0.25">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0:100" x14ac:dyDescent="0.25">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0:100" x14ac:dyDescent="0.25">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0:100" x14ac:dyDescent="0.25">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0:100" x14ac:dyDescent="0.25">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0:100" x14ac:dyDescent="0.25">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0:100" x14ac:dyDescent="0.25">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0:100" x14ac:dyDescent="0.25">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0:100" x14ac:dyDescent="0.25">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0:100" x14ac:dyDescent="0.2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0:100" x14ac:dyDescent="0.25">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0:100" x14ac:dyDescent="0.25">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0:100" x14ac:dyDescent="0.25">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0:100" x14ac:dyDescent="0.25">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0:100" x14ac:dyDescent="0.25">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0:100" x14ac:dyDescent="0.25">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0:100" x14ac:dyDescent="0.25">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0:100" x14ac:dyDescent="0.25">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0:100" x14ac:dyDescent="0.25">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0:100" x14ac:dyDescent="0.2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0:100" x14ac:dyDescent="0.25">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0:100" x14ac:dyDescent="0.25">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0:100" x14ac:dyDescent="0.25">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0:100" x14ac:dyDescent="0.25">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0:100" x14ac:dyDescent="0.25">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0:100" x14ac:dyDescent="0.25">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0:100" x14ac:dyDescent="0.25">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0:100" x14ac:dyDescent="0.25">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0:100" x14ac:dyDescent="0.25">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0:100" x14ac:dyDescent="0.2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0:100" x14ac:dyDescent="0.25">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0:100" x14ac:dyDescent="0.25">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0:100" x14ac:dyDescent="0.25">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0:100" x14ac:dyDescent="0.25">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0:100" x14ac:dyDescent="0.25">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0:100" x14ac:dyDescent="0.25">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0:100" x14ac:dyDescent="0.25">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0:100" x14ac:dyDescent="0.25">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0:100" x14ac:dyDescent="0.25">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0:100" x14ac:dyDescent="0.2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0:100" x14ac:dyDescent="0.25">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0:100" x14ac:dyDescent="0.25">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0:100" x14ac:dyDescent="0.25">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0:100" x14ac:dyDescent="0.25">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0:100" x14ac:dyDescent="0.25">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0:100" x14ac:dyDescent="0.25">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0:100" x14ac:dyDescent="0.25">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0:100" x14ac:dyDescent="0.25">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0:100" x14ac:dyDescent="0.25">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0:100" x14ac:dyDescent="0.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0:100" x14ac:dyDescent="0.25">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0:100" x14ac:dyDescent="0.25">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0:100" x14ac:dyDescent="0.25">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0:100" x14ac:dyDescent="0.25">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0:100" x14ac:dyDescent="0.25">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0:100" x14ac:dyDescent="0.25">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0:100" x14ac:dyDescent="0.25">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0:100" x14ac:dyDescent="0.25">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0:100" x14ac:dyDescent="0.25">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0:100" x14ac:dyDescent="0.2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0:100" x14ac:dyDescent="0.25">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0:100" x14ac:dyDescent="0.25">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0:100" x14ac:dyDescent="0.25">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0:100" x14ac:dyDescent="0.25">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0:100" x14ac:dyDescent="0.25">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0:100" x14ac:dyDescent="0.25">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0:100" x14ac:dyDescent="0.25">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0:100" x14ac:dyDescent="0.25">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0:100" x14ac:dyDescent="0.25">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0:100" x14ac:dyDescent="0.2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0:100" x14ac:dyDescent="0.25">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0:100" x14ac:dyDescent="0.25">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0:100" x14ac:dyDescent="0.25">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0:100" x14ac:dyDescent="0.25">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0:100" x14ac:dyDescent="0.25">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0:100" x14ac:dyDescent="0.25">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0:100" x14ac:dyDescent="0.25">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0:100" x14ac:dyDescent="0.25">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0:100" x14ac:dyDescent="0.25">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0:100" x14ac:dyDescent="0.2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0:100" x14ac:dyDescent="0.25">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0:100" x14ac:dyDescent="0.25">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0:100" x14ac:dyDescent="0.25">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0:100" x14ac:dyDescent="0.25">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0:100" x14ac:dyDescent="0.25">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0:100" x14ac:dyDescent="0.25">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0:100" x14ac:dyDescent="0.25">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0:100" x14ac:dyDescent="0.25">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0:100" x14ac:dyDescent="0.25">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0:100" x14ac:dyDescent="0.2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0:100" x14ac:dyDescent="0.25">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0:100" x14ac:dyDescent="0.25">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0:100" x14ac:dyDescent="0.25">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0:100" x14ac:dyDescent="0.25">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0:100" x14ac:dyDescent="0.25">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0:100" x14ac:dyDescent="0.25">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0:100" x14ac:dyDescent="0.25">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0:100" x14ac:dyDescent="0.25">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0:100" x14ac:dyDescent="0.25">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0:100" x14ac:dyDescent="0.2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0:100" x14ac:dyDescent="0.25">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0:100" x14ac:dyDescent="0.25">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0:100" x14ac:dyDescent="0.25">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0:100" x14ac:dyDescent="0.25">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0:100" x14ac:dyDescent="0.25">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0:100" x14ac:dyDescent="0.25">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0:100" x14ac:dyDescent="0.25">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0:100" x14ac:dyDescent="0.25">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0:100" x14ac:dyDescent="0.25">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0:100" x14ac:dyDescent="0.2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0:100" x14ac:dyDescent="0.25">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0:100" x14ac:dyDescent="0.25">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0:100" x14ac:dyDescent="0.25">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0:100" x14ac:dyDescent="0.25">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0:100" x14ac:dyDescent="0.25">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0:100" x14ac:dyDescent="0.25">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0:100" x14ac:dyDescent="0.25">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0:100" x14ac:dyDescent="0.25">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0:100" x14ac:dyDescent="0.25">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0:100" x14ac:dyDescent="0.2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0:100" x14ac:dyDescent="0.25">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0:100" x14ac:dyDescent="0.25">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0:100" x14ac:dyDescent="0.25">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0:100" x14ac:dyDescent="0.25">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0:100" x14ac:dyDescent="0.25">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0:100" x14ac:dyDescent="0.25">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0:100" x14ac:dyDescent="0.25">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0:100" x14ac:dyDescent="0.25">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0:100" x14ac:dyDescent="0.25">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0:100" x14ac:dyDescent="0.2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0:100" x14ac:dyDescent="0.25">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0:100" x14ac:dyDescent="0.25">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0:100" x14ac:dyDescent="0.25">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0:100" x14ac:dyDescent="0.25">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0:100" x14ac:dyDescent="0.25">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0:100" x14ac:dyDescent="0.25">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0:100" x14ac:dyDescent="0.25">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0:100" x14ac:dyDescent="0.25">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0:100" x14ac:dyDescent="0.25">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0:100" x14ac:dyDescent="0.2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0:100" x14ac:dyDescent="0.25">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0:100" x14ac:dyDescent="0.25">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0:100" x14ac:dyDescent="0.25">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0:100" x14ac:dyDescent="0.25">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0:100" x14ac:dyDescent="0.25">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0:100" x14ac:dyDescent="0.25">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0:100" x14ac:dyDescent="0.25">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0:100" x14ac:dyDescent="0.25">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0:100" x14ac:dyDescent="0.25">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0:100" x14ac:dyDescent="0.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0:100" x14ac:dyDescent="0.25">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0:100" x14ac:dyDescent="0.25">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0:100" x14ac:dyDescent="0.25">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0:100" x14ac:dyDescent="0.25">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0:100" x14ac:dyDescent="0.25">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0:100" x14ac:dyDescent="0.25">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0:100" x14ac:dyDescent="0.25">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0:100" x14ac:dyDescent="0.25">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0:100" x14ac:dyDescent="0.25">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0:100" x14ac:dyDescent="0.2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0:100" x14ac:dyDescent="0.25">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0:100" x14ac:dyDescent="0.25">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0:100" x14ac:dyDescent="0.25">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0:100" x14ac:dyDescent="0.25">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0:100" x14ac:dyDescent="0.25">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0:100" x14ac:dyDescent="0.25">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0:100" x14ac:dyDescent="0.25">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0:100" x14ac:dyDescent="0.25">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0:100" x14ac:dyDescent="0.25">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0:100" x14ac:dyDescent="0.2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0:100" x14ac:dyDescent="0.25">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0:100" x14ac:dyDescent="0.25">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0:100" x14ac:dyDescent="0.25">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0:100" x14ac:dyDescent="0.25">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0:100" x14ac:dyDescent="0.25">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0:100" x14ac:dyDescent="0.25">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0:100" x14ac:dyDescent="0.25">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0:100" x14ac:dyDescent="0.25">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0:100" x14ac:dyDescent="0.25">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0:100" x14ac:dyDescent="0.2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0:100" x14ac:dyDescent="0.25">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0:100" x14ac:dyDescent="0.25">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0:100" x14ac:dyDescent="0.25">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0:100" x14ac:dyDescent="0.25">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0:100" x14ac:dyDescent="0.25">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0:100" x14ac:dyDescent="0.25">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0:100" x14ac:dyDescent="0.25">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0:100" x14ac:dyDescent="0.25">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0:100" x14ac:dyDescent="0.25">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0:100" x14ac:dyDescent="0.2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0:100" x14ac:dyDescent="0.25">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0:100" x14ac:dyDescent="0.25">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0:100" x14ac:dyDescent="0.25">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0:100" x14ac:dyDescent="0.25">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0:100" x14ac:dyDescent="0.25">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0:100" x14ac:dyDescent="0.25">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0:100" x14ac:dyDescent="0.25">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0:100" x14ac:dyDescent="0.25">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0:100" x14ac:dyDescent="0.25">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0:100" x14ac:dyDescent="0.2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0:100" x14ac:dyDescent="0.25">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0:100" x14ac:dyDescent="0.25">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0:100" x14ac:dyDescent="0.25">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0:100" x14ac:dyDescent="0.25">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0:100" x14ac:dyDescent="0.25">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0:100" x14ac:dyDescent="0.25">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0:100" x14ac:dyDescent="0.25">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0:100" x14ac:dyDescent="0.25">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0:100" x14ac:dyDescent="0.25">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0:100" x14ac:dyDescent="0.2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0:100" x14ac:dyDescent="0.25">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0:100" x14ac:dyDescent="0.25">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0:100" x14ac:dyDescent="0.25">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0:100" x14ac:dyDescent="0.25">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0:100" x14ac:dyDescent="0.25">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0:100" x14ac:dyDescent="0.25">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0:100" x14ac:dyDescent="0.25">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0:100" x14ac:dyDescent="0.25">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0:100" x14ac:dyDescent="0.25">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0:100" x14ac:dyDescent="0.2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0:100" x14ac:dyDescent="0.25">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0:100" x14ac:dyDescent="0.25">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0:100" x14ac:dyDescent="0.25">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0:100" x14ac:dyDescent="0.25">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0:100" x14ac:dyDescent="0.25">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0:100" x14ac:dyDescent="0.25">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0:100" x14ac:dyDescent="0.25">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0:100" x14ac:dyDescent="0.25">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0:100" x14ac:dyDescent="0.25">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0:100" x14ac:dyDescent="0.2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0:100" x14ac:dyDescent="0.25">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0:100" x14ac:dyDescent="0.25">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0:100" x14ac:dyDescent="0.25">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0:100" x14ac:dyDescent="0.25">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0:100" x14ac:dyDescent="0.25">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0:100" x14ac:dyDescent="0.25">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0:100" x14ac:dyDescent="0.25">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0:100" x14ac:dyDescent="0.25">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0:100" x14ac:dyDescent="0.25">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0:100" x14ac:dyDescent="0.2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0:100" x14ac:dyDescent="0.25">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0:100" x14ac:dyDescent="0.25">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0:100" x14ac:dyDescent="0.25">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0:100" x14ac:dyDescent="0.25">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0:100" x14ac:dyDescent="0.25">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0:100" x14ac:dyDescent="0.25">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0:100" x14ac:dyDescent="0.25">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0:100" x14ac:dyDescent="0.25">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0:100" x14ac:dyDescent="0.25">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0:100" x14ac:dyDescent="0.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0:100" x14ac:dyDescent="0.25">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0:100" x14ac:dyDescent="0.25">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0:100" x14ac:dyDescent="0.25">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0:100" x14ac:dyDescent="0.25">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0:100" x14ac:dyDescent="0.25">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0:100" x14ac:dyDescent="0.25">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0:100" x14ac:dyDescent="0.25">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0:100" x14ac:dyDescent="0.25">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0:100" x14ac:dyDescent="0.25">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0:100" x14ac:dyDescent="0.2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0:100" x14ac:dyDescent="0.25">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0:100" x14ac:dyDescent="0.25">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0:100" x14ac:dyDescent="0.25">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0:100" x14ac:dyDescent="0.25">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0:100" x14ac:dyDescent="0.25">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0:100" x14ac:dyDescent="0.25">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0:100" x14ac:dyDescent="0.25">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0:100" x14ac:dyDescent="0.25">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0:100" x14ac:dyDescent="0.25">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0:100" x14ac:dyDescent="0.2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0:100" x14ac:dyDescent="0.25">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0:100" x14ac:dyDescent="0.25">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0:100" x14ac:dyDescent="0.25">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0:100" x14ac:dyDescent="0.25">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0:100" x14ac:dyDescent="0.25">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0:100" x14ac:dyDescent="0.25">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0:100" x14ac:dyDescent="0.25">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0:100" x14ac:dyDescent="0.25">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0:100" x14ac:dyDescent="0.25">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0:100" x14ac:dyDescent="0.2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0:100" x14ac:dyDescent="0.25">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0:100" x14ac:dyDescent="0.25">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0:100" x14ac:dyDescent="0.25">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0:100" x14ac:dyDescent="0.25">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0:100" x14ac:dyDescent="0.25">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0:100" x14ac:dyDescent="0.25">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0:100" x14ac:dyDescent="0.25">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0:100" x14ac:dyDescent="0.25">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0:100" x14ac:dyDescent="0.25">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0:100" x14ac:dyDescent="0.2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0:100" x14ac:dyDescent="0.25">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0:100" x14ac:dyDescent="0.25">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0:100" x14ac:dyDescent="0.25">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0:100" x14ac:dyDescent="0.25">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0:100" x14ac:dyDescent="0.25">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0:100" x14ac:dyDescent="0.25">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0:100" x14ac:dyDescent="0.25">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0:100" x14ac:dyDescent="0.25">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0:100" x14ac:dyDescent="0.25">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0:100" x14ac:dyDescent="0.2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0:100" x14ac:dyDescent="0.25">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0:100" x14ac:dyDescent="0.25">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0:100" x14ac:dyDescent="0.25">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0:100" x14ac:dyDescent="0.25">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0:100" x14ac:dyDescent="0.25">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0:100" x14ac:dyDescent="0.25">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0:100" x14ac:dyDescent="0.25">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0:100" x14ac:dyDescent="0.25">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0:100" x14ac:dyDescent="0.25">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0:100" x14ac:dyDescent="0.2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0:100" x14ac:dyDescent="0.25">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0:100" x14ac:dyDescent="0.25">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0:100" x14ac:dyDescent="0.25">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0:100" x14ac:dyDescent="0.25">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0:100" x14ac:dyDescent="0.25">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0:100" x14ac:dyDescent="0.25">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0:100" x14ac:dyDescent="0.25">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0:100" x14ac:dyDescent="0.25">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0:100" x14ac:dyDescent="0.25">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0:100" x14ac:dyDescent="0.2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0:100" x14ac:dyDescent="0.25">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0:100" x14ac:dyDescent="0.25">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0:100" x14ac:dyDescent="0.25">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0:100" x14ac:dyDescent="0.25">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0:100" x14ac:dyDescent="0.25">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0:100" x14ac:dyDescent="0.25">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0:100" x14ac:dyDescent="0.25">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0:100" x14ac:dyDescent="0.25">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0:100" x14ac:dyDescent="0.25">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0:100" x14ac:dyDescent="0.2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0:100" x14ac:dyDescent="0.25">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0:100" x14ac:dyDescent="0.25">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0:100" x14ac:dyDescent="0.25">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0:100" x14ac:dyDescent="0.25">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0:100" x14ac:dyDescent="0.25">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0:100" x14ac:dyDescent="0.25">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0:100" x14ac:dyDescent="0.25">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0:100" x14ac:dyDescent="0.25">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0:100" x14ac:dyDescent="0.25">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0:100" x14ac:dyDescent="0.2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0:100" x14ac:dyDescent="0.25">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0:100" x14ac:dyDescent="0.25">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0:100" x14ac:dyDescent="0.25">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0:100" x14ac:dyDescent="0.25">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0:100" x14ac:dyDescent="0.25">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0:100" x14ac:dyDescent="0.25">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0:100" x14ac:dyDescent="0.25">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0:100" x14ac:dyDescent="0.25">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0:100" x14ac:dyDescent="0.25">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0:100" x14ac:dyDescent="0.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0:100" x14ac:dyDescent="0.25">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0:100" x14ac:dyDescent="0.25">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0:100" x14ac:dyDescent="0.25">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0:100" x14ac:dyDescent="0.25">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0:100" x14ac:dyDescent="0.25">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0:100" x14ac:dyDescent="0.25">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0:100" x14ac:dyDescent="0.25">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0:100" x14ac:dyDescent="0.25">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0:100" x14ac:dyDescent="0.25">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0:100" x14ac:dyDescent="0.2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0:100" x14ac:dyDescent="0.25">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0:100" x14ac:dyDescent="0.25">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0:100" x14ac:dyDescent="0.25">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0:100" x14ac:dyDescent="0.25">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0:100" x14ac:dyDescent="0.25">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0:100" x14ac:dyDescent="0.25">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0:100" x14ac:dyDescent="0.25">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0:100" x14ac:dyDescent="0.25">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0:100" x14ac:dyDescent="0.25">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0:100" x14ac:dyDescent="0.2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0:100" x14ac:dyDescent="0.25">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0:100" x14ac:dyDescent="0.25">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0:100" x14ac:dyDescent="0.25">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0:100" x14ac:dyDescent="0.25">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0:100" x14ac:dyDescent="0.25">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0:100" x14ac:dyDescent="0.25">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0:100" x14ac:dyDescent="0.25">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0:100" x14ac:dyDescent="0.25">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0:100" x14ac:dyDescent="0.25">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0:100" x14ac:dyDescent="0.2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0:100" x14ac:dyDescent="0.25">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0:100" x14ac:dyDescent="0.25">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0:100" x14ac:dyDescent="0.25">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0:100" x14ac:dyDescent="0.25">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0:100" x14ac:dyDescent="0.25">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0:100" x14ac:dyDescent="0.25">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0:100" x14ac:dyDescent="0.25">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0:100" x14ac:dyDescent="0.25">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0:100" x14ac:dyDescent="0.25">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0:100" x14ac:dyDescent="0.2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0:100" x14ac:dyDescent="0.25">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0:100" x14ac:dyDescent="0.25">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0:100" x14ac:dyDescent="0.25">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0:100" x14ac:dyDescent="0.25">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0:100" x14ac:dyDescent="0.25">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0:100" x14ac:dyDescent="0.25">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0:100" x14ac:dyDescent="0.25">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0:100" x14ac:dyDescent="0.25">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0:100" x14ac:dyDescent="0.25">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0:100" x14ac:dyDescent="0.2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0:100" x14ac:dyDescent="0.25">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0:100" x14ac:dyDescent="0.25">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0:100" x14ac:dyDescent="0.25">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0:100" x14ac:dyDescent="0.25">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0:100" x14ac:dyDescent="0.25">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0:100" x14ac:dyDescent="0.25">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0:100" x14ac:dyDescent="0.25">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0:100" x14ac:dyDescent="0.25">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0:100" x14ac:dyDescent="0.25">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0:100" x14ac:dyDescent="0.2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0:100" x14ac:dyDescent="0.25">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0:100" x14ac:dyDescent="0.25">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0:100" x14ac:dyDescent="0.25">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0:100" x14ac:dyDescent="0.25">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0:100" x14ac:dyDescent="0.25">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0:100" x14ac:dyDescent="0.25">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0:100" x14ac:dyDescent="0.25">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0:100" x14ac:dyDescent="0.25">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0:100" x14ac:dyDescent="0.25">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0:100" x14ac:dyDescent="0.2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0:100" x14ac:dyDescent="0.25">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0:100" x14ac:dyDescent="0.25">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0:100" x14ac:dyDescent="0.25">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0:100" x14ac:dyDescent="0.25">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0:100" x14ac:dyDescent="0.25">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0:100" x14ac:dyDescent="0.25">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0:100" x14ac:dyDescent="0.25">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0:100" x14ac:dyDescent="0.25">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0:100" x14ac:dyDescent="0.25">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0:100" x14ac:dyDescent="0.2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0:100" x14ac:dyDescent="0.25">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0:100" x14ac:dyDescent="0.25">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0:100" x14ac:dyDescent="0.25">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0:100" x14ac:dyDescent="0.25">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0:100" x14ac:dyDescent="0.25">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0:100" x14ac:dyDescent="0.25">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0:100" x14ac:dyDescent="0.25">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0:100" x14ac:dyDescent="0.25">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0:100" x14ac:dyDescent="0.25">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0:100" x14ac:dyDescent="0.2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0:100" x14ac:dyDescent="0.25">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0:100" x14ac:dyDescent="0.25">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0:100" x14ac:dyDescent="0.25">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0:100" x14ac:dyDescent="0.25">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0:100" x14ac:dyDescent="0.25">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0:100" x14ac:dyDescent="0.25">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0:100" x14ac:dyDescent="0.25">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0:100" x14ac:dyDescent="0.25">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0:100" x14ac:dyDescent="0.25">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0:100" x14ac:dyDescent="0.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0:100" x14ac:dyDescent="0.25">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0:100" x14ac:dyDescent="0.25">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0:100" x14ac:dyDescent="0.25">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0:100" x14ac:dyDescent="0.25">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0:100" x14ac:dyDescent="0.25">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0:100" x14ac:dyDescent="0.25">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0:100" x14ac:dyDescent="0.25">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0:100" x14ac:dyDescent="0.25">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0:100" x14ac:dyDescent="0.25">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0:100" x14ac:dyDescent="0.2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0:100" x14ac:dyDescent="0.25">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0:100" x14ac:dyDescent="0.25">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0:100" x14ac:dyDescent="0.25">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0:100" x14ac:dyDescent="0.25">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0:100" x14ac:dyDescent="0.25">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0:100" x14ac:dyDescent="0.25">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0:100" x14ac:dyDescent="0.25">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0:100" x14ac:dyDescent="0.25">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0:100" x14ac:dyDescent="0.25">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0:100" x14ac:dyDescent="0.2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0:100" x14ac:dyDescent="0.25">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0:100" x14ac:dyDescent="0.25">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0:100" x14ac:dyDescent="0.25">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0:100" x14ac:dyDescent="0.25">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0:100" x14ac:dyDescent="0.25">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0:100" x14ac:dyDescent="0.25">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0:100" x14ac:dyDescent="0.25">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0:100" x14ac:dyDescent="0.25">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0:100" x14ac:dyDescent="0.25">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0:100" x14ac:dyDescent="0.2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0:100" x14ac:dyDescent="0.25">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0:100" x14ac:dyDescent="0.25">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0:100" x14ac:dyDescent="0.25">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0:100" x14ac:dyDescent="0.25">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0:100" x14ac:dyDescent="0.25">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0:100" x14ac:dyDescent="0.25">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0:100" x14ac:dyDescent="0.25">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0:100" x14ac:dyDescent="0.25">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0:100" x14ac:dyDescent="0.25">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0:100" x14ac:dyDescent="0.2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0:100" x14ac:dyDescent="0.25">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0:100" x14ac:dyDescent="0.25">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0:100" x14ac:dyDescent="0.25">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0:100" x14ac:dyDescent="0.25">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0:100" x14ac:dyDescent="0.25">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0:100" x14ac:dyDescent="0.25">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0:100" x14ac:dyDescent="0.25">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0:100" x14ac:dyDescent="0.25">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0:100" x14ac:dyDescent="0.25">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0:100" x14ac:dyDescent="0.2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0:100" x14ac:dyDescent="0.25">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0:100" x14ac:dyDescent="0.25">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0:100" x14ac:dyDescent="0.25">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0:100" x14ac:dyDescent="0.25">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0:100" x14ac:dyDescent="0.25">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0:100" x14ac:dyDescent="0.25">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0:100" x14ac:dyDescent="0.25">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0:100" x14ac:dyDescent="0.25">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0:100" x14ac:dyDescent="0.25">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0:100" x14ac:dyDescent="0.2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0:100" x14ac:dyDescent="0.25">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0:100" x14ac:dyDescent="0.25">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0:100" x14ac:dyDescent="0.25">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0:100" x14ac:dyDescent="0.25">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0:100" x14ac:dyDescent="0.25">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0:100" x14ac:dyDescent="0.25">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0:100" x14ac:dyDescent="0.25">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0:100" x14ac:dyDescent="0.25">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0:100" x14ac:dyDescent="0.25">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0:100" x14ac:dyDescent="0.2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0:100" x14ac:dyDescent="0.25">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0:100" x14ac:dyDescent="0.25">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0:100" x14ac:dyDescent="0.25">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0:100" x14ac:dyDescent="0.25">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0:100" x14ac:dyDescent="0.25">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0:100" x14ac:dyDescent="0.25">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0:100" x14ac:dyDescent="0.25">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0:100" x14ac:dyDescent="0.25">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0:100" x14ac:dyDescent="0.25">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0:100" x14ac:dyDescent="0.2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0:100" x14ac:dyDescent="0.25">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0:100" x14ac:dyDescent="0.25">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0:100" x14ac:dyDescent="0.25">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0:100" x14ac:dyDescent="0.25">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0:100" x14ac:dyDescent="0.25">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0:100" x14ac:dyDescent="0.25">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0:100" x14ac:dyDescent="0.25">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0:100" x14ac:dyDescent="0.25">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0:100" x14ac:dyDescent="0.25">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0:100" x14ac:dyDescent="0.2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0:100" x14ac:dyDescent="0.25">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0:100" x14ac:dyDescent="0.25">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0:100" x14ac:dyDescent="0.25">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0:100" x14ac:dyDescent="0.25">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0:100" x14ac:dyDescent="0.25">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0:100" x14ac:dyDescent="0.25">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0:100" x14ac:dyDescent="0.25">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0:100" x14ac:dyDescent="0.25">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0:100" x14ac:dyDescent="0.25">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0:100" x14ac:dyDescent="0.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0:100" x14ac:dyDescent="0.25">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0:100" x14ac:dyDescent="0.25">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0:100" x14ac:dyDescent="0.25">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0:100" x14ac:dyDescent="0.25">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0:100" x14ac:dyDescent="0.25">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0:100" x14ac:dyDescent="0.25">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0:100" x14ac:dyDescent="0.25">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0:100" x14ac:dyDescent="0.25">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0:100" x14ac:dyDescent="0.25">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0:100" x14ac:dyDescent="0.2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0:100" x14ac:dyDescent="0.25">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0:100" x14ac:dyDescent="0.25">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0:100" x14ac:dyDescent="0.25">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0:100" x14ac:dyDescent="0.25">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0:100" x14ac:dyDescent="0.25">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0:100" x14ac:dyDescent="0.25">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0:100" x14ac:dyDescent="0.25">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0:100" x14ac:dyDescent="0.25">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0:100" x14ac:dyDescent="0.25">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0:100" x14ac:dyDescent="0.2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0:100" x14ac:dyDescent="0.25">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0:100" x14ac:dyDescent="0.25">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0:100" x14ac:dyDescent="0.25">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0:100" x14ac:dyDescent="0.25">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0:100" x14ac:dyDescent="0.25">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0:100" x14ac:dyDescent="0.25">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0:100" x14ac:dyDescent="0.25">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0:100" x14ac:dyDescent="0.25">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0:100" x14ac:dyDescent="0.25">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0:100" x14ac:dyDescent="0.2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0:100" x14ac:dyDescent="0.25">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0:100" x14ac:dyDescent="0.25">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0:100" x14ac:dyDescent="0.25">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0:100" x14ac:dyDescent="0.25">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0:100" x14ac:dyDescent="0.25">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0:100" x14ac:dyDescent="0.25">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0:100" x14ac:dyDescent="0.25">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0:100" x14ac:dyDescent="0.25">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0:100" x14ac:dyDescent="0.25">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0:100" x14ac:dyDescent="0.2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0:100" x14ac:dyDescent="0.25">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0:100" x14ac:dyDescent="0.25">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0:100" x14ac:dyDescent="0.25">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0:100" x14ac:dyDescent="0.25">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0:100" x14ac:dyDescent="0.25">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0:100" x14ac:dyDescent="0.25">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0:100" x14ac:dyDescent="0.25">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0:100" x14ac:dyDescent="0.25">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0:100" x14ac:dyDescent="0.25">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0:100" x14ac:dyDescent="0.2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0:100" x14ac:dyDescent="0.25">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0:100" x14ac:dyDescent="0.25">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0:100" x14ac:dyDescent="0.25">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0:100" x14ac:dyDescent="0.25">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0:100" x14ac:dyDescent="0.25">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0:100" x14ac:dyDescent="0.25">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0:100" x14ac:dyDescent="0.25">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0:100" x14ac:dyDescent="0.25">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0:100" x14ac:dyDescent="0.25">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0:100" x14ac:dyDescent="0.2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0:100" x14ac:dyDescent="0.25">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0:100" x14ac:dyDescent="0.25">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0:100" x14ac:dyDescent="0.25">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0:100" x14ac:dyDescent="0.25">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0:100" x14ac:dyDescent="0.25">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0:100" x14ac:dyDescent="0.25">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0:100" x14ac:dyDescent="0.25">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0:100" x14ac:dyDescent="0.25">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0:100" x14ac:dyDescent="0.25">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0:100" x14ac:dyDescent="0.2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0:100" x14ac:dyDescent="0.25">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0:100" x14ac:dyDescent="0.25">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0:100" x14ac:dyDescent="0.25">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0:100" x14ac:dyDescent="0.25">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0:100" x14ac:dyDescent="0.25">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0:100" x14ac:dyDescent="0.25">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0:100" x14ac:dyDescent="0.25">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0:100" x14ac:dyDescent="0.25">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0:100" x14ac:dyDescent="0.25">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0:100" x14ac:dyDescent="0.2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0:100" x14ac:dyDescent="0.25">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0:100" x14ac:dyDescent="0.25">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0:100" x14ac:dyDescent="0.25">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0:100" x14ac:dyDescent="0.25">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0:100" x14ac:dyDescent="0.25">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0:100" x14ac:dyDescent="0.25">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0:100" x14ac:dyDescent="0.25">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0:100" x14ac:dyDescent="0.25">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0:100" x14ac:dyDescent="0.25">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0:100" x14ac:dyDescent="0.2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0:100" x14ac:dyDescent="0.25">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0:100" x14ac:dyDescent="0.25">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0:100" x14ac:dyDescent="0.25">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0:100" x14ac:dyDescent="0.25">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0:100" x14ac:dyDescent="0.25">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0:100" x14ac:dyDescent="0.25">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0:100" x14ac:dyDescent="0.25">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0:100" x14ac:dyDescent="0.25">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0:100" x14ac:dyDescent="0.25">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0:100" x14ac:dyDescent="0.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0:100" x14ac:dyDescent="0.25">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0:100" x14ac:dyDescent="0.25">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0:100" x14ac:dyDescent="0.25">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0:100" x14ac:dyDescent="0.25">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0:100" x14ac:dyDescent="0.25">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0:100" x14ac:dyDescent="0.25">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0:100" x14ac:dyDescent="0.25">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0:100" x14ac:dyDescent="0.25">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0:100" x14ac:dyDescent="0.25">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0:100" x14ac:dyDescent="0.2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0:100" x14ac:dyDescent="0.25">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0:100" x14ac:dyDescent="0.25">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0:100" x14ac:dyDescent="0.25">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0:100" x14ac:dyDescent="0.25">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0:100" x14ac:dyDescent="0.25">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0:100" x14ac:dyDescent="0.25">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0:100" x14ac:dyDescent="0.25">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0:100" x14ac:dyDescent="0.25">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0:100" x14ac:dyDescent="0.25">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0:100" x14ac:dyDescent="0.2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0:100" x14ac:dyDescent="0.25">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0:100" x14ac:dyDescent="0.25">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0:100" x14ac:dyDescent="0.25">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0:100" x14ac:dyDescent="0.25">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0:100" x14ac:dyDescent="0.25">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0:100" x14ac:dyDescent="0.25">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0:100" x14ac:dyDescent="0.25">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0:100" x14ac:dyDescent="0.25">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0:100" x14ac:dyDescent="0.25">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0:100" x14ac:dyDescent="0.2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0:100" x14ac:dyDescent="0.25">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0:100" x14ac:dyDescent="0.25">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0:100" x14ac:dyDescent="0.25">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0:100" x14ac:dyDescent="0.25">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0:100" x14ac:dyDescent="0.25">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0:100" x14ac:dyDescent="0.25">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0:100" x14ac:dyDescent="0.25">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0:100" x14ac:dyDescent="0.25">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0:100" x14ac:dyDescent="0.25">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0:100" x14ac:dyDescent="0.2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0:100" x14ac:dyDescent="0.25">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0:100" x14ac:dyDescent="0.25">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0:100" x14ac:dyDescent="0.25">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0:100" x14ac:dyDescent="0.25">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0:100" x14ac:dyDescent="0.25">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0:100" x14ac:dyDescent="0.25">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0:100" x14ac:dyDescent="0.25">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0:100" x14ac:dyDescent="0.25">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0:100" x14ac:dyDescent="0.25">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0:100" x14ac:dyDescent="0.2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0:100" x14ac:dyDescent="0.25">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0:100" x14ac:dyDescent="0.25">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0:100" x14ac:dyDescent="0.25">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0:100" x14ac:dyDescent="0.25">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0:100" x14ac:dyDescent="0.25">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0:100" x14ac:dyDescent="0.25">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0:100" x14ac:dyDescent="0.25">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0:100" x14ac:dyDescent="0.25">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0:100" x14ac:dyDescent="0.25">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0:100" x14ac:dyDescent="0.2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0:100" x14ac:dyDescent="0.25">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0:100" x14ac:dyDescent="0.25">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0:100" x14ac:dyDescent="0.25">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0:100" x14ac:dyDescent="0.25">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0:100" x14ac:dyDescent="0.25">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0:100" x14ac:dyDescent="0.25">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0:100" x14ac:dyDescent="0.25">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0:100" x14ac:dyDescent="0.25">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0:100" x14ac:dyDescent="0.25">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0:100" x14ac:dyDescent="0.2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0:100" x14ac:dyDescent="0.25">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0:100" x14ac:dyDescent="0.25">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0:100" x14ac:dyDescent="0.25">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0:100" x14ac:dyDescent="0.25">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0:100" x14ac:dyDescent="0.25">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0:100" x14ac:dyDescent="0.25">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0:100" x14ac:dyDescent="0.25">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0:100" x14ac:dyDescent="0.25">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0:100" x14ac:dyDescent="0.25">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0:100" x14ac:dyDescent="0.2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0:100" x14ac:dyDescent="0.25">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0:100" x14ac:dyDescent="0.25">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0:100" x14ac:dyDescent="0.25">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0:100" x14ac:dyDescent="0.25">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0:100" x14ac:dyDescent="0.25">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0:100" x14ac:dyDescent="0.25">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0:100" x14ac:dyDescent="0.25">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0:100" x14ac:dyDescent="0.25">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0:100" x14ac:dyDescent="0.25">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0:100" x14ac:dyDescent="0.2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0:100" x14ac:dyDescent="0.25">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0:100" x14ac:dyDescent="0.25">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0:100" x14ac:dyDescent="0.25">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0:100" x14ac:dyDescent="0.25">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0:100" x14ac:dyDescent="0.25">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0:100" x14ac:dyDescent="0.25">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0:100" x14ac:dyDescent="0.25">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0:100" x14ac:dyDescent="0.25">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0:100" x14ac:dyDescent="0.25">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0:100" x14ac:dyDescent="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0:100" x14ac:dyDescent="0.25">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0:100" x14ac:dyDescent="0.25">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0:100" x14ac:dyDescent="0.25">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0:100" x14ac:dyDescent="0.25">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0:100" x14ac:dyDescent="0.25">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0:100" x14ac:dyDescent="0.25">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0:100" x14ac:dyDescent="0.25">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0:100" x14ac:dyDescent="0.25">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0:100" x14ac:dyDescent="0.25">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0:100" x14ac:dyDescent="0.2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0:100" x14ac:dyDescent="0.25">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0:100" x14ac:dyDescent="0.25">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0:100" x14ac:dyDescent="0.25">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0:100" x14ac:dyDescent="0.25">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0:100" x14ac:dyDescent="0.25">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0:100" x14ac:dyDescent="0.25">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0:100" x14ac:dyDescent="0.25">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0:100" x14ac:dyDescent="0.25">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0:100" x14ac:dyDescent="0.25">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0:100" x14ac:dyDescent="0.2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0:100" x14ac:dyDescent="0.25">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0:100" x14ac:dyDescent="0.25">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0:100" x14ac:dyDescent="0.25">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0:100" x14ac:dyDescent="0.25">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0:100" x14ac:dyDescent="0.25">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0:100" x14ac:dyDescent="0.25">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0:100" x14ac:dyDescent="0.25">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0:100" x14ac:dyDescent="0.25">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0:100" x14ac:dyDescent="0.25">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0:100" x14ac:dyDescent="0.2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0:100" x14ac:dyDescent="0.25">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0:100" x14ac:dyDescent="0.25">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0:100" x14ac:dyDescent="0.25">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0:100" x14ac:dyDescent="0.25">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0:100" x14ac:dyDescent="0.25">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0:100" x14ac:dyDescent="0.25">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0:100" x14ac:dyDescent="0.25">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0:100" x14ac:dyDescent="0.25">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0:100" x14ac:dyDescent="0.25">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0:100" x14ac:dyDescent="0.2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0:100" x14ac:dyDescent="0.25">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0:100" x14ac:dyDescent="0.25">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0:100" x14ac:dyDescent="0.25">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0:100" x14ac:dyDescent="0.25">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0:100" x14ac:dyDescent="0.25">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0:100" x14ac:dyDescent="0.25">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0:100" x14ac:dyDescent="0.25">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0:100" x14ac:dyDescent="0.25">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0:100" x14ac:dyDescent="0.25">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0:100" x14ac:dyDescent="0.2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0:100" x14ac:dyDescent="0.25">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0:100" x14ac:dyDescent="0.25">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0:100" x14ac:dyDescent="0.25">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0:100" x14ac:dyDescent="0.25">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0:100" x14ac:dyDescent="0.25">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0:100" x14ac:dyDescent="0.25">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0:100" x14ac:dyDescent="0.25">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0:100" x14ac:dyDescent="0.25">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0:100" x14ac:dyDescent="0.25">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0:100" x14ac:dyDescent="0.2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0:100" x14ac:dyDescent="0.25">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0:100" x14ac:dyDescent="0.25">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0:100" x14ac:dyDescent="0.25">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0:100" x14ac:dyDescent="0.25">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0:100" x14ac:dyDescent="0.25">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0:100" x14ac:dyDescent="0.25">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0:100" x14ac:dyDescent="0.25">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0:100" x14ac:dyDescent="0.25">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0:100" x14ac:dyDescent="0.25">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0:100" x14ac:dyDescent="0.2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0:100" x14ac:dyDescent="0.25">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0:100" x14ac:dyDescent="0.25">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0:100" x14ac:dyDescent="0.25">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0:100" x14ac:dyDescent="0.25">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0:100" x14ac:dyDescent="0.25">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0:100" x14ac:dyDescent="0.25">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0:100" x14ac:dyDescent="0.25">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0:100" x14ac:dyDescent="0.25">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0:100" x14ac:dyDescent="0.25">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0:100" x14ac:dyDescent="0.2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0:100" x14ac:dyDescent="0.25">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0:100" x14ac:dyDescent="0.25">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0:100" x14ac:dyDescent="0.25">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0:100" x14ac:dyDescent="0.25">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0:100" x14ac:dyDescent="0.25">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0:100" x14ac:dyDescent="0.25">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0:100" x14ac:dyDescent="0.25">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0:100" x14ac:dyDescent="0.25">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0:100" x14ac:dyDescent="0.25">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0:100" x14ac:dyDescent="0.2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0:100" x14ac:dyDescent="0.25">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0:100" x14ac:dyDescent="0.25">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0:100" x14ac:dyDescent="0.25">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0:100" x14ac:dyDescent="0.25">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0:100" x14ac:dyDescent="0.25">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0:100" x14ac:dyDescent="0.25">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0:100" x14ac:dyDescent="0.25">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0:100" x14ac:dyDescent="0.25">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0:100" x14ac:dyDescent="0.25">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0:100" x14ac:dyDescent="0.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0:100" x14ac:dyDescent="0.25">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0:100" x14ac:dyDescent="0.25">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0:100" x14ac:dyDescent="0.25">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0:100" x14ac:dyDescent="0.25">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0:100" x14ac:dyDescent="0.25">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0:100" x14ac:dyDescent="0.25">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0:100" x14ac:dyDescent="0.25">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0:100" x14ac:dyDescent="0.25">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0:100" x14ac:dyDescent="0.25">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0:100" x14ac:dyDescent="0.2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0:100" x14ac:dyDescent="0.25">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0:100" x14ac:dyDescent="0.25">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0:100" x14ac:dyDescent="0.25">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0:100" x14ac:dyDescent="0.25">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0:100" x14ac:dyDescent="0.25">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0:100" x14ac:dyDescent="0.25">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0:100" x14ac:dyDescent="0.25">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0:100" x14ac:dyDescent="0.25">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0:100" x14ac:dyDescent="0.25">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0:100" x14ac:dyDescent="0.2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0:100" x14ac:dyDescent="0.25">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0:100" x14ac:dyDescent="0.25">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0:100" x14ac:dyDescent="0.25">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0:100" x14ac:dyDescent="0.25">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0:100" x14ac:dyDescent="0.25">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0:100" x14ac:dyDescent="0.25">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0:100" x14ac:dyDescent="0.25">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0:100" x14ac:dyDescent="0.25">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0:100" x14ac:dyDescent="0.25">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0:100" x14ac:dyDescent="0.2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0:100" x14ac:dyDescent="0.25">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0:100" x14ac:dyDescent="0.25">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0:100" x14ac:dyDescent="0.25">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0:100" x14ac:dyDescent="0.25">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0:100" x14ac:dyDescent="0.25">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0:100" x14ac:dyDescent="0.25">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0:100" x14ac:dyDescent="0.25">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0:100" x14ac:dyDescent="0.25">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0:100" x14ac:dyDescent="0.25">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0:100" x14ac:dyDescent="0.2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0:100" x14ac:dyDescent="0.25">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0:100" x14ac:dyDescent="0.25">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0:100" x14ac:dyDescent="0.25">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0:100" x14ac:dyDescent="0.25">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0:100" x14ac:dyDescent="0.25">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0:100" x14ac:dyDescent="0.25">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0:100" x14ac:dyDescent="0.25">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0:100" x14ac:dyDescent="0.25">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0:100" x14ac:dyDescent="0.25">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0:100" x14ac:dyDescent="0.2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0:100" x14ac:dyDescent="0.25">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0:100" x14ac:dyDescent="0.25">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0:100" x14ac:dyDescent="0.25">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0:100" x14ac:dyDescent="0.25">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0:100" x14ac:dyDescent="0.25">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0:100" x14ac:dyDescent="0.25">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0:100" x14ac:dyDescent="0.25">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0:100" x14ac:dyDescent="0.25">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0:100" x14ac:dyDescent="0.25">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0:100" x14ac:dyDescent="0.2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0:100" x14ac:dyDescent="0.25">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0:100" x14ac:dyDescent="0.25">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0:100" x14ac:dyDescent="0.25">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0:100" x14ac:dyDescent="0.25">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0:100" x14ac:dyDescent="0.25">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0:100" x14ac:dyDescent="0.25">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0:100" x14ac:dyDescent="0.25">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0:100" x14ac:dyDescent="0.25">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0:100" x14ac:dyDescent="0.25">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0:100" x14ac:dyDescent="0.2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0:100" x14ac:dyDescent="0.25">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0:100" x14ac:dyDescent="0.25">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0:100" x14ac:dyDescent="0.25">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0:100" x14ac:dyDescent="0.25">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0:100" x14ac:dyDescent="0.25">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0:100" x14ac:dyDescent="0.25">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0:100" x14ac:dyDescent="0.25">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0:100" x14ac:dyDescent="0.25">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0:100" x14ac:dyDescent="0.25">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0:100" x14ac:dyDescent="0.2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0:100" x14ac:dyDescent="0.25">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0:100" x14ac:dyDescent="0.25">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0:100" x14ac:dyDescent="0.25">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0:100" x14ac:dyDescent="0.25">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0:100" x14ac:dyDescent="0.25">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0:100" x14ac:dyDescent="0.25">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0:100" x14ac:dyDescent="0.25">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0:100" x14ac:dyDescent="0.25">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0:100" x14ac:dyDescent="0.25">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0:100" x14ac:dyDescent="0.2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0:100" x14ac:dyDescent="0.25">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0:100" x14ac:dyDescent="0.25">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0:100" x14ac:dyDescent="0.25">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0:100" x14ac:dyDescent="0.25">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0:100" x14ac:dyDescent="0.25">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0:100" x14ac:dyDescent="0.25">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0:100" x14ac:dyDescent="0.25">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0:100" x14ac:dyDescent="0.25">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0:100" x14ac:dyDescent="0.25">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0:100" x14ac:dyDescent="0.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0:100" x14ac:dyDescent="0.25">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0:100" x14ac:dyDescent="0.25">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0:100" x14ac:dyDescent="0.25">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0:100" x14ac:dyDescent="0.25">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0:100" x14ac:dyDescent="0.25">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0:100" x14ac:dyDescent="0.25">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0:100" x14ac:dyDescent="0.25">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0:100" x14ac:dyDescent="0.25">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0:100" x14ac:dyDescent="0.25">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0:100" x14ac:dyDescent="0.2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0:100" x14ac:dyDescent="0.25">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0:100" x14ac:dyDescent="0.25">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0:100" x14ac:dyDescent="0.25">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0:100" x14ac:dyDescent="0.25">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0:100" x14ac:dyDescent="0.25">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0:100" x14ac:dyDescent="0.25">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0:100" x14ac:dyDescent="0.25">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0:100" x14ac:dyDescent="0.25">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0:100" x14ac:dyDescent="0.25">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0:100" x14ac:dyDescent="0.2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0:100" x14ac:dyDescent="0.25">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0:100" x14ac:dyDescent="0.25">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0:100" x14ac:dyDescent="0.25">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0:100" x14ac:dyDescent="0.25">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0:100" x14ac:dyDescent="0.25">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0:100" x14ac:dyDescent="0.25">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0:100" x14ac:dyDescent="0.25">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0:100" x14ac:dyDescent="0.25">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0:100" x14ac:dyDescent="0.25">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0:100" x14ac:dyDescent="0.2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0:100" x14ac:dyDescent="0.25">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0:100" x14ac:dyDescent="0.25">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0:100" x14ac:dyDescent="0.25">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0:100" x14ac:dyDescent="0.25">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0:100" x14ac:dyDescent="0.25">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0:100" x14ac:dyDescent="0.25">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0:100" x14ac:dyDescent="0.25">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0:100" x14ac:dyDescent="0.25">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0:100" x14ac:dyDescent="0.25">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0:100" x14ac:dyDescent="0.2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0:100" x14ac:dyDescent="0.25">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0:100" x14ac:dyDescent="0.25">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0:100" x14ac:dyDescent="0.25">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0:100" x14ac:dyDescent="0.25">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0:100" x14ac:dyDescent="0.25">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0:100" x14ac:dyDescent="0.25">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0:100" x14ac:dyDescent="0.25">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0:100" x14ac:dyDescent="0.25">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0:100" x14ac:dyDescent="0.25">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0:100" x14ac:dyDescent="0.2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0:100" x14ac:dyDescent="0.25">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0:100" x14ac:dyDescent="0.25">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0:100" x14ac:dyDescent="0.25">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0:100" x14ac:dyDescent="0.25">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0:100" x14ac:dyDescent="0.25">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0:100" x14ac:dyDescent="0.25">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0:100" x14ac:dyDescent="0.25">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0:100" x14ac:dyDescent="0.25">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0:100" x14ac:dyDescent="0.25">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0:100" x14ac:dyDescent="0.2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0:100" x14ac:dyDescent="0.25">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0:100" x14ac:dyDescent="0.25">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0:100" x14ac:dyDescent="0.25">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0:100" x14ac:dyDescent="0.25">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0:100" x14ac:dyDescent="0.25">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0:100" x14ac:dyDescent="0.25">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0:100" x14ac:dyDescent="0.25">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0:100" x14ac:dyDescent="0.25">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0:100" x14ac:dyDescent="0.25">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0:100" x14ac:dyDescent="0.2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0:100" x14ac:dyDescent="0.25">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0:100" x14ac:dyDescent="0.25">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0:100" x14ac:dyDescent="0.25">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0:100" x14ac:dyDescent="0.25">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0:100" x14ac:dyDescent="0.25">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0:100" x14ac:dyDescent="0.25">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0:100" x14ac:dyDescent="0.25">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0:100" x14ac:dyDescent="0.25">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0:100" x14ac:dyDescent="0.25">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0:100" x14ac:dyDescent="0.2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0:100" x14ac:dyDescent="0.25">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0:100" x14ac:dyDescent="0.25">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0:100" x14ac:dyDescent="0.25">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0:100" x14ac:dyDescent="0.25">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0:100" x14ac:dyDescent="0.25">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0:100" x14ac:dyDescent="0.25">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0:100" x14ac:dyDescent="0.25">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0:100" x14ac:dyDescent="0.25">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0:100" x14ac:dyDescent="0.25">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0:100" x14ac:dyDescent="0.2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0:100" x14ac:dyDescent="0.25">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0:100" x14ac:dyDescent="0.25">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0:100" x14ac:dyDescent="0.25">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0:100" x14ac:dyDescent="0.25">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0:100" x14ac:dyDescent="0.25">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0:100" x14ac:dyDescent="0.25">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0:100" x14ac:dyDescent="0.25">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0:100" x14ac:dyDescent="0.25">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0:100" x14ac:dyDescent="0.25">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0:100" x14ac:dyDescent="0.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0:100" x14ac:dyDescent="0.25">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0:100" x14ac:dyDescent="0.25">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0:100" x14ac:dyDescent="0.25">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0:100" x14ac:dyDescent="0.25">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0:100" x14ac:dyDescent="0.25">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0:100" x14ac:dyDescent="0.25">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0:100" x14ac:dyDescent="0.25">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0:100" x14ac:dyDescent="0.25">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0:100" x14ac:dyDescent="0.25">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0:100" x14ac:dyDescent="0.2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0:100" x14ac:dyDescent="0.25">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0:100" x14ac:dyDescent="0.25">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0:100" x14ac:dyDescent="0.25">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0:100" x14ac:dyDescent="0.25">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0:100" x14ac:dyDescent="0.25">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0:100" x14ac:dyDescent="0.25">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0:100" x14ac:dyDescent="0.25">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0:100" x14ac:dyDescent="0.25">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0:100" x14ac:dyDescent="0.25">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0:100" x14ac:dyDescent="0.2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0:100" x14ac:dyDescent="0.25">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0:100" x14ac:dyDescent="0.25">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0:100" x14ac:dyDescent="0.25">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0:100" x14ac:dyDescent="0.25">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0:100" x14ac:dyDescent="0.25">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0:100" x14ac:dyDescent="0.25">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0:100" x14ac:dyDescent="0.25">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0:100" x14ac:dyDescent="0.25">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0:100" x14ac:dyDescent="0.25">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0:100" x14ac:dyDescent="0.2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0:100" x14ac:dyDescent="0.25">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0:100" x14ac:dyDescent="0.25">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0:100" x14ac:dyDescent="0.25">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0:100" x14ac:dyDescent="0.25">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0:100" x14ac:dyDescent="0.25">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0:100" x14ac:dyDescent="0.25">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0:100" x14ac:dyDescent="0.25">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0:100" x14ac:dyDescent="0.25">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0:100" x14ac:dyDescent="0.25">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0:100" x14ac:dyDescent="0.2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0:100" x14ac:dyDescent="0.25">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0:100" x14ac:dyDescent="0.25">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0:100" x14ac:dyDescent="0.25">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0:100" x14ac:dyDescent="0.25">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0:100" x14ac:dyDescent="0.25">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0:100" x14ac:dyDescent="0.25">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0:100" x14ac:dyDescent="0.25">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0:100" x14ac:dyDescent="0.25">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0:100" x14ac:dyDescent="0.25">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0:100" x14ac:dyDescent="0.2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0:100" x14ac:dyDescent="0.25">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0:100" x14ac:dyDescent="0.25">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0:100" x14ac:dyDescent="0.25">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0:100" x14ac:dyDescent="0.25">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0:100" x14ac:dyDescent="0.25">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0:100" x14ac:dyDescent="0.25">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0:100" x14ac:dyDescent="0.25">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0:100" x14ac:dyDescent="0.25">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0:100" x14ac:dyDescent="0.25">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0:100" x14ac:dyDescent="0.2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0:100" x14ac:dyDescent="0.25">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0:100" x14ac:dyDescent="0.25">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0:100" x14ac:dyDescent="0.25">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0:100" x14ac:dyDescent="0.25">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0:100" x14ac:dyDescent="0.25">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0:100" x14ac:dyDescent="0.25">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0:100" x14ac:dyDescent="0.25">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0:100" x14ac:dyDescent="0.25">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0:100" x14ac:dyDescent="0.25">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0:100" x14ac:dyDescent="0.2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0:100" x14ac:dyDescent="0.25">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0:100" x14ac:dyDescent="0.25">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0:100" x14ac:dyDescent="0.25">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0:100" x14ac:dyDescent="0.25">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0:100" x14ac:dyDescent="0.25">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0:100" x14ac:dyDescent="0.25">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0:100" x14ac:dyDescent="0.25">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0:100" x14ac:dyDescent="0.25">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0:100" x14ac:dyDescent="0.25">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0:100" x14ac:dyDescent="0.2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0:100" x14ac:dyDescent="0.25">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0:100" x14ac:dyDescent="0.25">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0:100" x14ac:dyDescent="0.25">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0:100" x14ac:dyDescent="0.25">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0:100" x14ac:dyDescent="0.25">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0:100" x14ac:dyDescent="0.25">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0:100" x14ac:dyDescent="0.25">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0:100" x14ac:dyDescent="0.25">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0:100" x14ac:dyDescent="0.25">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0:100" x14ac:dyDescent="0.2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0:100" x14ac:dyDescent="0.25">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0:100" x14ac:dyDescent="0.25">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0:100" x14ac:dyDescent="0.25">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0:100" x14ac:dyDescent="0.25">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0:100" x14ac:dyDescent="0.25">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0:100" x14ac:dyDescent="0.25">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0:100" x14ac:dyDescent="0.25">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0:100" x14ac:dyDescent="0.25">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0:100" x14ac:dyDescent="0.25">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0:100" x14ac:dyDescent="0.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0:100" x14ac:dyDescent="0.25">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0:100" x14ac:dyDescent="0.25">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0:100" x14ac:dyDescent="0.25">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0:100" x14ac:dyDescent="0.25">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0:100" x14ac:dyDescent="0.25">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0:100" x14ac:dyDescent="0.25">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0:100" x14ac:dyDescent="0.25">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0:100" x14ac:dyDescent="0.25">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0:100" x14ac:dyDescent="0.25">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0:100" x14ac:dyDescent="0.2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0:100" x14ac:dyDescent="0.25">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0:100" x14ac:dyDescent="0.25">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0:100" x14ac:dyDescent="0.25">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0:100" x14ac:dyDescent="0.25">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0:100" x14ac:dyDescent="0.25">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0:100" x14ac:dyDescent="0.25">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0:100" x14ac:dyDescent="0.25">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0:100" x14ac:dyDescent="0.25">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0:100" x14ac:dyDescent="0.25">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0:100" x14ac:dyDescent="0.2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0:100" x14ac:dyDescent="0.25">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0:100" x14ac:dyDescent="0.25">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0:100" x14ac:dyDescent="0.25">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0:100" x14ac:dyDescent="0.25">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0:100" x14ac:dyDescent="0.25">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0:100" x14ac:dyDescent="0.25">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0:100" x14ac:dyDescent="0.25">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0:100" x14ac:dyDescent="0.25">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0:100" x14ac:dyDescent="0.25">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0:100" x14ac:dyDescent="0.2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0:100" x14ac:dyDescent="0.25">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0:100" x14ac:dyDescent="0.25">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0:100" x14ac:dyDescent="0.25">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0:100" x14ac:dyDescent="0.25">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0:100" x14ac:dyDescent="0.25">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0:100" x14ac:dyDescent="0.25">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0:100" x14ac:dyDescent="0.25">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0:100" x14ac:dyDescent="0.25">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0:100" x14ac:dyDescent="0.25">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0:100" x14ac:dyDescent="0.2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0:100" x14ac:dyDescent="0.25">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0:100" x14ac:dyDescent="0.25">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0:100" x14ac:dyDescent="0.25">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0:100" x14ac:dyDescent="0.25">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0:100" x14ac:dyDescent="0.25">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0:100" x14ac:dyDescent="0.25">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0:100" x14ac:dyDescent="0.25">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0:100" x14ac:dyDescent="0.25">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0:100" x14ac:dyDescent="0.25">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0:100" x14ac:dyDescent="0.2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0:100" x14ac:dyDescent="0.25">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0:100" x14ac:dyDescent="0.25">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0:100" x14ac:dyDescent="0.25">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0:100" x14ac:dyDescent="0.25">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0:100" x14ac:dyDescent="0.25">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0:100" x14ac:dyDescent="0.25">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0:100" x14ac:dyDescent="0.25">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0:100" x14ac:dyDescent="0.25">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0:100" x14ac:dyDescent="0.25">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0:100" x14ac:dyDescent="0.2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0:100" x14ac:dyDescent="0.25">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0:100" x14ac:dyDescent="0.25">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0:100" x14ac:dyDescent="0.25">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0:100" x14ac:dyDescent="0.25">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0:100" x14ac:dyDescent="0.25">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0:100" x14ac:dyDescent="0.25">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0:100" x14ac:dyDescent="0.25">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0:100" x14ac:dyDescent="0.25">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0:100" x14ac:dyDescent="0.25">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0:100" x14ac:dyDescent="0.2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0:100" x14ac:dyDescent="0.25">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0:100" x14ac:dyDescent="0.25">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0:100" x14ac:dyDescent="0.25">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0:100" x14ac:dyDescent="0.25">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0:100" x14ac:dyDescent="0.25">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0:100" x14ac:dyDescent="0.25">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0:100" x14ac:dyDescent="0.25">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0:100" x14ac:dyDescent="0.25">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0:100" x14ac:dyDescent="0.25">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0:100" x14ac:dyDescent="0.2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0:100" x14ac:dyDescent="0.25">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0:100" x14ac:dyDescent="0.25">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0:100" x14ac:dyDescent="0.25">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0:100" x14ac:dyDescent="0.25">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0:100" x14ac:dyDescent="0.25">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0:100" x14ac:dyDescent="0.25">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0:100" x14ac:dyDescent="0.25">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0:100" x14ac:dyDescent="0.25">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0:100" x14ac:dyDescent="0.25">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0:100" x14ac:dyDescent="0.2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0:100" x14ac:dyDescent="0.25">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0:100" x14ac:dyDescent="0.25">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0:100" x14ac:dyDescent="0.25">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0:100" x14ac:dyDescent="0.25">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0:100" x14ac:dyDescent="0.25">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0:100" x14ac:dyDescent="0.25">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0:100" x14ac:dyDescent="0.25">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0:100" x14ac:dyDescent="0.25">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0:100" x14ac:dyDescent="0.25">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0:100" x14ac:dyDescent="0.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0:100" x14ac:dyDescent="0.25">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0:100" x14ac:dyDescent="0.25">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0:100" x14ac:dyDescent="0.25">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0:100" x14ac:dyDescent="0.25">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0:100" x14ac:dyDescent="0.25">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0:100" x14ac:dyDescent="0.25">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0:100" x14ac:dyDescent="0.25">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0:100" x14ac:dyDescent="0.25">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0:100" x14ac:dyDescent="0.25">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0:100" x14ac:dyDescent="0.2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0:100" x14ac:dyDescent="0.25">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0:100" x14ac:dyDescent="0.25">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0:100" x14ac:dyDescent="0.25">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0:100" x14ac:dyDescent="0.25">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0:100" x14ac:dyDescent="0.25">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0:100" x14ac:dyDescent="0.25">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0:100" x14ac:dyDescent="0.25">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0:100" x14ac:dyDescent="0.25">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0:100" x14ac:dyDescent="0.25">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0:100" x14ac:dyDescent="0.2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0:100" x14ac:dyDescent="0.25">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0:100" x14ac:dyDescent="0.25">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0:100" x14ac:dyDescent="0.25">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0:100" x14ac:dyDescent="0.25">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0:100" x14ac:dyDescent="0.25">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0:100" x14ac:dyDescent="0.25">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0:100" x14ac:dyDescent="0.25">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0:100" x14ac:dyDescent="0.25">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0:100" x14ac:dyDescent="0.25">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0:100" x14ac:dyDescent="0.2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0:100" x14ac:dyDescent="0.25">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0:100" x14ac:dyDescent="0.25">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0:100" x14ac:dyDescent="0.25">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0:100" x14ac:dyDescent="0.25">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0:100" x14ac:dyDescent="0.25">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0:100" x14ac:dyDescent="0.25">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0:100" x14ac:dyDescent="0.25">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0:100" x14ac:dyDescent="0.25">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0:100" x14ac:dyDescent="0.25">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0:100" x14ac:dyDescent="0.2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0:100" x14ac:dyDescent="0.25">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0:100" x14ac:dyDescent="0.25">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0:100" x14ac:dyDescent="0.25">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0:100" x14ac:dyDescent="0.25">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0:100" x14ac:dyDescent="0.25">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0:100" x14ac:dyDescent="0.25">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0:100" x14ac:dyDescent="0.25">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0:100" x14ac:dyDescent="0.25">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0:100" x14ac:dyDescent="0.25">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0:100" x14ac:dyDescent="0.2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0:100" x14ac:dyDescent="0.25">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0:100" x14ac:dyDescent="0.25">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0:100" x14ac:dyDescent="0.25">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0:100" x14ac:dyDescent="0.25">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0:100" x14ac:dyDescent="0.25">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0:100" x14ac:dyDescent="0.25">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0:100" x14ac:dyDescent="0.25">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0:100" x14ac:dyDescent="0.25">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0:100" x14ac:dyDescent="0.25">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0:100" x14ac:dyDescent="0.2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0:100" x14ac:dyDescent="0.25">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0:100" x14ac:dyDescent="0.25">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0:100" x14ac:dyDescent="0.25">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0:100" x14ac:dyDescent="0.25">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0:100" x14ac:dyDescent="0.25">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0:100" x14ac:dyDescent="0.25">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0:100" x14ac:dyDescent="0.25">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0:100" x14ac:dyDescent="0.25">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0:100" x14ac:dyDescent="0.25">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0:100" x14ac:dyDescent="0.2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0:100" x14ac:dyDescent="0.25">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0:100" x14ac:dyDescent="0.25">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0:100" x14ac:dyDescent="0.25">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0:100" x14ac:dyDescent="0.25">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0:100" x14ac:dyDescent="0.25">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0:100" x14ac:dyDescent="0.25">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0:100" x14ac:dyDescent="0.25">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0:100" x14ac:dyDescent="0.25">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0:100" x14ac:dyDescent="0.25">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0:100" x14ac:dyDescent="0.2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0:100" x14ac:dyDescent="0.25">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0:100" x14ac:dyDescent="0.25">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0:100" x14ac:dyDescent="0.25">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0:100" x14ac:dyDescent="0.25">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0:100" x14ac:dyDescent="0.25">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0:100" x14ac:dyDescent="0.25">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0:100" x14ac:dyDescent="0.25">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0:100" x14ac:dyDescent="0.25">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0:100" x14ac:dyDescent="0.25">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0:100" x14ac:dyDescent="0.2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0:100" x14ac:dyDescent="0.25">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0:100" x14ac:dyDescent="0.25">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0:100" x14ac:dyDescent="0.25">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0:100" x14ac:dyDescent="0.25">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0:100" x14ac:dyDescent="0.25">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0:100" x14ac:dyDescent="0.25">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0:100" x14ac:dyDescent="0.25">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0:100" x14ac:dyDescent="0.25">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0:100" x14ac:dyDescent="0.25">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0:100" x14ac:dyDescent="0.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0:100" x14ac:dyDescent="0.25">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0:100" x14ac:dyDescent="0.25">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0:100" x14ac:dyDescent="0.25">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0:100" x14ac:dyDescent="0.25">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0:100" x14ac:dyDescent="0.25">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0:100" x14ac:dyDescent="0.25">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0:100" x14ac:dyDescent="0.25">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0:100" x14ac:dyDescent="0.25">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0:100" x14ac:dyDescent="0.25">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0:100" x14ac:dyDescent="0.2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0:100" x14ac:dyDescent="0.25">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0:100" x14ac:dyDescent="0.25">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0:100" x14ac:dyDescent="0.25">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0:100" x14ac:dyDescent="0.25">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0:100" x14ac:dyDescent="0.25">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0:100" x14ac:dyDescent="0.25">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0:100" x14ac:dyDescent="0.25">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0:100" x14ac:dyDescent="0.25">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0:100" x14ac:dyDescent="0.25">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0:100" x14ac:dyDescent="0.2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0:100" x14ac:dyDescent="0.25">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0:100" x14ac:dyDescent="0.25">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0:100" x14ac:dyDescent="0.25">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0:100" x14ac:dyDescent="0.25">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0:100" x14ac:dyDescent="0.25">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0:100" x14ac:dyDescent="0.25">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0:100" x14ac:dyDescent="0.25">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0:100" x14ac:dyDescent="0.25">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0:100" x14ac:dyDescent="0.25">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0:100" x14ac:dyDescent="0.2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0:100" x14ac:dyDescent="0.25">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0:100" x14ac:dyDescent="0.25">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0:100" x14ac:dyDescent="0.25">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0:100" x14ac:dyDescent="0.25">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0:100" x14ac:dyDescent="0.25">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0:100" x14ac:dyDescent="0.25">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0:100" x14ac:dyDescent="0.25">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0:100" x14ac:dyDescent="0.25">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0:100" x14ac:dyDescent="0.25">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0:100" x14ac:dyDescent="0.2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0:100" x14ac:dyDescent="0.25">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0:100" x14ac:dyDescent="0.25">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0:100" x14ac:dyDescent="0.25">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0:100" x14ac:dyDescent="0.25">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0:100" x14ac:dyDescent="0.25">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0:100" x14ac:dyDescent="0.25">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0:100" x14ac:dyDescent="0.25">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0:100" x14ac:dyDescent="0.25">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0:100" x14ac:dyDescent="0.25">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0:100" x14ac:dyDescent="0.2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0:100" x14ac:dyDescent="0.25">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0:100" x14ac:dyDescent="0.25">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0:100" x14ac:dyDescent="0.25">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0:100" x14ac:dyDescent="0.25">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0:100" x14ac:dyDescent="0.25">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0:100" x14ac:dyDescent="0.25">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0:100" x14ac:dyDescent="0.25">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0:100" x14ac:dyDescent="0.25">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0:100" x14ac:dyDescent="0.25">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0:100" x14ac:dyDescent="0.2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0:100" x14ac:dyDescent="0.25">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0:100" x14ac:dyDescent="0.25">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0:100" x14ac:dyDescent="0.25">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0:100" x14ac:dyDescent="0.25">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0:100" x14ac:dyDescent="0.25">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0:100" x14ac:dyDescent="0.25">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0:100" x14ac:dyDescent="0.25">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0:100" x14ac:dyDescent="0.25">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0:100" x14ac:dyDescent="0.25">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0:100" x14ac:dyDescent="0.2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0:100" x14ac:dyDescent="0.25">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0:100" x14ac:dyDescent="0.25">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0:100" x14ac:dyDescent="0.25">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0:100" x14ac:dyDescent="0.25">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0:100" x14ac:dyDescent="0.25">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0:100" x14ac:dyDescent="0.25">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0:100" x14ac:dyDescent="0.25">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0:100" x14ac:dyDescent="0.25">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0:100" x14ac:dyDescent="0.25">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0:100" x14ac:dyDescent="0.2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0:100" x14ac:dyDescent="0.25">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0:100" x14ac:dyDescent="0.25">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0:100" x14ac:dyDescent="0.25">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0:100" x14ac:dyDescent="0.25">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0:100" x14ac:dyDescent="0.25">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0:100" x14ac:dyDescent="0.25">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0:100" x14ac:dyDescent="0.25">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0:100" x14ac:dyDescent="0.25">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0:100" x14ac:dyDescent="0.25">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0:100" x14ac:dyDescent="0.2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0:100" x14ac:dyDescent="0.25">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0:100" x14ac:dyDescent="0.25">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0:100" x14ac:dyDescent="0.25">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0:100" x14ac:dyDescent="0.25">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0:100" x14ac:dyDescent="0.25">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0:100" x14ac:dyDescent="0.25">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0:100" x14ac:dyDescent="0.25">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0:100" x14ac:dyDescent="0.25">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0:100" x14ac:dyDescent="0.25">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0:100" x14ac:dyDescent="0.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0:100" x14ac:dyDescent="0.25">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0:100" x14ac:dyDescent="0.25">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0:100" x14ac:dyDescent="0.25">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0:100" x14ac:dyDescent="0.25">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0:100" x14ac:dyDescent="0.25">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0:100" x14ac:dyDescent="0.25">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0:100" x14ac:dyDescent="0.25">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0:100" x14ac:dyDescent="0.25">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0:100" x14ac:dyDescent="0.25">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0:100" x14ac:dyDescent="0.2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0:100" x14ac:dyDescent="0.25">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0:100" x14ac:dyDescent="0.25">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0:100" x14ac:dyDescent="0.25">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0:100" x14ac:dyDescent="0.25">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0:100" x14ac:dyDescent="0.25">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0:100" x14ac:dyDescent="0.25">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0:100" x14ac:dyDescent="0.25">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0:100" x14ac:dyDescent="0.25">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0:100" x14ac:dyDescent="0.25">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0:100" x14ac:dyDescent="0.2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0:100" x14ac:dyDescent="0.25">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0:100" x14ac:dyDescent="0.25">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0:100" x14ac:dyDescent="0.25">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0:100" x14ac:dyDescent="0.25">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0:100" x14ac:dyDescent="0.25">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0:100" x14ac:dyDescent="0.25">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0:100" x14ac:dyDescent="0.25">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0:100" x14ac:dyDescent="0.25">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0:100" x14ac:dyDescent="0.25">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0:100" x14ac:dyDescent="0.2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0:100" x14ac:dyDescent="0.25">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0:100" x14ac:dyDescent="0.25">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0:100" x14ac:dyDescent="0.25">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0:100" x14ac:dyDescent="0.25">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0:100" x14ac:dyDescent="0.25">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0:100" x14ac:dyDescent="0.25">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0:100" x14ac:dyDescent="0.25">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0:100" x14ac:dyDescent="0.25">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0:100" x14ac:dyDescent="0.25">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0:100" x14ac:dyDescent="0.2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0:100" x14ac:dyDescent="0.25">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0:100" x14ac:dyDescent="0.25">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0:100" x14ac:dyDescent="0.25">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0:100" x14ac:dyDescent="0.25">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0:100" x14ac:dyDescent="0.25">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0:100" x14ac:dyDescent="0.25">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0:100" x14ac:dyDescent="0.25">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0:100" x14ac:dyDescent="0.25">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0:100" x14ac:dyDescent="0.25">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0:100" x14ac:dyDescent="0.2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0:100" x14ac:dyDescent="0.25">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0:100" x14ac:dyDescent="0.25">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0:100" x14ac:dyDescent="0.25">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0:100" x14ac:dyDescent="0.25">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0:100" x14ac:dyDescent="0.25">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0:100" x14ac:dyDescent="0.25">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0:100" x14ac:dyDescent="0.25">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0:100" x14ac:dyDescent="0.25">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0:100" x14ac:dyDescent="0.25">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0:100" x14ac:dyDescent="0.2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0:100" x14ac:dyDescent="0.25">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0:100" x14ac:dyDescent="0.25">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0:100" x14ac:dyDescent="0.25">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0:100" x14ac:dyDescent="0.25">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0:100" x14ac:dyDescent="0.25">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0:100" x14ac:dyDescent="0.25">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0:100" x14ac:dyDescent="0.25">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0:100" x14ac:dyDescent="0.25">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0:100" x14ac:dyDescent="0.25">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0:100" x14ac:dyDescent="0.2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0:100" x14ac:dyDescent="0.25">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0:100" x14ac:dyDescent="0.25">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0:100" x14ac:dyDescent="0.25">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0:100" x14ac:dyDescent="0.25">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0:100" x14ac:dyDescent="0.25">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0:100" x14ac:dyDescent="0.25">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0:100" x14ac:dyDescent="0.25">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0:100" x14ac:dyDescent="0.25">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0:100" x14ac:dyDescent="0.25">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0:100" x14ac:dyDescent="0.2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0:100" x14ac:dyDescent="0.25">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0:100" x14ac:dyDescent="0.25">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0:100" x14ac:dyDescent="0.25">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0:100" x14ac:dyDescent="0.25">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0:100" x14ac:dyDescent="0.25">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0:100" x14ac:dyDescent="0.25">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0:100" x14ac:dyDescent="0.25">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0:100" x14ac:dyDescent="0.25">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0:100" x14ac:dyDescent="0.25">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0:100" x14ac:dyDescent="0.2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0:100" x14ac:dyDescent="0.25">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0:100" x14ac:dyDescent="0.25">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0:100" x14ac:dyDescent="0.25">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0:100" x14ac:dyDescent="0.25">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0:100" x14ac:dyDescent="0.25">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0:100" x14ac:dyDescent="0.25">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0:100" x14ac:dyDescent="0.25">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0:100" x14ac:dyDescent="0.25">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0:100" x14ac:dyDescent="0.25">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0:100" x14ac:dyDescent="0.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0:100" x14ac:dyDescent="0.25">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0:100" x14ac:dyDescent="0.25">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0:100" x14ac:dyDescent="0.25">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0:100" x14ac:dyDescent="0.25">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0:100" x14ac:dyDescent="0.25">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0:100" x14ac:dyDescent="0.25">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0:100" x14ac:dyDescent="0.25">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0:100" x14ac:dyDescent="0.25">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0:100" x14ac:dyDescent="0.25">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0:100" x14ac:dyDescent="0.2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0:100" x14ac:dyDescent="0.25">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0:100" x14ac:dyDescent="0.25">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0:100" x14ac:dyDescent="0.25">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0:100" x14ac:dyDescent="0.25">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0:100" x14ac:dyDescent="0.25">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0:100" x14ac:dyDescent="0.25">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0:100" x14ac:dyDescent="0.25">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0:100" x14ac:dyDescent="0.25">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0:100" x14ac:dyDescent="0.25">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0:100" x14ac:dyDescent="0.2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0:100" x14ac:dyDescent="0.25">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0:100" x14ac:dyDescent="0.25">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0:100" x14ac:dyDescent="0.25">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0:100" x14ac:dyDescent="0.25">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0:100" x14ac:dyDescent="0.25">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0:100" x14ac:dyDescent="0.25">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0:100" x14ac:dyDescent="0.25">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0:100" x14ac:dyDescent="0.25">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0:100" x14ac:dyDescent="0.25">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0:100" x14ac:dyDescent="0.2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0:100" x14ac:dyDescent="0.25">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0:100" x14ac:dyDescent="0.25">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0:100" x14ac:dyDescent="0.25">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0:100" x14ac:dyDescent="0.25">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0:100" x14ac:dyDescent="0.25">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0:100" x14ac:dyDescent="0.25">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0:100" x14ac:dyDescent="0.25">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0:100" x14ac:dyDescent="0.25">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0:100" x14ac:dyDescent="0.25">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0:100" x14ac:dyDescent="0.2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0:100" x14ac:dyDescent="0.25">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0:100" x14ac:dyDescent="0.25">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0:100" x14ac:dyDescent="0.25">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0:100" x14ac:dyDescent="0.25">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0:100" x14ac:dyDescent="0.25">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0:100" x14ac:dyDescent="0.25">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0:100" x14ac:dyDescent="0.25">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0:100" x14ac:dyDescent="0.25">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0:100" x14ac:dyDescent="0.25">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0:100" x14ac:dyDescent="0.2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0:100" x14ac:dyDescent="0.25">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0:100" x14ac:dyDescent="0.25">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0:100" x14ac:dyDescent="0.25">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0:100" x14ac:dyDescent="0.25">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0:100" x14ac:dyDescent="0.25">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0:100" x14ac:dyDescent="0.25">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0:100" x14ac:dyDescent="0.25">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0:100" x14ac:dyDescent="0.25">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0:100" x14ac:dyDescent="0.25">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0:100" x14ac:dyDescent="0.2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0:100" x14ac:dyDescent="0.25">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0:100" x14ac:dyDescent="0.25">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0:100" x14ac:dyDescent="0.25">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0:100" x14ac:dyDescent="0.25">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0:100" x14ac:dyDescent="0.25">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0:100" x14ac:dyDescent="0.25">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0:100" x14ac:dyDescent="0.25">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0:100" x14ac:dyDescent="0.25">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0:100" x14ac:dyDescent="0.25">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0:100" x14ac:dyDescent="0.2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0:100" x14ac:dyDescent="0.25">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0:100" x14ac:dyDescent="0.25">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0:100" x14ac:dyDescent="0.25">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0:100" x14ac:dyDescent="0.25">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0:100" x14ac:dyDescent="0.25">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0:100" x14ac:dyDescent="0.25">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0:100" x14ac:dyDescent="0.25">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0:100" x14ac:dyDescent="0.25">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0:100" x14ac:dyDescent="0.25">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0:100" x14ac:dyDescent="0.2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0:100" x14ac:dyDescent="0.25">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0:100" x14ac:dyDescent="0.25">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0:100" x14ac:dyDescent="0.25">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0:100" x14ac:dyDescent="0.25">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0:100" x14ac:dyDescent="0.25">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0:100" x14ac:dyDescent="0.25">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0:100" x14ac:dyDescent="0.25">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0:100" x14ac:dyDescent="0.25">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0:100" x14ac:dyDescent="0.25">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0:100" x14ac:dyDescent="0.2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0:100" x14ac:dyDescent="0.25">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0:100" x14ac:dyDescent="0.25">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0:100" x14ac:dyDescent="0.25">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0:100" x14ac:dyDescent="0.25">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0:100" x14ac:dyDescent="0.25">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0:100" x14ac:dyDescent="0.25">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0:100" x14ac:dyDescent="0.25">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0:100" x14ac:dyDescent="0.25">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0:100" x14ac:dyDescent="0.25">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0:100" x14ac:dyDescent="0.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0:100" x14ac:dyDescent="0.25">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0:100" x14ac:dyDescent="0.25">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0:100" x14ac:dyDescent="0.25">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0:100" x14ac:dyDescent="0.25">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0:100" x14ac:dyDescent="0.25">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0:100" x14ac:dyDescent="0.25">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0:100" x14ac:dyDescent="0.25">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0:100" x14ac:dyDescent="0.25">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0:100" x14ac:dyDescent="0.25">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0:100" x14ac:dyDescent="0.2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0:100" x14ac:dyDescent="0.25">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0:100" x14ac:dyDescent="0.25">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0:100" x14ac:dyDescent="0.25">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0:100" x14ac:dyDescent="0.25">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0:100" x14ac:dyDescent="0.25">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0:100" x14ac:dyDescent="0.25">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0:100" x14ac:dyDescent="0.25">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0:100" x14ac:dyDescent="0.25">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0:100" x14ac:dyDescent="0.25">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0:100" x14ac:dyDescent="0.2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0:100" x14ac:dyDescent="0.25">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0:100" x14ac:dyDescent="0.25">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0:100" x14ac:dyDescent="0.25">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0:100" x14ac:dyDescent="0.25">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0:100" x14ac:dyDescent="0.25">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0:100" x14ac:dyDescent="0.25">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0:100" x14ac:dyDescent="0.25">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0:100" x14ac:dyDescent="0.25">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0:100" x14ac:dyDescent="0.25">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0:100" x14ac:dyDescent="0.2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0:100" x14ac:dyDescent="0.25">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0:100" x14ac:dyDescent="0.25">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0:100" x14ac:dyDescent="0.25">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0:100" x14ac:dyDescent="0.25">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0:100" x14ac:dyDescent="0.25">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0:100" x14ac:dyDescent="0.25">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0:100" x14ac:dyDescent="0.25">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0:100" x14ac:dyDescent="0.25">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0:100" x14ac:dyDescent="0.25">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0:100" x14ac:dyDescent="0.2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0:100" x14ac:dyDescent="0.25">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0:100" x14ac:dyDescent="0.25">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0:100" x14ac:dyDescent="0.25">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0:100" x14ac:dyDescent="0.25">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0:100" x14ac:dyDescent="0.25">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0:100" x14ac:dyDescent="0.25">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0:100" x14ac:dyDescent="0.25">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0:100" x14ac:dyDescent="0.25">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0:100" x14ac:dyDescent="0.25">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0:100" x14ac:dyDescent="0.2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0:100" x14ac:dyDescent="0.25">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0:100" x14ac:dyDescent="0.25">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0:100" x14ac:dyDescent="0.25">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0:100" x14ac:dyDescent="0.25">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0:100" x14ac:dyDescent="0.25">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0:100" x14ac:dyDescent="0.25">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0:100" x14ac:dyDescent="0.25">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0:100" x14ac:dyDescent="0.25">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0:100" x14ac:dyDescent="0.25">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0:100" x14ac:dyDescent="0.2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0:100" x14ac:dyDescent="0.25">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0:100" x14ac:dyDescent="0.25">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0:100" x14ac:dyDescent="0.25">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0:100" x14ac:dyDescent="0.25">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0:100" x14ac:dyDescent="0.25">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0:100" x14ac:dyDescent="0.25">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0:100" x14ac:dyDescent="0.25">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0:100" x14ac:dyDescent="0.25">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0:100" x14ac:dyDescent="0.25">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0:100" x14ac:dyDescent="0.2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0:100" x14ac:dyDescent="0.25">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0:100" x14ac:dyDescent="0.25">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0:100" x14ac:dyDescent="0.25">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0:100" x14ac:dyDescent="0.25">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0:100" x14ac:dyDescent="0.25">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0:100" x14ac:dyDescent="0.25">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0:100" x14ac:dyDescent="0.25">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0:100" x14ac:dyDescent="0.25">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0:100" x14ac:dyDescent="0.25">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0:100" x14ac:dyDescent="0.2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0:100" x14ac:dyDescent="0.25">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0:100" x14ac:dyDescent="0.25">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0:100" x14ac:dyDescent="0.25">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0:100" x14ac:dyDescent="0.25">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0:100" x14ac:dyDescent="0.25">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0:100" x14ac:dyDescent="0.25">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0:100" x14ac:dyDescent="0.25">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0:100" x14ac:dyDescent="0.25">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0:100" x14ac:dyDescent="0.25">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0:100" x14ac:dyDescent="0.2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0:100" x14ac:dyDescent="0.25">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0:100" x14ac:dyDescent="0.25">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0:100" x14ac:dyDescent="0.25">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0:100" x14ac:dyDescent="0.25">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0:100" x14ac:dyDescent="0.25">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0:100" x14ac:dyDescent="0.25">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0:100" x14ac:dyDescent="0.25">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0:100" x14ac:dyDescent="0.25">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0:100" x14ac:dyDescent="0.25">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0:100" x14ac:dyDescent="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0:100" x14ac:dyDescent="0.25">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0:100" x14ac:dyDescent="0.25">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0:100" x14ac:dyDescent="0.25">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0:100" x14ac:dyDescent="0.25">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0:100" x14ac:dyDescent="0.25">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0:100" x14ac:dyDescent="0.25">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0:100" x14ac:dyDescent="0.25">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0:100" x14ac:dyDescent="0.25">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0:100" x14ac:dyDescent="0.25">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0:100" x14ac:dyDescent="0.2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0:100" x14ac:dyDescent="0.25">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0:100" x14ac:dyDescent="0.25">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0:100" x14ac:dyDescent="0.25">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0:100" x14ac:dyDescent="0.25">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0:100" x14ac:dyDescent="0.25">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0:100" x14ac:dyDescent="0.25">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0:100" x14ac:dyDescent="0.25">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0:100" x14ac:dyDescent="0.25">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0:100" x14ac:dyDescent="0.25">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0:100" x14ac:dyDescent="0.2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0:100" x14ac:dyDescent="0.25">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0:100" x14ac:dyDescent="0.25">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0:100" x14ac:dyDescent="0.25">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0:100" x14ac:dyDescent="0.25">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0:100" x14ac:dyDescent="0.25">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0:100" x14ac:dyDescent="0.25">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0:100" x14ac:dyDescent="0.25">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0:100" x14ac:dyDescent="0.25">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0:100" x14ac:dyDescent="0.25">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0:100" x14ac:dyDescent="0.2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0:100" x14ac:dyDescent="0.25">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0:100" x14ac:dyDescent="0.25">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0:100" x14ac:dyDescent="0.25">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0:100" x14ac:dyDescent="0.25">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0:100" x14ac:dyDescent="0.25">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0:100" x14ac:dyDescent="0.25">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0:100" x14ac:dyDescent="0.25">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0:100" x14ac:dyDescent="0.25">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0:100" x14ac:dyDescent="0.25">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0:100" x14ac:dyDescent="0.2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0:100" x14ac:dyDescent="0.25">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0:100" x14ac:dyDescent="0.25">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0:100" x14ac:dyDescent="0.25">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0:100" x14ac:dyDescent="0.25">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0:100" x14ac:dyDescent="0.25">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0:100" x14ac:dyDescent="0.25">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0:100" x14ac:dyDescent="0.25">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0:100" x14ac:dyDescent="0.25">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0:100" x14ac:dyDescent="0.25">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0:100" x14ac:dyDescent="0.2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0:100" x14ac:dyDescent="0.25">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0:100" x14ac:dyDescent="0.25">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0:100" x14ac:dyDescent="0.25">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0:100" x14ac:dyDescent="0.25">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0:100" x14ac:dyDescent="0.25">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0:100" x14ac:dyDescent="0.25">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0:100" x14ac:dyDescent="0.25">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0:100" x14ac:dyDescent="0.25">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0:100" x14ac:dyDescent="0.25">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0:100" x14ac:dyDescent="0.2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0:100" x14ac:dyDescent="0.25">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0:100" x14ac:dyDescent="0.25">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0:100" x14ac:dyDescent="0.25">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0:100" x14ac:dyDescent="0.25">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0:100" x14ac:dyDescent="0.25">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0:100" x14ac:dyDescent="0.25">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0:100" x14ac:dyDescent="0.25">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0:100" x14ac:dyDescent="0.25">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0:100" x14ac:dyDescent="0.25">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0:100" x14ac:dyDescent="0.2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0:100" x14ac:dyDescent="0.25">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0:100" x14ac:dyDescent="0.25">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0:100" x14ac:dyDescent="0.25">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0:100" x14ac:dyDescent="0.25">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0:100" x14ac:dyDescent="0.25">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0:100" x14ac:dyDescent="0.25">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0:100" x14ac:dyDescent="0.25">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0:100" x14ac:dyDescent="0.25">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0:100" x14ac:dyDescent="0.25">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0:100" x14ac:dyDescent="0.2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0:100" x14ac:dyDescent="0.25">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0:100" x14ac:dyDescent="0.25">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0:100" x14ac:dyDescent="0.25">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0:100" x14ac:dyDescent="0.25">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0:100" x14ac:dyDescent="0.25">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0:100" x14ac:dyDescent="0.25">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0:100" x14ac:dyDescent="0.25">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0:100" x14ac:dyDescent="0.25">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0:100" x14ac:dyDescent="0.25">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0:100" x14ac:dyDescent="0.2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0:100" x14ac:dyDescent="0.25">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0:100" x14ac:dyDescent="0.25">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0:100" x14ac:dyDescent="0.25">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0:100" x14ac:dyDescent="0.25">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0:100" x14ac:dyDescent="0.25">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0:100" x14ac:dyDescent="0.25">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0:100" x14ac:dyDescent="0.25">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0:100" x14ac:dyDescent="0.25">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0:100" x14ac:dyDescent="0.25">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0:100" x14ac:dyDescent="0.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0:100" x14ac:dyDescent="0.25">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0:100" x14ac:dyDescent="0.25">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0:100" x14ac:dyDescent="0.25">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0:100" x14ac:dyDescent="0.25">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0:100" x14ac:dyDescent="0.25">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0:100" x14ac:dyDescent="0.25">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0:100" x14ac:dyDescent="0.25">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0:100" x14ac:dyDescent="0.25">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0:100" x14ac:dyDescent="0.25">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0:100" x14ac:dyDescent="0.2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0:100" x14ac:dyDescent="0.25">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0:100" x14ac:dyDescent="0.25">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0:100" x14ac:dyDescent="0.25">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0:100" x14ac:dyDescent="0.25">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0:100" x14ac:dyDescent="0.25">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0:100" x14ac:dyDescent="0.25">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0:100" x14ac:dyDescent="0.25">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0:100" x14ac:dyDescent="0.25">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0:100" x14ac:dyDescent="0.25">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0:100" x14ac:dyDescent="0.2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0:100" x14ac:dyDescent="0.25">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0:100" x14ac:dyDescent="0.25">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0:100" x14ac:dyDescent="0.25">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0:100" x14ac:dyDescent="0.25">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0:100" x14ac:dyDescent="0.25">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0:100" x14ac:dyDescent="0.25">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0:100" x14ac:dyDescent="0.25">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0:100" x14ac:dyDescent="0.25">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0:100" x14ac:dyDescent="0.25">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0:100" x14ac:dyDescent="0.2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0:100" x14ac:dyDescent="0.25">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0:100" x14ac:dyDescent="0.25">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0:100" x14ac:dyDescent="0.25">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0:100" x14ac:dyDescent="0.25">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0:100" x14ac:dyDescent="0.25">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0:100" x14ac:dyDescent="0.25">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0:100" x14ac:dyDescent="0.25">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0:100" x14ac:dyDescent="0.25">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0:100" x14ac:dyDescent="0.25">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0:100" x14ac:dyDescent="0.2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0:100" x14ac:dyDescent="0.25">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0:100" x14ac:dyDescent="0.25">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0:100" x14ac:dyDescent="0.25">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0:100" x14ac:dyDescent="0.25">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0:100" x14ac:dyDescent="0.25">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0:100" x14ac:dyDescent="0.25">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0:100" x14ac:dyDescent="0.25">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0:100" x14ac:dyDescent="0.25">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0:100" x14ac:dyDescent="0.25">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0:100" x14ac:dyDescent="0.2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0:100" x14ac:dyDescent="0.25">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0:100" x14ac:dyDescent="0.25">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0:100" x14ac:dyDescent="0.25">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0:100" x14ac:dyDescent="0.25">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0:100" x14ac:dyDescent="0.25">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0:100" x14ac:dyDescent="0.25">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0:100" x14ac:dyDescent="0.25">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0:100" x14ac:dyDescent="0.25">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0:100" x14ac:dyDescent="0.25">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0:100" x14ac:dyDescent="0.2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0:100" x14ac:dyDescent="0.25">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0:100" x14ac:dyDescent="0.25">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0:100" x14ac:dyDescent="0.25">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0:100" x14ac:dyDescent="0.25">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0:100" x14ac:dyDescent="0.25">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0:100" x14ac:dyDescent="0.25">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0:100" x14ac:dyDescent="0.25">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0:100" x14ac:dyDescent="0.25">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0:100" x14ac:dyDescent="0.25">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0:100" x14ac:dyDescent="0.2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0:100" x14ac:dyDescent="0.25">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0:100" x14ac:dyDescent="0.25">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0:100" x14ac:dyDescent="0.25">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0:100" x14ac:dyDescent="0.25">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0:100" x14ac:dyDescent="0.25">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0:100" x14ac:dyDescent="0.25">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0:100" x14ac:dyDescent="0.25">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0:100" x14ac:dyDescent="0.25">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0:100" x14ac:dyDescent="0.25">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0:100" x14ac:dyDescent="0.2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0:100" x14ac:dyDescent="0.25">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0:100" x14ac:dyDescent="0.25">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0:100" x14ac:dyDescent="0.25">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0:100" x14ac:dyDescent="0.25">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0:100" x14ac:dyDescent="0.25">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0:100" x14ac:dyDescent="0.25">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0:100" x14ac:dyDescent="0.25">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0:100" x14ac:dyDescent="0.25">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0:100" x14ac:dyDescent="0.25">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0:100" x14ac:dyDescent="0.2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0:100" x14ac:dyDescent="0.25">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0:100" x14ac:dyDescent="0.25">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0:100" x14ac:dyDescent="0.25">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0:100" x14ac:dyDescent="0.25">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0:100" x14ac:dyDescent="0.25">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0:100" x14ac:dyDescent="0.25">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0:100" x14ac:dyDescent="0.25">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0:100" x14ac:dyDescent="0.25">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0:100" x14ac:dyDescent="0.25">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0:100" x14ac:dyDescent="0.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0:100" x14ac:dyDescent="0.25">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0:100" x14ac:dyDescent="0.25">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0:100" x14ac:dyDescent="0.25">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0:100" x14ac:dyDescent="0.25">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0:100" x14ac:dyDescent="0.25">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0:100" x14ac:dyDescent="0.25">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0:100" x14ac:dyDescent="0.25">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0:100" x14ac:dyDescent="0.25">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0:100" x14ac:dyDescent="0.25">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0:100" x14ac:dyDescent="0.2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0:100" x14ac:dyDescent="0.25">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0:100" x14ac:dyDescent="0.25">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0:100" x14ac:dyDescent="0.25">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0:100" x14ac:dyDescent="0.25">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0:100" x14ac:dyDescent="0.25">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0:100" x14ac:dyDescent="0.25">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0:100" x14ac:dyDescent="0.25">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0:100" x14ac:dyDescent="0.25">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0:100" x14ac:dyDescent="0.25">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0:100" x14ac:dyDescent="0.2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0:100" x14ac:dyDescent="0.25">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0:100" x14ac:dyDescent="0.25">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0:100" x14ac:dyDescent="0.25">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0:100" x14ac:dyDescent="0.25">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0:100" x14ac:dyDescent="0.25">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0:100" x14ac:dyDescent="0.25">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0:100" x14ac:dyDescent="0.25">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0:100" x14ac:dyDescent="0.25">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0:100" x14ac:dyDescent="0.25">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0:100" x14ac:dyDescent="0.2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0:100" x14ac:dyDescent="0.25">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0:100" x14ac:dyDescent="0.25">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0:100" x14ac:dyDescent="0.25">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0:100" x14ac:dyDescent="0.25">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0:100" x14ac:dyDescent="0.25">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0:100" x14ac:dyDescent="0.25">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0:100" x14ac:dyDescent="0.25">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0:100" x14ac:dyDescent="0.25">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0:100" x14ac:dyDescent="0.25">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0:100" x14ac:dyDescent="0.2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0:100" x14ac:dyDescent="0.25">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0:100" x14ac:dyDescent="0.25">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0:100" x14ac:dyDescent="0.25">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0:100" x14ac:dyDescent="0.25">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0:100" x14ac:dyDescent="0.25">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0:100" x14ac:dyDescent="0.25">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0:100" x14ac:dyDescent="0.25">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0:100" x14ac:dyDescent="0.25">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0:100" x14ac:dyDescent="0.25">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0:100" x14ac:dyDescent="0.2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0:100" x14ac:dyDescent="0.25">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0:100" x14ac:dyDescent="0.25">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0:100" x14ac:dyDescent="0.25">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0:100" x14ac:dyDescent="0.25">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0:100" x14ac:dyDescent="0.25">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0:100" x14ac:dyDescent="0.25">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0:100" x14ac:dyDescent="0.25">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0:100" x14ac:dyDescent="0.25">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0:100" x14ac:dyDescent="0.25">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0:100" x14ac:dyDescent="0.2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0:100" x14ac:dyDescent="0.25">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0:100" x14ac:dyDescent="0.25">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0:100" x14ac:dyDescent="0.25">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0:100" x14ac:dyDescent="0.25">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0:100" x14ac:dyDescent="0.25">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0:100" x14ac:dyDescent="0.25">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0:100" x14ac:dyDescent="0.25">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0:100" x14ac:dyDescent="0.25">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0:100" x14ac:dyDescent="0.25">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0:100" x14ac:dyDescent="0.2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0:100" x14ac:dyDescent="0.25">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0:100" x14ac:dyDescent="0.25">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0:100" x14ac:dyDescent="0.25">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0:100" x14ac:dyDescent="0.25">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0:100" x14ac:dyDescent="0.25">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0:100" x14ac:dyDescent="0.25">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0:100" x14ac:dyDescent="0.25">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0:100" x14ac:dyDescent="0.25">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0:100" x14ac:dyDescent="0.25">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0:100" x14ac:dyDescent="0.2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0:100" x14ac:dyDescent="0.25">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0:100" x14ac:dyDescent="0.25">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0:100" x14ac:dyDescent="0.25">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0:100" x14ac:dyDescent="0.25">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0:100" x14ac:dyDescent="0.25">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0:100" x14ac:dyDescent="0.25">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0:100" x14ac:dyDescent="0.25">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0:100" x14ac:dyDescent="0.25">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0:100" x14ac:dyDescent="0.25">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0:100" x14ac:dyDescent="0.2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0:100" x14ac:dyDescent="0.25">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0:100" x14ac:dyDescent="0.25">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0:100" x14ac:dyDescent="0.25">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0:100" x14ac:dyDescent="0.25">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0:100" x14ac:dyDescent="0.25">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0:100" x14ac:dyDescent="0.25">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0:100" x14ac:dyDescent="0.25">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0:100" x14ac:dyDescent="0.25">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0:100" x14ac:dyDescent="0.25">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0:100" x14ac:dyDescent="0.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0:100" x14ac:dyDescent="0.25">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0:100" x14ac:dyDescent="0.25">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0:100" x14ac:dyDescent="0.25">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0:100" x14ac:dyDescent="0.25">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0:100" x14ac:dyDescent="0.25">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0:100" x14ac:dyDescent="0.25">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0:100" x14ac:dyDescent="0.25">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0:100" x14ac:dyDescent="0.25">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0:100" x14ac:dyDescent="0.25">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0:100" x14ac:dyDescent="0.2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0:100" x14ac:dyDescent="0.25">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0:100" x14ac:dyDescent="0.25">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0:100" x14ac:dyDescent="0.25">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0:100" x14ac:dyDescent="0.25">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0:100" x14ac:dyDescent="0.25">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0:100" x14ac:dyDescent="0.25">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0:100" x14ac:dyDescent="0.25">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0:100" x14ac:dyDescent="0.25">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0:100" x14ac:dyDescent="0.25">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0:100" x14ac:dyDescent="0.2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0:100" x14ac:dyDescent="0.25">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0:100" x14ac:dyDescent="0.25">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0:100" x14ac:dyDescent="0.25">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0:100" x14ac:dyDescent="0.25">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0:100" x14ac:dyDescent="0.25">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0:100" x14ac:dyDescent="0.25">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0:100" x14ac:dyDescent="0.25">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0:100" x14ac:dyDescent="0.25">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0:100" x14ac:dyDescent="0.25">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0:100" x14ac:dyDescent="0.2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0:100" x14ac:dyDescent="0.25">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0:100" x14ac:dyDescent="0.25">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0:100" x14ac:dyDescent="0.25">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0:100" x14ac:dyDescent="0.25">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0:100" x14ac:dyDescent="0.25">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0:100" x14ac:dyDescent="0.25">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0:100" x14ac:dyDescent="0.25">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0:100" x14ac:dyDescent="0.25">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0:100" x14ac:dyDescent="0.25">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0:100" x14ac:dyDescent="0.2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0:100" x14ac:dyDescent="0.25">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0:100" x14ac:dyDescent="0.25">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0:100" x14ac:dyDescent="0.25">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0:100" x14ac:dyDescent="0.25">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0:100" x14ac:dyDescent="0.25">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0:100" x14ac:dyDescent="0.25">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0:100" x14ac:dyDescent="0.25">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0:100" x14ac:dyDescent="0.25">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0:100" x14ac:dyDescent="0.25">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0:100" x14ac:dyDescent="0.2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0:100" x14ac:dyDescent="0.25">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0:100" x14ac:dyDescent="0.25">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0:100" x14ac:dyDescent="0.25">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0:100" x14ac:dyDescent="0.25">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0:100" x14ac:dyDescent="0.25">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0:100" x14ac:dyDescent="0.25">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0:100" x14ac:dyDescent="0.25">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0:100" x14ac:dyDescent="0.25">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0:100" x14ac:dyDescent="0.25">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0:100" x14ac:dyDescent="0.2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0:100" x14ac:dyDescent="0.25">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0:100" x14ac:dyDescent="0.25">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0:100" x14ac:dyDescent="0.25">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0:100" x14ac:dyDescent="0.25">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0:100" x14ac:dyDescent="0.25">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0:100" x14ac:dyDescent="0.25">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0:100" x14ac:dyDescent="0.25">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0:100" x14ac:dyDescent="0.25">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0:100" x14ac:dyDescent="0.25">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0:100" x14ac:dyDescent="0.2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0:100" x14ac:dyDescent="0.25">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0:100" x14ac:dyDescent="0.25">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0:100" x14ac:dyDescent="0.25">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0:100" x14ac:dyDescent="0.25">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0:100" x14ac:dyDescent="0.25">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0:100" x14ac:dyDescent="0.25">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0:100" x14ac:dyDescent="0.25">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0:100" x14ac:dyDescent="0.25">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0:100" x14ac:dyDescent="0.25">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0:100" x14ac:dyDescent="0.2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0:100" x14ac:dyDescent="0.25">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0:100" x14ac:dyDescent="0.25">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0:100" x14ac:dyDescent="0.25">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0:100" x14ac:dyDescent="0.25">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0:100" x14ac:dyDescent="0.25">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0:100" x14ac:dyDescent="0.25">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0:100" x14ac:dyDescent="0.25">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0:100" x14ac:dyDescent="0.25">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0:100" x14ac:dyDescent="0.25">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0:100" x14ac:dyDescent="0.2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0:100" x14ac:dyDescent="0.25">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0:100" x14ac:dyDescent="0.25">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0:100" x14ac:dyDescent="0.25">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0:100" x14ac:dyDescent="0.25">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0:100" x14ac:dyDescent="0.25">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0:100" x14ac:dyDescent="0.25">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0:100" x14ac:dyDescent="0.25">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0:100" x14ac:dyDescent="0.25">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0:100" x14ac:dyDescent="0.25">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0:100" x14ac:dyDescent="0.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0:100" x14ac:dyDescent="0.25">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0:100" x14ac:dyDescent="0.25">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0:100" x14ac:dyDescent="0.25">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0:100" x14ac:dyDescent="0.25">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0:100" x14ac:dyDescent="0.25">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0:100" x14ac:dyDescent="0.25">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0:100" x14ac:dyDescent="0.25">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0:100" x14ac:dyDescent="0.25">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0:100" x14ac:dyDescent="0.25">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0:100" x14ac:dyDescent="0.2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0:100" x14ac:dyDescent="0.25">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0:100" x14ac:dyDescent="0.25">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0:100" x14ac:dyDescent="0.25">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0:100" x14ac:dyDescent="0.25">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0:100" x14ac:dyDescent="0.25">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0:100" x14ac:dyDescent="0.25">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0:100" x14ac:dyDescent="0.25">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0:100" x14ac:dyDescent="0.25">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0:100" x14ac:dyDescent="0.25">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0:100" x14ac:dyDescent="0.2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0:100" x14ac:dyDescent="0.25">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0:100" x14ac:dyDescent="0.25">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0:100" x14ac:dyDescent="0.25">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0:100" x14ac:dyDescent="0.25">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0:100" x14ac:dyDescent="0.25">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0:100" x14ac:dyDescent="0.25">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0:100" x14ac:dyDescent="0.25">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0:100" x14ac:dyDescent="0.25">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0:100" x14ac:dyDescent="0.25">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0:100" x14ac:dyDescent="0.2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0:100" x14ac:dyDescent="0.25">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0:100" x14ac:dyDescent="0.25">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0:100" x14ac:dyDescent="0.25">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0:100" x14ac:dyDescent="0.25">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0:100" x14ac:dyDescent="0.25">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0:100" x14ac:dyDescent="0.25">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0:100" x14ac:dyDescent="0.25">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0:100" x14ac:dyDescent="0.25">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0:100" x14ac:dyDescent="0.25">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0:100" x14ac:dyDescent="0.2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0:100" x14ac:dyDescent="0.25">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0:100" x14ac:dyDescent="0.25">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0:100" x14ac:dyDescent="0.25">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0:100" x14ac:dyDescent="0.25">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0:100" x14ac:dyDescent="0.25">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0:100" x14ac:dyDescent="0.25">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0:100" x14ac:dyDescent="0.25">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0:100" x14ac:dyDescent="0.25">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0:100" x14ac:dyDescent="0.25">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0:100" x14ac:dyDescent="0.2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0:100" x14ac:dyDescent="0.25">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0:100" x14ac:dyDescent="0.25">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0:100" x14ac:dyDescent="0.25">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0:100" x14ac:dyDescent="0.25">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0:100" x14ac:dyDescent="0.25">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0:100" x14ac:dyDescent="0.25">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0:100" x14ac:dyDescent="0.25">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0:100" x14ac:dyDescent="0.25">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0:100" x14ac:dyDescent="0.25">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0:100" x14ac:dyDescent="0.2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0:100" x14ac:dyDescent="0.25">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0:100" x14ac:dyDescent="0.25">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0:100" x14ac:dyDescent="0.25">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0:100" x14ac:dyDescent="0.25">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0:100" x14ac:dyDescent="0.25">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0:100" x14ac:dyDescent="0.25">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0:100" x14ac:dyDescent="0.25">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0:100" x14ac:dyDescent="0.25">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0:100" x14ac:dyDescent="0.25">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0:100" x14ac:dyDescent="0.2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0:100" x14ac:dyDescent="0.25">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0:100" x14ac:dyDescent="0.25">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0:100" x14ac:dyDescent="0.25">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0:100" x14ac:dyDescent="0.25">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0:100" x14ac:dyDescent="0.25">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0:100" x14ac:dyDescent="0.25">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0:100" x14ac:dyDescent="0.25">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0:100" x14ac:dyDescent="0.25">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0:100" x14ac:dyDescent="0.25">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0:100" x14ac:dyDescent="0.2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0:100" x14ac:dyDescent="0.25">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0:100" x14ac:dyDescent="0.25">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0:100" x14ac:dyDescent="0.25">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0:100" x14ac:dyDescent="0.25">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0:100" x14ac:dyDescent="0.25">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0:100" x14ac:dyDescent="0.25">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0:100" x14ac:dyDescent="0.25">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0:100" x14ac:dyDescent="0.25">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0:100" x14ac:dyDescent="0.25">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0:100" x14ac:dyDescent="0.2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0:100" x14ac:dyDescent="0.25">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0:100" x14ac:dyDescent="0.25">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0:100" x14ac:dyDescent="0.25">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0:100" x14ac:dyDescent="0.25">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0:100" x14ac:dyDescent="0.25">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0:100" x14ac:dyDescent="0.25">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0:100" x14ac:dyDescent="0.25">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0:100" x14ac:dyDescent="0.25">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0:100" x14ac:dyDescent="0.25">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0:100" x14ac:dyDescent="0.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0:100" x14ac:dyDescent="0.25">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0:100" x14ac:dyDescent="0.25">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0:100" x14ac:dyDescent="0.25">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0:100" x14ac:dyDescent="0.25">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0:100" x14ac:dyDescent="0.25">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0:100" x14ac:dyDescent="0.25">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0:100" x14ac:dyDescent="0.25">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0:100" x14ac:dyDescent="0.25">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0:100" x14ac:dyDescent="0.25">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0:100" x14ac:dyDescent="0.2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0:100" x14ac:dyDescent="0.25">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0:100" x14ac:dyDescent="0.25">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0:100" x14ac:dyDescent="0.25">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0:100" x14ac:dyDescent="0.25">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0:100" x14ac:dyDescent="0.25">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0:100" x14ac:dyDescent="0.25">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0:100" x14ac:dyDescent="0.25">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0:100" x14ac:dyDescent="0.25">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0:100" x14ac:dyDescent="0.25">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0:100" x14ac:dyDescent="0.2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0:100" x14ac:dyDescent="0.25">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0:100" x14ac:dyDescent="0.25">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0:100" x14ac:dyDescent="0.25">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0:100" x14ac:dyDescent="0.25">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0:100" x14ac:dyDescent="0.25">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0:100" x14ac:dyDescent="0.25">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0:100" x14ac:dyDescent="0.25">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0:100" x14ac:dyDescent="0.25">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0:100" x14ac:dyDescent="0.25">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0:100" x14ac:dyDescent="0.2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0:100" x14ac:dyDescent="0.25">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0:100" x14ac:dyDescent="0.25">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0:100" x14ac:dyDescent="0.25">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0:100" x14ac:dyDescent="0.25">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0:100" x14ac:dyDescent="0.25">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0:100" x14ac:dyDescent="0.25">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0:100" x14ac:dyDescent="0.25">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0:100" x14ac:dyDescent="0.25">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0:100" x14ac:dyDescent="0.25">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0:100" x14ac:dyDescent="0.2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0:100" x14ac:dyDescent="0.25">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0:100" x14ac:dyDescent="0.25">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0:100" x14ac:dyDescent="0.25">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0:100" x14ac:dyDescent="0.25">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0:100" x14ac:dyDescent="0.25">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0:100" x14ac:dyDescent="0.25">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0:100" x14ac:dyDescent="0.25">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0:100" x14ac:dyDescent="0.25">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0:100" x14ac:dyDescent="0.25">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0:100" x14ac:dyDescent="0.2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0:100" x14ac:dyDescent="0.25">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0:100" x14ac:dyDescent="0.25">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0:100" x14ac:dyDescent="0.25">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0:100" x14ac:dyDescent="0.25">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0:100" x14ac:dyDescent="0.25">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0:100" x14ac:dyDescent="0.25">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0:100" x14ac:dyDescent="0.25">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0:100" x14ac:dyDescent="0.25">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0:100" x14ac:dyDescent="0.25">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0:100" x14ac:dyDescent="0.2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0:100" x14ac:dyDescent="0.25">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0:100" x14ac:dyDescent="0.25">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0:100" x14ac:dyDescent="0.25">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0:100" x14ac:dyDescent="0.25">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0:100" x14ac:dyDescent="0.25">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0:100" x14ac:dyDescent="0.25">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0:100" x14ac:dyDescent="0.25">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0:100" x14ac:dyDescent="0.25">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0:100" x14ac:dyDescent="0.25">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0:100" x14ac:dyDescent="0.2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0:100" x14ac:dyDescent="0.25">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0:100" x14ac:dyDescent="0.25">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0:100" x14ac:dyDescent="0.25">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0:100" x14ac:dyDescent="0.25">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0:100" x14ac:dyDescent="0.25">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0:100" x14ac:dyDescent="0.25">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0:100" x14ac:dyDescent="0.25">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0:100" x14ac:dyDescent="0.25">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0:100" x14ac:dyDescent="0.25">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0:100" x14ac:dyDescent="0.2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0:100" x14ac:dyDescent="0.25">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0:100" x14ac:dyDescent="0.25">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0:100" x14ac:dyDescent="0.25">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0:100" x14ac:dyDescent="0.25">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0:100" x14ac:dyDescent="0.25">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0:100" x14ac:dyDescent="0.25">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0:100" x14ac:dyDescent="0.25">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0:100" x14ac:dyDescent="0.25">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0:100" x14ac:dyDescent="0.25">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0:100" x14ac:dyDescent="0.2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0:100" x14ac:dyDescent="0.25">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0:100" x14ac:dyDescent="0.25">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0:100" x14ac:dyDescent="0.25">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0:100" x14ac:dyDescent="0.25">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0:100" x14ac:dyDescent="0.25">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0:100" x14ac:dyDescent="0.25">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0:100" x14ac:dyDescent="0.25">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0:100" x14ac:dyDescent="0.25">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0:100" x14ac:dyDescent="0.25">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0:100" x14ac:dyDescent="0.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0:100" x14ac:dyDescent="0.25">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0:100" x14ac:dyDescent="0.25">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0:100" x14ac:dyDescent="0.25">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0:100" x14ac:dyDescent="0.25">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0:100" x14ac:dyDescent="0.25">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0:100" x14ac:dyDescent="0.25">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0:100" x14ac:dyDescent="0.25">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0:100" x14ac:dyDescent="0.25">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0:100" x14ac:dyDescent="0.25">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0:100" x14ac:dyDescent="0.2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0:100" x14ac:dyDescent="0.25">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0:100" x14ac:dyDescent="0.25">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0:100" x14ac:dyDescent="0.25">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0:100" x14ac:dyDescent="0.25">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0:100" x14ac:dyDescent="0.25">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0:100" x14ac:dyDescent="0.25">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0:100" x14ac:dyDescent="0.25">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0:100" x14ac:dyDescent="0.25">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0:100" x14ac:dyDescent="0.25">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0:100" x14ac:dyDescent="0.2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0:100" x14ac:dyDescent="0.25">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0:100" x14ac:dyDescent="0.25">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0:100" x14ac:dyDescent="0.25">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0:100" x14ac:dyDescent="0.25">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0:100" x14ac:dyDescent="0.25">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0:100" x14ac:dyDescent="0.25">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0:100" x14ac:dyDescent="0.25">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0:100" x14ac:dyDescent="0.25">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0:100" x14ac:dyDescent="0.25">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0:100" x14ac:dyDescent="0.2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0:100" x14ac:dyDescent="0.25">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0:100" x14ac:dyDescent="0.25">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0:100" x14ac:dyDescent="0.25">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0:100" x14ac:dyDescent="0.25">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0:100" x14ac:dyDescent="0.25">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0:100" x14ac:dyDescent="0.25">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0:100" x14ac:dyDescent="0.25">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0:100" x14ac:dyDescent="0.25">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0:100" x14ac:dyDescent="0.25">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0:100" x14ac:dyDescent="0.2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0:100" x14ac:dyDescent="0.25">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0:100" x14ac:dyDescent="0.25">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0:100" x14ac:dyDescent="0.25">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0:100" x14ac:dyDescent="0.25">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0:100" x14ac:dyDescent="0.25">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0:100" x14ac:dyDescent="0.25">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0:100" x14ac:dyDescent="0.25">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0:100" x14ac:dyDescent="0.25">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0:100" x14ac:dyDescent="0.25">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0:100" x14ac:dyDescent="0.2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0:100" x14ac:dyDescent="0.25">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0:100" x14ac:dyDescent="0.25">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0:100" x14ac:dyDescent="0.25">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0:100" x14ac:dyDescent="0.25">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0:100" x14ac:dyDescent="0.25">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0:100" x14ac:dyDescent="0.25">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0:100" x14ac:dyDescent="0.25">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0:100" x14ac:dyDescent="0.25">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0:100" x14ac:dyDescent="0.25">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0:100" x14ac:dyDescent="0.2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0:100" x14ac:dyDescent="0.25">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0:100" x14ac:dyDescent="0.25">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0:100" x14ac:dyDescent="0.25">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0:100" x14ac:dyDescent="0.25">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0:100" x14ac:dyDescent="0.25">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0:100" x14ac:dyDescent="0.25">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0:100" x14ac:dyDescent="0.25">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0:100" x14ac:dyDescent="0.25">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0:100" x14ac:dyDescent="0.25">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0:100" x14ac:dyDescent="0.2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0:100" x14ac:dyDescent="0.25">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0:100" x14ac:dyDescent="0.25">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0:100" x14ac:dyDescent="0.25">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0:100" x14ac:dyDescent="0.25">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0:100" x14ac:dyDescent="0.25">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0:100" x14ac:dyDescent="0.25">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0:100" x14ac:dyDescent="0.25">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0:100" x14ac:dyDescent="0.25">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0:100" x14ac:dyDescent="0.25">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0:100" x14ac:dyDescent="0.2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0:100" x14ac:dyDescent="0.25">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0:100" x14ac:dyDescent="0.25">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0:100" x14ac:dyDescent="0.25">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0:100" x14ac:dyDescent="0.25">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0:100" x14ac:dyDescent="0.25">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0:100" x14ac:dyDescent="0.25">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0:100" x14ac:dyDescent="0.25">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0:100" x14ac:dyDescent="0.25">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0:100" x14ac:dyDescent="0.25">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0:100" x14ac:dyDescent="0.2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0:100" x14ac:dyDescent="0.25">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0:100" x14ac:dyDescent="0.25">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0:100" x14ac:dyDescent="0.25">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0:100" x14ac:dyDescent="0.25">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0:100" x14ac:dyDescent="0.25">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0:100" x14ac:dyDescent="0.25">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0:100" x14ac:dyDescent="0.25">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0:100" x14ac:dyDescent="0.25">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0:100" x14ac:dyDescent="0.25">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0:100" x14ac:dyDescent="0.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0:100" x14ac:dyDescent="0.25">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0:100" x14ac:dyDescent="0.25">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0:100" x14ac:dyDescent="0.25">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0:100" x14ac:dyDescent="0.25">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0:100" x14ac:dyDescent="0.25">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0:100" x14ac:dyDescent="0.25">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0:100" x14ac:dyDescent="0.25">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0:100" x14ac:dyDescent="0.25">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0:100" x14ac:dyDescent="0.25">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0:100" x14ac:dyDescent="0.2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0:100" x14ac:dyDescent="0.25">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0:100" x14ac:dyDescent="0.25">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0:100" x14ac:dyDescent="0.25">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0:100" x14ac:dyDescent="0.25">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0:100" x14ac:dyDescent="0.25">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0:100" x14ac:dyDescent="0.25">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0:100" x14ac:dyDescent="0.25">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0:100" x14ac:dyDescent="0.25">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0:100" x14ac:dyDescent="0.25">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0:100" x14ac:dyDescent="0.2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0:100" x14ac:dyDescent="0.25">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0:100" x14ac:dyDescent="0.25">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0:100" x14ac:dyDescent="0.25">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0:100" x14ac:dyDescent="0.25">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0:100" x14ac:dyDescent="0.25">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0:100" x14ac:dyDescent="0.25">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0:100" x14ac:dyDescent="0.25">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0:100" x14ac:dyDescent="0.25">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0:100" x14ac:dyDescent="0.25">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0:100" x14ac:dyDescent="0.2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0:100" x14ac:dyDescent="0.25">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0:100" x14ac:dyDescent="0.25">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0:100" x14ac:dyDescent="0.25">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0:100" x14ac:dyDescent="0.25">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0:100" x14ac:dyDescent="0.25">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0:100" x14ac:dyDescent="0.25">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0:100" x14ac:dyDescent="0.25">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0:100" x14ac:dyDescent="0.25">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0:100" x14ac:dyDescent="0.25">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0:100" x14ac:dyDescent="0.2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0:100" x14ac:dyDescent="0.25">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0:100" x14ac:dyDescent="0.25">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0:100" x14ac:dyDescent="0.25">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0:100" x14ac:dyDescent="0.25">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0:100" x14ac:dyDescent="0.25">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0:100" x14ac:dyDescent="0.25">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0:100" x14ac:dyDescent="0.25">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0:100" x14ac:dyDescent="0.25">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0:100" x14ac:dyDescent="0.25">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0:100" x14ac:dyDescent="0.2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0:100" x14ac:dyDescent="0.25">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0:100" x14ac:dyDescent="0.25">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0:100" x14ac:dyDescent="0.25">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0:100" x14ac:dyDescent="0.25">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0:100" x14ac:dyDescent="0.25">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0:100" x14ac:dyDescent="0.25">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0:100" x14ac:dyDescent="0.25">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0:100" x14ac:dyDescent="0.25">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0:100" x14ac:dyDescent="0.25">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0:100" x14ac:dyDescent="0.2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0:100" x14ac:dyDescent="0.25">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0:100" x14ac:dyDescent="0.25">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0:100" x14ac:dyDescent="0.25">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0:100" x14ac:dyDescent="0.25">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0:100" x14ac:dyDescent="0.25">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0:100" x14ac:dyDescent="0.25">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0:100" x14ac:dyDescent="0.25">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0:100" x14ac:dyDescent="0.25">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0:100" x14ac:dyDescent="0.25">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0:100" x14ac:dyDescent="0.2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0:100" x14ac:dyDescent="0.25">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0:100" x14ac:dyDescent="0.25">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0:100" x14ac:dyDescent="0.25">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0:100" x14ac:dyDescent="0.25">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0:100" x14ac:dyDescent="0.25">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0:100" x14ac:dyDescent="0.25">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0:100" x14ac:dyDescent="0.25">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0:100" x14ac:dyDescent="0.25">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0:100" x14ac:dyDescent="0.25">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0:100" x14ac:dyDescent="0.2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0:100" x14ac:dyDescent="0.25">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0:100" x14ac:dyDescent="0.25">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0:100" x14ac:dyDescent="0.25">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0:100" x14ac:dyDescent="0.25">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0:100" x14ac:dyDescent="0.25">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0:100" x14ac:dyDescent="0.25">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0:100" x14ac:dyDescent="0.25">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0:100" x14ac:dyDescent="0.25">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0:100" x14ac:dyDescent="0.25">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0:100" x14ac:dyDescent="0.2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0:100" x14ac:dyDescent="0.25">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0:100" x14ac:dyDescent="0.25">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0:100" x14ac:dyDescent="0.25">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0:100" x14ac:dyDescent="0.25">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0:100" x14ac:dyDescent="0.25">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0:100" x14ac:dyDescent="0.25">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0:100" x14ac:dyDescent="0.25">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0:100" x14ac:dyDescent="0.25">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0:100" x14ac:dyDescent="0.25">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0:100" x14ac:dyDescent="0.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0:100" x14ac:dyDescent="0.25">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0:100" x14ac:dyDescent="0.25">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0:100" x14ac:dyDescent="0.25">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0:100" x14ac:dyDescent="0.25">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0:100" x14ac:dyDescent="0.25">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0:100" x14ac:dyDescent="0.25">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0:100" x14ac:dyDescent="0.25">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0:100" x14ac:dyDescent="0.25">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0:100" x14ac:dyDescent="0.25">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0:100" x14ac:dyDescent="0.2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0:100" x14ac:dyDescent="0.25">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0:100" x14ac:dyDescent="0.25">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0:100" x14ac:dyDescent="0.25">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0:100" x14ac:dyDescent="0.25">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0:100" x14ac:dyDescent="0.25">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0:100" x14ac:dyDescent="0.25">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0:100" x14ac:dyDescent="0.25">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0:100" x14ac:dyDescent="0.25">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0:100" x14ac:dyDescent="0.25">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0:100" x14ac:dyDescent="0.2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0:100" x14ac:dyDescent="0.25">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0:100" x14ac:dyDescent="0.25">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0:100" x14ac:dyDescent="0.25">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0:100" x14ac:dyDescent="0.25">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0:100" x14ac:dyDescent="0.25">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0:100" x14ac:dyDescent="0.25">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0:100" x14ac:dyDescent="0.25">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0:100" x14ac:dyDescent="0.25">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0:100" x14ac:dyDescent="0.25">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0:100" x14ac:dyDescent="0.2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0:100" x14ac:dyDescent="0.25">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0:100" x14ac:dyDescent="0.25">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0:100" x14ac:dyDescent="0.25">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0:100" x14ac:dyDescent="0.25">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0:100" x14ac:dyDescent="0.25">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0:100" x14ac:dyDescent="0.25">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0:100" x14ac:dyDescent="0.25">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0:100" x14ac:dyDescent="0.25">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0:100" x14ac:dyDescent="0.25">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0:100" x14ac:dyDescent="0.2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0:100" x14ac:dyDescent="0.25">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0:100" x14ac:dyDescent="0.25">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0:100" x14ac:dyDescent="0.25">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0:100" x14ac:dyDescent="0.25">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0:100" x14ac:dyDescent="0.25">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0:100" x14ac:dyDescent="0.25">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0:100" x14ac:dyDescent="0.25">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0:100" x14ac:dyDescent="0.25">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0:100" x14ac:dyDescent="0.25">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0:100" x14ac:dyDescent="0.2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0:100" x14ac:dyDescent="0.25">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0:100" x14ac:dyDescent="0.25">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0:100" x14ac:dyDescent="0.25">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0:100" x14ac:dyDescent="0.25">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0:100" x14ac:dyDescent="0.25">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0:100" x14ac:dyDescent="0.25">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0:100" x14ac:dyDescent="0.25">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0:100" x14ac:dyDescent="0.25">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0:100" x14ac:dyDescent="0.25">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0:100" x14ac:dyDescent="0.2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0:100" x14ac:dyDescent="0.25">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0:100" x14ac:dyDescent="0.25">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0:100" x14ac:dyDescent="0.25">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0:100" x14ac:dyDescent="0.25">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0:100" x14ac:dyDescent="0.25">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0:100" x14ac:dyDescent="0.25">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0:100" x14ac:dyDescent="0.25">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0:100" x14ac:dyDescent="0.25">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0:100" x14ac:dyDescent="0.25">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0:100" x14ac:dyDescent="0.2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0:100" x14ac:dyDescent="0.25">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0:100" x14ac:dyDescent="0.25">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0:100" x14ac:dyDescent="0.25">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0:100" x14ac:dyDescent="0.25">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0:100" x14ac:dyDescent="0.25">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0:100" x14ac:dyDescent="0.25">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0:100" x14ac:dyDescent="0.25">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0:100" x14ac:dyDescent="0.25">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0:100" x14ac:dyDescent="0.25">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0:100" x14ac:dyDescent="0.2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0:100" x14ac:dyDescent="0.25">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0:100" x14ac:dyDescent="0.25">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0:100" x14ac:dyDescent="0.25">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0:100" x14ac:dyDescent="0.25">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0:100" x14ac:dyDescent="0.25">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0:100" x14ac:dyDescent="0.25">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0:100" x14ac:dyDescent="0.25">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0:100" x14ac:dyDescent="0.25">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0:100" x14ac:dyDescent="0.25">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0:100" x14ac:dyDescent="0.2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0:100" x14ac:dyDescent="0.25">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0:100" x14ac:dyDescent="0.25">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0:100" x14ac:dyDescent="0.25">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0:100" x14ac:dyDescent="0.25">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0:100" x14ac:dyDescent="0.25">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0:100" x14ac:dyDescent="0.25">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0:100" x14ac:dyDescent="0.25">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0:100" x14ac:dyDescent="0.25">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0:100" x14ac:dyDescent="0.25">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0:100" x14ac:dyDescent="0.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0:100" x14ac:dyDescent="0.25">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0:100" x14ac:dyDescent="0.25">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0:100" x14ac:dyDescent="0.25">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0:100" x14ac:dyDescent="0.25">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0:100" x14ac:dyDescent="0.25">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0:100" x14ac:dyDescent="0.25">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0:100" x14ac:dyDescent="0.25">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0:100" x14ac:dyDescent="0.25">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0:100" x14ac:dyDescent="0.25">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0:100" x14ac:dyDescent="0.2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0:100" x14ac:dyDescent="0.25">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0:100" x14ac:dyDescent="0.25">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0:100" x14ac:dyDescent="0.25">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0:100" x14ac:dyDescent="0.25">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0:100" x14ac:dyDescent="0.25">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0:100" x14ac:dyDescent="0.25">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0:100" x14ac:dyDescent="0.25">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0:100" x14ac:dyDescent="0.25">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0:100" x14ac:dyDescent="0.25">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0:100" x14ac:dyDescent="0.2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0:100" x14ac:dyDescent="0.25">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0:100" x14ac:dyDescent="0.25">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0:100" x14ac:dyDescent="0.25">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0:100" x14ac:dyDescent="0.25">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0:100" x14ac:dyDescent="0.25">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0:100" x14ac:dyDescent="0.25">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0:100" x14ac:dyDescent="0.25">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0:100" x14ac:dyDescent="0.25">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0:100" x14ac:dyDescent="0.25">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0:100" x14ac:dyDescent="0.2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0:100" x14ac:dyDescent="0.25">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0:100" x14ac:dyDescent="0.25">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0:100" x14ac:dyDescent="0.25">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0:100" x14ac:dyDescent="0.25">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0:100" x14ac:dyDescent="0.25">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0:100" x14ac:dyDescent="0.25">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0:100" x14ac:dyDescent="0.25">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0:100" x14ac:dyDescent="0.25">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0:100" x14ac:dyDescent="0.25">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0:100" x14ac:dyDescent="0.2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0:100" x14ac:dyDescent="0.25">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0:100" x14ac:dyDescent="0.25">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0:100" x14ac:dyDescent="0.25">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0:100" x14ac:dyDescent="0.25">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0:100" x14ac:dyDescent="0.25">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0:100" x14ac:dyDescent="0.25">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0:100" x14ac:dyDescent="0.25">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0:100" x14ac:dyDescent="0.25">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0:100" x14ac:dyDescent="0.25">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0:100" x14ac:dyDescent="0.2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0:100" x14ac:dyDescent="0.25">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0:100" x14ac:dyDescent="0.25">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0:100" x14ac:dyDescent="0.25">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0:100" x14ac:dyDescent="0.25">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0:100" x14ac:dyDescent="0.25">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0:100" x14ac:dyDescent="0.25">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0:100" x14ac:dyDescent="0.25">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0:100" x14ac:dyDescent="0.25">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0:100" x14ac:dyDescent="0.25">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0:100" x14ac:dyDescent="0.2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0:100" x14ac:dyDescent="0.25">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0:100" x14ac:dyDescent="0.25">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0:100" x14ac:dyDescent="0.25">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0:100" x14ac:dyDescent="0.25">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0:100" x14ac:dyDescent="0.25">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0:100" x14ac:dyDescent="0.25">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0:100" x14ac:dyDescent="0.25">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0:100" x14ac:dyDescent="0.25">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0:100" x14ac:dyDescent="0.25">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0:100" x14ac:dyDescent="0.2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0:100" x14ac:dyDescent="0.25">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0:100" x14ac:dyDescent="0.25">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0:100" x14ac:dyDescent="0.25">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0:100" x14ac:dyDescent="0.25">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0:100" x14ac:dyDescent="0.25">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0:100" x14ac:dyDescent="0.25">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0:100" x14ac:dyDescent="0.25">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0:100" x14ac:dyDescent="0.25">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0:100" x14ac:dyDescent="0.25">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0:100" x14ac:dyDescent="0.2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0:100" x14ac:dyDescent="0.25">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0:100" x14ac:dyDescent="0.25">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0:100" x14ac:dyDescent="0.25">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0:100" x14ac:dyDescent="0.25">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0:100" x14ac:dyDescent="0.25">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0:100" x14ac:dyDescent="0.25">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0:100" x14ac:dyDescent="0.25">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0:100" x14ac:dyDescent="0.25">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0:100" x14ac:dyDescent="0.25">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0:100" x14ac:dyDescent="0.2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0:100" x14ac:dyDescent="0.25">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0:100" x14ac:dyDescent="0.25">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0:100" x14ac:dyDescent="0.25">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0:100" x14ac:dyDescent="0.25">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0:100" x14ac:dyDescent="0.25">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0:100" x14ac:dyDescent="0.25">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0:100" x14ac:dyDescent="0.25">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0:100" x14ac:dyDescent="0.25">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0:100" x14ac:dyDescent="0.25">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0:100" x14ac:dyDescent="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0:100" x14ac:dyDescent="0.25">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0:100" x14ac:dyDescent="0.25">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0:100" x14ac:dyDescent="0.25">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0:100" x14ac:dyDescent="0.25">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0:100" x14ac:dyDescent="0.25">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0:100" x14ac:dyDescent="0.25">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0:100" x14ac:dyDescent="0.25">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0:100" x14ac:dyDescent="0.25">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0:100" x14ac:dyDescent="0.25">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0:100" x14ac:dyDescent="0.2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0:100" x14ac:dyDescent="0.25">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0:100" x14ac:dyDescent="0.25">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0:100" x14ac:dyDescent="0.25">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0:100" x14ac:dyDescent="0.25">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0:100" x14ac:dyDescent="0.25">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0:100" x14ac:dyDescent="0.25">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0:100" x14ac:dyDescent="0.25">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0:100" x14ac:dyDescent="0.25">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0:100" x14ac:dyDescent="0.25">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0:100" x14ac:dyDescent="0.2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0:100" x14ac:dyDescent="0.25">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0:100" x14ac:dyDescent="0.25">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0:100" x14ac:dyDescent="0.25">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0:100" x14ac:dyDescent="0.25">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0:100" x14ac:dyDescent="0.25">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0:100" x14ac:dyDescent="0.25">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0:100" x14ac:dyDescent="0.25">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0:100" x14ac:dyDescent="0.25">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0:100" x14ac:dyDescent="0.25">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0:100" x14ac:dyDescent="0.2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0:100" x14ac:dyDescent="0.25">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0:100" x14ac:dyDescent="0.25">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0:100" x14ac:dyDescent="0.25">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0:100" x14ac:dyDescent="0.25">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0:100" x14ac:dyDescent="0.25">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0:100" x14ac:dyDescent="0.25">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0:100" x14ac:dyDescent="0.25">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0:100" x14ac:dyDescent="0.25">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0:100" x14ac:dyDescent="0.25">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0:100" x14ac:dyDescent="0.2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0:100" x14ac:dyDescent="0.25">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0:100" x14ac:dyDescent="0.25">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0:100" x14ac:dyDescent="0.25">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0:100" x14ac:dyDescent="0.25">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0:100" x14ac:dyDescent="0.25">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0:100" x14ac:dyDescent="0.25">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0:100" x14ac:dyDescent="0.25">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0:100" x14ac:dyDescent="0.25">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0:100" x14ac:dyDescent="0.25">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0:100" x14ac:dyDescent="0.2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0:100" x14ac:dyDescent="0.25">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0:100" x14ac:dyDescent="0.25">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0:100" x14ac:dyDescent="0.25">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0:100" x14ac:dyDescent="0.25">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0:100" x14ac:dyDescent="0.25">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0:100" x14ac:dyDescent="0.25">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0:100" x14ac:dyDescent="0.25">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0:100" x14ac:dyDescent="0.25">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0:100" x14ac:dyDescent="0.25">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0:100" x14ac:dyDescent="0.2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0:100" x14ac:dyDescent="0.25">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0:100" x14ac:dyDescent="0.25">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0:100" x14ac:dyDescent="0.25">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0:100" x14ac:dyDescent="0.25">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0:100" x14ac:dyDescent="0.25">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0:100" x14ac:dyDescent="0.25">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0:100" x14ac:dyDescent="0.25">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0:100" x14ac:dyDescent="0.25">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0:100" x14ac:dyDescent="0.25">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0:100" x14ac:dyDescent="0.2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0:100" x14ac:dyDescent="0.25">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0:100" x14ac:dyDescent="0.25">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0:100" x14ac:dyDescent="0.25">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0:100" x14ac:dyDescent="0.25">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0:100" x14ac:dyDescent="0.25">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0:100" x14ac:dyDescent="0.25">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0:100" x14ac:dyDescent="0.25">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0:100" x14ac:dyDescent="0.25">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0:100" x14ac:dyDescent="0.25">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0:100" x14ac:dyDescent="0.2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0:100" x14ac:dyDescent="0.25">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0:100" x14ac:dyDescent="0.25">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0:100" x14ac:dyDescent="0.25">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0:100" x14ac:dyDescent="0.25">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0:100" x14ac:dyDescent="0.25">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0:100" x14ac:dyDescent="0.25">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0:100" x14ac:dyDescent="0.25">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0:100" x14ac:dyDescent="0.25">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0:100" x14ac:dyDescent="0.25">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0:100" x14ac:dyDescent="0.2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0:100" x14ac:dyDescent="0.25">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0:100" x14ac:dyDescent="0.25">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0:100" x14ac:dyDescent="0.25">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0:100" x14ac:dyDescent="0.25">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0:100" x14ac:dyDescent="0.25">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0:100" x14ac:dyDescent="0.25">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0:100" x14ac:dyDescent="0.25">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0:100" x14ac:dyDescent="0.25">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0:100" x14ac:dyDescent="0.25">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0:100" x14ac:dyDescent="0.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0:100" x14ac:dyDescent="0.25">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0:100" x14ac:dyDescent="0.25">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0:100" x14ac:dyDescent="0.25">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0:100" x14ac:dyDescent="0.25">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0:100" x14ac:dyDescent="0.25">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0:100" x14ac:dyDescent="0.25">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0:100" x14ac:dyDescent="0.25">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0:100" x14ac:dyDescent="0.25">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0:100" x14ac:dyDescent="0.25">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0:100" x14ac:dyDescent="0.2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0:100" x14ac:dyDescent="0.25">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0:100" x14ac:dyDescent="0.25">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0:100" x14ac:dyDescent="0.25">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0:100" x14ac:dyDescent="0.25">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0:100" x14ac:dyDescent="0.25">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0:100" x14ac:dyDescent="0.25">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0:100" x14ac:dyDescent="0.25">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0:100" x14ac:dyDescent="0.25">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0:100" x14ac:dyDescent="0.25">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0:100" x14ac:dyDescent="0.2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0:100" x14ac:dyDescent="0.25">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0:100" x14ac:dyDescent="0.25">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0:100" x14ac:dyDescent="0.25">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0:100" x14ac:dyDescent="0.25">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0:100" x14ac:dyDescent="0.25">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0:100" x14ac:dyDescent="0.25">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0:100" x14ac:dyDescent="0.25">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0:100" x14ac:dyDescent="0.25">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0:100" x14ac:dyDescent="0.25">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0:100" x14ac:dyDescent="0.2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0:100" x14ac:dyDescent="0.25">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0:100" x14ac:dyDescent="0.25">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0:100" x14ac:dyDescent="0.25">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0:100" x14ac:dyDescent="0.25">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0:100" x14ac:dyDescent="0.25">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0:100" x14ac:dyDescent="0.25">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0:100" x14ac:dyDescent="0.25">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0:100" x14ac:dyDescent="0.25">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0:100" x14ac:dyDescent="0.25">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0:100" x14ac:dyDescent="0.2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0:100" x14ac:dyDescent="0.25">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0:100" x14ac:dyDescent="0.25">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0:100" x14ac:dyDescent="0.25">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0:100" x14ac:dyDescent="0.25">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0:100" x14ac:dyDescent="0.25">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0:100" x14ac:dyDescent="0.25">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0:100" x14ac:dyDescent="0.25">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0:100" x14ac:dyDescent="0.25">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0:100" x14ac:dyDescent="0.25">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0:100" x14ac:dyDescent="0.2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0:100" x14ac:dyDescent="0.25">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0:100" x14ac:dyDescent="0.25">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0:100" x14ac:dyDescent="0.25">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0:100" x14ac:dyDescent="0.25">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0:100" x14ac:dyDescent="0.25">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0:100" x14ac:dyDescent="0.25">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0:100" x14ac:dyDescent="0.25">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0:100" x14ac:dyDescent="0.25">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0:100" x14ac:dyDescent="0.25">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0:100" x14ac:dyDescent="0.2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0:100" x14ac:dyDescent="0.25">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0:100" x14ac:dyDescent="0.25">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0:100" x14ac:dyDescent="0.25">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0:100" x14ac:dyDescent="0.25">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0:100" x14ac:dyDescent="0.25">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0:100" x14ac:dyDescent="0.25">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0:100" x14ac:dyDescent="0.25">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0:100" x14ac:dyDescent="0.25">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0:100" x14ac:dyDescent="0.25">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0:100" x14ac:dyDescent="0.2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0:100" x14ac:dyDescent="0.25">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0:100" x14ac:dyDescent="0.25">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0:100" x14ac:dyDescent="0.25">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0:100" x14ac:dyDescent="0.25">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0:100" x14ac:dyDescent="0.25">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0:100" x14ac:dyDescent="0.25">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0:100" x14ac:dyDescent="0.25">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0:100" x14ac:dyDescent="0.25">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0:100" x14ac:dyDescent="0.25">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0:100" x14ac:dyDescent="0.2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0:100" x14ac:dyDescent="0.25">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0:100" x14ac:dyDescent="0.25">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0:100" x14ac:dyDescent="0.25">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0:100" x14ac:dyDescent="0.25">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0:100" x14ac:dyDescent="0.25">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0:100" x14ac:dyDescent="0.25">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0:100" x14ac:dyDescent="0.25">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0:100" x14ac:dyDescent="0.25">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0:100" x14ac:dyDescent="0.25">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0:100" x14ac:dyDescent="0.2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0:100" x14ac:dyDescent="0.25">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0:100" x14ac:dyDescent="0.25">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0:100" x14ac:dyDescent="0.25">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0:100" x14ac:dyDescent="0.25">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0:100" x14ac:dyDescent="0.25">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0:100" x14ac:dyDescent="0.25">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0:100" x14ac:dyDescent="0.25">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0:100" x14ac:dyDescent="0.25">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0:100" x14ac:dyDescent="0.25">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0:100" x14ac:dyDescent="0.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0:100" x14ac:dyDescent="0.25">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0:100" x14ac:dyDescent="0.25">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0:100" x14ac:dyDescent="0.25">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0:100" x14ac:dyDescent="0.25">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0:100" x14ac:dyDescent="0.25">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0:100" x14ac:dyDescent="0.25">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0:100" x14ac:dyDescent="0.25">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0:100" x14ac:dyDescent="0.25">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0:100" x14ac:dyDescent="0.25">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0:100" x14ac:dyDescent="0.2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0:100" x14ac:dyDescent="0.25">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0:100" x14ac:dyDescent="0.25">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0:100" x14ac:dyDescent="0.25">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0:100" x14ac:dyDescent="0.25">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0:100" x14ac:dyDescent="0.25">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0:100" x14ac:dyDescent="0.25">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0:100" x14ac:dyDescent="0.25">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0:100" x14ac:dyDescent="0.25">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0:100" x14ac:dyDescent="0.25">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0:100" x14ac:dyDescent="0.2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0:100" x14ac:dyDescent="0.25">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0:100" x14ac:dyDescent="0.25">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0:100" x14ac:dyDescent="0.25">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0:100" x14ac:dyDescent="0.25">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0:100" x14ac:dyDescent="0.25">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0:100" x14ac:dyDescent="0.25">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0:100" x14ac:dyDescent="0.25">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0:100" x14ac:dyDescent="0.25">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0:100" x14ac:dyDescent="0.25">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0:100" x14ac:dyDescent="0.2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0:100" x14ac:dyDescent="0.25">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0:100" x14ac:dyDescent="0.25">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0:100" x14ac:dyDescent="0.25">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0:100" x14ac:dyDescent="0.25">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0:100" x14ac:dyDescent="0.25">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0:100" x14ac:dyDescent="0.25">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0:100" x14ac:dyDescent="0.25">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0:100" x14ac:dyDescent="0.25">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0:100" x14ac:dyDescent="0.25">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0:100" x14ac:dyDescent="0.2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0:100" x14ac:dyDescent="0.25">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0:100" x14ac:dyDescent="0.25">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0:100" x14ac:dyDescent="0.25">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0:100" x14ac:dyDescent="0.25">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0:100" x14ac:dyDescent="0.25">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0:100" x14ac:dyDescent="0.25">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0:100" x14ac:dyDescent="0.25">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0:100" x14ac:dyDescent="0.25">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0:100" x14ac:dyDescent="0.25">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0:100" x14ac:dyDescent="0.2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0:100" x14ac:dyDescent="0.25">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0:100" x14ac:dyDescent="0.25">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0:100" x14ac:dyDescent="0.25">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0:100" x14ac:dyDescent="0.25">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0:100" x14ac:dyDescent="0.25">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0:100" x14ac:dyDescent="0.25">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0:100" x14ac:dyDescent="0.25">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0:100" x14ac:dyDescent="0.25">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0:100" x14ac:dyDescent="0.25">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0:100" x14ac:dyDescent="0.2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0:100" x14ac:dyDescent="0.25">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0:100" x14ac:dyDescent="0.25">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0:100" x14ac:dyDescent="0.25">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0:100" x14ac:dyDescent="0.25">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0:100" x14ac:dyDescent="0.25">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0:100" x14ac:dyDescent="0.25">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0:100" x14ac:dyDescent="0.25">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0:100" x14ac:dyDescent="0.25">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0:100" x14ac:dyDescent="0.25">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0:100" x14ac:dyDescent="0.2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0:100" x14ac:dyDescent="0.25">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0:100" x14ac:dyDescent="0.25">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0:100" x14ac:dyDescent="0.25">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0:100" x14ac:dyDescent="0.25">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0:100" x14ac:dyDescent="0.25">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0:100" x14ac:dyDescent="0.25">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0:100" x14ac:dyDescent="0.25">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0:100" x14ac:dyDescent="0.25">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0:100" x14ac:dyDescent="0.25">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0:100" x14ac:dyDescent="0.2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0:100" x14ac:dyDescent="0.25">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0:100" x14ac:dyDescent="0.25">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0:100" x14ac:dyDescent="0.25">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0:100" x14ac:dyDescent="0.25">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0:100" x14ac:dyDescent="0.25">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0:100" x14ac:dyDescent="0.25">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0:100" x14ac:dyDescent="0.25">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0:100" x14ac:dyDescent="0.25">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0:100" x14ac:dyDescent="0.25">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0:100" x14ac:dyDescent="0.2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0:100" x14ac:dyDescent="0.25">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0:100" x14ac:dyDescent="0.25">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0:100" x14ac:dyDescent="0.25">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0:100" x14ac:dyDescent="0.25">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0:100" x14ac:dyDescent="0.25">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0:100" x14ac:dyDescent="0.25">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0:100" x14ac:dyDescent="0.25">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0:100" x14ac:dyDescent="0.25">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0:100" x14ac:dyDescent="0.25">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0:100" x14ac:dyDescent="0.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0:100" x14ac:dyDescent="0.25">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0:100" x14ac:dyDescent="0.25">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0:100" x14ac:dyDescent="0.25">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0:100" x14ac:dyDescent="0.25">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0:100" x14ac:dyDescent="0.25">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0:100" x14ac:dyDescent="0.25">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0:100" x14ac:dyDescent="0.25">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0:100" x14ac:dyDescent="0.25">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0:100" x14ac:dyDescent="0.25">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0:100" x14ac:dyDescent="0.2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0:100" x14ac:dyDescent="0.25">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0:100" x14ac:dyDescent="0.25">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0:100" x14ac:dyDescent="0.25">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0:100" x14ac:dyDescent="0.25">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0:100" x14ac:dyDescent="0.25">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0:100" x14ac:dyDescent="0.25">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0:100" x14ac:dyDescent="0.25">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0:100" x14ac:dyDescent="0.25">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0:100" x14ac:dyDescent="0.25">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0:100" x14ac:dyDescent="0.2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0:100" x14ac:dyDescent="0.25">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0:100" x14ac:dyDescent="0.25">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0:100" x14ac:dyDescent="0.25">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0:100" x14ac:dyDescent="0.25">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0:100" x14ac:dyDescent="0.25">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0:100" x14ac:dyDescent="0.25">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0:100" x14ac:dyDescent="0.25">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0:100" x14ac:dyDescent="0.25">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0:100" x14ac:dyDescent="0.25">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0:100" x14ac:dyDescent="0.2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0:100" x14ac:dyDescent="0.25">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0:100" x14ac:dyDescent="0.25">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0:100" x14ac:dyDescent="0.25">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0:100" x14ac:dyDescent="0.25">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0:100" x14ac:dyDescent="0.25">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0:100" x14ac:dyDescent="0.25">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0:100" x14ac:dyDescent="0.25">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0:100" x14ac:dyDescent="0.25">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0:100" x14ac:dyDescent="0.25">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0:100" x14ac:dyDescent="0.2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0:100" x14ac:dyDescent="0.25">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0:100" x14ac:dyDescent="0.25">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0:100" x14ac:dyDescent="0.25">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0:100" x14ac:dyDescent="0.25">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0:100" x14ac:dyDescent="0.25">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0:100" x14ac:dyDescent="0.25">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0:100" x14ac:dyDescent="0.25">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0:100" x14ac:dyDescent="0.25">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0:100" x14ac:dyDescent="0.25">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0:100" x14ac:dyDescent="0.2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0:100" x14ac:dyDescent="0.25">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0:100" x14ac:dyDescent="0.25">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0:100" x14ac:dyDescent="0.25">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0:100" x14ac:dyDescent="0.25">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0:100" x14ac:dyDescent="0.25">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0:100" x14ac:dyDescent="0.25">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0:100" x14ac:dyDescent="0.25">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0:100" x14ac:dyDescent="0.25">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0:100" x14ac:dyDescent="0.25">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0:100" x14ac:dyDescent="0.2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0:100" x14ac:dyDescent="0.25">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0:100" x14ac:dyDescent="0.25">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0:100" x14ac:dyDescent="0.25">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0:100" x14ac:dyDescent="0.25">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0:100" x14ac:dyDescent="0.25">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0:100" x14ac:dyDescent="0.25">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0:100" x14ac:dyDescent="0.25">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0:100" x14ac:dyDescent="0.25">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0:100" x14ac:dyDescent="0.25">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0:100" x14ac:dyDescent="0.2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0:100" x14ac:dyDescent="0.25">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0:100" x14ac:dyDescent="0.25">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0:100" x14ac:dyDescent="0.25">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0:100" x14ac:dyDescent="0.25">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0:100" x14ac:dyDescent="0.25">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0:100" x14ac:dyDescent="0.25">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0:100" x14ac:dyDescent="0.25">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0:100" x14ac:dyDescent="0.25">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0:100" x14ac:dyDescent="0.25">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0:100" x14ac:dyDescent="0.2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0:100" x14ac:dyDescent="0.25">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0:100" x14ac:dyDescent="0.25">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0:100" x14ac:dyDescent="0.25">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0:100" x14ac:dyDescent="0.25">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0:100" x14ac:dyDescent="0.25">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0:100" x14ac:dyDescent="0.25">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0:100" x14ac:dyDescent="0.25">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0:100" x14ac:dyDescent="0.25">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0:100" x14ac:dyDescent="0.25">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0:100" x14ac:dyDescent="0.2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0:100" x14ac:dyDescent="0.25">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0:100" x14ac:dyDescent="0.25">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0:100" x14ac:dyDescent="0.25">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0:100" x14ac:dyDescent="0.25">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0:100" x14ac:dyDescent="0.25">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0:100" x14ac:dyDescent="0.25">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0:100" x14ac:dyDescent="0.25">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0:100" x14ac:dyDescent="0.25">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0:100" x14ac:dyDescent="0.25">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0:100" x14ac:dyDescent="0.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0:100" x14ac:dyDescent="0.25">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0:100" x14ac:dyDescent="0.25">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0:100" x14ac:dyDescent="0.25">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0:100" x14ac:dyDescent="0.25">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0:100" x14ac:dyDescent="0.25">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0:100" x14ac:dyDescent="0.25">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0:100" x14ac:dyDescent="0.25">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0:100" x14ac:dyDescent="0.25">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0:100" x14ac:dyDescent="0.25">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0:100" x14ac:dyDescent="0.2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0:100" x14ac:dyDescent="0.25">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0:100" x14ac:dyDescent="0.25">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0:100" x14ac:dyDescent="0.25">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0:100" x14ac:dyDescent="0.25">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0:100" x14ac:dyDescent="0.25">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0:100" x14ac:dyDescent="0.25">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0:100" x14ac:dyDescent="0.25">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0:100" x14ac:dyDescent="0.25">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0:100" x14ac:dyDescent="0.25">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0:100" x14ac:dyDescent="0.2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0:100" x14ac:dyDescent="0.25">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0:100" x14ac:dyDescent="0.25">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0:100" x14ac:dyDescent="0.25">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0:100" x14ac:dyDescent="0.25">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0:100" x14ac:dyDescent="0.25">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0:100" x14ac:dyDescent="0.25">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0:100" x14ac:dyDescent="0.25">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0:100" x14ac:dyDescent="0.25">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0:100" x14ac:dyDescent="0.25">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0:100" x14ac:dyDescent="0.2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0:100" x14ac:dyDescent="0.25">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0:100" x14ac:dyDescent="0.25">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0:100" x14ac:dyDescent="0.25">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0:100" x14ac:dyDescent="0.25">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0:100" x14ac:dyDescent="0.25">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0:100" x14ac:dyDescent="0.25">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0:100" x14ac:dyDescent="0.25">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0:100" x14ac:dyDescent="0.25">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0:100" x14ac:dyDescent="0.25">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0:100" x14ac:dyDescent="0.2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0:100" x14ac:dyDescent="0.25">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0:100" x14ac:dyDescent="0.25">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0:100" x14ac:dyDescent="0.25">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0:100" x14ac:dyDescent="0.25">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0:100" x14ac:dyDescent="0.25">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0:100" x14ac:dyDescent="0.25">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0:100" x14ac:dyDescent="0.25">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0:100" x14ac:dyDescent="0.25">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0:100" x14ac:dyDescent="0.25">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0:100" x14ac:dyDescent="0.2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0:100" x14ac:dyDescent="0.25">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0:100" x14ac:dyDescent="0.25">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0:100" x14ac:dyDescent="0.25">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0:100" x14ac:dyDescent="0.25">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0:100" x14ac:dyDescent="0.25">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0:100" x14ac:dyDescent="0.25">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0:100" x14ac:dyDescent="0.25">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0:100" x14ac:dyDescent="0.25">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0:100" x14ac:dyDescent="0.25">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0:100" x14ac:dyDescent="0.2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0:100" x14ac:dyDescent="0.25">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0:100" x14ac:dyDescent="0.25">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0:100" x14ac:dyDescent="0.25">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0:100" x14ac:dyDescent="0.25">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0:100" x14ac:dyDescent="0.25">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0:100" x14ac:dyDescent="0.25">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0:100" x14ac:dyDescent="0.25">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0:100" x14ac:dyDescent="0.25">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0:100" x14ac:dyDescent="0.25">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0:100" x14ac:dyDescent="0.2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0:100" x14ac:dyDescent="0.25">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0:100" x14ac:dyDescent="0.25">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0:100" x14ac:dyDescent="0.25">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0:100" x14ac:dyDescent="0.25">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0:100" x14ac:dyDescent="0.25">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0:100" x14ac:dyDescent="0.25">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0:100" x14ac:dyDescent="0.25">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0:100" x14ac:dyDescent="0.25">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0:100" x14ac:dyDescent="0.25">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0:100" x14ac:dyDescent="0.2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0:100" x14ac:dyDescent="0.25">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0:100" x14ac:dyDescent="0.25">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0:100" x14ac:dyDescent="0.25">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0:100" x14ac:dyDescent="0.25">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0:100" x14ac:dyDescent="0.25">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0:100" x14ac:dyDescent="0.25">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0:100" x14ac:dyDescent="0.25">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0:100" x14ac:dyDescent="0.25">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0:100" x14ac:dyDescent="0.25">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0:100" x14ac:dyDescent="0.2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0:100" x14ac:dyDescent="0.25">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0:100" x14ac:dyDescent="0.25">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0:100" x14ac:dyDescent="0.25">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0:100" x14ac:dyDescent="0.25">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0:100" x14ac:dyDescent="0.25">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0:100" x14ac:dyDescent="0.25">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0:100" x14ac:dyDescent="0.25">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0:100" x14ac:dyDescent="0.25">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0:100" x14ac:dyDescent="0.25">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0:100" x14ac:dyDescent="0.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0:100" x14ac:dyDescent="0.25">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0:100" x14ac:dyDescent="0.25">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0:100" x14ac:dyDescent="0.25">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0:100" x14ac:dyDescent="0.25">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0:100" x14ac:dyDescent="0.25">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0:100" x14ac:dyDescent="0.25">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0:100" x14ac:dyDescent="0.25">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0:100" x14ac:dyDescent="0.25">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0:100" x14ac:dyDescent="0.25">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0:100" x14ac:dyDescent="0.2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0:100" x14ac:dyDescent="0.25">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0:100" x14ac:dyDescent="0.25">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0:100" x14ac:dyDescent="0.25">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0:100" x14ac:dyDescent="0.25">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0:100" x14ac:dyDescent="0.25">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0:100" x14ac:dyDescent="0.25">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0:100" x14ac:dyDescent="0.25">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row r="5543" spans="10:100" x14ac:dyDescent="0.25">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c r="BP5543"/>
      <c r="BQ5543"/>
      <c r="BR5543"/>
      <c r="BS5543"/>
      <c r="BT5543"/>
      <c r="BU5543"/>
      <c r="BV5543"/>
      <c r="BW5543"/>
      <c r="BX5543"/>
      <c r="BY5543"/>
      <c r="BZ5543"/>
      <c r="CA5543"/>
      <c r="CB5543"/>
      <c r="CC5543"/>
      <c r="CD5543"/>
      <c r="CE5543"/>
      <c r="CF5543"/>
      <c r="CG5543"/>
      <c r="CH5543"/>
      <c r="CI5543"/>
      <c r="CJ5543"/>
      <c r="CK5543"/>
      <c r="CL5543"/>
      <c r="CM5543"/>
      <c r="CN5543"/>
      <c r="CO5543"/>
      <c r="CP5543"/>
      <c r="CQ5543"/>
      <c r="CR5543"/>
      <c r="CS5543"/>
      <c r="CT5543"/>
      <c r="CU5543"/>
      <c r="CV5543"/>
    </row>
    <row r="5544" spans="10:100" x14ac:dyDescent="0.25">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c r="BP5544"/>
      <c r="BQ5544"/>
      <c r="BR5544"/>
      <c r="BS5544"/>
      <c r="BT5544"/>
      <c r="BU5544"/>
      <c r="BV5544"/>
      <c r="BW5544"/>
      <c r="BX5544"/>
      <c r="BY5544"/>
      <c r="BZ5544"/>
      <c r="CA5544"/>
      <c r="CB5544"/>
      <c r="CC5544"/>
      <c r="CD5544"/>
      <c r="CE5544"/>
      <c r="CF5544"/>
      <c r="CG5544"/>
      <c r="CH5544"/>
      <c r="CI5544"/>
      <c r="CJ5544"/>
      <c r="CK5544"/>
      <c r="CL5544"/>
      <c r="CM5544"/>
      <c r="CN5544"/>
      <c r="CO5544"/>
      <c r="CP5544"/>
      <c r="CQ5544"/>
      <c r="CR5544"/>
      <c r="CS5544"/>
      <c r="CT5544"/>
      <c r="CU5544"/>
      <c r="CV5544"/>
    </row>
    <row r="5545" spans="10:100" x14ac:dyDescent="0.2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c r="BP5545"/>
      <c r="BQ5545"/>
      <c r="BR5545"/>
      <c r="BS5545"/>
      <c r="BT5545"/>
      <c r="BU5545"/>
      <c r="BV5545"/>
      <c r="BW5545"/>
      <c r="BX5545"/>
      <c r="BY5545"/>
      <c r="BZ5545"/>
      <c r="CA5545"/>
      <c r="CB5545"/>
      <c r="CC5545"/>
      <c r="CD5545"/>
      <c r="CE5545"/>
      <c r="CF5545"/>
      <c r="CG5545"/>
      <c r="CH5545"/>
      <c r="CI5545"/>
      <c r="CJ5545"/>
      <c r="CK5545"/>
      <c r="CL5545"/>
      <c r="CM5545"/>
      <c r="CN5545"/>
      <c r="CO5545"/>
      <c r="CP5545"/>
      <c r="CQ5545"/>
      <c r="CR5545"/>
      <c r="CS5545"/>
      <c r="CT5545"/>
      <c r="CU5545"/>
      <c r="CV5545"/>
    </row>
    <row r="5546" spans="10:100" x14ac:dyDescent="0.25">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c r="BP5546"/>
      <c r="BQ5546"/>
      <c r="BR5546"/>
      <c r="BS5546"/>
      <c r="BT5546"/>
      <c r="BU5546"/>
      <c r="BV5546"/>
      <c r="BW5546"/>
      <c r="BX5546"/>
      <c r="BY5546"/>
      <c r="BZ5546"/>
      <c r="CA5546"/>
      <c r="CB5546"/>
      <c r="CC5546"/>
      <c r="CD5546"/>
      <c r="CE5546"/>
      <c r="CF5546"/>
      <c r="CG5546"/>
      <c r="CH5546"/>
      <c r="CI5546"/>
      <c r="CJ5546"/>
      <c r="CK5546"/>
      <c r="CL5546"/>
      <c r="CM5546"/>
      <c r="CN5546"/>
      <c r="CO5546"/>
      <c r="CP5546"/>
      <c r="CQ5546"/>
      <c r="CR5546"/>
      <c r="CS5546"/>
      <c r="CT5546"/>
      <c r="CU5546"/>
      <c r="CV5546"/>
    </row>
    <row r="5547" spans="10:100" x14ac:dyDescent="0.25">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c r="BP5547"/>
      <c r="BQ5547"/>
      <c r="BR5547"/>
      <c r="BS5547"/>
      <c r="BT5547"/>
      <c r="BU5547"/>
      <c r="BV5547"/>
      <c r="BW5547"/>
      <c r="BX5547"/>
      <c r="BY5547"/>
      <c r="BZ5547"/>
      <c r="CA5547"/>
      <c r="CB5547"/>
      <c r="CC5547"/>
      <c r="CD5547"/>
      <c r="CE5547"/>
      <c r="CF5547"/>
      <c r="CG5547"/>
      <c r="CH5547"/>
      <c r="CI5547"/>
      <c r="CJ5547"/>
      <c r="CK5547"/>
      <c r="CL5547"/>
      <c r="CM5547"/>
      <c r="CN5547"/>
      <c r="CO5547"/>
      <c r="CP5547"/>
      <c r="CQ5547"/>
      <c r="CR5547"/>
      <c r="CS5547"/>
      <c r="CT5547"/>
      <c r="CU5547"/>
      <c r="CV5547"/>
    </row>
    <row r="5548" spans="10:100" x14ac:dyDescent="0.25">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c r="BP5548"/>
      <c r="BQ5548"/>
      <c r="BR5548"/>
      <c r="BS5548"/>
      <c r="BT5548"/>
      <c r="BU5548"/>
      <c r="BV5548"/>
      <c r="BW5548"/>
      <c r="BX5548"/>
      <c r="BY5548"/>
      <c r="BZ5548"/>
      <c r="CA5548"/>
      <c r="CB5548"/>
      <c r="CC5548"/>
      <c r="CD5548"/>
      <c r="CE5548"/>
      <c r="CF5548"/>
      <c r="CG5548"/>
      <c r="CH5548"/>
      <c r="CI5548"/>
      <c r="CJ5548"/>
      <c r="CK5548"/>
      <c r="CL5548"/>
      <c r="CM5548"/>
      <c r="CN5548"/>
      <c r="CO5548"/>
      <c r="CP5548"/>
      <c r="CQ5548"/>
      <c r="CR5548"/>
      <c r="CS5548"/>
      <c r="CT5548"/>
      <c r="CU5548"/>
      <c r="CV5548"/>
    </row>
    <row r="5549" spans="10:100" x14ac:dyDescent="0.25">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c r="BP5549"/>
      <c r="BQ5549"/>
      <c r="BR5549"/>
      <c r="BS5549"/>
      <c r="BT5549"/>
      <c r="BU5549"/>
      <c r="BV5549"/>
      <c r="BW5549"/>
      <c r="BX5549"/>
      <c r="BY5549"/>
      <c r="BZ5549"/>
      <c r="CA5549"/>
      <c r="CB5549"/>
      <c r="CC5549"/>
      <c r="CD5549"/>
      <c r="CE5549"/>
      <c r="CF5549"/>
      <c r="CG5549"/>
      <c r="CH5549"/>
      <c r="CI5549"/>
      <c r="CJ5549"/>
      <c r="CK5549"/>
      <c r="CL5549"/>
      <c r="CM5549"/>
      <c r="CN5549"/>
      <c r="CO5549"/>
      <c r="CP5549"/>
      <c r="CQ5549"/>
      <c r="CR5549"/>
      <c r="CS5549"/>
      <c r="CT5549"/>
      <c r="CU5549"/>
      <c r="CV5549"/>
    </row>
    <row r="5550" spans="10:100" x14ac:dyDescent="0.25">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c r="BP5550"/>
      <c r="BQ5550"/>
      <c r="BR5550"/>
      <c r="BS5550"/>
      <c r="BT5550"/>
      <c r="BU5550"/>
      <c r="BV5550"/>
      <c r="BW5550"/>
      <c r="BX5550"/>
      <c r="BY5550"/>
      <c r="BZ5550"/>
      <c r="CA5550"/>
      <c r="CB5550"/>
      <c r="CC5550"/>
      <c r="CD5550"/>
      <c r="CE5550"/>
      <c r="CF5550"/>
      <c r="CG5550"/>
      <c r="CH5550"/>
      <c r="CI5550"/>
      <c r="CJ5550"/>
      <c r="CK5550"/>
      <c r="CL5550"/>
      <c r="CM5550"/>
      <c r="CN5550"/>
      <c r="CO5550"/>
      <c r="CP5550"/>
      <c r="CQ5550"/>
      <c r="CR5550"/>
      <c r="CS5550"/>
      <c r="CT5550"/>
      <c r="CU5550"/>
      <c r="CV5550"/>
    </row>
    <row r="5551" spans="10:100" x14ac:dyDescent="0.25">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c r="BP5551"/>
      <c r="BQ5551"/>
      <c r="BR5551"/>
      <c r="BS5551"/>
      <c r="BT5551"/>
      <c r="BU5551"/>
      <c r="BV5551"/>
      <c r="BW5551"/>
      <c r="BX5551"/>
      <c r="BY5551"/>
      <c r="BZ5551"/>
      <c r="CA5551"/>
      <c r="CB5551"/>
      <c r="CC5551"/>
      <c r="CD5551"/>
      <c r="CE5551"/>
      <c r="CF5551"/>
      <c r="CG5551"/>
      <c r="CH5551"/>
      <c r="CI5551"/>
      <c r="CJ5551"/>
      <c r="CK5551"/>
      <c r="CL5551"/>
      <c r="CM5551"/>
      <c r="CN5551"/>
      <c r="CO5551"/>
      <c r="CP5551"/>
      <c r="CQ5551"/>
      <c r="CR5551"/>
      <c r="CS5551"/>
      <c r="CT5551"/>
      <c r="CU5551"/>
      <c r="CV5551"/>
    </row>
    <row r="5552" spans="10:100" x14ac:dyDescent="0.25">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c r="BP5552"/>
      <c r="BQ5552"/>
      <c r="BR5552"/>
      <c r="BS5552"/>
      <c r="BT5552"/>
      <c r="BU5552"/>
      <c r="BV5552"/>
      <c r="BW5552"/>
      <c r="BX5552"/>
      <c r="BY5552"/>
      <c r="BZ5552"/>
      <c r="CA5552"/>
      <c r="CB5552"/>
      <c r="CC5552"/>
      <c r="CD5552"/>
      <c r="CE5552"/>
      <c r="CF5552"/>
      <c r="CG5552"/>
      <c r="CH5552"/>
      <c r="CI5552"/>
      <c r="CJ5552"/>
      <c r="CK5552"/>
      <c r="CL5552"/>
      <c r="CM5552"/>
      <c r="CN5552"/>
      <c r="CO5552"/>
      <c r="CP5552"/>
      <c r="CQ5552"/>
      <c r="CR5552"/>
      <c r="CS5552"/>
      <c r="CT5552"/>
      <c r="CU5552"/>
      <c r="CV5552"/>
    </row>
    <row r="5553" spans="10:100" x14ac:dyDescent="0.25">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c r="BP5553"/>
      <c r="BQ5553"/>
      <c r="BR5553"/>
      <c r="BS5553"/>
      <c r="BT5553"/>
      <c r="BU5553"/>
      <c r="BV5553"/>
      <c r="BW5553"/>
      <c r="BX5553"/>
      <c r="BY5553"/>
      <c r="BZ5553"/>
      <c r="CA5553"/>
      <c r="CB5553"/>
      <c r="CC5553"/>
      <c r="CD5553"/>
      <c r="CE5553"/>
      <c r="CF5553"/>
      <c r="CG5553"/>
      <c r="CH5553"/>
      <c r="CI5553"/>
      <c r="CJ5553"/>
      <c r="CK5553"/>
      <c r="CL5553"/>
      <c r="CM5553"/>
      <c r="CN5553"/>
      <c r="CO5553"/>
      <c r="CP5553"/>
      <c r="CQ5553"/>
      <c r="CR5553"/>
      <c r="CS5553"/>
      <c r="CT5553"/>
      <c r="CU5553"/>
      <c r="CV5553"/>
    </row>
    <row r="5554" spans="10:100" x14ac:dyDescent="0.25">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c r="BP5554"/>
      <c r="BQ5554"/>
      <c r="BR5554"/>
      <c r="BS5554"/>
      <c r="BT5554"/>
      <c r="BU5554"/>
      <c r="BV5554"/>
      <c r="BW5554"/>
      <c r="BX5554"/>
      <c r="BY5554"/>
      <c r="BZ5554"/>
      <c r="CA5554"/>
      <c r="CB5554"/>
      <c r="CC5554"/>
      <c r="CD5554"/>
      <c r="CE5554"/>
      <c r="CF5554"/>
      <c r="CG5554"/>
      <c r="CH5554"/>
      <c r="CI5554"/>
      <c r="CJ5554"/>
      <c r="CK5554"/>
      <c r="CL5554"/>
      <c r="CM5554"/>
      <c r="CN5554"/>
      <c r="CO5554"/>
      <c r="CP5554"/>
      <c r="CQ5554"/>
      <c r="CR5554"/>
      <c r="CS5554"/>
      <c r="CT5554"/>
      <c r="CU5554"/>
      <c r="CV5554"/>
    </row>
    <row r="5555" spans="10:100" x14ac:dyDescent="0.2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c r="BP5555"/>
      <c r="BQ5555"/>
      <c r="BR5555"/>
      <c r="BS5555"/>
      <c r="BT5555"/>
      <c r="BU5555"/>
      <c r="BV5555"/>
      <c r="BW5555"/>
      <c r="BX5555"/>
      <c r="BY5555"/>
      <c r="BZ5555"/>
      <c r="CA5555"/>
      <c r="CB5555"/>
      <c r="CC5555"/>
      <c r="CD5555"/>
      <c r="CE5555"/>
      <c r="CF5555"/>
      <c r="CG5555"/>
      <c r="CH5555"/>
      <c r="CI5555"/>
      <c r="CJ5555"/>
      <c r="CK5555"/>
      <c r="CL5555"/>
      <c r="CM5555"/>
      <c r="CN5555"/>
      <c r="CO5555"/>
      <c r="CP5555"/>
      <c r="CQ5555"/>
      <c r="CR5555"/>
      <c r="CS5555"/>
      <c r="CT5555"/>
      <c r="CU5555"/>
      <c r="CV5555"/>
    </row>
    <row r="5556" spans="10:100" x14ac:dyDescent="0.25">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c r="BP5556"/>
      <c r="BQ5556"/>
      <c r="BR5556"/>
      <c r="BS5556"/>
      <c r="BT5556"/>
      <c r="BU5556"/>
      <c r="BV5556"/>
      <c r="BW5556"/>
      <c r="BX5556"/>
      <c r="BY5556"/>
      <c r="BZ5556"/>
      <c r="CA5556"/>
      <c r="CB5556"/>
      <c r="CC5556"/>
      <c r="CD5556"/>
      <c r="CE5556"/>
      <c r="CF5556"/>
      <c r="CG5556"/>
      <c r="CH5556"/>
      <c r="CI5556"/>
      <c r="CJ5556"/>
      <c r="CK5556"/>
      <c r="CL5556"/>
      <c r="CM5556"/>
      <c r="CN5556"/>
      <c r="CO5556"/>
      <c r="CP5556"/>
      <c r="CQ5556"/>
      <c r="CR5556"/>
      <c r="CS5556"/>
      <c r="CT5556"/>
      <c r="CU5556"/>
      <c r="CV5556"/>
    </row>
    <row r="5557" spans="10:100" x14ac:dyDescent="0.25">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c r="BP5557"/>
      <c r="BQ5557"/>
      <c r="BR5557"/>
      <c r="BS5557"/>
      <c r="BT5557"/>
      <c r="BU5557"/>
      <c r="BV5557"/>
      <c r="BW5557"/>
      <c r="BX5557"/>
      <c r="BY5557"/>
      <c r="BZ5557"/>
      <c r="CA5557"/>
      <c r="CB5557"/>
      <c r="CC5557"/>
      <c r="CD5557"/>
      <c r="CE5557"/>
      <c r="CF5557"/>
      <c r="CG5557"/>
      <c r="CH5557"/>
      <c r="CI5557"/>
      <c r="CJ5557"/>
      <c r="CK5557"/>
      <c r="CL5557"/>
      <c r="CM5557"/>
      <c r="CN5557"/>
      <c r="CO5557"/>
      <c r="CP5557"/>
      <c r="CQ5557"/>
      <c r="CR5557"/>
      <c r="CS5557"/>
      <c r="CT5557"/>
      <c r="CU5557"/>
      <c r="CV5557"/>
    </row>
    <row r="5558" spans="10:100" x14ac:dyDescent="0.25">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c r="BP5558"/>
      <c r="BQ5558"/>
      <c r="BR5558"/>
      <c r="BS5558"/>
      <c r="BT5558"/>
      <c r="BU5558"/>
      <c r="BV5558"/>
      <c r="BW5558"/>
      <c r="BX5558"/>
      <c r="BY5558"/>
      <c r="BZ5558"/>
      <c r="CA5558"/>
      <c r="CB5558"/>
      <c r="CC5558"/>
      <c r="CD5558"/>
      <c r="CE5558"/>
      <c r="CF5558"/>
      <c r="CG5558"/>
      <c r="CH5558"/>
      <c r="CI5558"/>
      <c r="CJ5558"/>
      <c r="CK5558"/>
      <c r="CL5558"/>
      <c r="CM5558"/>
      <c r="CN5558"/>
      <c r="CO5558"/>
      <c r="CP5558"/>
      <c r="CQ5558"/>
      <c r="CR5558"/>
      <c r="CS5558"/>
      <c r="CT5558"/>
      <c r="CU5558"/>
      <c r="CV5558"/>
    </row>
    <row r="5559" spans="10:100" x14ac:dyDescent="0.25">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c r="BP5559"/>
      <c r="BQ5559"/>
      <c r="BR5559"/>
      <c r="BS5559"/>
      <c r="BT5559"/>
      <c r="BU5559"/>
      <c r="BV5559"/>
      <c r="BW5559"/>
      <c r="BX5559"/>
      <c r="BY5559"/>
      <c r="BZ5559"/>
      <c r="CA5559"/>
      <c r="CB5559"/>
      <c r="CC5559"/>
      <c r="CD5559"/>
      <c r="CE5559"/>
      <c r="CF5559"/>
      <c r="CG5559"/>
      <c r="CH5559"/>
      <c r="CI5559"/>
      <c r="CJ5559"/>
      <c r="CK5559"/>
      <c r="CL5559"/>
      <c r="CM5559"/>
      <c r="CN5559"/>
      <c r="CO5559"/>
      <c r="CP5559"/>
      <c r="CQ5559"/>
      <c r="CR5559"/>
      <c r="CS5559"/>
      <c r="CT5559"/>
      <c r="CU5559"/>
      <c r="CV5559"/>
    </row>
    <row r="5560" spans="10:100" x14ac:dyDescent="0.25">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c r="BA5560"/>
      <c r="BB5560"/>
      <c r="BC5560"/>
      <c r="BD5560"/>
      <c r="BE5560"/>
      <c r="BF5560"/>
      <c r="BG5560"/>
      <c r="BH5560"/>
      <c r="BI5560"/>
      <c r="BJ5560"/>
      <c r="BK5560"/>
      <c r="BL5560"/>
      <c r="BM5560"/>
      <c r="BN5560"/>
      <c r="BO5560"/>
      <c r="BP5560"/>
      <c r="BQ5560"/>
      <c r="BR5560"/>
      <c r="BS5560"/>
      <c r="BT5560"/>
      <c r="BU5560"/>
      <c r="BV5560"/>
      <c r="BW5560"/>
      <c r="BX5560"/>
      <c r="BY5560"/>
      <c r="BZ5560"/>
      <c r="CA5560"/>
      <c r="CB5560"/>
      <c r="CC5560"/>
      <c r="CD5560"/>
      <c r="CE5560"/>
      <c r="CF5560"/>
      <c r="CG5560"/>
      <c r="CH5560"/>
      <c r="CI5560"/>
      <c r="CJ5560"/>
      <c r="CK5560"/>
      <c r="CL5560"/>
      <c r="CM5560"/>
      <c r="CN5560"/>
      <c r="CO5560"/>
      <c r="CP5560"/>
      <c r="CQ5560"/>
      <c r="CR5560"/>
      <c r="CS5560"/>
      <c r="CT5560"/>
      <c r="CU5560"/>
      <c r="CV5560"/>
    </row>
    <row r="5561" spans="10:100" x14ac:dyDescent="0.25">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c r="BA5561"/>
      <c r="BB5561"/>
      <c r="BC5561"/>
      <c r="BD5561"/>
      <c r="BE5561"/>
      <c r="BF5561"/>
      <c r="BG5561"/>
      <c r="BH5561"/>
      <c r="BI5561"/>
      <c r="BJ5561"/>
      <c r="BK5561"/>
      <c r="BL5561"/>
      <c r="BM5561"/>
      <c r="BN5561"/>
      <c r="BO5561"/>
      <c r="BP5561"/>
      <c r="BQ5561"/>
      <c r="BR5561"/>
      <c r="BS5561"/>
      <c r="BT5561"/>
      <c r="BU5561"/>
      <c r="BV5561"/>
      <c r="BW5561"/>
      <c r="BX5561"/>
      <c r="BY5561"/>
      <c r="BZ5561"/>
      <c r="CA5561"/>
      <c r="CB5561"/>
      <c r="CC5561"/>
      <c r="CD5561"/>
      <c r="CE5561"/>
      <c r="CF5561"/>
      <c r="CG5561"/>
      <c r="CH5561"/>
      <c r="CI5561"/>
      <c r="CJ5561"/>
      <c r="CK5561"/>
      <c r="CL5561"/>
      <c r="CM5561"/>
      <c r="CN5561"/>
      <c r="CO5561"/>
      <c r="CP5561"/>
      <c r="CQ5561"/>
      <c r="CR5561"/>
      <c r="CS5561"/>
      <c r="CT5561"/>
      <c r="CU5561"/>
      <c r="CV5561"/>
    </row>
    <row r="5562" spans="10:100" x14ac:dyDescent="0.25">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c r="BA5562"/>
      <c r="BB5562"/>
      <c r="BC5562"/>
      <c r="BD5562"/>
      <c r="BE5562"/>
      <c r="BF5562"/>
      <c r="BG5562"/>
      <c r="BH5562"/>
      <c r="BI5562"/>
      <c r="BJ5562"/>
      <c r="BK5562"/>
      <c r="BL5562"/>
      <c r="BM5562"/>
      <c r="BN5562"/>
      <c r="BO5562"/>
      <c r="BP5562"/>
      <c r="BQ5562"/>
      <c r="BR5562"/>
      <c r="BS5562"/>
      <c r="BT5562"/>
      <c r="BU5562"/>
      <c r="BV5562"/>
      <c r="BW5562"/>
      <c r="BX5562"/>
      <c r="BY5562"/>
      <c r="BZ5562"/>
      <c r="CA5562"/>
      <c r="CB5562"/>
      <c r="CC5562"/>
      <c r="CD5562"/>
      <c r="CE5562"/>
      <c r="CF5562"/>
      <c r="CG5562"/>
      <c r="CH5562"/>
      <c r="CI5562"/>
      <c r="CJ5562"/>
      <c r="CK5562"/>
      <c r="CL5562"/>
      <c r="CM5562"/>
      <c r="CN5562"/>
      <c r="CO5562"/>
      <c r="CP5562"/>
      <c r="CQ5562"/>
      <c r="CR5562"/>
      <c r="CS5562"/>
      <c r="CT5562"/>
      <c r="CU5562"/>
      <c r="CV5562"/>
    </row>
    <row r="5563" spans="10:100" x14ac:dyDescent="0.25">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c r="BA5563"/>
      <c r="BB5563"/>
      <c r="BC5563"/>
      <c r="BD5563"/>
      <c r="BE5563"/>
      <c r="BF5563"/>
      <c r="BG5563"/>
      <c r="BH5563"/>
      <c r="BI5563"/>
      <c r="BJ5563"/>
      <c r="BK5563"/>
      <c r="BL5563"/>
      <c r="BM5563"/>
      <c r="BN5563"/>
      <c r="BO5563"/>
      <c r="BP5563"/>
      <c r="BQ5563"/>
      <c r="BR5563"/>
      <c r="BS5563"/>
      <c r="BT5563"/>
      <c r="BU5563"/>
      <c r="BV5563"/>
      <c r="BW5563"/>
      <c r="BX5563"/>
      <c r="BY5563"/>
      <c r="BZ5563"/>
      <c r="CA5563"/>
      <c r="CB5563"/>
      <c r="CC5563"/>
      <c r="CD5563"/>
      <c r="CE5563"/>
      <c r="CF5563"/>
      <c r="CG5563"/>
      <c r="CH5563"/>
      <c r="CI5563"/>
      <c r="CJ5563"/>
      <c r="CK5563"/>
      <c r="CL5563"/>
      <c r="CM5563"/>
      <c r="CN5563"/>
      <c r="CO5563"/>
      <c r="CP5563"/>
      <c r="CQ5563"/>
      <c r="CR5563"/>
      <c r="CS5563"/>
      <c r="CT5563"/>
      <c r="CU5563"/>
      <c r="CV5563"/>
    </row>
    <row r="5564" spans="10:100" x14ac:dyDescent="0.25">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c r="BA5564"/>
      <c r="BB5564"/>
      <c r="BC5564"/>
      <c r="BD5564"/>
      <c r="BE5564"/>
      <c r="BF5564"/>
      <c r="BG5564"/>
      <c r="BH5564"/>
      <c r="BI5564"/>
      <c r="BJ5564"/>
      <c r="BK5564"/>
      <c r="BL5564"/>
      <c r="BM5564"/>
      <c r="BN5564"/>
      <c r="BO5564"/>
      <c r="BP5564"/>
      <c r="BQ5564"/>
      <c r="BR5564"/>
      <c r="BS5564"/>
      <c r="BT5564"/>
      <c r="BU5564"/>
      <c r="BV5564"/>
      <c r="BW5564"/>
      <c r="BX5564"/>
      <c r="BY5564"/>
      <c r="BZ5564"/>
      <c r="CA5564"/>
      <c r="CB5564"/>
      <c r="CC5564"/>
      <c r="CD5564"/>
      <c r="CE5564"/>
      <c r="CF5564"/>
      <c r="CG5564"/>
      <c r="CH5564"/>
      <c r="CI5564"/>
      <c r="CJ5564"/>
      <c r="CK5564"/>
      <c r="CL5564"/>
      <c r="CM5564"/>
      <c r="CN5564"/>
      <c r="CO5564"/>
      <c r="CP5564"/>
      <c r="CQ5564"/>
      <c r="CR5564"/>
      <c r="CS5564"/>
      <c r="CT5564"/>
      <c r="CU5564"/>
      <c r="CV5564"/>
    </row>
    <row r="5565" spans="10:100" x14ac:dyDescent="0.2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c r="BA5565"/>
      <c r="BB5565"/>
      <c r="BC5565"/>
      <c r="BD5565"/>
      <c r="BE5565"/>
      <c r="BF5565"/>
      <c r="BG5565"/>
      <c r="BH5565"/>
      <c r="BI5565"/>
      <c r="BJ5565"/>
      <c r="BK5565"/>
      <c r="BL5565"/>
      <c r="BM5565"/>
      <c r="BN5565"/>
      <c r="BO5565"/>
      <c r="BP5565"/>
      <c r="BQ5565"/>
      <c r="BR5565"/>
      <c r="BS5565"/>
      <c r="BT5565"/>
      <c r="BU5565"/>
      <c r="BV5565"/>
      <c r="BW5565"/>
      <c r="BX5565"/>
      <c r="BY5565"/>
      <c r="BZ5565"/>
      <c r="CA5565"/>
      <c r="CB5565"/>
      <c r="CC5565"/>
      <c r="CD5565"/>
      <c r="CE5565"/>
      <c r="CF5565"/>
      <c r="CG5565"/>
      <c r="CH5565"/>
      <c r="CI5565"/>
      <c r="CJ5565"/>
      <c r="CK5565"/>
      <c r="CL5565"/>
      <c r="CM5565"/>
      <c r="CN5565"/>
      <c r="CO5565"/>
      <c r="CP5565"/>
      <c r="CQ5565"/>
      <c r="CR5565"/>
      <c r="CS5565"/>
      <c r="CT5565"/>
      <c r="CU5565"/>
      <c r="CV5565"/>
    </row>
    <row r="5566" spans="10:100" x14ac:dyDescent="0.25">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c r="BA5566"/>
      <c r="BB5566"/>
      <c r="BC5566"/>
      <c r="BD5566"/>
      <c r="BE5566"/>
      <c r="BF5566"/>
      <c r="BG5566"/>
      <c r="BH5566"/>
      <c r="BI5566"/>
      <c r="BJ5566"/>
      <c r="BK5566"/>
      <c r="BL5566"/>
      <c r="BM5566"/>
      <c r="BN5566"/>
      <c r="BO5566"/>
      <c r="BP5566"/>
      <c r="BQ5566"/>
      <c r="BR5566"/>
      <c r="BS5566"/>
      <c r="BT5566"/>
      <c r="BU5566"/>
      <c r="BV5566"/>
      <c r="BW5566"/>
      <c r="BX5566"/>
      <c r="BY5566"/>
      <c r="BZ5566"/>
      <c r="CA5566"/>
      <c r="CB5566"/>
      <c r="CC5566"/>
      <c r="CD5566"/>
      <c r="CE5566"/>
      <c r="CF5566"/>
      <c r="CG5566"/>
      <c r="CH5566"/>
      <c r="CI5566"/>
      <c r="CJ5566"/>
      <c r="CK5566"/>
      <c r="CL5566"/>
      <c r="CM5566"/>
      <c r="CN5566"/>
      <c r="CO5566"/>
      <c r="CP5566"/>
      <c r="CQ5566"/>
      <c r="CR5566"/>
      <c r="CS5566"/>
      <c r="CT5566"/>
      <c r="CU5566"/>
      <c r="CV5566"/>
    </row>
    <row r="5567" spans="10:100" x14ac:dyDescent="0.25">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c r="BA5567"/>
      <c r="BB5567"/>
      <c r="BC5567"/>
      <c r="BD5567"/>
      <c r="BE5567"/>
      <c r="BF5567"/>
      <c r="BG5567"/>
      <c r="BH5567"/>
      <c r="BI5567"/>
      <c r="BJ5567"/>
      <c r="BK5567"/>
      <c r="BL5567"/>
      <c r="BM5567"/>
      <c r="BN5567"/>
      <c r="BO5567"/>
      <c r="BP5567"/>
      <c r="BQ5567"/>
      <c r="BR5567"/>
      <c r="BS5567"/>
      <c r="BT5567"/>
      <c r="BU5567"/>
      <c r="BV5567"/>
      <c r="BW5567"/>
      <c r="BX5567"/>
      <c r="BY5567"/>
      <c r="BZ5567"/>
      <c r="CA5567"/>
      <c r="CB5567"/>
      <c r="CC5567"/>
      <c r="CD5567"/>
      <c r="CE5567"/>
      <c r="CF5567"/>
      <c r="CG5567"/>
      <c r="CH5567"/>
      <c r="CI5567"/>
      <c r="CJ5567"/>
      <c r="CK5567"/>
      <c r="CL5567"/>
      <c r="CM5567"/>
      <c r="CN5567"/>
      <c r="CO5567"/>
      <c r="CP5567"/>
      <c r="CQ5567"/>
      <c r="CR5567"/>
      <c r="CS5567"/>
      <c r="CT5567"/>
      <c r="CU5567"/>
      <c r="CV5567"/>
    </row>
    <row r="5568" spans="10:100" x14ac:dyDescent="0.25">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c r="BA5568"/>
      <c r="BB5568"/>
      <c r="BC5568"/>
      <c r="BD5568"/>
      <c r="BE5568"/>
      <c r="BF5568"/>
      <c r="BG5568"/>
      <c r="BH5568"/>
      <c r="BI5568"/>
      <c r="BJ5568"/>
      <c r="BK5568"/>
      <c r="BL5568"/>
      <c r="BM5568"/>
      <c r="BN5568"/>
      <c r="BO5568"/>
      <c r="BP5568"/>
      <c r="BQ5568"/>
      <c r="BR5568"/>
      <c r="BS5568"/>
      <c r="BT5568"/>
      <c r="BU5568"/>
      <c r="BV5568"/>
      <c r="BW5568"/>
      <c r="BX5568"/>
      <c r="BY5568"/>
      <c r="BZ5568"/>
      <c r="CA5568"/>
      <c r="CB5568"/>
      <c r="CC5568"/>
      <c r="CD5568"/>
      <c r="CE5568"/>
      <c r="CF5568"/>
      <c r="CG5568"/>
      <c r="CH5568"/>
      <c r="CI5568"/>
      <c r="CJ5568"/>
      <c r="CK5568"/>
      <c r="CL5568"/>
      <c r="CM5568"/>
      <c r="CN5568"/>
      <c r="CO5568"/>
      <c r="CP5568"/>
      <c r="CQ5568"/>
      <c r="CR5568"/>
      <c r="CS5568"/>
      <c r="CT5568"/>
      <c r="CU5568"/>
      <c r="CV5568"/>
    </row>
    <row r="5569" spans="10:100" x14ac:dyDescent="0.25">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c r="BA5569"/>
      <c r="BB5569"/>
      <c r="BC5569"/>
      <c r="BD5569"/>
      <c r="BE5569"/>
      <c r="BF5569"/>
      <c r="BG5569"/>
      <c r="BH5569"/>
      <c r="BI5569"/>
      <c r="BJ5569"/>
      <c r="BK5569"/>
      <c r="BL5569"/>
      <c r="BM5569"/>
      <c r="BN5569"/>
      <c r="BO5569"/>
      <c r="BP5569"/>
      <c r="BQ5569"/>
      <c r="BR5569"/>
      <c r="BS5569"/>
      <c r="BT5569"/>
      <c r="BU5569"/>
      <c r="BV5569"/>
      <c r="BW5569"/>
      <c r="BX5569"/>
      <c r="BY5569"/>
      <c r="BZ5569"/>
      <c r="CA5569"/>
      <c r="CB5569"/>
      <c r="CC5569"/>
      <c r="CD5569"/>
      <c r="CE5569"/>
      <c r="CF5569"/>
      <c r="CG5569"/>
      <c r="CH5569"/>
      <c r="CI5569"/>
      <c r="CJ5569"/>
      <c r="CK5569"/>
      <c r="CL5569"/>
      <c r="CM5569"/>
      <c r="CN5569"/>
      <c r="CO5569"/>
      <c r="CP5569"/>
      <c r="CQ5569"/>
      <c r="CR5569"/>
      <c r="CS5569"/>
      <c r="CT5569"/>
      <c r="CU5569"/>
      <c r="CV5569"/>
    </row>
    <row r="5570" spans="10:100" x14ac:dyDescent="0.25">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c r="BA5570"/>
      <c r="BB5570"/>
      <c r="BC5570"/>
      <c r="BD5570"/>
      <c r="BE5570"/>
      <c r="BF5570"/>
      <c r="BG5570"/>
      <c r="BH5570"/>
      <c r="BI5570"/>
      <c r="BJ5570"/>
      <c r="BK5570"/>
      <c r="BL5570"/>
      <c r="BM5570"/>
      <c r="BN5570"/>
      <c r="BO5570"/>
      <c r="BP5570"/>
      <c r="BQ5570"/>
      <c r="BR5570"/>
      <c r="BS5570"/>
      <c r="BT5570"/>
      <c r="BU5570"/>
      <c r="BV5570"/>
      <c r="BW5570"/>
      <c r="BX5570"/>
      <c r="BY5570"/>
      <c r="BZ5570"/>
      <c r="CA5570"/>
      <c r="CB5570"/>
      <c r="CC5570"/>
      <c r="CD5570"/>
      <c r="CE5570"/>
      <c r="CF5570"/>
      <c r="CG5570"/>
      <c r="CH5570"/>
      <c r="CI5570"/>
      <c r="CJ5570"/>
      <c r="CK5570"/>
      <c r="CL5570"/>
      <c r="CM5570"/>
      <c r="CN5570"/>
      <c r="CO5570"/>
      <c r="CP5570"/>
      <c r="CQ5570"/>
      <c r="CR5570"/>
      <c r="CS5570"/>
      <c r="CT5570"/>
      <c r="CU5570"/>
      <c r="CV5570"/>
    </row>
    <row r="5571" spans="10:100" x14ac:dyDescent="0.25">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c r="BA5571"/>
      <c r="BB5571"/>
      <c r="BC5571"/>
      <c r="BD5571"/>
      <c r="BE5571"/>
      <c r="BF5571"/>
      <c r="BG5571"/>
      <c r="BH5571"/>
      <c r="BI5571"/>
      <c r="BJ5571"/>
      <c r="BK5571"/>
      <c r="BL5571"/>
      <c r="BM5571"/>
      <c r="BN5571"/>
      <c r="BO5571"/>
      <c r="BP5571"/>
      <c r="BQ5571"/>
      <c r="BR5571"/>
      <c r="BS5571"/>
      <c r="BT5571"/>
      <c r="BU5571"/>
      <c r="BV5571"/>
      <c r="BW5571"/>
      <c r="BX5571"/>
      <c r="BY5571"/>
      <c r="BZ5571"/>
      <c r="CA5571"/>
      <c r="CB5571"/>
      <c r="CC5571"/>
      <c r="CD5571"/>
      <c r="CE5571"/>
      <c r="CF5571"/>
      <c r="CG5571"/>
      <c r="CH5571"/>
      <c r="CI5571"/>
      <c r="CJ5571"/>
      <c r="CK5571"/>
      <c r="CL5571"/>
      <c r="CM5571"/>
      <c r="CN5571"/>
      <c r="CO5571"/>
      <c r="CP5571"/>
      <c r="CQ5571"/>
      <c r="CR5571"/>
      <c r="CS5571"/>
      <c r="CT5571"/>
      <c r="CU5571"/>
      <c r="CV5571"/>
    </row>
    <row r="5572" spans="10:100" x14ac:dyDescent="0.25">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c r="BA5572"/>
      <c r="BB5572"/>
      <c r="BC5572"/>
      <c r="BD5572"/>
      <c r="BE5572"/>
      <c r="BF5572"/>
      <c r="BG5572"/>
      <c r="BH5572"/>
      <c r="BI5572"/>
      <c r="BJ5572"/>
      <c r="BK5572"/>
      <c r="BL5572"/>
      <c r="BM5572"/>
      <c r="BN5572"/>
      <c r="BO5572"/>
      <c r="BP5572"/>
      <c r="BQ5572"/>
      <c r="BR5572"/>
      <c r="BS5572"/>
      <c r="BT5572"/>
      <c r="BU5572"/>
      <c r="BV5572"/>
      <c r="BW5572"/>
      <c r="BX5572"/>
      <c r="BY5572"/>
      <c r="BZ5572"/>
      <c r="CA5572"/>
      <c r="CB5572"/>
      <c r="CC5572"/>
      <c r="CD5572"/>
      <c r="CE5572"/>
      <c r="CF5572"/>
      <c r="CG5572"/>
      <c r="CH5572"/>
      <c r="CI5572"/>
      <c r="CJ5572"/>
      <c r="CK5572"/>
      <c r="CL5572"/>
      <c r="CM5572"/>
      <c r="CN5572"/>
      <c r="CO5572"/>
      <c r="CP5572"/>
      <c r="CQ5572"/>
      <c r="CR5572"/>
      <c r="CS5572"/>
      <c r="CT5572"/>
      <c r="CU5572"/>
      <c r="CV5572"/>
    </row>
    <row r="5573" spans="10:100" x14ac:dyDescent="0.25">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c r="BA5573"/>
      <c r="BB5573"/>
      <c r="BC5573"/>
      <c r="BD5573"/>
      <c r="BE5573"/>
      <c r="BF5573"/>
      <c r="BG5573"/>
      <c r="BH5573"/>
      <c r="BI5573"/>
      <c r="BJ5573"/>
      <c r="BK5573"/>
      <c r="BL5573"/>
      <c r="BM5573"/>
      <c r="BN5573"/>
      <c r="BO5573"/>
      <c r="BP5573"/>
      <c r="BQ5573"/>
      <c r="BR5573"/>
      <c r="BS5573"/>
      <c r="BT5573"/>
      <c r="BU5573"/>
      <c r="BV5573"/>
      <c r="BW5573"/>
      <c r="BX5573"/>
      <c r="BY5573"/>
      <c r="BZ5573"/>
      <c r="CA5573"/>
      <c r="CB5573"/>
      <c r="CC5573"/>
      <c r="CD5573"/>
      <c r="CE5573"/>
      <c r="CF5573"/>
      <c r="CG5573"/>
      <c r="CH5573"/>
      <c r="CI5573"/>
      <c r="CJ5573"/>
      <c r="CK5573"/>
      <c r="CL5573"/>
      <c r="CM5573"/>
      <c r="CN5573"/>
      <c r="CO5573"/>
      <c r="CP5573"/>
      <c r="CQ5573"/>
      <c r="CR5573"/>
      <c r="CS5573"/>
      <c r="CT5573"/>
      <c r="CU5573"/>
      <c r="CV5573"/>
    </row>
    <row r="5574" spans="10:100" x14ac:dyDescent="0.25">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c r="BA5574"/>
      <c r="BB5574"/>
      <c r="BC5574"/>
      <c r="BD5574"/>
      <c r="BE5574"/>
      <c r="BF5574"/>
      <c r="BG5574"/>
      <c r="BH5574"/>
      <c r="BI5574"/>
      <c r="BJ5574"/>
      <c r="BK5574"/>
      <c r="BL5574"/>
      <c r="BM5574"/>
      <c r="BN5574"/>
      <c r="BO5574"/>
      <c r="BP5574"/>
      <c r="BQ5574"/>
      <c r="BR5574"/>
      <c r="BS5574"/>
      <c r="BT5574"/>
      <c r="BU5574"/>
      <c r="BV5574"/>
      <c r="BW5574"/>
      <c r="BX5574"/>
      <c r="BY5574"/>
      <c r="BZ5574"/>
      <c r="CA5574"/>
      <c r="CB5574"/>
      <c r="CC5574"/>
      <c r="CD5574"/>
      <c r="CE5574"/>
      <c r="CF5574"/>
      <c r="CG5574"/>
      <c r="CH5574"/>
      <c r="CI5574"/>
      <c r="CJ5574"/>
      <c r="CK5574"/>
      <c r="CL5574"/>
      <c r="CM5574"/>
      <c r="CN5574"/>
      <c r="CO5574"/>
      <c r="CP5574"/>
      <c r="CQ5574"/>
      <c r="CR5574"/>
      <c r="CS5574"/>
      <c r="CT5574"/>
      <c r="CU5574"/>
      <c r="CV5574"/>
    </row>
    <row r="5575" spans="10:100" x14ac:dyDescent="0.2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c r="BA5575"/>
      <c r="BB5575"/>
      <c r="BC5575"/>
      <c r="BD5575"/>
      <c r="BE5575"/>
      <c r="BF5575"/>
      <c r="BG5575"/>
      <c r="BH5575"/>
      <c r="BI5575"/>
      <c r="BJ5575"/>
      <c r="BK5575"/>
      <c r="BL5575"/>
      <c r="BM5575"/>
      <c r="BN5575"/>
      <c r="BO5575"/>
      <c r="BP5575"/>
      <c r="BQ5575"/>
      <c r="BR5575"/>
      <c r="BS5575"/>
      <c r="BT5575"/>
      <c r="BU5575"/>
      <c r="BV5575"/>
      <c r="BW5575"/>
      <c r="BX5575"/>
      <c r="BY5575"/>
      <c r="BZ5575"/>
      <c r="CA5575"/>
      <c r="CB5575"/>
      <c r="CC5575"/>
      <c r="CD5575"/>
      <c r="CE5575"/>
      <c r="CF5575"/>
      <c r="CG5575"/>
      <c r="CH5575"/>
      <c r="CI5575"/>
      <c r="CJ5575"/>
      <c r="CK5575"/>
      <c r="CL5575"/>
      <c r="CM5575"/>
      <c r="CN5575"/>
      <c r="CO5575"/>
      <c r="CP5575"/>
      <c r="CQ5575"/>
      <c r="CR5575"/>
      <c r="CS5575"/>
      <c r="CT5575"/>
      <c r="CU5575"/>
      <c r="CV5575"/>
    </row>
    <row r="5576" spans="10:100" x14ac:dyDescent="0.25">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c r="BA5576"/>
      <c r="BB5576"/>
      <c r="BC5576"/>
      <c r="BD5576"/>
      <c r="BE5576"/>
      <c r="BF5576"/>
      <c r="BG5576"/>
      <c r="BH5576"/>
      <c r="BI5576"/>
      <c r="BJ5576"/>
      <c r="BK5576"/>
      <c r="BL5576"/>
      <c r="BM5576"/>
      <c r="BN5576"/>
      <c r="BO5576"/>
      <c r="BP5576"/>
      <c r="BQ5576"/>
      <c r="BR5576"/>
      <c r="BS5576"/>
      <c r="BT5576"/>
      <c r="BU5576"/>
      <c r="BV5576"/>
      <c r="BW5576"/>
      <c r="BX5576"/>
      <c r="BY5576"/>
      <c r="BZ5576"/>
      <c r="CA5576"/>
      <c r="CB5576"/>
      <c r="CC5576"/>
      <c r="CD5576"/>
      <c r="CE5576"/>
      <c r="CF5576"/>
      <c r="CG5576"/>
      <c r="CH5576"/>
      <c r="CI5576"/>
      <c r="CJ5576"/>
      <c r="CK5576"/>
      <c r="CL5576"/>
      <c r="CM5576"/>
      <c r="CN5576"/>
      <c r="CO5576"/>
      <c r="CP5576"/>
      <c r="CQ5576"/>
      <c r="CR5576"/>
      <c r="CS5576"/>
      <c r="CT5576"/>
      <c r="CU5576"/>
      <c r="CV5576"/>
    </row>
    <row r="5577" spans="10:100" x14ac:dyDescent="0.25">
      <c r="J5577"/>
      <c r="K5577"/>
      <c r="L5577"/>
      <c r="M5577"/>
      <c r="N5577"/>
      <c r="O5577"/>
      <c r="P5577"/>
      <c r="Q5577"/>
      <c r="R5577"/>
      <c r="S5577"/>
      <c r="T5577"/>
      <c r="U5577"/>
      <c r="V5577"/>
      <c r="W5577"/>
      <c r="X5577"/>
      <c r="Y5577"/>
      <c r="Z5577"/>
      <c r="AA5577"/>
      <c r="AB5577"/>
      <c r="AC5577"/>
      <c r="AD5577"/>
      <c r="AE5577"/>
      <c r="AF5577"/>
      <c r="AG5577"/>
      <c r="AH5577"/>
      <c r="AI5577"/>
      <c r="AJ5577"/>
      <c r="AK5577"/>
      <c r="AL5577"/>
      <c r="AM5577"/>
      <c r="AN5577"/>
      <c r="AO5577"/>
      <c r="AP5577"/>
      <c r="AQ5577"/>
      <c r="AR5577"/>
      <c r="AS5577"/>
      <c r="AT5577"/>
      <c r="AU5577"/>
      <c r="AV5577"/>
      <c r="AW5577"/>
      <c r="AX5577"/>
      <c r="AY5577"/>
      <c r="AZ5577"/>
      <c r="BA5577"/>
      <c r="BB5577"/>
      <c r="BC5577"/>
      <c r="BD5577"/>
      <c r="BE5577"/>
      <c r="BF5577"/>
      <c r="BG5577"/>
      <c r="BH5577"/>
      <c r="BI5577"/>
      <c r="BJ5577"/>
      <c r="BK5577"/>
      <c r="BL5577"/>
      <c r="BM5577"/>
      <c r="BN5577"/>
      <c r="BO5577"/>
      <c r="BP5577"/>
      <c r="BQ5577"/>
      <c r="BR5577"/>
      <c r="BS5577"/>
      <c r="BT5577"/>
      <c r="BU5577"/>
      <c r="BV5577"/>
      <c r="BW5577"/>
      <c r="BX5577"/>
      <c r="BY5577"/>
      <c r="BZ5577"/>
      <c r="CA5577"/>
      <c r="CB5577"/>
      <c r="CC5577"/>
      <c r="CD5577"/>
      <c r="CE5577"/>
      <c r="CF5577"/>
      <c r="CG5577"/>
      <c r="CH5577"/>
      <c r="CI5577"/>
      <c r="CJ5577"/>
      <c r="CK5577"/>
      <c r="CL5577"/>
      <c r="CM5577"/>
      <c r="CN5577"/>
      <c r="CO5577"/>
      <c r="CP5577"/>
      <c r="CQ5577"/>
      <c r="CR5577"/>
      <c r="CS5577"/>
      <c r="CT5577"/>
      <c r="CU5577"/>
      <c r="CV5577"/>
    </row>
    <row r="5578" spans="10:100" x14ac:dyDescent="0.25">
      <c r="J5578"/>
      <c r="K5578"/>
      <c r="L5578"/>
      <c r="M5578"/>
      <c r="N5578"/>
      <c r="O5578"/>
      <c r="P5578"/>
      <c r="Q5578"/>
      <c r="R5578"/>
      <c r="S5578"/>
      <c r="T5578"/>
      <c r="U5578"/>
      <c r="V5578"/>
      <c r="W5578"/>
      <c r="X5578"/>
      <c r="Y5578"/>
      <c r="Z5578"/>
      <c r="AA5578"/>
      <c r="AB5578"/>
      <c r="AC5578"/>
      <c r="AD5578"/>
      <c r="AE5578"/>
      <c r="AF5578"/>
      <c r="AG5578"/>
      <c r="AH5578"/>
      <c r="AI5578"/>
      <c r="AJ5578"/>
      <c r="AK5578"/>
      <c r="AL5578"/>
      <c r="AM5578"/>
      <c r="AN5578"/>
      <c r="AO5578"/>
      <c r="AP5578"/>
      <c r="AQ5578"/>
      <c r="AR5578"/>
      <c r="AS5578"/>
      <c r="AT5578"/>
      <c r="AU5578"/>
      <c r="AV5578"/>
      <c r="AW5578"/>
      <c r="AX5578"/>
      <c r="AY5578"/>
      <c r="AZ5578"/>
      <c r="BA5578"/>
      <c r="BB5578"/>
      <c r="BC5578"/>
      <c r="BD5578"/>
      <c r="BE5578"/>
      <c r="BF5578"/>
      <c r="BG5578"/>
      <c r="BH5578"/>
      <c r="BI5578"/>
      <c r="BJ5578"/>
      <c r="BK5578"/>
      <c r="BL5578"/>
      <c r="BM5578"/>
      <c r="BN5578"/>
      <c r="BO5578"/>
      <c r="BP5578"/>
      <c r="BQ5578"/>
      <c r="BR5578"/>
      <c r="BS5578"/>
      <c r="BT5578"/>
      <c r="BU5578"/>
      <c r="BV5578"/>
      <c r="BW5578"/>
      <c r="BX5578"/>
      <c r="BY5578"/>
      <c r="BZ5578"/>
      <c r="CA5578"/>
      <c r="CB5578"/>
      <c r="CC5578"/>
      <c r="CD5578"/>
      <c r="CE5578"/>
      <c r="CF5578"/>
      <c r="CG5578"/>
      <c r="CH5578"/>
      <c r="CI5578"/>
      <c r="CJ5578"/>
      <c r="CK5578"/>
      <c r="CL5578"/>
      <c r="CM5578"/>
      <c r="CN5578"/>
      <c r="CO5578"/>
      <c r="CP5578"/>
      <c r="CQ5578"/>
      <c r="CR5578"/>
      <c r="CS5578"/>
      <c r="CT5578"/>
      <c r="CU5578"/>
      <c r="CV5578"/>
    </row>
    <row r="5579" spans="10:100" x14ac:dyDescent="0.25">
      <c r="J5579"/>
      <c r="K5579"/>
      <c r="L5579"/>
      <c r="M5579"/>
      <c r="N5579"/>
      <c r="O5579"/>
      <c r="P5579"/>
      <c r="Q5579"/>
      <c r="R5579"/>
      <c r="S5579"/>
      <c r="T5579"/>
      <c r="U5579"/>
      <c r="V5579"/>
      <c r="W5579"/>
      <c r="X5579"/>
      <c r="Y5579"/>
      <c r="Z5579"/>
      <c r="AA5579"/>
      <c r="AB5579"/>
      <c r="AC5579"/>
      <c r="AD5579"/>
      <c r="AE5579"/>
      <c r="AF5579"/>
      <c r="AG5579"/>
      <c r="AH5579"/>
      <c r="AI5579"/>
      <c r="AJ5579"/>
      <c r="AK5579"/>
      <c r="AL5579"/>
      <c r="AM5579"/>
      <c r="AN5579"/>
      <c r="AO5579"/>
      <c r="AP5579"/>
      <c r="AQ5579"/>
      <c r="AR5579"/>
      <c r="AS5579"/>
      <c r="AT5579"/>
      <c r="AU5579"/>
      <c r="AV5579"/>
      <c r="AW5579"/>
      <c r="AX5579"/>
      <c r="AY5579"/>
      <c r="AZ5579"/>
      <c r="BA5579"/>
      <c r="BB5579"/>
      <c r="BC5579"/>
      <c r="BD5579"/>
      <c r="BE5579"/>
      <c r="BF5579"/>
      <c r="BG5579"/>
      <c r="BH5579"/>
      <c r="BI5579"/>
      <c r="BJ5579"/>
      <c r="BK5579"/>
      <c r="BL5579"/>
      <c r="BM5579"/>
      <c r="BN5579"/>
      <c r="BO5579"/>
      <c r="BP5579"/>
      <c r="BQ5579"/>
      <c r="BR5579"/>
      <c r="BS5579"/>
      <c r="BT5579"/>
      <c r="BU5579"/>
      <c r="BV5579"/>
      <c r="BW5579"/>
      <c r="BX5579"/>
      <c r="BY5579"/>
      <c r="BZ5579"/>
      <c r="CA5579"/>
      <c r="CB5579"/>
      <c r="CC5579"/>
      <c r="CD5579"/>
      <c r="CE5579"/>
      <c r="CF5579"/>
      <c r="CG5579"/>
      <c r="CH5579"/>
      <c r="CI5579"/>
      <c r="CJ5579"/>
      <c r="CK5579"/>
      <c r="CL5579"/>
      <c r="CM5579"/>
      <c r="CN5579"/>
      <c r="CO5579"/>
      <c r="CP5579"/>
      <c r="CQ5579"/>
      <c r="CR5579"/>
      <c r="CS5579"/>
      <c r="CT5579"/>
      <c r="CU5579"/>
      <c r="CV5579"/>
    </row>
    <row r="5580" spans="10:100" x14ac:dyDescent="0.25">
      <c r="J5580"/>
      <c r="K5580"/>
      <c r="L5580"/>
      <c r="M5580"/>
      <c r="N5580"/>
      <c r="O5580"/>
      <c r="P5580"/>
      <c r="Q5580"/>
      <c r="R5580"/>
      <c r="S5580"/>
      <c r="T5580"/>
      <c r="U5580"/>
      <c r="V5580"/>
      <c r="W5580"/>
      <c r="X5580"/>
      <c r="Y5580"/>
      <c r="Z5580"/>
      <c r="AA5580"/>
      <c r="AB5580"/>
      <c r="AC5580"/>
      <c r="AD5580"/>
      <c r="AE5580"/>
      <c r="AF5580"/>
      <c r="AG5580"/>
      <c r="AH5580"/>
      <c r="AI5580"/>
      <c r="AJ5580"/>
      <c r="AK5580"/>
      <c r="AL5580"/>
      <c r="AM5580"/>
      <c r="AN5580"/>
      <c r="AO5580"/>
      <c r="AP5580"/>
      <c r="AQ5580"/>
      <c r="AR5580"/>
      <c r="AS5580"/>
      <c r="AT5580"/>
      <c r="AU5580"/>
      <c r="AV5580"/>
      <c r="AW5580"/>
      <c r="AX5580"/>
      <c r="AY5580"/>
      <c r="AZ5580"/>
      <c r="BA5580"/>
      <c r="BB5580"/>
      <c r="BC5580"/>
      <c r="BD5580"/>
      <c r="BE5580"/>
      <c r="BF5580"/>
      <c r="BG5580"/>
      <c r="BH5580"/>
      <c r="BI5580"/>
      <c r="BJ5580"/>
      <c r="BK5580"/>
      <c r="BL5580"/>
      <c r="BM5580"/>
      <c r="BN5580"/>
      <c r="BO5580"/>
      <c r="BP5580"/>
      <c r="BQ5580"/>
      <c r="BR5580"/>
      <c r="BS5580"/>
      <c r="BT5580"/>
      <c r="BU5580"/>
      <c r="BV5580"/>
      <c r="BW5580"/>
      <c r="BX5580"/>
      <c r="BY5580"/>
      <c r="BZ5580"/>
      <c r="CA5580"/>
      <c r="CB5580"/>
      <c r="CC5580"/>
      <c r="CD5580"/>
      <c r="CE5580"/>
      <c r="CF5580"/>
      <c r="CG5580"/>
      <c r="CH5580"/>
      <c r="CI5580"/>
      <c r="CJ5580"/>
      <c r="CK5580"/>
      <c r="CL5580"/>
      <c r="CM5580"/>
      <c r="CN5580"/>
      <c r="CO5580"/>
      <c r="CP5580"/>
      <c r="CQ5580"/>
      <c r="CR5580"/>
      <c r="CS5580"/>
      <c r="CT5580"/>
      <c r="CU5580"/>
      <c r="CV5580"/>
    </row>
    <row r="5581" spans="10:100" x14ac:dyDescent="0.25">
      <c r="J5581"/>
      <c r="K5581"/>
      <c r="L5581"/>
      <c r="M5581"/>
      <c r="N5581"/>
      <c r="O5581"/>
      <c r="P5581"/>
      <c r="Q5581"/>
      <c r="R5581"/>
      <c r="S5581"/>
      <c r="T5581"/>
      <c r="U5581"/>
      <c r="V5581"/>
      <c r="W5581"/>
      <c r="X5581"/>
      <c r="Y5581"/>
      <c r="Z5581"/>
      <c r="AA5581"/>
      <c r="AB5581"/>
      <c r="AC5581"/>
      <c r="AD5581"/>
      <c r="AE5581"/>
      <c r="AF5581"/>
      <c r="AG5581"/>
      <c r="AH5581"/>
      <c r="AI5581"/>
      <c r="AJ5581"/>
      <c r="AK5581"/>
      <c r="AL5581"/>
      <c r="AM5581"/>
      <c r="AN5581"/>
      <c r="AO5581"/>
      <c r="AP5581"/>
      <c r="AQ5581"/>
      <c r="AR5581"/>
      <c r="AS5581"/>
      <c r="AT5581"/>
      <c r="AU5581"/>
      <c r="AV5581"/>
      <c r="AW5581"/>
      <c r="AX5581"/>
      <c r="AY5581"/>
      <c r="AZ5581"/>
      <c r="BA5581"/>
      <c r="BB5581"/>
      <c r="BC5581"/>
      <c r="BD5581"/>
      <c r="BE5581"/>
      <c r="BF5581"/>
      <c r="BG5581"/>
      <c r="BH5581"/>
      <c r="BI5581"/>
      <c r="BJ5581"/>
      <c r="BK5581"/>
      <c r="BL5581"/>
      <c r="BM5581"/>
      <c r="BN5581"/>
      <c r="BO5581"/>
      <c r="BP5581"/>
      <c r="BQ5581"/>
      <c r="BR5581"/>
      <c r="BS5581"/>
      <c r="BT5581"/>
      <c r="BU5581"/>
      <c r="BV5581"/>
      <c r="BW5581"/>
      <c r="BX5581"/>
      <c r="BY5581"/>
      <c r="BZ5581"/>
      <c r="CA5581"/>
      <c r="CB5581"/>
      <c r="CC5581"/>
      <c r="CD5581"/>
      <c r="CE5581"/>
      <c r="CF5581"/>
      <c r="CG5581"/>
      <c r="CH5581"/>
      <c r="CI5581"/>
      <c r="CJ5581"/>
      <c r="CK5581"/>
      <c r="CL5581"/>
      <c r="CM5581"/>
      <c r="CN5581"/>
      <c r="CO5581"/>
      <c r="CP5581"/>
      <c r="CQ5581"/>
      <c r="CR5581"/>
      <c r="CS5581"/>
      <c r="CT5581"/>
      <c r="CU5581"/>
      <c r="CV5581"/>
    </row>
    <row r="5582" spans="10:100" x14ac:dyDescent="0.25">
      <c r="J5582"/>
      <c r="K5582"/>
      <c r="L5582"/>
      <c r="M5582"/>
      <c r="N5582"/>
      <c r="O5582"/>
      <c r="P5582"/>
      <c r="Q5582"/>
      <c r="R5582"/>
      <c r="S5582"/>
      <c r="T5582"/>
      <c r="U5582"/>
      <c r="V5582"/>
      <c r="W5582"/>
      <c r="X5582"/>
      <c r="Y5582"/>
      <c r="Z5582"/>
      <c r="AA5582"/>
      <c r="AB5582"/>
      <c r="AC5582"/>
      <c r="AD5582"/>
      <c r="AE5582"/>
      <c r="AF5582"/>
      <c r="AG5582"/>
      <c r="AH5582"/>
      <c r="AI5582"/>
      <c r="AJ5582"/>
      <c r="AK5582"/>
      <c r="AL5582"/>
      <c r="AM5582"/>
      <c r="AN5582"/>
      <c r="AO5582"/>
      <c r="AP5582"/>
      <c r="AQ5582"/>
      <c r="AR5582"/>
      <c r="AS5582"/>
      <c r="AT5582"/>
      <c r="AU5582"/>
      <c r="AV5582"/>
      <c r="AW5582"/>
      <c r="AX5582"/>
      <c r="AY5582"/>
      <c r="AZ5582"/>
      <c r="BA5582"/>
      <c r="BB5582"/>
      <c r="BC5582"/>
      <c r="BD5582"/>
      <c r="BE5582"/>
      <c r="BF5582"/>
      <c r="BG5582"/>
      <c r="BH5582"/>
      <c r="BI5582"/>
      <c r="BJ5582"/>
      <c r="BK5582"/>
      <c r="BL5582"/>
      <c r="BM5582"/>
      <c r="BN5582"/>
      <c r="BO5582"/>
      <c r="BP5582"/>
      <c r="BQ5582"/>
      <c r="BR5582"/>
      <c r="BS5582"/>
      <c r="BT5582"/>
      <c r="BU5582"/>
      <c r="BV5582"/>
      <c r="BW5582"/>
      <c r="BX5582"/>
      <c r="BY5582"/>
      <c r="BZ5582"/>
      <c r="CA5582"/>
      <c r="CB5582"/>
      <c r="CC5582"/>
      <c r="CD5582"/>
      <c r="CE5582"/>
      <c r="CF5582"/>
      <c r="CG5582"/>
      <c r="CH5582"/>
      <c r="CI5582"/>
      <c r="CJ5582"/>
      <c r="CK5582"/>
      <c r="CL5582"/>
      <c r="CM5582"/>
      <c r="CN5582"/>
      <c r="CO5582"/>
      <c r="CP5582"/>
      <c r="CQ5582"/>
      <c r="CR5582"/>
      <c r="CS5582"/>
      <c r="CT5582"/>
      <c r="CU5582"/>
      <c r="CV5582"/>
    </row>
    <row r="5583" spans="10:100" x14ac:dyDescent="0.25">
      <c r="J5583"/>
      <c r="K5583"/>
      <c r="L5583"/>
      <c r="M5583"/>
      <c r="N5583"/>
      <c r="O5583"/>
      <c r="P5583"/>
      <c r="Q5583"/>
      <c r="R5583"/>
      <c r="S5583"/>
      <c r="T5583"/>
      <c r="U5583"/>
      <c r="V5583"/>
      <c r="W5583"/>
      <c r="X5583"/>
      <c r="Y5583"/>
      <c r="Z5583"/>
      <c r="AA5583"/>
      <c r="AB5583"/>
      <c r="AC5583"/>
      <c r="AD5583"/>
      <c r="AE5583"/>
      <c r="AF5583"/>
      <c r="AG5583"/>
      <c r="AH5583"/>
      <c r="AI5583"/>
      <c r="AJ5583"/>
      <c r="AK5583"/>
      <c r="AL5583"/>
      <c r="AM5583"/>
      <c r="AN5583"/>
      <c r="AO5583"/>
      <c r="AP5583"/>
      <c r="AQ5583"/>
      <c r="AR5583"/>
      <c r="AS5583"/>
      <c r="AT5583"/>
      <c r="AU5583"/>
      <c r="AV5583"/>
      <c r="AW5583"/>
      <c r="AX5583"/>
      <c r="AY5583"/>
      <c r="AZ5583"/>
      <c r="BA5583"/>
      <c r="BB5583"/>
      <c r="BC5583"/>
      <c r="BD5583"/>
      <c r="BE5583"/>
      <c r="BF5583"/>
      <c r="BG5583"/>
      <c r="BH5583"/>
      <c r="BI5583"/>
      <c r="BJ5583"/>
      <c r="BK5583"/>
      <c r="BL5583"/>
      <c r="BM5583"/>
      <c r="BN5583"/>
      <c r="BO5583"/>
      <c r="BP5583"/>
      <c r="BQ5583"/>
      <c r="BR5583"/>
      <c r="BS5583"/>
      <c r="BT5583"/>
      <c r="BU5583"/>
      <c r="BV5583"/>
      <c r="BW5583"/>
      <c r="BX5583"/>
      <c r="BY5583"/>
      <c r="BZ5583"/>
      <c r="CA5583"/>
      <c r="CB5583"/>
      <c r="CC5583"/>
      <c r="CD5583"/>
      <c r="CE5583"/>
      <c r="CF5583"/>
      <c r="CG5583"/>
      <c r="CH5583"/>
      <c r="CI5583"/>
      <c r="CJ5583"/>
      <c r="CK5583"/>
      <c r="CL5583"/>
      <c r="CM5583"/>
      <c r="CN5583"/>
      <c r="CO5583"/>
      <c r="CP5583"/>
      <c r="CQ5583"/>
      <c r="CR5583"/>
      <c r="CS5583"/>
      <c r="CT5583"/>
      <c r="CU5583"/>
      <c r="CV5583"/>
    </row>
    <row r="5584" spans="10:100" x14ac:dyDescent="0.25">
      <c r="J5584"/>
      <c r="K5584"/>
      <c r="L5584"/>
      <c r="M5584"/>
      <c r="N5584"/>
      <c r="O5584"/>
      <c r="P5584"/>
      <c r="Q5584"/>
      <c r="R5584"/>
      <c r="S5584"/>
      <c r="T5584"/>
      <c r="U5584"/>
      <c r="V5584"/>
      <c r="W5584"/>
      <c r="X5584"/>
      <c r="Y5584"/>
      <c r="Z5584"/>
      <c r="AA5584"/>
      <c r="AB5584"/>
      <c r="AC5584"/>
      <c r="AD5584"/>
      <c r="AE5584"/>
      <c r="AF5584"/>
      <c r="AG5584"/>
      <c r="AH5584"/>
      <c r="AI5584"/>
      <c r="AJ5584"/>
      <c r="AK5584"/>
      <c r="AL5584"/>
      <c r="AM5584"/>
      <c r="AN5584"/>
      <c r="AO5584"/>
      <c r="AP5584"/>
      <c r="AQ5584"/>
      <c r="AR5584"/>
      <c r="AS5584"/>
      <c r="AT5584"/>
      <c r="AU5584"/>
      <c r="AV5584"/>
      <c r="AW5584"/>
      <c r="AX5584"/>
      <c r="AY5584"/>
      <c r="AZ5584"/>
      <c r="BA5584"/>
      <c r="BB5584"/>
      <c r="BC5584"/>
      <c r="BD5584"/>
      <c r="BE5584"/>
      <c r="BF5584"/>
      <c r="BG5584"/>
      <c r="BH5584"/>
      <c r="BI5584"/>
      <c r="BJ5584"/>
      <c r="BK5584"/>
      <c r="BL5584"/>
      <c r="BM5584"/>
      <c r="BN5584"/>
      <c r="BO5584"/>
      <c r="BP5584"/>
      <c r="BQ5584"/>
      <c r="BR5584"/>
      <c r="BS5584"/>
      <c r="BT5584"/>
      <c r="BU5584"/>
      <c r="BV5584"/>
      <c r="BW5584"/>
      <c r="BX5584"/>
      <c r="BY5584"/>
      <c r="BZ5584"/>
      <c r="CA5584"/>
      <c r="CB5584"/>
      <c r="CC5584"/>
      <c r="CD5584"/>
      <c r="CE5584"/>
      <c r="CF5584"/>
      <c r="CG5584"/>
      <c r="CH5584"/>
      <c r="CI5584"/>
      <c r="CJ5584"/>
      <c r="CK5584"/>
      <c r="CL5584"/>
      <c r="CM5584"/>
      <c r="CN5584"/>
      <c r="CO5584"/>
      <c r="CP5584"/>
      <c r="CQ5584"/>
      <c r="CR5584"/>
      <c r="CS5584"/>
      <c r="CT5584"/>
      <c r="CU5584"/>
      <c r="CV5584"/>
    </row>
    <row r="5585" spans="10:100" x14ac:dyDescent="0.25">
      <c r="J5585"/>
      <c r="K5585"/>
      <c r="L5585"/>
      <c r="M5585"/>
      <c r="N5585"/>
      <c r="O5585"/>
      <c r="P5585"/>
      <c r="Q5585"/>
      <c r="R5585"/>
      <c r="S5585"/>
      <c r="T5585"/>
      <c r="U5585"/>
      <c r="V5585"/>
      <c r="W5585"/>
      <c r="X5585"/>
      <c r="Y5585"/>
      <c r="Z5585"/>
      <c r="AA5585"/>
      <c r="AB5585"/>
      <c r="AC5585"/>
      <c r="AD5585"/>
      <c r="AE5585"/>
      <c r="AF5585"/>
      <c r="AG5585"/>
      <c r="AH5585"/>
      <c r="AI5585"/>
      <c r="AJ5585"/>
      <c r="AK5585"/>
      <c r="AL5585"/>
      <c r="AM5585"/>
      <c r="AN5585"/>
      <c r="AO5585"/>
      <c r="AP5585"/>
      <c r="AQ5585"/>
      <c r="AR5585"/>
      <c r="AS5585"/>
      <c r="AT5585"/>
      <c r="AU5585"/>
      <c r="AV5585"/>
      <c r="AW5585"/>
      <c r="AX5585"/>
      <c r="AY5585"/>
      <c r="AZ5585"/>
      <c r="BA5585"/>
      <c r="BB5585"/>
      <c r="BC5585"/>
      <c r="BD5585"/>
      <c r="BE5585"/>
      <c r="BF5585"/>
      <c r="BG5585"/>
      <c r="BH5585"/>
      <c r="BI5585"/>
      <c r="BJ5585"/>
      <c r="BK5585"/>
      <c r="BL5585"/>
      <c r="BM5585"/>
      <c r="BN5585"/>
      <c r="BO5585"/>
      <c r="BP5585"/>
      <c r="BQ5585"/>
      <c r="BR5585"/>
      <c r="BS5585"/>
      <c r="BT5585"/>
      <c r="BU5585"/>
      <c r="BV5585"/>
      <c r="BW5585"/>
      <c r="BX5585"/>
      <c r="BY5585"/>
      <c r="BZ5585"/>
      <c r="CA5585"/>
      <c r="CB5585"/>
      <c r="CC5585"/>
      <c r="CD5585"/>
      <c r="CE5585"/>
      <c r="CF5585"/>
      <c r="CG5585"/>
      <c r="CH5585"/>
      <c r="CI5585"/>
      <c r="CJ5585"/>
      <c r="CK5585"/>
      <c r="CL5585"/>
      <c r="CM5585"/>
      <c r="CN5585"/>
      <c r="CO5585"/>
      <c r="CP5585"/>
      <c r="CQ5585"/>
      <c r="CR5585"/>
      <c r="CS5585"/>
      <c r="CT5585"/>
      <c r="CU5585"/>
      <c r="CV5585"/>
    </row>
    <row r="5586" spans="10:100" x14ac:dyDescent="0.25">
      <c r="J5586"/>
      <c r="K5586"/>
      <c r="L5586"/>
      <c r="M5586"/>
      <c r="N5586"/>
      <c r="O5586"/>
      <c r="P5586"/>
      <c r="Q5586"/>
      <c r="R5586"/>
      <c r="S5586"/>
      <c r="T5586"/>
      <c r="U5586"/>
      <c r="V5586"/>
      <c r="W5586"/>
      <c r="X5586"/>
      <c r="Y5586"/>
      <c r="Z5586"/>
      <c r="AA5586"/>
      <c r="AB5586"/>
      <c r="AC5586"/>
      <c r="AD5586"/>
      <c r="AE5586"/>
      <c r="AF5586"/>
      <c r="AG5586"/>
      <c r="AH5586"/>
      <c r="AI5586"/>
      <c r="AJ5586"/>
      <c r="AK5586"/>
      <c r="AL5586"/>
      <c r="AM5586"/>
      <c r="AN5586"/>
      <c r="AO5586"/>
      <c r="AP5586"/>
      <c r="AQ5586"/>
      <c r="AR5586"/>
      <c r="AS5586"/>
      <c r="AT5586"/>
      <c r="AU5586"/>
      <c r="AV5586"/>
      <c r="AW5586"/>
      <c r="AX5586"/>
      <c r="AY5586"/>
      <c r="AZ5586"/>
      <c r="BA5586"/>
      <c r="BB5586"/>
      <c r="BC5586"/>
      <c r="BD5586"/>
      <c r="BE5586"/>
      <c r="BF5586"/>
      <c r="BG5586"/>
      <c r="BH5586"/>
      <c r="BI5586"/>
      <c r="BJ5586"/>
      <c r="BK5586"/>
      <c r="BL5586"/>
      <c r="BM5586"/>
      <c r="BN5586"/>
      <c r="BO5586"/>
      <c r="BP5586"/>
      <c r="BQ5586"/>
      <c r="BR5586"/>
      <c r="BS5586"/>
      <c r="BT5586"/>
      <c r="BU5586"/>
      <c r="BV5586"/>
      <c r="BW5586"/>
      <c r="BX5586"/>
      <c r="BY5586"/>
      <c r="BZ5586"/>
      <c r="CA5586"/>
      <c r="CB5586"/>
      <c r="CC5586"/>
      <c r="CD5586"/>
      <c r="CE5586"/>
      <c r="CF5586"/>
      <c r="CG5586"/>
      <c r="CH5586"/>
      <c r="CI5586"/>
      <c r="CJ5586"/>
      <c r="CK5586"/>
      <c r="CL5586"/>
      <c r="CM5586"/>
      <c r="CN5586"/>
      <c r="CO5586"/>
      <c r="CP5586"/>
      <c r="CQ5586"/>
      <c r="CR5586"/>
      <c r="CS5586"/>
      <c r="CT5586"/>
      <c r="CU5586"/>
      <c r="CV5586"/>
    </row>
    <row r="5587" spans="10:100" x14ac:dyDescent="0.25">
      <c r="J5587"/>
      <c r="K5587"/>
      <c r="L5587"/>
      <c r="M5587"/>
      <c r="N5587"/>
      <c r="O5587"/>
      <c r="P5587"/>
      <c r="Q5587"/>
      <c r="R5587"/>
      <c r="S5587"/>
      <c r="T5587"/>
      <c r="U5587"/>
      <c r="V5587"/>
      <c r="W5587"/>
      <c r="X5587"/>
      <c r="Y5587"/>
      <c r="Z5587"/>
      <c r="AA5587"/>
      <c r="AB5587"/>
      <c r="AC5587"/>
      <c r="AD5587"/>
      <c r="AE5587"/>
      <c r="AF5587"/>
      <c r="AG5587"/>
      <c r="AH5587"/>
      <c r="AI5587"/>
      <c r="AJ5587"/>
      <c r="AK5587"/>
      <c r="AL5587"/>
      <c r="AM5587"/>
      <c r="AN5587"/>
      <c r="AO5587"/>
      <c r="AP5587"/>
      <c r="AQ5587"/>
      <c r="AR5587"/>
      <c r="AS5587"/>
      <c r="AT5587"/>
      <c r="AU5587"/>
      <c r="AV5587"/>
      <c r="AW5587"/>
      <c r="AX5587"/>
      <c r="AY5587"/>
      <c r="AZ5587"/>
      <c r="BA5587"/>
      <c r="BB5587"/>
      <c r="BC5587"/>
      <c r="BD5587"/>
      <c r="BE5587"/>
      <c r="BF5587"/>
      <c r="BG5587"/>
      <c r="BH5587"/>
      <c r="BI5587"/>
      <c r="BJ5587"/>
      <c r="BK5587"/>
      <c r="BL5587"/>
      <c r="BM5587"/>
      <c r="BN5587"/>
      <c r="BO5587"/>
      <c r="BP5587"/>
      <c r="BQ5587"/>
      <c r="BR5587"/>
      <c r="BS5587"/>
      <c r="BT5587"/>
      <c r="BU5587"/>
      <c r="BV5587"/>
      <c r="BW5587"/>
      <c r="BX5587"/>
      <c r="BY5587"/>
      <c r="BZ5587"/>
      <c r="CA5587"/>
      <c r="CB5587"/>
      <c r="CC5587"/>
      <c r="CD5587"/>
      <c r="CE5587"/>
      <c r="CF5587"/>
      <c r="CG5587"/>
      <c r="CH5587"/>
      <c r="CI5587"/>
      <c r="CJ5587"/>
      <c r="CK5587"/>
      <c r="CL5587"/>
      <c r="CM5587"/>
      <c r="CN5587"/>
      <c r="CO5587"/>
      <c r="CP5587"/>
      <c r="CQ5587"/>
      <c r="CR5587"/>
      <c r="CS5587"/>
      <c r="CT5587"/>
      <c r="CU5587"/>
      <c r="CV5587"/>
    </row>
    <row r="5588" spans="10:100" x14ac:dyDescent="0.25">
      <c r="J5588"/>
      <c r="K5588"/>
      <c r="L5588"/>
      <c r="M5588"/>
      <c r="N5588"/>
      <c r="O5588"/>
      <c r="P5588"/>
      <c r="Q5588"/>
      <c r="R5588"/>
      <c r="S5588"/>
      <c r="T5588"/>
      <c r="U5588"/>
      <c r="V5588"/>
      <c r="W5588"/>
      <c r="X5588"/>
      <c r="Y5588"/>
      <c r="Z5588"/>
      <c r="AA5588"/>
      <c r="AB5588"/>
      <c r="AC5588"/>
      <c r="AD5588"/>
      <c r="AE5588"/>
      <c r="AF5588"/>
      <c r="AG5588"/>
      <c r="AH5588"/>
      <c r="AI5588"/>
      <c r="AJ5588"/>
      <c r="AK5588"/>
      <c r="AL5588"/>
      <c r="AM5588"/>
      <c r="AN5588"/>
      <c r="AO5588"/>
      <c r="AP5588"/>
      <c r="AQ5588"/>
      <c r="AR5588"/>
      <c r="AS5588"/>
      <c r="AT5588"/>
      <c r="AU5588"/>
      <c r="AV5588"/>
      <c r="AW5588"/>
      <c r="AX5588"/>
      <c r="AY5588"/>
      <c r="AZ5588"/>
      <c r="BA5588"/>
      <c r="BB5588"/>
      <c r="BC5588"/>
      <c r="BD5588"/>
      <c r="BE5588"/>
      <c r="BF5588"/>
      <c r="BG5588"/>
      <c r="BH5588"/>
      <c r="BI5588"/>
      <c r="BJ5588"/>
      <c r="BK5588"/>
      <c r="BL5588"/>
      <c r="BM5588"/>
      <c r="BN5588"/>
      <c r="BO5588"/>
      <c r="BP5588"/>
      <c r="BQ5588"/>
      <c r="BR5588"/>
      <c r="BS5588"/>
      <c r="BT5588"/>
      <c r="BU5588"/>
      <c r="BV5588"/>
      <c r="BW5588"/>
      <c r="BX5588"/>
      <c r="BY5588"/>
      <c r="BZ5588"/>
      <c r="CA5588"/>
      <c r="CB5588"/>
      <c r="CC5588"/>
      <c r="CD5588"/>
      <c r="CE5588"/>
      <c r="CF5588"/>
      <c r="CG5588"/>
      <c r="CH5588"/>
      <c r="CI5588"/>
      <c r="CJ5588"/>
      <c r="CK5588"/>
      <c r="CL5588"/>
      <c r="CM5588"/>
      <c r="CN5588"/>
      <c r="CO5588"/>
      <c r="CP5588"/>
      <c r="CQ5588"/>
      <c r="CR5588"/>
      <c r="CS5588"/>
      <c r="CT5588"/>
      <c r="CU5588"/>
      <c r="CV5588"/>
    </row>
    <row r="5589" spans="10:100" x14ac:dyDescent="0.25">
      <c r="J5589"/>
      <c r="K5589"/>
      <c r="L5589"/>
      <c r="M5589"/>
      <c r="N5589"/>
      <c r="O5589"/>
      <c r="P5589"/>
      <c r="Q5589"/>
      <c r="R5589"/>
      <c r="S5589"/>
      <c r="T5589"/>
      <c r="U5589"/>
      <c r="V5589"/>
      <c r="W5589"/>
      <c r="X5589"/>
      <c r="Y5589"/>
      <c r="Z5589"/>
      <c r="AA5589"/>
      <c r="AB5589"/>
      <c r="AC5589"/>
      <c r="AD5589"/>
      <c r="AE5589"/>
      <c r="AF5589"/>
      <c r="AG5589"/>
      <c r="AH5589"/>
      <c r="AI5589"/>
      <c r="AJ5589"/>
      <c r="AK5589"/>
      <c r="AL5589"/>
      <c r="AM5589"/>
      <c r="AN5589"/>
      <c r="AO5589"/>
      <c r="AP5589"/>
      <c r="AQ5589"/>
      <c r="AR5589"/>
      <c r="AS5589"/>
      <c r="AT5589"/>
      <c r="AU5589"/>
      <c r="AV5589"/>
      <c r="AW5589"/>
      <c r="AX5589"/>
      <c r="AY5589"/>
      <c r="AZ5589"/>
      <c r="BA5589"/>
      <c r="BB5589"/>
      <c r="BC5589"/>
      <c r="BD5589"/>
      <c r="BE5589"/>
      <c r="BF5589"/>
      <c r="BG5589"/>
      <c r="BH5589"/>
      <c r="BI5589"/>
      <c r="BJ5589"/>
      <c r="BK5589"/>
      <c r="BL5589"/>
      <c r="BM5589"/>
      <c r="BN5589"/>
      <c r="BO5589"/>
      <c r="BP5589"/>
      <c r="BQ5589"/>
      <c r="BR5589"/>
      <c r="BS5589"/>
      <c r="BT5589"/>
      <c r="BU5589"/>
      <c r="BV5589"/>
      <c r="BW5589"/>
      <c r="BX5589"/>
      <c r="BY5589"/>
      <c r="BZ5589"/>
      <c r="CA5589"/>
      <c r="CB5589"/>
      <c r="CC5589"/>
      <c r="CD5589"/>
      <c r="CE5589"/>
      <c r="CF5589"/>
      <c r="CG5589"/>
      <c r="CH5589"/>
      <c r="CI5589"/>
      <c r="CJ5589"/>
      <c r="CK5589"/>
      <c r="CL5589"/>
      <c r="CM5589"/>
      <c r="CN5589"/>
      <c r="CO5589"/>
      <c r="CP5589"/>
      <c r="CQ5589"/>
      <c r="CR5589"/>
      <c r="CS5589"/>
      <c r="CT5589"/>
      <c r="CU5589"/>
      <c r="CV5589"/>
    </row>
    <row r="5590" spans="10:100" x14ac:dyDescent="0.25">
      <c r="J5590"/>
      <c r="K5590"/>
      <c r="L5590"/>
      <c r="M5590"/>
      <c r="N5590"/>
      <c r="O5590"/>
      <c r="P5590"/>
      <c r="Q5590"/>
      <c r="R5590"/>
      <c r="S5590"/>
      <c r="T5590"/>
      <c r="U5590"/>
      <c r="V5590"/>
      <c r="W5590"/>
      <c r="X5590"/>
      <c r="Y5590"/>
      <c r="Z5590"/>
      <c r="AA5590"/>
      <c r="AB5590"/>
      <c r="AC5590"/>
      <c r="AD5590"/>
      <c r="AE5590"/>
      <c r="AF5590"/>
      <c r="AG5590"/>
      <c r="AH5590"/>
      <c r="AI5590"/>
      <c r="AJ5590"/>
      <c r="AK5590"/>
      <c r="AL5590"/>
      <c r="AM5590"/>
      <c r="AN5590"/>
      <c r="AO5590"/>
      <c r="AP5590"/>
      <c r="AQ5590"/>
      <c r="AR5590"/>
      <c r="AS5590"/>
      <c r="AT5590"/>
      <c r="AU5590"/>
      <c r="AV5590"/>
      <c r="AW5590"/>
      <c r="AX5590"/>
      <c r="AY5590"/>
      <c r="AZ5590"/>
      <c r="BA5590"/>
      <c r="BB5590"/>
      <c r="BC5590"/>
      <c r="BD5590"/>
      <c r="BE5590"/>
      <c r="BF5590"/>
      <c r="BG5590"/>
      <c r="BH5590"/>
      <c r="BI5590"/>
      <c r="BJ5590"/>
      <c r="BK5590"/>
      <c r="BL5590"/>
      <c r="BM5590"/>
      <c r="BN5590"/>
      <c r="BO5590"/>
      <c r="BP5590"/>
      <c r="BQ5590"/>
      <c r="BR5590"/>
      <c r="BS5590"/>
      <c r="BT5590"/>
      <c r="BU5590"/>
      <c r="BV5590"/>
      <c r="BW5590"/>
      <c r="BX5590"/>
      <c r="BY5590"/>
      <c r="BZ5590"/>
      <c r="CA5590"/>
      <c r="CB5590"/>
      <c r="CC5590"/>
      <c r="CD5590"/>
      <c r="CE5590"/>
      <c r="CF5590"/>
      <c r="CG5590"/>
      <c r="CH5590"/>
      <c r="CI5590"/>
      <c r="CJ5590"/>
      <c r="CK5590"/>
      <c r="CL5590"/>
      <c r="CM5590"/>
      <c r="CN5590"/>
      <c r="CO5590"/>
      <c r="CP5590"/>
      <c r="CQ5590"/>
      <c r="CR5590"/>
      <c r="CS5590"/>
      <c r="CT5590"/>
      <c r="CU5590"/>
      <c r="CV5590"/>
    </row>
    <row r="5591" spans="10:100" x14ac:dyDescent="0.25">
      <c r="J5591"/>
      <c r="K5591"/>
      <c r="L5591"/>
      <c r="M5591"/>
      <c r="N5591"/>
      <c r="O5591"/>
      <c r="P5591"/>
      <c r="Q5591"/>
      <c r="R5591"/>
      <c r="S5591"/>
      <c r="T5591"/>
      <c r="U5591"/>
      <c r="V5591"/>
      <c r="W5591"/>
      <c r="X5591"/>
      <c r="Y5591"/>
      <c r="Z5591"/>
      <c r="AA5591"/>
      <c r="AB5591"/>
      <c r="AC5591"/>
      <c r="AD5591"/>
      <c r="AE5591"/>
      <c r="AF5591"/>
      <c r="AG5591"/>
      <c r="AH5591"/>
      <c r="AI5591"/>
      <c r="AJ5591"/>
      <c r="AK5591"/>
      <c r="AL5591"/>
      <c r="AM5591"/>
      <c r="AN5591"/>
      <c r="AO5591"/>
      <c r="AP5591"/>
      <c r="AQ5591"/>
      <c r="AR5591"/>
      <c r="AS5591"/>
      <c r="AT5591"/>
      <c r="AU5591"/>
      <c r="AV5591"/>
      <c r="AW5591"/>
      <c r="AX5591"/>
      <c r="AY5591"/>
      <c r="AZ5591"/>
      <c r="BA5591"/>
      <c r="BB5591"/>
      <c r="BC5591"/>
      <c r="BD5591"/>
      <c r="BE5591"/>
      <c r="BF5591"/>
      <c r="BG5591"/>
      <c r="BH5591"/>
      <c r="BI5591"/>
      <c r="BJ5591"/>
      <c r="BK5591"/>
      <c r="BL5591"/>
      <c r="BM5591"/>
      <c r="BN5591"/>
      <c r="BO5591"/>
      <c r="BP5591"/>
      <c r="BQ5591"/>
      <c r="BR5591"/>
      <c r="BS5591"/>
      <c r="BT5591"/>
      <c r="BU5591"/>
      <c r="BV5591"/>
      <c r="BW5591"/>
      <c r="BX5591"/>
      <c r="BY5591"/>
      <c r="BZ5591"/>
      <c r="CA5591"/>
      <c r="CB5591"/>
      <c r="CC5591"/>
      <c r="CD5591"/>
      <c r="CE5591"/>
      <c r="CF5591"/>
      <c r="CG5591"/>
      <c r="CH5591"/>
      <c r="CI5591"/>
      <c r="CJ5591"/>
      <c r="CK5591"/>
      <c r="CL5591"/>
      <c r="CM5591"/>
      <c r="CN5591"/>
      <c r="CO5591"/>
      <c r="CP5591"/>
      <c r="CQ5591"/>
      <c r="CR5591"/>
      <c r="CS5591"/>
      <c r="CT5591"/>
      <c r="CU5591"/>
      <c r="CV5591"/>
    </row>
    <row r="5592" spans="10:100" x14ac:dyDescent="0.25">
      <c r="J5592"/>
      <c r="K5592"/>
      <c r="L5592"/>
      <c r="M5592"/>
      <c r="N5592"/>
      <c r="O5592"/>
      <c r="P5592"/>
      <c r="Q5592"/>
      <c r="R5592"/>
      <c r="S5592"/>
      <c r="T5592"/>
      <c r="U5592"/>
      <c r="V5592"/>
      <c r="W5592"/>
      <c r="X5592"/>
      <c r="Y5592"/>
      <c r="Z5592"/>
      <c r="AA5592"/>
      <c r="AB5592"/>
      <c r="AC5592"/>
      <c r="AD5592"/>
      <c r="AE5592"/>
      <c r="AF5592"/>
      <c r="AG5592"/>
      <c r="AH5592"/>
      <c r="AI5592"/>
      <c r="AJ5592"/>
      <c r="AK5592"/>
      <c r="AL5592"/>
      <c r="AM5592"/>
      <c r="AN5592"/>
      <c r="AO5592"/>
      <c r="AP5592"/>
      <c r="AQ5592"/>
      <c r="AR5592"/>
      <c r="AS5592"/>
      <c r="AT5592"/>
      <c r="AU5592"/>
      <c r="AV5592"/>
      <c r="AW5592"/>
      <c r="AX5592"/>
      <c r="AY5592"/>
      <c r="AZ5592"/>
      <c r="BA5592"/>
      <c r="BB5592"/>
      <c r="BC5592"/>
      <c r="BD5592"/>
      <c r="BE5592"/>
      <c r="BF5592"/>
      <c r="BG5592"/>
      <c r="BH5592"/>
      <c r="BI5592"/>
      <c r="BJ5592"/>
      <c r="BK5592"/>
      <c r="BL5592"/>
      <c r="BM5592"/>
      <c r="BN5592"/>
      <c r="BO5592"/>
      <c r="BP5592"/>
      <c r="BQ5592"/>
      <c r="BR5592"/>
      <c r="BS5592"/>
      <c r="BT5592"/>
      <c r="BU5592"/>
      <c r="BV5592"/>
      <c r="BW5592"/>
      <c r="BX5592"/>
      <c r="BY5592"/>
      <c r="BZ5592"/>
      <c r="CA5592"/>
      <c r="CB5592"/>
      <c r="CC5592"/>
      <c r="CD5592"/>
      <c r="CE5592"/>
      <c r="CF5592"/>
      <c r="CG5592"/>
      <c r="CH5592"/>
      <c r="CI5592"/>
      <c r="CJ5592"/>
      <c r="CK5592"/>
      <c r="CL5592"/>
      <c r="CM5592"/>
      <c r="CN5592"/>
      <c r="CO5592"/>
      <c r="CP5592"/>
      <c r="CQ5592"/>
      <c r="CR5592"/>
      <c r="CS5592"/>
      <c r="CT5592"/>
      <c r="CU5592"/>
      <c r="CV5592"/>
    </row>
    <row r="5593" spans="10:100" x14ac:dyDescent="0.25">
      <c r="J5593"/>
      <c r="K5593"/>
      <c r="L5593"/>
      <c r="M5593"/>
      <c r="N5593"/>
      <c r="O5593"/>
      <c r="P5593"/>
      <c r="Q5593"/>
      <c r="R5593"/>
      <c r="S5593"/>
      <c r="T5593"/>
      <c r="U5593"/>
      <c r="V5593"/>
      <c r="W5593"/>
      <c r="X5593"/>
      <c r="Y5593"/>
      <c r="Z5593"/>
      <c r="AA5593"/>
      <c r="AB5593"/>
      <c r="AC5593"/>
      <c r="AD5593"/>
      <c r="AE5593"/>
      <c r="AF5593"/>
      <c r="AG5593"/>
      <c r="AH5593"/>
      <c r="AI5593"/>
      <c r="AJ5593"/>
      <c r="AK5593"/>
      <c r="AL5593"/>
      <c r="AM5593"/>
      <c r="AN5593"/>
      <c r="AO5593"/>
      <c r="AP5593"/>
      <c r="AQ5593"/>
      <c r="AR5593"/>
      <c r="AS5593"/>
      <c r="AT5593"/>
      <c r="AU5593"/>
      <c r="AV5593"/>
      <c r="AW5593"/>
      <c r="AX5593"/>
      <c r="AY5593"/>
      <c r="AZ5593"/>
      <c r="BA5593"/>
      <c r="BB5593"/>
      <c r="BC5593"/>
      <c r="BD5593"/>
      <c r="BE5593"/>
      <c r="BF5593"/>
      <c r="BG5593"/>
      <c r="BH5593"/>
      <c r="BI5593"/>
      <c r="BJ5593"/>
      <c r="BK5593"/>
      <c r="BL5593"/>
      <c r="BM5593"/>
      <c r="BN5593"/>
      <c r="BO5593"/>
      <c r="BP5593"/>
      <c r="BQ5593"/>
      <c r="BR5593"/>
      <c r="BS5593"/>
      <c r="BT5593"/>
      <c r="BU5593"/>
      <c r="BV5593"/>
      <c r="BW5593"/>
      <c r="BX5593"/>
      <c r="BY5593"/>
      <c r="BZ5593"/>
      <c r="CA5593"/>
      <c r="CB5593"/>
      <c r="CC5593"/>
      <c r="CD5593"/>
      <c r="CE5593"/>
      <c r="CF5593"/>
      <c r="CG5593"/>
      <c r="CH5593"/>
      <c r="CI5593"/>
      <c r="CJ5593"/>
      <c r="CK5593"/>
      <c r="CL5593"/>
      <c r="CM5593"/>
      <c r="CN5593"/>
      <c r="CO5593"/>
      <c r="CP5593"/>
      <c r="CQ5593"/>
      <c r="CR5593"/>
      <c r="CS5593"/>
      <c r="CT5593"/>
      <c r="CU5593"/>
      <c r="CV5593"/>
    </row>
    <row r="5594" spans="10:100" x14ac:dyDescent="0.25">
      <c r="J5594"/>
      <c r="K5594"/>
      <c r="L5594"/>
      <c r="M5594"/>
      <c r="N5594"/>
      <c r="O5594"/>
      <c r="P5594"/>
      <c r="Q5594"/>
      <c r="R5594"/>
      <c r="S5594"/>
      <c r="T5594"/>
      <c r="U5594"/>
      <c r="V5594"/>
      <c r="W5594"/>
      <c r="X5594"/>
      <c r="Y5594"/>
      <c r="Z5594"/>
      <c r="AA5594"/>
      <c r="AB5594"/>
      <c r="AC5594"/>
      <c r="AD5594"/>
      <c r="AE5594"/>
      <c r="AF5594"/>
      <c r="AG5594"/>
      <c r="AH5594"/>
      <c r="AI5594"/>
      <c r="AJ5594"/>
      <c r="AK5594"/>
      <c r="AL5594"/>
      <c r="AM5594"/>
      <c r="AN5594"/>
      <c r="AO5594"/>
      <c r="AP5594"/>
      <c r="AQ5594"/>
      <c r="AR5594"/>
      <c r="AS5594"/>
      <c r="AT5594"/>
      <c r="AU5594"/>
      <c r="AV5594"/>
      <c r="AW5594"/>
      <c r="AX5594"/>
      <c r="AY5594"/>
      <c r="AZ5594"/>
      <c r="BA5594"/>
      <c r="BB5594"/>
      <c r="BC5594"/>
      <c r="BD5594"/>
      <c r="BE5594"/>
      <c r="BF5594"/>
      <c r="BG5594"/>
      <c r="BH5594"/>
      <c r="BI5594"/>
      <c r="BJ5594"/>
      <c r="BK5594"/>
      <c r="BL5594"/>
      <c r="BM5594"/>
      <c r="BN5594"/>
      <c r="BO5594"/>
      <c r="BP5594"/>
      <c r="BQ5594"/>
      <c r="BR5594"/>
      <c r="BS5594"/>
      <c r="BT5594"/>
      <c r="BU5594"/>
      <c r="BV5594"/>
      <c r="BW5594"/>
      <c r="BX5594"/>
      <c r="BY5594"/>
      <c r="BZ5594"/>
      <c r="CA5594"/>
      <c r="CB5594"/>
      <c r="CC5594"/>
      <c r="CD5594"/>
      <c r="CE5594"/>
      <c r="CF5594"/>
      <c r="CG5594"/>
      <c r="CH5594"/>
      <c r="CI5594"/>
      <c r="CJ5594"/>
      <c r="CK5594"/>
      <c r="CL5594"/>
      <c r="CM5594"/>
      <c r="CN5594"/>
      <c r="CO5594"/>
      <c r="CP5594"/>
      <c r="CQ5594"/>
      <c r="CR5594"/>
      <c r="CS5594"/>
      <c r="CT5594"/>
      <c r="CU5594"/>
      <c r="CV5594"/>
    </row>
    <row r="5595" spans="10:100" x14ac:dyDescent="0.25">
      <c r="J5595"/>
      <c r="K5595"/>
      <c r="L5595"/>
      <c r="M5595"/>
      <c r="N5595"/>
      <c r="O5595"/>
      <c r="P5595"/>
      <c r="Q5595"/>
      <c r="R5595"/>
      <c r="S5595"/>
      <c r="T5595"/>
      <c r="U5595"/>
      <c r="V5595"/>
      <c r="W5595"/>
      <c r="X5595"/>
      <c r="Y5595"/>
      <c r="Z5595"/>
      <c r="AA5595"/>
      <c r="AB5595"/>
      <c r="AC5595"/>
      <c r="AD5595"/>
      <c r="AE5595"/>
      <c r="AF5595"/>
      <c r="AG5595"/>
      <c r="AH5595"/>
      <c r="AI5595"/>
      <c r="AJ5595"/>
      <c r="AK5595"/>
      <c r="AL5595"/>
      <c r="AM5595"/>
      <c r="AN5595"/>
      <c r="AO5595"/>
      <c r="AP5595"/>
      <c r="AQ5595"/>
      <c r="AR5595"/>
      <c r="AS5595"/>
      <c r="AT5595"/>
      <c r="AU5595"/>
      <c r="AV5595"/>
      <c r="AW5595"/>
      <c r="AX5595"/>
      <c r="AY5595"/>
      <c r="AZ5595"/>
      <c r="BA5595"/>
      <c r="BB5595"/>
      <c r="BC5595"/>
      <c r="BD5595"/>
      <c r="BE5595"/>
      <c r="BF5595"/>
      <c r="BG5595"/>
      <c r="BH5595"/>
      <c r="BI5595"/>
      <c r="BJ5595"/>
      <c r="BK5595"/>
      <c r="BL5595"/>
      <c r="BM5595"/>
      <c r="BN5595"/>
      <c r="BO5595"/>
      <c r="BP5595"/>
      <c r="BQ5595"/>
      <c r="BR5595"/>
      <c r="BS5595"/>
      <c r="BT5595"/>
      <c r="BU5595"/>
      <c r="BV5595"/>
      <c r="BW5595"/>
      <c r="BX5595"/>
      <c r="BY5595"/>
      <c r="BZ5595"/>
      <c r="CA5595"/>
      <c r="CB5595"/>
      <c r="CC5595"/>
      <c r="CD5595"/>
      <c r="CE5595"/>
      <c r="CF5595"/>
      <c r="CG5595"/>
      <c r="CH5595"/>
      <c r="CI5595"/>
      <c r="CJ5595"/>
      <c r="CK5595"/>
      <c r="CL5595"/>
      <c r="CM5595"/>
      <c r="CN5595"/>
      <c r="CO5595"/>
      <c r="CP5595"/>
      <c r="CQ5595"/>
      <c r="CR5595"/>
      <c r="CS5595"/>
      <c r="CT5595"/>
      <c r="CU5595"/>
      <c r="CV5595"/>
    </row>
    <row r="5596" spans="10:100" x14ac:dyDescent="0.25">
      <c r="J5596"/>
      <c r="K5596"/>
      <c r="L5596"/>
      <c r="M5596"/>
      <c r="N5596"/>
      <c r="O5596"/>
      <c r="P5596"/>
      <c r="Q5596"/>
      <c r="R5596"/>
      <c r="S5596"/>
      <c r="T5596"/>
      <c r="U5596"/>
      <c r="V5596"/>
      <c r="W5596"/>
      <c r="X5596"/>
      <c r="Y5596"/>
      <c r="Z5596"/>
      <c r="AA5596"/>
      <c r="AB5596"/>
      <c r="AC5596"/>
      <c r="AD5596"/>
      <c r="AE5596"/>
      <c r="AF5596"/>
      <c r="AG5596"/>
      <c r="AH5596"/>
      <c r="AI5596"/>
      <c r="AJ5596"/>
      <c r="AK5596"/>
      <c r="AL5596"/>
      <c r="AM5596"/>
      <c r="AN5596"/>
      <c r="AO5596"/>
      <c r="AP5596"/>
      <c r="AQ5596"/>
      <c r="AR5596"/>
      <c r="AS5596"/>
      <c r="AT5596"/>
      <c r="AU5596"/>
      <c r="AV5596"/>
      <c r="AW5596"/>
      <c r="AX5596"/>
      <c r="AY5596"/>
      <c r="AZ5596"/>
      <c r="BA5596"/>
      <c r="BB5596"/>
      <c r="BC5596"/>
      <c r="BD5596"/>
      <c r="BE5596"/>
      <c r="BF5596"/>
      <c r="BG5596"/>
      <c r="BH5596"/>
      <c r="BI5596"/>
      <c r="BJ5596"/>
      <c r="BK5596"/>
      <c r="BL5596"/>
      <c r="BM5596"/>
      <c r="BN5596"/>
      <c r="BO5596"/>
      <c r="BP5596"/>
      <c r="BQ5596"/>
      <c r="BR5596"/>
      <c r="BS5596"/>
      <c r="BT5596"/>
      <c r="BU5596"/>
      <c r="BV5596"/>
      <c r="BW5596"/>
      <c r="BX5596"/>
      <c r="BY5596"/>
      <c r="BZ5596"/>
      <c r="CA5596"/>
      <c r="CB5596"/>
      <c r="CC5596"/>
      <c r="CD5596"/>
      <c r="CE5596"/>
      <c r="CF5596"/>
      <c r="CG5596"/>
      <c r="CH5596"/>
      <c r="CI5596"/>
      <c r="CJ5596"/>
      <c r="CK5596"/>
      <c r="CL5596"/>
      <c r="CM5596"/>
      <c r="CN5596"/>
      <c r="CO5596"/>
      <c r="CP5596"/>
      <c r="CQ5596"/>
      <c r="CR5596"/>
      <c r="CS5596"/>
      <c r="CT5596"/>
      <c r="CU5596"/>
      <c r="CV5596"/>
    </row>
    <row r="5597" spans="10:100" x14ac:dyDescent="0.25">
      <c r="J5597"/>
      <c r="K5597"/>
      <c r="L5597"/>
      <c r="M5597"/>
      <c r="N5597"/>
      <c r="O5597"/>
      <c r="P5597"/>
      <c r="Q5597"/>
      <c r="R5597"/>
      <c r="S5597"/>
      <c r="T5597"/>
      <c r="U5597"/>
      <c r="V5597"/>
      <c r="W5597"/>
      <c r="X5597"/>
      <c r="Y5597"/>
      <c r="Z5597"/>
      <c r="AA5597"/>
      <c r="AB5597"/>
      <c r="AC5597"/>
      <c r="AD5597"/>
      <c r="AE5597"/>
      <c r="AF5597"/>
      <c r="AG5597"/>
      <c r="AH5597"/>
      <c r="AI5597"/>
      <c r="AJ5597"/>
      <c r="AK5597"/>
      <c r="AL5597"/>
      <c r="AM5597"/>
      <c r="AN5597"/>
      <c r="AO5597"/>
      <c r="AP5597"/>
      <c r="AQ5597"/>
      <c r="AR5597"/>
      <c r="AS5597"/>
      <c r="AT5597"/>
      <c r="AU5597"/>
      <c r="AV5597"/>
      <c r="AW5597"/>
      <c r="AX5597"/>
      <c r="AY5597"/>
      <c r="AZ5597"/>
      <c r="BA5597"/>
      <c r="BB5597"/>
      <c r="BC5597"/>
      <c r="BD5597"/>
      <c r="BE5597"/>
      <c r="BF5597"/>
      <c r="BG5597"/>
      <c r="BH5597"/>
      <c r="BI5597"/>
      <c r="BJ5597"/>
      <c r="BK5597"/>
      <c r="BL5597"/>
      <c r="BM5597"/>
      <c r="BN5597"/>
      <c r="BO5597"/>
      <c r="BP5597"/>
      <c r="BQ5597"/>
      <c r="BR5597"/>
      <c r="BS5597"/>
      <c r="BT5597"/>
      <c r="BU5597"/>
      <c r="BV5597"/>
      <c r="BW5597"/>
      <c r="BX5597"/>
      <c r="BY5597"/>
      <c r="BZ5597"/>
      <c r="CA5597"/>
      <c r="CB5597"/>
      <c r="CC5597"/>
      <c r="CD5597"/>
      <c r="CE5597"/>
      <c r="CF5597"/>
      <c r="CG5597"/>
      <c r="CH5597"/>
      <c r="CI5597"/>
      <c r="CJ5597"/>
      <c r="CK5597"/>
      <c r="CL5597"/>
      <c r="CM5597"/>
      <c r="CN5597"/>
      <c r="CO5597"/>
      <c r="CP5597"/>
      <c r="CQ5597"/>
      <c r="CR5597"/>
      <c r="CS5597"/>
      <c r="CT5597"/>
      <c r="CU5597"/>
      <c r="CV5597"/>
    </row>
    <row r="5598" spans="10:100" x14ac:dyDescent="0.25">
      <c r="J5598"/>
      <c r="K5598"/>
      <c r="L5598"/>
      <c r="M5598"/>
      <c r="N5598"/>
      <c r="O5598"/>
      <c r="P5598"/>
      <c r="Q5598"/>
      <c r="R5598"/>
      <c r="S5598"/>
      <c r="T5598"/>
      <c r="U5598"/>
      <c r="V5598"/>
      <c r="W5598"/>
      <c r="X5598"/>
      <c r="Y5598"/>
      <c r="Z5598"/>
      <c r="AA5598"/>
      <c r="AB5598"/>
      <c r="AC5598"/>
      <c r="AD5598"/>
      <c r="AE5598"/>
      <c r="AF5598"/>
      <c r="AG5598"/>
      <c r="AH5598"/>
      <c r="AI5598"/>
      <c r="AJ5598"/>
      <c r="AK5598"/>
      <c r="AL5598"/>
      <c r="AM5598"/>
      <c r="AN5598"/>
      <c r="AO5598"/>
      <c r="AP5598"/>
      <c r="AQ5598"/>
      <c r="AR5598"/>
      <c r="AS5598"/>
      <c r="AT5598"/>
      <c r="AU5598"/>
      <c r="AV5598"/>
      <c r="AW5598"/>
      <c r="AX5598"/>
      <c r="AY5598"/>
      <c r="AZ5598"/>
      <c r="BA5598"/>
      <c r="BB5598"/>
      <c r="BC5598"/>
      <c r="BD5598"/>
      <c r="BE5598"/>
      <c r="BF5598"/>
      <c r="BG5598"/>
      <c r="BH5598"/>
      <c r="BI5598"/>
      <c r="BJ5598"/>
      <c r="BK5598"/>
      <c r="BL5598"/>
      <c r="BM5598"/>
      <c r="BN5598"/>
      <c r="BO5598"/>
      <c r="BP5598"/>
      <c r="BQ5598"/>
      <c r="BR5598"/>
      <c r="BS5598"/>
      <c r="BT5598"/>
      <c r="BU5598"/>
      <c r="BV5598"/>
      <c r="BW5598"/>
      <c r="BX5598"/>
      <c r="BY5598"/>
      <c r="BZ5598"/>
      <c r="CA5598"/>
      <c r="CB5598"/>
      <c r="CC5598"/>
      <c r="CD5598"/>
      <c r="CE5598"/>
      <c r="CF5598"/>
      <c r="CG5598"/>
      <c r="CH5598"/>
      <c r="CI5598"/>
      <c r="CJ5598"/>
      <c r="CK5598"/>
      <c r="CL5598"/>
      <c r="CM5598"/>
      <c r="CN5598"/>
      <c r="CO5598"/>
      <c r="CP5598"/>
      <c r="CQ5598"/>
      <c r="CR5598"/>
      <c r="CS5598"/>
      <c r="CT5598"/>
      <c r="CU5598"/>
      <c r="CV5598"/>
    </row>
    <row r="5599" spans="10:100" x14ac:dyDescent="0.25">
      <c r="J5599"/>
      <c r="K5599"/>
      <c r="L5599"/>
      <c r="M5599"/>
      <c r="N5599"/>
      <c r="O5599"/>
      <c r="P5599"/>
      <c r="Q5599"/>
      <c r="R5599"/>
      <c r="S5599"/>
      <c r="T5599"/>
      <c r="U5599"/>
      <c r="V5599"/>
      <c r="W5599"/>
      <c r="X5599"/>
      <c r="Y5599"/>
      <c r="Z5599"/>
      <c r="AA5599"/>
      <c r="AB5599"/>
      <c r="AC5599"/>
      <c r="AD5599"/>
      <c r="AE5599"/>
      <c r="AF5599"/>
      <c r="AG5599"/>
      <c r="AH5599"/>
      <c r="AI5599"/>
      <c r="AJ5599"/>
      <c r="AK5599"/>
      <c r="AL5599"/>
      <c r="AM5599"/>
      <c r="AN5599"/>
      <c r="AO5599"/>
      <c r="AP5599"/>
      <c r="AQ5599"/>
      <c r="AR5599"/>
      <c r="AS5599"/>
      <c r="AT5599"/>
      <c r="AU5599"/>
      <c r="AV5599"/>
      <c r="AW5599"/>
      <c r="AX5599"/>
      <c r="AY5599"/>
      <c r="AZ5599"/>
      <c r="BA5599"/>
      <c r="BB5599"/>
      <c r="BC5599"/>
      <c r="BD5599"/>
      <c r="BE5599"/>
      <c r="BF5599"/>
      <c r="BG5599"/>
      <c r="BH5599"/>
      <c r="BI5599"/>
      <c r="BJ5599"/>
      <c r="BK5599"/>
      <c r="BL5599"/>
      <c r="BM5599"/>
      <c r="BN5599"/>
      <c r="BO5599"/>
      <c r="BP5599"/>
      <c r="BQ5599"/>
      <c r="BR5599"/>
      <c r="BS5599"/>
      <c r="BT5599"/>
      <c r="BU5599"/>
      <c r="BV5599"/>
      <c r="BW5599"/>
      <c r="BX5599"/>
      <c r="BY5599"/>
      <c r="BZ5599"/>
      <c r="CA5599"/>
      <c r="CB5599"/>
      <c r="CC5599"/>
      <c r="CD5599"/>
      <c r="CE5599"/>
      <c r="CF5599"/>
      <c r="CG5599"/>
      <c r="CH5599"/>
      <c r="CI5599"/>
      <c r="CJ5599"/>
      <c r="CK5599"/>
      <c r="CL5599"/>
      <c r="CM5599"/>
      <c r="CN5599"/>
      <c r="CO5599"/>
      <c r="CP5599"/>
      <c r="CQ5599"/>
      <c r="CR5599"/>
      <c r="CS5599"/>
      <c r="CT5599"/>
      <c r="CU5599"/>
      <c r="CV5599"/>
    </row>
    <row r="5600" spans="10:100" x14ac:dyDescent="0.25">
      <c r="J5600"/>
      <c r="K5600"/>
      <c r="L5600"/>
      <c r="M5600"/>
      <c r="N5600"/>
      <c r="O5600"/>
      <c r="P5600"/>
      <c r="Q5600"/>
      <c r="R5600"/>
      <c r="S5600"/>
      <c r="T5600"/>
      <c r="U5600"/>
      <c r="V5600"/>
      <c r="W5600"/>
      <c r="X5600"/>
      <c r="Y5600"/>
      <c r="Z5600"/>
      <c r="AA5600"/>
      <c r="AB5600"/>
      <c r="AC5600"/>
      <c r="AD5600"/>
      <c r="AE5600"/>
      <c r="AF5600"/>
      <c r="AG5600"/>
      <c r="AH5600"/>
      <c r="AI5600"/>
      <c r="AJ5600"/>
      <c r="AK5600"/>
      <c r="AL5600"/>
      <c r="AM5600"/>
      <c r="AN5600"/>
      <c r="AO5600"/>
      <c r="AP5600"/>
      <c r="AQ5600"/>
      <c r="AR5600"/>
      <c r="AS5600"/>
      <c r="AT5600"/>
      <c r="AU5600"/>
      <c r="AV5600"/>
      <c r="AW5600"/>
      <c r="AX5600"/>
      <c r="AY5600"/>
      <c r="AZ5600"/>
      <c r="BA5600"/>
      <c r="BB5600"/>
      <c r="BC5600"/>
      <c r="BD5600"/>
      <c r="BE5600"/>
      <c r="BF5600"/>
      <c r="BG5600"/>
      <c r="BH5600"/>
      <c r="BI5600"/>
      <c r="BJ5600"/>
      <c r="BK5600"/>
      <c r="BL5600"/>
      <c r="BM5600"/>
      <c r="BN5600"/>
      <c r="BO5600"/>
      <c r="BP5600"/>
      <c r="BQ5600"/>
      <c r="BR5600"/>
      <c r="BS5600"/>
      <c r="BT5600"/>
      <c r="BU5600"/>
      <c r="BV5600"/>
      <c r="BW5600"/>
      <c r="BX5600"/>
      <c r="BY5600"/>
      <c r="BZ5600"/>
      <c r="CA5600"/>
      <c r="CB5600"/>
      <c r="CC5600"/>
      <c r="CD5600"/>
      <c r="CE5600"/>
      <c r="CF5600"/>
      <c r="CG5600"/>
      <c r="CH5600"/>
      <c r="CI5600"/>
      <c r="CJ5600"/>
      <c r="CK5600"/>
      <c r="CL5600"/>
      <c r="CM5600"/>
      <c r="CN5600"/>
      <c r="CO5600"/>
      <c r="CP5600"/>
      <c r="CQ5600"/>
      <c r="CR5600"/>
      <c r="CS5600"/>
      <c r="CT5600"/>
      <c r="CU5600"/>
      <c r="CV5600"/>
    </row>
    <row r="5601" spans="10:100" x14ac:dyDescent="0.25">
      <c r="J5601"/>
      <c r="K5601"/>
      <c r="L5601"/>
      <c r="M5601"/>
      <c r="N5601"/>
      <c r="O5601"/>
      <c r="P5601"/>
      <c r="Q5601"/>
      <c r="R5601"/>
      <c r="S5601"/>
      <c r="T5601"/>
      <c r="U5601"/>
      <c r="V5601"/>
      <c r="W5601"/>
      <c r="X5601"/>
      <c r="Y5601"/>
      <c r="Z5601"/>
      <c r="AA5601"/>
      <c r="AB5601"/>
      <c r="AC5601"/>
      <c r="AD5601"/>
      <c r="AE5601"/>
      <c r="AF5601"/>
      <c r="AG5601"/>
      <c r="AH5601"/>
      <c r="AI5601"/>
      <c r="AJ5601"/>
      <c r="AK5601"/>
      <c r="AL5601"/>
      <c r="AM5601"/>
      <c r="AN5601"/>
      <c r="AO5601"/>
      <c r="AP5601"/>
      <c r="AQ5601"/>
      <c r="AR5601"/>
      <c r="AS5601"/>
      <c r="AT5601"/>
      <c r="AU5601"/>
      <c r="AV5601"/>
      <c r="AW5601"/>
      <c r="AX5601"/>
      <c r="AY5601"/>
      <c r="AZ5601"/>
      <c r="BA5601"/>
      <c r="BB5601"/>
      <c r="BC5601"/>
      <c r="BD5601"/>
      <c r="BE5601"/>
      <c r="BF5601"/>
      <c r="BG5601"/>
      <c r="BH5601"/>
      <c r="BI5601"/>
      <c r="BJ5601"/>
      <c r="BK5601"/>
      <c r="BL5601"/>
      <c r="BM5601"/>
      <c r="BN5601"/>
      <c r="BO5601"/>
      <c r="BP5601"/>
      <c r="BQ5601"/>
      <c r="BR5601"/>
      <c r="BS5601"/>
      <c r="BT5601"/>
      <c r="BU5601"/>
      <c r="BV5601"/>
      <c r="BW5601"/>
      <c r="BX5601"/>
      <c r="BY5601"/>
      <c r="BZ5601"/>
      <c r="CA5601"/>
      <c r="CB5601"/>
      <c r="CC5601"/>
      <c r="CD5601"/>
      <c r="CE5601"/>
      <c r="CF5601"/>
      <c r="CG5601"/>
      <c r="CH5601"/>
      <c r="CI5601"/>
      <c r="CJ5601"/>
      <c r="CK5601"/>
      <c r="CL5601"/>
      <c r="CM5601"/>
      <c r="CN5601"/>
      <c r="CO5601"/>
      <c r="CP5601"/>
      <c r="CQ5601"/>
      <c r="CR5601"/>
      <c r="CS5601"/>
      <c r="CT5601"/>
      <c r="CU5601"/>
      <c r="CV5601"/>
    </row>
    <row r="5602" spans="10:100" x14ac:dyDescent="0.25">
      <c r="J5602"/>
      <c r="K5602"/>
      <c r="L5602"/>
      <c r="M5602"/>
      <c r="N5602"/>
      <c r="O5602"/>
      <c r="P5602"/>
      <c r="Q5602"/>
      <c r="R5602"/>
      <c r="S5602"/>
      <c r="T5602"/>
      <c r="U5602"/>
      <c r="V5602"/>
      <c r="W5602"/>
      <c r="X5602"/>
      <c r="Y5602"/>
      <c r="Z5602"/>
      <c r="AA5602"/>
      <c r="AB5602"/>
      <c r="AC5602"/>
      <c r="AD5602"/>
      <c r="AE5602"/>
      <c r="AF5602"/>
      <c r="AG5602"/>
      <c r="AH5602"/>
      <c r="AI5602"/>
      <c r="AJ5602"/>
      <c r="AK5602"/>
      <c r="AL5602"/>
      <c r="AM5602"/>
      <c r="AN5602"/>
      <c r="AO5602"/>
      <c r="AP5602"/>
      <c r="AQ5602"/>
      <c r="AR5602"/>
      <c r="AS5602"/>
      <c r="AT5602"/>
      <c r="AU5602"/>
      <c r="AV5602"/>
      <c r="AW5602"/>
      <c r="AX5602"/>
      <c r="AY5602"/>
      <c r="AZ5602"/>
      <c r="BA5602"/>
      <c r="BB5602"/>
      <c r="BC5602"/>
      <c r="BD5602"/>
      <c r="BE5602"/>
      <c r="BF5602"/>
      <c r="BG5602"/>
      <c r="BH5602"/>
      <c r="BI5602"/>
      <c r="BJ5602"/>
      <c r="BK5602"/>
      <c r="BL5602"/>
      <c r="BM5602"/>
      <c r="BN5602"/>
      <c r="BO5602"/>
      <c r="BP5602"/>
      <c r="BQ5602"/>
      <c r="BR5602"/>
      <c r="BS5602"/>
      <c r="BT5602"/>
      <c r="BU5602"/>
      <c r="BV5602"/>
      <c r="BW5602"/>
      <c r="BX5602"/>
      <c r="BY5602"/>
      <c r="BZ5602"/>
      <c r="CA5602"/>
      <c r="CB5602"/>
      <c r="CC5602"/>
      <c r="CD5602"/>
      <c r="CE5602"/>
      <c r="CF5602"/>
      <c r="CG5602"/>
      <c r="CH5602"/>
      <c r="CI5602"/>
      <c r="CJ5602"/>
      <c r="CK5602"/>
      <c r="CL5602"/>
      <c r="CM5602"/>
      <c r="CN5602"/>
      <c r="CO5602"/>
      <c r="CP5602"/>
      <c r="CQ5602"/>
      <c r="CR5602"/>
      <c r="CS5602"/>
      <c r="CT5602"/>
      <c r="CU5602"/>
      <c r="CV5602"/>
    </row>
    <row r="5603" spans="10:100" x14ac:dyDescent="0.25">
      <c r="J5603"/>
      <c r="K5603"/>
      <c r="L5603"/>
      <c r="M5603"/>
      <c r="N5603"/>
      <c r="O5603"/>
      <c r="P5603"/>
      <c r="Q5603"/>
      <c r="R5603"/>
      <c r="S5603"/>
      <c r="T5603"/>
      <c r="U5603"/>
      <c r="V5603"/>
      <c r="W5603"/>
      <c r="X5603"/>
      <c r="Y5603"/>
      <c r="Z5603"/>
      <c r="AA5603"/>
      <c r="AB5603"/>
      <c r="AC5603"/>
      <c r="AD5603"/>
      <c r="AE5603"/>
      <c r="AF5603"/>
      <c r="AG5603"/>
      <c r="AH5603"/>
      <c r="AI5603"/>
      <c r="AJ5603"/>
      <c r="AK5603"/>
      <c r="AL5603"/>
      <c r="AM5603"/>
      <c r="AN5603"/>
      <c r="AO5603"/>
      <c r="AP5603"/>
      <c r="AQ5603"/>
      <c r="AR5603"/>
      <c r="AS5603"/>
      <c r="AT5603"/>
      <c r="AU5603"/>
      <c r="AV5603"/>
      <c r="AW5603"/>
      <c r="AX5603"/>
      <c r="AY5603"/>
      <c r="AZ5603"/>
      <c r="BA5603"/>
      <c r="BB5603"/>
      <c r="BC5603"/>
      <c r="BD5603"/>
      <c r="BE5603"/>
      <c r="BF5603"/>
      <c r="BG5603"/>
      <c r="BH5603"/>
      <c r="BI5603"/>
      <c r="BJ5603"/>
      <c r="BK5603"/>
      <c r="BL5603"/>
      <c r="BM5603"/>
      <c r="BN5603"/>
      <c r="BO5603"/>
      <c r="BP5603"/>
      <c r="BQ5603"/>
      <c r="BR5603"/>
      <c r="BS5603"/>
      <c r="BT5603"/>
      <c r="BU5603"/>
      <c r="BV5603"/>
      <c r="BW5603"/>
      <c r="BX5603"/>
      <c r="BY5603"/>
      <c r="BZ5603"/>
      <c r="CA5603"/>
      <c r="CB5603"/>
      <c r="CC5603"/>
      <c r="CD5603"/>
      <c r="CE5603"/>
      <c r="CF5603"/>
      <c r="CG5603"/>
      <c r="CH5603"/>
      <c r="CI5603"/>
      <c r="CJ5603"/>
      <c r="CK5603"/>
      <c r="CL5603"/>
      <c r="CM5603"/>
      <c r="CN5603"/>
      <c r="CO5603"/>
      <c r="CP5603"/>
      <c r="CQ5603"/>
      <c r="CR5603"/>
      <c r="CS5603"/>
      <c r="CT5603"/>
      <c r="CU5603"/>
      <c r="CV5603"/>
    </row>
    <row r="5604" spans="10:100" x14ac:dyDescent="0.25">
      <c r="J5604"/>
      <c r="K5604"/>
      <c r="L5604"/>
      <c r="M5604"/>
      <c r="N5604"/>
      <c r="O5604"/>
      <c r="P5604"/>
      <c r="Q5604"/>
      <c r="R5604"/>
      <c r="S5604"/>
      <c r="T5604"/>
      <c r="U5604"/>
      <c r="V5604"/>
      <c r="W5604"/>
      <c r="X5604"/>
      <c r="Y5604"/>
      <c r="Z5604"/>
      <c r="AA5604"/>
      <c r="AB5604"/>
      <c r="AC5604"/>
      <c r="AD5604"/>
      <c r="AE5604"/>
      <c r="AF5604"/>
      <c r="AG5604"/>
      <c r="AH5604"/>
      <c r="AI5604"/>
      <c r="AJ5604"/>
      <c r="AK5604"/>
      <c r="AL5604"/>
      <c r="AM5604"/>
      <c r="AN5604"/>
      <c r="AO5604"/>
      <c r="AP5604"/>
      <c r="AQ5604"/>
      <c r="AR5604"/>
      <c r="AS5604"/>
      <c r="AT5604"/>
      <c r="AU5604"/>
      <c r="AV5604"/>
      <c r="AW5604"/>
      <c r="AX5604"/>
      <c r="AY5604"/>
      <c r="AZ5604"/>
      <c r="BA5604"/>
      <c r="BB5604"/>
      <c r="BC5604"/>
      <c r="BD5604"/>
      <c r="BE5604"/>
      <c r="BF5604"/>
      <c r="BG5604"/>
      <c r="BH5604"/>
      <c r="BI5604"/>
      <c r="BJ5604"/>
      <c r="BK5604"/>
      <c r="BL5604"/>
      <c r="BM5604"/>
      <c r="BN5604"/>
      <c r="BO5604"/>
      <c r="BP5604"/>
      <c r="BQ5604"/>
      <c r="BR5604"/>
      <c r="BS5604"/>
      <c r="BT5604"/>
      <c r="BU5604"/>
      <c r="BV5604"/>
      <c r="BW5604"/>
      <c r="BX5604"/>
      <c r="BY5604"/>
      <c r="BZ5604"/>
      <c r="CA5604"/>
      <c r="CB5604"/>
      <c r="CC5604"/>
      <c r="CD5604"/>
      <c r="CE5604"/>
      <c r="CF5604"/>
      <c r="CG5604"/>
      <c r="CH5604"/>
      <c r="CI5604"/>
      <c r="CJ5604"/>
      <c r="CK5604"/>
      <c r="CL5604"/>
      <c r="CM5604"/>
      <c r="CN5604"/>
      <c r="CO5604"/>
      <c r="CP5604"/>
      <c r="CQ5604"/>
      <c r="CR5604"/>
      <c r="CS5604"/>
      <c r="CT5604"/>
      <c r="CU5604"/>
      <c r="CV5604"/>
    </row>
    <row r="5605" spans="10:100" x14ac:dyDescent="0.25">
      <c r="J5605"/>
      <c r="K5605"/>
      <c r="L5605"/>
      <c r="M5605"/>
      <c r="N5605"/>
      <c r="O5605"/>
      <c r="P5605"/>
      <c r="Q5605"/>
      <c r="R5605"/>
      <c r="S5605"/>
      <c r="T5605"/>
      <c r="U5605"/>
      <c r="V5605"/>
      <c r="W5605"/>
      <c r="X5605"/>
      <c r="Y5605"/>
      <c r="Z5605"/>
      <c r="AA5605"/>
      <c r="AB5605"/>
      <c r="AC5605"/>
      <c r="AD5605"/>
      <c r="AE5605"/>
      <c r="AF5605"/>
      <c r="AG5605"/>
      <c r="AH5605"/>
      <c r="AI5605"/>
      <c r="AJ5605"/>
      <c r="AK5605"/>
      <c r="AL5605"/>
      <c r="AM5605"/>
      <c r="AN5605"/>
      <c r="AO5605"/>
      <c r="AP5605"/>
      <c r="AQ5605"/>
      <c r="AR5605"/>
      <c r="AS5605"/>
      <c r="AT5605"/>
      <c r="AU5605"/>
      <c r="AV5605"/>
      <c r="AW5605"/>
      <c r="AX5605"/>
      <c r="AY5605"/>
      <c r="AZ5605"/>
      <c r="BA5605"/>
      <c r="BB5605"/>
      <c r="BC5605"/>
      <c r="BD5605"/>
      <c r="BE5605"/>
      <c r="BF5605"/>
      <c r="BG5605"/>
      <c r="BH5605"/>
      <c r="BI5605"/>
      <c r="BJ5605"/>
      <c r="BK5605"/>
      <c r="BL5605"/>
      <c r="BM5605"/>
      <c r="BN5605"/>
      <c r="BO5605"/>
      <c r="BP5605"/>
      <c r="BQ5605"/>
      <c r="BR5605"/>
      <c r="BS5605"/>
      <c r="BT5605"/>
      <c r="BU5605"/>
      <c r="BV5605"/>
      <c r="BW5605"/>
      <c r="BX5605"/>
      <c r="BY5605"/>
      <c r="BZ5605"/>
      <c r="CA5605"/>
      <c r="CB5605"/>
      <c r="CC5605"/>
      <c r="CD5605"/>
      <c r="CE5605"/>
      <c r="CF5605"/>
      <c r="CG5605"/>
      <c r="CH5605"/>
      <c r="CI5605"/>
      <c r="CJ5605"/>
      <c r="CK5605"/>
      <c r="CL5605"/>
      <c r="CM5605"/>
      <c r="CN5605"/>
      <c r="CO5605"/>
      <c r="CP5605"/>
      <c r="CQ5605"/>
      <c r="CR5605"/>
      <c r="CS5605"/>
      <c r="CT5605"/>
      <c r="CU5605"/>
      <c r="CV5605"/>
    </row>
    <row r="5606" spans="10:100" x14ac:dyDescent="0.25">
      <c r="J5606"/>
      <c r="K5606"/>
      <c r="L5606"/>
      <c r="M5606"/>
      <c r="N5606"/>
      <c r="O5606"/>
      <c r="P5606"/>
      <c r="Q5606"/>
      <c r="R5606"/>
      <c r="S5606"/>
      <c r="T5606"/>
      <c r="U5606"/>
      <c r="V5606"/>
      <c r="W5606"/>
      <c r="X5606"/>
      <c r="Y5606"/>
      <c r="Z5606"/>
      <c r="AA5606"/>
      <c r="AB5606"/>
      <c r="AC5606"/>
      <c r="AD5606"/>
      <c r="AE5606"/>
      <c r="AF5606"/>
      <c r="AG5606"/>
      <c r="AH5606"/>
      <c r="AI5606"/>
      <c r="AJ5606"/>
      <c r="AK5606"/>
      <c r="AL5606"/>
      <c r="AM5606"/>
      <c r="AN5606"/>
      <c r="AO5606"/>
      <c r="AP5606"/>
      <c r="AQ5606"/>
      <c r="AR5606"/>
      <c r="AS5606"/>
      <c r="AT5606"/>
      <c r="AU5606"/>
      <c r="AV5606"/>
      <c r="AW5606"/>
      <c r="AX5606"/>
      <c r="AY5606"/>
      <c r="AZ5606"/>
      <c r="BA5606"/>
      <c r="BB5606"/>
      <c r="BC5606"/>
      <c r="BD5606"/>
      <c r="BE5606"/>
      <c r="BF5606"/>
      <c r="BG5606"/>
      <c r="BH5606"/>
      <c r="BI5606"/>
      <c r="BJ5606"/>
      <c r="BK5606"/>
      <c r="BL5606"/>
      <c r="BM5606"/>
      <c r="BN5606"/>
      <c r="BO5606"/>
      <c r="BP5606"/>
      <c r="BQ5606"/>
      <c r="BR5606"/>
      <c r="BS5606"/>
      <c r="BT5606"/>
      <c r="BU5606"/>
      <c r="BV5606"/>
      <c r="BW5606"/>
      <c r="BX5606"/>
      <c r="BY5606"/>
      <c r="BZ5606"/>
      <c r="CA5606"/>
      <c r="CB5606"/>
      <c r="CC5606"/>
      <c r="CD5606"/>
      <c r="CE5606"/>
      <c r="CF5606"/>
      <c r="CG5606"/>
      <c r="CH5606"/>
      <c r="CI5606"/>
      <c r="CJ5606"/>
      <c r="CK5606"/>
      <c r="CL5606"/>
      <c r="CM5606"/>
      <c r="CN5606"/>
      <c r="CO5606"/>
      <c r="CP5606"/>
      <c r="CQ5606"/>
      <c r="CR5606"/>
      <c r="CS5606"/>
      <c r="CT5606"/>
      <c r="CU5606"/>
      <c r="CV5606"/>
    </row>
    <row r="5607" spans="10:100" x14ac:dyDescent="0.25">
      <c r="J5607"/>
      <c r="K5607"/>
      <c r="L5607"/>
      <c r="M5607"/>
      <c r="N5607"/>
      <c r="O5607"/>
      <c r="P5607"/>
      <c r="Q5607"/>
      <c r="R5607"/>
      <c r="S5607"/>
      <c r="T5607"/>
      <c r="U5607"/>
      <c r="V5607"/>
      <c r="W5607"/>
      <c r="X5607"/>
      <c r="Y5607"/>
      <c r="Z5607"/>
      <c r="AA5607"/>
      <c r="AB5607"/>
      <c r="AC5607"/>
      <c r="AD5607"/>
      <c r="AE5607"/>
      <c r="AF5607"/>
      <c r="AG5607"/>
      <c r="AH5607"/>
      <c r="AI5607"/>
      <c r="AJ5607"/>
      <c r="AK5607"/>
      <c r="AL5607"/>
      <c r="AM5607"/>
      <c r="AN5607"/>
      <c r="AO5607"/>
      <c r="AP5607"/>
      <c r="AQ5607"/>
      <c r="AR5607"/>
      <c r="AS5607"/>
      <c r="AT5607"/>
      <c r="AU5607"/>
      <c r="AV5607"/>
      <c r="AW5607"/>
      <c r="AX5607"/>
      <c r="AY5607"/>
      <c r="AZ5607"/>
      <c r="BA5607"/>
      <c r="BB5607"/>
      <c r="BC5607"/>
      <c r="BD5607"/>
      <c r="BE5607"/>
      <c r="BF5607"/>
      <c r="BG5607"/>
      <c r="BH5607"/>
      <c r="BI5607"/>
      <c r="BJ5607"/>
      <c r="BK5607"/>
      <c r="BL5607"/>
      <c r="BM5607"/>
      <c r="BN5607"/>
      <c r="BO5607"/>
      <c r="BP5607"/>
      <c r="BQ5607"/>
      <c r="BR5607"/>
      <c r="BS5607"/>
      <c r="BT5607"/>
      <c r="BU5607"/>
      <c r="BV5607"/>
      <c r="BW5607"/>
      <c r="BX5607"/>
      <c r="BY5607"/>
      <c r="BZ5607"/>
      <c r="CA5607"/>
      <c r="CB5607"/>
      <c r="CC5607"/>
      <c r="CD5607"/>
      <c r="CE5607"/>
      <c r="CF5607"/>
      <c r="CG5607"/>
      <c r="CH5607"/>
      <c r="CI5607"/>
      <c r="CJ5607"/>
      <c r="CK5607"/>
      <c r="CL5607"/>
      <c r="CM5607"/>
      <c r="CN5607"/>
      <c r="CO5607"/>
      <c r="CP5607"/>
      <c r="CQ5607"/>
      <c r="CR5607"/>
      <c r="CS5607"/>
      <c r="CT5607"/>
      <c r="CU5607"/>
      <c r="CV5607"/>
    </row>
    <row r="5608" spans="10:100" x14ac:dyDescent="0.25">
      <c r="J5608"/>
      <c r="K5608"/>
      <c r="L5608"/>
      <c r="M5608"/>
      <c r="N5608"/>
      <c r="O5608"/>
      <c r="P5608"/>
      <c r="Q5608"/>
      <c r="R5608"/>
      <c r="S5608"/>
      <c r="T5608"/>
      <c r="U5608"/>
      <c r="V5608"/>
      <c r="W5608"/>
      <c r="X5608"/>
      <c r="Y5608"/>
      <c r="Z5608"/>
      <c r="AA5608"/>
      <c r="AB5608"/>
      <c r="AC5608"/>
      <c r="AD5608"/>
      <c r="AE5608"/>
      <c r="AF5608"/>
      <c r="AG5608"/>
      <c r="AH5608"/>
      <c r="AI5608"/>
      <c r="AJ5608"/>
      <c r="AK5608"/>
      <c r="AL5608"/>
      <c r="AM5608"/>
      <c r="AN5608"/>
      <c r="AO5608"/>
      <c r="AP5608"/>
      <c r="AQ5608"/>
      <c r="AR5608"/>
      <c r="AS5608"/>
      <c r="AT5608"/>
      <c r="AU5608"/>
      <c r="AV5608"/>
      <c r="AW5608"/>
      <c r="AX5608"/>
      <c r="AY5608"/>
      <c r="AZ5608"/>
      <c r="BA5608"/>
      <c r="BB5608"/>
      <c r="BC5608"/>
      <c r="BD5608"/>
      <c r="BE5608"/>
      <c r="BF5608"/>
      <c r="BG5608"/>
      <c r="BH5608"/>
      <c r="BI5608"/>
      <c r="BJ5608"/>
      <c r="BK5608"/>
      <c r="BL5608"/>
      <c r="BM5608"/>
      <c r="BN5608"/>
      <c r="BO5608"/>
      <c r="BP5608"/>
      <c r="BQ5608"/>
      <c r="BR5608"/>
      <c r="BS5608"/>
      <c r="BT5608"/>
      <c r="BU5608"/>
      <c r="BV5608"/>
      <c r="BW5608"/>
      <c r="BX5608"/>
      <c r="BY5608"/>
      <c r="BZ5608"/>
      <c r="CA5608"/>
      <c r="CB5608"/>
      <c r="CC5608"/>
      <c r="CD5608"/>
      <c r="CE5608"/>
      <c r="CF5608"/>
      <c r="CG5608"/>
      <c r="CH5608"/>
      <c r="CI5608"/>
      <c r="CJ5608"/>
      <c r="CK5608"/>
      <c r="CL5608"/>
      <c r="CM5608"/>
      <c r="CN5608"/>
      <c r="CO5608"/>
      <c r="CP5608"/>
      <c r="CQ5608"/>
      <c r="CR5608"/>
      <c r="CS5608"/>
      <c r="CT5608"/>
      <c r="CU5608"/>
      <c r="CV5608"/>
    </row>
    <row r="5609" spans="10:100" x14ac:dyDescent="0.25">
      <c r="J5609"/>
      <c r="K5609"/>
      <c r="L5609"/>
      <c r="M5609"/>
      <c r="N5609"/>
      <c r="O5609"/>
      <c r="P5609"/>
      <c r="Q5609"/>
      <c r="R5609"/>
      <c r="S5609"/>
      <c r="T5609"/>
      <c r="U5609"/>
      <c r="V5609"/>
      <c r="W5609"/>
      <c r="X5609"/>
      <c r="Y5609"/>
      <c r="Z5609"/>
      <c r="AA5609"/>
      <c r="AB5609"/>
      <c r="AC5609"/>
      <c r="AD5609"/>
      <c r="AE5609"/>
      <c r="AF5609"/>
      <c r="AG5609"/>
      <c r="AH5609"/>
      <c r="AI5609"/>
      <c r="AJ5609"/>
      <c r="AK5609"/>
      <c r="AL5609"/>
      <c r="AM5609"/>
      <c r="AN5609"/>
      <c r="AO5609"/>
      <c r="AP5609"/>
      <c r="AQ5609"/>
      <c r="AR5609"/>
      <c r="AS5609"/>
      <c r="AT5609"/>
      <c r="AU5609"/>
      <c r="AV5609"/>
      <c r="AW5609"/>
      <c r="AX5609"/>
      <c r="AY5609"/>
      <c r="AZ5609"/>
      <c r="BA5609"/>
      <c r="BB5609"/>
      <c r="BC5609"/>
      <c r="BD5609"/>
      <c r="BE5609"/>
      <c r="BF5609"/>
      <c r="BG5609"/>
      <c r="BH5609"/>
      <c r="BI5609"/>
      <c r="BJ5609"/>
      <c r="BK5609"/>
      <c r="BL5609"/>
      <c r="BM5609"/>
      <c r="BN5609"/>
      <c r="BO5609"/>
      <c r="BP5609"/>
      <c r="BQ5609"/>
      <c r="BR5609"/>
      <c r="BS5609"/>
      <c r="BT5609"/>
      <c r="BU5609"/>
      <c r="BV5609"/>
      <c r="BW5609"/>
      <c r="BX5609"/>
      <c r="BY5609"/>
      <c r="BZ5609"/>
      <c r="CA5609"/>
      <c r="CB5609"/>
      <c r="CC5609"/>
      <c r="CD5609"/>
      <c r="CE5609"/>
      <c r="CF5609"/>
      <c r="CG5609"/>
      <c r="CH5609"/>
      <c r="CI5609"/>
      <c r="CJ5609"/>
      <c r="CK5609"/>
      <c r="CL5609"/>
      <c r="CM5609"/>
      <c r="CN5609"/>
      <c r="CO5609"/>
      <c r="CP5609"/>
      <c r="CQ5609"/>
      <c r="CR5609"/>
      <c r="CS5609"/>
      <c r="CT5609"/>
      <c r="CU5609"/>
      <c r="CV5609"/>
    </row>
    <row r="5610" spans="10:100" x14ac:dyDescent="0.25">
      <c r="J5610"/>
      <c r="K5610"/>
      <c r="L5610"/>
      <c r="M5610"/>
      <c r="N5610"/>
      <c r="O5610"/>
      <c r="P5610"/>
      <c r="Q5610"/>
      <c r="R5610"/>
      <c r="S5610"/>
      <c r="T5610"/>
      <c r="U5610"/>
      <c r="V5610"/>
      <c r="W5610"/>
      <c r="X5610"/>
      <c r="Y5610"/>
      <c r="Z5610"/>
      <c r="AA5610"/>
      <c r="AB5610"/>
      <c r="AC5610"/>
      <c r="AD5610"/>
      <c r="AE5610"/>
      <c r="AF5610"/>
      <c r="AG5610"/>
      <c r="AH5610"/>
      <c r="AI5610"/>
      <c r="AJ5610"/>
      <c r="AK5610"/>
      <c r="AL5610"/>
      <c r="AM5610"/>
      <c r="AN5610"/>
      <c r="AO5610"/>
      <c r="AP5610"/>
      <c r="AQ5610"/>
      <c r="AR5610"/>
      <c r="AS5610"/>
      <c r="AT5610"/>
      <c r="AU5610"/>
      <c r="AV5610"/>
      <c r="AW5610"/>
      <c r="AX5610"/>
      <c r="AY5610"/>
      <c r="AZ5610"/>
      <c r="BA5610"/>
      <c r="BB5610"/>
      <c r="BC5610"/>
      <c r="BD5610"/>
      <c r="BE5610"/>
      <c r="BF5610"/>
      <c r="BG5610"/>
      <c r="BH5610"/>
      <c r="BI5610"/>
      <c r="BJ5610"/>
      <c r="BK5610"/>
      <c r="BL5610"/>
      <c r="BM5610"/>
      <c r="BN5610"/>
      <c r="BO5610"/>
      <c r="BP5610"/>
      <c r="BQ5610"/>
      <c r="BR5610"/>
      <c r="BS5610"/>
      <c r="BT5610"/>
      <c r="BU5610"/>
      <c r="BV5610"/>
      <c r="BW5610"/>
      <c r="BX5610"/>
      <c r="BY5610"/>
      <c r="BZ5610"/>
      <c r="CA5610"/>
      <c r="CB5610"/>
      <c r="CC5610"/>
      <c r="CD5610"/>
      <c r="CE5610"/>
      <c r="CF5610"/>
      <c r="CG5610"/>
      <c r="CH5610"/>
      <c r="CI5610"/>
      <c r="CJ5610"/>
      <c r="CK5610"/>
      <c r="CL5610"/>
      <c r="CM5610"/>
      <c r="CN5610"/>
      <c r="CO5610"/>
      <c r="CP5610"/>
      <c r="CQ5610"/>
      <c r="CR5610"/>
      <c r="CS5610"/>
      <c r="CT5610"/>
      <c r="CU5610"/>
      <c r="CV5610"/>
    </row>
    <row r="5611" spans="10:100" x14ac:dyDescent="0.25">
      <c r="J5611"/>
      <c r="K5611"/>
      <c r="L5611"/>
      <c r="M5611"/>
      <c r="N5611"/>
      <c r="O5611"/>
      <c r="P5611"/>
      <c r="Q5611"/>
      <c r="R5611"/>
      <c r="S5611"/>
      <c r="T5611"/>
      <c r="U5611"/>
      <c r="V5611"/>
      <c r="W5611"/>
      <c r="X5611"/>
      <c r="Y5611"/>
      <c r="Z5611"/>
      <c r="AA5611"/>
      <c r="AB5611"/>
      <c r="AC5611"/>
      <c r="AD5611"/>
      <c r="AE5611"/>
      <c r="AF5611"/>
      <c r="AG5611"/>
      <c r="AH5611"/>
      <c r="AI5611"/>
      <c r="AJ5611"/>
      <c r="AK5611"/>
      <c r="AL5611"/>
      <c r="AM5611"/>
      <c r="AN5611"/>
      <c r="AO5611"/>
      <c r="AP5611"/>
      <c r="AQ5611"/>
      <c r="AR5611"/>
      <c r="AS5611"/>
      <c r="AT5611"/>
      <c r="AU5611"/>
      <c r="AV5611"/>
      <c r="AW5611"/>
      <c r="AX5611"/>
      <c r="AY5611"/>
      <c r="AZ5611"/>
      <c r="BA5611"/>
      <c r="BB5611"/>
      <c r="BC5611"/>
      <c r="BD5611"/>
      <c r="BE5611"/>
      <c r="BF5611"/>
      <c r="BG5611"/>
      <c r="BH5611"/>
      <c r="BI5611"/>
      <c r="BJ5611"/>
      <c r="BK5611"/>
      <c r="BL5611"/>
      <c r="BM5611"/>
      <c r="BN5611"/>
      <c r="BO5611"/>
      <c r="BP5611"/>
      <c r="BQ5611"/>
      <c r="BR5611"/>
      <c r="BS5611"/>
      <c r="BT5611"/>
      <c r="BU5611"/>
      <c r="BV5611"/>
      <c r="BW5611"/>
      <c r="BX5611"/>
      <c r="BY5611"/>
      <c r="BZ5611"/>
      <c r="CA5611"/>
      <c r="CB5611"/>
      <c r="CC5611"/>
      <c r="CD5611"/>
      <c r="CE5611"/>
      <c r="CF5611"/>
      <c r="CG5611"/>
      <c r="CH5611"/>
      <c r="CI5611"/>
      <c r="CJ5611"/>
      <c r="CK5611"/>
      <c r="CL5611"/>
      <c r="CM5611"/>
      <c r="CN5611"/>
      <c r="CO5611"/>
      <c r="CP5611"/>
      <c r="CQ5611"/>
      <c r="CR5611"/>
      <c r="CS5611"/>
      <c r="CT5611"/>
      <c r="CU5611"/>
      <c r="CV5611"/>
    </row>
    <row r="5612" spans="10:100" x14ac:dyDescent="0.25">
      <c r="J5612"/>
      <c r="K5612"/>
      <c r="L5612"/>
      <c r="M5612"/>
      <c r="N5612"/>
      <c r="O5612"/>
      <c r="P5612"/>
      <c r="Q5612"/>
      <c r="R5612"/>
      <c r="S5612"/>
      <c r="T5612"/>
      <c r="U5612"/>
      <c r="V5612"/>
      <c r="W5612"/>
      <c r="X5612"/>
      <c r="Y5612"/>
      <c r="Z5612"/>
      <c r="AA5612"/>
      <c r="AB5612"/>
      <c r="AC5612"/>
      <c r="AD5612"/>
      <c r="AE5612"/>
      <c r="AF5612"/>
      <c r="AG5612"/>
      <c r="AH5612"/>
      <c r="AI5612"/>
      <c r="AJ5612"/>
      <c r="AK5612"/>
      <c r="AL5612"/>
      <c r="AM5612"/>
      <c r="AN5612"/>
      <c r="AO5612"/>
      <c r="AP5612"/>
      <c r="AQ5612"/>
      <c r="AR5612"/>
      <c r="AS5612"/>
      <c r="AT5612"/>
      <c r="AU5612"/>
      <c r="AV5612"/>
      <c r="AW5612"/>
      <c r="AX5612"/>
      <c r="AY5612"/>
      <c r="AZ5612"/>
      <c r="BA5612"/>
      <c r="BB5612"/>
      <c r="BC5612"/>
      <c r="BD5612"/>
      <c r="BE5612"/>
      <c r="BF5612"/>
      <c r="BG5612"/>
      <c r="BH5612"/>
      <c r="BI5612"/>
      <c r="BJ5612"/>
      <c r="BK5612"/>
      <c r="BL5612"/>
      <c r="BM5612"/>
      <c r="BN5612"/>
      <c r="BO5612"/>
      <c r="BP5612"/>
      <c r="BQ5612"/>
      <c r="BR5612"/>
      <c r="BS5612"/>
      <c r="BT5612"/>
      <c r="BU5612"/>
      <c r="BV5612"/>
      <c r="BW5612"/>
      <c r="BX5612"/>
      <c r="BY5612"/>
      <c r="BZ5612"/>
      <c r="CA5612"/>
      <c r="CB5612"/>
      <c r="CC5612"/>
      <c r="CD5612"/>
      <c r="CE5612"/>
      <c r="CF5612"/>
      <c r="CG5612"/>
      <c r="CH5612"/>
      <c r="CI5612"/>
      <c r="CJ5612"/>
      <c r="CK5612"/>
      <c r="CL5612"/>
      <c r="CM5612"/>
      <c r="CN5612"/>
      <c r="CO5612"/>
      <c r="CP5612"/>
      <c r="CQ5612"/>
      <c r="CR5612"/>
      <c r="CS5612"/>
      <c r="CT5612"/>
      <c r="CU5612"/>
      <c r="CV5612"/>
    </row>
    <row r="5613" spans="10:100" x14ac:dyDescent="0.25">
      <c r="J5613"/>
      <c r="K5613"/>
      <c r="L5613"/>
      <c r="M5613"/>
      <c r="N5613"/>
      <c r="O5613"/>
      <c r="P5613"/>
      <c r="Q5613"/>
      <c r="R5613"/>
      <c r="S5613"/>
      <c r="T5613"/>
      <c r="U5613"/>
      <c r="V5613"/>
      <c r="W5613"/>
      <c r="X5613"/>
      <c r="Y5613"/>
      <c r="Z5613"/>
      <c r="AA5613"/>
      <c r="AB5613"/>
      <c r="AC5613"/>
      <c r="AD5613"/>
      <c r="AE5613"/>
      <c r="AF5613"/>
      <c r="AG5613"/>
      <c r="AH5613"/>
      <c r="AI5613"/>
      <c r="AJ5613"/>
      <c r="AK5613"/>
      <c r="AL5613"/>
      <c r="AM5613"/>
      <c r="AN5613"/>
      <c r="AO5613"/>
      <c r="AP5613"/>
      <c r="AQ5613"/>
      <c r="AR5613"/>
      <c r="AS5613"/>
      <c r="AT5613"/>
      <c r="AU5613"/>
      <c r="AV5613"/>
      <c r="AW5613"/>
      <c r="AX5613"/>
      <c r="AY5613"/>
      <c r="AZ5613"/>
      <c r="BA5613"/>
      <c r="BB5613"/>
      <c r="BC5613"/>
      <c r="BD5613"/>
      <c r="BE5613"/>
      <c r="BF5613"/>
      <c r="BG5613"/>
      <c r="BH5613"/>
      <c r="BI5613"/>
      <c r="BJ5613"/>
      <c r="BK5613"/>
      <c r="BL5613"/>
      <c r="BM5613"/>
      <c r="BN5613"/>
      <c r="BO5613"/>
      <c r="BP5613"/>
      <c r="BQ5613"/>
      <c r="BR5613"/>
      <c r="BS5613"/>
      <c r="BT5613"/>
      <c r="BU5613"/>
      <c r="BV5613"/>
      <c r="BW5613"/>
      <c r="BX5613"/>
      <c r="BY5613"/>
      <c r="BZ5613"/>
      <c r="CA5613"/>
      <c r="CB5613"/>
      <c r="CC5613"/>
      <c r="CD5613"/>
      <c r="CE5613"/>
      <c r="CF5613"/>
      <c r="CG5613"/>
      <c r="CH5613"/>
      <c r="CI5613"/>
      <c r="CJ5613"/>
      <c r="CK5613"/>
      <c r="CL5613"/>
      <c r="CM5613"/>
      <c r="CN5613"/>
      <c r="CO5613"/>
      <c r="CP5613"/>
      <c r="CQ5613"/>
      <c r="CR5613"/>
      <c r="CS5613"/>
      <c r="CT5613"/>
      <c r="CU5613"/>
      <c r="CV5613"/>
    </row>
    <row r="5614" spans="10:100" x14ac:dyDescent="0.25">
      <c r="J5614"/>
      <c r="K5614"/>
      <c r="L5614"/>
      <c r="M5614"/>
      <c r="N5614"/>
      <c r="O5614"/>
      <c r="P5614"/>
      <c r="Q5614"/>
      <c r="R5614"/>
      <c r="S5614"/>
      <c r="T5614"/>
      <c r="U5614"/>
      <c r="V5614"/>
      <c r="W5614"/>
      <c r="X5614"/>
      <c r="Y5614"/>
      <c r="Z5614"/>
      <c r="AA5614"/>
      <c r="AB5614"/>
      <c r="AC5614"/>
      <c r="AD5614"/>
      <c r="AE5614"/>
      <c r="AF5614"/>
      <c r="AG5614"/>
      <c r="AH5614"/>
      <c r="AI5614"/>
      <c r="AJ5614"/>
      <c r="AK5614"/>
      <c r="AL5614"/>
      <c r="AM5614"/>
      <c r="AN5614"/>
      <c r="AO5614"/>
      <c r="AP5614"/>
      <c r="AQ5614"/>
      <c r="AR5614"/>
      <c r="AS5614"/>
      <c r="AT5614"/>
      <c r="AU5614"/>
      <c r="AV5614"/>
      <c r="AW5614"/>
      <c r="AX5614"/>
      <c r="AY5614"/>
      <c r="AZ5614"/>
      <c r="BA5614"/>
      <c r="BB5614"/>
      <c r="BC5614"/>
      <c r="BD5614"/>
      <c r="BE5614"/>
      <c r="BF5614"/>
      <c r="BG5614"/>
      <c r="BH5614"/>
      <c r="BI5614"/>
      <c r="BJ5614"/>
      <c r="BK5614"/>
      <c r="BL5614"/>
      <c r="BM5614"/>
      <c r="BN5614"/>
      <c r="BO5614"/>
      <c r="BP5614"/>
      <c r="BQ5614"/>
      <c r="BR5614"/>
      <c r="BS5614"/>
      <c r="BT5614"/>
      <c r="BU5614"/>
      <c r="BV5614"/>
      <c r="BW5614"/>
      <c r="BX5614"/>
      <c r="BY5614"/>
      <c r="BZ5614"/>
      <c r="CA5614"/>
      <c r="CB5614"/>
      <c r="CC5614"/>
      <c r="CD5614"/>
      <c r="CE5614"/>
      <c r="CF5614"/>
      <c r="CG5614"/>
      <c r="CH5614"/>
      <c r="CI5614"/>
      <c r="CJ5614"/>
      <c r="CK5614"/>
      <c r="CL5614"/>
      <c r="CM5614"/>
      <c r="CN5614"/>
      <c r="CO5614"/>
      <c r="CP5614"/>
      <c r="CQ5614"/>
      <c r="CR5614"/>
      <c r="CS5614"/>
      <c r="CT5614"/>
      <c r="CU5614"/>
      <c r="CV5614"/>
    </row>
    <row r="5615" spans="10:100" x14ac:dyDescent="0.25">
      <c r="J5615"/>
      <c r="K5615"/>
      <c r="L5615"/>
      <c r="M5615"/>
      <c r="N5615"/>
      <c r="O5615"/>
      <c r="P5615"/>
      <c r="Q5615"/>
      <c r="R5615"/>
      <c r="S5615"/>
      <c r="T5615"/>
      <c r="U5615"/>
      <c r="V5615"/>
      <c r="W5615"/>
      <c r="X5615"/>
      <c r="Y5615"/>
      <c r="Z5615"/>
      <c r="AA5615"/>
      <c r="AB5615"/>
      <c r="AC5615"/>
      <c r="AD5615"/>
      <c r="AE5615"/>
      <c r="AF5615"/>
      <c r="AG5615"/>
      <c r="AH5615"/>
      <c r="AI5615"/>
      <c r="AJ5615"/>
      <c r="AK5615"/>
      <c r="AL5615"/>
      <c r="AM5615"/>
      <c r="AN5615"/>
      <c r="AO5615"/>
      <c r="AP5615"/>
      <c r="AQ5615"/>
      <c r="AR5615"/>
      <c r="AS5615"/>
      <c r="AT5615"/>
      <c r="AU5615"/>
      <c r="AV5615"/>
      <c r="AW5615"/>
      <c r="AX5615"/>
      <c r="AY5615"/>
      <c r="AZ5615"/>
      <c r="BA5615"/>
      <c r="BB5615"/>
      <c r="BC5615"/>
      <c r="BD5615"/>
      <c r="BE5615"/>
      <c r="BF5615"/>
      <c r="BG5615"/>
      <c r="BH5615"/>
      <c r="BI5615"/>
      <c r="BJ5615"/>
      <c r="BK5615"/>
      <c r="BL5615"/>
      <c r="BM5615"/>
      <c r="BN5615"/>
      <c r="BO5615"/>
      <c r="BP5615"/>
      <c r="BQ5615"/>
      <c r="BR5615"/>
      <c r="BS5615"/>
      <c r="BT5615"/>
      <c r="BU5615"/>
      <c r="BV5615"/>
      <c r="BW5615"/>
      <c r="BX5615"/>
      <c r="BY5615"/>
      <c r="BZ5615"/>
      <c r="CA5615"/>
      <c r="CB5615"/>
      <c r="CC5615"/>
      <c r="CD5615"/>
      <c r="CE5615"/>
      <c r="CF5615"/>
      <c r="CG5615"/>
      <c r="CH5615"/>
      <c r="CI5615"/>
      <c r="CJ5615"/>
      <c r="CK5615"/>
      <c r="CL5615"/>
      <c r="CM5615"/>
      <c r="CN5615"/>
      <c r="CO5615"/>
      <c r="CP5615"/>
      <c r="CQ5615"/>
      <c r="CR5615"/>
      <c r="CS5615"/>
      <c r="CT5615"/>
      <c r="CU5615"/>
      <c r="CV5615"/>
    </row>
    <row r="5616" spans="10:100" x14ac:dyDescent="0.25">
      <c r="J5616"/>
      <c r="K5616"/>
      <c r="L5616"/>
      <c r="M5616"/>
      <c r="N5616"/>
      <c r="O5616"/>
      <c r="P5616"/>
      <c r="Q5616"/>
      <c r="R5616"/>
      <c r="S5616"/>
      <c r="T5616"/>
      <c r="U5616"/>
      <c r="V5616"/>
      <c r="W5616"/>
      <c r="X5616"/>
      <c r="Y5616"/>
      <c r="Z5616"/>
      <c r="AA5616"/>
      <c r="AB5616"/>
      <c r="AC5616"/>
      <c r="AD5616"/>
      <c r="AE5616"/>
      <c r="AF5616"/>
      <c r="AG5616"/>
      <c r="AH5616"/>
      <c r="AI5616"/>
      <c r="AJ5616"/>
      <c r="AK5616"/>
      <c r="AL5616"/>
      <c r="AM5616"/>
      <c r="AN5616"/>
      <c r="AO5616"/>
      <c r="AP5616"/>
      <c r="AQ5616"/>
      <c r="AR5616"/>
      <c r="AS5616"/>
      <c r="AT5616"/>
      <c r="AU5616"/>
      <c r="AV5616"/>
      <c r="AW5616"/>
      <c r="AX5616"/>
      <c r="AY5616"/>
      <c r="AZ5616"/>
      <c r="BA5616"/>
      <c r="BB5616"/>
      <c r="BC5616"/>
      <c r="BD5616"/>
      <c r="BE5616"/>
      <c r="BF5616"/>
      <c r="BG5616"/>
      <c r="BH5616"/>
      <c r="BI5616"/>
      <c r="BJ5616"/>
      <c r="BK5616"/>
      <c r="BL5616"/>
      <c r="BM5616"/>
      <c r="BN5616"/>
      <c r="BO5616"/>
      <c r="BP5616"/>
      <c r="BQ5616"/>
      <c r="BR5616"/>
      <c r="BS5616"/>
      <c r="BT5616"/>
      <c r="BU5616"/>
      <c r="BV5616"/>
      <c r="BW5616"/>
      <c r="BX5616"/>
      <c r="BY5616"/>
      <c r="BZ5616"/>
      <c r="CA5616"/>
      <c r="CB5616"/>
      <c r="CC5616"/>
      <c r="CD5616"/>
      <c r="CE5616"/>
      <c r="CF5616"/>
      <c r="CG5616"/>
      <c r="CH5616"/>
      <c r="CI5616"/>
      <c r="CJ5616"/>
      <c r="CK5616"/>
      <c r="CL5616"/>
      <c r="CM5616"/>
      <c r="CN5616"/>
      <c r="CO5616"/>
      <c r="CP5616"/>
      <c r="CQ5616"/>
      <c r="CR5616"/>
      <c r="CS5616"/>
      <c r="CT5616"/>
      <c r="CU5616"/>
      <c r="CV5616"/>
    </row>
    <row r="5617" spans="10:100" x14ac:dyDescent="0.25">
      <c r="J5617"/>
      <c r="K5617"/>
      <c r="L5617"/>
      <c r="M5617"/>
      <c r="N5617"/>
      <c r="O5617"/>
      <c r="P5617"/>
      <c r="Q5617"/>
      <c r="R5617"/>
      <c r="S5617"/>
      <c r="T5617"/>
      <c r="U5617"/>
      <c r="V5617"/>
      <c r="W5617"/>
      <c r="X5617"/>
      <c r="Y5617"/>
      <c r="Z5617"/>
      <c r="AA5617"/>
      <c r="AB5617"/>
      <c r="AC5617"/>
      <c r="AD5617"/>
      <c r="AE5617"/>
      <c r="AF5617"/>
      <c r="AG5617"/>
      <c r="AH5617"/>
      <c r="AI5617"/>
      <c r="AJ5617"/>
      <c r="AK5617"/>
      <c r="AL5617"/>
      <c r="AM5617"/>
      <c r="AN5617"/>
      <c r="AO5617"/>
      <c r="AP5617"/>
      <c r="AQ5617"/>
      <c r="AR5617"/>
      <c r="AS5617"/>
      <c r="AT5617"/>
      <c r="AU5617"/>
      <c r="AV5617"/>
      <c r="AW5617"/>
      <c r="AX5617"/>
      <c r="AY5617"/>
      <c r="AZ5617"/>
      <c r="BA5617"/>
      <c r="BB5617"/>
      <c r="BC5617"/>
      <c r="BD5617"/>
      <c r="BE5617"/>
      <c r="BF5617"/>
      <c r="BG5617"/>
      <c r="BH5617"/>
      <c r="BI5617"/>
      <c r="BJ5617"/>
      <c r="BK5617"/>
      <c r="BL5617"/>
      <c r="BM5617"/>
      <c r="BN5617"/>
      <c r="BO5617"/>
      <c r="BP5617"/>
      <c r="BQ5617"/>
      <c r="BR5617"/>
      <c r="BS5617"/>
      <c r="BT5617"/>
      <c r="BU5617"/>
      <c r="BV5617"/>
      <c r="BW5617"/>
      <c r="BX5617"/>
      <c r="BY5617"/>
      <c r="BZ5617"/>
      <c r="CA5617"/>
      <c r="CB5617"/>
      <c r="CC5617"/>
      <c r="CD5617"/>
      <c r="CE5617"/>
      <c r="CF5617"/>
      <c r="CG5617"/>
      <c r="CH5617"/>
      <c r="CI5617"/>
      <c r="CJ5617"/>
      <c r="CK5617"/>
      <c r="CL5617"/>
      <c r="CM5617"/>
      <c r="CN5617"/>
      <c r="CO5617"/>
      <c r="CP5617"/>
      <c r="CQ5617"/>
      <c r="CR5617"/>
      <c r="CS5617"/>
      <c r="CT5617"/>
      <c r="CU5617"/>
      <c r="CV5617"/>
    </row>
    <row r="5618" spans="10:100" x14ac:dyDescent="0.25">
      <c r="J5618"/>
      <c r="K5618"/>
      <c r="L5618"/>
      <c r="M5618"/>
      <c r="N5618"/>
      <c r="O5618"/>
      <c r="P5618"/>
      <c r="Q5618"/>
      <c r="R5618"/>
      <c r="S5618"/>
      <c r="T5618"/>
      <c r="U5618"/>
      <c r="V5618"/>
      <c r="W5618"/>
      <c r="X5618"/>
      <c r="Y5618"/>
      <c r="Z5618"/>
      <c r="AA5618"/>
      <c r="AB5618"/>
      <c r="AC5618"/>
      <c r="AD5618"/>
      <c r="AE5618"/>
      <c r="AF5618"/>
      <c r="AG5618"/>
      <c r="AH5618"/>
      <c r="AI5618"/>
      <c r="AJ5618"/>
      <c r="AK5618"/>
      <c r="AL5618"/>
      <c r="AM5618"/>
      <c r="AN5618"/>
      <c r="AO5618"/>
      <c r="AP5618"/>
      <c r="AQ5618"/>
      <c r="AR5618"/>
      <c r="AS5618"/>
      <c r="AT5618"/>
      <c r="AU5618"/>
      <c r="AV5618"/>
      <c r="AW5618"/>
      <c r="AX5618"/>
      <c r="AY5618"/>
      <c r="AZ5618"/>
      <c r="BA5618"/>
      <c r="BB5618"/>
      <c r="BC5618"/>
      <c r="BD5618"/>
      <c r="BE5618"/>
      <c r="BF5618"/>
      <c r="BG5618"/>
      <c r="BH5618"/>
      <c r="BI5618"/>
      <c r="BJ5618"/>
      <c r="BK5618"/>
      <c r="BL5618"/>
      <c r="BM5618"/>
      <c r="BN5618"/>
      <c r="BO5618"/>
      <c r="BP5618"/>
      <c r="BQ5618"/>
      <c r="BR5618"/>
      <c r="BS5618"/>
      <c r="BT5618"/>
      <c r="BU5618"/>
      <c r="BV5618"/>
      <c r="BW5618"/>
      <c r="BX5618"/>
      <c r="BY5618"/>
      <c r="BZ5618"/>
      <c r="CA5618"/>
      <c r="CB5618"/>
      <c r="CC5618"/>
      <c r="CD5618"/>
      <c r="CE5618"/>
      <c r="CF5618"/>
      <c r="CG5618"/>
      <c r="CH5618"/>
      <c r="CI5618"/>
      <c r="CJ5618"/>
      <c r="CK5618"/>
      <c r="CL5618"/>
      <c r="CM5618"/>
      <c r="CN5618"/>
      <c r="CO5618"/>
      <c r="CP5618"/>
      <c r="CQ5618"/>
      <c r="CR5618"/>
      <c r="CS5618"/>
      <c r="CT5618"/>
      <c r="CU5618"/>
      <c r="CV5618"/>
    </row>
    <row r="5619" spans="10:100" x14ac:dyDescent="0.25">
      <c r="J5619"/>
      <c r="K5619"/>
      <c r="L5619"/>
      <c r="M5619"/>
      <c r="N5619"/>
      <c r="O5619"/>
      <c r="P5619"/>
      <c r="Q5619"/>
      <c r="R5619"/>
      <c r="S5619"/>
      <c r="T5619"/>
      <c r="U5619"/>
      <c r="V5619"/>
      <c r="W5619"/>
      <c r="X5619"/>
      <c r="Y5619"/>
      <c r="Z5619"/>
      <c r="AA5619"/>
      <c r="AB5619"/>
      <c r="AC5619"/>
      <c r="AD5619"/>
      <c r="AE5619"/>
      <c r="AF5619"/>
      <c r="AG5619"/>
      <c r="AH5619"/>
      <c r="AI5619"/>
      <c r="AJ5619"/>
      <c r="AK5619"/>
      <c r="AL5619"/>
      <c r="AM5619"/>
      <c r="AN5619"/>
      <c r="AO5619"/>
      <c r="AP5619"/>
      <c r="AQ5619"/>
      <c r="AR5619"/>
      <c r="AS5619"/>
      <c r="AT5619"/>
      <c r="AU5619"/>
      <c r="AV5619"/>
      <c r="AW5619"/>
      <c r="AX5619"/>
      <c r="AY5619"/>
      <c r="AZ5619"/>
      <c r="BA5619"/>
      <c r="BB5619"/>
      <c r="BC5619"/>
      <c r="BD5619"/>
      <c r="BE5619"/>
      <c r="BF5619"/>
      <c r="BG5619"/>
      <c r="BH5619"/>
      <c r="BI5619"/>
      <c r="BJ5619"/>
      <c r="BK5619"/>
      <c r="BL5619"/>
      <c r="BM5619"/>
      <c r="BN5619"/>
      <c r="BO5619"/>
      <c r="BP5619"/>
      <c r="BQ5619"/>
      <c r="BR5619"/>
      <c r="BS5619"/>
      <c r="BT5619"/>
      <c r="BU5619"/>
      <c r="BV5619"/>
      <c r="BW5619"/>
      <c r="BX5619"/>
      <c r="BY5619"/>
      <c r="BZ5619"/>
      <c r="CA5619"/>
      <c r="CB5619"/>
      <c r="CC5619"/>
      <c r="CD5619"/>
      <c r="CE5619"/>
      <c r="CF5619"/>
      <c r="CG5619"/>
      <c r="CH5619"/>
      <c r="CI5619"/>
      <c r="CJ5619"/>
      <c r="CK5619"/>
      <c r="CL5619"/>
      <c r="CM5619"/>
      <c r="CN5619"/>
      <c r="CO5619"/>
      <c r="CP5619"/>
      <c r="CQ5619"/>
      <c r="CR5619"/>
      <c r="CS5619"/>
      <c r="CT5619"/>
      <c r="CU5619"/>
      <c r="CV5619"/>
    </row>
    <row r="5620" spans="10:100" x14ac:dyDescent="0.25">
      <c r="J5620"/>
      <c r="K5620"/>
      <c r="L5620"/>
      <c r="M5620"/>
      <c r="N5620"/>
      <c r="O5620"/>
      <c r="P5620"/>
      <c r="Q5620"/>
      <c r="R5620"/>
      <c r="S5620"/>
      <c r="T5620"/>
      <c r="U5620"/>
      <c r="V5620"/>
      <c r="W5620"/>
      <c r="X5620"/>
      <c r="Y5620"/>
      <c r="Z5620"/>
      <c r="AA5620"/>
      <c r="AB5620"/>
      <c r="AC5620"/>
      <c r="AD5620"/>
      <c r="AE5620"/>
      <c r="AF5620"/>
      <c r="AG5620"/>
      <c r="AH5620"/>
      <c r="AI5620"/>
      <c r="AJ5620"/>
      <c r="AK5620"/>
      <c r="AL5620"/>
      <c r="AM5620"/>
      <c r="AN5620"/>
      <c r="AO5620"/>
      <c r="AP5620"/>
      <c r="AQ5620"/>
      <c r="AR5620"/>
      <c r="AS5620"/>
      <c r="AT5620"/>
      <c r="AU5620"/>
      <c r="AV5620"/>
      <c r="AW5620"/>
      <c r="AX5620"/>
      <c r="AY5620"/>
      <c r="AZ5620"/>
      <c r="BA5620"/>
      <c r="BB5620"/>
      <c r="BC5620"/>
      <c r="BD5620"/>
      <c r="BE5620"/>
      <c r="BF5620"/>
      <c r="BG5620"/>
      <c r="BH5620"/>
      <c r="BI5620"/>
      <c r="BJ5620"/>
      <c r="BK5620"/>
      <c r="BL5620"/>
      <c r="BM5620"/>
      <c r="BN5620"/>
      <c r="BO5620"/>
      <c r="BP5620"/>
      <c r="BQ5620"/>
      <c r="BR5620"/>
      <c r="BS5620"/>
      <c r="BT5620"/>
      <c r="BU5620"/>
      <c r="BV5620"/>
      <c r="BW5620"/>
      <c r="BX5620"/>
      <c r="BY5620"/>
      <c r="BZ5620"/>
      <c r="CA5620"/>
      <c r="CB5620"/>
      <c r="CC5620"/>
      <c r="CD5620"/>
      <c r="CE5620"/>
      <c r="CF5620"/>
      <c r="CG5620"/>
      <c r="CH5620"/>
      <c r="CI5620"/>
      <c r="CJ5620"/>
      <c r="CK5620"/>
      <c r="CL5620"/>
      <c r="CM5620"/>
      <c r="CN5620"/>
      <c r="CO5620"/>
      <c r="CP5620"/>
      <c r="CQ5620"/>
      <c r="CR5620"/>
      <c r="CS5620"/>
      <c r="CT5620"/>
      <c r="CU5620"/>
      <c r="CV5620"/>
    </row>
    <row r="5621" spans="10:100" x14ac:dyDescent="0.25">
      <c r="J5621"/>
      <c r="K5621"/>
      <c r="L5621"/>
      <c r="M5621"/>
      <c r="N5621"/>
      <c r="O5621"/>
      <c r="P5621"/>
      <c r="Q5621"/>
      <c r="R5621"/>
      <c r="S5621"/>
      <c r="T5621"/>
      <c r="U5621"/>
      <c r="V5621"/>
      <c r="W5621"/>
      <c r="X5621"/>
      <c r="Y5621"/>
      <c r="Z5621"/>
      <c r="AA5621"/>
      <c r="AB5621"/>
      <c r="AC5621"/>
      <c r="AD5621"/>
      <c r="AE5621"/>
      <c r="AF5621"/>
      <c r="AG5621"/>
      <c r="AH5621"/>
      <c r="AI5621"/>
      <c r="AJ5621"/>
      <c r="AK5621"/>
      <c r="AL5621"/>
      <c r="AM5621"/>
      <c r="AN5621"/>
      <c r="AO5621"/>
      <c r="AP5621"/>
      <c r="AQ5621"/>
      <c r="AR5621"/>
      <c r="AS5621"/>
      <c r="AT5621"/>
      <c r="AU5621"/>
      <c r="AV5621"/>
      <c r="AW5621"/>
      <c r="AX5621"/>
      <c r="AY5621"/>
      <c r="AZ5621"/>
      <c r="BA5621"/>
      <c r="BB5621"/>
      <c r="BC5621"/>
      <c r="BD5621"/>
      <c r="BE5621"/>
      <c r="BF5621"/>
      <c r="BG5621"/>
      <c r="BH5621"/>
      <c r="BI5621"/>
      <c r="BJ5621"/>
      <c r="BK5621"/>
      <c r="BL5621"/>
      <c r="BM5621"/>
      <c r="BN5621"/>
      <c r="BO5621"/>
      <c r="BP5621"/>
      <c r="BQ5621"/>
      <c r="BR5621"/>
      <c r="BS5621"/>
      <c r="BT5621"/>
      <c r="BU5621"/>
      <c r="BV5621"/>
      <c r="BW5621"/>
      <c r="BX5621"/>
      <c r="BY5621"/>
      <c r="BZ5621"/>
      <c r="CA5621"/>
      <c r="CB5621"/>
      <c r="CC5621"/>
      <c r="CD5621"/>
      <c r="CE5621"/>
      <c r="CF5621"/>
      <c r="CG5621"/>
      <c r="CH5621"/>
      <c r="CI5621"/>
      <c r="CJ5621"/>
      <c r="CK5621"/>
      <c r="CL5621"/>
      <c r="CM5621"/>
      <c r="CN5621"/>
      <c r="CO5621"/>
      <c r="CP5621"/>
      <c r="CQ5621"/>
      <c r="CR5621"/>
      <c r="CS5621"/>
      <c r="CT5621"/>
      <c r="CU5621"/>
      <c r="CV5621"/>
    </row>
    <row r="5622" spans="10:100" x14ac:dyDescent="0.25">
      <c r="J5622"/>
      <c r="K5622"/>
      <c r="L5622"/>
      <c r="M5622"/>
      <c r="N5622"/>
      <c r="O5622"/>
      <c r="P5622"/>
      <c r="Q5622"/>
      <c r="R5622"/>
      <c r="S5622"/>
      <c r="T5622"/>
      <c r="U5622"/>
      <c r="V5622"/>
      <c r="W5622"/>
      <c r="X5622"/>
      <c r="Y5622"/>
      <c r="Z5622"/>
      <c r="AA5622"/>
      <c r="AB5622"/>
      <c r="AC5622"/>
      <c r="AD5622"/>
      <c r="AE5622"/>
      <c r="AF5622"/>
      <c r="AG5622"/>
      <c r="AH5622"/>
      <c r="AI5622"/>
      <c r="AJ5622"/>
      <c r="AK5622"/>
      <c r="AL5622"/>
      <c r="AM5622"/>
      <c r="AN5622"/>
      <c r="AO5622"/>
      <c r="AP5622"/>
      <c r="AQ5622"/>
      <c r="AR5622"/>
      <c r="AS5622"/>
      <c r="AT5622"/>
      <c r="AU5622"/>
      <c r="AV5622"/>
      <c r="AW5622"/>
      <c r="AX5622"/>
      <c r="AY5622"/>
      <c r="AZ5622"/>
      <c r="BA5622"/>
      <c r="BB5622"/>
      <c r="BC5622"/>
      <c r="BD5622"/>
      <c r="BE5622"/>
      <c r="BF5622"/>
      <c r="BG5622"/>
      <c r="BH5622"/>
      <c r="BI5622"/>
      <c r="BJ5622"/>
      <c r="BK5622"/>
      <c r="BL5622"/>
      <c r="BM5622"/>
      <c r="BN5622"/>
      <c r="BO5622"/>
      <c r="BP5622"/>
      <c r="BQ5622"/>
      <c r="BR5622"/>
      <c r="BS5622"/>
      <c r="BT5622"/>
      <c r="BU5622"/>
      <c r="BV5622"/>
      <c r="BW5622"/>
      <c r="BX5622"/>
      <c r="BY5622"/>
      <c r="BZ5622"/>
      <c r="CA5622"/>
      <c r="CB5622"/>
      <c r="CC5622"/>
      <c r="CD5622"/>
      <c r="CE5622"/>
      <c r="CF5622"/>
      <c r="CG5622"/>
      <c r="CH5622"/>
      <c r="CI5622"/>
      <c r="CJ5622"/>
      <c r="CK5622"/>
      <c r="CL5622"/>
      <c r="CM5622"/>
      <c r="CN5622"/>
      <c r="CO5622"/>
      <c r="CP5622"/>
      <c r="CQ5622"/>
      <c r="CR5622"/>
      <c r="CS5622"/>
      <c r="CT5622"/>
      <c r="CU5622"/>
      <c r="CV5622"/>
    </row>
    <row r="5623" spans="10:100" x14ac:dyDescent="0.25">
      <c r="J5623"/>
      <c r="K5623"/>
      <c r="L5623"/>
      <c r="M5623"/>
      <c r="N5623"/>
      <c r="O5623"/>
      <c r="P5623"/>
      <c r="Q5623"/>
      <c r="R5623"/>
      <c r="S5623"/>
      <c r="T5623"/>
      <c r="U5623"/>
      <c r="V5623"/>
      <c r="W5623"/>
      <c r="X5623"/>
      <c r="Y5623"/>
      <c r="Z5623"/>
      <c r="AA5623"/>
      <c r="AB5623"/>
      <c r="AC5623"/>
      <c r="AD5623"/>
      <c r="AE5623"/>
      <c r="AF5623"/>
      <c r="AG5623"/>
      <c r="AH5623"/>
      <c r="AI5623"/>
      <c r="AJ5623"/>
      <c r="AK5623"/>
      <c r="AL5623"/>
      <c r="AM5623"/>
      <c r="AN5623"/>
      <c r="AO5623"/>
      <c r="AP5623"/>
      <c r="AQ5623"/>
      <c r="AR5623"/>
      <c r="AS5623"/>
      <c r="AT5623"/>
      <c r="AU5623"/>
      <c r="AV5623"/>
      <c r="AW5623"/>
      <c r="AX5623"/>
      <c r="AY5623"/>
      <c r="AZ5623"/>
      <c r="BA5623"/>
      <c r="BB5623"/>
      <c r="BC5623"/>
      <c r="BD5623"/>
      <c r="BE5623"/>
      <c r="BF5623"/>
      <c r="BG5623"/>
      <c r="BH5623"/>
      <c r="BI5623"/>
      <c r="BJ5623"/>
      <c r="BK5623"/>
      <c r="BL5623"/>
      <c r="BM5623"/>
      <c r="BN5623"/>
      <c r="BO5623"/>
      <c r="BP5623"/>
      <c r="BQ5623"/>
      <c r="BR5623"/>
      <c r="BS5623"/>
      <c r="BT5623"/>
      <c r="BU5623"/>
      <c r="BV5623"/>
      <c r="BW5623"/>
      <c r="BX5623"/>
      <c r="BY5623"/>
      <c r="BZ5623"/>
      <c r="CA5623"/>
      <c r="CB5623"/>
      <c r="CC5623"/>
      <c r="CD5623"/>
      <c r="CE5623"/>
      <c r="CF5623"/>
      <c r="CG5623"/>
      <c r="CH5623"/>
      <c r="CI5623"/>
      <c r="CJ5623"/>
      <c r="CK5623"/>
      <c r="CL5623"/>
      <c r="CM5623"/>
      <c r="CN5623"/>
      <c r="CO5623"/>
      <c r="CP5623"/>
      <c r="CQ5623"/>
      <c r="CR5623"/>
      <c r="CS5623"/>
      <c r="CT5623"/>
      <c r="CU5623"/>
      <c r="CV5623"/>
    </row>
    <row r="5624" spans="10:100" x14ac:dyDescent="0.25">
      <c r="J5624"/>
      <c r="K5624"/>
      <c r="L5624"/>
      <c r="M5624"/>
      <c r="N5624"/>
      <c r="O5624"/>
      <c r="P5624"/>
      <c r="Q5624"/>
      <c r="R5624"/>
      <c r="S5624"/>
      <c r="T5624"/>
      <c r="U5624"/>
      <c r="V5624"/>
      <c r="W5624"/>
      <c r="X5624"/>
      <c r="Y5624"/>
      <c r="Z5624"/>
      <c r="AA5624"/>
      <c r="AB5624"/>
      <c r="AC5624"/>
      <c r="AD5624"/>
      <c r="AE5624"/>
      <c r="AF5624"/>
      <c r="AG5624"/>
      <c r="AH5624"/>
      <c r="AI5624"/>
      <c r="AJ5624"/>
      <c r="AK5624"/>
      <c r="AL5624"/>
      <c r="AM5624"/>
      <c r="AN5624"/>
      <c r="AO5624"/>
      <c r="AP5624"/>
      <c r="AQ5624"/>
      <c r="AR5624"/>
      <c r="AS5624"/>
      <c r="AT5624"/>
      <c r="AU5624"/>
      <c r="AV5624"/>
      <c r="AW5624"/>
      <c r="AX5624"/>
      <c r="AY5624"/>
      <c r="AZ5624"/>
      <c r="BA5624"/>
      <c r="BB5624"/>
      <c r="BC5624"/>
      <c r="BD5624"/>
      <c r="BE5624"/>
      <c r="BF5624"/>
      <c r="BG5624"/>
      <c r="BH5624"/>
      <c r="BI5624"/>
      <c r="BJ5624"/>
      <c r="BK5624"/>
      <c r="BL5624"/>
      <c r="BM5624"/>
      <c r="BN5624"/>
      <c r="BO5624"/>
      <c r="BP5624"/>
      <c r="BQ5624"/>
      <c r="BR5624"/>
      <c r="BS5624"/>
      <c r="BT5624"/>
      <c r="BU5624"/>
      <c r="BV5624"/>
      <c r="BW5624"/>
      <c r="BX5624"/>
      <c r="BY5624"/>
      <c r="BZ5624"/>
      <c r="CA5624"/>
      <c r="CB5624"/>
      <c r="CC5624"/>
      <c r="CD5624"/>
      <c r="CE5624"/>
      <c r="CF5624"/>
      <c r="CG5624"/>
      <c r="CH5624"/>
      <c r="CI5624"/>
      <c r="CJ5624"/>
      <c r="CK5624"/>
      <c r="CL5624"/>
      <c r="CM5624"/>
      <c r="CN5624"/>
      <c r="CO5624"/>
      <c r="CP5624"/>
      <c r="CQ5624"/>
      <c r="CR5624"/>
      <c r="CS5624"/>
      <c r="CT5624"/>
      <c r="CU5624"/>
      <c r="CV5624"/>
    </row>
    <row r="5625" spans="10:100" x14ac:dyDescent="0.25">
      <c r="J5625"/>
      <c r="K5625"/>
      <c r="L5625"/>
      <c r="M5625"/>
      <c r="N5625"/>
      <c r="O5625"/>
      <c r="P5625"/>
      <c r="Q5625"/>
      <c r="R5625"/>
      <c r="S5625"/>
      <c r="T5625"/>
      <c r="U5625"/>
      <c r="V5625"/>
      <c r="W5625"/>
      <c r="X5625"/>
      <c r="Y5625"/>
      <c r="Z5625"/>
      <c r="AA5625"/>
      <c r="AB5625"/>
      <c r="AC5625"/>
      <c r="AD5625"/>
      <c r="AE5625"/>
      <c r="AF5625"/>
      <c r="AG5625"/>
      <c r="AH5625"/>
      <c r="AI5625"/>
      <c r="AJ5625"/>
      <c r="AK5625"/>
      <c r="AL5625"/>
      <c r="AM5625"/>
      <c r="AN5625"/>
      <c r="AO5625"/>
      <c r="AP5625"/>
      <c r="AQ5625"/>
      <c r="AR5625"/>
      <c r="AS5625"/>
      <c r="AT5625"/>
      <c r="AU5625"/>
      <c r="AV5625"/>
      <c r="AW5625"/>
      <c r="AX5625"/>
      <c r="AY5625"/>
      <c r="AZ5625"/>
      <c r="BA5625"/>
      <c r="BB5625"/>
      <c r="BC5625"/>
      <c r="BD5625"/>
      <c r="BE5625"/>
      <c r="BF5625"/>
      <c r="BG5625"/>
      <c r="BH5625"/>
      <c r="BI5625"/>
      <c r="BJ5625"/>
      <c r="BK5625"/>
      <c r="BL5625"/>
      <c r="BM5625"/>
      <c r="BN5625"/>
      <c r="BO5625"/>
      <c r="BP5625"/>
      <c r="BQ5625"/>
      <c r="BR5625"/>
      <c r="BS5625"/>
      <c r="BT5625"/>
      <c r="BU5625"/>
      <c r="BV5625"/>
      <c r="BW5625"/>
      <c r="BX5625"/>
      <c r="BY5625"/>
      <c r="BZ5625"/>
      <c r="CA5625"/>
      <c r="CB5625"/>
      <c r="CC5625"/>
      <c r="CD5625"/>
      <c r="CE5625"/>
      <c r="CF5625"/>
      <c r="CG5625"/>
      <c r="CH5625"/>
      <c r="CI5625"/>
      <c r="CJ5625"/>
      <c r="CK5625"/>
      <c r="CL5625"/>
      <c r="CM5625"/>
      <c r="CN5625"/>
      <c r="CO5625"/>
      <c r="CP5625"/>
      <c r="CQ5625"/>
      <c r="CR5625"/>
      <c r="CS5625"/>
      <c r="CT5625"/>
      <c r="CU5625"/>
      <c r="CV5625"/>
    </row>
    <row r="5626" spans="10:100" x14ac:dyDescent="0.25">
      <c r="J5626"/>
      <c r="K5626"/>
      <c r="L5626"/>
      <c r="M5626"/>
      <c r="N5626"/>
      <c r="O5626"/>
      <c r="P5626"/>
      <c r="Q5626"/>
      <c r="R5626"/>
      <c r="S5626"/>
      <c r="T5626"/>
      <c r="U5626"/>
      <c r="V5626"/>
      <c r="W5626"/>
      <c r="X5626"/>
      <c r="Y5626"/>
      <c r="Z5626"/>
      <c r="AA5626"/>
      <c r="AB5626"/>
      <c r="AC5626"/>
      <c r="AD5626"/>
      <c r="AE5626"/>
      <c r="AF5626"/>
      <c r="AG5626"/>
      <c r="AH5626"/>
      <c r="AI5626"/>
      <c r="AJ5626"/>
      <c r="AK5626"/>
      <c r="AL5626"/>
      <c r="AM5626"/>
      <c r="AN5626"/>
      <c r="AO5626"/>
      <c r="AP5626"/>
      <c r="AQ5626"/>
      <c r="AR5626"/>
      <c r="AS5626"/>
      <c r="AT5626"/>
      <c r="AU5626"/>
      <c r="AV5626"/>
      <c r="AW5626"/>
      <c r="AX5626"/>
      <c r="AY5626"/>
      <c r="AZ5626"/>
      <c r="BA5626"/>
      <c r="BB5626"/>
      <c r="BC5626"/>
      <c r="BD5626"/>
      <c r="BE5626"/>
      <c r="BF5626"/>
      <c r="BG5626"/>
      <c r="BH5626"/>
      <c r="BI5626"/>
      <c r="BJ5626"/>
      <c r="BK5626"/>
      <c r="BL5626"/>
      <c r="BM5626"/>
      <c r="BN5626"/>
      <c r="BO5626"/>
      <c r="BP5626"/>
      <c r="BQ5626"/>
      <c r="BR5626"/>
      <c r="BS5626"/>
      <c r="BT5626"/>
      <c r="BU5626"/>
      <c r="BV5626"/>
      <c r="BW5626"/>
      <c r="BX5626"/>
      <c r="BY5626"/>
      <c r="BZ5626"/>
      <c r="CA5626"/>
      <c r="CB5626"/>
      <c r="CC5626"/>
      <c r="CD5626"/>
      <c r="CE5626"/>
      <c r="CF5626"/>
      <c r="CG5626"/>
      <c r="CH5626"/>
      <c r="CI5626"/>
      <c r="CJ5626"/>
      <c r="CK5626"/>
      <c r="CL5626"/>
      <c r="CM5626"/>
      <c r="CN5626"/>
      <c r="CO5626"/>
      <c r="CP5626"/>
      <c r="CQ5626"/>
      <c r="CR5626"/>
      <c r="CS5626"/>
      <c r="CT5626"/>
      <c r="CU5626"/>
      <c r="CV5626"/>
    </row>
    <row r="5627" spans="10:100" x14ac:dyDescent="0.25">
      <c r="J5627"/>
      <c r="K5627"/>
      <c r="L5627"/>
      <c r="M5627"/>
      <c r="N5627"/>
      <c r="O5627"/>
      <c r="P5627"/>
      <c r="Q5627"/>
      <c r="R5627"/>
      <c r="S5627"/>
      <c r="T5627"/>
      <c r="U5627"/>
      <c r="V5627"/>
      <c r="W5627"/>
      <c r="X5627"/>
      <c r="Y5627"/>
      <c r="Z5627"/>
      <c r="AA5627"/>
      <c r="AB5627"/>
      <c r="AC5627"/>
      <c r="AD5627"/>
      <c r="AE5627"/>
      <c r="AF5627"/>
      <c r="AG5627"/>
      <c r="AH5627"/>
      <c r="AI5627"/>
      <c r="AJ5627"/>
      <c r="AK5627"/>
      <c r="AL5627"/>
      <c r="AM5627"/>
      <c r="AN5627"/>
      <c r="AO5627"/>
      <c r="AP5627"/>
      <c r="AQ5627"/>
      <c r="AR5627"/>
      <c r="AS5627"/>
      <c r="AT5627"/>
      <c r="AU5627"/>
      <c r="AV5627"/>
      <c r="AW5627"/>
      <c r="AX5627"/>
      <c r="AY5627"/>
      <c r="AZ5627"/>
      <c r="BA5627"/>
      <c r="BB5627"/>
      <c r="BC5627"/>
      <c r="BD5627"/>
      <c r="BE5627"/>
      <c r="BF5627"/>
      <c r="BG5627"/>
      <c r="BH5627"/>
      <c r="BI5627"/>
      <c r="BJ5627"/>
      <c r="BK5627"/>
      <c r="BL5627"/>
      <c r="BM5627"/>
      <c r="BN5627"/>
      <c r="BO5627"/>
      <c r="BP5627"/>
      <c r="BQ5627"/>
      <c r="BR5627"/>
      <c r="BS5627"/>
      <c r="BT5627"/>
      <c r="BU5627"/>
      <c r="BV5627"/>
      <c r="BW5627"/>
      <c r="BX5627"/>
      <c r="BY5627"/>
      <c r="BZ5627"/>
      <c r="CA5627"/>
      <c r="CB5627"/>
      <c r="CC5627"/>
      <c r="CD5627"/>
      <c r="CE5627"/>
      <c r="CF5627"/>
      <c r="CG5627"/>
      <c r="CH5627"/>
      <c r="CI5627"/>
      <c r="CJ5627"/>
      <c r="CK5627"/>
      <c r="CL5627"/>
      <c r="CM5627"/>
      <c r="CN5627"/>
      <c r="CO5627"/>
      <c r="CP5627"/>
      <c r="CQ5627"/>
      <c r="CR5627"/>
      <c r="CS5627"/>
      <c r="CT5627"/>
      <c r="CU5627"/>
      <c r="CV5627"/>
    </row>
    <row r="5628" spans="10:100" x14ac:dyDescent="0.25">
      <c r="J5628"/>
      <c r="K5628"/>
      <c r="L5628"/>
      <c r="M5628"/>
      <c r="N5628"/>
      <c r="O5628"/>
      <c r="P5628"/>
      <c r="Q5628"/>
      <c r="R5628"/>
      <c r="S5628"/>
      <c r="T5628"/>
      <c r="U5628"/>
      <c r="V5628"/>
      <c r="W5628"/>
      <c r="X5628"/>
      <c r="Y5628"/>
      <c r="Z5628"/>
      <c r="AA5628"/>
      <c r="AB5628"/>
      <c r="AC5628"/>
      <c r="AD5628"/>
      <c r="AE5628"/>
      <c r="AF5628"/>
      <c r="AG5628"/>
      <c r="AH5628"/>
      <c r="AI5628"/>
      <c r="AJ5628"/>
      <c r="AK5628"/>
      <c r="AL5628"/>
      <c r="AM5628"/>
      <c r="AN5628"/>
      <c r="AO5628"/>
      <c r="AP5628"/>
      <c r="AQ5628"/>
      <c r="AR5628"/>
      <c r="AS5628"/>
      <c r="AT5628"/>
      <c r="AU5628"/>
      <c r="AV5628"/>
      <c r="AW5628"/>
      <c r="AX5628"/>
      <c r="AY5628"/>
      <c r="AZ5628"/>
      <c r="BA5628"/>
      <c r="BB5628"/>
      <c r="BC5628"/>
      <c r="BD5628"/>
      <c r="BE5628"/>
      <c r="BF5628"/>
      <c r="BG5628"/>
      <c r="BH5628"/>
      <c r="BI5628"/>
      <c r="BJ5628"/>
      <c r="BK5628"/>
      <c r="BL5628"/>
      <c r="BM5628"/>
      <c r="BN5628"/>
      <c r="BO5628"/>
      <c r="BP5628"/>
      <c r="BQ5628"/>
      <c r="BR5628"/>
      <c r="BS5628"/>
      <c r="BT5628"/>
      <c r="BU5628"/>
      <c r="BV5628"/>
      <c r="BW5628"/>
      <c r="BX5628"/>
      <c r="BY5628"/>
      <c r="BZ5628"/>
      <c r="CA5628"/>
      <c r="CB5628"/>
      <c r="CC5628"/>
      <c r="CD5628"/>
      <c r="CE5628"/>
      <c r="CF5628"/>
      <c r="CG5628"/>
      <c r="CH5628"/>
      <c r="CI5628"/>
      <c r="CJ5628"/>
      <c r="CK5628"/>
      <c r="CL5628"/>
      <c r="CM5628"/>
      <c r="CN5628"/>
      <c r="CO5628"/>
      <c r="CP5628"/>
      <c r="CQ5628"/>
      <c r="CR5628"/>
      <c r="CS5628"/>
      <c r="CT5628"/>
      <c r="CU5628"/>
      <c r="CV5628"/>
    </row>
    <row r="5629" spans="10:100" x14ac:dyDescent="0.25">
      <c r="J5629"/>
      <c r="K5629"/>
      <c r="L5629"/>
      <c r="M5629"/>
      <c r="N5629"/>
      <c r="O5629"/>
      <c r="P5629"/>
      <c r="Q5629"/>
      <c r="R5629"/>
      <c r="S5629"/>
      <c r="T5629"/>
      <c r="U5629"/>
      <c r="V5629"/>
      <c r="W5629"/>
      <c r="X5629"/>
      <c r="Y5629"/>
      <c r="Z5629"/>
      <c r="AA5629"/>
      <c r="AB5629"/>
      <c r="AC5629"/>
      <c r="AD5629"/>
      <c r="AE5629"/>
      <c r="AF5629"/>
      <c r="AG5629"/>
      <c r="AH5629"/>
      <c r="AI5629"/>
      <c r="AJ5629"/>
      <c r="AK5629"/>
      <c r="AL5629"/>
      <c r="AM5629"/>
      <c r="AN5629"/>
      <c r="AO5629"/>
      <c r="AP5629"/>
      <c r="AQ5629"/>
      <c r="AR5629"/>
      <c r="AS5629"/>
      <c r="AT5629"/>
      <c r="AU5629"/>
      <c r="AV5629"/>
      <c r="AW5629"/>
      <c r="AX5629"/>
      <c r="AY5629"/>
      <c r="AZ5629"/>
      <c r="BA5629"/>
      <c r="BB5629"/>
      <c r="BC5629"/>
      <c r="BD5629"/>
      <c r="BE5629"/>
      <c r="BF5629"/>
      <c r="BG5629"/>
      <c r="BH5629"/>
      <c r="BI5629"/>
      <c r="BJ5629"/>
      <c r="BK5629"/>
      <c r="BL5629"/>
      <c r="BM5629"/>
      <c r="BN5629"/>
      <c r="BO5629"/>
      <c r="BP5629"/>
      <c r="BQ5629"/>
      <c r="BR5629"/>
      <c r="BS5629"/>
      <c r="BT5629"/>
      <c r="BU5629"/>
      <c r="BV5629"/>
      <c r="BW5629"/>
      <c r="BX5629"/>
      <c r="BY5629"/>
      <c r="BZ5629"/>
      <c r="CA5629"/>
      <c r="CB5629"/>
      <c r="CC5629"/>
      <c r="CD5629"/>
      <c r="CE5629"/>
      <c r="CF5629"/>
      <c r="CG5629"/>
      <c r="CH5629"/>
      <c r="CI5629"/>
      <c r="CJ5629"/>
      <c r="CK5629"/>
      <c r="CL5629"/>
      <c r="CM5629"/>
      <c r="CN5629"/>
      <c r="CO5629"/>
      <c r="CP5629"/>
      <c r="CQ5629"/>
      <c r="CR5629"/>
      <c r="CS5629"/>
      <c r="CT5629"/>
      <c r="CU5629"/>
      <c r="CV5629"/>
    </row>
    <row r="5630" spans="10:100" x14ac:dyDescent="0.25">
      <c r="J5630"/>
      <c r="K5630"/>
      <c r="L5630"/>
      <c r="M5630"/>
      <c r="N5630"/>
      <c r="O5630"/>
      <c r="P5630"/>
      <c r="Q5630"/>
      <c r="R5630"/>
      <c r="S5630"/>
      <c r="T5630"/>
      <c r="U5630"/>
      <c r="V5630"/>
      <c r="W5630"/>
      <c r="X5630"/>
      <c r="Y5630"/>
      <c r="Z5630"/>
      <c r="AA5630"/>
      <c r="AB5630"/>
      <c r="AC5630"/>
      <c r="AD5630"/>
      <c r="AE5630"/>
      <c r="AF5630"/>
      <c r="AG5630"/>
      <c r="AH5630"/>
      <c r="AI5630"/>
      <c r="AJ5630"/>
      <c r="AK5630"/>
      <c r="AL5630"/>
      <c r="AM5630"/>
      <c r="AN5630"/>
      <c r="AO5630"/>
      <c r="AP5630"/>
      <c r="AQ5630"/>
      <c r="AR5630"/>
      <c r="AS5630"/>
      <c r="AT5630"/>
      <c r="AU5630"/>
      <c r="AV5630"/>
      <c r="AW5630"/>
      <c r="AX5630"/>
      <c r="AY5630"/>
      <c r="AZ5630"/>
      <c r="BA5630"/>
      <c r="BB5630"/>
      <c r="BC5630"/>
      <c r="BD5630"/>
      <c r="BE5630"/>
      <c r="BF5630"/>
      <c r="BG5630"/>
      <c r="BH5630"/>
      <c r="BI5630"/>
      <c r="BJ5630"/>
      <c r="BK5630"/>
      <c r="BL5630"/>
      <c r="BM5630"/>
      <c r="BN5630"/>
      <c r="BO5630"/>
      <c r="BP5630"/>
      <c r="BQ5630"/>
      <c r="BR5630"/>
      <c r="BS5630"/>
      <c r="BT5630"/>
      <c r="BU5630"/>
      <c r="BV5630"/>
      <c r="BW5630"/>
      <c r="BX5630"/>
      <c r="BY5630"/>
      <c r="BZ5630"/>
      <c r="CA5630"/>
      <c r="CB5630"/>
      <c r="CC5630"/>
      <c r="CD5630"/>
      <c r="CE5630"/>
      <c r="CF5630"/>
      <c r="CG5630"/>
      <c r="CH5630"/>
      <c r="CI5630"/>
      <c r="CJ5630"/>
      <c r="CK5630"/>
      <c r="CL5630"/>
      <c r="CM5630"/>
      <c r="CN5630"/>
      <c r="CO5630"/>
      <c r="CP5630"/>
      <c r="CQ5630"/>
      <c r="CR5630"/>
      <c r="CS5630"/>
      <c r="CT5630"/>
      <c r="CU5630"/>
      <c r="CV5630"/>
    </row>
    <row r="5631" spans="10:100" x14ac:dyDescent="0.25">
      <c r="J5631"/>
      <c r="K5631"/>
      <c r="L5631"/>
      <c r="M5631"/>
      <c r="N5631"/>
      <c r="O5631"/>
      <c r="P5631"/>
      <c r="Q5631"/>
      <c r="R5631"/>
      <c r="S5631"/>
      <c r="T5631"/>
      <c r="U5631"/>
      <c r="V5631"/>
      <c r="W5631"/>
      <c r="X5631"/>
      <c r="Y5631"/>
      <c r="Z5631"/>
      <c r="AA5631"/>
      <c r="AB5631"/>
      <c r="AC5631"/>
      <c r="AD5631"/>
      <c r="AE5631"/>
      <c r="AF5631"/>
      <c r="AG5631"/>
      <c r="AH5631"/>
      <c r="AI5631"/>
      <c r="AJ5631"/>
      <c r="AK5631"/>
      <c r="AL5631"/>
      <c r="AM5631"/>
      <c r="AN5631"/>
      <c r="AO5631"/>
      <c r="AP5631"/>
      <c r="AQ5631"/>
      <c r="AR5631"/>
      <c r="AS5631"/>
      <c r="AT5631"/>
      <c r="AU5631"/>
      <c r="AV5631"/>
      <c r="AW5631"/>
      <c r="AX5631"/>
      <c r="AY5631"/>
      <c r="AZ5631"/>
      <c r="BA5631"/>
      <c r="BB5631"/>
      <c r="BC5631"/>
      <c r="BD5631"/>
      <c r="BE5631"/>
      <c r="BF5631"/>
      <c r="BG5631"/>
      <c r="BH5631"/>
      <c r="BI5631"/>
      <c r="BJ5631"/>
      <c r="BK5631"/>
      <c r="BL5631"/>
      <c r="BM5631"/>
      <c r="BN5631"/>
      <c r="BO5631"/>
      <c r="BP5631"/>
      <c r="BQ5631"/>
      <c r="BR5631"/>
      <c r="BS5631"/>
      <c r="BT5631"/>
      <c r="BU5631"/>
      <c r="BV5631"/>
      <c r="BW5631"/>
      <c r="BX5631"/>
      <c r="BY5631"/>
      <c r="BZ5631"/>
      <c r="CA5631"/>
      <c r="CB5631"/>
      <c r="CC5631"/>
      <c r="CD5631"/>
      <c r="CE5631"/>
      <c r="CF5631"/>
      <c r="CG5631"/>
      <c r="CH5631"/>
      <c r="CI5631"/>
      <c r="CJ5631"/>
      <c r="CK5631"/>
      <c r="CL5631"/>
      <c r="CM5631"/>
      <c r="CN5631"/>
      <c r="CO5631"/>
      <c r="CP5631"/>
      <c r="CQ5631"/>
      <c r="CR5631"/>
      <c r="CS5631"/>
      <c r="CT5631"/>
      <c r="CU5631"/>
      <c r="CV5631"/>
    </row>
    <row r="5632" spans="10:100" x14ac:dyDescent="0.25">
      <c r="J5632"/>
      <c r="K5632"/>
      <c r="L5632"/>
      <c r="M5632"/>
      <c r="N5632"/>
      <c r="O5632"/>
      <c r="P5632"/>
      <c r="Q5632"/>
      <c r="R5632"/>
      <c r="S5632"/>
      <c r="T5632"/>
      <c r="U5632"/>
      <c r="V5632"/>
      <c r="W5632"/>
      <c r="X5632"/>
      <c r="Y5632"/>
      <c r="Z5632"/>
      <c r="AA5632"/>
      <c r="AB5632"/>
      <c r="AC5632"/>
      <c r="AD5632"/>
      <c r="AE5632"/>
      <c r="AF5632"/>
      <c r="AG5632"/>
      <c r="AH5632"/>
      <c r="AI5632"/>
      <c r="AJ5632"/>
      <c r="AK5632"/>
      <c r="AL5632"/>
      <c r="AM5632"/>
      <c r="AN5632"/>
      <c r="AO5632"/>
      <c r="AP5632"/>
      <c r="AQ5632"/>
      <c r="AR5632"/>
      <c r="AS5632"/>
      <c r="AT5632"/>
      <c r="AU5632"/>
      <c r="AV5632"/>
      <c r="AW5632"/>
      <c r="AX5632"/>
      <c r="AY5632"/>
      <c r="AZ5632"/>
      <c r="BA5632"/>
      <c r="BB5632"/>
      <c r="BC5632"/>
      <c r="BD5632"/>
      <c r="BE5632"/>
      <c r="BF5632"/>
      <c r="BG5632"/>
      <c r="BH5632"/>
      <c r="BI5632"/>
      <c r="BJ5632"/>
      <c r="BK5632"/>
      <c r="BL5632"/>
      <c r="BM5632"/>
      <c r="BN5632"/>
      <c r="BO5632"/>
      <c r="BP5632"/>
      <c r="BQ5632"/>
      <c r="BR5632"/>
      <c r="BS5632"/>
      <c r="BT5632"/>
      <c r="BU5632"/>
      <c r="BV5632"/>
      <c r="BW5632"/>
      <c r="BX5632"/>
      <c r="BY5632"/>
      <c r="BZ5632"/>
      <c r="CA5632"/>
      <c r="CB5632"/>
      <c r="CC5632"/>
      <c r="CD5632"/>
      <c r="CE5632"/>
      <c r="CF5632"/>
      <c r="CG5632"/>
      <c r="CH5632"/>
      <c r="CI5632"/>
      <c r="CJ5632"/>
      <c r="CK5632"/>
      <c r="CL5632"/>
      <c r="CM5632"/>
      <c r="CN5632"/>
      <c r="CO5632"/>
      <c r="CP5632"/>
      <c r="CQ5632"/>
      <c r="CR5632"/>
      <c r="CS5632"/>
      <c r="CT5632"/>
      <c r="CU5632"/>
      <c r="CV5632"/>
    </row>
    <row r="5633" spans="10:100" x14ac:dyDescent="0.25">
      <c r="J5633"/>
      <c r="K5633"/>
      <c r="L5633"/>
      <c r="M5633"/>
      <c r="N5633"/>
      <c r="O5633"/>
      <c r="P5633"/>
      <c r="Q5633"/>
      <c r="R5633"/>
      <c r="S5633"/>
      <c r="T5633"/>
      <c r="U5633"/>
      <c r="V5633"/>
      <c r="W5633"/>
      <c r="X5633"/>
      <c r="Y5633"/>
      <c r="Z5633"/>
      <c r="AA5633"/>
      <c r="AB5633"/>
      <c r="AC5633"/>
      <c r="AD5633"/>
      <c r="AE5633"/>
      <c r="AF5633"/>
      <c r="AG5633"/>
      <c r="AH5633"/>
      <c r="AI5633"/>
      <c r="AJ5633"/>
      <c r="AK5633"/>
      <c r="AL5633"/>
      <c r="AM5633"/>
      <c r="AN5633"/>
      <c r="AO5633"/>
      <c r="AP5633"/>
      <c r="AQ5633"/>
      <c r="AR5633"/>
      <c r="AS5633"/>
      <c r="AT5633"/>
      <c r="AU5633"/>
      <c r="AV5633"/>
      <c r="AW5633"/>
      <c r="AX5633"/>
      <c r="AY5633"/>
      <c r="AZ5633"/>
      <c r="BA5633"/>
      <c r="BB5633"/>
      <c r="BC5633"/>
      <c r="BD5633"/>
      <c r="BE5633"/>
      <c r="BF5633"/>
      <c r="BG5633"/>
      <c r="BH5633"/>
      <c r="BI5633"/>
      <c r="BJ5633"/>
      <c r="BK5633"/>
      <c r="BL5633"/>
      <c r="BM5633"/>
      <c r="BN5633"/>
      <c r="BO5633"/>
      <c r="BP5633"/>
      <c r="BQ5633"/>
      <c r="BR5633"/>
      <c r="BS5633"/>
      <c r="BT5633"/>
      <c r="BU5633"/>
      <c r="BV5633"/>
      <c r="BW5633"/>
      <c r="BX5633"/>
      <c r="BY5633"/>
      <c r="BZ5633"/>
      <c r="CA5633"/>
      <c r="CB5633"/>
      <c r="CC5633"/>
      <c r="CD5633"/>
      <c r="CE5633"/>
      <c r="CF5633"/>
      <c r="CG5633"/>
      <c r="CH5633"/>
      <c r="CI5633"/>
      <c r="CJ5633"/>
      <c r="CK5633"/>
      <c r="CL5633"/>
      <c r="CM5633"/>
      <c r="CN5633"/>
      <c r="CO5633"/>
      <c r="CP5633"/>
      <c r="CQ5633"/>
      <c r="CR5633"/>
      <c r="CS5633"/>
      <c r="CT5633"/>
      <c r="CU5633"/>
      <c r="CV5633"/>
    </row>
    <row r="5634" spans="10:100" x14ac:dyDescent="0.25">
      <c r="J5634"/>
      <c r="K5634"/>
      <c r="L5634"/>
      <c r="M5634"/>
      <c r="N5634"/>
      <c r="O5634"/>
      <c r="P5634"/>
      <c r="Q5634"/>
      <c r="R5634"/>
      <c r="S5634"/>
      <c r="T5634"/>
      <c r="U5634"/>
      <c r="V5634"/>
      <c r="W5634"/>
      <c r="X5634"/>
      <c r="Y5634"/>
      <c r="Z5634"/>
      <c r="AA5634"/>
      <c r="AB5634"/>
      <c r="AC5634"/>
      <c r="AD5634"/>
      <c r="AE5634"/>
      <c r="AF5634"/>
      <c r="AG5634"/>
      <c r="AH5634"/>
      <c r="AI5634"/>
      <c r="AJ5634"/>
      <c r="AK5634"/>
      <c r="AL5634"/>
      <c r="AM5634"/>
      <c r="AN5634"/>
      <c r="AO5634"/>
      <c r="AP5634"/>
      <c r="AQ5634"/>
      <c r="AR5634"/>
      <c r="AS5634"/>
      <c r="AT5634"/>
      <c r="AU5634"/>
      <c r="AV5634"/>
      <c r="AW5634"/>
      <c r="AX5634"/>
      <c r="AY5634"/>
      <c r="AZ5634"/>
      <c r="BA5634"/>
      <c r="BB5634"/>
      <c r="BC5634"/>
      <c r="BD5634"/>
      <c r="BE5634"/>
      <c r="BF5634"/>
      <c r="BG5634"/>
      <c r="BH5634"/>
      <c r="BI5634"/>
      <c r="BJ5634"/>
      <c r="BK5634"/>
      <c r="BL5634"/>
      <c r="BM5634"/>
      <c r="BN5634"/>
      <c r="BO5634"/>
      <c r="BP5634"/>
      <c r="BQ5634"/>
      <c r="BR5634"/>
      <c r="BS5634"/>
      <c r="BT5634"/>
      <c r="BU5634"/>
      <c r="BV5634"/>
      <c r="BW5634"/>
      <c r="BX5634"/>
      <c r="BY5634"/>
      <c r="BZ5634"/>
      <c r="CA5634"/>
      <c r="CB5634"/>
      <c r="CC5634"/>
      <c r="CD5634"/>
      <c r="CE5634"/>
      <c r="CF5634"/>
      <c r="CG5634"/>
      <c r="CH5634"/>
      <c r="CI5634"/>
      <c r="CJ5634"/>
      <c r="CK5634"/>
      <c r="CL5634"/>
      <c r="CM5634"/>
      <c r="CN5634"/>
      <c r="CO5634"/>
      <c r="CP5634"/>
      <c r="CQ5634"/>
      <c r="CR5634"/>
      <c r="CS5634"/>
      <c r="CT5634"/>
      <c r="CU5634"/>
      <c r="CV5634"/>
    </row>
    <row r="5635" spans="10:100" x14ac:dyDescent="0.25">
      <c r="J5635"/>
      <c r="K5635"/>
      <c r="L5635"/>
      <c r="M5635"/>
      <c r="N5635"/>
      <c r="O5635"/>
      <c r="P5635"/>
      <c r="Q5635"/>
      <c r="R5635"/>
      <c r="S5635"/>
      <c r="T5635"/>
      <c r="U5635"/>
      <c r="V5635"/>
      <c r="W5635"/>
      <c r="X5635"/>
      <c r="Y5635"/>
      <c r="Z5635"/>
      <c r="AA5635"/>
      <c r="AB5635"/>
      <c r="AC5635"/>
      <c r="AD5635"/>
      <c r="AE5635"/>
      <c r="AF5635"/>
      <c r="AG5635"/>
      <c r="AH5635"/>
      <c r="AI5635"/>
      <c r="AJ5635"/>
      <c r="AK5635"/>
      <c r="AL5635"/>
      <c r="AM5635"/>
      <c r="AN5635"/>
      <c r="AO5635"/>
      <c r="AP5635"/>
      <c r="AQ5635"/>
      <c r="AR5635"/>
      <c r="AS5635"/>
      <c r="AT5635"/>
      <c r="AU5635"/>
      <c r="AV5635"/>
      <c r="AW5635"/>
      <c r="AX5635"/>
      <c r="AY5635"/>
      <c r="AZ5635"/>
      <c r="BA5635"/>
      <c r="BB5635"/>
      <c r="BC5635"/>
      <c r="BD5635"/>
      <c r="BE5635"/>
      <c r="BF5635"/>
      <c r="BG5635"/>
      <c r="BH5635"/>
      <c r="BI5635"/>
      <c r="BJ5635"/>
      <c r="BK5635"/>
      <c r="BL5635"/>
      <c r="BM5635"/>
      <c r="BN5635"/>
      <c r="BO5635"/>
      <c r="BP5635"/>
      <c r="BQ5635"/>
      <c r="BR5635"/>
      <c r="BS5635"/>
      <c r="BT5635"/>
      <c r="BU5635"/>
      <c r="BV5635"/>
      <c r="BW5635"/>
      <c r="BX5635"/>
      <c r="BY5635"/>
      <c r="BZ5635"/>
      <c r="CA5635"/>
      <c r="CB5635"/>
      <c r="CC5635"/>
      <c r="CD5635"/>
      <c r="CE5635"/>
      <c r="CF5635"/>
      <c r="CG5635"/>
      <c r="CH5635"/>
      <c r="CI5635"/>
      <c r="CJ5635"/>
      <c r="CK5635"/>
      <c r="CL5635"/>
      <c r="CM5635"/>
      <c r="CN5635"/>
      <c r="CO5635"/>
      <c r="CP5635"/>
      <c r="CQ5635"/>
      <c r="CR5635"/>
      <c r="CS5635"/>
      <c r="CT5635"/>
      <c r="CU5635"/>
      <c r="CV5635"/>
    </row>
    <row r="5636" spans="10:100" x14ac:dyDescent="0.25">
      <c r="J5636"/>
      <c r="K5636"/>
      <c r="L5636"/>
      <c r="M5636"/>
      <c r="N5636"/>
      <c r="O5636"/>
      <c r="P5636"/>
      <c r="Q5636"/>
      <c r="R5636"/>
      <c r="S5636"/>
      <c r="T5636"/>
      <c r="U5636"/>
      <c r="V5636"/>
      <c r="W5636"/>
      <c r="X5636"/>
      <c r="Y5636"/>
      <c r="Z5636"/>
      <c r="AA5636"/>
      <c r="AB5636"/>
      <c r="AC5636"/>
      <c r="AD5636"/>
      <c r="AE5636"/>
      <c r="AF5636"/>
      <c r="AG5636"/>
      <c r="AH5636"/>
      <c r="AI5636"/>
      <c r="AJ5636"/>
      <c r="AK5636"/>
      <c r="AL5636"/>
      <c r="AM5636"/>
      <c r="AN5636"/>
      <c r="AO5636"/>
      <c r="AP5636"/>
      <c r="AQ5636"/>
      <c r="AR5636"/>
      <c r="AS5636"/>
      <c r="AT5636"/>
      <c r="AU5636"/>
      <c r="AV5636"/>
      <c r="AW5636"/>
      <c r="AX5636"/>
      <c r="AY5636"/>
      <c r="AZ5636"/>
      <c r="BA5636"/>
      <c r="BB5636"/>
      <c r="BC5636"/>
      <c r="BD5636"/>
      <c r="BE5636"/>
      <c r="BF5636"/>
      <c r="BG5636"/>
      <c r="BH5636"/>
      <c r="BI5636"/>
      <c r="BJ5636"/>
      <c r="BK5636"/>
      <c r="BL5636"/>
      <c r="BM5636"/>
      <c r="BN5636"/>
      <c r="BO5636"/>
      <c r="BP5636"/>
      <c r="BQ5636"/>
      <c r="BR5636"/>
      <c r="BS5636"/>
      <c r="BT5636"/>
      <c r="BU5636"/>
      <c r="BV5636"/>
      <c r="BW5636"/>
      <c r="BX5636"/>
      <c r="BY5636"/>
      <c r="BZ5636"/>
      <c r="CA5636"/>
      <c r="CB5636"/>
      <c r="CC5636"/>
      <c r="CD5636"/>
      <c r="CE5636"/>
      <c r="CF5636"/>
      <c r="CG5636"/>
      <c r="CH5636"/>
      <c r="CI5636"/>
      <c r="CJ5636"/>
      <c r="CK5636"/>
      <c r="CL5636"/>
      <c r="CM5636"/>
      <c r="CN5636"/>
      <c r="CO5636"/>
      <c r="CP5636"/>
      <c r="CQ5636"/>
      <c r="CR5636"/>
      <c r="CS5636"/>
      <c r="CT5636"/>
      <c r="CU5636"/>
      <c r="CV5636"/>
    </row>
    <row r="5637" spans="10:100" x14ac:dyDescent="0.25">
      <c r="J5637"/>
      <c r="K5637"/>
      <c r="L5637"/>
      <c r="M5637"/>
      <c r="N5637"/>
      <c r="O5637"/>
      <c r="P5637"/>
      <c r="Q5637"/>
      <c r="R5637"/>
      <c r="S5637"/>
      <c r="T5637"/>
      <c r="U5637"/>
      <c r="V5637"/>
      <c r="W5637"/>
      <c r="X5637"/>
      <c r="Y5637"/>
      <c r="Z5637"/>
      <c r="AA5637"/>
      <c r="AB5637"/>
      <c r="AC5637"/>
      <c r="AD5637"/>
      <c r="AE5637"/>
      <c r="AF5637"/>
      <c r="AG5637"/>
      <c r="AH5637"/>
      <c r="AI5637"/>
      <c r="AJ5637"/>
      <c r="AK5637"/>
      <c r="AL5637"/>
      <c r="AM5637"/>
      <c r="AN5637"/>
      <c r="AO5637"/>
      <c r="AP5637"/>
      <c r="AQ5637"/>
      <c r="AR5637"/>
      <c r="AS5637"/>
      <c r="AT5637"/>
      <c r="AU5637"/>
      <c r="AV5637"/>
      <c r="AW5637"/>
      <c r="AX5637"/>
      <c r="AY5637"/>
      <c r="AZ5637"/>
      <c r="BA5637"/>
      <c r="BB5637"/>
      <c r="BC5637"/>
      <c r="BD5637"/>
      <c r="BE5637"/>
      <c r="BF5637"/>
      <c r="BG5637"/>
      <c r="BH5637"/>
      <c r="BI5637"/>
      <c r="BJ5637"/>
      <c r="BK5637"/>
      <c r="BL5637"/>
      <c r="BM5637"/>
      <c r="BN5637"/>
      <c r="BO5637"/>
      <c r="BP5637"/>
      <c r="BQ5637"/>
      <c r="BR5637"/>
      <c r="BS5637"/>
      <c r="BT5637"/>
      <c r="BU5637"/>
      <c r="BV5637"/>
      <c r="BW5637"/>
      <c r="BX5637"/>
      <c r="BY5637"/>
      <c r="BZ5637"/>
      <c r="CA5637"/>
      <c r="CB5637"/>
      <c r="CC5637"/>
      <c r="CD5637"/>
      <c r="CE5637"/>
      <c r="CF5637"/>
      <c r="CG5637"/>
      <c r="CH5637"/>
      <c r="CI5637"/>
      <c r="CJ5637"/>
      <c r="CK5637"/>
      <c r="CL5637"/>
      <c r="CM5637"/>
      <c r="CN5637"/>
      <c r="CO5637"/>
      <c r="CP5637"/>
      <c r="CQ5637"/>
      <c r="CR5637"/>
      <c r="CS5637"/>
      <c r="CT5637"/>
      <c r="CU5637"/>
      <c r="CV5637"/>
    </row>
    <row r="5638" spans="10:100" x14ac:dyDescent="0.25">
      <c r="J5638"/>
      <c r="K5638"/>
      <c r="L5638"/>
      <c r="M5638"/>
      <c r="N5638"/>
      <c r="O5638"/>
      <c r="P5638"/>
      <c r="Q5638"/>
      <c r="R5638"/>
      <c r="S5638"/>
      <c r="T5638"/>
      <c r="U5638"/>
      <c r="V5638"/>
      <c r="W5638"/>
      <c r="X5638"/>
      <c r="Y5638"/>
      <c r="Z5638"/>
      <c r="AA5638"/>
      <c r="AB5638"/>
      <c r="AC5638"/>
      <c r="AD5638"/>
      <c r="AE5638"/>
      <c r="AF5638"/>
      <c r="AG5638"/>
      <c r="AH5638"/>
      <c r="AI5638"/>
      <c r="AJ5638"/>
      <c r="AK5638"/>
      <c r="AL5638"/>
      <c r="AM5638"/>
      <c r="AN5638"/>
      <c r="AO5638"/>
      <c r="AP5638"/>
      <c r="AQ5638"/>
      <c r="AR5638"/>
      <c r="AS5638"/>
      <c r="AT5638"/>
      <c r="AU5638"/>
      <c r="AV5638"/>
      <c r="AW5638"/>
      <c r="AX5638"/>
      <c r="AY5638"/>
      <c r="AZ5638"/>
      <c r="BA5638"/>
      <c r="BB5638"/>
      <c r="BC5638"/>
      <c r="BD5638"/>
      <c r="BE5638"/>
      <c r="BF5638"/>
      <c r="BG5638"/>
      <c r="BH5638"/>
      <c r="BI5638"/>
      <c r="BJ5638"/>
      <c r="BK5638"/>
      <c r="BL5638"/>
      <c r="BM5638"/>
      <c r="BN5638"/>
      <c r="BO5638"/>
      <c r="BP5638"/>
      <c r="BQ5638"/>
      <c r="BR5638"/>
      <c r="BS5638"/>
      <c r="BT5638"/>
      <c r="BU5638"/>
      <c r="BV5638"/>
      <c r="BW5638"/>
      <c r="BX5638"/>
      <c r="BY5638"/>
      <c r="BZ5638"/>
      <c r="CA5638"/>
      <c r="CB5638"/>
      <c r="CC5638"/>
      <c r="CD5638"/>
      <c r="CE5638"/>
      <c r="CF5638"/>
      <c r="CG5638"/>
      <c r="CH5638"/>
      <c r="CI5638"/>
      <c r="CJ5638"/>
      <c r="CK5638"/>
      <c r="CL5638"/>
      <c r="CM5638"/>
      <c r="CN5638"/>
      <c r="CO5638"/>
      <c r="CP5638"/>
      <c r="CQ5638"/>
      <c r="CR5638"/>
      <c r="CS5638"/>
      <c r="CT5638"/>
      <c r="CU5638"/>
      <c r="CV5638"/>
    </row>
    <row r="5639" spans="10:100" x14ac:dyDescent="0.25">
      <c r="J5639"/>
      <c r="K5639"/>
      <c r="L5639"/>
      <c r="M5639"/>
      <c r="N5639"/>
      <c r="O5639"/>
      <c r="P5639"/>
      <c r="Q5639"/>
      <c r="R5639"/>
      <c r="S5639"/>
      <c r="T5639"/>
      <c r="U5639"/>
      <c r="V5639"/>
      <c r="W5639"/>
      <c r="X5639"/>
      <c r="Y5639"/>
      <c r="Z5639"/>
      <c r="AA5639"/>
      <c r="AB5639"/>
      <c r="AC5639"/>
      <c r="AD5639"/>
      <c r="AE5639"/>
      <c r="AF5639"/>
      <c r="AG5639"/>
      <c r="AH5639"/>
      <c r="AI5639"/>
      <c r="AJ5639"/>
      <c r="AK5639"/>
      <c r="AL5639"/>
      <c r="AM5639"/>
      <c r="AN5639"/>
      <c r="AO5639"/>
      <c r="AP5639"/>
      <c r="AQ5639"/>
      <c r="AR5639"/>
      <c r="AS5639"/>
      <c r="AT5639"/>
      <c r="AU5639"/>
      <c r="AV5639"/>
      <c r="AW5639"/>
      <c r="AX5639"/>
      <c r="AY5639"/>
      <c r="AZ5639"/>
      <c r="BA5639"/>
      <c r="BB5639"/>
      <c r="BC5639"/>
      <c r="BD5639"/>
      <c r="BE5639"/>
      <c r="BF5639"/>
      <c r="BG5639"/>
      <c r="BH5639"/>
      <c r="BI5639"/>
      <c r="BJ5639"/>
      <c r="BK5639"/>
      <c r="BL5639"/>
      <c r="BM5639"/>
      <c r="BN5639"/>
      <c r="BO5639"/>
      <c r="BP5639"/>
      <c r="BQ5639"/>
      <c r="BR5639"/>
      <c r="BS5639"/>
      <c r="BT5639"/>
      <c r="BU5639"/>
      <c r="BV5639"/>
      <c r="BW5639"/>
      <c r="BX5639"/>
      <c r="BY5639"/>
      <c r="BZ5639"/>
      <c r="CA5639"/>
      <c r="CB5639"/>
      <c r="CC5639"/>
      <c r="CD5639"/>
      <c r="CE5639"/>
      <c r="CF5639"/>
      <c r="CG5639"/>
      <c r="CH5639"/>
      <c r="CI5639"/>
      <c r="CJ5639"/>
      <c r="CK5639"/>
      <c r="CL5639"/>
      <c r="CM5639"/>
      <c r="CN5639"/>
      <c r="CO5639"/>
      <c r="CP5639"/>
      <c r="CQ5639"/>
      <c r="CR5639"/>
      <c r="CS5639"/>
      <c r="CT5639"/>
      <c r="CU5639"/>
      <c r="CV5639"/>
    </row>
    <row r="5640" spans="10:100" x14ac:dyDescent="0.25">
      <c r="J5640"/>
      <c r="K5640"/>
      <c r="L5640"/>
      <c r="M5640"/>
      <c r="N5640"/>
      <c r="O5640"/>
      <c r="P5640"/>
      <c r="Q5640"/>
      <c r="R5640"/>
      <c r="S5640"/>
      <c r="T5640"/>
      <c r="U5640"/>
      <c r="V5640"/>
      <c r="W5640"/>
      <c r="X5640"/>
      <c r="Y5640"/>
      <c r="Z5640"/>
      <c r="AA5640"/>
      <c r="AB5640"/>
      <c r="AC5640"/>
      <c r="AD5640"/>
      <c r="AE5640"/>
      <c r="AF5640"/>
      <c r="AG5640"/>
      <c r="AH5640"/>
      <c r="AI5640"/>
      <c r="AJ5640"/>
      <c r="AK5640"/>
      <c r="AL5640"/>
      <c r="AM5640"/>
      <c r="AN5640"/>
      <c r="AO5640"/>
      <c r="AP5640"/>
      <c r="AQ5640"/>
      <c r="AR5640"/>
      <c r="AS5640"/>
      <c r="AT5640"/>
      <c r="AU5640"/>
      <c r="AV5640"/>
      <c r="AW5640"/>
      <c r="AX5640"/>
      <c r="AY5640"/>
      <c r="AZ5640"/>
      <c r="BA5640"/>
      <c r="BB5640"/>
      <c r="BC5640"/>
      <c r="BD5640"/>
      <c r="BE5640"/>
      <c r="BF5640"/>
      <c r="BG5640"/>
      <c r="BH5640"/>
      <c r="BI5640"/>
      <c r="BJ5640"/>
      <c r="BK5640"/>
      <c r="BL5640"/>
      <c r="BM5640"/>
      <c r="BN5640"/>
      <c r="BO5640"/>
      <c r="BP5640"/>
      <c r="BQ5640"/>
      <c r="BR5640"/>
      <c r="BS5640"/>
      <c r="BT5640"/>
      <c r="BU5640"/>
      <c r="BV5640"/>
      <c r="BW5640"/>
      <c r="BX5640"/>
      <c r="BY5640"/>
      <c r="BZ5640"/>
      <c r="CA5640"/>
      <c r="CB5640"/>
      <c r="CC5640"/>
      <c r="CD5640"/>
      <c r="CE5640"/>
      <c r="CF5640"/>
      <c r="CG5640"/>
      <c r="CH5640"/>
      <c r="CI5640"/>
      <c r="CJ5640"/>
      <c r="CK5640"/>
      <c r="CL5640"/>
      <c r="CM5640"/>
      <c r="CN5640"/>
      <c r="CO5640"/>
      <c r="CP5640"/>
      <c r="CQ5640"/>
      <c r="CR5640"/>
      <c r="CS5640"/>
      <c r="CT5640"/>
      <c r="CU5640"/>
      <c r="CV5640"/>
    </row>
    <row r="5641" spans="10:100" x14ac:dyDescent="0.25">
      <c r="J5641"/>
      <c r="K5641"/>
      <c r="L5641"/>
      <c r="M5641"/>
      <c r="N5641"/>
      <c r="O5641"/>
      <c r="P5641"/>
      <c r="Q5641"/>
      <c r="R5641"/>
      <c r="S5641"/>
      <c r="T5641"/>
      <c r="U5641"/>
      <c r="V5641"/>
      <c r="W5641"/>
      <c r="X5641"/>
      <c r="Y5641"/>
      <c r="Z5641"/>
      <c r="AA5641"/>
      <c r="AB5641"/>
      <c r="AC5641"/>
      <c r="AD5641"/>
      <c r="AE5641"/>
      <c r="AF5641"/>
      <c r="AG5641"/>
      <c r="AH5641"/>
      <c r="AI5641"/>
      <c r="AJ5641"/>
      <c r="AK5641"/>
      <c r="AL5641"/>
      <c r="AM5641"/>
      <c r="AN5641"/>
      <c r="AO5641"/>
      <c r="AP5641"/>
      <c r="AQ5641"/>
      <c r="AR5641"/>
      <c r="AS5641"/>
      <c r="AT5641"/>
      <c r="AU5641"/>
      <c r="AV5641"/>
      <c r="AW5641"/>
      <c r="AX5641"/>
      <c r="AY5641"/>
      <c r="AZ5641"/>
      <c r="BA5641"/>
      <c r="BB5641"/>
      <c r="BC5641"/>
      <c r="BD5641"/>
      <c r="BE5641"/>
      <c r="BF5641"/>
      <c r="BG5641"/>
      <c r="BH5641"/>
      <c r="BI5641"/>
      <c r="BJ5641"/>
      <c r="BK5641"/>
      <c r="BL5641"/>
      <c r="BM5641"/>
      <c r="BN5641"/>
      <c r="BO5641"/>
      <c r="BP5641"/>
      <c r="BQ5641"/>
      <c r="BR5641"/>
      <c r="BS5641"/>
      <c r="BT5641"/>
      <c r="BU5641"/>
      <c r="BV5641"/>
      <c r="BW5641"/>
      <c r="BX5641"/>
      <c r="BY5641"/>
      <c r="BZ5641"/>
      <c r="CA5641"/>
      <c r="CB5641"/>
      <c r="CC5641"/>
      <c r="CD5641"/>
      <c r="CE5641"/>
      <c r="CF5641"/>
      <c r="CG5641"/>
      <c r="CH5641"/>
      <c r="CI5641"/>
      <c r="CJ5641"/>
      <c r="CK5641"/>
      <c r="CL5641"/>
      <c r="CM5641"/>
      <c r="CN5641"/>
      <c r="CO5641"/>
      <c r="CP5641"/>
      <c r="CQ5641"/>
      <c r="CR5641"/>
      <c r="CS5641"/>
      <c r="CT5641"/>
      <c r="CU5641"/>
      <c r="CV5641"/>
    </row>
    <row r="5642" spans="10:100" x14ac:dyDescent="0.25">
      <c r="J5642"/>
      <c r="K5642"/>
      <c r="L5642"/>
      <c r="M5642"/>
      <c r="N5642"/>
      <c r="O5642"/>
      <c r="P5642"/>
      <c r="Q5642"/>
      <c r="R5642"/>
      <c r="S5642"/>
      <c r="T5642"/>
      <c r="U5642"/>
      <c r="V5642"/>
      <c r="W5642"/>
      <c r="X5642"/>
      <c r="Y5642"/>
      <c r="Z5642"/>
      <c r="AA5642"/>
      <c r="AB5642"/>
      <c r="AC5642"/>
      <c r="AD5642"/>
      <c r="AE5642"/>
      <c r="AF5642"/>
      <c r="AG5642"/>
      <c r="AH5642"/>
      <c r="AI5642"/>
      <c r="AJ5642"/>
      <c r="AK5642"/>
      <c r="AL5642"/>
      <c r="AM5642"/>
      <c r="AN5642"/>
      <c r="AO5642"/>
      <c r="AP5642"/>
      <c r="AQ5642"/>
      <c r="AR5642"/>
      <c r="AS5642"/>
      <c r="AT5642"/>
      <c r="AU5642"/>
      <c r="AV5642"/>
      <c r="AW5642"/>
      <c r="AX5642"/>
      <c r="AY5642"/>
      <c r="AZ5642"/>
      <c r="BA5642"/>
      <c r="BB5642"/>
      <c r="BC5642"/>
      <c r="BD5642"/>
      <c r="BE5642"/>
      <c r="BF5642"/>
      <c r="BG5642"/>
      <c r="BH5642"/>
      <c r="BI5642"/>
      <c r="BJ5642"/>
      <c r="BK5642"/>
      <c r="BL5642"/>
      <c r="BM5642"/>
      <c r="BN5642"/>
      <c r="BO5642"/>
      <c r="BP5642"/>
      <c r="BQ5642"/>
      <c r="BR5642"/>
      <c r="BS5642"/>
      <c r="BT5642"/>
      <c r="BU5642"/>
      <c r="BV5642"/>
      <c r="BW5642"/>
      <c r="BX5642"/>
      <c r="BY5642"/>
      <c r="BZ5642"/>
      <c r="CA5642"/>
      <c r="CB5642"/>
      <c r="CC5642"/>
      <c r="CD5642"/>
      <c r="CE5642"/>
      <c r="CF5642"/>
      <c r="CG5642"/>
      <c r="CH5642"/>
      <c r="CI5642"/>
      <c r="CJ5642"/>
      <c r="CK5642"/>
      <c r="CL5642"/>
      <c r="CM5642"/>
      <c r="CN5642"/>
      <c r="CO5642"/>
      <c r="CP5642"/>
      <c r="CQ5642"/>
      <c r="CR5642"/>
      <c r="CS5642"/>
      <c r="CT5642"/>
      <c r="CU5642"/>
      <c r="CV5642"/>
    </row>
    <row r="5643" spans="10:100" x14ac:dyDescent="0.25">
      <c r="J5643"/>
      <c r="K5643"/>
      <c r="L5643"/>
      <c r="M5643"/>
      <c r="N5643"/>
      <c r="O5643"/>
      <c r="P5643"/>
      <c r="Q5643"/>
      <c r="R5643"/>
      <c r="S5643"/>
      <c r="T5643"/>
      <c r="U5643"/>
      <c r="V5643"/>
      <c r="W5643"/>
      <c r="X5643"/>
      <c r="Y5643"/>
      <c r="Z5643"/>
      <c r="AA5643"/>
      <c r="AB5643"/>
      <c r="AC5643"/>
      <c r="AD5643"/>
      <c r="AE5643"/>
      <c r="AF5643"/>
      <c r="AG5643"/>
      <c r="AH5643"/>
      <c r="AI5643"/>
      <c r="AJ5643"/>
      <c r="AK5643"/>
      <c r="AL5643"/>
      <c r="AM5643"/>
      <c r="AN5643"/>
      <c r="AO5643"/>
      <c r="AP5643"/>
      <c r="AQ5643"/>
      <c r="AR5643"/>
      <c r="AS5643"/>
      <c r="AT5643"/>
      <c r="AU5643"/>
      <c r="AV5643"/>
      <c r="AW5643"/>
      <c r="AX5643"/>
      <c r="AY5643"/>
      <c r="AZ5643"/>
      <c r="BA5643"/>
      <c r="BB5643"/>
      <c r="BC5643"/>
      <c r="BD5643"/>
      <c r="BE5643"/>
      <c r="BF5643"/>
      <c r="BG5643"/>
      <c r="BH5643"/>
      <c r="BI5643"/>
      <c r="BJ5643"/>
      <c r="BK5643"/>
      <c r="BL5643"/>
      <c r="BM5643"/>
      <c r="BN5643"/>
      <c r="BO5643"/>
      <c r="BP5643"/>
      <c r="BQ5643"/>
      <c r="BR5643"/>
      <c r="BS5643"/>
      <c r="BT5643"/>
      <c r="BU5643"/>
      <c r="BV5643"/>
      <c r="BW5643"/>
      <c r="BX5643"/>
      <c r="BY5643"/>
      <c r="BZ5643"/>
      <c r="CA5643"/>
      <c r="CB5643"/>
      <c r="CC5643"/>
      <c r="CD5643"/>
      <c r="CE5643"/>
      <c r="CF5643"/>
      <c r="CG5643"/>
      <c r="CH5643"/>
      <c r="CI5643"/>
      <c r="CJ5643"/>
      <c r="CK5643"/>
      <c r="CL5643"/>
      <c r="CM5643"/>
      <c r="CN5643"/>
      <c r="CO5643"/>
      <c r="CP5643"/>
      <c r="CQ5643"/>
      <c r="CR5643"/>
      <c r="CS5643"/>
      <c r="CT5643"/>
      <c r="CU5643"/>
      <c r="CV5643"/>
    </row>
    <row r="5644" spans="10:100" x14ac:dyDescent="0.25">
      <c r="J5644"/>
      <c r="K5644"/>
      <c r="L5644"/>
      <c r="M5644"/>
      <c r="N5644"/>
      <c r="O5644"/>
      <c r="P5644"/>
      <c r="Q5644"/>
      <c r="R5644"/>
      <c r="S5644"/>
      <c r="T5644"/>
      <c r="U5644"/>
      <c r="V5644"/>
      <c r="W5644"/>
      <c r="X5644"/>
      <c r="Y5644"/>
      <c r="Z5644"/>
      <c r="AA5644"/>
      <c r="AB5644"/>
      <c r="AC5644"/>
      <c r="AD5644"/>
      <c r="AE5644"/>
      <c r="AF5644"/>
      <c r="AG5644"/>
      <c r="AH5644"/>
      <c r="AI5644"/>
      <c r="AJ5644"/>
      <c r="AK5644"/>
      <c r="AL5644"/>
      <c r="AM5644"/>
      <c r="AN5644"/>
      <c r="AO5644"/>
      <c r="AP5644"/>
      <c r="AQ5644"/>
      <c r="AR5644"/>
      <c r="AS5644"/>
      <c r="AT5644"/>
      <c r="AU5644"/>
      <c r="AV5644"/>
      <c r="AW5644"/>
      <c r="AX5644"/>
      <c r="AY5644"/>
      <c r="AZ5644"/>
      <c r="BA5644"/>
      <c r="BB5644"/>
      <c r="BC5644"/>
      <c r="BD5644"/>
      <c r="BE5644"/>
      <c r="BF5644"/>
      <c r="BG5644"/>
      <c r="BH5644"/>
      <c r="BI5644"/>
      <c r="BJ5644"/>
      <c r="BK5644"/>
      <c r="BL5644"/>
      <c r="BM5644"/>
      <c r="BN5644"/>
      <c r="BO5644"/>
      <c r="BP5644"/>
      <c r="BQ5644"/>
      <c r="BR5644"/>
      <c r="BS5644"/>
      <c r="BT5644"/>
      <c r="BU5644"/>
      <c r="BV5644"/>
      <c r="BW5644"/>
      <c r="BX5644"/>
      <c r="BY5644"/>
      <c r="BZ5644"/>
      <c r="CA5644"/>
      <c r="CB5644"/>
      <c r="CC5644"/>
      <c r="CD5644"/>
      <c r="CE5644"/>
      <c r="CF5644"/>
      <c r="CG5644"/>
      <c r="CH5644"/>
      <c r="CI5644"/>
      <c r="CJ5644"/>
      <c r="CK5644"/>
      <c r="CL5644"/>
      <c r="CM5644"/>
      <c r="CN5644"/>
      <c r="CO5644"/>
      <c r="CP5644"/>
      <c r="CQ5644"/>
      <c r="CR5644"/>
      <c r="CS5644"/>
      <c r="CT5644"/>
      <c r="CU5644"/>
      <c r="CV5644"/>
    </row>
    <row r="5645" spans="10:100" x14ac:dyDescent="0.25">
      <c r="J5645"/>
      <c r="K5645"/>
      <c r="L5645"/>
      <c r="M5645"/>
      <c r="N5645"/>
      <c r="O5645"/>
      <c r="P5645"/>
      <c r="Q5645"/>
      <c r="R5645"/>
      <c r="S5645"/>
      <c r="T5645"/>
      <c r="U5645"/>
      <c r="V5645"/>
      <c r="W5645"/>
      <c r="X5645"/>
      <c r="Y5645"/>
      <c r="Z5645"/>
      <c r="AA5645"/>
      <c r="AB5645"/>
      <c r="AC5645"/>
      <c r="AD5645"/>
      <c r="AE5645"/>
      <c r="AF5645"/>
      <c r="AG5645"/>
      <c r="AH5645"/>
      <c r="AI5645"/>
      <c r="AJ5645"/>
      <c r="AK5645"/>
      <c r="AL5645"/>
      <c r="AM5645"/>
      <c r="AN5645"/>
      <c r="AO5645"/>
      <c r="AP5645"/>
      <c r="AQ5645"/>
      <c r="AR5645"/>
      <c r="AS5645"/>
      <c r="AT5645"/>
      <c r="AU5645"/>
      <c r="AV5645"/>
      <c r="AW5645"/>
      <c r="AX5645"/>
      <c r="AY5645"/>
      <c r="AZ5645"/>
      <c r="BA5645"/>
      <c r="BB5645"/>
      <c r="BC5645"/>
      <c r="BD5645"/>
      <c r="BE5645"/>
      <c r="BF5645"/>
      <c r="BG5645"/>
      <c r="BH5645"/>
      <c r="BI5645"/>
      <c r="BJ5645"/>
      <c r="BK5645"/>
      <c r="BL5645"/>
      <c r="BM5645"/>
      <c r="BN5645"/>
      <c r="BO5645"/>
      <c r="BP5645"/>
      <c r="BQ5645"/>
      <c r="BR5645"/>
      <c r="BS5645"/>
      <c r="BT5645"/>
      <c r="BU5645"/>
      <c r="BV5645"/>
      <c r="BW5645"/>
      <c r="BX5645"/>
      <c r="BY5645"/>
      <c r="BZ5645"/>
      <c r="CA5645"/>
      <c r="CB5645"/>
      <c r="CC5645"/>
      <c r="CD5645"/>
      <c r="CE5645"/>
      <c r="CF5645"/>
      <c r="CG5645"/>
      <c r="CH5645"/>
      <c r="CI5645"/>
      <c r="CJ5645"/>
      <c r="CK5645"/>
      <c r="CL5645"/>
      <c r="CM5645"/>
      <c r="CN5645"/>
      <c r="CO5645"/>
      <c r="CP5645"/>
      <c r="CQ5645"/>
      <c r="CR5645"/>
      <c r="CS5645"/>
      <c r="CT5645"/>
      <c r="CU5645"/>
      <c r="CV5645"/>
    </row>
    <row r="5646" spans="10:100" x14ac:dyDescent="0.25">
      <c r="J5646"/>
      <c r="K5646"/>
      <c r="L5646"/>
      <c r="M5646"/>
      <c r="N5646"/>
      <c r="O5646"/>
      <c r="P5646"/>
      <c r="Q5646"/>
      <c r="R5646"/>
      <c r="S5646"/>
      <c r="T5646"/>
      <c r="U5646"/>
      <c r="V5646"/>
      <c r="W5646"/>
      <c r="X5646"/>
      <c r="Y5646"/>
      <c r="Z5646"/>
      <c r="AA5646"/>
      <c r="AB5646"/>
      <c r="AC5646"/>
      <c r="AD5646"/>
      <c r="AE5646"/>
      <c r="AF5646"/>
      <c r="AG5646"/>
      <c r="AH5646"/>
      <c r="AI5646"/>
      <c r="AJ5646"/>
      <c r="AK5646"/>
      <c r="AL5646"/>
      <c r="AM5646"/>
      <c r="AN5646"/>
      <c r="AO5646"/>
      <c r="AP5646"/>
      <c r="AQ5646"/>
      <c r="AR5646"/>
      <c r="AS5646"/>
      <c r="AT5646"/>
      <c r="AU5646"/>
      <c r="AV5646"/>
      <c r="AW5646"/>
      <c r="AX5646"/>
      <c r="AY5646"/>
      <c r="AZ5646"/>
      <c r="BA5646"/>
      <c r="BB5646"/>
      <c r="BC5646"/>
      <c r="BD5646"/>
      <c r="BE5646"/>
      <c r="BF5646"/>
      <c r="BG5646"/>
      <c r="BH5646"/>
      <c r="BI5646"/>
      <c r="BJ5646"/>
      <c r="BK5646"/>
      <c r="BL5646"/>
      <c r="BM5646"/>
      <c r="BN5646"/>
      <c r="BO5646"/>
      <c r="BP5646"/>
      <c r="BQ5646"/>
      <c r="BR5646"/>
      <c r="BS5646"/>
      <c r="BT5646"/>
      <c r="BU5646"/>
      <c r="BV5646"/>
      <c r="BW5646"/>
      <c r="BX5646"/>
      <c r="BY5646"/>
      <c r="BZ5646"/>
      <c r="CA5646"/>
      <c r="CB5646"/>
      <c r="CC5646"/>
      <c r="CD5646"/>
      <c r="CE5646"/>
      <c r="CF5646"/>
      <c r="CG5646"/>
      <c r="CH5646"/>
      <c r="CI5646"/>
      <c r="CJ5646"/>
      <c r="CK5646"/>
      <c r="CL5646"/>
      <c r="CM5646"/>
      <c r="CN5646"/>
      <c r="CO5646"/>
      <c r="CP5646"/>
      <c r="CQ5646"/>
      <c r="CR5646"/>
      <c r="CS5646"/>
      <c r="CT5646"/>
      <c r="CU5646"/>
      <c r="CV5646"/>
    </row>
    <row r="5647" spans="10:100" x14ac:dyDescent="0.25">
      <c r="J5647"/>
      <c r="K5647"/>
      <c r="L5647"/>
      <c r="M5647"/>
      <c r="N5647"/>
      <c r="O5647"/>
      <c r="P5647"/>
      <c r="Q5647"/>
      <c r="R5647"/>
      <c r="S5647"/>
      <c r="T5647"/>
      <c r="U5647"/>
      <c r="V5647"/>
      <c r="W5647"/>
      <c r="X5647"/>
      <c r="Y5647"/>
      <c r="Z5647"/>
      <c r="AA5647"/>
      <c r="AB5647"/>
      <c r="AC5647"/>
      <c r="AD5647"/>
      <c r="AE5647"/>
      <c r="AF5647"/>
      <c r="AG5647"/>
      <c r="AH5647"/>
      <c r="AI5647"/>
      <c r="AJ5647"/>
      <c r="AK5647"/>
      <c r="AL5647"/>
      <c r="AM5647"/>
      <c r="AN5647"/>
      <c r="AO5647"/>
      <c r="AP5647"/>
      <c r="AQ5647"/>
      <c r="AR5647"/>
      <c r="AS5647"/>
      <c r="AT5647"/>
      <c r="AU5647"/>
      <c r="AV5647"/>
      <c r="AW5647"/>
      <c r="AX5647"/>
      <c r="AY5647"/>
      <c r="AZ5647"/>
      <c r="BA5647"/>
      <c r="BB5647"/>
      <c r="BC5647"/>
      <c r="BD5647"/>
      <c r="BE5647"/>
      <c r="BF5647"/>
      <c r="BG5647"/>
      <c r="BH5647"/>
      <c r="BI5647"/>
      <c r="BJ5647"/>
      <c r="BK5647"/>
      <c r="BL5647"/>
      <c r="BM5647"/>
      <c r="BN5647"/>
      <c r="BO5647"/>
      <c r="BP5647"/>
      <c r="BQ5647"/>
      <c r="BR5647"/>
      <c r="BS5647"/>
      <c r="BT5647"/>
      <c r="BU5647"/>
      <c r="BV5647"/>
      <c r="BW5647"/>
      <c r="BX5647"/>
      <c r="BY5647"/>
      <c r="BZ5647"/>
      <c r="CA5647"/>
      <c r="CB5647"/>
      <c r="CC5647"/>
      <c r="CD5647"/>
      <c r="CE5647"/>
      <c r="CF5647"/>
      <c r="CG5647"/>
      <c r="CH5647"/>
      <c r="CI5647"/>
      <c r="CJ5647"/>
      <c r="CK5647"/>
      <c r="CL5647"/>
      <c r="CM5647"/>
      <c r="CN5647"/>
      <c r="CO5647"/>
      <c r="CP5647"/>
      <c r="CQ5647"/>
      <c r="CR5647"/>
      <c r="CS5647"/>
      <c r="CT5647"/>
      <c r="CU5647"/>
      <c r="CV5647"/>
    </row>
    <row r="5648" spans="10:100" x14ac:dyDescent="0.25">
      <c r="J5648"/>
      <c r="K5648"/>
      <c r="L5648"/>
      <c r="M5648"/>
      <c r="N5648"/>
      <c r="O5648"/>
      <c r="P5648"/>
      <c r="Q5648"/>
      <c r="R5648"/>
      <c r="S5648"/>
      <c r="T5648"/>
      <c r="U5648"/>
      <c r="V5648"/>
      <c r="W5648"/>
      <c r="X5648"/>
      <c r="Y5648"/>
      <c r="Z5648"/>
      <c r="AA5648"/>
      <c r="AB5648"/>
      <c r="AC5648"/>
      <c r="AD5648"/>
      <c r="AE5648"/>
      <c r="AF5648"/>
      <c r="AG5648"/>
      <c r="AH5648"/>
      <c r="AI5648"/>
      <c r="AJ5648"/>
      <c r="AK5648"/>
      <c r="AL5648"/>
      <c r="AM5648"/>
      <c r="AN5648"/>
      <c r="AO5648"/>
      <c r="AP5648"/>
      <c r="AQ5648"/>
      <c r="AR5648"/>
      <c r="AS5648"/>
      <c r="AT5648"/>
      <c r="AU5648"/>
      <c r="AV5648"/>
      <c r="AW5648"/>
      <c r="AX5648"/>
      <c r="AY5648"/>
      <c r="AZ5648"/>
      <c r="BA5648"/>
      <c r="BB5648"/>
      <c r="BC5648"/>
      <c r="BD5648"/>
      <c r="BE5648"/>
      <c r="BF5648"/>
      <c r="BG5648"/>
      <c r="BH5648"/>
      <c r="BI5648"/>
      <c r="BJ5648"/>
      <c r="BK5648"/>
      <c r="BL5648"/>
      <c r="BM5648"/>
      <c r="BN5648"/>
      <c r="BO5648"/>
      <c r="BP5648"/>
      <c r="BQ5648"/>
      <c r="BR5648"/>
      <c r="BS5648"/>
      <c r="BT5648"/>
      <c r="BU5648"/>
      <c r="BV5648"/>
      <c r="BW5648"/>
      <c r="BX5648"/>
      <c r="BY5648"/>
      <c r="BZ5648"/>
      <c r="CA5648"/>
      <c r="CB5648"/>
      <c r="CC5648"/>
      <c r="CD5648"/>
      <c r="CE5648"/>
      <c r="CF5648"/>
      <c r="CG5648"/>
      <c r="CH5648"/>
      <c r="CI5648"/>
      <c r="CJ5648"/>
      <c r="CK5648"/>
      <c r="CL5648"/>
      <c r="CM5648"/>
      <c r="CN5648"/>
      <c r="CO5648"/>
      <c r="CP5648"/>
      <c r="CQ5648"/>
      <c r="CR5648"/>
      <c r="CS5648"/>
      <c r="CT5648"/>
      <c r="CU5648"/>
      <c r="CV5648"/>
    </row>
    <row r="5649" spans="10:100" x14ac:dyDescent="0.25">
      <c r="J5649"/>
      <c r="K5649"/>
      <c r="L5649"/>
      <c r="M5649"/>
      <c r="N5649"/>
      <c r="O5649"/>
      <c r="P5649"/>
      <c r="Q5649"/>
      <c r="R5649"/>
      <c r="S5649"/>
      <c r="T5649"/>
      <c r="U5649"/>
      <c r="V5649"/>
      <c r="W5649"/>
      <c r="X5649"/>
      <c r="Y5649"/>
      <c r="Z5649"/>
      <c r="AA5649"/>
      <c r="AB5649"/>
      <c r="AC5649"/>
      <c r="AD5649"/>
      <c r="AE5649"/>
      <c r="AF5649"/>
      <c r="AG5649"/>
      <c r="AH5649"/>
      <c r="AI5649"/>
      <c r="AJ5649"/>
      <c r="AK5649"/>
      <c r="AL5649"/>
      <c r="AM5649"/>
      <c r="AN5649"/>
      <c r="AO5649"/>
      <c r="AP5649"/>
      <c r="AQ5649"/>
      <c r="AR5649"/>
      <c r="AS5649"/>
      <c r="AT5649"/>
      <c r="AU5649"/>
      <c r="AV5649"/>
      <c r="AW5649"/>
      <c r="AX5649"/>
      <c r="AY5649"/>
      <c r="AZ5649"/>
      <c r="BA5649"/>
      <c r="BB5649"/>
      <c r="BC5649"/>
      <c r="BD5649"/>
      <c r="BE5649"/>
      <c r="BF5649"/>
      <c r="BG5649"/>
      <c r="BH5649"/>
      <c r="BI5649"/>
      <c r="BJ5649"/>
      <c r="BK5649"/>
      <c r="BL5649"/>
      <c r="BM5649"/>
      <c r="BN5649"/>
      <c r="BO5649"/>
      <c r="BP5649"/>
      <c r="BQ5649"/>
      <c r="BR5649"/>
      <c r="BS5649"/>
      <c r="BT5649"/>
      <c r="BU5649"/>
      <c r="BV5649"/>
      <c r="BW5649"/>
      <c r="BX5649"/>
      <c r="BY5649"/>
      <c r="BZ5649"/>
      <c r="CA5649"/>
      <c r="CB5649"/>
      <c r="CC5649"/>
      <c r="CD5649"/>
      <c r="CE5649"/>
      <c r="CF5649"/>
      <c r="CG5649"/>
      <c r="CH5649"/>
      <c r="CI5649"/>
      <c r="CJ5649"/>
      <c r="CK5649"/>
      <c r="CL5649"/>
      <c r="CM5649"/>
      <c r="CN5649"/>
      <c r="CO5649"/>
      <c r="CP5649"/>
      <c r="CQ5649"/>
      <c r="CR5649"/>
      <c r="CS5649"/>
      <c r="CT5649"/>
      <c r="CU5649"/>
      <c r="CV5649"/>
    </row>
    <row r="5650" spans="10:100" x14ac:dyDescent="0.25">
      <c r="J5650"/>
      <c r="K5650"/>
      <c r="L5650"/>
      <c r="M5650"/>
      <c r="N5650"/>
      <c r="O5650"/>
      <c r="P5650"/>
      <c r="Q5650"/>
      <c r="R5650"/>
      <c r="S5650"/>
      <c r="T5650"/>
      <c r="U5650"/>
      <c r="V5650"/>
      <c r="W5650"/>
      <c r="X5650"/>
      <c r="Y5650"/>
      <c r="Z5650"/>
      <c r="AA5650"/>
      <c r="AB5650"/>
      <c r="AC5650"/>
      <c r="AD5650"/>
      <c r="AE5650"/>
      <c r="AF5650"/>
      <c r="AG5650"/>
      <c r="AH5650"/>
      <c r="AI5650"/>
      <c r="AJ5650"/>
      <c r="AK5650"/>
      <c r="AL5650"/>
      <c r="AM5650"/>
      <c r="AN5650"/>
      <c r="AO5650"/>
      <c r="AP5650"/>
      <c r="AQ5650"/>
      <c r="AR5650"/>
      <c r="AS5650"/>
      <c r="AT5650"/>
      <c r="AU5650"/>
      <c r="AV5650"/>
      <c r="AW5650"/>
      <c r="AX5650"/>
      <c r="AY5650"/>
      <c r="AZ5650"/>
      <c r="BA5650"/>
      <c r="BB5650"/>
      <c r="BC5650"/>
      <c r="BD5650"/>
      <c r="BE5650"/>
      <c r="BF5650"/>
      <c r="BG5650"/>
      <c r="BH5650"/>
      <c r="BI5650"/>
      <c r="BJ5650"/>
      <c r="BK5650"/>
      <c r="BL5650"/>
      <c r="BM5650"/>
      <c r="BN5650"/>
      <c r="BO5650"/>
      <c r="BP5650"/>
      <c r="BQ5650"/>
      <c r="BR5650"/>
      <c r="BS5650"/>
      <c r="BT5650"/>
      <c r="BU5650"/>
      <c r="BV5650"/>
      <c r="BW5650"/>
      <c r="BX5650"/>
      <c r="BY5650"/>
      <c r="BZ5650"/>
      <c r="CA5650"/>
      <c r="CB5650"/>
      <c r="CC5650"/>
      <c r="CD5650"/>
      <c r="CE5650"/>
      <c r="CF5650"/>
      <c r="CG5650"/>
      <c r="CH5650"/>
      <c r="CI5650"/>
      <c r="CJ5650"/>
      <c r="CK5650"/>
      <c r="CL5650"/>
      <c r="CM5650"/>
      <c r="CN5650"/>
      <c r="CO5650"/>
      <c r="CP5650"/>
      <c r="CQ5650"/>
      <c r="CR5650"/>
      <c r="CS5650"/>
      <c r="CT5650"/>
      <c r="CU5650"/>
      <c r="CV5650"/>
    </row>
    <row r="5651" spans="10:100" x14ac:dyDescent="0.25">
      <c r="J5651"/>
      <c r="K5651"/>
      <c r="L5651"/>
      <c r="M5651"/>
      <c r="N5651"/>
      <c r="O5651"/>
      <c r="P5651"/>
      <c r="Q5651"/>
      <c r="R5651"/>
      <c r="S5651"/>
      <c r="T5651"/>
      <c r="U5651"/>
      <c r="V5651"/>
      <c r="W5651"/>
      <c r="X5651"/>
      <c r="Y5651"/>
      <c r="Z5651"/>
      <c r="AA5651"/>
      <c r="AB5651"/>
      <c r="AC5651"/>
      <c r="AD5651"/>
      <c r="AE5651"/>
      <c r="AF5651"/>
      <c r="AG5651"/>
      <c r="AH5651"/>
      <c r="AI5651"/>
      <c r="AJ5651"/>
      <c r="AK5651"/>
      <c r="AL5651"/>
      <c r="AM5651"/>
      <c r="AN5651"/>
      <c r="AO5651"/>
      <c r="AP5651"/>
      <c r="AQ5651"/>
      <c r="AR5651"/>
      <c r="AS5651"/>
      <c r="AT5651"/>
      <c r="AU5651"/>
      <c r="AV5651"/>
      <c r="AW5651"/>
      <c r="AX5651"/>
      <c r="AY5651"/>
      <c r="AZ5651"/>
      <c r="BA5651"/>
      <c r="BB5651"/>
      <c r="BC5651"/>
      <c r="BD5651"/>
      <c r="BE5651"/>
      <c r="BF5651"/>
      <c r="BG5651"/>
      <c r="BH5651"/>
      <c r="BI5651"/>
      <c r="BJ5651"/>
      <c r="BK5651"/>
      <c r="BL5651"/>
      <c r="BM5651"/>
      <c r="BN5651"/>
      <c r="BO5651"/>
      <c r="BP5651"/>
      <c r="BQ5651"/>
      <c r="BR5651"/>
      <c r="BS5651"/>
      <c r="BT5651"/>
      <c r="BU5651"/>
      <c r="BV5651"/>
      <c r="BW5651"/>
      <c r="BX5651"/>
      <c r="BY5651"/>
      <c r="BZ5651"/>
      <c r="CA5651"/>
      <c r="CB5651"/>
      <c r="CC5651"/>
      <c r="CD5651"/>
      <c r="CE5651"/>
      <c r="CF5651"/>
      <c r="CG5651"/>
      <c r="CH5651"/>
      <c r="CI5651"/>
      <c r="CJ5651"/>
      <c r="CK5651"/>
      <c r="CL5651"/>
      <c r="CM5651"/>
      <c r="CN5651"/>
      <c r="CO5651"/>
      <c r="CP5651"/>
      <c r="CQ5651"/>
      <c r="CR5651"/>
      <c r="CS5651"/>
      <c r="CT5651"/>
      <c r="CU5651"/>
      <c r="CV5651"/>
    </row>
    <row r="5652" spans="10:100" x14ac:dyDescent="0.25">
      <c r="J5652"/>
      <c r="K5652"/>
      <c r="L5652"/>
      <c r="M5652"/>
      <c r="N5652"/>
      <c r="O5652"/>
      <c r="P5652"/>
      <c r="Q5652"/>
      <c r="R5652"/>
      <c r="S5652"/>
      <c r="T5652"/>
      <c r="U5652"/>
      <c r="V5652"/>
      <c r="W5652"/>
      <c r="X5652"/>
      <c r="Y5652"/>
      <c r="Z5652"/>
      <c r="AA5652"/>
      <c r="AB5652"/>
      <c r="AC5652"/>
      <c r="AD5652"/>
      <c r="AE5652"/>
      <c r="AF5652"/>
      <c r="AG5652"/>
      <c r="AH5652"/>
      <c r="AI5652"/>
      <c r="AJ5652"/>
      <c r="AK5652"/>
      <c r="AL5652"/>
      <c r="AM5652"/>
      <c r="AN5652"/>
      <c r="AO5652"/>
      <c r="AP5652"/>
      <c r="AQ5652"/>
      <c r="AR5652"/>
      <c r="AS5652"/>
      <c r="AT5652"/>
      <c r="AU5652"/>
      <c r="AV5652"/>
      <c r="AW5652"/>
      <c r="AX5652"/>
      <c r="AY5652"/>
      <c r="AZ5652"/>
      <c r="BA5652"/>
      <c r="BB5652"/>
      <c r="BC5652"/>
      <c r="BD5652"/>
      <c r="BE5652"/>
      <c r="BF5652"/>
      <c r="BG5652"/>
      <c r="BH5652"/>
      <c r="BI5652"/>
      <c r="BJ5652"/>
      <c r="BK5652"/>
      <c r="BL5652"/>
      <c r="BM5652"/>
      <c r="BN5652"/>
      <c r="BO5652"/>
      <c r="BP5652"/>
      <c r="BQ5652"/>
      <c r="BR5652"/>
      <c r="BS5652"/>
      <c r="BT5652"/>
      <c r="BU5652"/>
      <c r="BV5652"/>
      <c r="BW5652"/>
      <c r="BX5652"/>
      <c r="BY5652"/>
      <c r="BZ5652"/>
      <c r="CA5652"/>
      <c r="CB5652"/>
      <c r="CC5652"/>
      <c r="CD5652"/>
      <c r="CE5652"/>
      <c r="CF5652"/>
      <c r="CG5652"/>
      <c r="CH5652"/>
      <c r="CI5652"/>
      <c r="CJ5652"/>
      <c r="CK5652"/>
      <c r="CL5652"/>
      <c r="CM5652"/>
      <c r="CN5652"/>
      <c r="CO5652"/>
      <c r="CP5652"/>
      <c r="CQ5652"/>
      <c r="CR5652"/>
      <c r="CS5652"/>
      <c r="CT5652"/>
      <c r="CU5652"/>
      <c r="CV5652"/>
    </row>
    <row r="5653" spans="10:100" x14ac:dyDescent="0.25">
      <c r="J5653"/>
      <c r="K5653"/>
      <c r="L5653"/>
      <c r="M5653"/>
      <c r="N5653"/>
      <c r="O5653"/>
      <c r="P5653"/>
      <c r="Q5653"/>
      <c r="R5653"/>
      <c r="S5653"/>
      <c r="T5653"/>
      <c r="U5653"/>
      <c r="V5653"/>
      <c r="W5653"/>
      <c r="X5653"/>
      <c r="Y5653"/>
      <c r="Z5653"/>
      <c r="AA5653"/>
      <c r="AB5653"/>
      <c r="AC5653"/>
      <c r="AD5653"/>
      <c r="AE5653"/>
      <c r="AF5653"/>
      <c r="AG5653"/>
      <c r="AH5653"/>
      <c r="AI5653"/>
      <c r="AJ5653"/>
      <c r="AK5653"/>
      <c r="AL5653"/>
      <c r="AM5653"/>
      <c r="AN5653"/>
      <c r="AO5653"/>
      <c r="AP5653"/>
      <c r="AQ5653"/>
      <c r="AR5653"/>
      <c r="AS5653"/>
      <c r="AT5653"/>
      <c r="AU5653"/>
      <c r="AV5653"/>
      <c r="AW5653"/>
      <c r="AX5653"/>
      <c r="AY5653"/>
      <c r="AZ5653"/>
      <c r="BA5653"/>
      <c r="BB5653"/>
      <c r="BC5653"/>
      <c r="BD5653"/>
      <c r="BE5653"/>
      <c r="BF5653"/>
      <c r="BG5653"/>
      <c r="BH5653"/>
      <c r="BI5653"/>
      <c r="BJ5653"/>
      <c r="BK5653"/>
      <c r="BL5653"/>
      <c r="BM5653"/>
      <c r="BN5653"/>
      <c r="BO5653"/>
      <c r="BP5653"/>
      <c r="BQ5653"/>
      <c r="BR5653"/>
      <c r="BS5653"/>
      <c r="BT5653"/>
      <c r="BU5653"/>
      <c r="BV5653"/>
      <c r="BW5653"/>
      <c r="BX5653"/>
      <c r="BY5653"/>
      <c r="BZ5653"/>
      <c r="CA5653"/>
      <c r="CB5653"/>
      <c r="CC5653"/>
      <c r="CD5653"/>
      <c r="CE5653"/>
      <c r="CF5653"/>
      <c r="CG5653"/>
      <c r="CH5653"/>
      <c r="CI5653"/>
      <c r="CJ5653"/>
      <c r="CK5653"/>
      <c r="CL5653"/>
      <c r="CM5653"/>
      <c r="CN5653"/>
      <c r="CO5653"/>
      <c r="CP5653"/>
      <c r="CQ5653"/>
      <c r="CR5653"/>
      <c r="CS5653"/>
      <c r="CT5653"/>
      <c r="CU5653"/>
      <c r="CV5653"/>
    </row>
    <row r="5654" spans="10:100" x14ac:dyDescent="0.25">
      <c r="J5654"/>
      <c r="K5654"/>
      <c r="L5654"/>
      <c r="M5654"/>
      <c r="N5654"/>
      <c r="O5654"/>
      <c r="P5654"/>
      <c r="Q5654"/>
      <c r="R5654"/>
      <c r="S5654"/>
      <c r="T5654"/>
      <c r="U5654"/>
      <c r="V5654"/>
      <c r="W5654"/>
      <c r="X5654"/>
      <c r="Y5654"/>
      <c r="Z5654"/>
      <c r="AA5654"/>
      <c r="AB5654"/>
      <c r="AC5654"/>
      <c r="AD5654"/>
      <c r="AE5654"/>
      <c r="AF5654"/>
      <c r="AG5654"/>
      <c r="AH5654"/>
      <c r="AI5654"/>
      <c r="AJ5654"/>
      <c r="AK5654"/>
      <c r="AL5654"/>
      <c r="AM5654"/>
      <c r="AN5654"/>
      <c r="AO5654"/>
      <c r="AP5654"/>
      <c r="AQ5654"/>
      <c r="AR5654"/>
      <c r="AS5654"/>
      <c r="AT5654"/>
      <c r="AU5654"/>
      <c r="AV5654"/>
      <c r="AW5654"/>
      <c r="AX5654"/>
      <c r="AY5654"/>
      <c r="AZ5654"/>
      <c r="BA5654"/>
      <c r="BB5654"/>
      <c r="BC5654"/>
      <c r="BD5654"/>
      <c r="BE5654"/>
      <c r="BF5654"/>
      <c r="BG5654"/>
      <c r="BH5654"/>
      <c r="BI5654"/>
      <c r="BJ5654"/>
      <c r="BK5654"/>
      <c r="BL5654"/>
      <c r="BM5654"/>
      <c r="BN5654"/>
      <c r="BO5654"/>
      <c r="BP5654"/>
      <c r="BQ5654"/>
      <c r="BR5654"/>
      <c r="BS5654"/>
      <c r="BT5654"/>
      <c r="BU5654"/>
      <c r="BV5654"/>
      <c r="BW5654"/>
      <c r="BX5654"/>
      <c r="BY5654"/>
      <c r="BZ5654"/>
      <c r="CA5654"/>
      <c r="CB5654"/>
      <c r="CC5654"/>
      <c r="CD5654"/>
      <c r="CE5654"/>
      <c r="CF5654"/>
      <c r="CG5654"/>
      <c r="CH5654"/>
      <c r="CI5654"/>
      <c r="CJ5654"/>
      <c r="CK5654"/>
      <c r="CL5654"/>
      <c r="CM5654"/>
      <c r="CN5654"/>
      <c r="CO5654"/>
      <c r="CP5654"/>
      <c r="CQ5654"/>
      <c r="CR5654"/>
      <c r="CS5654"/>
      <c r="CT5654"/>
      <c r="CU5654"/>
      <c r="CV5654"/>
    </row>
    <row r="5655" spans="10:100" x14ac:dyDescent="0.25">
      <c r="J5655"/>
      <c r="K5655"/>
      <c r="L5655"/>
      <c r="M5655"/>
      <c r="N5655"/>
      <c r="O5655"/>
      <c r="P5655"/>
      <c r="Q5655"/>
      <c r="R5655"/>
      <c r="S5655"/>
      <c r="T5655"/>
      <c r="U5655"/>
      <c r="V5655"/>
      <c r="W5655"/>
      <c r="X5655"/>
      <c r="Y5655"/>
      <c r="Z5655"/>
      <c r="AA5655"/>
      <c r="AB5655"/>
      <c r="AC5655"/>
      <c r="AD5655"/>
      <c r="AE5655"/>
      <c r="AF5655"/>
      <c r="AG5655"/>
      <c r="AH5655"/>
      <c r="AI5655"/>
      <c r="AJ5655"/>
      <c r="AK5655"/>
      <c r="AL5655"/>
      <c r="AM5655"/>
      <c r="AN5655"/>
      <c r="AO5655"/>
      <c r="AP5655"/>
      <c r="AQ5655"/>
      <c r="AR5655"/>
      <c r="AS5655"/>
      <c r="AT5655"/>
      <c r="AU5655"/>
      <c r="AV5655"/>
      <c r="AW5655"/>
      <c r="AX5655"/>
      <c r="AY5655"/>
      <c r="AZ5655"/>
      <c r="BA5655"/>
      <c r="BB5655"/>
      <c r="BC5655"/>
      <c r="BD5655"/>
      <c r="BE5655"/>
      <c r="BF5655"/>
      <c r="BG5655"/>
      <c r="BH5655"/>
      <c r="BI5655"/>
      <c r="BJ5655"/>
      <c r="BK5655"/>
      <c r="BL5655"/>
      <c r="BM5655"/>
      <c r="BN5655"/>
      <c r="BO5655"/>
      <c r="BP5655"/>
      <c r="BQ5655"/>
      <c r="BR5655"/>
      <c r="BS5655"/>
      <c r="BT5655"/>
      <c r="BU5655"/>
      <c r="BV5655"/>
      <c r="BW5655"/>
      <c r="BX5655"/>
      <c r="BY5655"/>
      <c r="BZ5655"/>
      <c r="CA5655"/>
      <c r="CB5655"/>
      <c r="CC5655"/>
      <c r="CD5655"/>
      <c r="CE5655"/>
      <c r="CF5655"/>
      <c r="CG5655"/>
      <c r="CH5655"/>
      <c r="CI5655"/>
      <c r="CJ5655"/>
      <c r="CK5655"/>
      <c r="CL5655"/>
      <c r="CM5655"/>
      <c r="CN5655"/>
      <c r="CO5655"/>
      <c r="CP5655"/>
      <c r="CQ5655"/>
      <c r="CR5655"/>
      <c r="CS5655"/>
      <c r="CT5655"/>
      <c r="CU5655"/>
      <c r="CV5655"/>
    </row>
    <row r="5656" spans="10:100" x14ac:dyDescent="0.25">
      <c r="J5656"/>
      <c r="K5656"/>
      <c r="L5656"/>
      <c r="M5656"/>
      <c r="N5656"/>
      <c r="O5656"/>
      <c r="P5656"/>
      <c r="Q5656"/>
      <c r="R5656"/>
      <c r="S5656"/>
      <c r="T5656"/>
      <c r="U5656"/>
      <c r="V5656"/>
      <c r="W5656"/>
      <c r="X5656"/>
      <c r="Y5656"/>
      <c r="Z5656"/>
      <c r="AA5656"/>
      <c r="AB5656"/>
      <c r="AC5656"/>
      <c r="AD5656"/>
      <c r="AE5656"/>
      <c r="AF5656"/>
      <c r="AG5656"/>
      <c r="AH5656"/>
      <c r="AI5656"/>
      <c r="AJ5656"/>
      <c r="AK5656"/>
      <c r="AL5656"/>
      <c r="AM5656"/>
      <c r="AN5656"/>
      <c r="AO5656"/>
      <c r="AP5656"/>
      <c r="AQ5656"/>
      <c r="AR5656"/>
      <c r="AS5656"/>
      <c r="AT5656"/>
      <c r="AU5656"/>
      <c r="AV5656"/>
      <c r="AW5656"/>
      <c r="AX5656"/>
      <c r="AY5656"/>
      <c r="AZ5656"/>
      <c r="BA5656"/>
      <c r="BB5656"/>
      <c r="BC5656"/>
      <c r="BD5656"/>
      <c r="BE5656"/>
      <c r="BF5656"/>
      <c r="BG5656"/>
      <c r="BH5656"/>
      <c r="BI5656"/>
      <c r="BJ5656"/>
      <c r="BK5656"/>
      <c r="BL5656"/>
      <c r="BM5656"/>
      <c r="BN5656"/>
      <c r="BO5656"/>
      <c r="BP5656"/>
      <c r="BQ5656"/>
      <c r="BR5656"/>
      <c r="BS5656"/>
      <c r="BT5656"/>
      <c r="BU5656"/>
      <c r="BV5656"/>
      <c r="BW5656"/>
      <c r="BX5656"/>
      <c r="BY5656"/>
      <c r="BZ5656"/>
      <c r="CA5656"/>
      <c r="CB5656"/>
      <c r="CC5656"/>
      <c r="CD5656"/>
      <c r="CE5656"/>
      <c r="CF5656"/>
      <c r="CG5656"/>
      <c r="CH5656"/>
      <c r="CI5656"/>
      <c r="CJ5656"/>
      <c r="CK5656"/>
      <c r="CL5656"/>
      <c r="CM5656"/>
      <c r="CN5656"/>
      <c r="CO5656"/>
      <c r="CP5656"/>
      <c r="CQ5656"/>
      <c r="CR5656"/>
      <c r="CS5656"/>
      <c r="CT5656"/>
      <c r="CU5656"/>
      <c r="CV5656"/>
    </row>
    <row r="5657" spans="10:100" x14ac:dyDescent="0.25">
      <c r="J5657"/>
      <c r="K5657"/>
      <c r="L5657"/>
      <c r="M5657"/>
      <c r="N5657"/>
      <c r="O5657"/>
      <c r="P5657"/>
      <c r="Q5657"/>
      <c r="R5657"/>
      <c r="S5657"/>
      <c r="T5657"/>
      <c r="U5657"/>
      <c r="V5657"/>
      <c r="W5657"/>
      <c r="X5657"/>
      <c r="Y5657"/>
      <c r="Z5657"/>
      <c r="AA5657"/>
      <c r="AB5657"/>
      <c r="AC5657"/>
      <c r="AD5657"/>
      <c r="AE5657"/>
      <c r="AF5657"/>
      <c r="AG5657"/>
      <c r="AH5657"/>
      <c r="AI5657"/>
      <c r="AJ5657"/>
      <c r="AK5657"/>
      <c r="AL5657"/>
      <c r="AM5657"/>
      <c r="AN5657"/>
      <c r="AO5657"/>
      <c r="AP5657"/>
      <c r="AQ5657"/>
      <c r="AR5657"/>
      <c r="AS5657"/>
      <c r="AT5657"/>
      <c r="AU5657"/>
      <c r="AV5657"/>
      <c r="AW5657"/>
      <c r="AX5657"/>
      <c r="AY5657"/>
      <c r="AZ5657"/>
      <c r="BA5657"/>
      <c r="BB5657"/>
      <c r="BC5657"/>
      <c r="BD5657"/>
      <c r="BE5657"/>
      <c r="BF5657"/>
      <c r="BG5657"/>
      <c r="BH5657"/>
      <c r="BI5657"/>
      <c r="BJ5657"/>
      <c r="BK5657"/>
      <c r="BL5657"/>
      <c r="BM5657"/>
      <c r="BN5657"/>
      <c r="BO5657"/>
      <c r="BP5657"/>
      <c r="BQ5657"/>
      <c r="BR5657"/>
      <c r="BS5657"/>
      <c r="BT5657"/>
      <c r="BU5657"/>
      <c r="BV5657"/>
      <c r="BW5657"/>
      <c r="BX5657"/>
      <c r="BY5657"/>
      <c r="BZ5657"/>
      <c r="CA5657"/>
      <c r="CB5657"/>
      <c r="CC5657"/>
      <c r="CD5657"/>
      <c r="CE5657"/>
      <c r="CF5657"/>
      <c r="CG5657"/>
      <c r="CH5657"/>
      <c r="CI5657"/>
      <c r="CJ5657"/>
      <c r="CK5657"/>
      <c r="CL5657"/>
      <c r="CM5657"/>
      <c r="CN5657"/>
      <c r="CO5657"/>
      <c r="CP5657"/>
      <c r="CQ5657"/>
      <c r="CR5657"/>
      <c r="CS5657"/>
      <c r="CT5657"/>
      <c r="CU5657"/>
      <c r="CV5657"/>
    </row>
    <row r="5658" spans="10:100" x14ac:dyDescent="0.25">
      <c r="J5658"/>
      <c r="K5658"/>
      <c r="L5658"/>
      <c r="M5658"/>
      <c r="N5658"/>
      <c r="O5658"/>
      <c r="P5658"/>
      <c r="Q5658"/>
      <c r="R5658"/>
      <c r="S5658"/>
      <c r="T5658"/>
      <c r="U5658"/>
      <c r="V5658"/>
      <c r="W5658"/>
      <c r="X5658"/>
      <c r="Y5658"/>
      <c r="Z5658"/>
      <c r="AA5658"/>
      <c r="AB5658"/>
      <c r="AC5658"/>
      <c r="AD5658"/>
      <c r="AE5658"/>
      <c r="AF5658"/>
      <c r="AG5658"/>
      <c r="AH5658"/>
      <c r="AI5658"/>
      <c r="AJ5658"/>
      <c r="AK5658"/>
      <c r="AL5658"/>
      <c r="AM5658"/>
      <c r="AN5658"/>
      <c r="AO5658"/>
      <c r="AP5658"/>
      <c r="AQ5658"/>
      <c r="AR5658"/>
      <c r="AS5658"/>
      <c r="AT5658"/>
      <c r="AU5658"/>
      <c r="AV5658"/>
      <c r="AW5658"/>
      <c r="AX5658"/>
      <c r="AY5658"/>
      <c r="AZ5658"/>
      <c r="BA5658"/>
      <c r="BB5658"/>
      <c r="BC5658"/>
      <c r="BD5658"/>
      <c r="BE5658"/>
      <c r="BF5658"/>
      <c r="BG5658"/>
      <c r="BH5658"/>
      <c r="BI5658"/>
      <c r="BJ5658"/>
      <c r="BK5658"/>
      <c r="BL5658"/>
      <c r="BM5658"/>
      <c r="BN5658"/>
      <c r="BO5658"/>
      <c r="BP5658"/>
      <c r="BQ5658"/>
      <c r="BR5658"/>
      <c r="BS5658"/>
      <c r="BT5658"/>
      <c r="BU5658"/>
      <c r="BV5658"/>
      <c r="BW5658"/>
      <c r="BX5658"/>
      <c r="BY5658"/>
      <c r="BZ5658"/>
      <c r="CA5658"/>
      <c r="CB5658"/>
      <c r="CC5658"/>
      <c r="CD5658"/>
      <c r="CE5658"/>
      <c r="CF5658"/>
      <c r="CG5658"/>
      <c r="CH5658"/>
      <c r="CI5658"/>
      <c r="CJ5658"/>
      <c r="CK5658"/>
      <c r="CL5658"/>
      <c r="CM5658"/>
      <c r="CN5658"/>
      <c r="CO5658"/>
      <c r="CP5658"/>
      <c r="CQ5658"/>
      <c r="CR5658"/>
      <c r="CS5658"/>
      <c r="CT5658"/>
      <c r="CU5658"/>
      <c r="CV5658"/>
    </row>
    <row r="5659" spans="10:100" x14ac:dyDescent="0.25">
      <c r="J5659"/>
      <c r="K5659"/>
      <c r="L5659"/>
      <c r="M5659"/>
      <c r="N5659"/>
      <c r="O5659"/>
      <c r="P5659"/>
      <c r="Q5659"/>
      <c r="R5659"/>
      <c r="S5659"/>
      <c r="T5659"/>
      <c r="U5659"/>
      <c r="V5659"/>
      <c r="W5659"/>
      <c r="X5659"/>
      <c r="Y5659"/>
      <c r="Z5659"/>
      <c r="AA5659"/>
      <c r="AB5659"/>
      <c r="AC5659"/>
      <c r="AD5659"/>
      <c r="AE5659"/>
      <c r="AF5659"/>
      <c r="AG5659"/>
      <c r="AH5659"/>
      <c r="AI5659"/>
      <c r="AJ5659"/>
      <c r="AK5659"/>
      <c r="AL5659"/>
      <c r="AM5659"/>
      <c r="AN5659"/>
      <c r="AO5659"/>
      <c r="AP5659"/>
      <c r="AQ5659"/>
      <c r="AR5659"/>
      <c r="AS5659"/>
      <c r="AT5659"/>
      <c r="AU5659"/>
      <c r="AV5659"/>
      <c r="AW5659"/>
      <c r="AX5659"/>
      <c r="AY5659"/>
      <c r="AZ5659"/>
      <c r="BA5659"/>
      <c r="BB5659"/>
      <c r="BC5659"/>
      <c r="BD5659"/>
      <c r="BE5659"/>
      <c r="BF5659"/>
      <c r="BG5659"/>
      <c r="BH5659"/>
      <c r="BI5659"/>
      <c r="BJ5659"/>
      <c r="BK5659"/>
      <c r="BL5659"/>
      <c r="BM5659"/>
      <c r="BN5659"/>
      <c r="BO5659"/>
      <c r="BP5659"/>
      <c r="BQ5659"/>
      <c r="BR5659"/>
      <c r="BS5659"/>
      <c r="BT5659"/>
      <c r="BU5659"/>
      <c r="BV5659"/>
      <c r="BW5659"/>
      <c r="BX5659"/>
      <c r="BY5659"/>
      <c r="BZ5659"/>
      <c r="CA5659"/>
      <c r="CB5659"/>
      <c r="CC5659"/>
      <c r="CD5659"/>
      <c r="CE5659"/>
      <c r="CF5659"/>
      <c r="CG5659"/>
      <c r="CH5659"/>
      <c r="CI5659"/>
      <c r="CJ5659"/>
      <c r="CK5659"/>
      <c r="CL5659"/>
      <c r="CM5659"/>
      <c r="CN5659"/>
      <c r="CO5659"/>
      <c r="CP5659"/>
      <c r="CQ5659"/>
      <c r="CR5659"/>
      <c r="CS5659"/>
      <c r="CT5659"/>
      <c r="CU5659"/>
      <c r="CV5659"/>
    </row>
    <row r="5660" spans="10:100" x14ac:dyDescent="0.25">
      <c r="J5660"/>
      <c r="K5660"/>
      <c r="L5660"/>
      <c r="M5660"/>
      <c r="N5660"/>
      <c r="O5660"/>
      <c r="P5660"/>
      <c r="Q5660"/>
      <c r="R5660"/>
      <c r="S5660"/>
      <c r="T5660"/>
      <c r="U5660"/>
      <c r="V5660"/>
      <c r="W5660"/>
      <c r="X5660"/>
      <c r="Y5660"/>
      <c r="Z5660"/>
      <c r="AA5660"/>
      <c r="AB5660"/>
      <c r="AC5660"/>
      <c r="AD5660"/>
      <c r="AE5660"/>
      <c r="AF5660"/>
      <c r="AG5660"/>
      <c r="AH5660"/>
      <c r="AI5660"/>
      <c r="AJ5660"/>
      <c r="AK5660"/>
      <c r="AL5660"/>
      <c r="AM5660"/>
      <c r="AN5660"/>
      <c r="AO5660"/>
      <c r="AP5660"/>
      <c r="AQ5660"/>
      <c r="AR5660"/>
      <c r="AS5660"/>
      <c r="AT5660"/>
      <c r="AU5660"/>
      <c r="AV5660"/>
      <c r="AW5660"/>
      <c r="AX5660"/>
      <c r="AY5660"/>
      <c r="AZ5660"/>
      <c r="BA5660"/>
      <c r="BB5660"/>
      <c r="BC5660"/>
      <c r="BD5660"/>
      <c r="BE5660"/>
      <c r="BF5660"/>
      <c r="BG5660"/>
      <c r="BH5660"/>
      <c r="BI5660"/>
      <c r="BJ5660"/>
      <c r="BK5660"/>
      <c r="BL5660"/>
      <c r="BM5660"/>
      <c r="BN5660"/>
      <c r="BO5660"/>
      <c r="BP5660"/>
      <c r="BQ5660"/>
      <c r="BR5660"/>
      <c r="BS5660"/>
      <c r="BT5660"/>
      <c r="BU5660"/>
      <c r="BV5660"/>
      <c r="BW5660"/>
      <c r="BX5660"/>
      <c r="BY5660"/>
      <c r="BZ5660"/>
      <c r="CA5660"/>
      <c r="CB5660"/>
      <c r="CC5660"/>
      <c r="CD5660"/>
      <c r="CE5660"/>
      <c r="CF5660"/>
      <c r="CG5660"/>
      <c r="CH5660"/>
      <c r="CI5660"/>
      <c r="CJ5660"/>
      <c r="CK5660"/>
      <c r="CL5660"/>
      <c r="CM5660"/>
      <c r="CN5660"/>
      <c r="CO5660"/>
      <c r="CP5660"/>
      <c r="CQ5660"/>
      <c r="CR5660"/>
      <c r="CS5660"/>
      <c r="CT5660"/>
      <c r="CU5660"/>
      <c r="CV5660"/>
    </row>
    <row r="5661" spans="10:100" x14ac:dyDescent="0.25">
      <c r="J5661"/>
      <c r="K5661"/>
      <c r="L5661"/>
      <c r="M5661"/>
      <c r="N5661"/>
      <c r="O5661"/>
      <c r="P5661"/>
      <c r="Q5661"/>
      <c r="R5661"/>
      <c r="S5661"/>
      <c r="T5661"/>
      <c r="U5661"/>
      <c r="V5661"/>
      <c r="W5661"/>
      <c r="X5661"/>
      <c r="Y5661"/>
      <c r="Z5661"/>
      <c r="AA5661"/>
      <c r="AB5661"/>
      <c r="AC5661"/>
      <c r="AD5661"/>
      <c r="AE5661"/>
      <c r="AF5661"/>
      <c r="AG5661"/>
      <c r="AH5661"/>
      <c r="AI5661"/>
      <c r="AJ5661"/>
      <c r="AK5661"/>
      <c r="AL5661"/>
      <c r="AM5661"/>
      <c r="AN5661"/>
      <c r="AO5661"/>
      <c r="AP5661"/>
      <c r="AQ5661"/>
      <c r="AR5661"/>
      <c r="AS5661"/>
      <c r="AT5661"/>
      <c r="AU5661"/>
      <c r="AV5661"/>
      <c r="AW5661"/>
      <c r="AX5661"/>
      <c r="AY5661"/>
      <c r="AZ5661"/>
      <c r="BA5661"/>
      <c r="BB5661"/>
      <c r="BC5661"/>
      <c r="BD5661"/>
      <c r="BE5661"/>
      <c r="BF5661"/>
      <c r="BG5661"/>
      <c r="BH5661"/>
      <c r="BI5661"/>
      <c r="BJ5661"/>
      <c r="BK5661"/>
      <c r="BL5661"/>
      <c r="BM5661"/>
      <c r="BN5661"/>
      <c r="BO5661"/>
      <c r="BP5661"/>
      <c r="BQ5661"/>
      <c r="BR5661"/>
      <c r="BS5661"/>
      <c r="BT5661"/>
      <c r="BU5661"/>
      <c r="BV5661"/>
      <c r="BW5661"/>
      <c r="BX5661"/>
      <c r="BY5661"/>
      <c r="BZ5661"/>
      <c r="CA5661"/>
      <c r="CB5661"/>
      <c r="CC5661"/>
      <c r="CD5661"/>
      <c r="CE5661"/>
      <c r="CF5661"/>
      <c r="CG5661"/>
      <c r="CH5661"/>
      <c r="CI5661"/>
      <c r="CJ5661"/>
      <c r="CK5661"/>
      <c r="CL5661"/>
      <c r="CM5661"/>
      <c r="CN5661"/>
      <c r="CO5661"/>
      <c r="CP5661"/>
      <c r="CQ5661"/>
      <c r="CR5661"/>
      <c r="CS5661"/>
      <c r="CT5661"/>
      <c r="CU5661"/>
      <c r="CV5661"/>
    </row>
    <row r="5662" spans="10:100" x14ac:dyDescent="0.25">
      <c r="J5662"/>
      <c r="K5662"/>
      <c r="L5662"/>
      <c r="M5662"/>
      <c r="N5662"/>
      <c r="O5662"/>
      <c r="P5662"/>
      <c r="Q5662"/>
      <c r="R5662"/>
      <c r="S5662"/>
      <c r="T5662"/>
      <c r="U5662"/>
      <c r="V5662"/>
      <c r="W5662"/>
      <c r="X5662"/>
      <c r="Y5662"/>
      <c r="Z5662"/>
      <c r="AA5662"/>
      <c r="AB5662"/>
      <c r="AC5662"/>
      <c r="AD5662"/>
      <c r="AE5662"/>
      <c r="AF5662"/>
      <c r="AG5662"/>
      <c r="AH5662"/>
      <c r="AI5662"/>
      <c r="AJ5662"/>
      <c r="AK5662"/>
      <c r="AL5662"/>
      <c r="AM5662"/>
      <c r="AN5662"/>
      <c r="AO5662"/>
      <c r="AP5662"/>
      <c r="AQ5662"/>
      <c r="AR5662"/>
      <c r="AS5662"/>
      <c r="AT5662"/>
      <c r="AU5662"/>
      <c r="AV5662"/>
      <c r="AW5662"/>
      <c r="AX5662"/>
      <c r="AY5662"/>
      <c r="AZ5662"/>
      <c r="BA5662"/>
      <c r="BB5662"/>
      <c r="BC5662"/>
      <c r="BD5662"/>
      <c r="BE5662"/>
      <c r="BF5662"/>
      <c r="BG5662"/>
      <c r="BH5662"/>
      <c r="BI5662"/>
      <c r="BJ5662"/>
      <c r="BK5662"/>
      <c r="BL5662"/>
      <c r="BM5662"/>
      <c r="BN5662"/>
      <c r="BO5662"/>
      <c r="BP5662"/>
      <c r="BQ5662"/>
      <c r="BR5662"/>
      <c r="BS5662"/>
      <c r="BT5662"/>
      <c r="BU5662"/>
      <c r="BV5662"/>
      <c r="BW5662"/>
      <c r="BX5662"/>
      <c r="BY5662"/>
      <c r="BZ5662"/>
      <c r="CA5662"/>
      <c r="CB5662"/>
      <c r="CC5662"/>
      <c r="CD5662"/>
      <c r="CE5662"/>
      <c r="CF5662"/>
      <c r="CG5662"/>
      <c r="CH5662"/>
      <c r="CI5662"/>
      <c r="CJ5662"/>
      <c r="CK5662"/>
      <c r="CL5662"/>
      <c r="CM5662"/>
      <c r="CN5662"/>
      <c r="CO5662"/>
      <c r="CP5662"/>
      <c r="CQ5662"/>
      <c r="CR5662"/>
      <c r="CS5662"/>
      <c r="CT5662"/>
      <c r="CU5662"/>
      <c r="CV5662"/>
    </row>
    <row r="5663" spans="10:100" x14ac:dyDescent="0.25">
      <c r="J5663"/>
      <c r="K5663"/>
      <c r="L5663"/>
      <c r="M5663"/>
      <c r="N5663"/>
      <c r="O5663"/>
      <c r="P5663"/>
      <c r="Q5663"/>
      <c r="R5663"/>
      <c r="S5663"/>
      <c r="T5663"/>
      <c r="U5663"/>
      <c r="V5663"/>
      <c r="W5663"/>
      <c r="X5663"/>
      <c r="Y5663"/>
      <c r="Z5663"/>
      <c r="AA5663"/>
      <c r="AB5663"/>
      <c r="AC5663"/>
      <c r="AD5663"/>
      <c r="AE5663"/>
      <c r="AF5663"/>
      <c r="AG5663"/>
      <c r="AH5663"/>
      <c r="AI5663"/>
      <c r="AJ5663"/>
      <c r="AK5663"/>
      <c r="AL5663"/>
      <c r="AM5663"/>
      <c r="AN5663"/>
      <c r="AO5663"/>
      <c r="AP5663"/>
      <c r="AQ5663"/>
      <c r="AR5663"/>
      <c r="AS5663"/>
      <c r="AT5663"/>
      <c r="AU5663"/>
      <c r="AV5663"/>
      <c r="AW5663"/>
      <c r="AX5663"/>
      <c r="AY5663"/>
      <c r="AZ5663"/>
      <c r="BA5663"/>
      <c r="BB5663"/>
      <c r="BC5663"/>
      <c r="BD5663"/>
      <c r="BE5663"/>
      <c r="BF5663"/>
      <c r="BG5663"/>
      <c r="BH5663"/>
      <c r="BI5663"/>
      <c r="BJ5663"/>
      <c r="BK5663"/>
      <c r="BL5663"/>
      <c r="BM5663"/>
      <c r="BN5663"/>
      <c r="BO5663"/>
      <c r="BP5663"/>
      <c r="BQ5663"/>
      <c r="BR5663"/>
      <c r="BS5663"/>
      <c r="BT5663"/>
      <c r="BU5663"/>
      <c r="BV5663"/>
      <c r="BW5663"/>
      <c r="BX5663"/>
      <c r="BY5663"/>
      <c r="BZ5663"/>
      <c r="CA5663"/>
      <c r="CB5663"/>
      <c r="CC5663"/>
      <c r="CD5663"/>
      <c r="CE5663"/>
      <c r="CF5663"/>
      <c r="CG5663"/>
      <c r="CH5663"/>
      <c r="CI5663"/>
      <c r="CJ5663"/>
      <c r="CK5663"/>
      <c r="CL5663"/>
      <c r="CM5663"/>
      <c r="CN5663"/>
      <c r="CO5663"/>
      <c r="CP5663"/>
      <c r="CQ5663"/>
      <c r="CR5663"/>
      <c r="CS5663"/>
      <c r="CT5663"/>
      <c r="CU5663"/>
      <c r="CV5663"/>
    </row>
    <row r="5664" spans="10:100" x14ac:dyDescent="0.25">
      <c r="J5664"/>
      <c r="K5664"/>
      <c r="L5664"/>
      <c r="M5664"/>
      <c r="N5664"/>
      <c r="O5664"/>
      <c r="P5664"/>
      <c r="Q5664"/>
      <c r="R5664"/>
      <c r="S5664"/>
      <c r="T5664"/>
      <c r="U5664"/>
      <c r="V5664"/>
      <c r="W5664"/>
      <c r="X5664"/>
      <c r="Y5664"/>
      <c r="Z5664"/>
      <c r="AA5664"/>
      <c r="AB5664"/>
      <c r="AC5664"/>
      <c r="AD5664"/>
      <c r="AE5664"/>
      <c r="AF5664"/>
      <c r="AG5664"/>
      <c r="AH5664"/>
      <c r="AI5664"/>
      <c r="AJ5664"/>
      <c r="AK5664"/>
      <c r="AL5664"/>
      <c r="AM5664"/>
      <c r="AN5664"/>
      <c r="AO5664"/>
      <c r="AP5664"/>
      <c r="AQ5664"/>
      <c r="AR5664"/>
      <c r="AS5664"/>
      <c r="AT5664"/>
      <c r="AU5664"/>
      <c r="AV5664"/>
      <c r="AW5664"/>
      <c r="AX5664"/>
      <c r="AY5664"/>
      <c r="AZ5664"/>
      <c r="BA5664"/>
      <c r="BB5664"/>
      <c r="BC5664"/>
      <c r="BD5664"/>
      <c r="BE5664"/>
      <c r="BF5664"/>
      <c r="BG5664"/>
      <c r="BH5664"/>
      <c r="BI5664"/>
      <c r="BJ5664"/>
      <c r="BK5664"/>
      <c r="BL5664"/>
      <c r="BM5664"/>
      <c r="BN5664"/>
      <c r="BO5664"/>
      <c r="BP5664"/>
      <c r="BQ5664"/>
      <c r="BR5664"/>
      <c r="BS5664"/>
      <c r="BT5664"/>
      <c r="BU5664"/>
      <c r="BV5664"/>
      <c r="BW5664"/>
      <c r="BX5664"/>
      <c r="BY5664"/>
      <c r="BZ5664"/>
      <c r="CA5664"/>
      <c r="CB5664"/>
      <c r="CC5664"/>
      <c r="CD5664"/>
      <c r="CE5664"/>
      <c r="CF5664"/>
      <c r="CG5664"/>
      <c r="CH5664"/>
      <c r="CI5664"/>
      <c r="CJ5664"/>
      <c r="CK5664"/>
      <c r="CL5664"/>
      <c r="CM5664"/>
      <c r="CN5664"/>
      <c r="CO5664"/>
      <c r="CP5664"/>
      <c r="CQ5664"/>
      <c r="CR5664"/>
      <c r="CS5664"/>
      <c r="CT5664"/>
      <c r="CU5664"/>
      <c r="CV5664"/>
    </row>
    <row r="5665" spans="10:100" x14ac:dyDescent="0.25">
      <c r="J5665"/>
      <c r="K5665"/>
      <c r="L5665"/>
      <c r="M5665"/>
      <c r="N5665"/>
      <c r="O5665"/>
      <c r="P5665"/>
      <c r="Q5665"/>
      <c r="R5665"/>
      <c r="S5665"/>
      <c r="T5665"/>
      <c r="U5665"/>
      <c r="V5665"/>
      <c r="W5665"/>
      <c r="X5665"/>
      <c r="Y5665"/>
      <c r="Z5665"/>
      <c r="AA5665"/>
      <c r="AB5665"/>
      <c r="AC5665"/>
      <c r="AD5665"/>
      <c r="AE5665"/>
      <c r="AF5665"/>
      <c r="AG5665"/>
      <c r="AH5665"/>
      <c r="AI5665"/>
      <c r="AJ5665"/>
      <c r="AK5665"/>
      <c r="AL5665"/>
      <c r="AM5665"/>
      <c r="AN5665"/>
      <c r="AO5665"/>
      <c r="AP5665"/>
      <c r="AQ5665"/>
      <c r="AR5665"/>
      <c r="AS5665"/>
      <c r="AT5665"/>
      <c r="AU5665"/>
      <c r="AV5665"/>
      <c r="AW5665"/>
      <c r="AX5665"/>
      <c r="AY5665"/>
      <c r="AZ5665"/>
      <c r="BA5665"/>
      <c r="BB5665"/>
      <c r="BC5665"/>
      <c r="BD5665"/>
      <c r="BE5665"/>
      <c r="BF5665"/>
      <c r="BG5665"/>
      <c r="BH5665"/>
      <c r="BI5665"/>
      <c r="BJ5665"/>
      <c r="BK5665"/>
      <c r="BL5665"/>
      <c r="BM5665"/>
      <c r="BN5665"/>
      <c r="BO5665"/>
      <c r="BP5665"/>
      <c r="BQ5665"/>
      <c r="BR5665"/>
      <c r="BS5665"/>
      <c r="BT5665"/>
      <c r="BU5665"/>
      <c r="BV5665"/>
      <c r="BW5665"/>
      <c r="BX5665"/>
      <c r="BY5665"/>
      <c r="BZ5665"/>
      <c r="CA5665"/>
      <c r="CB5665"/>
      <c r="CC5665"/>
      <c r="CD5665"/>
      <c r="CE5665"/>
      <c r="CF5665"/>
      <c r="CG5665"/>
      <c r="CH5665"/>
      <c r="CI5665"/>
      <c r="CJ5665"/>
      <c r="CK5665"/>
      <c r="CL5665"/>
      <c r="CM5665"/>
      <c r="CN5665"/>
      <c r="CO5665"/>
      <c r="CP5665"/>
      <c r="CQ5665"/>
      <c r="CR5665"/>
      <c r="CS5665"/>
      <c r="CT5665"/>
      <c r="CU5665"/>
      <c r="CV5665"/>
    </row>
    <row r="5666" spans="10:100" x14ac:dyDescent="0.25">
      <c r="J5666"/>
      <c r="K5666"/>
      <c r="L5666"/>
      <c r="M5666"/>
      <c r="N5666"/>
      <c r="O5666"/>
      <c r="P5666"/>
      <c r="Q5666"/>
      <c r="R5666"/>
      <c r="S5666"/>
      <c r="T5666"/>
      <c r="U5666"/>
      <c r="V5666"/>
      <c r="W5666"/>
      <c r="X5666"/>
      <c r="Y5666"/>
      <c r="Z5666"/>
      <c r="AA5666"/>
      <c r="AB5666"/>
      <c r="AC5666"/>
      <c r="AD5666"/>
      <c r="AE5666"/>
      <c r="AF5666"/>
      <c r="AG5666"/>
      <c r="AH5666"/>
      <c r="AI5666"/>
      <c r="AJ5666"/>
      <c r="AK5666"/>
      <c r="AL5666"/>
      <c r="AM5666"/>
      <c r="AN5666"/>
      <c r="AO5666"/>
      <c r="AP5666"/>
      <c r="AQ5666"/>
      <c r="AR5666"/>
      <c r="AS5666"/>
      <c r="AT5666"/>
      <c r="AU5666"/>
      <c r="AV5666"/>
      <c r="AW5666"/>
      <c r="AX5666"/>
      <c r="AY5666"/>
      <c r="AZ5666"/>
      <c r="BA5666"/>
      <c r="BB5666"/>
      <c r="BC5666"/>
      <c r="BD5666"/>
      <c r="BE5666"/>
      <c r="BF5666"/>
      <c r="BG5666"/>
      <c r="BH5666"/>
      <c r="BI5666"/>
      <c r="BJ5666"/>
      <c r="BK5666"/>
      <c r="BL5666"/>
      <c r="BM5666"/>
      <c r="BN5666"/>
      <c r="BO5666"/>
      <c r="BP5666"/>
      <c r="BQ5666"/>
      <c r="BR5666"/>
      <c r="BS5666"/>
      <c r="BT5666"/>
      <c r="BU5666"/>
      <c r="BV5666"/>
      <c r="BW5666"/>
      <c r="BX5666"/>
      <c r="BY5666"/>
      <c r="BZ5666"/>
      <c r="CA5666"/>
      <c r="CB5666"/>
      <c r="CC5666"/>
      <c r="CD5666"/>
      <c r="CE5666"/>
      <c r="CF5666"/>
      <c r="CG5666"/>
      <c r="CH5666"/>
      <c r="CI5666"/>
      <c r="CJ5666"/>
      <c r="CK5666"/>
      <c r="CL5666"/>
      <c r="CM5666"/>
      <c r="CN5666"/>
      <c r="CO5666"/>
      <c r="CP5666"/>
      <c r="CQ5666"/>
      <c r="CR5666"/>
      <c r="CS5666"/>
      <c r="CT5666"/>
      <c r="CU5666"/>
      <c r="CV5666"/>
    </row>
    <row r="5667" spans="10:100" x14ac:dyDescent="0.25">
      <c r="J5667"/>
      <c r="K5667"/>
      <c r="L5667"/>
      <c r="M5667"/>
      <c r="N5667"/>
      <c r="O5667"/>
      <c r="P5667"/>
      <c r="Q5667"/>
      <c r="R5667"/>
      <c r="S5667"/>
      <c r="T5667"/>
      <c r="U5667"/>
      <c r="V5667"/>
      <c r="W5667"/>
      <c r="X5667"/>
      <c r="Y5667"/>
      <c r="Z5667"/>
      <c r="AA5667"/>
      <c r="AB5667"/>
      <c r="AC5667"/>
      <c r="AD5667"/>
      <c r="AE5667"/>
      <c r="AF5667"/>
      <c r="AG5667"/>
      <c r="AH5667"/>
      <c r="AI5667"/>
      <c r="AJ5667"/>
      <c r="AK5667"/>
      <c r="AL5667"/>
      <c r="AM5667"/>
      <c r="AN5667"/>
      <c r="AO5667"/>
      <c r="AP5667"/>
      <c r="AQ5667"/>
      <c r="AR5667"/>
      <c r="AS5667"/>
      <c r="AT5667"/>
      <c r="AU5667"/>
      <c r="AV5667"/>
      <c r="AW5667"/>
      <c r="AX5667"/>
      <c r="AY5667"/>
      <c r="AZ5667"/>
      <c r="BA5667"/>
      <c r="BB5667"/>
      <c r="BC5667"/>
      <c r="BD5667"/>
      <c r="BE5667"/>
      <c r="BF5667"/>
      <c r="BG5667"/>
      <c r="BH5667"/>
      <c r="BI5667"/>
      <c r="BJ5667"/>
      <c r="BK5667"/>
      <c r="BL5667"/>
      <c r="BM5667"/>
      <c r="BN5667"/>
      <c r="BO5667"/>
      <c r="BP5667"/>
      <c r="BQ5667"/>
      <c r="BR5667"/>
      <c r="BS5667"/>
      <c r="BT5667"/>
      <c r="BU5667"/>
      <c r="BV5667"/>
      <c r="BW5667"/>
      <c r="BX5667"/>
      <c r="BY5667"/>
      <c r="BZ5667"/>
      <c r="CA5667"/>
      <c r="CB5667"/>
      <c r="CC5667"/>
      <c r="CD5667"/>
      <c r="CE5667"/>
      <c r="CF5667"/>
      <c r="CG5667"/>
      <c r="CH5667"/>
      <c r="CI5667"/>
      <c r="CJ5667"/>
      <c r="CK5667"/>
      <c r="CL5667"/>
      <c r="CM5667"/>
      <c r="CN5667"/>
      <c r="CO5667"/>
      <c r="CP5667"/>
      <c r="CQ5667"/>
      <c r="CR5667"/>
      <c r="CS5667"/>
      <c r="CT5667"/>
      <c r="CU5667"/>
      <c r="CV5667"/>
    </row>
    <row r="5668" spans="10:100" x14ac:dyDescent="0.25">
      <c r="J5668"/>
      <c r="K5668"/>
      <c r="L5668"/>
      <c r="M5668"/>
      <c r="N5668"/>
      <c r="O5668"/>
      <c r="P5668"/>
      <c r="Q5668"/>
      <c r="R5668"/>
      <c r="S5668"/>
      <c r="T5668"/>
      <c r="U5668"/>
      <c r="V5668"/>
      <c r="W5668"/>
      <c r="X5668"/>
      <c r="Y5668"/>
      <c r="Z5668"/>
      <c r="AA5668"/>
      <c r="AB5668"/>
      <c r="AC5668"/>
      <c r="AD5668"/>
      <c r="AE5668"/>
      <c r="AF5668"/>
      <c r="AG5668"/>
      <c r="AH5668"/>
      <c r="AI5668"/>
      <c r="AJ5668"/>
      <c r="AK5668"/>
      <c r="AL5668"/>
      <c r="AM5668"/>
      <c r="AN5668"/>
      <c r="AO5668"/>
      <c r="AP5668"/>
      <c r="AQ5668"/>
      <c r="AR5668"/>
      <c r="AS5668"/>
      <c r="AT5668"/>
      <c r="AU5668"/>
      <c r="AV5668"/>
      <c r="AW5668"/>
      <c r="AX5668"/>
      <c r="AY5668"/>
      <c r="AZ5668"/>
      <c r="BA5668"/>
      <c r="BB5668"/>
      <c r="BC5668"/>
      <c r="BD5668"/>
      <c r="BE5668"/>
      <c r="BF5668"/>
      <c r="BG5668"/>
      <c r="BH5668"/>
      <c r="BI5668"/>
      <c r="BJ5668"/>
      <c r="BK5668"/>
      <c r="BL5668"/>
      <c r="BM5668"/>
      <c r="BN5668"/>
      <c r="BO5668"/>
      <c r="BP5668"/>
      <c r="BQ5668"/>
      <c r="BR5668"/>
      <c r="BS5668"/>
      <c r="BT5668"/>
      <c r="BU5668"/>
      <c r="BV5668"/>
      <c r="BW5668"/>
      <c r="BX5668"/>
      <c r="BY5668"/>
      <c r="BZ5668"/>
      <c r="CA5668"/>
      <c r="CB5668"/>
      <c r="CC5668"/>
      <c r="CD5668"/>
      <c r="CE5668"/>
      <c r="CF5668"/>
      <c r="CG5668"/>
      <c r="CH5668"/>
      <c r="CI5668"/>
      <c r="CJ5668"/>
      <c r="CK5668"/>
      <c r="CL5668"/>
      <c r="CM5668"/>
      <c r="CN5668"/>
      <c r="CO5668"/>
      <c r="CP5668"/>
      <c r="CQ5668"/>
      <c r="CR5668"/>
      <c r="CS5668"/>
      <c r="CT5668"/>
      <c r="CU5668"/>
      <c r="CV5668"/>
    </row>
    <row r="5669" spans="10:100" x14ac:dyDescent="0.25">
      <c r="J5669"/>
      <c r="K5669"/>
      <c r="L5669"/>
      <c r="M5669"/>
      <c r="N5669"/>
      <c r="O5669"/>
      <c r="P5669"/>
      <c r="Q5669"/>
      <c r="R5669"/>
      <c r="S5669"/>
      <c r="T5669"/>
      <c r="U5669"/>
      <c r="V5669"/>
      <c r="W5669"/>
      <c r="X5669"/>
      <c r="Y5669"/>
      <c r="Z5669"/>
      <c r="AA5669"/>
      <c r="AB5669"/>
      <c r="AC5669"/>
      <c r="AD5669"/>
      <c r="AE5669"/>
      <c r="AF5669"/>
      <c r="AG5669"/>
      <c r="AH5669"/>
      <c r="AI5669"/>
      <c r="AJ5669"/>
      <c r="AK5669"/>
      <c r="AL5669"/>
      <c r="AM5669"/>
      <c r="AN5669"/>
      <c r="AO5669"/>
      <c r="AP5669"/>
      <c r="AQ5669"/>
      <c r="AR5669"/>
      <c r="AS5669"/>
      <c r="AT5669"/>
      <c r="AU5669"/>
      <c r="AV5669"/>
      <c r="AW5669"/>
      <c r="AX5669"/>
      <c r="AY5669"/>
      <c r="AZ5669"/>
      <c r="BA5669"/>
      <c r="BB5669"/>
      <c r="BC5669"/>
      <c r="BD5669"/>
      <c r="BE5669"/>
      <c r="BF5669"/>
      <c r="BG5669"/>
      <c r="BH5669"/>
      <c r="BI5669"/>
      <c r="BJ5669"/>
      <c r="BK5669"/>
      <c r="BL5669"/>
      <c r="BM5669"/>
      <c r="BN5669"/>
      <c r="BO5669"/>
      <c r="BP5669"/>
      <c r="BQ5669"/>
      <c r="BR5669"/>
      <c r="BS5669"/>
      <c r="BT5669"/>
      <c r="BU5669"/>
      <c r="BV5669"/>
      <c r="BW5669"/>
      <c r="BX5669"/>
      <c r="BY5669"/>
      <c r="BZ5669"/>
      <c r="CA5669"/>
      <c r="CB5669"/>
      <c r="CC5669"/>
      <c r="CD5669"/>
      <c r="CE5669"/>
      <c r="CF5669"/>
      <c r="CG5669"/>
      <c r="CH5669"/>
      <c r="CI5669"/>
      <c r="CJ5669"/>
      <c r="CK5669"/>
      <c r="CL5669"/>
      <c r="CM5669"/>
      <c r="CN5669"/>
      <c r="CO5669"/>
      <c r="CP5669"/>
      <c r="CQ5669"/>
      <c r="CR5669"/>
      <c r="CS5669"/>
      <c r="CT5669"/>
      <c r="CU5669"/>
      <c r="CV5669"/>
    </row>
    <row r="5670" spans="10:100" x14ac:dyDescent="0.25">
      <c r="J5670"/>
      <c r="K5670"/>
      <c r="L5670"/>
      <c r="M5670"/>
      <c r="N5670"/>
      <c r="O5670"/>
      <c r="P5670"/>
      <c r="Q5670"/>
      <c r="R5670"/>
      <c r="S5670"/>
      <c r="T5670"/>
      <c r="U5670"/>
      <c r="V5670"/>
      <c r="W5670"/>
      <c r="X5670"/>
      <c r="Y5670"/>
      <c r="Z5670"/>
      <c r="AA5670"/>
      <c r="AB5670"/>
      <c r="AC5670"/>
      <c r="AD5670"/>
      <c r="AE5670"/>
      <c r="AF5670"/>
      <c r="AG5670"/>
      <c r="AH5670"/>
      <c r="AI5670"/>
      <c r="AJ5670"/>
      <c r="AK5670"/>
      <c r="AL5670"/>
      <c r="AM5670"/>
      <c r="AN5670"/>
      <c r="AO5670"/>
      <c r="AP5670"/>
      <c r="AQ5670"/>
      <c r="AR5670"/>
      <c r="AS5670"/>
      <c r="AT5670"/>
      <c r="AU5670"/>
      <c r="AV5670"/>
      <c r="AW5670"/>
      <c r="AX5670"/>
      <c r="AY5670"/>
      <c r="AZ5670"/>
      <c r="BA5670"/>
      <c r="BB5670"/>
      <c r="BC5670"/>
      <c r="BD5670"/>
      <c r="BE5670"/>
      <c r="BF5670"/>
      <c r="BG5670"/>
      <c r="BH5670"/>
      <c r="BI5670"/>
      <c r="BJ5670"/>
      <c r="BK5670"/>
      <c r="BL5670"/>
      <c r="BM5670"/>
      <c r="BN5670"/>
      <c r="BO5670"/>
      <c r="BP5670"/>
      <c r="BQ5670"/>
      <c r="BR5670"/>
      <c r="BS5670"/>
      <c r="BT5670"/>
      <c r="BU5670"/>
      <c r="BV5670"/>
      <c r="BW5670"/>
      <c r="BX5670"/>
      <c r="BY5670"/>
      <c r="BZ5670"/>
      <c r="CA5670"/>
      <c r="CB5670"/>
      <c r="CC5670"/>
      <c r="CD5670"/>
      <c r="CE5670"/>
      <c r="CF5670"/>
      <c r="CG5670"/>
      <c r="CH5670"/>
      <c r="CI5670"/>
      <c r="CJ5670"/>
      <c r="CK5670"/>
      <c r="CL5670"/>
      <c r="CM5670"/>
      <c r="CN5670"/>
      <c r="CO5670"/>
      <c r="CP5670"/>
      <c r="CQ5670"/>
      <c r="CR5670"/>
      <c r="CS5670"/>
      <c r="CT5670"/>
      <c r="CU5670"/>
      <c r="CV5670"/>
    </row>
    <row r="5671" spans="10:100" x14ac:dyDescent="0.25">
      <c r="J5671"/>
      <c r="K5671"/>
      <c r="L5671"/>
      <c r="M5671"/>
      <c r="N5671"/>
      <c r="O5671"/>
      <c r="P5671"/>
      <c r="Q5671"/>
      <c r="R5671"/>
      <c r="S5671"/>
      <c r="T5671"/>
      <c r="U5671"/>
      <c r="V5671"/>
      <c r="W5671"/>
      <c r="X5671"/>
      <c r="Y5671"/>
      <c r="Z5671"/>
      <c r="AA5671"/>
      <c r="AB5671"/>
      <c r="AC5671"/>
      <c r="AD5671"/>
      <c r="AE5671"/>
      <c r="AF5671"/>
      <c r="AG5671"/>
      <c r="AH5671"/>
      <c r="AI5671"/>
      <c r="AJ5671"/>
      <c r="AK5671"/>
      <c r="AL5671"/>
      <c r="AM5671"/>
      <c r="AN5671"/>
      <c r="AO5671"/>
      <c r="AP5671"/>
      <c r="AQ5671"/>
      <c r="AR5671"/>
      <c r="AS5671"/>
      <c r="AT5671"/>
      <c r="AU5671"/>
      <c r="AV5671"/>
      <c r="AW5671"/>
      <c r="AX5671"/>
      <c r="AY5671"/>
      <c r="AZ5671"/>
      <c r="BA5671"/>
      <c r="BB5671"/>
      <c r="BC5671"/>
      <c r="BD5671"/>
      <c r="BE5671"/>
      <c r="BF5671"/>
      <c r="BG5671"/>
      <c r="BH5671"/>
      <c r="BI5671"/>
      <c r="BJ5671"/>
      <c r="BK5671"/>
      <c r="BL5671"/>
      <c r="BM5671"/>
      <c r="BN5671"/>
      <c r="BO5671"/>
      <c r="BP5671"/>
      <c r="BQ5671"/>
      <c r="BR5671"/>
      <c r="BS5671"/>
      <c r="BT5671"/>
      <c r="BU5671"/>
      <c r="BV5671"/>
      <c r="BW5671"/>
      <c r="BX5671"/>
      <c r="BY5671"/>
      <c r="BZ5671"/>
      <c r="CA5671"/>
      <c r="CB5671"/>
      <c r="CC5671"/>
      <c r="CD5671"/>
      <c r="CE5671"/>
      <c r="CF5671"/>
      <c r="CG5671"/>
      <c r="CH5671"/>
      <c r="CI5671"/>
      <c r="CJ5671"/>
      <c r="CK5671"/>
      <c r="CL5671"/>
      <c r="CM5671"/>
      <c r="CN5671"/>
      <c r="CO5671"/>
      <c r="CP5671"/>
      <c r="CQ5671"/>
      <c r="CR5671"/>
      <c r="CS5671"/>
      <c r="CT5671"/>
      <c r="CU5671"/>
      <c r="CV5671"/>
    </row>
    <row r="5672" spans="10:100" x14ac:dyDescent="0.25">
      <c r="J5672"/>
      <c r="K5672"/>
      <c r="L5672"/>
      <c r="M5672"/>
      <c r="N5672"/>
      <c r="O5672"/>
      <c r="P5672"/>
      <c r="Q5672"/>
      <c r="R5672"/>
      <c r="S5672"/>
      <c r="T5672"/>
      <c r="U5672"/>
      <c r="V5672"/>
      <c r="W5672"/>
      <c r="X5672"/>
      <c r="Y5672"/>
      <c r="Z5672"/>
      <c r="AA5672"/>
      <c r="AB5672"/>
      <c r="AC5672"/>
      <c r="AD5672"/>
      <c r="AE5672"/>
      <c r="AF5672"/>
      <c r="AG5672"/>
      <c r="AH5672"/>
      <c r="AI5672"/>
      <c r="AJ5672"/>
      <c r="AK5672"/>
      <c r="AL5672"/>
      <c r="AM5672"/>
      <c r="AN5672"/>
      <c r="AO5672"/>
      <c r="AP5672"/>
      <c r="AQ5672"/>
      <c r="AR5672"/>
      <c r="AS5672"/>
      <c r="AT5672"/>
      <c r="AU5672"/>
      <c r="AV5672"/>
      <c r="AW5672"/>
      <c r="AX5672"/>
      <c r="AY5672"/>
      <c r="AZ5672"/>
      <c r="BA5672"/>
      <c r="BB5672"/>
      <c r="BC5672"/>
      <c r="BD5672"/>
      <c r="BE5672"/>
      <c r="BF5672"/>
      <c r="BG5672"/>
      <c r="BH5672"/>
      <c r="BI5672"/>
      <c r="BJ5672"/>
      <c r="BK5672"/>
      <c r="BL5672"/>
      <c r="BM5672"/>
      <c r="BN5672"/>
      <c r="BO5672"/>
      <c r="BP5672"/>
      <c r="BQ5672"/>
      <c r="BR5672"/>
      <c r="BS5672"/>
      <c r="BT5672"/>
      <c r="BU5672"/>
      <c r="BV5672"/>
      <c r="BW5672"/>
      <c r="BX5672"/>
      <c r="BY5672"/>
      <c r="BZ5672"/>
      <c r="CA5672"/>
      <c r="CB5672"/>
      <c r="CC5672"/>
      <c r="CD5672"/>
      <c r="CE5672"/>
      <c r="CF5672"/>
      <c r="CG5672"/>
      <c r="CH5672"/>
      <c r="CI5672"/>
      <c r="CJ5672"/>
      <c r="CK5672"/>
      <c r="CL5672"/>
      <c r="CM5672"/>
      <c r="CN5672"/>
      <c r="CO5672"/>
      <c r="CP5672"/>
      <c r="CQ5672"/>
      <c r="CR5672"/>
      <c r="CS5672"/>
      <c r="CT5672"/>
      <c r="CU5672"/>
      <c r="CV5672"/>
    </row>
    <row r="5673" spans="10:100" x14ac:dyDescent="0.25">
      <c r="J5673"/>
      <c r="K5673"/>
      <c r="L5673"/>
      <c r="M5673"/>
      <c r="N5673"/>
      <c r="O5673"/>
      <c r="P5673"/>
      <c r="Q5673"/>
      <c r="R5673"/>
      <c r="S5673"/>
      <c r="T5673"/>
      <c r="U5673"/>
      <c r="V5673"/>
      <c r="W5673"/>
      <c r="X5673"/>
      <c r="Y5673"/>
      <c r="Z5673"/>
      <c r="AA5673"/>
      <c r="AB5673"/>
      <c r="AC5673"/>
      <c r="AD5673"/>
      <c r="AE5673"/>
      <c r="AF5673"/>
      <c r="AG5673"/>
      <c r="AH5673"/>
      <c r="AI5673"/>
      <c r="AJ5673"/>
      <c r="AK5673"/>
      <c r="AL5673"/>
      <c r="AM5673"/>
      <c r="AN5673"/>
      <c r="AO5673"/>
      <c r="AP5673"/>
      <c r="AQ5673"/>
      <c r="AR5673"/>
      <c r="AS5673"/>
      <c r="AT5673"/>
      <c r="AU5673"/>
      <c r="AV5673"/>
      <c r="AW5673"/>
      <c r="AX5673"/>
      <c r="AY5673"/>
      <c r="AZ5673"/>
      <c r="BA5673"/>
      <c r="BB5673"/>
      <c r="BC5673"/>
      <c r="BD5673"/>
      <c r="BE5673"/>
      <c r="BF5673"/>
      <c r="BG5673"/>
      <c r="BH5673"/>
      <c r="BI5673"/>
      <c r="BJ5673"/>
      <c r="BK5673"/>
      <c r="BL5673"/>
      <c r="BM5673"/>
      <c r="BN5673"/>
      <c r="BO5673"/>
      <c r="BP5673"/>
      <c r="BQ5673"/>
      <c r="BR5673"/>
      <c r="BS5673"/>
      <c r="BT5673"/>
      <c r="BU5673"/>
      <c r="BV5673"/>
      <c r="BW5673"/>
      <c r="BX5673"/>
      <c r="BY5673"/>
      <c r="BZ5673"/>
      <c r="CA5673"/>
      <c r="CB5673"/>
      <c r="CC5673"/>
      <c r="CD5673"/>
      <c r="CE5673"/>
      <c r="CF5673"/>
      <c r="CG5673"/>
      <c r="CH5673"/>
      <c r="CI5673"/>
      <c r="CJ5673"/>
      <c r="CK5673"/>
      <c r="CL5673"/>
      <c r="CM5673"/>
      <c r="CN5673"/>
      <c r="CO5673"/>
      <c r="CP5673"/>
      <c r="CQ5673"/>
      <c r="CR5673"/>
      <c r="CS5673"/>
      <c r="CT5673"/>
      <c r="CU5673"/>
      <c r="CV5673"/>
    </row>
    <row r="5674" spans="10:100" x14ac:dyDescent="0.25">
      <c r="J5674"/>
      <c r="K5674"/>
      <c r="L5674"/>
      <c r="M5674"/>
      <c r="N5674"/>
      <c r="O5674"/>
      <c r="P5674"/>
      <c r="Q5674"/>
      <c r="R5674"/>
      <c r="S5674"/>
      <c r="T5674"/>
      <c r="U5674"/>
      <c r="V5674"/>
      <c r="W5674"/>
      <c r="X5674"/>
      <c r="Y5674"/>
      <c r="Z5674"/>
      <c r="AA5674"/>
      <c r="AB5674"/>
      <c r="AC5674"/>
      <c r="AD5674"/>
      <c r="AE5674"/>
      <c r="AF5674"/>
      <c r="AG5674"/>
      <c r="AH5674"/>
      <c r="AI5674"/>
      <c r="AJ5674"/>
      <c r="AK5674"/>
      <c r="AL5674"/>
      <c r="AM5674"/>
      <c r="AN5674"/>
      <c r="AO5674"/>
      <c r="AP5674"/>
      <c r="AQ5674"/>
      <c r="AR5674"/>
      <c r="AS5674"/>
      <c r="AT5674"/>
      <c r="AU5674"/>
      <c r="AV5674"/>
      <c r="AW5674"/>
      <c r="AX5674"/>
      <c r="AY5674"/>
      <c r="AZ5674"/>
      <c r="BA5674"/>
      <c r="BB5674"/>
      <c r="BC5674"/>
      <c r="BD5674"/>
      <c r="BE5674"/>
      <c r="BF5674"/>
      <c r="BG5674"/>
      <c r="BH5674"/>
      <c r="BI5674"/>
      <c r="BJ5674"/>
      <c r="BK5674"/>
      <c r="BL5674"/>
      <c r="BM5674"/>
      <c r="BN5674"/>
      <c r="BO5674"/>
      <c r="BP5674"/>
      <c r="BQ5674"/>
      <c r="BR5674"/>
      <c r="BS5674"/>
      <c r="BT5674"/>
      <c r="BU5674"/>
      <c r="BV5674"/>
      <c r="BW5674"/>
      <c r="BX5674"/>
      <c r="BY5674"/>
      <c r="BZ5674"/>
      <c r="CA5674"/>
      <c r="CB5674"/>
      <c r="CC5674"/>
      <c r="CD5674"/>
      <c r="CE5674"/>
      <c r="CF5674"/>
      <c r="CG5674"/>
      <c r="CH5674"/>
      <c r="CI5674"/>
      <c r="CJ5674"/>
      <c r="CK5674"/>
      <c r="CL5674"/>
      <c r="CM5674"/>
      <c r="CN5674"/>
      <c r="CO5674"/>
      <c r="CP5674"/>
      <c r="CQ5674"/>
      <c r="CR5674"/>
      <c r="CS5674"/>
      <c r="CT5674"/>
      <c r="CU5674"/>
      <c r="CV5674"/>
    </row>
    <row r="5675" spans="10:100" x14ac:dyDescent="0.25">
      <c r="J5675"/>
      <c r="K5675"/>
      <c r="L5675"/>
      <c r="M5675"/>
      <c r="N5675"/>
      <c r="O5675"/>
      <c r="P5675"/>
      <c r="Q5675"/>
      <c r="R5675"/>
      <c r="S5675"/>
      <c r="T5675"/>
      <c r="U5675"/>
      <c r="V5675"/>
      <c r="W5675"/>
      <c r="X5675"/>
      <c r="Y5675"/>
      <c r="Z5675"/>
      <c r="AA5675"/>
      <c r="AB5675"/>
      <c r="AC5675"/>
      <c r="AD5675"/>
      <c r="AE5675"/>
      <c r="AF5675"/>
      <c r="AG5675"/>
      <c r="AH5675"/>
      <c r="AI5675"/>
      <c r="AJ5675"/>
      <c r="AK5675"/>
      <c r="AL5675"/>
      <c r="AM5675"/>
      <c r="AN5675"/>
      <c r="AO5675"/>
      <c r="AP5675"/>
      <c r="AQ5675"/>
      <c r="AR5675"/>
      <c r="AS5675"/>
      <c r="AT5675"/>
      <c r="AU5675"/>
      <c r="AV5675"/>
      <c r="AW5675"/>
      <c r="AX5675"/>
      <c r="AY5675"/>
      <c r="AZ5675"/>
      <c r="BA5675"/>
      <c r="BB5675"/>
      <c r="BC5675"/>
      <c r="BD5675"/>
      <c r="BE5675"/>
      <c r="BF5675"/>
      <c r="BG5675"/>
      <c r="BH5675"/>
      <c r="BI5675"/>
      <c r="BJ5675"/>
      <c r="BK5675"/>
      <c r="BL5675"/>
      <c r="BM5675"/>
      <c r="BN5675"/>
      <c r="BO5675"/>
      <c r="BP5675"/>
      <c r="BQ5675"/>
      <c r="BR5675"/>
      <c r="BS5675"/>
      <c r="BT5675"/>
      <c r="BU5675"/>
      <c r="BV5675"/>
      <c r="BW5675"/>
      <c r="BX5675"/>
      <c r="BY5675"/>
      <c r="BZ5675"/>
      <c r="CA5675"/>
      <c r="CB5675"/>
      <c r="CC5675"/>
      <c r="CD5675"/>
      <c r="CE5675"/>
      <c r="CF5675"/>
      <c r="CG5675"/>
      <c r="CH5675"/>
      <c r="CI5675"/>
      <c r="CJ5675"/>
      <c r="CK5675"/>
      <c r="CL5675"/>
      <c r="CM5675"/>
      <c r="CN5675"/>
      <c r="CO5675"/>
      <c r="CP5675"/>
      <c r="CQ5675"/>
      <c r="CR5675"/>
      <c r="CS5675"/>
      <c r="CT5675"/>
      <c r="CU5675"/>
      <c r="CV5675"/>
    </row>
    <row r="5676" spans="10:100" x14ac:dyDescent="0.25">
      <c r="J5676"/>
      <c r="K5676"/>
      <c r="L5676"/>
      <c r="M5676"/>
      <c r="N5676"/>
      <c r="O5676"/>
      <c r="P5676"/>
      <c r="Q5676"/>
      <c r="R5676"/>
      <c r="S5676"/>
      <c r="T5676"/>
      <c r="U5676"/>
      <c r="V5676"/>
      <c r="W5676"/>
      <c r="X5676"/>
      <c r="Y5676"/>
      <c r="Z5676"/>
      <c r="AA5676"/>
      <c r="AB5676"/>
      <c r="AC5676"/>
      <c r="AD5676"/>
      <c r="AE5676"/>
      <c r="AF5676"/>
      <c r="AG5676"/>
      <c r="AH5676"/>
      <c r="AI5676"/>
      <c r="AJ5676"/>
      <c r="AK5676"/>
      <c r="AL5676"/>
      <c r="AM5676"/>
      <c r="AN5676"/>
      <c r="AO5676"/>
      <c r="AP5676"/>
      <c r="AQ5676"/>
      <c r="AR5676"/>
      <c r="AS5676"/>
      <c r="AT5676"/>
      <c r="AU5676"/>
      <c r="AV5676"/>
      <c r="AW5676"/>
      <c r="AX5676"/>
      <c r="AY5676"/>
      <c r="AZ5676"/>
      <c r="BA5676"/>
      <c r="BB5676"/>
      <c r="BC5676"/>
      <c r="BD5676"/>
      <c r="BE5676"/>
      <c r="BF5676"/>
      <c r="BG5676"/>
      <c r="BH5676"/>
      <c r="BI5676"/>
      <c r="BJ5676"/>
      <c r="BK5676"/>
      <c r="BL5676"/>
      <c r="BM5676"/>
      <c r="BN5676"/>
      <c r="BO5676"/>
      <c r="BP5676"/>
      <c r="BQ5676"/>
      <c r="BR5676"/>
      <c r="BS5676"/>
      <c r="BT5676"/>
      <c r="BU5676"/>
      <c r="BV5676"/>
      <c r="BW5676"/>
      <c r="BX5676"/>
      <c r="BY5676"/>
      <c r="BZ5676"/>
      <c r="CA5676"/>
      <c r="CB5676"/>
      <c r="CC5676"/>
      <c r="CD5676"/>
      <c r="CE5676"/>
      <c r="CF5676"/>
      <c r="CG5676"/>
      <c r="CH5676"/>
      <c r="CI5676"/>
      <c r="CJ5676"/>
      <c r="CK5676"/>
      <c r="CL5676"/>
      <c r="CM5676"/>
      <c r="CN5676"/>
      <c r="CO5676"/>
      <c r="CP5676"/>
      <c r="CQ5676"/>
      <c r="CR5676"/>
      <c r="CS5676"/>
      <c r="CT5676"/>
      <c r="CU5676"/>
      <c r="CV5676"/>
    </row>
    <row r="5677" spans="10:100" x14ac:dyDescent="0.25">
      <c r="J5677"/>
      <c r="K5677"/>
      <c r="L5677"/>
      <c r="M5677"/>
      <c r="N5677"/>
      <c r="O5677"/>
      <c r="P5677"/>
      <c r="Q5677"/>
      <c r="R5677"/>
      <c r="S5677"/>
      <c r="T5677"/>
      <c r="U5677"/>
      <c r="V5677"/>
      <c r="W5677"/>
      <c r="X5677"/>
      <c r="Y5677"/>
      <c r="Z5677"/>
      <c r="AA5677"/>
      <c r="AB5677"/>
      <c r="AC5677"/>
      <c r="AD5677"/>
      <c r="AE5677"/>
      <c r="AF5677"/>
      <c r="AG5677"/>
      <c r="AH5677"/>
      <c r="AI5677"/>
      <c r="AJ5677"/>
      <c r="AK5677"/>
      <c r="AL5677"/>
      <c r="AM5677"/>
      <c r="AN5677"/>
      <c r="AO5677"/>
      <c r="AP5677"/>
      <c r="AQ5677"/>
      <c r="AR5677"/>
      <c r="AS5677"/>
      <c r="AT5677"/>
      <c r="AU5677"/>
      <c r="AV5677"/>
      <c r="AW5677"/>
      <c r="AX5677"/>
      <c r="AY5677"/>
      <c r="AZ5677"/>
      <c r="BA5677"/>
      <c r="BB5677"/>
      <c r="BC5677"/>
      <c r="BD5677"/>
      <c r="BE5677"/>
      <c r="BF5677"/>
      <c r="BG5677"/>
      <c r="BH5677"/>
      <c r="BI5677"/>
      <c r="BJ5677"/>
      <c r="BK5677"/>
      <c r="BL5677"/>
      <c r="BM5677"/>
      <c r="BN5677"/>
      <c r="BO5677"/>
      <c r="BP5677"/>
      <c r="BQ5677"/>
      <c r="BR5677"/>
      <c r="BS5677"/>
      <c r="BT5677"/>
      <c r="BU5677"/>
      <c r="BV5677"/>
      <c r="BW5677"/>
      <c r="BX5677"/>
      <c r="BY5677"/>
      <c r="BZ5677"/>
      <c r="CA5677"/>
      <c r="CB5677"/>
      <c r="CC5677"/>
      <c r="CD5677"/>
      <c r="CE5677"/>
      <c r="CF5677"/>
      <c r="CG5677"/>
      <c r="CH5677"/>
      <c r="CI5677"/>
      <c r="CJ5677"/>
      <c r="CK5677"/>
      <c r="CL5677"/>
      <c r="CM5677"/>
      <c r="CN5677"/>
      <c r="CO5677"/>
      <c r="CP5677"/>
      <c r="CQ5677"/>
      <c r="CR5677"/>
      <c r="CS5677"/>
      <c r="CT5677"/>
      <c r="CU5677"/>
      <c r="CV5677"/>
    </row>
    <row r="5678" spans="10:100" x14ac:dyDescent="0.25">
      <c r="J5678"/>
      <c r="K5678"/>
      <c r="L5678"/>
      <c r="M5678"/>
      <c r="N5678"/>
      <c r="O5678"/>
      <c r="P5678"/>
      <c r="Q5678"/>
      <c r="R5678"/>
      <c r="S5678"/>
      <c r="T5678"/>
      <c r="U5678"/>
      <c r="V5678"/>
      <c r="W5678"/>
      <c r="X5678"/>
      <c r="Y5678"/>
      <c r="Z5678"/>
      <c r="AA5678"/>
      <c r="AB5678"/>
      <c r="AC5678"/>
      <c r="AD5678"/>
      <c r="AE5678"/>
      <c r="AF5678"/>
      <c r="AG5678"/>
      <c r="AH5678"/>
      <c r="AI5678"/>
      <c r="AJ5678"/>
      <c r="AK5678"/>
      <c r="AL5678"/>
      <c r="AM5678"/>
      <c r="AN5678"/>
      <c r="AO5678"/>
      <c r="AP5678"/>
      <c r="AQ5678"/>
      <c r="AR5678"/>
      <c r="AS5678"/>
      <c r="AT5678"/>
      <c r="AU5678"/>
      <c r="AV5678"/>
      <c r="AW5678"/>
      <c r="AX5678"/>
      <c r="AY5678"/>
      <c r="AZ5678"/>
      <c r="BA5678"/>
      <c r="BB5678"/>
      <c r="BC5678"/>
      <c r="BD5678"/>
      <c r="BE5678"/>
      <c r="BF5678"/>
      <c r="BG5678"/>
      <c r="BH5678"/>
      <c r="BI5678"/>
      <c r="BJ5678"/>
      <c r="BK5678"/>
      <c r="BL5678"/>
      <c r="BM5678"/>
      <c r="BN5678"/>
      <c r="BO5678"/>
      <c r="BP5678"/>
      <c r="BQ5678"/>
      <c r="BR5678"/>
      <c r="BS5678"/>
      <c r="BT5678"/>
      <c r="BU5678"/>
      <c r="BV5678"/>
      <c r="BW5678"/>
      <c r="BX5678"/>
      <c r="BY5678"/>
      <c r="BZ5678"/>
      <c r="CA5678"/>
      <c r="CB5678"/>
      <c r="CC5678"/>
      <c r="CD5678"/>
      <c r="CE5678"/>
      <c r="CF5678"/>
      <c r="CG5678"/>
      <c r="CH5678"/>
      <c r="CI5678"/>
      <c r="CJ5678"/>
      <c r="CK5678"/>
      <c r="CL5678"/>
      <c r="CM5678"/>
      <c r="CN5678"/>
      <c r="CO5678"/>
      <c r="CP5678"/>
      <c r="CQ5678"/>
      <c r="CR5678"/>
      <c r="CS5678"/>
      <c r="CT5678"/>
      <c r="CU5678"/>
      <c r="CV5678"/>
    </row>
    <row r="5679" spans="10:100" x14ac:dyDescent="0.25">
      <c r="J5679"/>
      <c r="K5679"/>
      <c r="L5679"/>
      <c r="M5679"/>
      <c r="N5679"/>
      <c r="O5679"/>
      <c r="P5679"/>
      <c r="Q5679"/>
      <c r="R5679"/>
      <c r="S5679"/>
      <c r="T5679"/>
      <c r="U5679"/>
      <c r="V5679"/>
      <c r="W5679"/>
      <c r="X5679"/>
      <c r="Y5679"/>
      <c r="Z5679"/>
      <c r="AA5679"/>
      <c r="AB5679"/>
      <c r="AC5679"/>
      <c r="AD5679"/>
      <c r="AE5679"/>
      <c r="AF5679"/>
      <c r="AG5679"/>
      <c r="AH5679"/>
      <c r="AI5679"/>
      <c r="AJ5679"/>
      <c r="AK5679"/>
      <c r="AL5679"/>
      <c r="AM5679"/>
      <c r="AN5679"/>
      <c r="AO5679"/>
      <c r="AP5679"/>
      <c r="AQ5679"/>
      <c r="AR5679"/>
      <c r="AS5679"/>
      <c r="AT5679"/>
      <c r="AU5679"/>
      <c r="AV5679"/>
      <c r="AW5679"/>
      <c r="AX5679"/>
      <c r="AY5679"/>
      <c r="AZ5679"/>
      <c r="BA5679"/>
      <c r="BB5679"/>
      <c r="BC5679"/>
      <c r="BD5679"/>
      <c r="BE5679"/>
      <c r="BF5679"/>
      <c r="BG5679"/>
      <c r="BH5679"/>
      <c r="BI5679"/>
      <c r="BJ5679"/>
      <c r="BK5679"/>
      <c r="BL5679"/>
      <c r="BM5679"/>
      <c r="BN5679"/>
      <c r="BO5679"/>
      <c r="BP5679"/>
      <c r="BQ5679"/>
      <c r="BR5679"/>
      <c r="BS5679"/>
      <c r="BT5679"/>
      <c r="BU5679"/>
      <c r="BV5679"/>
      <c r="BW5679"/>
      <c r="BX5679"/>
      <c r="BY5679"/>
      <c r="BZ5679"/>
      <c r="CA5679"/>
      <c r="CB5679"/>
      <c r="CC5679"/>
      <c r="CD5679"/>
      <c r="CE5679"/>
      <c r="CF5679"/>
      <c r="CG5679"/>
      <c r="CH5679"/>
      <c r="CI5679"/>
      <c r="CJ5679"/>
      <c r="CK5679"/>
      <c r="CL5679"/>
      <c r="CM5679"/>
      <c r="CN5679"/>
      <c r="CO5679"/>
      <c r="CP5679"/>
      <c r="CQ5679"/>
      <c r="CR5679"/>
      <c r="CS5679"/>
      <c r="CT5679"/>
      <c r="CU5679"/>
      <c r="CV5679"/>
    </row>
    <row r="5680" spans="10:100" x14ac:dyDescent="0.25">
      <c r="J5680"/>
      <c r="K5680"/>
      <c r="L5680"/>
      <c r="M5680"/>
      <c r="N5680"/>
      <c r="O5680"/>
      <c r="P5680"/>
      <c r="Q5680"/>
      <c r="R5680"/>
      <c r="S5680"/>
      <c r="T5680"/>
      <c r="U5680"/>
      <c r="V5680"/>
      <c r="W5680"/>
      <c r="X5680"/>
      <c r="Y5680"/>
      <c r="Z5680"/>
      <c r="AA5680"/>
      <c r="AB5680"/>
      <c r="AC5680"/>
      <c r="AD5680"/>
      <c r="AE5680"/>
      <c r="AF5680"/>
      <c r="AG5680"/>
      <c r="AH5680"/>
      <c r="AI5680"/>
      <c r="AJ5680"/>
      <c r="AK5680"/>
      <c r="AL5680"/>
      <c r="AM5680"/>
      <c r="AN5680"/>
      <c r="AO5680"/>
      <c r="AP5680"/>
      <c r="AQ5680"/>
      <c r="AR5680"/>
      <c r="AS5680"/>
      <c r="AT5680"/>
      <c r="AU5680"/>
      <c r="AV5680"/>
      <c r="AW5680"/>
      <c r="AX5680"/>
      <c r="AY5680"/>
      <c r="AZ5680"/>
      <c r="BA5680"/>
      <c r="BB5680"/>
      <c r="BC5680"/>
      <c r="BD5680"/>
      <c r="BE5680"/>
      <c r="BF5680"/>
      <c r="BG5680"/>
      <c r="BH5680"/>
      <c r="BI5680"/>
      <c r="BJ5680"/>
      <c r="BK5680"/>
      <c r="BL5680"/>
      <c r="BM5680"/>
      <c r="BN5680"/>
      <c r="BO5680"/>
      <c r="BP5680"/>
      <c r="BQ5680"/>
      <c r="BR5680"/>
      <c r="BS5680"/>
      <c r="BT5680"/>
      <c r="BU5680"/>
      <c r="BV5680"/>
      <c r="BW5680"/>
      <c r="BX5680"/>
      <c r="BY5680"/>
      <c r="BZ5680"/>
      <c r="CA5680"/>
      <c r="CB5680"/>
      <c r="CC5680"/>
      <c r="CD5680"/>
      <c r="CE5680"/>
      <c r="CF5680"/>
      <c r="CG5680"/>
      <c r="CH5680"/>
      <c r="CI5680"/>
      <c r="CJ5680"/>
      <c r="CK5680"/>
      <c r="CL5680"/>
      <c r="CM5680"/>
      <c r="CN5680"/>
      <c r="CO5680"/>
      <c r="CP5680"/>
      <c r="CQ5680"/>
      <c r="CR5680"/>
      <c r="CS5680"/>
      <c r="CT5680"/>
      <c r="CU5680"/>
      <c r="CV5680"/>
    </row>
    <row r="5681" spans="10:100" x14ac:dyDescent="0.25">
      <c r="J5681"/>
      <c r="K5681"/>
      <c r="L5681"/>
      <c r="M5681"/>
      <c r="N5681"/>
      <c r="O5681"/>
      <c r="P5681"/>
      <c r="Q5681"/>
      <c r="R5681"/>
      <c r="S5681"/>
      <c r="T5681"/>
      <c r="U5681"/>
      <c r="V5681"/>
      <c r="W5681"/>
      <c r="X5681"/>
      <c r="Y5681"/>
      <c r="Z5681"/>
      <c r="AA5681"/>
      <c r="AB5681"/>
      <c r="AC5681"/>
      <c r="AD5681"/>
      <c r="AE5681"/>
      <c r="AF5681"/>
      <c r="AG5681"/>
      <c r="AH5681"/>
      <c r="AI5681"/>
      <c r="AJ5681"/>
      <c r="AK5681"/>
      <c r="AL5681"/>
      <c r="AM5681"/>
      <c r="AN5681"/>
      <c r="AO5681"/>
      <c r="AP5681"/>
      <c r="AQ5681"/>
      <c r="AR5681"/>
      <c r="AS5681"/>
      <c r="AT5681"/>
      <c r="AU5681"/>
      <c r="AV5681"/>
      <c r="AW5681"/>
      <c r="AX5681"/>
      <c r="AY5681"/>
      <c r="AZ5681"/>
      <c r="BA5681"/>
      <c r="BB5681"/>
      <c r="BC5681"/>
      <c r="BD5681"/>
      <c r="BE5681"/>
      <c r="BF5681"/>
      <c r="BG5681"/>
      <c r="BH5681"/>
      <c r="BI5681"/>
      <c r="BJ5681"/>
      <c r="BK5681"/>
      <c r="BL5681"/>
      <c r="BM5681"/>
      <c r="BN5681"/>
      <c r="BO5681"/>
      <c r="BP5681"/>
      <c r="BQ5681"/>
      <c r="BR5681"/>
      <c r="BS5681"/>
      <c r="BT5681"/>
      <c r="BU5681"/>
      <c r="BV5681"/>
      <c r="BW5681"/>
      <c r="BX5681"/>
      <c r="BY5681"/>
      <c r="BZ5681"/>
      <c r="CA5681"/>
      <c r="CB5681"/>
      <c r="CC5681"/>
      <c r="CD5681"/>
      <c r="CE5681"/>
      <c r="CF5681"/>
      <c r="CG5681"/>
      <c r="CH5681"/>
      <c r="CI5681"/>
      <c r="CJ5681"/>
      <c r="CK5681"/>
      <c r="CL5681"/>
      <c r="CM5681"/>
      <c r="CN5681"/>
      <c r="CO5681"/>
      <c r="CP5681"/>
      <c r="CQ5681"/>
      <c r="CR5681"/>
      <c r="CS5681"/>
      <c r="CT5681"/>
      <c r="CU5681"/>
      <c r="CV5681"/>
    </row>
    <row r="5682" spans="10:100" x14ac:dyDescent="0.25">
      <c r="J5682"/>
      <c r="K5682"/>
      <c r="L5682"/>
      <c r="M5682"/>
      <c r="N5682"/>
      <c r="O5682"/>
      <c r="P5682"/>
      <c r="Q5682"/>
      <c r="R5682"/>
      <c r="S5682"/>
      <c r="T5682"/>
      <c r="U5682"/>
      <c r="V5682"/>
      <c r="W5682"/>
      <c r="X5682"/>
      <c r="Y5682"/>
      <c r="Z5682"/>
      <c r="AA5682"/>
      <c r="AB5682"/>
      <c r="AC5682"/>
      <c r="AD5682"/>
      <c r="AE5682"/>
      <c r="AF5682"/>
      <c r="AG5682"/>
      <c r="AH5682"/>
      <c r="AI5682"/>
      <c r="AJ5682"/>
      <c r="AK5682"/>
      <c r="AL5682"/>
      <c r="AM5682"/>
      <c r="AN5682"/>
      <c r="AO5682"/>
      <c r="AP5682"/>
      <c r="AQ5682"/>
      <c r="AR5682"/>
      <c r="AS5682"/>
      <c r="AT5682"/>
      <c r="AU5682"/>
      <c r="AV5682"/>
      <c r="AW5682"/>
      <c r="AX5682"/>
      <c r="AY5682"/>
      <c r="AZ5682"/>
      <c r="BA5682"/>
      <c r="BB5682"/>
      <c r="BC5682"/>
      <c r="BD5682"/>
      <c r="BE5682"/>
      <c r="BF5682"/>
      <c r="BG5682"/>
      <c r="BH5682"/>
      <c r="BI5682"/>
      <c r="BJ5682"/>
      <c r="BK5682"/>
      <c r="BL5682"/>
      <c r="BM5682"/>
      <c r="BN5682"/>
      <c r="BO5682"/>
      <c r="BP5682"/>
      <c r="BQ5682"/>
      <c r="BR5682"/>
      <c r="BS5682"/>
      <c r="BT5682"/>
      <c r="BU5682"/>
      <c r="BV5682"/>
      <c r="BW5682"/>
      <c r="BX5682"/>
      <c r="BY5682"/>
      <c r="BZ5682"/>
      <c r="CA5682"/>
      <c r="CB5682"/>
      <c r="CC5682"/>
      <c r="CD5682"/>
      <c r="CE5682"/>
      <c r="CF5682"/>
      <c r="CG5682"/>
      <c r="CH5682"/>
      <c r="CI5682"/>
      <c r="CJ5682"/>
      <c r="CK5682"/>
      <c r="CL5682"/>
      <c r="CM5682"/>
      <c r="CN5682"/>
      <c r="CO5682"/>
      <c r="CP5682"/>
      <c r="CQ5682"/>
      <c r="CR5682"/>
      <c r="CS5682"/>
      <c r="CT5682"/>
      <c r="CU5682"/>
      <c r="CV5682"/>
    </row>
    <row r="5683" spans="10:100" x14ac:dyDescent="0.25">
      <c r="J5683"/>
      <c r="K5683"/>
      <c r="L5683"/>
      <c r="M5683"/>
      <c r="N5683"/>
      <c r="O5683"/>
      <c r="P5683"/>
      <c r="Q5683"/>
      <c r="R5683"/>
      <c r="S5683"/>
      <c r="T5683"/>
      <c r="U5683"/>
      <c r="V5683"/>
      <c r="W5683"/>
      <c r="X5683"/>
      <c r="Y5683"/>
      <c r="Z5683"/>
      <c r="AA5683"/>
      <c r="AB5683"/>
      <c r="AC5683"/>
      <c r="AD5683"/>
      <c r="AE5683"/>
      <c r="AF5683"/>
      <c r="AG5683"/>
      <c r="AH5683"/>
      <c r="AI5683"/>
      <c r="AJ5683"/>
      <c r="AK5683"/>
      <c r="AL5683"/>
      <c r="AM5683"/>
      <c r="AN5683"/>
      <c r="AO5683"/>
      <c r="AP5683"/>
      <c r="AQ5683"/>
      <c r="AR5683"/>
      <c r="AS5683"/>
      <c r="AT5683"/>
      <c r="AU5683"/>
      <c r="AV5683"/>
      <c r="AW5683"/>
      <c r="AX5683"/>
      <c r="AY5683"/>
      <c r="AZ5683"/>
      <c r="BA5683"/>
      <c r="BB5683"/>
      <c r="BC5683"/>
      <c r="BD5683"/>
      <c r="BE5683"/>
      <c r="BF5683"/>
      <c r="BG5683"/>
      <c r="BH5683"/>
      <c r="BI5683"/>
      <c r="BJ5683"/>
      <c r="BK5683"/>
      <c r="BL5683"/>
      <c r="BM5683"/>
      <c r="BN5683"/>
      <c r="BO5683"/>
      <c r="BP5683"/>
      <c r="BQ5683"/>
      <c r="BR5683"/>
      <c r="BS5683"/>
      <c r="BT5683"/>
      <c r="BU5683"/>
      <c r="BV5683"/>
      <c r="BW5683"/>
      <c r="BX5683"/>
      <c r="BY5683"/>
      <c r="BZ5683"/>
      <c r="CA5683"/>
      <c r="CB5683"/>
      <c r="CC5683"/>
      <c r="CD5683"/>
      <c r="CE5683"/>
      <c r="CF5683"/>
      <c r="CG5683"/>
      <c r="CH5683"/>
      <c r="CI5683"/>
      <c r="CJ5683"/>
      <c r="CK5683"/>
      <c r="CL5683"/>
      <c r="CM5683"/>
      <c r="CN5683"/>
      <c r="CO5683"/>
      <c r="CP5683"/>
      <c r="CQ5683"/>
      <c r="CR5683"/>
      <c r="CS5683"/>
      <c r="CT5683"/>
      <c r="CU5683"/>
      <c r="CV5683"/>
    </row>
    <row r="5684" spans="10:100" x14ac:dyDescent="0.25">
      <c r="J5684"/>
      <c r="K5684"/>
      <c r="L5684"/>
      <c r="M5684"/>
      <c r="N5684"/>
      <c r="O5684"/>
      <c r="P5684"/>
      <c r="Q5684"/>
      <c r="R5684"/>
      <c r="S5684"/>
      <c r="T5684"/>
      <c r="U5684"/>
      <c r="V5684"/>
      <c r="W5684"/>
      <c r="X5684"/>
      <c r="Y5684"/>
      <c r="Z5684"/>
      <c r="AA5684"/>
      <c r="AB5684"/>
      <c r="AC5684"/>
      <c r="AD5684"/>
      <c r="AE5684"/>
      <c r="AF5684"/>
      <c r="AG5684"/>
      <c r="AH5684"/>
      <c r="AI5684"/>
      <c r="AJ5684"/>
      <c r="AK5684"/>
      <c r="AL5684"/>
      <c r="AM5684"/>
      <c r="AN5684"/>
      <c r="AO5684"/>
      <c r="AP5684"/>
      <c r="AQ5684"/>
      <c r="AR5684"/>
      <c r="AS5684"/>
      <c r="AT5684"/>
      <c r="AU5684"/>
      <c r="AV5684"/>
      <c r="AW5684"/>
      <c r="AX5684"/>
      <c r="AY5684"/>
      <c r="AZ5684"/>
      <c r="BA5684"/>
      <c r="BB5684"/>
      <c r="BC5684"/>
      <c r="BD5684"/>
      <c r="BE5684"/>
      <c r="BF5684"/>
      <c r="BG5684"/>
      <c r="BH5684"/>
      <c r="BI5684"/>
      <c r="BJ5684"/>
      <c r="BK5684"/>
      <c r="BL5684"/>
      <c r="BM5684"/>
      <c r="BN5684"/>
      <c r="BO5684"/>
      <c r="BP5684"/>
      <c r="BQ5684"/>
      <c r="BR5684"/>
      <c r="BS5684"/>
      <c r="BT5684"/>
      <c r="BU5684"/>
      <c r="BV5684"/>
      <c r="BW5684"/>
      <c r="BX5684"/>
      <c r="BY5684"/>
      <c r="BZ5684"/>
      <c r="CA5684"/>
      <c r="CB5684"/>
      <c r="CC5684"/>
      <c r="CD5684"/>
      <c r="CE5684"/>
      <c r="CF5684"/>
      <c r="CG5684"/>
      <c r="CH5684"/>
      <c r="CI5684"/>
      <c r="CJ5684"/>
      <c r="CK5684"/>
      <c r="CL5684"/>
      <c r="CM5684"/>
      <c r="CN5684"/>
      <c r="CO5684"/>
      <c r="CP5684"/>
      <c r="CQ5684"/>
      <c r="CR5684"/>
      <c r="CS5684"/>
      <c r="CT5684"/>
      <c r="CU5684"/>
      <c r="CV5684"/>
    </row>
    <row r="5685" spans="10:100" x14ac:dyDescent="0.25">
      <c r="J5685"/>
      <c r="K5685"/>
      <c r="L5685"/>
      <c r="M5685"/>
      <c r="N5685"/>
      <c r="O5685"/>
      <c r="P5685"/>
      <c r="Q5685"/>
      <c r="R5685"/>
      <c r="S5685"/>
      <c r="T5685"/>
      <c r="U5685"/>
      <c r="V5685"/>
      <c r="W5685"/>
      <c r="X5685"/>
      <c r="Y5685"/>
      <c r="Z5685"/>
      <c r="AA5685"/>
      <c r="AB5685"/>
      <c r="AC5685"/>
      <c r="AD5685"/>
      <c r="AE5685"/>
      <c r="AF5685"/>
      <c r="AG5685"/>
      <c r="AH5685"/>
      <c r="AI5685"/>
      <c r="AJ5685"/>
      <c r="AK5685"/>
      <c r="AL5685"/>
      <c r="AM5685"/>
      <c r="AN5685"/>
      <c r="AO5685"/>
      <c r="AP5685"/>
      <c r="AQ5685"/>
      <c r="AR5685"/>
      <c r="AS5685"/>
      <c r="AT5685"/>
      <c r="AU5685"/>
      <c r="AV5685"/>
      <c r="AW5685"/>
      <c r="AX5685"/>
      <c r="AY5685"/>
      <c r="AZ5685"/>
      <c r="BA5685"/>
      <c r="BB5685"/>
      <c r="BC5685"/>
      <c r="BD5685"/>
      <c r="BE5685"/>
      <c r="BF5685"/>
      <c r="BG5685"/>
      <c r="BH5685"/>
      <c r="BI5685"/>
      <c r="BJ5685"/>
      <c r="BK5685"/>
      <c r="BL5685"/>
      <c r="BM5685"/>
      <c r="BN5685"/>
      <c r="BO5685"/>
      <c r="BP5685"/>
      <c r="BQ5685"/>
      <c r="BR5685"/>
      <c r="BS5685"/>
      <c r="BT5685"/>
      <c r="BU5685"/>
      <c r="BV5685"/>
      <c r="BW5685"/>
      <c r="BX5685"/>
      <c r="BY5685"/>
      <c r="BZ5685"/>
      <c r="CA5685"/>
      <c r="CB5685"/>
      <c r="CC5685"/>
      <c r="CD5685"/>
      <c r="CE5685"/>
      <c r="CF5685"/>
      <c r="CG5685"/>
      <c r="CH5685"/>
      <c r="CI5685"/>
      <c r="CJ5685"/>
      <c r="CK5685"/>
      <c r="CL5685"/>
      <c r="CM5685"/>
      <c r="CN5685"/>
      <c r="CO5685"/>
      <c r="CP5685"/>
      <c r="CQ5685"/>
      <c r="CR5685"/>
      <c r="CS5685"/>
      <c r="CT5685"/>
      <c r="CU5685"/>
      <c r="CV5685"/>
    </row>
    <row r="5686" spans="10:100" x14ac:dyDescent="0.25">
      <c r="J5686"/>
      <c r="K5686"/>
      <c r="L5686"/>
      <c r="M5686"/>
      <c r="N5686"/>
      <c r="O5686"/>
      <c r="P5686"/>
      <c r="Q5686"/>
      <c r="R5686"/>
      <c r="S5686"/>
      <c r="T5686"/>
      <c r="U5686"/>
      <c r="V5686"/>
      <c r="W5686"/>
      <c r="X5686"/>
      <c r="Y5686"/>
      <c r="Z5686"/>
      <c r="AA5686"/>
      <c r="AB5686"/>
      <c r="AC5686"/>
      <c r="AD5686"/>
      <c r="AE5686"/>
      <c r="AF5686"/>
      <c r="AG5686"/>
      <c r="AH5686"/>
      <c r="AI5686"/>
      <c r="AJ5686"/>
      <c r="AK5686"/>
      <c r="AL5686"/>
      <c r="AM5686"/>
      <c r="AN5686"/>
      <c r="AO5686"/>
      <c r="AP5686"/>
      <c r="AQ5686"/>
      <c r="AR5686"/>
      <c r="AS5686"/>
      <c r="AT5686"/>
      <c r="AU5686"/>
      <c r="AV5686"/>
      <c r="AW5686"/>
      <c r="AX5686"/>
      <c r="AY5686"/>
      <c r="AZ5686"/>
      <c r="BA5686"/>
      <c r="BB5686"/>
      <c r="BC5686"/>
      <c r="BD5686"/>
      <c r="BE5686"/>
      <c r="BF5686"/>
      <c r="BG5686"/>
      <c r="BH5686"/>
      <c r="BI5686"/>
      <c r="BJ5686"/>
      <c r="BK5686"/>
      <c r="BL5686"/>
      <c r="BM5686"/>
      <c r="BN5686"/>
      <c r="BO5686"/>
      <c r="BP5686"/>
      <c r="BQ5686"/>
      <c r="BR5686"/>
      <c r="BS5686"/>
      <c r="BT5686"/>
      <c r="BU5686"/>
      <c r="BV5686"/>
      <c r="BW5686"/>
      <c r="BX5686"/>
      <c r="BY5686"/>
      <c r="BZ5686"/>
      <c r="CA5686"/>
      <c r="CB5686"/>
      <c r="CC5686"/>
      <c r="CD5686"/>
      <c r="CE5686"/>
      <c r="CF5686"/>
      <c r="CG5686"/>
      <c r="CH5686"/>
      <c r="CI5686"/>
      <c r="CJ5686"/>
      <c r="CK5686"/>
      <c r="CL5686"/>
      <c r="CM5686"/>
      <c r="CN5686"/>
      <c r="CO5686"/>
      <c r="CP5686"/>
      <c r="CQ5686"/>
      <c r="CR5686"/>
      <c r="CS5686"/>
      <c r="CT5686"/>
      <c r="CU5686"/>
      <c r="CV5686"/>
    </row>
    <row r="5687" spans="10:100" x14ac:dyDescent="0.25">
      <c r="J5687"/>
      <c r="K5687"/>
      <c r="L5687"/>
      <c r="M5687"/>
      <c r="N5687"/>
      <c r="O5687"/>
      <c r="P5687"/>
      <c r="Q5687"/>
      <c r="R5687"/>
      <c r="S5687"/>
      <c r="T5687"/>
      <c r="U5687"/>
      <c r="V5687"/>
      <c r="W5687"/>
      <c r="X5687"/>
      <c r="Y5687"/>
      <c r="Z5687"/>
      <c r="AA5687"/>
      <c r="AB5687"/>
      <c r="AC5687"/>
      <c r="AD5687"/>
      <c r="AE5687"/>
      <c r="AF5687"/>
      <c r="AG5687"/>
      <c r="AH5687"/>
      <c r="AI5687"/>
      <c r="AJ5687"/>
      <c r="AK5687"/>
      <c r="AL5687"/>
      <c r="AM5687"/>
      <c r="AN5687"/>
      <c r="AO5687"/>
      <c r="AP5687"/>
      <c r="AQ5687"/>
      <c r="AR5687"/>
      <c r="AS5687"/>
      <c r="AT5687"/>
      <c r="AU5687"/>
      <c r="AV5687"/>
      <c r="AW5687"/>
      <c r="AX5687"/>
      <c r="AY5687"/>
      <c r="AZ5687"/>
      <c r="BA5687"/>
      <c r="BB5687"/>
      <c r="BC5687"/>
      <c r="BD5687"/>
      <c r="BE5687"/>
      <c r="BF5687"/>
      <c r="BG5687"/>
      <c r="BH5687"/>
      <c r="BI5687"/>
      <c r="BJ5687"/>
      <c r="BK5687"/>
      <c r="BL5687"/>
      <c r="BM5687"/>
      <c r="BN5687"/>
      <c r="BO5687"/>
      <c r="BP5687"/>
      <c r="BQ5687"/>
      <c r="BR5687"/>
      <c r="BS5687"/>
      <c r="BT5687"/>
      <c r="BU5687"/>
      <c r="BV5687"/>
      <c r="BW5687"/>
      <c r="BX5687"/>
      <c r="BY5687"/>
      <c r="BZ5687"/>
      <c r="CA5687"/>
      <c r="CB5687"/>
      <c r="CC5687"/>
      <c r="CD5687"/>
      <c r="CE5687"/>
      <c r="CF5687"/>
      <c r="CG5687"/>
      <c r="CH5687"/>
      <c r="CI5687"/>
      <c r="CJ5687"/>
      <c r="CK5687"/>
      <c r="CL5687"/>
      <c r="CM5687"/>
      <c r="CN5687"/>
      <c r="CO5687"/>
      <c r="CP5687"/>
      <c r="CQ5687"/>
      <c r="CR5687"/>
      <c r="CS5687"/>
      <c r="CT5687"/>
      <c r="CU5687"/>
      <c r="CV5687"/>
    </row>
    <row r="5688" spans="10:100" x14ac:dyDescent="0.25">
      <c r="J5688"/>
      <c r="K5688"/>
      <c r="L5688"/>
      <c r="M5688"/>
      <c r="N5688"/>
      <c r="O5688"/>
      <c r="P5688"/>
      <c r="Q5688"/>
      <c r="R5688"/>
      <c r="S5688"/>
      <c r="T5688"/>
      <c r="U5688"/>
      <c r="V5688"/>
      <c r="W5688"/>
      <c r="X5688"/>
      <c r="Y5688"/>
      <c r="Z5688"/>
      <c r="AA5688"/>
      <c r="AB5688"/>
      <c r="AC5688"/>
      <c r="AD5688"/>
      <c r="AE5688"/>
      <c r="AF5688"/>
      <c r="AG5688"/>
      <c r="AH5688"/>
      <c r="AI5688"/>
      <c r="AJ5688"/>
      <c r="AK5688"/>
      <c r="AL5688"/>
      <c r="AM5688"/>
      <c r="AN5688"/>
      <c r="AO5688"/>
      <c r="AP5688"/>
      <c r="AQ5688"/>
      <c r="AR5688"/>
      <c r="AS5688"/>
      <c r="AT5688"/>
      <c r="AU5688"/>
      <c r="AV5688"/>
      <c r="AW5688"/>
      <c r="AX5688"/>
      <c r="AY5688"/>
      <c r="AZ5688"/>
      <c r="BA5688"/>
      <c r="BB5688"/>
      <c r="BC5688"/>
      <c r="BD5688"/>
      <c r="BE5688"/>
      <c r="BF5688"/>
      <c r="BG5688"/>
      <c r="BH5688"/>
      <c r="BI5688"/>
      <c r="BJ5688"/>
      <c r="BK5688"/>
      <c r="BL5688"/>
      <c r="BM5688"/>
      <c r="BN5688"/>
      <c r="BO5688"/>
      <c r="BP5688"/>
      <c r="BQ5688"/>
      <c r="BR5688"/>
      <c r="BS5688"/>
      <c r="BT5688"/>
      <c r="BU5688"/>
      <c r="BV5688"/>
      <c r="BW5688"/>
      <c r="BX5688"/>
      <c r="BY5688"/>
      <c r="BZ5688"/>
      <c r="CA5688"/>
      <c r="CB5688"/>
      <c r="CC5688"/>
      <c r="CD5688"/>
      <c r="CE5688"/>
      <c r="CF5688"/>
      <c r="CG5688"/>
      <c r="CH5688"/>
      <c r="CI5688"/>
      <c r="CJ5688"/>
      <c r="CK5688"/>
      <c r="CL5688"/>
      <c r="CM5688"/>
      <c r="CN5688"/>
      <c r="CO5688"/>
      <c r="CP5688"/>
      <c r="CQ5688"/>
      <c r="CR5688"/>
      <c r="CS5688"/>
      <c r="CT5688"/>
      <c r="CU5688"/>
      <c r="CV5688"/>
    </row>
    <row r="5689" spans="10:100" x14ac:dyDescent="0.25">
      <c r="J5689"/>
      <c r="K5689"/>
      <c r="L5689"/>
      <c r="M5689"/>
      <c r="N5689"/>
      <c r="O5689"/>
      <c r="P5689"/>
      <c r="Q5689"/>
      <c r="R5689"/>
      <c r="S5689"/>
      <c r="T5689"/>
      <c r="U5689"/>
      <c r="V5689"/>
      <c r="W5689"/>
      <c r="X5689"/>
      <c r="Y5689"/>
      <c r="Z5689"/>
      <c r="AA5689"/>
      <c r="AB5689"/>
      <c r="AC5689"/>
      <c r="AD5689"/>
      <c r="AE5689"/>
      <c r="AF5689"/>
      <c r="AG5689"/>
      <c r="AH5689"/>
      <c r="AI5689"/>
      <c r="AJ5689"/>
      <c r="AK5689"/>
      <c r="AL5689"/>
      <c r="AM5689"/>
      <c r="AN5689"/>
      <c r="AO5689"/>
      <c r="AP5689"/>
      <c r="AQ5689"/>
      <c r="AR5689"/>
      <c r="AS5689"/>
      <c r="AT5689"/>
      <c r="AU5689"/>
      <c r="AV5689"/>
      <c r="AW5689"/>
      <c r="AX5689"/>
      <c r="AY5689"/>
      <c r="AZ5689"/>
      <c r="BA5689"/>
      <c r="BB5689"/>
      <c r="BC5689"/>
      <c r="BD5689"/>
      <c r="BE5689"/>
      <c r="BF5689"/>
      <c r="BG5689"/>
      <c r="BH5689"/>
      <c r="BI5689"/>
      <c r="BJ5689"/>
      <c r="BK5689"/>
      <c r="BL5689"/>
      <c r="BM5689"/>
      <c r="BN5689"/>
      <c r="BO5689"/>
      <c r="BP5689"/>
      <c r="BQ5689"/>
      <c r="BR5689"/>
      <c r="BS5689"/>
      <c r="BT5689"/>
      <c r="BU5689"/>
      <c r="BV5689"/>
      <c r="BW5689"/>
      <c r="BX5689"/>
      <c r="BY5689"/>
      <c r="BZ5689"/>
      <c r="CA5689"/>
      <c r="CB5689"/>
      <c r="CC5689"/>
      <c r="CD5689"/>
      <c r="CE5689"/>
      <c r="CF5689"/>
      <c r="CG5689"/>
      <c r="CH5689"/>
      <c r="CI5689"/>
      <c r="CJ5689"/>
      <c r="CK5689"/>
      <c r="CL5689"/>
      <c r="CM5689"/>
      <c r="CN5689"/>
      <c r="CO5689"/>
      <c r="CP5689"/>
      <c r="CQ5689"/>
      <c r="CR5689"/>
      <c r="CS5689"/>
      <c r="CT5689"/>
      <c r="CU5689"/>
      <c r="CV5689"/>
    </row>
    <row r="5690" spans="10:100" x14ac:dyDescent="0.25">
      <c r="J5690"/>
      <c r="K5690"/>
      <c r="L5690"/>
      <c r="M5690"/>
      <c r="N5690"/>
      <c r="O5690"/>
      <c r="P5690"/>
      <c r="Q5690"/>
      <c r="R5690"/>
      <c r="S5690"/>
      <c r="T5690"/>
      <c r="U5690"/>
      <c r="V5690"/>
      <c r="W5690"/>
      <c r="X5690"/>
      <c r="Y5690"/>
      <c r="Z5690"/>
      <c r="AA5690"/>
      <c r="AB5690"/>
      <c r="AC5690"/>
      <c r="AD5690"/>
      <c r="AE5690"/>
      <c r="AF5690"/>
      <c r="AG5690"/>
      <c r="AH5690"/>
      <c r="AI5690"/>
      <c r="AJ5690"/>
      <c r="AK5690"/>
      <c r="AL5690"/>
      <c r="AM5690"/>
      <c r="AN5690"/>
      <c r="AO5690"/>
      <c r="AP5690"/>
      <c r="AQ5690"/>
      <c r="AR5690"/>
      <c r="AS5690"/>
      <c r="AT5690"/>
      <c r="AU5690"/>
      <c r="AV5690"/>
      <c r="AW5690"/>
      <c r="AX5690"/>
      <c r="AY5690"/>
      <c r="AZ5690"/>
      <c r="BA5690"/>
      <c r="BB5690"/>
      <c r="BC5690"/>
      <c r="BD5690"/>
      <c r="BE5690"/>
      <c r="BF5690"/>
      <c r="BG5690"/>
      <c r="BH5690"/>
      <c r="BI5690"/>
      <c r="BJ5690"/>
      <c r="BK5690"/>
      <c r="BL5690"/>
      <c r="BM5690"/>
      <c r="BN5690"/>
      <c r="BO5690"/>
      <c r="BP5690"/>
      <c r="BQ5690"/>
      <c r="BR5690"/>
      <c r="BS5690"/>
      <c r="BT5690"/>
      <c r="BU5690"/>
      <c r="BV5690"/>
      <c r="BW5690"/>
      <c r="BX5690"/>
      <c r="BY5690"/>
      <c r="BZ5690"/>
      <c r="CA5690"/>
      <c r="CB5690"/>
      <c r="CC5690"/>
      <c r="CD5690"/>
      <c r="CE5690"/>
      <c r="CF5690"/>
      <c r="CG5690"/>
      <c r="CH5690"/>
      <c r="CI5690"/>
      <c r="CJ5690"/>
      <c r="CK5690"/>
      <c r="CL5690"/>
      <c r="CM5690"/>
      <c r="CN5690"/>
      <c r="CO5690"/>
      <c r="CP5690"/>
      <c r="CQ5690"/>
      <c r="CR5690"/>
      <c r="CS5690"/>
      <c r="CT5690"/>
      <c r="CU5690"/>
      <c r="CV5690"/>
    </row>
    <row r="5691" spans="10:100" x14ac:dyDescent="0.25">
      <c r="J5691"/>
      <c r="K5691"/>
      <c r="L5691"/>
      <c r="M5691"/>
      <c r="N5691"/>
      <c r="O5691"/>
      <c r="P5691"/>
      <c r="Q5691"/>
      <c r="R5691"/>
      <c r="S5691"/>
      <c r="T5691"/>
      <c r="U5691"/>
      <c r="V5691"/>
      <c r="W5691"/>
      <c r="X5691"/>
      <c r="Y5691"/>
      <c r="Z5691"/>
      <c r="AA5691"/>
      <c r="AB5691"/>
      <c r="AC5691"/>
      <c r="AD5691"/>
      <c r="AE5691"/>
      <c r="AF5691"/>
      <c r="AG5691"/>
      <c r="AH5691"/>
      <c r="AI5691"/>
      <c r="AJ5691"/>
      <c r="AK5691"/>
      <c r="AL5691"/>
      <c r="AM5691"/>
      <c r="AN5691"/>
      <c r="AO5691"/>
      <c r="AP5691"/>
      <c r="AQ5691"/>
      <c r="AR5691"/>
      <c r="AS5691"/>
      <c r="AT5691"/>
      <c r="AU5691"/>
      <c r="AV5691"/>
      <c r="AW5691"/>
      <c r="AX5691"/>
      <c r="AY5691"/>
      <c r="AZ5691"/>
      <c r="BA5691"/>
      <c r="BB5691"/>
      <c r="BC5691"/>
      <c r="BD5691"/>
      <c r="BE5691"/>
      <c r="BF5691"/>
      <c r="BG5691"/>
      <c r="BH5691"/>
      <c r="BI5691"/>
      <c r="BJ5691"/>
      <c r="BK5691"/>
      <c r="BL5691"/>
      <c r="BM5691"/>
      <c r="BN5691"/>
      <c r="BO5691"/>
      <c r="BP5691"/>
      <c r="BQ5691"/>
      <c r="BR5691"/>
      <c r="BS5691"/>
      <c r="BT5691"/>
      <c r="BU5691"/>
      <c r="BV5691"/>
      <c r="BW5691"/>
      <c r="BX5691"/>
      <c r="BY5691"/>
      <c r="BZ5691"/>
      <c r="CA5691"/>
      <c r="CB5691"/>
      <c r="CC5691"/>
      <c r="CD5691"/>
      <c r="CE5691"/>
      <c r="CF5691"/>
      <c r="CG5691"/>
      <c r="CH5691"/>
      <c r="CI5691"/>
      <c r="CJ5691"/>
      <c r="CK5691"/>
      <c r="CL5691"/>
      <c r="CM5691"/>
      <c r="CN5691"/>
      <c r="CO5691"/>
      <c r="CP5691"/>
      <c r="CQ5691"/>
      <c r="CR5691"/>
      <c r="CS5691"/>
      <c r="CT5691"/>
      <c r="CU5691"/>
      <c r="CV5691"/>
    </row>
    <row r="5692" spans="10:100" x14ac:dyDescent="0.25">
      <c r="J5692"/>
      <c r="K5692"/>
      <c r="L5692"/>
      <c r="M5692"/>
      <c r="N5692"/>
      <c r="O5692"/>
      <c r="P5692"/>
      <c r="Q5692"/>
      <c r="R5692"/>
      <c r="S5692"/>
      <c r="T5692"/>
      <c r="U5692"/>
      <c r="V5692"/>
      <c r="W5692"/>
      <c r="X5692"/>
      <c r="Y5692"/>
      <c r="Z5692"/>
      <c r="AA5692"/>
      <c r="AB5692"/>
      <c r="AC5692"/>
      <c r="AD5692"/>
      <c r="AE5692"/>
      <c r="AF5692"/>
      <c r="AG5692"/>
      <c r="AH5692"/>
      <c r="AI5692"/>
      <c r="AJ5692"/>
      <c r="AK5692"/>
      <c r="AL5692"/>
      <c r="AM5692"/>
      <c r="AN5692"/>
      <c r="AO5692"/>
      <c r="AP5692"/>
      <c r="AQ5692"/>
      <c r="AR5692"/>
      <c r="AS5692"/>
      <c r="AT5692"/>
      <c r="AU5692"/>
      <c r="AV5692"/>
      <c r="AW5692"/>
      <c r="AX5692"/>
      <c r="AY5692"/>
      <c r="AZ5692"/>
      <c r="BA5692"/>
      <c r="BB5692"/>
      <c r="BC5692"/>
      <c r="BD5692"/>
      <c r="BE5692"/>
      <c r="BF5692"/>
      <c r="BG5692"/>
      <c r="BH5692"/>
      <c r="BI5692"/>
      <c r="BJ5692"/>
      <c r="BK5692"/>
      <c r="BL5692"/>
      <c r="BM5692"/>
      <c r="BN5692"/>
      <c r="BO5692"/>
      <c r="BP5692"/>
      <c r="BQ5692"/>
      <c r="BR5692"/>
      <c r="BS5692"/>
      <c r="BT5692"/>
      <c r="BU5692"/>
      <c r="BV5692"/>
      <c r="BW5692"/>
      <c r="BX5692"/>
      <c r="BY5692"/>
      <c r="BZ5692"/>
      <c r="CA5692"/>
      <c r="CB5692"/>
      <c r="CC5692"/>
      <c r="CD5692"/>
      <c r="CE5692"/>
      <c r="CF5692"/>
      <c r="CG5692"/>
      <c r="CH5692"/>
      <c r="CI5692"/>
      <c r="CJ5692"/>
      <c r="CK5692"/>
      <c r="CL5692"/>
      <c r="CM5692"/>
      <c r="CN5692"/>
      <c r="CO5692"/>
      <c r="CP5692"/>
      <c r="CQ5692"/>
      <c r="CR5692"/>
      <c r="CS5692"/>
      <c r="CT5692"/>
      <c r="CU5692"/>
      <c r="CV5692"/>
    </row>
    <row r="5693" spans="10:100" x14ac:dyDescent="0.25">
      <c r="J5693"/>
      <c r="K5693"/>
      <c r="L5693"/>
      <c r="M5693"/>
      <c r="N5693"/>
      <c r="O5693"/>
      <c r="P5693"/>
      <c r="Q5693"/>
      <c r="R5693"/>
      <c r="S5693"/>
      <c r="T5693"/>
      <c r="U5693"/>
      <c r="V5693"/>
      <c r="W5693"/>
      <c r="X5693"/>
      <c r="Y5693"/>
      <c r="Z5693"/>
      <c r="AA5693"/>
      <c r="AB5693"/>
      <c r="AC5693"/>
      <c r="AD5693"/>
      <c r="AE5693"/>
      <c r="AF5693"/>
      <c r="AG5693"/>
      <c r="AH5693"/>
      <c r="AI5693"/>
      <c r="AJ5693"/>
      <c r="AK5693"/>
      <c r="AL5693"/>
      <c r="AM5693"/>
      <c r="AN5693"/>
      <c r="AO5693"/>
      <c r="AP5693"/>
      <c r="AQ5693"/>
      <c r="AR5693"/>
      <c r="AS5693"/>
      <c r="AT5693"/>
      <c r="AU5693"/>
      <c r="AV5693"/>
      <c r="AW5693"/>
      <c r="AX5693"/>
      <c r="AY5693"/>
      <c r="AZ5693"/>
      <c r="BA5693"/>
      <c r="BB5693"/>
      <c r="BC5693"/>
      <c r="BD5693"/>
      <c r="BE5693"/>
      <c r="BF5693"/>
      <c r="BG5693"/>
      <c r="BH5693"/>
      <c r="BI5693"/>
      <c r="BJ5693"/>
      <c r="BK5693"/>
      <c r="BL5693"/>
      <c r="BM5693"/>
      <c r="BN5693"/>
      <c r="BO5693"/>
      <c r="BP5693"/>
      <c r="BQ5693"/>
      <c r="BR5693"/>
      <c r="BS5693"/>
      <c r="BT5693"/>
      <c r="BU5693"/>
      <c r="BV5693"/>
      <c r="BW5693"/>
      <c r="BX5693"/>
      <c r="BY5693"/>
      <c r="BZ5693"/>
      <c r="CA5693"/>
      <c r="CB5693"/>
      <c r="CC5693"/>
      <c r="CD5693"/>
      <c r="CE5693"/>
      <c r="CF5693"/>
      <c r="CG5693"/>
      <c r="CH5693"/>
      <c r="CI5693"/>
      <c r="CJ5693"/>
      <c r="CK5693"/>
      <c r="CL5693"/>
      <c r="CM5693"/>
      <c r="CN5693"/>
      <c r="CO5693"/>
      <c r="CP5693"/>
      <c r="CQ5693"/>
      <c r="CR5693"/>
      <c r="CS5693"/>
      <c r="CT5693"/>
      <c r="CU5693"/>
      <c r="CV5693"/>
    </row>
    <row r="5694" spans="10:100" x14ac:dyDescent="0.25">
      <c r="J5694"/>
      <c r="K5694"/>
      <c r="L5694"/>
      <c r="M5694"/>
      <c r="N5694"/>
      <c r="O5694"/>
      <c r="P5694"/>
      <c r="Q5694"/>
      <c r="R5694"/>
      <c r="S5694"/>
      <c r="T5694"/>
      <c r="U5694"/>
      <c r="V5694"/>
      <c r="W5694"/>
      <c r="X5694"/>
      <c r="Y5694"/>
      <c r="Z5694"/>
      <c r="AA5694"/>
      <c r="AB5694"/>
      <c r="AC5694"/>
      <c r="AD5694"/>
      <c r="AE5694"/>
      <c r="AF5694"/>
      <c r="AG5694"/>
      <c r="AH5694"/>
      <c r="AI5694"/>
      <c r="AJ5694"/>
      <c r="AK5694"/>
      <c r="AL5694"/>
      <c r="AM5694"/>
      <c r="AN5694"/>
      <c r="AO5694"/>
      <c r="AP5694"/>
      <c r="AQ5694"/>
      <c r="AR5694"/>
      <c r="AS5694"/>
      <c r="AT5694"/>
      <c r="AU5694"/>
      <c r="AV5694"/>
      <c r="AW5694"/>
      <c r="AX5694"/>
      <c r="AY5694"/>
      <c r="AZ5694"/>
      <c r="BA5694"/>
      <c r="BB5694"/>
      <c r="BC5694"/>
      <c r="BD5694"/>
      <c r="BE5694"/>
      <c r="BF5694"/>
      <c r="BG5694"/>
      <c r="BH5694"/>
      <c r="BI5694"/>
      <c r="BJ5694"/>
      <c r="BK5694"/>
      <c r="BL5694"/>
      <c r="BM5694"/>
      <c r="BN5694"/>
      <c r="BO5694"/>
      <c r="BP5694"/>
      <c r="BQ5694"/>
      <c r="BR5694"/>
      <c r="BS5694"/>
      <c r="BT5694"/>
      <c r="BU5694"/>
      <c r="BV5694"/>
      <c r="BW5694"/>
      <c r="BX5694"/>
      <c r="BY5694"/>
      <c r="BZ5694"/>
      <c r="CA5694"/>
      <c r="CB5694"/>
      <c r="CC5694"/>
      <c r="CD5694"/>
      <c r="CE5694"/>
      <c r="CF5694"/>
      <c r="CG5694"/>
      <c r="CH5694"/>
      <c r="CI5694"/>
      <c r="CJ5694"/>
      <c r="CK5694"/>
      <c r="CL5694"/>
      <c r="CM5694"/>
      <c r="CN5694"/>
      <c r="CO5694"/>
      <c r="CP5694"/>
      <c r="CQ5694"/>
      <c r="CR5694"/>
      <c r="CS5694"/>
      <c r="CT5694"/>
      <c r="CU5694"/>
      <c r="CV5694"/>
    </row>
    <row r="5695" spans="10:100" x14ac:dyDescent="0.25">
      <c r="J5695"/>
      <c r="K5695"/>
      <c r="L5695"/>
      <c r="M5695"/>
      <c r="N5695"/>
      <c r="O5695"/>
      <c r="P5695"/>
      <c r="Q5695"/>
      <c r="R5695"/>
      <c r="S5695"/>
      <c r="T5695"/>
      <c r="U5695"/>
      <c r="V5695"/>
      <c r="W5695"/>
      <c r="X5695"/>
      <c r="Y5695"/>
      <c r="Z5695"/>
      <c r="AA5695"/>
      <c r="AB5695"/>
      <c r="AC5695"/>
      <c r="AD5695"/>
      <c r="AE5695"/>
      <c r="AF5695"/>
      <c r="AG5695"/>
      <c r="AH5695"/>
      <c r="AI5695"/>
      <c r="AJ5695"/>
      <c r="AK5695"/>
      <c r="AL5695"/>
      <c r="AM5695"/>
      <c r="AN5695"/>
      <c r="AO5695"/>
      <c r="AP5695"/>
      <c r="AQ5695"/>
      <c r="AR5695"/>
      <c r="AS5695"/>
      <c r="AT5695"/>
      <c r="AU5695"/>
      <c r="AV5695"/>
      <c r="AW5695"/>
      <c r="AX5695"/>
      <c r="AY5695"/>
      <c r="AZ5695"/>
      <c r="BA5695"/>
      <c r="BB5695"/>
      <c r="BC5695"/>
      <c r="BD5695"/>
      <c r="BE5695"/>
      <c r="BF5695"/>
      <c r="BG5695"/>
      <c r="BH5695"/>
      <c r="BI5695"/>
      <c r="BJ5695"/>
      <c r="BK5695"/>
      <c r="BL5695"/>
      <c r="BM5695"/>
      <c r="BN5695"/>
      <c r="BO5695"/>
      <c r="BP5695"/>
      <c r="BQ5695"/>
      <c r="BR5695"/>
      <c r="BS5695"/>
      <c r="BT5695"/>
      <c r="BU5695"/>
      <c r="BV5695"/>
      <c r="BW5695"/>
      <c r="BX5695"/>
      <c r="BY5695"/>
      <c r="BZ5695"/>
      <c r="CA5695"/>
      <c r="CB5695"/>
      <c r="CC5695"/>
      <c r="CD5695"/>
      <c r="CE5695"/>
      <c r="CF5695"/>
      <c r="CG5695"/>
      <c r="CH5695"/>
      <c r="CI5695"/>
      <c r="CJ5695"/>
      <c r="CK5695"/>
      <c r="CL5695"/>
      <c r="CM5695"/>
      <c r="CN5695"/>
      <c r="CO5695"/>
      <c r="CP5695"/>
      <c r="CQ5695"/>
      <c r="CR5695"/>
      <c r="CS5695"/>
      <c r="CT5695"/>
      <c r="CU5695"/>
      <c r="CV5695"/>
    </row>
    <row r="5696" spans="10:100" x14ac:dyDescent="0.25">
      <c r="J5696"/>
      <c r="K5696"/>
      <c r="L5696"/>
      <c r="M5696"/>
      <c r="N5696"/>
      <c r="O5696"/>
      <c r="P5696"/>
      <c r="Q5696"/>
      <c r="R5696"/>
      <c r="S5696"/>
      <c r="T5696"/>
      <c r="U5696"/>
      <c r="V5696"/>
      <c r="W5696"/>
      <c r="X5696"/>
      <c r="Y5696"/>
      <c r="Z5696"/>
      <c r="AA5696"/>
      <c r="AB5696"/>
      <c r="AC5696"/>
      <c r="AD5696"/>
      <c r="AE5696"/>
      <c r="AF5696"/>
      <c r="AG5696"/>
      <c r="AH5696"/>
      <c r="AI5696"/>
      <c r="AJ5696"/>
      <c r="AK5696"/>
      <c r="AL5696"/>
      <c r="AM5696"/>
      <c r="AN5696"/>
      <c r="AO5696"/>
      <c r="AP5696"/>
      <c r="AQ5696"/>
      <c r="AR5696"/>
      <c r="AS5696"/>
      <c r="AT5696"/>
      <c r="AU5696"/>
      <c r="AV5696"/>
      <c r="AW5696"/>
      <c r="AX5696"/>
      <c r="AY5696"/>
      <c r="AZ5696"/>
      <c r="BA5696"/>
      <c r="BB5696"/>
      <c r="BC5696"/>
      <c r="BD5696"/>
      <c r="BE5696"/>
      <c r="BF5696"/>
      <c r="BG5696"/>
      <c r="BH5696"/>
      <c r="BI5696"/>
      <c r="BJ5696"/>
      <c r="BK5696"/>
      <c r="BL5696"/>
      <c r="BM5696"/>
      <c r="BN5696"/>
      <c r="BO5696"/>
      <c r="BP5696"/>
      <c r="BQ5696"/>
      <c r="BR5696"/>
      <c r="BS5696"/>
      <c r="BT5696"/>
      <c r="BU5696"/>
      <c r="BV5696"/>
      <c r="BW5696"/>
      <c r="BX5696"/>
      <c r="BY5696"/>
      <c r="BZ5696"/>
      <c r="CA5696"/>
      <c r="CB5696"/>
      <c r="CC5696"/>
      <c r="CD5696"/>
      <c r="CE5696"/>
      <c r="CF5696"/>
      <c r="CG5696"/>
      <c r="CH5696"/>
      <c r="CI5696"/>
      <c r="CJ5696"/>
      <c r="CK5696"/>
      <c r="CL5696"/>
      <c r="CM5696"/>
      <c r="CN5696"/>
      <c r="CO5696"/>
      <c r="CP5696"/>
      <c r="CQ5696"/>
      <c r="CR5696"/>
      <c r="CS5696"/>
      <c r="CT5696"/>
      <c r="CU5696"/>
      <c r="CV5696"/>
    </row>
    <row r="5697" spans="10:100" x14ac:dyDescent="0.25">
      <c r="J5697"/>
      <c r="K5697"/>
      <c r="L5697"/>
      <c r="M5697"/>
      <c r="N5697"/>
      <c r="O5697"/>
      <c r="P5697"/>
      <c r="Q5697"/>
      <c r="R5697"/>
      <c r="S5697"/>
      <c r="T5697"/>
      <c r="U5697"/>
      <c r="V5697"/>
      <c r="W5697"/>
      <c r="X5697"/>
      <c r="Y5697"/>
      <c r="Z5697"/>
      <c r="AA5697"/>
      <c r="AB5697"/>
      <c r="AC5697"/>
      <c r="AD5697"/>
      <c r="AE5697"/>
      <c r="AF5697"/>
      <c r="AG5697"/>
      <c r="AH5697"/>
      <c r="AI5697"/>
      <c r="AJ5697"/>
      <c r="AK5697"/>
      <c r="AL5697"/>
      <c r="AM5697"/>
      <c r="AN5697"/>
      <c r="AO5697"/>
      <c r="AP5697"/>
      <c r="AQ5697"/>
      <c r="AR5697"/>
      <c r="AS5697"/>
      <c r="AT5697"/>
      <c r="AU5697"/>
      <c r="AV5697"/>
      <c r="AW5697"/>
      <c r="AX5697"/>
      <c r="AY5697"/>
      <c r="AZ5697"/>
      <c r="BA5697"/>
      <c r="BB5697"/>
      <c r="BC5697"/>
      <c r="BD5697"/>
      <c r="BE5697"/>
      <c r="BF5697"/>
      <c r="BG5697"/>
      <c r="BH5697"/>
      <c r="BI5697"/>
      <c r="BJ5697"/>
      <c r="BK5697"/>
      <c r="BL5697"/>
      <c r="BM5697"/>
      <c r="BN5697"/>
      <c r="BO5697"/>
      <c r="BP5697"/>
      <c r="BQ5697"/>
      <c r="BR5697"/>
      <c r="BS5697"/>
      <c r="BT5697"/>
      <c r="BU5697"/>
      <c r="BV5697"/>
      <c r="BW5697"/>
      <c r="BX5697"/>
      <c r="BY5697"/>
      <c r="BZ5697"/>
      <c r="CA5697"/>
      <c r="CB5697"/>
      <c r="CC5697"/>
      <c r="CD5697"/>
      <c r="CE5697"/>
      <c r="CF5697"/>
      <c r="CG5697"/>
      <c r="CH5697"/>
      <c r="CI5697"/>
      <c r="CJ5697"/>
      <c r="CK5697"/>
      <c r="CL5697"/>
      <c r="CM5697"/>
      <c r="CN5697"/>
      <c r="CO5697"/>
      <c r="CP5697"/>
      <c r="CQ5697"/>
      <c r="CR5697"/>
      <c r="CS5697"/>
      <c r="CT5697"/>
      <c r="CU5697"/>
      <c r="CV5697"/>
    </row>
    <row r="5698" spans="10:100" x14ac:dyDescent="0.25">
      <c r="J5698"/>
      <c r="K5698"/>
      <c r="L5698"/>
      <c r="M5698"/>
      <c r="N5698"/>
      <c r="O5698"/>
      <c r="P5698"/>
      <c r="Q5698"/>
      <c r="R5698"/>
      <c r="S5698"/>
      <c r="T5698"/>
      <c r="U5698"/>
      <c r="V5698"/>
      <c r="W5698"/>
      <c r="X5698"/>
      <c r="Y5698"/>
      <c r="Z5698"/>
      <c r="AA5698"/>
      <c r="AB5698"/>
      <c r="AC5698"/>
      <c r="AD5698"/>
      <c r="AE5698"/>
      <c r="AF5698"/>
      <c r="AG5698"/>
      <c r="AH5698"/>
      <c r="AI5698"/>
      <c r="AJ5698"/>
      <c r="AK5698"/>
      <c r="AL5698"/>
      <c r="AM5698"/>
      <c r="AN5698"/>
      <c r="AO5698"/>
      <c r="AP5698"/>
      <c r="AQ5698"/>
      <c r="AR5698"/>
      <c r="AS5698"/>
      <c r="AT5698"/>
      <c r="AU5698"/>
      <c r="AV5698"/>
      <c r="AW5698"/>
      <c r="AX5698"/>
      <c r="AY5698"/>
      <c r="AZ5698"/>
      <c r="BA5698"/>
      <c r="BB5698"/>
      <c r="BC5698"/>
      <c r="BD5698"/>
      <c r="BE5698"/>
      <c r="BF5698"/>
      <c r="BG5698"/>
      <c r="BH5698"/>
      <c r="BI5698"/>
      <c r="BJ5698"/>
      <c r="BK5698"/>
      <c r="BL5698"/>
      <c r="BM5698"/>
      <c r="BN5698"/>
      <c r="BO5698"/>
      <c r="BP5698"/>
      <c r="BQ5698"/>
      <c r="BR5698"/>
      <c r="BS5698"/>
      <c r="BT5698"/>
      <c r="BU5698"/>
      <c r="BV5698"/>
      <c r="BW5698"/>
      <c r="BX5698"/>
      <c r="BY5698"/>
      <c r="BZ5698"/>
      <c r="CA5698"/>
      <c r="CB5698"/>
      <c r="CC5698"/>
      <c r="CD5698"/>
      <c r="CE5698"/>
      <c r="CF5698"/>
      <c r="CG5698"/>
      <c r="CH5698"/>
      <c r="CI5698"/>
      <c r="CJ5698"/>
      <c r="CK5698"/>
      <c r="CL5698"/>
      <c r="CM5698"/>
      <c r="CN5698"/>
      <c r="CO5698"/>
      <c r="CP5698"/>
      <c r="CQ5698"/>
      <c r="CR5698"/>
      <c r="CS5698"/>
      <c r="CT5698"/>
      <c r="CU5698"/>
      <c r="CV5698"/>
    </row>
    <row r="5699" spans="10:100" x14ac:dyDescent="0.25">
      <c r="J5699"/>
      <c r="K5699"/>
      <c r="L5699"/>
      <c r="M5699"/>
      <c r="N5699"/>
      <c r="O5699"/>
      <c r="P5699"/>
      <c r="Q5699"/>
      <c r="R5699"/>
      <c r="S5699"/>
      <c r="T5699"/>
      <c r="U5699"/>
      <c r="V5699"/>
      <c r="W5699"/>
      <c r="X5699"/>
      <c r="Y5699"/>
      <c r="Z5699"/>
      <c r="AA5699"/>
      <c r="AB5699"/>
      <c r="AC5699"/>
      <c r="AD5699"/>
      <c r="AE5699"/>
      <c r="AF5699"/>
      <c r="AG5699"/>
      <c r="AH5699"/>
      <c r="AI5699"/>
      <c r="AJ5699"/>
      <c r="AK5699"/>
      <c r="AL5699"/>
      <c r="AM5699"/>
      <c r="AN5699"/>
      <c r="AO5699"/>
      <c r="AP5699"/>
      <c r="AQ5699"/>
      <c r="AR5699"/>
      <c r="AS5699"/>
      <c r="AT5699"/>
      <c r="AU5699"/>
      <c r="AV5699"/>
      <c r="AW5699"/>
      <c r="AX5699"/>
      <c r="AY5699"/>
      <c r="AZ5699"/>
      <c r="BA5699"/>
      <c r="BB5699"/>
      <c r="BC5699"/>
      <c r="BD5699"/>
      <c r="BE5699"/>
      <c r="BF5699"/>
      <c r="BG5699"/>
      <c r="BH5699"/>
      <c r="BI5699"/>
      <c r="BJ5699"/>
      <c r="BK5699"/>
      <c r="BL5699"/>
      <c r="BM5699"/>
      <c r="BN5699"/>
      <c r="BO5699"/>
      <c r="BP5699"/>
      <c r="BQ5699"/>
      <c r="BR5699"/>
      <c r="BS5699"/>
      <c r="BT5699"/>
      <c r="BU5699"/>
      <c r="BV5699"/>
      <c r="BW5699"/>
      <c r="BX5699"/>
      <c r="BY5699"/>
      <c r="BZ5699"/>
      <c r="CA5699"/>
      <c r="CB5699"/>
      <c r="CC5699"/>
      <c r="CD5699"/>
      <c r="CE5699"/>
      <c r="CF5699"/>
      <c r="CG5699"/>
      <c r="CH5699"/>
      <c r="CI5699"/>
      <c r="CJ5699"/>
      <c r="CK5699"/>
      <c r="CL5699"/>
      <c r="CM5699"/>
      <c r="CN5699"/>
      <c r="CO5699"/>
      <c r="CP5699"/>
      <c r="CQ5699"/>
      <c r="CR5699"/>
      <c r="CS5699"/>
      <c r="CT5699"/>
      <c r="CU5699"/>
      <c r="CV5699"/>
    </row>
    <row r="5700" spans="10:100" x14ac:dyDescent="0.25">
      <c r="J5700"/>
      <c r="K5700"/>
      <c r="L5700"/>
      <c r="M5700"/>
      <c r="N5700"/>
      <c r="O5700"/>
      <c r="P5700"/>
      <c r="Q5700"/>
      <c r="R5700"/>
      <c r="S5700"/>
      <c r="T5700"/>
      <c r="U5700"/>
      <c r="V5700"/>
      <c r="W5700"/>
      <c r="X5700"/>
      <c r="Y5700"/>
      <c r="Z5700"/>
      <c r="AA5700"/>
      <c r="AB5700"/>
      <c r="AC5700"/>
      <c r="AD5700"/>
      <c r="AE5700"/>
      <c r="AF5700"/>
      <c r="AG5700"/>
      <c r="AH5700"/>
      <c r="AI5700"/>
      <c r="AJ5700"/>
      <c r="AK5700"/>
      <c r="AL5700"/>
      <c r="AM5700"/>
      <c r="AN5700"/>
      <c r="AO5700"/>
      <c r="AP5700"/>
      <c r="AQ5700"/>
      <c r="AR5700"/>
      <c r="AS5700"/>
      <c r="AT5700"/>
      <c r="AU5700"/>
      <c r="AV5700"/>
      <c r="AW5700"/>
      <c r="AX5700"/>
      <c r="AY5700"/>
      <c r="AZ5700"/>
      <c r="BA5700"/>
      <c r="BB5700"/>
      <c r="BC5700"/>
      <c r="BD5700"/>
      <c r="BE5700"/>
      <c r="BF5700"/>
      <c r="BG5700"/>
      <c r="BH5700"/>
      <c r="BI5700"/>
      <c r="BJ5700"/>
      <c r="BK5700"/>
      <c r="BL5700"/>
      <c r="BM5700"/>
      <c r="BN5700"/>
      <c r="BO5700"/>
      <c r="BP5700"/>
      <c r="BQ5700"/>
      <c r="BR5700"/>
      <c r="BS5700"/>
      <c r="BT5700"/>
      <c r="BU5700"/>
      <c r="BV5700"/>
      <c r="BW5700"/>
      <c r="BX5700"/>
      <c r="BY5700"/>
      <c r="BZ5700"/>
      <c r="CA5700"/>
      <c r="CB5700"/>
      <c r="CC5700"/>
      <c r="CD5700"/>
      <c r="CE5700"/>
      <c r="CF5700"/>
      <c r="CG5700"/>
      <c r="CH5700"/>
      <c r="CI5700"/>
      <c r="CJ5700"/>
      <c r="CK5700"/>
      <c r="CL5700"/>
      <c r="CM5700"/>
      <c r="CN5700"/>
      <c r="CO5700"/>
      <c r="CP5700"/>
      <c r="CQ5700"/>
      <c r="CR5700"/>
      <c r="CS5700"/>
      <c r="CT5700"/>
      <c r="CU5700"/>
      <c r="CV5700"/>
    </row>
    <row r="5701" spans="10:100" x14ac:dyDescent="0.25">
      <c r="J5701"/>
      <c r="K5701"/>
      <c r="L5701"/>
      <c r="M5701"/>
      <c r="N5701"/>
      <c r="O5701"/>
      <c r="P5701"/>
      <c r="Q5701"/>
      <c r="R5701"/>
      <c r="S5701"/>
      <c r="T5701"/>
      <c r="U5701"/>
      <c r="V5701"/>
      <c r="W5701"/>
      <c r="X5701"/>
      <c r="Y5701"/>
      <c r="Z5701"/>
      <c r="AA5701"/>
      <c r="AB5701"/>
      <c r="AC5701"/>
      <c r="AD5701"/>
      <c r="AE5701"/>
      <c r="AF5701"/>
      <c r="AG5701"/>
      <c r="AH5701"/>
      <c r="AI5701"/>
      <c r="AJ5701"/>
      <c r="AK5701"/>
      <c r="AL5701"/>
      <c r="AM5701"/>
      <c r="AN5701"/>
      <c r="AO5701"/>
      <c r="AP5701"/>
      <c r="AQ5701"/>
      <c r="AR5701"/>
      <c r="AS5701"/>
      <c r="AT5701"/>
      <c r="AU5701"/>
      <c r="AV5701"/>
      <c r="AW5701"/>
      <c r="AX5701"/>
      <c r="AY5701"/>
      <c r="AZ5701"/>
      <c r="BA5701"/>
      <c r="BB5701"/>
      <c r="BC5701"/>
      <c r="BD5701"/>
      <c r="BE5701"/>
      <c r="BF5701"/>
      <c r="BG5701"/>
      <c r="BH5701"/>
      <c r="BI5701"/>
      <c r="BJ5701"/>
      <c r="BK5701"/>
      <c r="BL5701"/>
      <c r="BM5701"/>
      <c r="BN5701"/>
      <c r="BO5701"/>
      <c r="BP5701"/>
      <c r="BQ5701"/>
      <c r="BR5701"/>
      <c r="BS5701"/>
      <c r="BT5701"/>
      <c r="BU5701"/>
      <c r="BV5701"/>
      <c r="BW5701"/>
      <c r="BX5701"/>
      <c r="BY5701"/>
      <c r="BZ5701"/>
      <c r="CA5701"/>
      <c r="CB5701"/>
      <c r="CC5701"/>
      <c r="CD5701"/>
      <c r="CE5701"/>
      <c r="CF5701"/>
      <c r="CG5701"/>
      <c r="CH5701"/>
      <c r="CI5701"/>
      <c r="CJ5701"/>
      <c r="CK5701"/>
      <c r="CL5701"/>
      <c r="CM5701"/>
      <c r="CN5701"/>
      <c r="CO5701"/>
      <c r="CP5701"/>
      <c r="CQ5701"/>
      <c r="CR5701"/>
      <c r="CS5701"/>
      <c r="CT5701"/>
      <c r="CU5701"/>
      <c r="CV5701"/>
    </row>
    <row r="5702" spans="10:100" x14ac:dyDescent="0.25">
      <c r="J5702"/>
      <c r="K5702"/>
      <c r="L5702"/>
      <c r="M5702"/>
      <c r="N5702"/>
      <c r="O5702"/>
      <c r="P5702"/>
      <c r="Q5702"/>
      <c r="R5702"/>
      <c r="S5702"/>
      <c r="T5702"/>
      <c r="U5702"/>
      <c r="V5702"/>
      <c r="W5702"/>
      <c r="X5702"/>
      <c r="Y5702"/>
      <c r="Z5702"/>
      <c r="AA5702"/>
      <c r="AB5702"/>
      <c r="AC5702"/>
      <c r="AD5702"/>
      <c r="AE5702"/>
      <c r="AF5702"/>
      <c r="AG5702"/>
      <c r="AH5702"/>
      <c r="AI5702"/>
      <c r="AJ5702"/>
      <c r="AK5702"/>
      <c r="AL5702"/>
      <c r="AM5702"/>
      <c r="AN5702"/>
      <c r="AO5702"/>
      <c r="AP5702"/>
      <c r="AQ5702"/>
      <c r="AR5702"/>
      <c r="AS5702"/>
      <c r="AT5702"/>
      <c r="AU5702"/>
      <c r="AV5702"/>
      <c r="AW5702"/>
      <c r="AX5702"/>
      <c r="AY5702"/>
      <c r="AZ5702"/>
      <c r="BA5702"/>
      <c r="BB5702"/>
      <c r="BC5702"/>
      <c r="BD5702"/>
      <c r="BE5702"/>
      <c r="BF5702"/>
      <c r="BG5702"/>
      <c r="BH5702"/>
      <c r="BI5702"/>
      <c r="BJ5702"/>
      <c r="BK5702"/>
      <c r="BL5702"/>
      <c r="BM5702"/>
      <c r="BN5702"/>
      <c r="BO5702"/>
      <c r="BP5702"/>
      <c r="BQ5702"/>
      <c r="BR5702"/>
      <c r="BS5702"/>
      <c r="BT5702"/>
      <c r="BU5702"/>
      <c r="BV5702"/>
      <c r="BW5702"/>
      <c r="BX5702"/>
      <c r="BY5702"/>
      <c r="BZ5702"/>
      <c r="CA5702"/>
      <c r="CB5702"/>
      <c r="CC5702"/>
      <c r="CD5702"/>
      <c r="CE5702"/>
      <c r="CF5702"/>
      <c r="CG5702"/>
      <c r="CH5702"/>
      <c r="CI5702"/>
      <c r="CJ5702"/>
      <c r="CK5702"/>
      <c r="CL5702"/>
      <c r="CM5702"/>
      <c r="CN5702"/>
      <c r="CO5702"/>
      <c r="CP5702"/>
      <c r="CQ5702"/>
      <c r="CR5702"/>
      <c r="CS5702"/>
      <c r="CT5702"/>
      <c r="CU5702"/>
      <c r="CV5702"/>
    </row>
    <row r="5703" spans="10:100" x14ac:dyDescent="0.25">
      <c r="J5703"/>
      <c r="K5703"/>
      <c r="L5703"/>
      <c r="M5703"/>
      <c r="N5703"/>
      <c r="O5703"/>
      <c r="P5703"/>
      <c r="Q5703"/>
      <c r="R5703"/>
      <c r="S5703"/>
      <c r="T5703"/>
      <c r="U5703"/>
      <c r="V5703"/>
      <c r="W5703"/>
      <c r="X5703"/>
      <c r="Y5703"/>
      <c r="Z5703"/>
      <c r="AA5703"/>
      <c r="AB5703"/>
      <c r="AC5703"/>
      <c r="AD5703"/>
      <c r="AE5703"/>
      <c r="AF5703"/>
      <c r="AG5703"/>
      <c r="AH5703"/>
      <c r="AI5703"/>
      <c r="AJ5703"/>
      <c r="AK5703"/>
      <c r="AL5703"/>
      <c r="AM5703"/>
      <c r="AN5703"/>
      <c r="AO5703"/>
      <c r="AP5703"/>
      <c r="AQ5703"/>
      <c r="AR5703"/>
      <c r="AS5703"/>
      <c r="AT5703"/>
      <c r="AU5703"/>
      <c r="AV5703"/>
      <c r="AW5703"/>
      <c r="AX5703"/>
      <c r="AY5703"/>
      <c r="AZ5703"/>
      <c r="BA5703"/>
      <c r="BB5703"/>
      <c r="BC5703"/>
      <c r="BD5703"/>
      <c r="BE5703"/>
      <c r="BF5703"/>
      <c r="BG5703"/>
      <c r="BH5703"/>
      <c r="BI5703"/>
      <c r="BJ5703"/>
      <c r="BK5703"/>
      <c r="BL5703"/>
      <c r="BM5703"/>
      <c r="BN5703"/>
      <c r="BO5703"/>
      <c r="BP5703"/>
      <c r="BQ5703"/>
      <c r="BR5703"/>
      <c r="BS5703"/>
      <c r="BT5703"/>
      <c r="BU5703"/>
      <c r="BV5703"/>
      <c r="BW5703"/>
      <c r="BX5703"/>
      <c r="BY5703"/>
      <c r="BZ5703"/>
      <c r="CA5703"/>
      <c r="CB5703"/>
      <c r="CC5703"/>
      <c r="CD5703"/>
      <c r="CE5703"/>
      <c r="CF5703"/>
      <c r="CG5703"/>
      <c r="CH5703"/>
      <c r="CI5703"/>
      <c r="CJ5703"/>
      <c r="CK5703"/>
      <c r="CL5703"/>
      <c r="CM5703"/>
      <c r="CN5703"/>
      <c r="CO5703"/>
      <c r="CP5703"/>
      <c r="CQ5703"/>
      <c r="CR5703"/>
      <c r="CS5703"/>
      <c r="CT5703"/>
      <c r="CU5703"/>
      <c r="CV5703"/>
    </row>
    <row r="5704" spans="10:100" x14ac:dyDescent="0.25">
      <c r="J5704"/>
      <c r="K5704"/>
      <c r="L5704"/>
      <c r="M5704"/>
      <c r="N5704"/>
      <c r="O5704"/>
      <c r="P5704"/>
      <c r="Q5704"/>
      <c r="R5704"/>
      <c r="S5704"/>
      <c r="T5704"/>
      <c r="U5704"/>
      <c r="V5704"/>
      <c r="W5704"/>
      <c r="X5704"/>
      <c r="Y5704"/>
      <c r="Z5704"/>
      <c r="AA5704"/>
      <c r="AB5704"/>
      <c r="AC5704"/>
      <c r="AD5704"/>
      <c r="AE5704"/>
      <c r="AF5704"/>
      <c r="AG5704"/>
      <c r="AH5704"/>
      <c r="AI5704"/>
      <c r="AJ5704"/>
      <c r="AK5704"/>
      <c r="AL5704"/>
      <c r="AM5704"/>
      <c r="AN5704"/>
      <c r="AO5704"/>
      <c r="AP5704"/>
      <c r="AQ5704"/>
      <c r="AR5704"/>
      <c r="AS5704"/>
      <c r="AT5704"/>
      <c r="AU5704"/>
      <c r="AV5704"/>
      <c r="AW5704"/>
      <c r="AX5704"/>
      <c r="AY5704"/>
      <c r="AZ5704"/>
      <c r="BA5704"/>
      <c r="BB5704"/>
      <c r="BC5704"/>
      <c r="BD5704"/>
      <c r="BE5704"/>
      <c r="BF5704"/>
      <c r="BG5704"/>
      <c r="BH5704"/>
      <c r="BI5704"/>
      <c r="BJ5704"/>
      <c r="BK5704"/>
      <c r="BL5704"/>
      <c r="BM5704"/>
      <c r="BN5704"/>
      <c r="BO5704"/>
      <c r="BP5704"/>
      <c r="BQ5704"/>
      <c r="BR5704"/>
      <c r="BS5704"/>
      <c r="BT5704"/>
      <c r="BU5704"/>
      <c r="BV5704"/>
      <c r="BW5704"/>
      <c r="BX5704"/>
      <c r="BY5704"/>
      <c r="BZ5704"/>
      <c r="CA5704"/>
      <c r="CB5704"/>
      <c r="CC5704"/>
      <c r="CD5704"/>
      <c r="CE5704"/>
      <c r="CF5704"/>
      <c r="CG5704"/>
      <c r="CH5704"/>
      <c r="CI5704"/>
      <c r="CJ5704"/>
      <c r="CK5704"/>
      <c r="CL5704"/>
      <c r="CM5704"/>
      <c r="CN5704"/>
      <c r="CO5704"/>
      <c r="CP5704"/>
      <c r="CQ5704"/>
      <c r="CR5704"/>
      <c r="CS5704"/>
      <c r="CT5704"/>
      <c r="CU5704"/>
      <c r="CV5704"/>
    </row>
    <row r="5705" spans="10:100" x14ac:dyDescent="0.25">
      <c r="J5705"/>
      <c r="K5705"/>
      <c r="L5705"/>
      <c r="M5705"/>
      <c r="N5705"/>
      <c r="O5705"/>
      <c r="P5705"/>
      <c r="Q5705"/>
      <c r="R5705"/>
      <c r="S5705"/>
      <c r="T5705"/>
      <c r="U5705"/>
      <c r="V5705"/>
      <c r="W5705"/>
      <c r="X5705"/>
      <c r="Y5705"/>
      <c r="Z5705"/>
      <c r="AA5705"/>
      <c r="AB5705"/>
      <c r="AC5705"/>
      <c r="AD5705"/>
      <c r="AE5705"/>
      <c r="AF5705"/>
      <c r="AG5705"/>
      <c r="AH5705"/>
      <c r="AI5705"/>
      <c r="AJ5705"/>
      <c r="AK5705"/>
      <c r="AL5705"/>
      <c r="AM5705"/>
      <c r="AN5705"/>
      <c r="AO5705"/>
      <c r="AP5705"/>
      <c r="AQ5705"/>
      <c r="AR5705"/>
      <c r="AS5705"/>
      <c r="AT5705"/>
      <c r="AU5705"/>
      <c r="AV5705"/>
      <c r="AW5705"/>
      <c r="AX5705"/>
      <c r="AY5705"/>
      <c r="AZ5705"/>
      <c r="BA5705"/>
      <c r="BB5705"/>
      <c r="BC5705"/>
      <c r="BD5705"/>
      <c r="BE5705"/>
      <c r="BF5705"/>
      <c r="BG5705"/>
      <c r="BH5705"/>
      <c r="BI5705"/>
      <c r="BJ5705"/>
      <c r="BK5705"/>
      <c r="BL5705"/>
      <c r="BM5705"/>
      <c r="BN5705"/>
      <c r="BO5705"/>
      <c r="BP5705"/>
      <c r="BQ5705"/>
      <c r="BR5705"/>
      <c r="BS5705"/>
      <c r="BT5705"/>
      <c r="BU5705"/>
      <c r="BV5705"/>
      <c r="BW5705"/>
      <c r="BX5705"/>
      <c r="BY5705"/>
      <c r="BZ5705"/>
      <c r="CA5705"/>
      <c r="CB5705"/>
      <c r="CC5705"/>
      <c r="CD5705"/>
      <c r="CE5705"/>
      <c r="CF5705"/>
      <c r="CG5705"/>
      <c r="CH5705"/>
      <c r="CI5705"/>
      <c r="CJ5705"/>
      <c r="CK5705"/>
      <c r="CL5705"/>
      <c r="CM5705"/>
      <c r="CN5705"/>
      <c r="CO5705"/>
      <c r="CP5705"/>
      <c r="CQ5705"/>
      <c r="CR5705"/>
      <c r="CS5705"/>
      <c r="CT5705"/>
      <c r="CU5705"/>
      <c r="CV5705"/>
    </row>
    <row r="5706" spans="10:100" x14ac:dyDescent="0.25">
      <c r="J5706"/>
      <c r="K5706"/>
      <c r="L5706"/>
      <c r="M5706"/>
      <c r="N5706"/>
      <c r="O5706"/>
      <c r="P5706"/>
      <c r="Q5706"/>
      <c r="R5706"/>
      <c r="S5706"/>
      <c r="T5706"/>
      <c r="U5706"/>
      <c r="V5706"/>
      <c r="W5706"/>
      <c r="X5706"/>
      <c r="Y5706"/>
      <c r="Z5706"/>
      <c r="AA5706"/>
      <c r="AB5706"/>
      <c r="AC5706"/>
      <c r="AD5706"/>
      <c r="AE5706"/>
      <c r="AF5706"/>
      <c r="AG5706"/>
      <c r="AH5706"/>
      <c r="AI5706"/>
      <c r="AJ5706"/>
      <c r="AK5706"/>
      <c r="AL5706"/>
      <c r="AM5706"/>
      <c r="AN5706"/>
      <c r="AO5706"/>
      <c r="AP5706"/>
      <c r="AQ5706"/>
      <c r="AR5706"/>
      <c r="AS5706"/>
      <c r="AT5706"/>
      <c r="AU5706"/>
      <c r="AV5706"/>
      <c r="AW5706"/>
      <c r="AX5706"/>
      <c r="AY5706"/>
      <c r="AZ5706"/>
      <c r="BA5706"/>
      <c r="BB5706"/>
      <c r="BC5706"/>
      <c r="BD5706"/>
      <c r="BE5706"/>
      <c r="BF5706"/>
      <c r="BG5706"/>
      <c r="BH5706"/>
      <c r="BI5706"/>
      <c r="BJ5706"/>
      <c r="BK5706"/>
      <c r="BL5706"/>
      <c r="BM5706"/>
      <c r="BN5706"/>
      <c r="BO5706"/>
      <c r="BP5706"/>
      <c r="BQ5706"/>
      <c r="BR5706"/>
      <c r="BS5706"/>
      <c r="BT5706"/>
      <c r="BU5706"/>
      <c r="BV5706"/>
      <c r="BW5706"/>
      <c r="BX5706"/>
      <c r="BY5706"/>
      <c r="BZ5706"/>
      <c r="CA5706"/>
      <c r="CB5706"/>
      <c r="CC5706"/>
      <c r="CD5706"/>
      <c r="CE5706"/>
      <c r="CF5706"/>
      <c r="CG5706"/>
      <c r="CH5706"/>
      <c r="CI5706"/>
      <c r="CJ5706"/>
      <c r="CK5706"/>
      <c r="CL5706"/>
      <c r="CM5706"/>
      <c r="CN5706"/>
      <c r="CO5706"/>
      <c r="CP5706"/>
      <c r="CQ5706"/>
      <c r="CR5706"/>
      <c r="CS5706"/>
      <c r="CT5706"/>
      <c r="CU5706"/>
      <c r="CV5706"/>
    </row>
    <row r="5707" spans="10:100" x14ac:dyDescent="0.25">
      <c r="J5707"/>
      <c r="K5707"/>
      <c r="L5707"/>
      <c r="M5707"/>
      <c r="N5707"/>
      <c r="O5707"/>
      <c r="P5707"/>
      <c r="Q5707"/>
      <c r="R5707"/>
      <c r="S5707"/>
      <c r="T5707"/>
      <c r="U5707"/>
      <c r="V5707"/>
      <c r="W5707"/>
      <c r="X5707"/>
      <c r="Y5707"/>
      <c r="Z5707"/>
      <c r="AA5707"/>
      <c r="AB5707"/>
      <c r="AC5707"/>
      <c r="AD5707"/>
      <c r="AE5707"/>
      <c r="AF5707"/>
      <c r="AG5707"/>
      <c r="AH5707"/>
      <c r="AI5707"/>
      <c r="AJ5707"/>
      <c r="AK5707"/>
      <c r="AL5707"/>
      <c r="AM5707"/>
      <c r="AN5707"/>
      <c r="AO5707"/>
      <c r="AP5707"/>
      <c r="AQ5707"/>
      <c r="AR5707"/>
      <c r="AS5707"/>
      <c r="AT5707"/>
      <c r="AU5707"/>
      <c r="AV5707"/>
      <c r="AW5707"/>
      <c r="AX5707"/>
      <c r="AY5707"/>
      <c r="AZ5707"/>
      <c r="BA5707"/>
      <c r="BB5707"/>
      <c r="BC5707"/>
      <c r="BD5707"/>
      <c r="BE5707"/>
      <c r="BF5707"/>
      <c r="BG5707"/>
      <c r="BH5707"/>
      <c r="BI5707"/>
      <c r="BJ5707"/>
      <c r="BK5707"/>
      <c r="BL5707"/>
      <c r="BM5707"/>
      <c r="BN5707"/>
      <c r="BO5707"/>
      <c r="BP5707"/>
      <c r="BQ5707"/>
      <c r="BR5707"/>
      <c r="BS5707"/>
      <c r="BT5707"/>
      <c r="BU5707"/>
      <c r="BV5707"/>
      <c r="BW5707"/>
      <c r="BX5707"/>
      <c r="BY5707"/>
      <c r="BZ5707"/>
      <c r="CA5707"/>
      <c r="CB5707"/>
      <c r="CC5707"/>
      <c r="CD5707"/>
      <c r="CE5707"/>
      <c r="CF5707"/>
      <c r="CG5707"/>
      <c r="CH5707"/>
      <c r="CI5707"/>
      <c r="CJ5707"/>
      <c r="CK5707"/>
      <c r="CL5707"/>
      <c r="CM5707"/>
      <c r="CN5707"/>
      <c r="CO5707"/>
      <c r="CP5707"/>
      <c r="CQ5707"/>
      <c r="CR5707"/>
      <c r="CS5707"/>
      <c r="CT5707"/>
      <c r="CU5707"/>
      <c r="CV5707"/>
    </row>
    <row r="5708" spans="10:100" x14ac:dyDescent="0.25">
      <c r="J5708"/>
      <c r="K5708"/>
      <c r="L5708"/>
      <c r="M5708"/>
      <c r="N5708"/>
      <c r="O5708"/>
      <c r="P5708"/>
      <c r="Q5708"/>
      <c r="R5708"/>
      <c r="S5708"/>
      <c r="T5708"/>
      <c r="U5708"/>
      <c r="V5708"/>
      <c r="W5708"/>
      <c r="X5708"/>
      <c r="Y5708"/>
      <c r="Z5708"/>
      <c r="AA5708"/>
      <c r="AB5708"/>
      <c r="AC5708"/>
      <c r="AD5708"/>
      <c r="AE5708"/>
      <c r="AF5708"/>
      <c r="AG5708"/>
      <c r="AH5708"/>
      <c r="AI5708"/>
      <c r="AJ5708"/>
      <c r="AK5708"/>
      <c r="AL5708"/>
      <c r="AM5708"/>
      <c r="AN5708"/>
      <c r="AO5708"/>
      <c r="AP5708"/>
      <c r="AQ5708"/>
      <c r="AR5708"/>
      <c r="AS5708"/>
      <c r="AT5708"/>
      <c r="AU5708"/>
      <c r="AV5708"/>
      <c r="AW5708"/>
      <c r="AX5708"/>
      <c r="AY5708"/>
      <c r="AZ5708"/>
      <c r="BA5708"/>
      <c r="BB5708"/>
      <c r="BC5708"/>
      <c r="BD5708"/>
      <c r="BE5708"/>
      <c r="BF5708"/>
      <c r="BG5708"/>
      <c r="BH5708"/>
      <c r="BI5708"/>
      <c r="BJ5708"/>
      <c r="BK5708"/>
      <c r="BL5708"/>
      <c r="BM5708"/>
      <c r="BN5708"/>
      <c r="BO5708"/>
      <c r="BP5708"/>
      <c r="BQ5708"/>
      <c r="BR5708"/>
      <c r="BS5708"/>
      <c r="BT5708"/>
      <c r="BU5708"/>
      <c r="BV5708"/>
      <c r="BW5708"/>
      <c r="BX5708"/>
      <c r="BY5708"/>
      <c r="BZ5708"/>
      <c r="CA5708"/>
      <c r="CB5708"/>
      <c r="CC5708"/>
      <c r="CD5708"/>
      <c r="CE5708"/>
      <c r="CF5708"/>
      <c r="CG5708"/>
      <c r="CH5708"/>
      <c r="CI5708"/>
      <c r="CJ5708"/>
      <c r="CK5708"/>
      <c r="CL5708"/>
      <c r="CM5708"/>
      <c r="CN5708"/>
      <c r="CO5708"/>
      <c r="CP5708"/>
      <c r="CQ5708"/>
      <c r="CR5708"/>
      <c r="CS5708"/>
      <c r="CT5708"/>
      <c r="CU5708"/>
      <c r="CV5708"/>
    </row>
    <row r="5709" spans="10:100" x14ac:dyDescent="0.25">
      <c r="J5709"/>
      <c r="K5709"/>
      <c r="L5709"/>
      <c r="M5709"/>
      <c r="N5709"/>
      <c r="O5709"/>
      <c r="P5709"/>
      <c r="Q5709"/>
      <c r="R5709"/>
      <c r="S5709"/>
      <c r="T5709"/>
      <c r="U5709"/>
      <c r="V5709"/>
      <c r="W5709"/>
      <c r="X5709"/>
      <c r="Y5709"/>
      <c r="Z5709"/>
      <c r="AA5709"/>
      <c r="AB5709"/>
      <c r="AC5709"/>
      <c r="AD5709"/>
      <c r="AE5709"/>
      <c r="AF5709"/>
      <c r="AG5709"/>
      <c r="AH5709"/>
      <c r="AI5709"/>
      <c r="AJ5709"/>
      <c r="AK5709"/>
      <c r="AL5709"/>
      <c r="AM5709"/>
      <c r="AN5709"/>
      <c r="AO5709"/>
      <c r="AP5709"/>
      <c r="AQ5709"/>
      <c r="AR5709"/>
      <c r="AS5709"/>
      <c r="AT5709"/>
      <c r="AU5709"/>
      <c r="AV5709"/>
      <c r="AW5709"/>
      <c r="AX5709"/>
      <c r="AY5709"/>
      <c r="AZ5709"/>
      <c r="BA5709"/>
      <c r="BB5709"/>
      <c r="BC5709"/>
      <c r="BD5709"/>
      <c r="BE5709"/>
      <c r="BF5709"/>
      <c r="BG5709"/>
      <c r="BH5709"/>
      <c r="BI5709"/>
      <c r="BJ5709"/>
      <c r="BK5709"/>
      <c r="BL5709"/>
      <c r="BM5709"/>
      <c r="BN5709"/>
      <c r="BO5709"/>
      <c r="BP5709"/>
      <c r="BQ5709"/>
      <c r="BR5709"/>
      <c r="BS5709"/>
      <c r="BT5709"/>
      <c r="BU5709"/>
      <c r="BV5709"/>
      <c r="BW5709"/>
      <c r="BX5709"/>
      <c r="BY5709"/>
      <c r="BZ5709"/>
      <c r="CA5709"/>
      <c r="CB5709"/>
      <c r="CC5709"/>
      <c r="CD5709"/>
      <c r="CE5709"/>
      <c r="CF5709"/>
      <c r="CG5709"/>
      <c r="CH5709"/>
      <c r="CI5709"/>
      <c r="CJ5709"/>
      <c r="CK5709"/>
      <c r="CL5709"/>
      <c r="CM5709"/>
      <c r="CN5709"/>
      <c r="CO5709"/>
      <c r="CP5709"/>
      <c r="CQ5709"/>
      <c r="CR5709"/>
      <c r="CS5709"/>
      <c r="CT5709"/>
      <c r="CU5709"/>
      <c r="CV5709"/>
    </row>
    <row r="5710" spans="10:100" x14ac:dyDescent="0.25">
      <c r="J5710"/>
      <c r="K5710"/>
      <c r="L5710"/>
      <c r="M5710"/>
      <c r="N5710"/>
      <c r="O5710"/>
      <c r="P5710"/>
      <c r="Q5710"/>
      <c r="R5710"/>
      <c r="S5710"/>
      <c r="T5710"/>
      <c r="U5710"/>
      <c r="V5710"/>
      <c r="W5710"/>
      <c r="X5710"/>
      <c r="Y5710"/>
      <c r="Z5710"/>
      <c r="AA5710"/>
      <c r="AB5710"/>
      <c r="AC5710"/>
      <c r="AD5710"/>
      <c r="AE5710"/>
      <c r="AF5710"/>
      <c r="AG5710"/>
      <c r="AH5710"/>
      <c r="AI5710"/>
      <c r="AJ5710"/>
      <c r="AK5710"/>
      <c r="AL5710"/>
      <c r="AM5710"/>
      <c r="AN5710"/>
      <c r="AO5710"/>
      <c r="AP5710"/>
      <c r="AQ5710"/>
      <c r="AR5710"/>
      <c r="AS5710"/>
      <c r="AT5710"/>
      <c r="AU5710"/>
      <c r="AV5710"/>
      <c r="AW5710"/>
      <c r="AX5710"/>
      <c r="AY5710"/>
      <c r="AZ5710"/>
      <c r="BA5710"/>
      <c r="BB5710"/>
      <c r="BC5710"/>
      <c r="BD5710"/>
      <c r="BE5710"/>
      <c r="BF5710"/>
      <c r="BG5710"/>
      <c r="BH5710"/>
      <c r="BI5710"/>
      <c r="BJ5710"/>
      <c r="BK5710"/>
      <c r="BL5710"/>
      <c r="BM5710"/>
      <c r="BN5710"/>
      <c r="BO5710"/>
      <c r="BP5710"/>
      <c r="BQ5710"/>
      <c r="BR5710"/>
      <c r="BS5710"/>
      <c r="BT5710"/>
      <c r="BU5710"/>
      <c r="BV5710"/>
      <c r="BW5710"/>
      <c r="BX5710"/>
      <c r="BY5710"/>
      <c r="BZ5710"/>
      <c r="CA5710"/>
      <c r="CB5710"/>
      <c r="CC5710"/>
      <c r="CD5710"/>
      <c r="CE5710"/>
      <c r="CF5710"/>
      <c r="CG5710"/>
      <c r="CH5710"/>
      <c r="CI5710"/>
      <c r="CJ5710"/>
      <c r="CK5710"/>
      <c r="CL5710"/>
      <c r="CM5710"/>
      <c r="CN5710"/>
      <c r="CO5710"/>
      <c r="CP5710"/>
      <c r="CQ5710"/>
      <c r="CR5710"/>
      <c r="CS5710"/>
      <c r="CT5710"/>
      <c r="CU5710"/>
      <c r="CV5710"/>
    </row>
    <row r="5711" spans="10:100" x14ac:dyDescent="0.25">
      <c r="J5711"/>
      <c r="K5711"/>
      <c r="L5711"/>
      <c r="M5711"/>
      <c r="N5711"/>
      <c r="O5711"/>
      <c r="P5711"/>
      <c r="Q5711"/>
      <c r="R5711"/>
      <c r="S5711"/>
      <c r="T5711"/>
      <c r="U5711"/>
      <c r="V5711"/>
      <c r="W5711"/>
      <c r="X5711"/>
      <c r="Y5711"/>
      <c r="Z5711"/>
      <c r="AA5711"/>
      <c r="AB5711"/>
      <c r="AC5711"/>
      <c r="AD5711"/>
      <c r="AE5711"/>
      <c r="AF5711"/>
      <c r="AG5711"/>
      <c r="AH5711"/>
      <c r="AI5711"/>
      <c r="AJ5711"/>
      <c r="AK5711"/>
      <c r="AL5711"/>
      <c r="AM5711"/>
      <c r="AN5711"/>
      <c r="AO5711"/>
      <c r="AP5711"/>
      <c r="AQ5711"/>
      <c r="AR5711"/>
      <c r="AS5711"/>
      <c r="AT5711"/>
      <c r="AU5711"/>
      <c r="AV5711"/>
      <c r="AW5711"/>
      <c r="AX5711"/>
      <c r="AY5711"/>
      <c r="AZ5711"/>
      <c r="BA5711"/>
      <c r="BB5711"/>
      <c r="BC5711"/>
      <c r="BD5711"/>
      <c r="BE5711"/>
      <c r="BF5711"/>
      <c r="BG5711"/>
      <c r="BH5711"/>
      <c r="BI5711"/>
      <c r="BJ5711"/>
      <c r="BK5711"/>
      <c r="BL5711"/>
      <c r="BM5711"/>
      <c r="BN5711"/>
      <c r="BO5711"/>
      <c r="BP5711"/>
      <c r="BQ5711"/>
      <c r="BR5711"/>
      <c r="BS5711"/>
      <c r="BT5711"/>
      <c r="BU5711"/>
      <c r="BV5711"/>
      <c r="BW5711"/>
      <c r="BX5711"/>
      <c r="BY5711"/>
      <c r="BZ5711"/>
      <c r="CA5711"/>
      <c r="CB5711"/>
      <c r="CC5711"/>
      <c r="CD5711"/>
      <c r="CE5711"/>
      <c r="CF5711"/>
      <c r="CG5711"/>
      <c r="CH5711"/>
      <c r="CI5711"/>
      <c r="CJ5711"/>
      <c r="CK5711"/>
      <c r="CL5711"/>
      <c r="CM5711"/>
      <c r="CN5711"/>
      <c r="CO5711"/>
      <c r="CP5711"/>
      <c r="CQ5711"/>
      <c r="CR5711"/>
      <c r="CS5711"/>
      <c r="CT5711"/>
      <c r="CU5711"/>
      <c r="CV5711"/>
    </row>
    <row r="5712" spans="10:100" x14ac:dyDescent="0.25">
      <c r="J5712"/>
      <c r="K5712"/>
      <c r="L5712"/>
      <c r="M5712"/>
      <c r="N5712"/>
      <c r="O5712"/>
      <c r="P5712"/>
      <c r="Q5712"/>
      <c r="R5712"/>
      <c r="S5712"/>
      <c r="T5712"/>
      <c r="U5712"/>
      <c r="V5712"/>
      <c r="W5712"/>
      <c r="X5712"/>
      <c r="Y5712"/>
      <c r="Z5712"/>
      <c r="AA5712"/>
      <c r="AB5712"/>
      <c r="AC5712"/>
      <c r="AD5712"/>
      <c r="AE5712"/>
      <c r="AF5712"/>
      <c r="AG5712"/>
      <c r="AH5712"/>
      <c r="AI5712"/>
      <c r="AJ5712"/>
      <c r="AK5712"/>
      <c r="AL5712"/>
      <c r="AM5712"/>
      <c r="AN5712"/>
      <c r="AO5712"/>
      <c r="AP5712"/>
      <c r="AQ5712"/>
      <c r="AR5712"/>
      <c r="AS5712"/>
      <c r="AT5712"/>
      <c r="AU5712"/>
      <c r="AV5712"/>
      <c r="AW5712"/>
      <c r="AX5712"/>
      <c r="AY5712"/>
      <c r="AZ5712"/>
      <c r="BA5712"/>
      <c r="BB5712"/>
      <c r="BC5712"/>
      <c r="BD5712"/>
      <c r="BE5712"/>
      <c r="BF5712"/>
      <c r="BG5712"/>
      <c r="BH5712"/>
      <c r="BI5712"/>
      <c r="BJ5712"/>
      <c r="BK5712"/>
      <c r="BL5712"/>
      <c r="BM5712"/>
      <c r="BN5712"/>
      <c r="BO5712"/>
      <c r="BP5712"/>
      <c r="BQ5712"/>
      <c r="BR5712"/>
      <c r="BS5712"/>
      <c r="BT5712"/>
      <c r="BU5712"/>
      <c r="BV5712"/>
      <c r="BW5712"/>
      <c r="BX5712"/>
      <c r="BY5712"/>
      <c r="BZ5712"/>
      <c r="CA5712"/>
      <c r="CB5712"/>
      <c r="CC5712"/>
      <c r="CD5712"/>
      <c r="CE5712"/>
      <c r="CF5712"/>
      <c r="CG5712"/>
      <c r="CH5712"/>
      <c r="CI5712"/>
      <c r="CJ5712"/>
      <c r="CK5712"/>
      <c r="CL5712"/>
      <c r="CM5712"/>
      <c r="CN5712"/>
      <c r="CO5712"/>
      <c r="CP5712"/>
      <c r="CQ5712"/>
      <c r="CR5712"/>
      <c r="CS5712"/>
      <c r="CT5712"/>
      <c r="CU5712"/>
      <c r="CV5712"/>
    </row>
    <row r="5713" spans="10:100" x14ac:dyDescent="0.25">
      <c r="J5713"/>
      <c r="K5713"/>
      <c r="L5713"/>
      <c r="M5713"/>
      <c r="N5713"/>
      <c r="O5713"/>
      <c r="P5713"/>
      <c r="Q5713"/>
      <c r="R5713"/>
      <c r="S5713"/>
      <c r="T5713"/>
      <c r="U5713"/>
      <c r="V5713"/>
      <c r="W5713"/>
      <c r="X5713"/>
      <c r="Y5713"/>
      <c r="Z5713"/>
      <c r="AA5713"/>
      <c r="AB5713"/>
      <c r="AC5713"/>
      <c r="AD5713"/>
      <c r="AE5713"/>
      <c r="AF5713"/>
      <c r="AG5713"/>
      <c r="AH5713"/>
      <c r="AI5713"/>
      <c r="AJ5713"/>
      <c r="AK5713"/>
      <c r="AL5713"/>
      <c r="AM5713"/>
      <c r="AN5713"/>
      <c r="AO5713"/>
      <c r="AP5713"/>
      <c r="AQ5713"/>
      <c r="AR5713"/>
      <c r="AS5713"/>
      <c r="AT5713"/>
      <c r="AU5713"/>
      <c r="AV5713"/>
      <c r="AW5713"/>
      <c r="AX5713"/>
      <c r="AY5713"/>
      <c r="AZ5713"/>
      <c r="BA5713"/>
      <c r="BB5713"/>
      <c r="BC5713"/>
      <c r="BD5713"/>
      <c r="BE5713"/>
      <c r="BF5713"/>
      <c r="BG5713"/>
      <c r="BH5713"/>
      <c r="BI5713"/>
      <c r="BJ5713"/>
      <c r="BK5713"/>
      <c r="BL5713"/>
      <c r="BM5713"/>
      <c r="BN5713"/>
      <c r="BO5713"/>
      <c r="BP5713"/>
      <c r="BQ5713"/>
      <c r="BR5713"/>
      <c r="BS5713"/>
      <c r="BT5713"/>
      <c r="BU5713"/>
      <c r="BV5713"/>
      <c r="BW5713"/>
      <c r="BX5713"/>
      <c r="BY5713"/>
      <c r="BZ5713"/>
      <c r="CA5713"/>
      <c r="CB5713"/>
      <c r="CC5713"/>
      <c r="CD5713"/>
      <c r="CE5713"/>
      <c r="CF5713"/>
      <c r="CG5713"/>
      <c r="CH5713"/>
      <c r="CI5713"/>
      <c r="CJ5713"/>
      <c r="CK5713"/>
      <c r="CL5713"/>
      <c r="CM5713"/>
      <c r="CN5713"/>
      <c r="CO5713"/>
      <c r="CP5713"/>
      <c r="CQ5713"/>
      <c r="CR5713"/>
      <c r="CS5713"/>
      <c r="CT5713"/>
      <c r="CU5713"/>
      <c r="CV5713"/>
    </row>
    <row r="5714" spans="10:100" x14ac:dyDescent="0.25">
      <c r="J5714"/>
      <c r="K5714"/>
      <c r="L5714"/>
      <c r="M5714"/>
      <c r="N5714"/>
      <c r="O5714"/>
      <c r="P5714"/>
      <c r="Q5714"/>
      <c r="R5714"/>
      <c r="S5714"/>
      <c r="T5714"/>
      <c r="U5714"/>
      <c r="V5714"/>
      <c r="W5714"/>
      <c r="X5714"/>
      <c r="Y5714"/>
      <c r="Z5714"/>
      <c r="AA5714"/>
      <c r="AB5714"/>
      <c r="AC5714"/>
      <c r="AD5714"/>
      <c r="AE5714"/>
      <c r="AF5714"/>
      <c r="AG5714"/>
      <c r="AH5714"/>
      <c r="AI5714"/>
      <c r="AJ5714"/>
      <c r="AK5714"/>
      <c r="AL5714"/>
      <c r="AM5714"/>
      <c r="AN5714"/>
      <c r="AO5714"/>
      <c r="AP5714"/>
      <c r="AQ5714"/>
      <c r="AR5714"/>
      <c r="AS5714"/>
      <c r="AT5714"/>
      <c r="AU5714"/>
      <c r="AV5714"/>
      <c r="AW5714"/>
      <c r="AX5714"/>
      <c r="AY5714"/>
      <c r="AZ5714"/>
      <c r="BA5714"/>
      <c r="BB5714"/>
      <c r="BC5714"/>
      <c r="BD5714"/>
      <c r="BE5714"/>
      <c r="BF5714"/>
      <c r="BG5714"/>
      <c r="BH5714"/>
      <c r="BI5714"/>
      <c r="BJ5714"/>
      <c r="BK5714"/>
      <c r="BL5714"/>
      <c r="BM5714"/>
      <c r="BN5714"/>
      <c r="BO5714"/>
      <c r="BP5714"/>
      <c r="BQ5714"/>
      <c r="BR5714"/>
      <c r="BS5714"/>
      <c r="BT5714"/>
      <c r="BU5714"/>
      <c r="BV5714"/>
      <c r="BW5714"/>
      <c r="BX5714"/>
      <c r="BY5714"/>
      <c r="BZ5714"/>
      <c r="CA5714"/>
      <c r="CB5714"/>
      <c r="CC5714"/>
      <c r="CD5714"/>
      <c r="CE5714"/>
      <c r="CF5714"/>
      <c r="CG5714"/>
      <c r="CH5714"/>
      <c r="CI5714"/>
      <c r="CJ5714"/>
      <c r="CK5714"/>
      <c r="CL5714"/>
      <c r="CM5714"/>
      <c r="CN5714"/>
      <c r="CO5714"/>
      <c r="CP5714"/>
      <c r="CQ5714"/>
      <c r="CR5714"/>
      <c r="CS5714"/>
      <c r="CT5714"/>
      <c r="CU5714"/>
      <c r="CV5714"/>
    </row>
    <row r="5715" spans="10:100" x14ac:dyDescent="0.25">
      <c r="J5715"/>
      <c r="K5715"/>
      <c r="L5715"/>
      <c r="M5715"/>
      <c r="N5715"/>
      <c r="O5715"/>
      <c r="P5715"/>
      <c r="Q5715"/>
      <c r="R5715"/>
      <c r="S5715"/>
      <c r="T5715"/>
      <c r="U5715"/>
      <c r="V5715"/>
      <c r="W5715"/>
      <c r="X5715"/>
      <c r="Y5715"/>
      <c r="Z5715"/>
      <c r="AA5715"/>
      <c r="AB5715"/>
      <c r="AC5715"/>
      <c r="AD5715"/>
      <c r="AE5715"/>
      <c r="AF5715"/>
      <c r="AG5715"/>
      <c r="AH5715"/>
      <c r="AI5715"/>
      <c r="AJ5715"/>
      <c r="AK5715"/>
      <c r="AL5715"/>
      <c r="AM5715"/>
      <c r="AN5715"/>
      <c r="AO5715"/>
      <c r="AP5715"/>
      <c r="AQ5715"/>
      <c r="AR5715"/>
      <c r="AS5715"/>
      <c r="AT5715"/>
      <c r="AU5715"/>
      <c r="AV5715"/>
      <c r="AW5715"/>
      <c r="AX5715"/>
      <c r="AY5715"/>
      <c r="AZ5715"/>
      <c r="BA5715"/>
      <c r="BB5715"/>
      <c r="BC5715"/>
      <c r="BD5715"/>
      <c r="BE5715"/>
      <c r="BF5715"/>
      <c r="BG5715"/>
      <c r="BH5715"/>
      <c r="BI5715"/>
      <c r="BJ5715"/>
      <c r="BK5715"/>
      <c r="BL5715"/>
      <c r="BM5715"/>
      <c r="BN5715"/>
      <c r="BO5715"/>
      <c r="BP5715"/>
      <c r="BQ5715"/>
      <c r="BR5715"/>
      <c r="BS5715"/>
      <c r="BT5715"/>
      <c r="BU5715"/>
      <c r="BV5715"/>
      <c r="BW5715"/>
      <c r="BX5715"/>
      <c r="BY5715"/>
      <c r="BZ5715"/>
      <c r="CA5715"/>
      <c r="CB5715"/>
      <c r="CC5715"/>
      <c r="CD5715"/>
      <c r="CE5715"/>
      <c r="CF5715"/>
      <c r="CG5715"/>
      <c r="CH5715"/>
      <c r="CI5715"/>
      <c r="CJ5715"/>
      <c r="CK5715"/>
      <c r="CL5715"/>
      <c r="CM5715"/>
      <c r="CN5715"/>
      <c r="CO5715"/>
      <c r="CP5715"/>
      <c r="CQ5715"/>
      <c r="CR5715"/>
      <c r="CS5715"/>
      <c r="CT5715"/>
      <c r="CU5715"/>
      <c r="CV5715"/>
    </row>
    <row r="5716" spans="10:100" x14ac:dyDescent="0.25">
      <c r="J5716"/>
      <c r="K5716"/>
      <c r="L5716"/>
      <c r="M5716"/>
      <c r="N5716"/>
      <c r="O5716"/>
      <c r="P5716"/>
      <c r="Q5716"/>
      <c r="R5716"/>
      <c r="S5716"/>
      <c r="T5716"/>
      <c r="U5716"/>
      <c r="V5716"/>
      <c r="W5716"/>
      <c r="X5716"/>
      <c r="Y5716"/>
      <c r="Z5716"/>
      <c r="AA5716"/>
      <c r="AB5716"/>
      <c r="AC5716"/>
      <c r="AD5716"/>
      <c r="AE5716"/>
      <c r="AF5716"/>
      <c r="AG5716"/>
      <c r="AH5716"/>
      <c r="AI5716"/>
      <c r="AJ5716"/>
      <c r="AK5716"/>
      <c r="AL5716"/>
      <c r="AM5716"/>
      <c r="AN5716"/>
      <c r="AO5716"/>
      <c r="AP5716"/>
      <c r="AQ5716"/>
      <c r="AR5716"/>
      <c r="AS5716"/>
      <c r="AT5716"/>
      <c r="AU5716"/>
      <c r="AV5716"/>
      <c r="AW5716"/>
      <c r="AX5716"/>
      <c r="AY5716"/>
      <c r="AZ5716"/>
      <c r="BA5716"/>
      <c r="BB5716"/>
      <c r="BC5716"/>
      <c r="BD5716"/>
      <c r="BE5716"/>
      <c r="BF5716"/>
      <c r="BG5716"/>
      <c r="BH5716"/>
      <c r="BI5716"/>
      <c r="BJ5716"/>
      <c r="BK5716"/>
      <c r="BL5716"/>
      <c r="BM5716"/>
      <c r="BN5716"/>
      <c r="BO5716"/>
      <c r="BP5716"/>
      <c r="BQ5716"/>
      <c r="BR5716"/>
      <c r="BS5716"/>
      <c r="BT5716"/>
      <c r="BU5716"/>
      <c r="BV5716"/>
      <c r="BW5716"/>
      <c r="BX5716"/>
      <c r="BY5716"/>
      <c r="BZ5716"/>
      <c r="CA5716"/>
      <c r="CB5716"/>
      <c r="CC5716"/>
      <c r="CD5716"/>
      <c r="CE5716"/>
      <c r="CF5716"/>
      <c r="CG5716"/>
      <c r="CH5716"/>
      <c r="CI5716"/>
      <c r="CJ5716"/>
      <c r="CK5716"/>
      <c r="CL5716"/>
      <c r="CM5716"/>
      <c r="CN5716"/>
      <c r="CO5716"/>
      <c r="CP5716"/>
      <c r="CQ5716"/>
      <c r="CR5716"/>
      <c r="CS5716"/>
      <c r="CT5716"/>
      <c r="CU5716"/>
      <c r="CV5716"/>
    </row>
    <row r="5717" spans="10:100" x14ac:dyDescent="0.25">
      <c r="J5717"/>
      <c r="K5717"/>
      <c r="L5717"/>
      <c r="M5717"/>
      <c r="N5717"/>
      <c r="O5717"/>
      <c r="P5717"/>
      <c r="Q5717"/>
      <c r="R5717"/>
      <c r="S5717"/>
      <c r="T5717"/>
      <c r="U5717"/>
      <c r="V5717"/>
      <c r="W5717"/>
      <c r="X5717"/>
      <c r="Y5717"/>
      <c r="Z5717"/>
      <c r="AA5717"/>
      <c r="AB5717"/>
      <c r="AC5717"/>
      <c r="AD5717"/>
      <c r="AE5717"/>
      <c r="AF5717"/>
      <c r="AG5717"/>
      <c r="AH5717"/>
      <c r="AI5717"/>
      <c r="AJ5717"/>
      <c r="AK5717"/>
      <c r="AL5717"/>
      <c r="AM5717"/>
      <c r="AN5717"/>
      <c r="AO5717"/>
      <c r="AP5717"/>
      <c r="AQ5717"/>
      <c r="AR5717"/>
      <c r="AS5717"/>
      <c r="AT5717"/>
      <c r="AU5717"/>
      <c r="AV5717"/>
      <c r="AW5717"/>
      <c r="AX5717"/>
      <c r="AY5717"/>
      <c r="AZ5717"/>
      <c r="BA5717"/>
      <c r="BB5717"/>
      <c r="BC5717"/>
      <c r="BD5717"/>
      <c r="BE5717"/>
      <c r="BF5717"/>
      <c r="BG5717"/>
      <c r="BH5717"/>
      <c r="BI5717"/>
      <c r="BJ5717"/>
      <c r="BK5717"/>
      <c r="BL5717"/>
      <c r="BM5717"/>
      <c r="BN5717"/>
      <c r="BO5717"/>
      <c r="BP5717"/>
      <c r="BQ5717"/>
      <c r="BR5717"/>
      <c r="BS5717"/>
      <c r="BT5717"/>
      <c r="BU5717"/>
      <c r="BV5717"/>
      <c r="BW5717"/>
      <c r="BX5717"/>
      <c r="BY5717"/>
      <c r="BZ5717"/>
      <c r="CA5717"/>
      <c r="CB5717"/>
      <c r="CC5717"/>
      <c r="CD5717"/>
      <c r="CE5717"/>
      <c r="CF5717"/>
      <c r="CG5717"/>
      <c r="CH5717"/>
      <c r="CI5717"/>
      <c r="CJ5717"/>
      <c r="CK5717"/>
      <c r="CL5717"/>
      <c r="CM5717"/>
      <c r="CN5717"/>
      <c r="CO5717"/>
      <c r="CP5717"/>
      <c r="CQ5717"/>
      <c r="CR5717"/>
      <c r="CS5717"/>
      <c r="CT5717"/>
      <c r="CU5717"/>
      <c r="CV5717"/>
    </row>
    <row r="5718" spans="10:100" x14ac:dyDescent="0.25">
      <c r="J5718"/>
      <c r="K5718"/>
      <c r="L5718"/>
      <c r="M5718"/>
      <c r="N5718"/>
      <c r="O5718"/>
      <c r="P5718"/>
      <c r="Q5718"/>
      <c r="R5718"/>
      <c r="S5718"/>
      <c r="T5718"/>
      <c r="U5718"/>
      <c r="V5718"/>
      <c r="W5718"/>
      <c r="X5718"/>
      <c r="Y5718"/>
      <c r="Z5718"/>
      <c r="AA5718"/>
      <c r="AB5718"/>
      <c r="AC5718"/>
      <c r="AD5718"/>
      <c r="AE5718"/>
      <c r="AF5718"/>
      <c r="AG5718"/>
      <c r="AH5718"/>
      <c r="AI5718"/>
      <c r="AJ5718"/>
      <c r="AK5718"/>
      <c r="AL5718"/>
      <c r="AM5718"/>
      <c r="AN5718"/>
      <c r="AO5718"/>
      <c r="AP5718"/>
      <c r="AQ5718"/>
      <c r="AR5718"/>
      <c r="AS5718"/>
      <c r="AT5718"/>
      <c r="AU5718"/>
      <c r="AV5718"/>
      <c r="AW5718"/>
      <c r="AX5718"/>
      <c r="AY5718"/>
      <c r="AZ5718"/>
      <c r="BA5718"/>
      <c r="BB5718"/>
      <c r="BC5718"/>
      <c r="BD5718"/>
      <c r="BE5718"/>
      <c r="BF5718"/>
      <c r="BG5718"/>
      <c r="BH5718"/>
      <c r="BI5718"/>
      <c r="BJ5718"/>
      <c r="BK5718"/>
      <c r="BL5718"/>
      <c r="BM5718"/>
      <c r="BN5718"/>
      <c r="BO5718"/>
      <c r="BP5718"/>
      <c r="BQ5718"/>
      <c r="BR5718"/>
      <c r="BS5718"/>
      <c r="BT5718"/>
      <c r="BU5718"/>
      <c r="BV5718"/>
      <c r="BW5718"/>
      <c r="BX5718"/>
      <c r="BY5718"/>
      <c r="BZ5718"/>
      <c r="CA5718"/>
      <c r="CB5718"/>
      <c r="CC5718"/>
      <c r="CD5718"/>
      <c r="CE5718"/>
      <c r="CF5718"/>
      <c r="CG5718"/>
      <c r="CH5718"/>
      <c r="CI5718"/>
      <c r="CJ5718"/>
      <c r="CK5718"/>
      <c r="CL5718"/>
      <c r="CM5718"/>
      <c r="CN5718"/>
      <c r="CO5718"/>
      <c r="CP5718"/>
      <c r="CQ5718"/>
      <c r="CR5718"/>
      <c r="CS5718"/>
      <c r="CT5718"/>
      <c r="CU5718"/>
      <c r="CV5718"/>
    </row>
    <row r="5719" spans="10:100" x14ac:dyDescent="0.25">
      <c r="J5719"/>
      <c r="K5719"/>
      <c r="L5719"/>
      <c r="M5719"/>
      <c r="N5719"/>
      <c r="O5719"/>
      <c r="P5719"/>
      <c r="Q5719"/>
      <c r="R5719"/>
      <c r="S5719"/>
      <c r="T5719"/>
      <c r="U5719"/>
      <c r="V5719"/>
      <c r="W5719"/>
      <c r="X5719"/>
      <c r="Y5719"/>
      <c r="Z5719"/>
      <c r="AA5719"/>
      <c r="AB5719"/>
      <c r="AC5719"/>
      <c r="AD5719"/>
      <c r="AE5719"/>
      <c r="AF5719"/>
      <c r="AG5719"/>
      <c r="AH5719"/>
      <c r="AI5719"/>
      <c r="AJ5719"/>
      <c r="AK5719"/>
      <c r="AL5719"/>
      <c r="AM5719"/>
      <c r="AN5719"/>
      <c r="AO5719"/>
      <c r="AP5719"/>
      <c r="AQ5719"/>
      <c r="AR5719"/>
      <c r="AS5719"/>
      <c r="AT5719"/>
      <c r="AU5719"/>
      <c r="AV5719"/>
      <c r="AW5719"/>
      <c r="AX5719"/>
      <c r="AY5719"/>
      <c r="AZ5719"/>
      <c r="BA5719"/>
      <c r="BB5719"/>
      <c r="BC5719"/>
      <c r="BD5719"/>
      <c r="BE5719"/>
      <c r="BF5719"/>
      <c r="BG5719"/>
      <c r="BH5719"/>
      <c r="BI5719"/>
      <c r="BJ5719"/>
      <c r="BK5719"/>
      <c r="BL5719"/>
      <c r="BM5719"/>
      <c r="BN5719"/>
      <c r="BO5719"/>
      <c r="BP5719"/>
      <c r="BQ5719"/>
      <c r="BR5719"/>
      <c r="BS5719"/>
      <c r="BT5719"/>
      <c r="BU5719"/>
      <c r="BV5719"/>
      <c r="BW5719"/>
      <c r="BX5719"/>
      <c r="BY5719"/>
      <c r="BZ5719"/>
      <c r="CA5719"/>
      <c r="CB5719"/>
      <c r="CC5719"/>
      <c r="CD5719"/>
      <c r="CE5719"/>
      <c r="CF5719"/>
      <c r="CG5719"/>
      <c r="CH5719"/>
      <c r="CI5719"/>
      <c r="CJ5719"/>
      <c r="CK5719"/>
      <c r="CL5719"/>
      <c r="CM5719"/>
      <c r="CN5719"/>
      <c r="CO5719"/>
      <c r="CP5719"/>
      <c r="CQ5719"/>
      <c r="CR5719"/>
      <c r="CS5719"/>
      <c r="CT5719"/>
      <c r="CU5719"/>
      <c r="CV5719"/>
    </row>
    <row r="5720" spans="10:100" x14ac:dyDescent="0.25">
      <c r="J5720"/>
      <c r="K5720"/>
      <c r="L5720"/>
      <c r="M5720"/>
      <c r="N5720"/>
      <c r="O5720"/>
      <c r="P5720"/>
      <c r="Q5720"/>
      <c r="R5720"/>
      <c r="S5720"/>
      <c r="T5720"/>
      <c r="U5720"/>
      <c r="V5720"/>
      <c r="W5720"/>
      <c r="X5720"/>
      <c r="Y5720"/>
      <c r="Z5720"/>
      <c r="AA5720"/>
      <c r="AB5720"/>
      <c r="AC5720"/>
      <c r="AD5720"/>
      <c r="AE5720"/>
      <c r="AF5720"/>
      <c r="AG5720"/>
      <c r="AH5720"/>
      <c r="AI5720"/>
      <c r="AJ5720"/>
      <c r="AK5720"/>
      <c r="AL5720"/>
      <c r="AM5720"/>
      <c r="AN5720"/>
      <c r="AO5720"/>
      <c r="AP5720"/>
      <c r="AQ5720"/>
      <c r="AR5720"/>
      <c r="AS5720"/>
      <c r="AT5720"/>
      <c r="AU5720"/>
      <c r="AV5720"/>
      <c r="AW5720"/>
      <c r="AX5720"/>
      <c r="AY5720"/>
      <c r="AZ5720"/>
      <c r="BA5720"/>
      <c r="BB5720"/>
      <c r="BC5720"/>
      <c r="BD5720"/>
      <c r="BE5720"/>
      <c r="BF5720"/>
      <c r="BG5720"/>
      <c r="BH5720"/>
      <c r="BI5720"/>
      <c r="BJ5720"/>
      <c r="BK5720"/>
      <c r="BL5720"/>
      <c r="BM5720"/>
      <c r="BN5720"/>
      <c r="BO5720"/>
      <c r="BP5720"/>
      <c r="BQ5720"/>
      <c r="BR5720"/>
      <c r="BS5720"/>
      <c r="BT5720"/>
      <c r="BU5720"/>
      <c r="BV5720"/>
      <c r="BW5720"/>
      <c r="BX5720"/>
      <c r="BY5720"/>
      <c r="BZ5720"/>
      <c r="CA5720"/>
      <c r="CB5720"/>
      <c r="CC5720"/>
      <c r="CD5720"/>
      <c r="CE5720"/>
      <c r="CF5720"/>
      <c r="CG5720"/>
      <c r="CH5720"/>
      <c r="CI5720"/>
      <c r="CJ5720"/>
      <c r="CK5720"/>
      <c r="CL5720"/>
      <c r="CM5720"/>
      <c r="CN5720"/>
      <c r="CO5720"/>
      <c r="CP5720"/>
      <c r="CQ5720"/>
      <c r="CR5720"/>
      <c r="CS5720"/>
      <c r="CT5720"/>
      <c r="CU5720"/>
      <c r="CV5720"/>
    </row>
    <row r="5721" spans="10:100" x14ac:dyDescent="0.25">
      <c r="J5721"/>
      <c r="K5721"/>
      <c r="L5721"/>
      <c r="M5721"/>
      <c r="N5721"/>
      <c r="O5721"/>
      <c r="P5721"/>
      <c r="Q5721"/>
      <c r="R5721"/>
      <c r="S5721"/>
      <c r="T5721"/>
      <c r="U5721"/>
      <c r="V5721"/>
      <c r="W5721"/>
      <c r="X5721"/>
      <c r="Y5721"/>
      <c r="Z5721"/>
      <c r="AA5721"/>
      <c r="AB5721"/>
      <c r="AC5721"/>
      <c r="AD5721"/>
      <c r="AE5721"/>
      <c r="AF5721"/>
      <c r="AG5721"/>
      <c r="AH5721"/>
      <c r="AI5721"/>
      <c r="AJ5721"/>
      <c r="AK5721"/>
      <c r="AL5721"/>
      <c r="AM5721"/>
      <c r="AN5721"/>
      <c r="AO5721"/>
      <c r="AP5721"/>
      <c r="AQ5721"/>
      <c r="AR5721"/>
      <c r="AS5721"/>
      <c r="AT5721"/>
      <c r="AU5721"/>
      <c r="AV5721"/>
      <c r="AW5721"/>
      <c r="AX5721"/>
      <c r="AY5721"/>
      <c r="AZ5721"/>
      <c r="BA5721"/>
      <c r="BB5721"/>
      <c r="BC5721"/>
      <c r="BD5721"/>
      <c r="BE5721"/>
      <c r="BF5721"/>
      <c r="BG5721"/>
      <c r="BH5721"/>
      <c r="BI5721"/>
      <c r="BJ5721"/>
      <c r="BK5721"/>
      <c r="BL5721"/>
      <c r="BM5721"/>
      <c r="BN5721"/>
      <c r="BO5721"/>
      <c r="BP5721"/>
      <c r="BQ5721"/>
      <c r="BR5721"/>
      <c r="BS5721"/>
      <c r="BT5721"/>
      <c r="BU5721"/>
      <c r="BV5721"/>
      <c r="BW5721"/>
      <c r="BX5721"/>
      <c r="BY5721"/>
      <c r="BZ5721"/>
      <c r="CA5721"/>
      <c r="CB5721"/>
      <c r="CC5721"/>
      <c r="CD5721"/>
      <c r="CE5721"/>
      <c r="CF5721"/>
      <c r="CG5721"/>
      <c r="CH5721"/>
      <c r="CI5721"/>
      <c r="CJ5721"/>
      <c r="CK5721"/>
      <c r="CL5721"/>
      <c r="CM5721"/>
      <c r="CN5721"/>
      <c r="CO5721"/>
      <c r="CP5721"/>
      <c r="CQ5721"/>
      <c r="CR5721"/>
      <c r="CS5721"/>
      <c r="CT5721"/>
      <c r="CU5721"/>
      <c r="CV5721"/>
    </row>
    <row r="5722" spans="10:100" x14ac:dyDescent="0.25">
      <c r="J5722"/>
      <c r="K5722"/>
      <c r="L5722"/>
      <c r="M5722"/>
      <c r="N5722"/>
      <c r="O5722"/>
      <c r="P5722"/>
      <c r="Q5722"/>
      <c r="R5722"/>
      <c r="S5722"/>
      <c r="T5722"/>
      <c r="U5722"/>
      <c r="V5722"/>
      <c r="W5722"/>
      <c r="X5722"/>
      <c r="Y5722"/>
      <c r="Z5722"/>
      <c r="AA5722"/>
      <c r="AB5722"/>
      <c r="AC5722"/>
      <c r="AD5722"/>
      <c r="AE5722"/>
      <c r="AF5722"/>
      <c r="AG5722"/>
      <c r="AH5722"/>
      <c r="AI5722"/>
      <c r="AJ5722"/>
      <c r="AK5722"/>
      <c r="AL5722"/>
      <c r="AM5722"/>
      <c r="AN5722"/>
      <c r="AO5722"/>
      <c r="AP5722"/>
      <c r="AQ5722"/>
      <c r="AR5722"/>
      <c r="AS5722"/>
      <c r="AT5722"/>
      <c r="AU5722"/>
      <c r="AV5722"/>
      <c r="AW5722"/>
      <c r="AX5722"/>
      <c r="AY5722"/>
      <c r="AZ5722"/>
      <c r="BA5722"/>
      <c r="BB5722"/>
      <c r="BC5722"/>
      <c r="BD5722"/>
      <c r="BE5722"/>
      <c r="BF5722"/>
      <c r="BG5722"/>
      <c r="BH5722"/>
      <c r="BI5722"/>
      <c r="BJ5722"/>
      <c r="BK5722"/>
      <c r="BL5722"/>
      <c r="BM5722"/>
      <c r="BN5722"/>
      <c r="BO5722"/>
      <c r="BP5722"/>
      <c r="BQ5722"/>
      <c r="BR5722"/>
      <c r="BS5722"/>
      <c r="BT5722"/>
      <c r="BU5722"/>
      <c r="BV5722"/>
      <c r="BW5722"/>
      <c r="BX5722"/>
      <c r="BY5722"/>
      <c r="BZ5722"/>
      <c r="CA5722"/>
      <c r="CB5722"/>
      <c r="CC5722"/>
      <c r="CD5722"/>
      <c r="CE5722"/>
      <c r="CF5722"/>
      <c r="CG5722"/>
      <c r="CH5722"/>
      <c r="CI5722"/>
      <c r="CJ5722"/>
      <c r="CK5722"/>
      <c r="CL5722"/>
      <c r="CM5722"/>
      <c r="CN5722"/>
      <c r="CO5722"/>
      <c r="CP5722"/>
      <c r="CQ5722"/>
      <c r="CR5722"/>
      <c r="CS5722"/>
      <c r="CT5722"/>
      <c r="CU5722"/>
      <c r="CV5722"/>
    </row>
    <row r="5723" spans="10:100" x14ac:dyDescent="0.25">
      <c r="J5723"/>
      <c r="K5723"/>
      <c r="L5723"/>
      <c r="M5723"/>
      <c r="N5723"/>
      <c r="O5723"/>
      <c r="P5723"/>
      <c r="Q5723"/>
      <c r="R5723"/>
      <c r="S5723"/>
      <c r="T5723"/>
      <c r="U5723"/>
      <c r="V5723"/>
      <c r="W5723"/>
      <c r="X5723"/>
      <c r="Y5723"/>
      <c r="Z5723"/>
      <c r="AA5723"/>
      <c r="AB5723"/>
      <c r="AC5723"/>
      <c r="AD5723"/>
      <c r="AE5723"/>
      <c r="AF5723"/>
      <c r="AG5723"/>
      <c r="AH5723"/>
      <c r="AI5723"/>
      <c r="AJ5723"/>
      <c r="AK5723"/>
      <c r="AL5723"/>
      <c r="AM5723"/>
      <c r="AN5723"/>
      <c r="AO5723"/>
      <c r="AP5723"/>
      <c r="AQ5723"/>
      <c r="AR5723"/>
      <c r="AS5723"/>
      <c r="AT5723"/>
      <c r="AU5723"/>
      <c r="AV5723"/>
      <c r="AW5723"/>
      <c r="AX5723"/>
      <c r="AY5723"/>
      <c r="AZ5723"/>
      <c r="BA5723"/>
      <c r="BB5723"/>
      <c r="BC5723"/>
      <c r="BD5723"/>
      <c r="BE5723"/>
      <c r="BF5723"/>
      <c r="BG5723"/>
      <c r="BH5723"/>
      <c r="BI5723"/>
      <c r="BJ5723"/>
      <c r="BK5723"/>
      <c r="BL5723"/>
      <c r="BM5723"/>
      <c r="BN5723"/>
      <c r="BO5723"/>
      <c r="BP5723"/>
      <c r="BQ5723"/>
      <c r="BR5723"/>
      <c r="BS5723"/>
      <c r="BT5723"/>
      <c r="BU5723"/>
      <c r="BV5723"/>
      <c r="BW5723"/>
      <c r="BX5723"/>
      <c r="BY5723"/>
      <c r="BZ5723"/>
      <c r="CA5723"/>
      <c r="CB5723"/>
      <c r="CC5723"/>
      <c r="CD5723"/>
      <c r="CE5723"/>
      <c r="CF5723"/>
      <c r="CG5723"/>
      <c r="CH5723"/>
      <c r="CI5723"/>
      <c r="CJ5723"/>
      <c r="CK5723"/>
      <c r="CL5723"/>
      <c r="CM5723"/>
      <c r="CN5723"/>
      <c r="CO5723"/>
      <c r="CP5723"/>
      <c r="CQ5723"/>
      <c r="CR5723"/>
      <c r="CS5723"/>
      <c r="CT5723"/>
      <c r="CU5723"/>
      <c r="CV5723"/>
    </row>
    <row r="5724" spans="10:100" x14ac:dyDescent="0.25">
      <c r="J5724"/>
      <c r="K5724"/>
      <c r="L5724"/>
      <c r="M5724"/>
      <c r="N5724"/>
      <c r="O5724"/>
      <c r="P5724"/>
      <c r="Q5724"/>
      <c r="R5724"/>
      <c r="S5724"/>
      <c r="T5724"/>
      <c r="U5724"/>
      <c r="V5724"/>
      <c r="W5724"/>
      <c r="X5724"/>
      <c r="Y5724"/>
      <c r="Z5724"/>
      <c r="AA5724"/>
      <c r="AB5724"/>
      <c r="AC5724"/>
      <c r="AD5724"/>
      <c r="AE5724"/>
      <c r="AF5724"/>
      <c r="AG5724"/>
      <c r="AH5724"/>
      <c r="AI5724"/>
      <c r="AJ5724"/>
      <c r="AK5724"/>
      <c r="AL5724"/>
      <c r="AM5724"/>
      <c r="AN5724"/>
      <c r="AO5724"/>
      <c r="AP5724"/>
      <c r="AQ5724"/>
      <c r="AR5724"/>
      <c r="AS5724"/>
      <c r="AT5724"/>
      <c r="AU5724"/>
      <c r="AV5724"/>
      <c r="AW5724"/>
      <c r="AX5724"/>
      <c r="AY5724"/>
      <c r="AZ5724"/>
      <c r="BA5724"/>
      <c r="BB5724"/>
      <c r="BC5724"/>
      <c r="BD5724"/>
      <c r="BE5724"/>
      <c r="BF5724"/>
      <c r="BG5724"/>
      <c r="BH5724"/>
      <c r="BI5724"/>
      <c r="BJ5724"/>
      <c r="BK5724"/>
      <c r="BL5724"/>
      <c r="BM5724"/>
      <c r="BN5724"/>
      <c r="BO5724"/>
      <c r="BP5724"/>
      <c r="BQ5724"/>
      <c r="BR5724"/>
      <c r="BS5724"/>
      <c r="BT5724"/>
      <c r="BU5724"/>
      <c r="BV5724"/>
      <c r="BW5724"/>
      <c r="BX5724"/>
      <c r="BY5724"/>
      <c r="BZ5724"/>
      <c r="CA5724"/>
      <c r="CB5724"/>
      <c r="CC5724"/>
      <c r="CD5724"/>
      <c r="CE5724"/>
      <c r="CF5724"/>
      <c r="CG5724"/>
      <c r="CH5724"/>
      <c r="CI5724"/>
      <c r="CJ5724"/>
      <c r="CK5724"/>
      <c r="CL5724"/>
      <c r="CM5724"/>
      <c r="CN5724"/>
      <c r="CO5724"/>
      <c r="CP5724"/>
      <c r="CQ5724"/>
      <c r="CR5724"/>
      <c r="CS5724"/>
      <c r="CT5724"/>
      <c r="CU5724"/>
      <c r="CV5724"/>
    </row>
    <row r="5725" spans="10:100" x14ac:dyDescent="0.25">
      <c r="J5725"/>
      <c r="K5725"/>
      <c r="L5725"/>
      <c r="M5725"/>
      <c r="N5725"/>
      <c r="O5725"/>
      <c r="P5725"/>
      <c r="Q5725"/>
      <c r="R5725"/>
      <c r="S5725"/>
      <c r="T5725"/>
      <c r="U5725"/>
      <c r="V5725"/>
      <c r="W5725"/>
      <c r="X5725"/>
      <c r="Y5725"/>
      <c r="Z5725"/>
      <c r="AA5725"/>
      <c r="AB5725"/>
      <c r="AC5725"/>
      <c r="AD5725"/>
      <c r="AE5725"/>
      <c r="AF5725"/>
      <c r="AG5725"/>
      <c r="AH5725"/>
      <c r="AI5725"/>
      <c r="AJ5725"/>
      <c r="AK5725"/>
      <c r="AL5725"/>
      <c r="AM5725"/>
      <c r="AN5725"/>
      <c r="AO5725"/>
      <c r="AP5725"/>
      <c r="AQ5725"/>
      <c r="AR5725"/>
      <c r="AS5725"/>
      <c r="AT5725"/>
      <c r="AU5725"/>
      <c r="AV5725"/>
      <c r="AW5725"/>
      <c r="AX5725"/>
      <c r="AY5725"/>
      <c r="AZ5725"/>
      <c r="BA5725"/>
      <c r="BB5725"/>
      <c r="BC5725"/>
      <c r="BD5725"/>
      <c r="BE5725"/>
      <c r="BF5725"/>
      <c r="BG5725"/>
      <c r="BH5725"/>
      <c r="BI5725"/>
      <c r="BJ5725"/>
      <c r="BK5725"/>
      <c r="BL5725"/>
      <c r="BM5725"/>
      <c r="BN5725"/>
      <c r="BO5725"/>
      <c r="BP5725"/>
      <c r="BQ5725"/>
      <c r="BR5725"/>
      <c r="BS5725"/>
      <c r="BT5725"/>
      <c r="BU5725"/>
      <c r="BV5725"/>
      <c r="BW5725"/>
      <c r="BX5725"/>
      <c r="BY5725"/>
      <c r="BZ5725"/>
      <c r="CA5725"/>
      <c r="CB5725"/>
      <c r="CC5725"/>
      <c r="CD5725"/>
      <c r="CE5725"/>
      <c r="CF5725"/>
      <c r="CG5725"/>
      <c r="CH5725"/>
      <c r="CI5725"/>
      <c r="CJ5725"/>
      <c r="CK5725"/>
      <c r="CL5725"/>
      <c r="CM5725"/>
      <c r="CN5725"/>
      <c r="CO5725"/>
      <c r="CP5725"/>
      <c r="CQ5725"/>
      <c r="CR5725"/>
      <c r="CS5725"/>
      <c r="CT5725"/>
      <c r="CU5725"/>
      <c r="CV5725"/>
    </row>
    <row r="5726" spans="10:100" x14ac:dyDescent="0.25">
      <c r="J5726"/>
      <c r="K5726"/>
      <c r="L5726"/>
      <c r="M5726"/>
      <c r="N5726"/>
      <c r="O5726"/>
      <c r="P5726"/>
      <c r="Q5726"/>
      <c r="R5726"/>
      <c r="S5726"/>
      <c r="T5726"/>
      <c r="U5726"/>
      <c r="V5726"/>
      <c r="W5726"/>
      <c r="X5726"/>
      <c r="Y5726"/>
      <c r="Z5726"/>
      <c r="AA5726"/>
      <c r="AB5726"/>
      <c r="AC5726"/>
      <c r="AD5726"/>
      <c r="AE5726"/>
      <c r="AF5726"/>
      <c r="AG5726"/>
      <c r="AH5726"/>
      <c r="AI5726"/>
      <c r="AJ5726"/>
      <c r="AK5726"/>
      <c r="AL5726"/>
      <c r="AM5726"/>
      <c r="AN5726"/>
      <c r="AO5726"/>
      <c r="AP5726"/>
      <c r="AQ5726"/>
      <c r="AR5726"/>
      <c r="AS5726"/>
      <c r="AT5726"/>
      <c r="AU5726"/>
      <c r="AV5726"/>
      <c r="AW5726"/>
      <c r="AX5726"/>
      <c r="AY5726"/>
      <c r="AZ5726"/>
      <c r="BA5726"/>
      <c r="BB5726"/>
      <c r="BC5726"/>
      <c r="BD5726"/>
      <c r="BE5726"/>
      <c r="BF5726"/>
      <c r="BG5726"/>
      <c r="BH5726"/>
      <c r="BI5726"/>
      <c r="BJ5726"/>
      <c r="BK5726"/>
      <c r="BL5726"/>
      <c r="BM5726"/>
      <c r="BN5726"/>
      <c r="BO5726"/>
      <c r="BP5726"/>
      <c r="BQ5726"/>
      <c r="BR5726"/>
      <c r="BS5726"/>
      <c r="BT5726"/>
      <c r="BU5726"/>
      <c r="BV5726"/>
      <c r="BW5726"/>
      <c r="BX5726"/>
      <c r="BY5726"/>
      <c r="BZ5726"/>
      <c r="CA5726"/>
      <c r="CB5726"/>
      <c r="CC5726"/>
      <c r="CD5726"/>
      <c r="CE5726"/>
      <c r="CF5726"/>
      <c r="CG5726"/>
      <c r="CH5726"/>
      <c r="CI5726"/>
      <c r="CJ5726"/>
      <c r="CK5726"/>
      <c r="CL5726"/>
      <c r="CM5726"/>
      <c r="CN5726"/>
      <c r="CO5726"/>
      <c r="CP5726"/>
      <c r="CQ5726"/>
      <c r="CR5726"/>
      <c r="CS5726"/>
      <c r="CT5726"/>
      <c r="CU5726"/>
      <c r="CV5726"/>
    </row>
    <row r="5727" spans="10:100" x14ac:dyDescent="0.25">
      <c r="J5727"/>
      <c r="K5727"/>
      <c r="L5727"/>
      <c r="M5727"/>
      <c r="N5727"/>
      <c r="O5727"/>
      <c r="P5727"/>
      <c r="Q5727"/>
      <c r="R5727"/>
      <c r="S5727"/>
      <c r="T5727"/>
      <c r="U5727"/>
      <c r="V5727"/>
      <c r="W5727"/>
      <c r="X5727"/>
      <c r="Y5727"/>
      <c r="Z5727"/>
      <c r="AA5727"/>
      <c r="AB5727"/>
      <c r="AC5727"/>
      <c r="AD5727"/>
      <c r="AE5727"/>
      <c r="AF5727"/>
      <c r="AG5727"/>
      <c r="AH5727"/>
      <c r="AI5727"/>
      <c r="AJ5727"/>
      <c r="AK5727"/>
      <c r="AL5727"/>
      <c r="AM5727"/>
      <c r="AN5727"/>
      <c r="AO5727"/>
      <c r="AP5727"/>
      <c r="AQ5727"/>
      <c r="AR5727"/>
      <c r="AS5727"/>
      <c r="AT5727"/>
      <c r="AU5727"/>
      <c r="AV5727"/>
      <c r="AW5727"/>
      <c r="AX5727"/>
      <c r="AY5727"/>
      <c r="AZ5727"/>
      <c r="BA5727"/>
      <c r="BB5727"/>
      <c r="BC5727"/>
      <c r="BD5727"/>
      <c r="BE5727"/>
      <c r="BF5727"/>
      <c r="BG5727"/>
      <c r="BH5727"/>
      <c r="BI5727"/>
      <c r="BJ5727"/>
      <c r="BK5727"/>
      <c r="BL5727"/>
      <c r="BM5727"/>
      <c r="BN5727"/>
      <c r="BO5727"/>
      <c r="BP5727"/>
      <c r="BQ5727"/>
      <c r="BR5727"/>
      <c r="BS5727"/>
      <c r="BT5727"/>
      <c r="BU5727"/>
      <c r="BV5727"/>
      <c r="BW5727"/>
      <c r="BX5727"/>
      <c r="BY5727"/>
      <c r="BZ5727"/>
      <c r="CA5727"/>
      <c r="CB5727"/>
      <c r="CC5727"/>
      <c r="CD5727"/>
      <c r="CE5727"/>
      <c r="CF5727"/>
      <c r="CG5727"/>
      <c r="CH5727"/>
      <c r="CI5727"/>
      <c r="CJ5727"/>
      <c r="CK5727"/>
      <c r="CL5727"/>
      <c r="CM5727"/>
      <c r="CN5727"/>
      <c r="CO5727"/>
      <c r="CP5727"/>
      <c r="CQ5727"/>
      <c r="CR5727"/>
      <c r="CS5727"/>
      <c r="CT5727"/>
      <c r="CU5727"/>
      <c r="CV5727"/>
    </row>
    <row r="5728" spans="10:100" x14ac:dyDescent="0.25">
      <c r="J5728"/>
      <c r="K5728"/>
      <c r="L5728"/>
      <c r="M5728"/>
      <c r="N5728"/>
      <c r="O5728"/>
      <c r="P5728"/>
      <c r="Q5728"/>
      <c r="R5728"/>
      <c r="S5728"/>
      <c r="T5728"/>
      <c r="U5728"/>
      <c r="V5728"/>
      <c r="W5728"/>
      <c r="X5728"/>
      <c r="Y5728"/>
      <c r="Z5728"/>
      <c r="AA5728"/>
      <c r="AB5728"/>
      <c r="AC5728"/>
      <c r="AD5728"/>
      <c r="AE5728"/>
      <c r="AF5728"/>
      <c r="AG5728"/>
      <c r="AH5728"/>
      <c r="AI5728"/>
      <c r="AJ5728"/>
      <c r="AK5728"/>
      <c r="AL5728"/>
      <c r="AM5728"/>
      <c r="AN5728"/>
      <c r="AO5728"/>
      <c r="AP5728"/>
      <c r="AQ5728"/>
      <c r="AR5728"/>
      <c r="AS5728"/>
      <c r="AT5728"/>
      <c r="AU5728"/>
      <c r="AV5728"/>
      <c r="AW5728"/>
      <c r="AX5728"/>
      <c r="AY5728"/>
      <c r="AZ5728"/>
      <c r="BA5728"/>
      <c r="BB5728"/>
      <c r="BC5728"/>
      <c r="BD5728"/>
      <c r="BE5728"/>
      <c r="BF5728"/>
      <c r="BG5728"/>
      <c r="BH5728"/>
      <c r="BI5728"/>
      <c r="BJ5728"/>
      <c r="BK5728"/>
      <c r="BL5728"/>
      <c r="BM5728"/>
      <c r="BN5728"/>
      <c r="BO5728"/>
      <c r="BP5728"/>
      <c r="BQ5728"/>
      <c r="BR5728"/>
      <c r="BS5728"/>
      <c r="BT5728"/>
      <c r="BU5728"/>
      <c r="BV5728"/>
      <c r="BW5728"/>
      <c r="BX5728"/>
      <c r="BY5728"/>
      <c r="BZ5728"/>
      <c r="CA5728"/>
      <c r="CB5728"/>
      <c r="CC5728"/>
      <c r="CD5728"/>
      <c r="CE5728"/>
      <c r="CF5728"/>
      <c r="CG5728"/>
      <c r="CH5728"/>
      <c r="CI5728"/>
      <c r="CJ5728"/>
      <c r="CK5728"/>
      <c r="CL5728"/>
      <c r="CM5728"/>
      <c r="CN5728"/>
      <c r="CO5728"/>
      <c r="CP5728"/>
      <c r="CQ5728"/>
      <c r="CR5728"/>
      <c r="CS5728"/>
      <c r="CT5728"/>
      <c r="CU5728"/>
      <c r="CV5728"/>
    </row>
    <row r="5729" spans="10:100" x14ac:dyDescent="0.25">
      <c r="J5729"/>
      <c r="K5729"/>
      <c r="L5729"/>
      <c r="M5729"/>
      <c r="N5729"/>
      <c r="O5729"/>
      <c r="P5729"/>
      <c r="Q5729"/>
      <c r="R5729"/>
      <c r="S5729"/>
      <c r="T5729"/>
      <c r="U5729"/>
      <c r="V5729"/>
      <c r="W5729"/>
      <c r="X5729"/>
      <c r="Y5729"/>
      <c r="Z5729"/>
      <c r="AA5729"/>
      <c r="AB5729"/>
      <c r="AC5729"/>
      <c r="AD5729"/>
      <c r="AE5729"/>
      <c r="AF5729"/>
      <c r="AG5729"/>
      <c r="AH5729"/>
      <c r="AI5729"/>
      <c r="AJ5729"/>
      <c r="AK5729"/>
      <c r="AL5729"/>
      <c r="AM5729"/>
      <c r="AN5729"/>
      <c r="AO5729"/>
      <c r="AP5729"/>
      <c r="AQ5729"/>
      <c r="AR5729"/>
      <c r="AS5729"/>
      <c r="AT5729"/>
      <c r="AU5729"/>
      <c r="AV5729"/>
      <c r="AW5729"/>
      <c r="AX5729"/>
      <c r="AY5729"/>
      <c r="AZ5729"/>
      <c r="BA5729"/>
      <c r="BB5729"/>
      <c r="BC5729"/>
      <c r="BD5729"/>
      <c r="BE5729"/>
      <c r="BF5729"/>
      <c r="BG5729"/>
      <c r="BH5729"/>
      <c r="BI5729"/>
      <c r="BJ5729"/>
      <c r="BK5729"/>
      <c r="BL5729"/>
      <c r="BM5729"/>
      <c r="BN5729"/>
      <c r="BO5729"/>
      <c r="BP5729"/>
      <c r="BQ5729"/>
      <c r="BR5729"/>
      <c r="BS5729"/>
      <c r="BT5729"/>
      <c r="BU5729"/>
      <c r="BV5729"/>
      <c r="BW5729"/>
      <c r="BX5729"/>
      <c r="BY5729"/>
      <c r="BZ5729"/>
      <c r="CA5729"/>
      <c r="CB5729"/>
      <c r="CC5729"/>
      <c r="CD5729"/>
      <c r="CE5729"/>
      <c r="CF5729"/>
      <c r="CG5729"/>
      <c r="CH5729"/>
      <c r="CI5729"/>
      <c r="CJ5729"/>
      <c r="CK5729"/>
      <c r="CL5729"/>
      <c r="CM5729"/>
      <c r="CN5729"/>
      <c r="CO5729"/>
      <c r="CP5729"/>
      <c r="CQ5729"/>
      <c r="CR5729"/>
      <c r="CS5729"/>
      <c r="CT5729"/>
      <c r="CU5729"/>
      <c r="CV5729"/>
    </row>
    <row r="5730" spans="10:100" x14ac:dyDescent="0.25">
      <c r="J5730"/>
      <c r="K5730"/>
      <c r="L5730"/>
      <c r="M5730"/>
      <c r="N5730"/>
      <c r="O5730"/>
      <c r="P5730"/>
      <c r="Q5730"/>
      <c r="R5730"/>
      <c r="S5730"/>
      <c r="T5730"/>
      <c r="U5730"/>
      <c r="V5730"/>
      <c r="W5730"/>
      <c r="X5730"/>
      <c r="Y5730"/>
      <c r="Z5730"/>
      <c r="AA5730"/>
      <c r="AB5730"/>
      <c r="AC5730"/>
      <c r="AD5730"/>
      <c r="AE5730"/>
      <c r="AF5730"/>
      <c r="AG5730"/>
      <c r="AH5730"/>
      <c r="AI5730"/>
      <c r="AJ5730"/>
      <c r="AK5730"/>
      <c r="AL5730"/>
      <c r="AM5730"/>
      <c r="AN5730"/>
      <c r="AO5730"/>
      <c r="AP5730"/>
      <c r="AQ5730"/>
      <c r="AR5730"/>
      <c r="AS5730"/>
      <c r="AT5730"/>
      <c r="AU5730"/>
      <c r="AV5730"/>
      <c r="AW5730"/>
      <c r="AX5730"/>
      <c r="AY5730"/>
      <c r="AZ5730"/>
      <c r="BA5730"/>
      <c r="BB5730"/>
      <c r="BC5730"/>
      <c r="BD5730"/>
      <c r="BE5730"/>
      <c r="BF5730"/>
      <c r="BG5730"/>
      <c r="BH5730"/>
      <c r="BI5730"/>
      <c r="BJ5730"/>
      <c r="BK5730"/>
      <c r="BL5730"/>
      <c r="BM5730"/>
      <c r="BN5730"/>
      <c r="BO5730"/>
      <c r="BP5730"/>
      <c r="BQ5730"/>
      <c r="BR5730"/>
      <c r="BS5730"/>
      <c r="BT5730"/>
      <c r="BU5730"/>
      <c r="BV5730"/>
      <c r="BW5730"/>
      <c r="BX5730"/>
      <c r="BY5730"/>
      <c r="BZ5730"/>
      <c r="CA5730"/>
      <c r="CB5730"/>
      <c r="CC5730"/>
      <c r="CD5730"/>
      <c r="CE5730"/>
      <c r="CF5730"/>
      <c r="CG5730"/>
      <c r="CH5730"/>
      <c r="CI5730"/>
      <c r="CJ5730"/>
      <c r="CK5730"/>
      <c r="CL5730"/>
      <c r="CM5730"/>
      <c r="CN5730"/>
      <c r="CO5730"/>
      <c r="CP5730"/>
      <c r="CQ5730"/>
      <c r="CR5730"/>
      <c r="CS5730"/>
      <c r="CT5730"/>
      <c r="CU5730"/>
      <c r="CV5730"/>
    </row>
    <row r="5731" spans="10:100" x14ac:dyDescent="0.25">
      <c r="J5731"/>
      <c r="K5731"/>
      <c r="L5731"/>
      <c r="M5731"/>
      <c r="N5731"/>
      <c r="O5731"/>
      <c r="P5731"/>
      <c r="Q5731"/>
      <c r="R5731"/>
      <c r="S5731"/>
      <c r="T5731"/>
      <c r="U5731"/>
      <c r="V5731"/>
      <c r="W5731"/>
      <c r="X5731"/>
      <c r="Y5731"/>
      <c r="Z5731"/>
      <c r="AA5731"/>
      <c r="AB5731"/>
      <c r="AC5731"/>
      <c r="AD5731"/>
      <c r="AE5731"/>
      <c r="AF5731"/>
      <c r="AG5731"/>
      <c r="AH5731"/>
      <c r="AI5731"/>
      <c r="AJ5731"/>
      <c r="AK5731"/>
      <c r="AL5731"/>
      <c r="AM5731"/>
      <c r="AN5731"/>
      <c r="AO5731"/>
      <c r="AP5731"/>
      <c r="AQ5731"/>
      <c r="AR5731"/>
      <c r="AS5731"/>
      <c r="AT5731"/>
      <c r="AU5731"/>
      <c r="AV5731"/>
      <c r="AW5731"/>
      <c r="AX5731"/>
      <c r="AY5731"/>
      <c r="AZ5731"/>
      <c r="BA5731"/>
      <c r="BB5731"/>
      <c r="BC5731"/>
      <c r="BD5731"/>
      <c r="BE5731"/>
      <c r="BF5731"/>
      <c r="BG5731"/>
      <c r="BH5731"/>
      <c r="BI5731"/>
      <c r="BJ5731"/>
      <c r="BK5731"/>
      <c r="BL5731"/>
      <c r="BM5731"/>
      <c r="BN5731"/>
      <c r="BO5731"/>
      <c r="BP5731"/>
      <c r="BQ5731"/>
      <c r="BR5731"/>
      <c r="BS5731"/>
      <c r="BT5731"/>
      <c r="BU5731"/>
      <c r="BV5731"/>
      <c r="BW5731"/>
      <c r="BX5731"/>
      <c r="BY5731"/>
      <c r="BZ5731"/>
      <c r="CA5731"/>
      <c r="CB5731"/>
      <c r="CC5731"/>
      <c r="CD5731"/>
      <c r="CE5731"/>
      <c r="CF5731"/>
      <c r="CG5731"/>
      <c r="CH5731"/>
      <c r="CI5731"/>
      <c r="CJ5731"/>
      <c r="CK5731"/>
      <c r="CL5731"/>
      <c r="CM5731"/>
      <c r="CN5731"/>
      <c r="CO5731"/>
      <c r="CP5731"/>
      <c r="CQ5731"/>
      <c r="CR5731"/>
      <c r="CS5731"/>
      <c r="CT5731"/>
      <c r="CU5731"/>
      <c r="CV5731"/>
    </row>
    <row r="5732" spans="10:100" x14ac:dyDescent="0.25">
      <c r="J5732"/>
      <c r="K5732"/>
      <c r="L5732"/>
      <c r="M5732"/>
      <c r="N5732"/>
      <c r="O5732"/>
      <c r="P5732"/>
      <c r="Q5732"/>
      <c r="R5732"/>
      <c r="S5732"/>
      <c r="T5732"/>
      <c r="U5732"/>
      <c r="V5732"/>
      <c r="W5732"/>
      <c r="X5732"/>
      <c r="Y5732"/>
      <c r="Z5732"/>
      <c r="AA5732"/>
      <c r="AB5732"/>
      <c r="AC5732"/>
      <c r="AD5732"/>
      <c r="AE5732"/>
      <c r="AF5732"/>
      <c r="AG5732"/>
      <c r="AH5732"/>
      <c r="AI5732"/>
      <c r="AJ5732"/>
      <c r="AK5732"/>
      <c r="AL5732"/>
      <c r="AM5732"/>
      <c r="AN5732"/>
      <c r="AO5732"/>
      <c r="AP5732"/>
      <c r="AQ5732"/>
      <c r="AR5732"/>
      <c r="AS5732"/>
      <c r="AT5732"/>
      <c r="AU5732"/>
      <c r="AV5732"/>
      <c r="AW5732"/>
      <c r="AX5732"/>
      <c r="AY5732"/>
      <c r="AZ5732"/>
      <c r="BA5732"/>
      <c r="BB5732"/>
      <c r="BC5732"/>
      <c r="BD5732"/>
      <c r="BE5732"/>
      <c r="BF5732"/>
      <c r="BG5732"/>
      <c r="BH5732"/>
      <c r="BI5732"/>
      <c r="BJ5732"/>
      <c r="BK5732"/>
      <c r="BL5732"/>
      <c r="BM5732"/>
      <c r="BN5732"/>
      <c r="BO5732"/>
      <c r="BP5732"/>
      <c r="BQ5732"/>
      <c r="BR5732"/>
      <c r="BS5732"/>
      <c r="BT5732"/>
      <c r="BU5732"/>
      <c r="BV5732"/>
      <c r="BW5732"/>
      <c r="BX5732"/>
      <c r="BY5732"/>
      <c r="BZ5732"/>
      <c r="CA5732"/>
      <c r="CB5732"/>
      <c r="CC5732"/>
      <c r="CD5732"/>
      <c r="CE5732"/>
      <c r="CF5732"/>
      <c r="CG5732"/>
      <c r="CH5732"/>
      <c r="CI5732"/>
      <c r="CJ5732"/>
      <c r="CK5732"/>
      <c r="CL5732"/>
      <c r="CM5732"/>
      <c r="CN5732"/>
      <c r="CO5732"/>
      <c r="CP5732"/>
      <c r="CQ5732"/>
      <c r="CR5732"/>
      <c r="CS5732"/>
      <c r="CT5732"/>
      <c r="CU5732"/>
      <c r="CV5732"/>
    </row>
    <row r="5733" spans="10:100" x14ac:dyDescent="0.25">
      <c r="J5733"/>
      <c r="K5733"/>
      <c r="L5733"/>
      <c r="M5733"/>
      <c r="N5733"/>
      <c r="O5733"/>
      <c r="P5733"/>
      <c r="Q5733"/>
      <c r="R5733"/>
      <c r="S5733"/>
      <c r="T5733"/>
      <c r="U5733"/>
      <c r="V5733"/>
      <c r="W5733"/>
      <c r="X5733"/>
      <c r="Y5733"/>
      <c r="Z5733"/>
      <c r="AA5733"/>
      <c r="AB5733"/>
      <c r="AC5733"/>
      <c r="AD5733"/>
      <c r="AE5733"/>
      <c r="AF5733"/>
      <c r="AG5733"/>
      <c r="AH5733"/>
      <c r="AI5733"/>
      <c r="AJ5733"/>
      <c r="AK5733"/>
      <c r="AL5733"/>
      <c r="AM5733"/>
      <c r="AN5733"/>
      <c r="AO5733"/>
      <c r="AP5733"/>
      <c r="AQ5733"/>
      <c r="AR5733"/>
      <c r="AS5733"/>
      <c r="AT5733"/>
      <c r="AU5733"/>
      <c r="AV5733"/>
      <c r="AW5733"/>
      <c r="AX5733"/>
      <c r="AY5733"/>
      <c r="AZ5733"/>
      <c r="BA5733"/>
      <c r="BB5733"/>
      <c r="BC5733"/>
      <c r="BD5733"/>
      <c r="BE5733"/>
      <c r="BF5733"/>
      <c r="BG5733"/>
      <c r="BH5733"/>
      <c r="BI5733"/>
      <c r="BJ5733"/>
      <c r="BK5733"/>
      <c r="BL5733"/>
      <c r="BM5733"/>
      <c r="BN5733"/>
      <c r="BO5733"/>
      <c r="BP5733"/>
      <c r="BQ5733"/>
      <c r="BR5733"/>
      <c r="BS5733"/>
      <c r="BT5733"/>
      <c r="BU5733"/>
      <c r="BV5733"/>
      <c r="BW5733"/>
      <c r="BX5733"/>
      <c r="BY5733"/>
      <c r="BZ5733"/>
      <c r="CA5733"/>
      <c r="CB5733"/>
      <c r="CC5733"/>
      <c r="CD5733"/>
      <c r="CE5733"/>
      <c r="CF5733"/>
      <c r="CG5733"/>
      <c r="CH5733"/>
      <c r="CI5733"/>
      <c r="CJ5733"/>
      <c r="CK5733"/>
      <c r="CL5733"/>
      <c r="CM5733"/>
      <c r="CN5733"/>
      <c r="CO5733"/>
      <c r="CP5733"/>
      <c r="CQ5733"/>
      <c r="CR5733"/>
      <c r="CS5733"/>
      <c r="CT5733"/>
      <c r="CU5733"/>
      <c r="CV5733"/>
    </row>
    <row r="5734" spans="10:100" x14ac:dyDescent="0.25">
      <c r="J5734"/>
      <c r="K5734"/>
      <c r="L5734"/>
      <c r="M5734"/>
      <c r="N5734"/>
      <c r="O5734"/>
      <c r="P5734"/>
      <c r="Q5734"/>
      <c r="R5734"/>
      <c r="S5734"/>
      <c r="T5734"/>
      <c r="U5734"/>
      <c r="V5734"/>
      <c r="W5734"/>
      <c r="X5734"/>
      <c r="Y5734"/>
      <c r="Z5734"/>
      <c r="AA5734"/>
      <c r="AB5734"/>
      <c r="AC5734"/>
      <c r="AD5734"/>
      <c r="AE5734"/>
      <c r="AF5734"/>
      <c r="AG5734"/>
      <c r="AH5734"/>
      <c r="AI5734"/>
      <c r="AJ5734"/>
      <c r="AK5734"/>
      <c r="AL5734"/>
      <c r="AM5734"/>
      <c r="AN5734"/>
      <c r="AO5734"/>
      <c r="AP5734"/>
      <c r="AQ5734"/>
      <c r="AR5734"/>
      <c r="AS5734"/>
      <c r="AT5734"/>
      <c r="AU5734"/>
      <c r="AV5734"/>
      <c r="AW5734"/>
      <c r="AX5734"/>
      <c r="AY5734"/>
      <c r="AZ5734"/>
      <c r="BA5734"/>
      <c r="BB5734"/>
      <c r="BC5734"/>
      <c r="BD5734"/>
      <c r="BE5734"/>
      <c r="BF5734"/>
      <c r="BG5734"/>
      <c r="BH5734"/>
      <c r="BI5734"/>
      <c r="BJ5734"/>
      <c r="BK5734"/>
      <c r="BL5734"/>
      <c r="BM5734"/>
      <c r="BN5734"/>
      <c r="BO5734"/>
      <c r="BP5734"/>
      <c r="BQ5734"/>
      <c r="BR5734"/>
      <c r="BS5734"/>
      <c r="BT5734"/>
      <c r="BU5734"/>
      <c r="BV5734"/>
      <c r="BW5734"/>
      <c r="BX5734"/>
      <c r="BY5734"/>
      <c r="BZ5734"/>
      <c r="CA5734"/>
      <c r="CB5734"/>
      <c r="CC5734"/>
      <c r="CD5734"/>
      <c r="CE5734"/>
      <c r="CF5734"/>
      <c r="CG5734"/>
      <c r="CH5734"/>
      <c r="CI5734"/>
      <c r="CJ5734"/>
      <c r="CK5734"/>
      <c r="CL5734"/>
      <c r="CM5734"/>
      <c r="CN5734"/>
      <c r="CO5734"/>
      <c r="CP5734"/>
      <c r="CQ5734"/>
      <c r="CR5734"/>
      <c r="CS5734"/>
      <c r="CT5734"/>
      <c r="CU5734"/>
      <c r="CV5734"/>
    </row>
    <row r="5735" spans="10:100" x14ac:dyDescent="0.25">
      <c r="J5735"/>
      <c r="K5735"/>
      <c r="L5735"/>
      <c r="M5735"/>
      <c r="N5735"/>
      <c r="O5735"/>
      <c r="P5735"/>
      <c r="Q5735"/>
      <c r="R5735"/>
      <c r="S5735"/>
      <c r="T5735"/>
      <c r="U5735"/>
      <c r="V5735"/>
      <c r="W5735"/>
      <c r="X5735"/>
      <c r="Y5735"/>
      <c r="Z5735"/>
      <c r="AA5735"/>
      <c r="AB5735"/>
      <c r="AC5735"/>
      <c r="AD5735"/>
      <c r="AE5735"/>
      <c r="AF5735"/>
      <c r="AG5735"/>
      <c r="AH5735"/>
      <c r="AI5735"/>
      <c r="AJ5735"/>
      <c r="AK5735"/>
      <c r="AL5735"/>
      <c r="AM5735"/>
      <c r="AN5735"/>
      <c r="AO5735"/>
      <c r="AP5735"/>
      <c r="AQ5735"/>
      <c r="AR5735"/>
      <c r="AS5735"/>
      <c r="AT5735"/>
      <c r="AU5735"/>
      <c r="AV5735"/>
      <c r="AW5735"/>
      <c r="AX5735"/>
      <c r="AY5735"/>
      <c r="AZ5735"/>
      <c r="BA5735"/>
      <c r="BB5735"/>
      <c r="BC5735"/>
      <c r="BD5735"/>
      <c r="BE5735"/>
      <c r="BF5735"/>
      <c r="BG5735"/>
      <c r="BH5735"/>
      <c r="BI5735"/>
      <c r="BJ5735"/>
      <c r="BK5735"/>
      <c r="BL5735"/>
      <c r="BM5735"/>
      <c r="BN5735"/>
      <c r="BO5735"/>
      <c r="BP5735"/>
      <c r="BQ5735"/>
      <c r="BR5735"/>
      <c r="BS5735"/>
      <c r="BT5735"/>
      <c r="BU5735"/>
      <c r="BV5735"/>
      <c r="BW5735"/>
      <c r="BX5735"/>
      <c r="BY5735"/>
      <c r="BZ5735"/>
      <c r="CA5735"/>
      <c r="CB5735"/>
      <c r="CC5735"/>
      <c r="CD5735"/>
      <c r="CE5735"/>
      <c r="CF5735"/>
      <c r="CG5735"/>
      <c r="CH5735"/>
      <c r="CI5735"/>
      <c r="CJ5735"/>
      <c r="CK5735"/>
      <c r="CL5735"/>
      <c r="CM5735"/>
      <c r="CN5735"/>
      <c r="CO5735"/>
      <c r="CP5735"/>
      <c r="CQ5735"/>
      <c r="CR5735"/>
      <c r="CS5735"/>
      <c r="CT5735"/>
      <c r="CU5735"/>
      <c r="CV5735"/>
    </row>
    <row r="5736" spans="10:100" x14ac:dyDescent="0.25">
      <c r="J5736"/>
      <c r="K5736"/>
      <c r="L5736"/>
      <c r="M5736"/>
      <c r="N5736"/>
      <c r="O5736"/>
      <c r="P5736"/>
      <c r="Q5736"/>
      <c r="R5736"/>
      <c r="S5736"/>
      <c r="T5736"/>
      <c r="U5736"/>
      <c r="V5736"/>
      <c r="W5736"/>
      <c r="X5736"/>
      <c r="Y5736"/>
      <c r="Z5736"/>
      <c r="AA5736"/>
      <c r="AB5736"/>
      <c r="AC5736"/>
      <c r="AD5736"/>
      <c r="AE5736"/>
      <c r="AF5736"/>
      <c r="AG5736"/>
      <c r="AH5736"/>
      <c r="AI5736"/>
      <c r="AJ5736"/>
      <c r="AK5736"/>
      <c r="AL5736"/>
      <c r="AM5736"/>
      <c r="AN5736"/>
      <c r="AO5736"/>
      <c r="AP5736"/>
      <c r="AQ5736"/>
      <c r="AR5736"/>
      <c r="AS5736"/>
      <c r="AT5736"/>
      <c r="AU5736"/>
      <c r="AV5736"/>
      <c r="AW5736"/>
      <c r="AX5736"/>
      <c r="AY5736"/>
      <c r="AZ5736"/>
      <c r="BA5736"/>
      <c r="BB5736"/>
      <c r="BC5736"/>
      <c r="BD5736"/>
      <c r="BE5736"/>
      <c r="BF5736"/>
      <c r="BG5736"/>
      <c r="BH5736"/>
      <c r="BI5736"/>
      <c r="BJ5736"/>
      <c r="BK5736"/>
      <c r="BL5736"/>
      <c r="BM5736"/>
      <c r="BN5736"/>
      <c r="BO5736"/>
      <c r="BP5736"/>
      <c r="BQ5736"/>
      <c r="BR5736"/>
      <c r="BS5736"/>
      <c r="BT5736"/>
      <c r="BU5736"/>
      <c r="BV5736"/>
      <c r="BW5736"/>
      <c r="BX5736"/>
      <c r="BY5736"/>
      <c r="BZ5736"/>
      <c r="CA5736"/>
      <c r="CB5736"/>
      <c r="CC5736"/>
      <c r="CD5736"/>
      <c r="CE5736"/>
      <c r="CF5736"/>
      <c r="CG5736"/>
      <c r="CH5736"/>
      <c r="CI5736"/>
      <c r="CJ5736"/>
      <c r="CK5736"/>
      <c r="CL5736"/>
      <c r="CM5736"/>
      <c r="CN5736"/>
      <c r="CO5736"/>
      <c r="CP5736"/>
      <c r="CQ5736"/>
      <c r="CR5736"/>
      <c r="CS5736"/>
      <c r="CT5736"/>
      <c r="CU5736"/>
      <c r="CV5736"/>
    </row>
    <row r="5737" spans="10:100" x14ac:dyDescent="0.25">
      <c r="J5737"/>
      <c r="K5737"/>
      <c r="L5737"/>
      <c r="M5737"/>
      <c r="N5737"/>
      <c r="O5737"/>
      <c r="P5737"/>
      <c r="Q5737"/>
      <c r="R5737"/>
      <c r="S5737"/>
      <c r="T5737"/>
      <c r="U5737"/>
      <c r="V5737"/>
      <c r="W5737"/>
      <c r="X5737"/>
      <c r="Y5737"/>
      <c r="Z5737"/>
      <c r="AA5737"/>
      <c r="AB5737"/>
      <c r="AC5737"/>
      <c r="AD5737"/>
      <c r="AE5737"/>
      <c r="AF5737"/>
      <c r="AG5737"/>
      <c r="AH5737"/>
      <c r="AI5737"/>
      <c r="AJ5737"/>
      <c r="AK5737"/>
      <c r="AL5737"/>
      <c r="AM5737"/>
      <c r="AN5737"/>
      <c r="AO5737"/>
      <c r="AP5737"/>
      <c r="AQ5737"/>
      <c r="AR5737"/>
      <c r="AS5737"/>
      <c r="AT5737"/>
      <c r="AU5737"/>
      <c r="AV5737"/>
      <c r="AW5737"/>
      <c r="AX5737"/>
      <c r="AY5737"/>
      <c r="AZ5737"/>
      <c r="BA5737"/>
      <c r="BB5737"/>
      <c r="BC5737"/>
      <c r="BD5737"/>
      <c r="BE5737"/>
      <c r="BF5737"/>
      <c r="BG5737"/>
      <c r="BH5737"/>
      <c r="BI5737"/>
      <c r="BJ5737"/>
      <c r="BK5737"/>
      <c r="BL5737"/>
      <c r="BM5737"/>
      <c r="BN5737"/>
      <c r="BO5737"/>
      <c r="BP5737"/>
      <c r="BQ5737"/>
      <c r="BR5737"/>
      <c r="BS5737"/>
      <c r="BT5737"/>
      <c r="BU5737"/>
      <c r="BV5737"/>
      <c r="BW5737"/>
      <c r="BX5737"/>
      <c r="BY5737"/>
      <c r="BZ5737"/>
      <c r="CA5737"/>
      <c r="CB5737"/>
      <c r="CC5737"/>
      <c r="CD5737"/>
      <c r="CE5737"/>
      <c r="CF5737"/>
      <c r="CG5737"/>
      <c r="CH5737"/>
      <c r="CI5737"/>
      <c r="CJ5737"/>
      <c r="CK5737"/>
      <c r="CL5737"/>
      <c r="CM5737"/>
      <c r="CN5737"/>
      <c r="CO5737"/>
      <c r="CP5737"/>
      <c r="CQ5737"/>
      <c r="CR5737"/>
      <c r="CS5737"/>
      <c r="CT5737"/>
      <c r="CU5737"/>
      <c r="CV5737"/>
    </row>
    <row r="5738" spans="10:100" x14ac:dyDescent="0.25">
      <c r="J5738"/>
      <c r="K5738"/>
      <c r="L5738"/>
      <c r="M5738"/>
      <c r="N5738"/>
      <c r="O5738"/>
      <c r="P5738"/>
      <c r="Q5738"/>
      <c r="R5738"/>
      <c r="S5738"/>
      <c r="T5738"/>
      <c r="U5738"/>
      <c r="V5738"/>
      <c r="W5738"/>
      <c r="X5738"/>
      <c r="Y5738"/>
      <c r="Z5738"/>
      <c r="AA5738"/>
      <c r="AB5738"/>
      <c r="AC5738"/>
      <c r="AD5738"/>
      <c r="AE5738"/>
      <c r="AF5738"/>
      <c r="AG5738"/>
      <c r="AH5738"/>
      <c r="AI5738"/>
      <c r="AJ5738"/>
      <c r="AK5738"/>
      <c r="AL5738"/>
      <c r="AM5738"/>
      <c r="AN5738"/>
      <c r="AO5738"/>
      <c r="AP5738"/>
      <c r="AQ5738"/>
      <c r="AR5738"/>
      <c r="AS5738"/>
      <c r="AT5738"/>
      <c r="AU5738"/>
      <c r="AV5738"/>
      <c r="AW5738"/>
      <c r="AX5738"/>
      <c r="AY5738"/>
      <c r="AZ5738"/>
      <c r="BA5738"/>
      <c r="BB5738"/>
      <c r="BC5738"/>
      <c r="BD5738"/>
      <c r="BE5738"/>
      <c r="BF5738"/>
      <c r="BG5738"/>
      <c r="BH5738"/>
      <c r="BI5738"/>
      <c r="BJ5738"/>
      <c r="BK5738"/>
      <c r="BL5738"/>
      <c r="BM5738"/>
      <c r="BN5738"/>
      <c r="BO5738"/>
      <c r="BP5738"/>
      <c r="BQ5738"/>
      <c r="BR5738"/>
      <c r="BS5738"/>
      <c r="BT5738"/>
      <c r="BU5738"/>
      <c r="BV5738"/>
      <c r="BW5738"/>
      <c r="BX5738"/>
      <c r="BY5738"/>
      <c r="BZ5738"/>
      <c r="CA5738"/>
      <c r="CB5738"/>
      <c r="CC5738"/>
      <c r="CD5738"/>
      <c r="CE5738"/>
      <c r="CF5738"/>
      <c r="CG5738"/>
      <c r="CH5738"/>
      <c r="CI5738"/>
      <c r="CJ5738"/>
      <c r="CK5738"/>
      <c r="CL5738"/>
      <c r="CM5738"/>
      <c r="CN5738"/>
      <c r="CO5738"/>
      <c r="CP5738"/>
      <c r="CQ5738"/>
      <c r="CR5738"/>
      <c r="CS5738"/>
      <c r="CT5738"/>
      <c r="CU5738"/>
      <c r="CV5738"/>
    </row>
    <row r="5739" spans="10:100" x14ac:dyDescent="0.25">
      <c r="J5739"/>
      <c r="K5739"/>
      <c r="L5739"/>
      <c r="M5739"/>
      <c r="N5739"/>
      <c r="O5739"/>
      <c r="P5739"/>
      <c r="Q5739"/>
      <c r="R5739"/>
      <c r="S5739"/>
      <c r="T5739"/>
      <c r="U5739"/>
      <c r="V5739"/>
      <c r="W5739"/>
      <c r="X5739"/>
      <c r="Y5739"/>
      <c r="Z5739"/>
      <c r="AA5739"/>
      <c r="AB5739"/>
      <c r="AC5739"/>
      <c r="AD5739"/>
      <c r="AE5739"/>
      <c r="AF5739"/>
      <c r="AG5739"/>
      <c r="AH5739"/>
      <c r="AI5739"/>
      <c r="AJ5739"/>
      <c r="AK5739"/>
      <c r="AL5739"/>
      <c r="AM5739"/>
      <c r="AN5739"/>
      <c r="AO5739"/>
      <c r="AP5739"/>
      <c r="AQ5739"/>
      <c r="AR5739"/>
      <c r="AS5739"/>
      <c r="AT5739"/>
      <c r="AU5739"/>
      <c r="AV5739"/>
      <c r="AW5739"/>
      <c r="AX5739"/>
      <c r="AY5739"/>
      <c r="AZ5739"/>
      <c r="BA5739"/>
      <c r="BB5739"/>
      <c r="BC5739"/>
      <c r="BD5739"/>
      <c r="BE5739"/>
      <c r="BF5739"/>
      <c r="BG5739"/>
      <c r="BH5739"/>
      <c r="BI5739"/>
      <c r="BJ5739"/>
      <c r="BK5739"/>
      <c r="BL5739"/>
      <c r="BM5739"/>
      <c r="BN5739"/>
      <c r="BO5739"/>
      <c r="BP5739"/>
      <c r="BQ5739"/>
      <c r="BR5739"/>
      <c r="BS5739"/>
      <c r="BT5739"/>
      <c r="BU5739"/>
      <c r="BV5739"/>
      <c r="BW5739"/>
      <c r="BX5739"/>
      <c r="BY5739"/>
      <c r="BZ5739"/>
      <c r="CA5739"/>
      <c r="CB5739"/>
      <c r="CC5739"/>
      <c r="CD5739"/>
      <c r="CE5739"/>
      <c r="CF5739"/>
      <c r="CG5739"/>
      <c r="CH5739"/>
      <c r="CI5739"/>
      <c r="CJ5739"/>
      <c r="CK5739"/>
      <c r="CL5739"/>
      <c r="CM5739"/>
      <c r="CN5739"/>
      <c r="CO5739"/>
      <c r="CP5739"/>
      <c r="CQ5739"/>
      <c r="CR5739"/>
      <c r="CS5739"/>
      <c r="CT5739"/>
      <c r="CU5739"/>
      <c r="CV5739"/>
    </row>
    <row r="5740" spans="10:100" x14ac:dyDescent="0.25">
      <c r="J5740"/>
      <c r="K5740"/>
      <c r="L5740"/>
      <c r="M5740"/>
      <c r="N5740"/>
      <c r="O5740"/>
      <c r="P5740"/>
      <c r="Q5740"/>
      <c r="R5740"/>
      <c r="S5740"/>
      <c r="T5740"/>
      <c r="U5740"/>
      <c r="V5740"/>
      <c r="W5740"/>
      <c r="X5740"/>
      <c r="Y5740"/>
      <c r="Z5740"/>
      <c r="AA5740"/>
      <c r="AB5740"/>
      <c r="AC5740"/>
      <c r="AD5740"/>
      <c r="AE5740"/>
      <c r="AF5740"/>
      <c r="AG5740"/>
      <c r="AH5740"/>
      <c r="AI5740"/>
      <c r="AJ5740"/>
      <c r="AK5740"/>
      <c r="AL5740"/>
      <c r="AM5740"/>
      <c r="AN5740"/>
      <c r="AO5740"/>
      <c r="AP5740"/>
      <c r="AQ5740"/>
      <c r="AR5740"/>
      <c r="AS5740"/>
      <c r="AT5740"/>
      <c r="AU5740"/>
      <c r="AV5740"/>
      <c r="AW5740"/>
      <c r="AX5740"/>
      <c r="AY5740"/>
      <c r="AZ5740"/>
      <c r="BA5740"/>
      <c r="BB5740"/>
      <c r="BC5740"/>
      <c r="BD5740"/>
      <c r="BE5740"/>
      <c r="BF5740"/>
      <c r="BG5740"/>
      <c r="BH5740"/>
      <c r="BI5740"/>
      <c r="BJ5740"/>
      <c r="BK5740"/>
      <c r="BL5740"/>
      <c r="BM5740"/>
      <c r="BN5740"/>
      <c r="BO5740"/>
      <c r="BP5740"/>
      <c r="BQ5740"/>
      <c r="BR5740"/>
      <c r="BS5740"/>
      <c r="BT5740"/>
      <c r="BU5740"/>
      <c r="BV5740"/>
      <c r="BW5740"/>
      <c r="BX5740"/>
      <c r="BY5740"/>
      <c r="BZ5740"/>
      <c r="CA5740"/>
      <c r="CB5740"/>
      <c r="CC5740"/>
      <c r="CD5740"/>
      <c r="CE5740"/>
      <c r="CF5740"/>
      <c r="CG5740"/>
      <c r="CH5740"/>
      <c r="CI5740"/>
      <c r="CJ5740"/>
      <c r="CK5740"/>
      <c r="CL5740"/>
      <c r="CM5740"/>
      <c r="CN5740"/>
      <c r="CO5740"/>
      <c r="CP5740"/>
      <c r="CQ5740"/>
      <c r="CR5740"/>
      <c r="CS5740"/>
      <c r="CT5740"/>
      <c r="CU5740"/>
      <c r="CV5740"/>
    </row>
    <row r="5741" spans="10:100" x14ac:dyDescent="0.25">
      <c r="J5741"/>
      <c r="K5741"/>
      <c r="L5741"/>
      <c r="M5741"/>
      <c r="N5741"/>
      <c r="O5741"/>
      <c r="P5741"/>
      <c r="Q5741"/>
      <c r="R5741"/>
      <c r="S5741"/>
      <c r="T5741"/>
      <c r="U5741"/>
      <c r="V5741"/>
      <c r="W5741"/>
      <c r="X5741"/>
      <c r="Y5741"/>
      <c r="Z5741"/>
      <c r="AA5741"/>
      <c r="AB5741"/>
      <c r="AC5741"/>
      <c r="AD5741"/>
      <c r="AE5741"/>
      <c r="AF5741"/>
      <c r="AG5741"/>
      <c r="AH5741"/>
      <c r="AI5741"/>
      <c r="AJ5741"/>
      <c r="AK5741"/>
      <c r="AL5741"/>
      <c r="AM5741"/>
      <c r="AN5741"/>
      <c r="AO5741"/>
      <c r="AP5741"/>
      <c r="AQ5741"/>
      <c r="AR5741"/>
      <c r="AS5741"/>
      <c r="AT5741"/>
      <c r="AU5741"/>
      <c r="AV5741"/>
      <c r="AW5741"/>
      <c r="AX5741"/>
      <c r="AY5741"/>
      <c r="AZ5741"/>
      <c r="BA5741"/>
      <c r="BB5741"/>
      <c r="BC5741"/>
      <c r="BD5741"/>
      <c r="BE5741"/>
      <c r="BF5741"/>
      <c r="BG5741"/>
      <c r="BH5741"/>
      <c r="BI5741"/>
      <c r="BJ5741"/>
      <c r="BK5741"/>
      <c r="BL5741"/>
      <c r="BM5741"/>
      <c r="BN5741"/>
      <c r="BO5741"/>
      <c r="BP5741"/>
      <c r="BQ5741"/>
      <c r="BR5741"/>
      <c r="BS5741"/>
      <c r="BT5741"/>
      <c r="BU5741"/>
      <c r="BV5741"/>
      <c r="BW5741"/>
      <c r="BX5741"/>
      <c r="BY5741"/>
      <c r="BZ5741"/>
      <c r="CA5741"/>
      <c r="CB5741"/>
      <c r="CC5741"/>
      <c r="CD5741"/>
      <c r="CE5741"/>
      <c r="CF5741"/>
      <c r="CG5741"/>
      <c r="CH5741"/>
      <c r="CI5741"/>
      <c r="CJ5741"/>
      <c r="CK5741"/>
      <c r="CL5741"/>
      <c r="CM5741"/>
      <c r="CN5741"/>
      <c r="CO5741"/>
      <c r="CP5741"/>
      <c r="CQ5741"/>
      <c r="CR5741"/>
      <c r="CS5741"/>
      <c r="CT5741"/>
      <c r="CU5741"/>
      <c r="CV5741"/>
    </row>
    <row r="5742" spans="10:100" x14ac:dyDescent="0.25">
      <c r="J5742"/>
      <c r="K5742"/>
      <c r="L5742"/>
      <c r="M5742"/>
      <c r="N5742"/>
      <c r="O5742"/>
      <c r="P5742"/>
      <c r="Q5742"/>
      <c r="R5742"/>
      <c r="S5742"/>
      <c r="T5742"/>
      <c r="U5742"/>
      <c r="V5742"/>
      <c r="W5742"/>
      <c r="X5742"/>
      <c r="Y5742"/>
      <c r="Z5742"/>
      <c r="AA5742"/>
      <c r="AB5742"/>
      <c r="AC5742"/>
      <c r="AD5742"/>
      <c r="AE5742"/>
      <c r="AF5742"/>
      <c r="AG5742"/>
      <c r="AH5742"/>
      <c r="AI5742"/>
      <c r="AJ5742"/>
      <c r="AK5742"/>
      <c r="AL5742"/>
      <c r="AM5742"/>
      <c r="AN5742"/>
      <c r="AO5742"/>
      <c r="AP5742"/>
      <c r="AQ5742"/>
      <c r="AR5742"/>
      <c r="AS5742"/>
      <c r="AT5742"/>
      <c r="AU5742"/>
      <c r="AV5742"/>
      <c r="AW5742"/>
      <c r="AX5742"/>
      <c r="AY5742"/>
      <c r="AZ5742"/>
      <c r="BA5742"/>
      <c r="BB5742"/>
      <c r="BC5742"/>
      <c r="BD5742"/>
      <c r="BE5742"/>
      <c r="BF5742"/>
      <c r="BG5742"/>
      <c r="BH5742"/>
      <c r="BI5742"/>
      <c r="BJ5742"/>
      <c r="BK5742"/>
      <c r="BL5742"/>
      <c r="BM5742"/>
      <c r="BN5742"/>
      <c r="BO5742"/>
      <c r="BP5742"/>
      <c r="BQ5742"/>
      <c r="BR5742"/>
      <c r="BS5742"/>
      <c r="BT5742"/>
      <c r="BU5742"/>
      <c r="BV5742"/>
      <c r="BW5742"/>
      <c r="BX5742"/>
      <c r="BY5742"/>
      <c r="BZ5742"/>
      <c r="CA5742"/>
      <c r="CB5742"/>
      <c r="CC5742"/>
      <c r="CD5742"/>
      <c r="CE5742"/>
      <c r="CF5742"/>
      <c r="CG5742"/>
      <c r="CH5742"/>
      <c r="CI5742"/>
      <c r="CJ5742"/>
      <c r="CK5742"/>
      <c r="CL5742"/>
      <c r="CM5742"/>
      <c r="CN5742"/>
      <c r="CO5742"/>
      <c r="CP5742"/>
      <c r="CQ5742"/>
      <c r="CR5742"/>
      <c r="CS5742"/>
      <c r="CT5742"/>
      <c r="CU5742"/>
      <c r="CV5742"/>
    </row>
    <row r="5743" spans="10:100" x14ac:dyDescent="0.25">
      <c r="J5743"/>
      <c r="K5743"/>
      <c r="L5743"/>
      <c r="M5743"/>
      <c r="N5743"/>
      <c r="O5743"/>
      <c r="P5743"/>
      <c r="Q5743"/>
      <c r="R5743"/>
      <c r="S5743"/>
      <c r="T5743"/>
      <c r="U5743"/>
      <c r="V5743"/>
      <c r="W5743"/>
      <c r="X5743"/>
      <c r="Y5743"/>
      <c r="Z5743"/>
      <c r="AA5743"/>
      <c r="AB5743"/>
      <c r="AC5743"/>
      <c r="AD5743"/>
      <c r="AE5743"/>
      <c r="AF5743"/>
      <c r="AG5743"/>
      <c r="AH5743"/>
      <c r="AI5743"/>
      <c r="AJ5743"/>
      <c r="AK5743"/>
      <c r="AL5743"/>
      <c r="AM5743"/>
      <c r="AN5743"/>
      <c r="AO5743"/>
      <c r="AP5743"/>
      <c r="AQ5743"/>
      <c r="AR5743"/>
      <c r="AS5743"/>
      <c r="AT5743"/>
      <c r="AU5743"/>
      <c r="AV5743"/>
      <c r="AW5743"/>
      <c r="AX5743"/>
      <c r="AY5743"/>
      <c r="AZ5743"/>
      <c r="BA5743"/>
      <c r="BB5743"/>
      <c r="BC5743"/>
      <c r="BD5743"/>
      <c r="BE5743"/>
      <c r="BF5743"/>
      <c r="BG5743"/>
      <c r="BH5743"/>
      <c r="BI5743"/>
      <c r="BJ5743"/>
      <c r="BK5743"/>
      <c r="BL5743"/>
      <c r="BM5743"/>
      <c r="BN5743"/>
      <c r="BO5743"/>
      <c r="BP5743"/>
      <c r="BQ5743"/>
      <c r="BR5743"/>
      <c r="BS5743"/>
      <c r="BT5743"/>
      <c r="BU5743"/>
      <c r="BV5743"/>
      <c r="BW5743"/>
      <c r="BX5743"/>
      <c r="BY5743"/>
      <c r="BZ5743"/>
      <c r="CA5743"/>
      <c r="CB5743"/>
      <c r="CC5743"/>
      <c r="CD5743"/>
      <c r="CE5743"/>
      <c r="CF5743"/>
      <c r="CG5743"/>
      <c r="CH5743"/>
      <c r="CI5743"/>
      <c r="CJ5743"/>
      <c r="CK5743"/>
      <c r="CL5743"/>
      <c r="CM5743"/>
      <c r="CN5743"/>
      <c r="CO5743"/>
      <c r="CP5743"/>
      <c r="CQ5743"/>
      <c r="CR5743"/>
      <c r="CS5743"/>
      <c r="CT5743"/>
      <c r="CU5743"/>
      <c r="CV5743"/>
    </row>
    <row r="5744" spans="10:100" x14ac:dyDescent="0.25">
      <c r="J5744"/>
      <c r="K5744"/>
      <c r="L5744"/>
      <c r="M5744"/>
      <c r="N5744"/>
      <c r="O5744"/>
      <c r="P5744"/>
      <c r="Q5744"/>
      <c r="R5744"/>
      <c r="S5744"/>
      <c r="T5744"/>
      <c r="U5744"/>
      <c r="V5744"/>
      <c r="W5744"/>
      <c r="X5744"/>
      <c r="Y5744"/>
      <c r="Z5744"/>
      <c r="AA5744"/>
      <c r="AB5744"/>
      <c r="AC5744"/>
      <c r="AD5744"/>
      <c r="AE5744"/>
      <c r="AF5744"/>
      <c r="AG5744"/>
      <c r="AH5744"/>
      <c r="AI5744"/>
      <c r="AJ5744"/>
      <c r="AK5744"/>
      <c r="AL5744"/>
      <c r="AM5744"/>
      <c r="AN5744"/>
      <c r="AO5744"/>
      <c r="AP5744"/>
      <c r="AQ5744"/>
      <c r="AR5744"/>
      <c r="AS5744"/>
      <c r="AT5744"/>
      <c r="AU5744"/>
      <c r="AV5744"/>
      <c r="AW5744"/>
      <c r="AX5744"/>
      <c r="AY5744"/>
      <c r="AZ5744"/>
      <c r="BA5744"/>
      <c r="BB5744"/>
      <c r="BC5744"/>
      <c r="BD5744"/>
      <c r="BE5744"/>
      <c r="BF5744"/>
      <c r="BG5744"/>
      <c r="BH5744"/>
      <c r="BI5744"/>
      <c r="BJ5744"/>
      <c r="BK5744"/>
      <c r="BL5744"/>
      <c r="BM5744"/>
      <c r="BN5744"/>
      <c r="BO5744"/>
      <c r="BP5744"/>
      <c r="BQ5744"/>
      <c r="BR5744"/>
      <c r="BS5744"/>
      <c r="BT5744"/>
      <c r="BU5744"/>
      <c r="BV5744"/>
      <c r="BW5744"/>
      <c r="BX5744"/>
      <c r="BY5744"/>
      <c r="BZ5744"/>
      <c r="CA5744"/>
      <c r="CB5744"/>
      <c r="CC5744"/>
      <c r="CD5744"/>
      <c r="CE5744"/>
      <c r="CF5744"/>
      <c r="CG5744"/>
      <c r="CH5744"/>
      <c r="CI5744"/>
      <c r="CJ5744"/>
      <c r="CK5744"/>
      <c r="CL5744"/>
      <c r="CM5744"/>
      <c r="CN5744"/>
      <c r="CO5744"/>
      <c r="CP5744"/>
      <c r="CQ5744"/>
      <c r="CR5744"/>
      <c r="CS5744"/>
      <c r="CT5744"/>
      <c r="CU5744"/>
      <c r="CV5744"/>
    </row>
    <row r="5745" spans="10:100" x14ac:dyDescent="0.25">
      <c r="J5745"/>
      <c r="K5745"/>
      <c r="L5745"/>
      <c r="M5745"/>
      <c r="N5745"/>
      <c r="O5745"/>
      <c r="P5745"/>
      <c r="Q5745"/>
      <c r="R5745"/>
      <c r="S5745"/>
      <c r="T5745"/>
      <c r="U5745"/>
      <c r="V5745"/>
      <c r="W5745"/>
      <c r="X5745"/>
      <c r="Y5745"/>
      <c r="Z5745"/>
      <c r="AA5745"/>
      <c r="AB5745"/>
      <c r="AC5745"/>
      <c r="AD5745"/>
      <c r="AE5745"/>
      <c r="AF5745"/>
      <c r="AG5745"/>
      <c r="AH5745"/>
      <c r="AI5745"/>
      <c r="AJ5745"/>
      <c r="AK5745"/>
      <c r="AL5745"/>
      <c r="AM5745"/>
      <c r="AN5745"/>
      <c r="AO5745"/>
      <c r="AP5745"/>
      <c r="AQ5745"/>
      <c r="AR5745"/>
      <c r="AS5745"/>
      <c r="AT5745"/>
      <c r="AU5745"/>
      <c r="AV5745"/>
      <c r="AW5745"/>
      <c r="AX5745"/>
      <c r="AY5745"/>
      <c r="AZ5745"/>
      <c r="BA5745"/>
      <c r="BB5745"/>
      <c r="BC5745"/>
      <c r="BD5745"/>
      <c r="BE5745"/>
      <c r="BF5745"/>
      <c r="BG5745"/>
      <c r="BH5745"/>
      <c r="BI5745"/>
      <c r="BJ5745"/>
      <c r="BK5745"/>
      <c r="BL5745"/>
      <c r="BM5745"/>
      <c r="BN5745"/>
      <c r="BO5745"/>
      <c r="BP5745"/>
      <c r="BQ5745"/>
      <c r="BR5745"/>
      <c r="BS5745"/>
      <c r="BT5745"/>
      <c r="BU5745"/>
      <c r="BV5745"/>
      <c r="BW5745"/>
      <c r="BX5745"/>
      <c r="BY5745"/>
      <c r="BZ5745"/>
      <c r="CA5745"/>
      <c r="CB5745"/>
      <c r="CC5745"/>
      <c r="CD5745"/>
      <c r="CE5745"/>
      <c r="CF5745"/>
      <c r="CG5745"/>
      <c r="CH5745"/>
      <c r="CI5745"/>
      <c r="CJ5745"/>
      <c r="CK5745"/>
      <c r="CL5745"/>
      <c r="CM5745"/>
      <c r="CN5745"/>
      <c r="CO5745"/>
      <c r="CP5745"/>
      <c r="CQ5745"/>
      <c r="CR5745"/>
      <c r="CS5745"/>
      <c r="CT5745"/>
      <c r="CU5745"/>
      <c r="CV5745"/>
    </row>
    <row r="5746" spans="10:100" x14ac:dyDescent="0.25">
      <c r="J5746"/>
      <c r="K5746"/>
      <c r="L5746"/>
      <c r="M5746"/>
      <c r="N5746"/>
      <c r="O5746"/>
      <c r="P5746"/>
      <c r="Q5746"/>
      <c r="R5746"/>
      <c r="S5746"/>
      <c r="T5746"/>
      <c r="U5746"/>
      <c r="V5746"/>
      <c r="W5746"/>
      <c r="X5746"/>
      <c r="Y5746"/>
      <c r="Z5746"/>
      <c r="AA5746"/>
      <c r="AB5746"/>
      <c r="AC5746"/>
      <c r="AD5746"/>
      <c r="AE5746"/>
      <c r="AF5746"/>
      <c r="AG5746"/>
      <c r="AH5746"/>
      <c r="AI5746"/>
      <c r="AJ5746"/>
      <c r="AK5746"/>
      <c r="AL5746"/>
      <c r="AM5746"/>
      <c r="AN5746"/>
      <c r="AO5746"/>
      <c r="AP5746"/>
      <c r="AQ5746"/>
      <c r="AR5746"/>
      <c r="AS5746"/>
      <c r="AT5746"/>
      <c r="AU5746"/>
      <c r="AV5746"/>
      <c r="AW5746"/>
      <c r="AX5746"/>
      <c r="AY5746"/>
      <c r="AZ5746"/>
      <c r="BA5746"/>
      <c r="BB5746"/>
      <c r="BC5746"/>
      <c r="BD5746"/>
      <c r="BE5746"/>
      <c r="BF5746"/>
      <c r="BG5746"/>
      <c r="BH5746"/>
      <c r="BI5746"/>
      <c r="BJ5746"/>
      <c r="BK5746"/>
      <c r="BL5746"/>
      <c r="BM5746"/>
      <c r="BN5746"/>
      <c r="BO5746"/>
      <c r="BP5746"/>
      <c r="BQ5746"/>
      <c r="BR5746"/>
      <c r="BS5746"/>
      <c r="BT5746"/>
      <c r="BU5746"/>
      <c r="BV5746"/>
      <c r="BW5746"/>
      <c r="BX5746"/>
      <c r="BY5746"/>
      <c r="BZ5746"/>
      <c r="CA5746"/>
      <c r="CB5746"/>
      <c r="CC5746"/>
      <c r="CD5746"/>
      <c r="CE5746"/>
      <c r="CF5746"/>
      <c r="CG5746"/>
      <c r="CH5746"/>
      <c r="CI5746"/>
      <c r="CJ5746"/>
      <c r="CK5746"/>
      <c r="CL5746"/>
      <c r="CM5746"/>
      <c r="CN5746"/>
      <c r="CO5746"/>
      <c r="CP5746"/>
      <c r="CQ5746"/>
      <c r="CR5746"/>
      <c r="CS5746"/>
      <c r="CT5746"/>
      <c r="CU5746"/>
      <c r="CV5746"/>
    </row>
    <row r="5747" spans="10:100" x14ac:dyDescent="0.25">
      <c r="J5747"/>
      <c r="K5747"/>
      <c r="L5747"/>
      <c r="M5747"/>
      <c r="N5747"/>
      <c r="O5747"/>
      <c r="P5747"/>
      <c r="Q5747"/>
      <c r="R5747"/>
      <c r="S5747"/>
      <c r="T5747"/>
      <c r="U5747"/>
      <c r="V5747"/>
      <c r="W5747"/>
      <c r="X5747"/>
      <c r="Y5747"/>
      <c r="Z5747"/>
      <c r="AA5747"/>
      <c r="AB5747"/>
      <c r="AC5747"/>
      <c r="AD5747"/>
      <c r="AE5747"/>
      <c r="AF5747"/>
      <c r="AG5747"/>
      <c r="AH5747"/>
      <c r="AI5747"/>
      <c r="AJ5747"/>
      <c r="AK5747"/>
      <c r="AL5747"/>
      <c r="AM5747"/>
      <c r="AN5747"/>
      <c r="AO5747"/>
      <c r="AP5747"/>
      <c r="AQ5747"/>
      <c r="AR5747"/>
      <c r="AS5747"/>
      <c r="AT5747"/>
      <c r="AU5747"/>
      <c r="AV5747"/>
      <c r="AW5747"/>
      <c r="AX5747"/>
      <c r="AY5747"/>
      <c r="AZ5747"/>
      <c r="BA5747"/>
      <c r="BB5747"/>
      <c r="BC5747"/>
      <c r="BD5747"/>
      <c r="BE5747"/>
      <c r="BF5747"/>
      <c r="BG5747"/>
      <c r="BH5747"/>
      <c r="BI5747"/>
      <c r="BJ5747"/>
      <c r="BK5747"/>
      <c r="BL5747"/>
      <c r="BM5747"/>
      <c r="BN5747"/>
      <c r="BO5747"/>
      <c r="BP5747"/>
      <c r="BQ5747"/>
      <c r="BR5747"/>
      <c r="BS5747"/>
      <c r="BT5747"/>
      <c r="BU5747"/>
      <c r="BV5747"/>
      <c r="BW5747"/>
      <c r="BX5747"/>
      <c r="BY5747"/>
      <c r="BZ5747"/>
      <c r="CA5747"/>
      <c r="CB5747"/>
      <c r="CC5747"/>
      <c r="CD5747"/>
      <c r="CE5747"/>
      <c r="CF5747"/>
      <c r="CG5747"/>
      <c r="CH5747"/>
      <c r="CI5747"/>
      <c r="CJ5747"/>
      <c r="CK5747"/>
      <c r="CL5747"/>
      <c r="CM5747"/>
      <c r="CN5747"/>
      <c r="CO5747"/>
      <c r="CP5747"/>
      <c r="CQ5747"/>
      <c r="CR5747"/>
      <c r="CS5747"/>
      <c r="CT5747"/>
      <c r="CU5747"/>
      <c r="CV5747"/>
    </row>
    <row r="5748" spans="10:100" x14ac:dyDescent="0.25">
      <c r="J5748"/>
      <c r="K5748"/>
      <c r="L5748"/>
      <c r="M5748"/>
      <c r="N5748"/>
      <c r="O5748"/>
      <c r="P5748"/>
      <c r="Q5748"/>
      <c r="R5748"/>
      <c r="S5748"/>
      <c r="T5748"/>
      <c r="U5748"/>
      <c r="V5748"/>
      <c r="W5748"/>
      <c r="X5748"/>
      <c r="Y5748"/>
      <c r="Z5748"/>
      <c r="AA5748"/>
      <c r="AB5748"/>
      <c r="AC5748"/>
      <c r="AD5748"/>
      <c r="AE5748"/>
      <c r="AF5748"/>
      <c r="AG5748"/>
      <c r="AH5748"/>
      <c r="AI5748"/>
      <c r="AJ5748"/>
      <c r="AK5748"/>
      <c r="AL5748"/>
      <c r="AM5748"/>
      <c r="AN5748"/>
      <c r="AO5748"/>
      <c r="AP5748"/>
      <c r="AQ5748"/>
      <c r="AR5748"/>
      <c r="AS5748"/>
      <c r="AT5748"/>
      <c r="AU5748"/>
      <c r="AV5748"/>
      <c r="AW5748"/>
      <c r="AX5748"/>
      <c r="AY5748"/>
      <c r="AZ5748"/>
      <c r="BA5748"/>
      <c r="BB5748"/>
      <c r="BC5748"/>
      <c r="BD5748"/>
      <c r="BE5748"/>
      <c r="BF5748"/>
      <c r="BG5748"/>
      <c r="BH5748"/>
      <c r="BI5748"/>
      <c r="BJ5748"/>
      <c r="BK5748"/>
      <c r="BL5748"/>
      <c r="BM5748"/>
      <c r="BN5748"/>
      <c r="BO5748"/>
      <c r="BP5748"/>
      <c r="BQ5748"/>
      <c r="BR5748"/>
      <c r="BS5748"/>
      <c r="BT5748"/>
      <c r="BU5748"/>
      <c r="BV5748"/>
      <c r="BW5748"/>
      <c r="BX5748"/>
      <c r="BY5748"/>
      <c r="BZ5748"/>
      <c r="CA5748"/>
      <c r="CB5748"/>
      <c r="CC5748"/>
      <c r="CD5748"/>
      <c r="CE5748"/>
      <c r="CF5748"/>
      <c r="CG5748"/>
      <c r="CH5748"/>
      <c r="CI5748"/>
      <c r="CJ5748"/>
      <c r="CK5748"/>
      <c r="CL5748"/>
      <c r="CM5748"/>
      <c r="CN5748"/>
      <c r="CO5748"/>
      <c r="CP5748"/>
      <c r="CQ5748"/>
      <c r="CR5748"/>
      <c r="CS5748"/>
      <c r="CT5748"/>
      <c r="CU5748"/>
      <c r="CV5748"/>
    </row>
    <row r="5749" spans="10:100" x14ac:dyDescent="0.25">
      <c r="J5749"/>
      <c r="K5749"/>
      <c r="L5749"/>
      <c r="M5749"/>
      <c r="N5749"/>
      <c r="O5749"/>
      <c r="P5749"/>
      <c r="Q5749"/>
      <c r="R5749"/>
      <c r="S5749"/>
      <c r="T5749"/>
      <c r="U5749"/>
      <c r="V5749"/>
      <c r="W5749"/>
      <c r="X5749"/>
      <c r="Y5749"/>
      <c r="Z5749"/>
      <c r="AA5749"/>
      <c r="AB5749"/>
      <c r="AC5749"/>
      <c r="AD5749"/>
      <c r="AE5749"/>
      <c r="AF5749"/>
      <c r="AG5749"/>
      <c r="AH5749"/>
      <c r="AI5749"/>
      <c r="AJ5749"/>
      <c r="AK5749"/>
      <c r="AL5749"/>
      <c r="AM5749"/>
      <c r="AN5749"/>
      <c r="AO5749"/>
      <c r="AP5749"/>
      <c r="AQ5749"/>
      <c r="AR5749"/>
      <c r="AS5749"/>
      <c r="AT5749"/>
      <c r="AU5749"/>
      <c r="AV5749"/>
      <c r="AW5749"/>
      <c r="AX5749"/>
      <c r="AY5749"/>
      <c r="AZ5749"/>
      <c r="BA5749"/>
      <c r="BB5749"/>
      <c r="BC5749"/>
      <c r="BD5749"/>
      <c r="BE5749"/>
      <c r="BF5749"/>
      <c r="BG5749"/>
      <c r="BH5749"/>
      <c r="BI5749"/>
      <c r="BJ5749"/>
      <c r="BK5749"/>
      <c r="BL5749"/>
      <c r="BM5749"/>
      <c r="BN5749"/>
      <c r="BO5749"/>
      <c r="BP5749"/>
      <c r="BQ5749"/>
      <c r="BR5749"/>
      <c r="BS5749"/>
      <c r="BT5749"/>
      <c r="BU5749"/>
      <c r="BV5749"/>
      <c r="BW5749"/>
      <c r="BX5749"/>
      <c r="BY5749"/>
      <c r="BZ5749"/>
      <c r="CA5749"/>
      <c r="CB5749"/>
      <c r="CC5749"/>
      <c r="CD5749"/>
      <c r="CE5749"/>
      <c r="CF5749"/>
      <c r="CG5749"/>
      <c r="CH5749"/>
      <c r="CI5749"/>
      <c r="CJ5749"/>
      <c r="CK5749"/>
      <c r="CL5749"/>
      <c r="CM5749"/>
      <c r="CN5749"/>
      <c r="CO5749"/>
      <c r="CP5749"/>
      <c r="CQ5749"/>
      <c r="CR5749"/>
      <c r="CS5749"/>
      <c r="CT5749"/>
      <c r="CU5749"/>
      <c r="CV5749"/>
    </row>
    <row r="5750" spans="10:100" x14ac:dyDescent="0.25">
      <c r="J5750"/>
      <c r="K5750"/>
      <c r="L5750"/>
      <c r="M5750"/>
      <c r="N5750"/>
      <c r="O5750"/>
      <c r="P5750"/>
      <c r="Q5750"/>
      <c r="R5750"/>
      <c r="S5750"/>
      <c r="T5750"/>
      <c r="U5750"/>
      <c r="V5750"/>
      <c r="W5750"/>
      <c r="X5750"/>
      <c r="Y5750"/>
      <c r="Z5750"/>
      <c r="AA5750"/>
      <c r="AB5750"/>
      <c r="AC5750"/>
      <c r="AD5750"/>
      <c r="AE5750"/>
      <c r="AF5750"/>
      <c r="AG5750"/>
      <c r="AH5750"/>
      <c r="AI5750"/>
      <c r="AJ5750"/>
      <c r="AK5750"/>
      <c r="AL5750"/>
      <c r="AM5750"/>
      <c r="AN5750"/>
      <c r="AO5750"/>
      <c r="AP5750"/>
      <c r="AQ5750"/>
      <c r="AR5750"/>
      <c r="AS5750"/>
      <c r="AT5750"/>
      <c r="AU5750"/>
      <c r="AV5750"/>
      <c r="AW5750"/>
      <c r="AX5750"/>
      <c r="AY5750"/>
      <c r="AZ5750"/>
      <c r="BA5750"/>
      <c r="BB5750"/>
      <c r="BC5750"/>
      <c r="BD5750"/>
      <c r="BE5750"/>
      <c r="BF5750"/>
      <c r="BG5750"/>
      <c r="BH5750"/>
      <c r="BI5750"/>
      <c r="BJ5750"/>
      <c r="BK5750"/>
      <c r="BL5750"/>
      <c r="BM5750"/>
      <c r="BN5750"/>
      <c r="BO5750"/>
      <c r="BP5750"/>
      <c r="BQ5750"/>
      <c r="BR5750"/>
      <c r="BS5750"/>
      <c r="BT5750"/>
      <c r="BU5750"/>
      <c r="BV5750"/>
      <c r="BW5750"/>
      <c r="BX5750"/>
      <c r="BY5750"/>
      <c r="BZ5750"/>
      <c r="CA5750"/>
      <c r="CB5750"/>
      <c r="CC5750"/>
      <c r="CD5750"/>
      <c r="CE5750"/>
      <c r="CF5750"/>
      <c r="CG5750"/>
      <c r="CH5750"/>
      <c r="CI5750"/>
      <c r="CJ5750"/>
      <c r="CK5750"/>
      <c r="CL5750"/>
      <c r="CM5750"/>
      <c r="CN5750"/>
      <c r="CO5750"/>
      <c r="CP5750"/>
      <c r="CQ5750"/>
      <c r="CR5750"/>
      <c r="CS5750"/>
      <c r="CT5750"/>
      <c r="CU5750"/>
      <c r="CV5750"/>
    </row>
    <row r="5751" spans="10:100" x14ac:dyDescent="0.25">
      <c r="J5751"/>
      <c r="K5751"/>
      <c r="L5751"/>
      <c r="M5751"/>
      <c r="N5751"/>
      <c r="O5751"/>
      <c r="P5751"/>
      <c r="Q5751"/>
      <c r="R5751"/>
      <c r="S5751"/>
      <c r="T5751"/>
      <c r="U5751"/>
      <c r="V5751"/>
      <c r="W5751"/>
      <c r="X5751"/>
      <c r="Y5751"/>
      <c r="Z5751"/>
      <c r="AA5751"/>
      <c r="AB5751"/>
      <c r="AC5751"/>
      <c r="AD5751"/>
      <c r="AE5751"/>
      <c r="AF5751"/>
      <c r="AG5751"/>
      <c r="AH5751"/>
      <c r="AI5751"/>
      <c r="AJ5751"/>
      <c r="AK5751"/>
      <c r="AL5751"/>
      <c r="AM5751"/>
      <c r="AN5751"/>
      <c r="AO5751"/>
      <c r="AP5751"/>
      <c r="AQ5751"/>
      <c r="AR5751"/>
      <c r="AS5751"/>
      <c r="AT5751"/>
      <c r="AU5751"/>
      <c r="AV5751"/>
      <c r="AW5751"/>
      <c r="AX5751"/>
      <c r="AY5751"/>
      <c r="AZ5751"/>
      <c r="BA5751"/>
      <c r="BB5751"/>
      <c r="BC5751"/>
      <c r="BD5751"/>
      <c r="BE5751"/>
      <c r="BF5751"/>
      <c r="BG5751"/>
      <c r="BH5751"/>
      <c r="BI5751"/>
      <c r="BJ5751"/>
      <c r="BK5751"/>
      <c r="BL5751"/>
      <c r="BM5751"/>
      <c r="BN5751"/>
      <c r="BO5751"/>
      <c r="BP5751"/>
      <c r="BQ5751"/>
      <c r="BR5751"/>
      <c r="BS5751"/>
      <c r="BT5751"/>
      <c r="BU5751"/>
      <c r="BV5751"/>
      <c r="BW5751"/>
      <c r="BX5751"/>
      <c r="BY5751"/>
      <c r="BZ5751"/>
      <c r="CA5751"/>
      <c r="CB5751"/>
      <c r="CC5751"/>
      <c r="CD5751"/>
      <c r="CE5751"/>
      <c r="CF5751"/>
      <c r="CG5751"/>
      <c r="CH5751"/>
      <c r="CI5751"/>
      <c r="CJ5751"/>
      <c r="CK5751"/>
      <c r="CL5751"/>
      <c r="CM5751"/>
      <c r="CN5751"/>
      <c r="CO5751"/>
      <c r="CP5751"/>
      <c r="CQ5751"/>
      <c r="CR5751"/>
      <c r="CS5751"/>
      <c r="CT5751"/>
      <c r="CU5751"/>
      <c r="CV5751"/>
    </row>
    <row r="5752" spans="10:100" x14ac:dyDescent="0.25">
      <c r="J5752"/>
      <c r="K5752"/>
      <c r="L5752"/>
      <c r="M5752"/>
      <c r="N5752"/>
      <c r="O5752"/>
      <c r="P5752"/>
      <c r="Q5752"/>
      <c r="R5752"/>
      <c r="S5752"/>
      <c r="T5752"/>
      <c r="U5752"/>
      <c r="V5752"/>
      <c r="W5752"/>
      <c r="X5752"/>
      <c r="Y5752"/>
      <c r="Z5752"/>
      <c r="AA5752"/>
      <c r="AB5752"/>
      <c r="AC5752"/>
      <c r="AD5752"/>
      <c r="AE5752"/>
      <c r="AF5752"/>
      <c r="AG5752"/>
      <c r="AH5752"/>
      <c r="AI5752"/>
      <c r="AJ5752"/>
      <c r="AK5752"/>
      <c r="AL5752"/>
      <c r="AM5752"/>
      <c r="AN5752"/>
      <c r="AO5752"/>
      <c r="AP5752"/>
      <c r="AQ5752"/>
      <c r="AR5752"/>
      <c r="AS5752"/>
      <c r="AT5752"/>
      <c r="AU5752"/>
      <c r="AV5752"/>
      <c r="AW5752"/>
      <c r="AX5752"/>
      <c r="AY5752"/>
      <c r="AZ5752"/>
      <c r="BA5752"/>
      <c r="BB5752"/>
      <c r="BC5752"/>
      <c r="BD5752"/>
      <c r="BE5752"/>
      <c r="BF5752"/>
      <c r="BG5752"/>
      <c r="BH5752"/>
      <c r="BI5752"/>
      <c r="BJ5752"/>
      <c r="BK5752"/>
      <c r="BL5752"/>
      <c r="BM5752"/>
      <c r="BN5752"/>
      <c r="BO5752"/>
      <c r="BP5752"/>
      <c r="BQ5752"/>
      <c r="BR5752"/>
      <c r="BS5752"/>
      <c r="BT5752"/>
      <c r="BU5752"/>
      <c r="BV5752"/>
      <c r="BW5752"/>
      <c r="BX5752"/>
      <c r="BY5752"/>
      <c r="BZ5752"/>
      <c r="CA5752"/>
      <c r="CB5752"/>
      <c r="CC5752"/>
      <c r="CD5752"/>
      <c r="CE5752"/>
      <c r="CF5752"/>
      <c r="CG5752"/>
      <c r="CH5752"/>
      <c r="CI5752"/>
      <c r="CJ5752"/>
      <c r="CK5752"/>
      <c r="CL5752"/>
      <c r="CM5752"/>
      <c r="CN5752"/>
      <c r="CO5752"/>
      <c r="CP5752"/>
      <c r="CQ5752"/>
      <c r="CR5752"/>
      <c r="CS5752"/>
      <c r="CT5752"/>
      <c r="CU5752"/>
      <c r="CV5752"/>
    </row>
    <row r="5753" spans="10:100" x14ac:dyDescent="0.25">
      <c r="J5753"/>
      <c r="K5753"/>
      <c r="L5753"/>
      <c r="M5753"/>
      <c r="N5753"/>
      <c r="O5753"/>
      <c r="P5753"/>
      <c r="Q5753"/>
      <c r="R5753"/>
      <c r="S5753"/>
      <c r="T5753"/>
      <c r="U5753"/>
      <c r="V5753"/>
      <c r="W5753"/>
      <c r="X5753"/>
      <c r="Y5753"/>
      <c r="Z5753"/>
      <c r="AA5753"/>
      <c r="AB5753"/>
      <c r="AC5753"/>
      <c r="AD5753"/>
      <c r="AE5753"/>
      <c r="AF5753"/>
      <c r="AG5753"/>
      <c r="AH5753"/>
      <c r="AI5753"/>
      <c r="AJ5753"/>
      <c r="AK5753"/>
      <c r="AL5753"/>
      <c r="AM5753"/>
      <c r="AN5753"/>
      <c r="AO5753"/>
      <c r="AP5753"/>
      <c r="AQ5753"/>
      <c r="AR5753"/>
      <c r="AS5753"/>
      <c r="AT5753"/>
      <c r="AU5753"/>
      <c r="AV5753"/>
      <c r="AW5753"/>
      <c r="AX5753"/>
      <c r="AY5753"/>
      <c r="AZ5753"/>
      <c r="BA5753"/>
      <c r="BB5753"/>
      <c r="BC5753"/>
      <c r="BD5753"/>
      <c r="BE5753"/>
      <c r="BF5753"/>
      <c r="BG5753"/>
      <c r="BH5753"/>
      <c r="BI5753"/>
      <c r="BJ5753"/>
      <c r="BK5753"/>
      <c r="BL5753"/>
      <c r="BM5753"/>
      <c r="BN5753"/>
      <c r="BO5753"/>
      <c r="BP5753"/>
      <c r="BQ5753"/>
      <c r="BR5753"/>
      <c r="BS5753"/>
      <c r="BT5753"/>
      <c r="BU5753"/>
      <c r="BV5753"/>
      <c r="BW5753"/>
      <c r="BX5753"/>
      <c r="BY5753"/>
      <c r="BZ5753"/>
      <c r="CA5753"/>
      <c r="CB5753"/>
      <c r="CC5753"/>
      <c r="CD5753"/>
      <c r="CE5753"/>
      <c r="CF5753"/>
      <c r="CG5753"/>
      <c r="CH5753"/>
      <c r="CI5753"/>
      <c r="CJ5753"/>
      <c r="CK5753"/>
      <c r="CL5753"/>
      <c r="CM5753"/>
      <c r="CN5753"/>
      <c r="CO5753"/>
      <c r="CP5753"/>
      <c r="CQ5753"/>
      <c r="CR5753"/>
      <c r="CS5753"/>
      <c r="CT5753"/>
      <c r="CU5753"/>
      <c r="CV5753"/>
    </row>
    <row r="5754" spans="10:100" x14ac:dyDescent="0.25">
      <c r="J5754"/>
      <c r="K5754"/>
      <c r="L5754"/>
      <c r="M5754"/>
      <c r="N5754"/>
      <c r="O5754"/>
      <c r="P5754"/>
      <c r="Q5754"/>
      <c r="R5754"/>
      <c r="S5754"/>
      <c r="T5754"/>
      <c r="U5754"/>
      <c r="V5754"/>
      <c r="W5754"/>
      <c r="X5754"/>
      <c r="Y5754"/>
      <c r="Z5754"/>
      <c r="AA5754"/>
      <c r="AB5754"/>
      <c r="AC5754"/>
      <c r="AD5754"/>
      <c r="AE5754"/>
      <c r="AF5754"/>
      <c r="AG5754"/>
      <c r="AH5754"/>
      <c r="AI5754"/>
      <c r="AJ5754"/>
      <c r="AK5754"/>
      <c r="AL5754"/>
      <c r="AM5754"/>
      <c r="AN5754"/>
      <c r="AO5754"/>
      <c r="AP5754"/>
      <c r="AQ5754"/>
      <c r="AR5754"/>
      <c r="AS5754"/>
      <c r="AT5754"/>
      <c r="AU5754"/>
      <c r="AV5754"/>
      <c r="AW5754"/>
      <c r="AX5754"/>
      <c r="AY5754"/>
      <c r="AZ5754"/>
      <c r="BA5754"/>
      <c r="BB5754"/>
      <c r="BC5754"/>
      <c r="BD5754"/>
      <c r="BE5754"/>
      <c r="BF5754"/>
      <c r="BG5754"/>
      <c r="BH5754"/>
      <c r="BI5754"/>
      <c r="BJ5754"/>
      <c r="BK5754"/>
      <c r="BL5754"/>
      <c r="BM5754"/>
      <c r="BN5754"/>
      <c r="BO5754"/>
      <c r="BP5754"/>
      <c r="BQ5754"/>
      <c r="BR5754"/>
      <c r="BS5754"/>
      <c r="BT5754"/>
      <c r="BU5754"/>
      <c r="BV5754"/>
      <c r="BW5754"/>
      <c r="BX5754"/>
      <c r="BY5754"/>
      <c r="BZ5754"/>
      <c r="CA5754"/>
      <c r="CB5754"/>
      <c r="CC5754"/>
      <c r="CD5754"/>
      <c r="CE5754"/>
      <c r="CF5754"/>
      <c r="CG5754"/>
      <c r="CH5754"/>
      <c r="CI5754"/>
      <c r="CJ5754"/>
      <c r="CK5754"/>
      <c r="CL5754"/>
      <c r="CM5754"/>
      <c r="CN5754"/>
      <c r="CO5754"/>
      <c r="CP5754"/>
      <c r="CQ5754"/>
      <c r="CR5754"/>
      <c r="CS5754"/>
      <c r="CT5754"/>
      <c r="CU5754"/>
      <c r="CV5754"/>
    </row>
    <row r="5755" spans="10:100" x14ac:dyDescent="0.25">
      <c r="J5755"/>
      <c r="K5755"/>
      <c r="L5755"/>
      <c r="M5755"/>
      <c r="N5755"/>
      <c r="O5755"/>
      <c r="P5755"/>
      <c r="Q5755"/>
      <c r="R5755"/>
      <c r="S5755"/>
      <c r="T5755"/>
      <c r="U5755"/>
      <c r="V5755"/>
      <c r="W5755"/>
      <c r="X5755"/>
      <c r="Y5755"/>
      <c r="Z5755"/>
      <c r="AA5755"/>
      <c r="AB5755"/>
      <c r="AC5755"/>
      <c r="AD5755"/>
      <c r="AE5755"/>
      <c r="AF5755"/>
      <c r="AG5755"/>
      <c r="AH5755"/>
      <c r="AI5755"/>
      <c r="AJ5755"/>
      <c r="AK5755"/>
      <c r="AL5755"/>
      <c r="AM5755"/>
      <c r="AN5755"/>
      <c r="AO5755"/>
      <c r="AP5755"/>
      <c r="AQ5755"/>
      <c r="AR5755"/>
      <c r="AS5755"/>
      <c r="AT5755"/>
      <c r="AU5755"/>
      <c r="AV5755"/>
      <c r="AW5755"/>
      <c r="AX5755"/>
      <c r="AY5755"/>
      <c r="AZ5755"/>
      <c r="BA5755"/>
      <c r="BB5755"/>
      <c r="BC5755"/>
      <c r="BD5755"/>
      <c r="BE5755"/>
      <c r="BF5755"/>
      <c r="BG5755"/>
      <c r="BH5755"/>
      <c r="BI5755"/>
      <c r="BJ5755"/>
      <c r="BK5755"/>
      <c r="BL5755"/>
      <c r="BM5755"/>
      <c r="BN5755"/>
      <c r="BO5755"/>
      <c r="BP5755"/>
      <c r="BQ5755"/>
      <c r="BR5755"/>
      <c r="BS5755"/>
      <c r="BT5755"/>
      <c r="BU5755"/>
      <c r="BV5755"/>
      <c r="BW5755"/>
      <c r="BX5755"/>
      <c r="BY5755"/>
      <c r="BZ5755"/>
      <c r="CA5755"/>
      <c r="CB5755"/>
      <c r="CC5755"/>
      <c r="CD5755"/>
      <c r="CE5755"/>
      <c r="CF5755"/>
      <c r="CG5755"/>
      <c r="CH5755"/>
      <c r="CI5755"/>
      <c r="CJ5755"/>
      <c r="CK5755"/>
      <c r="CL5755"/>
      <c r="CM5755"/>
      <c r="CN5755"/>
      <c r="CO5755"/>
      <c r="CP5755"/>
      <c r="CQ5755"/>
      <c r="CR5755"/>
      <c r="CS5755"/>
      <c r="CT5755"/>
      <c r="CU5755"/>
      <c r="CV5755"/>
    </row>
    <row r="5756" spans="10:100" x14ac:dyDescent="0.25">
      <c r="J5756"/>
      <c r="K5756"/>
      <c r="L5756"/>
      <c r="M5756"/>
      <c r="N5756"/>
      <c r="O5756"/>
      <c r="P5756"/>
      <c r="Q5756"/>
      <c r="R5756"/>
      <c r="S5756"/>
      <c r="T5756"/>
      <c r="U5756"/>
      <c r="V5756"/>
      <c r="W5756"/>
      <c r="X5756"/>
      <c r="Y5756"/>
      <c r="Z5756"/>
      <c r="AA5756"/>
      <c r="AB5756"/>
      <c r="AC5756"/>
      <c r="AD5756"/>
      <c r="AE5756"/>
      <c r="AF5756"/>
      <c r="AG5756"/>
      <c r="AH5756"/>
      <c r="AI5756"/>
      <c r="AJ5756"/>
      <c r="AK5756"/>
      <c r="AL5756"/>
      <c r="AM5756"/>
      <c r="AN5756"/>
      <c r="AO5756"/>
      <c r="AP5756"/>
      <c r="AQ5756"/>
      <c r="AR5756"/>
      <c r="AS5756"/>
      <c r="AT5756"/>
      <c r="AU5756"/>
      <c r="AV5756"/>
      <c r="AW5756"/>
      <c r="AX5756"/>
      <c r="AY5756"/>
      <c r="AZ5756"/>
      <c r="BA5756"/>
      <c r="BB5756"/>
      <c r="BC5756"/>
      <c r="BD5756"/>
      <c r="BE5756"/>
      <c r="BF5756"/>
      <c r="BG5756"/>
      <c r="BH5756"/>
      <c r="BI5756"/>
      <c r="BJ5756"/>
      <c r="BK5756"/>
      <c r="BL5756"/>
      <c r="BM5756"/>
      <c r="BN5756"/>
      <c r="BO5756"/>
      <c r="BP5756"/>
      <c r="BQ5756"/>
      <c r="BR5756"/>
      <c r="BS5756"/>
      <c r="BT5756"/>
      <c r="BU5756"/>
      <c r="BV5756"/>
      <c r="BW5756"/>
      <c r="BX5756"/>
      <c r="BY5756"/>
      <c r="BZ5756"/>
      <c r="CA5756"/>
      <c r="CB5756"/>
      <c r="CC5756"/>
      <c r="CD5756"/>
      <c r="CE5756"/>
      <c r="CF5756"/>
      <c r="CG5756"/>
      <c r="CH5756"/>
      <c r="CI5756"/>
      <c r="CJ5756"/>
      <c r="CK5756"/>
      <c r="CL5756"/>
      <c r="CM5756"/>
      <c r="CN5756"/>
      <c r="CO5756"/>
      <c r="CP5756"/>
      <c r="CQ5756"/>
      <c r="CR5756"/>
      <c r="CS5756"/>
      <c r="CT5756"/>
      <c r="CU5756"/>
      <c r="CV5756"/>
    </row>
    <row r="5757" spans="10:100" x14ac:dyDescent="0.25">
      <c r="J5757"/>
      <c r="K5757"/>
      <c r="L5757"/>
      <c r="M5757"/>
      <c r="N5757"/>
      <c r="O5757"/>
      <c r="P5757"/>
      <c r="Q5757"/>
      <c r="R5757"/>
      <c r="S5757"/>
      <c r="T5757"/>
      <c r="U5757"/>
      <c r="V5757"/>
      <c r="W5757"/>
      <c r="X5757"/>
      <c r="Y5757"/>
      <c r="Z5757"/>
      <c r="AA5757"/>
      <c r="AB5757"/>
      <c r="AC5757"/>
      <c r="AD5757"/>
      <c r="AE5757"/>
      <c r="AF5757"/>
      <c r="AG5757"/>
      <c r="AH5757"/>
      <c r="AI5757"/>
      <c r="AJ5757"/>
      <c r="AK5757"/>
      <c r="AL5757"/>
      <c r="AM5757"/>
      <c r="AN5757"/>
      <c r="AO5757"/>
      <c r="AP5757"/>
      <c r="AQ5757"/>
      <c r="AR5757"/>
      <c r="AS5757"/>
      <c r="AT5757"/>
      <c r="AU5757"/>
      <c r="AV5757"/>
      <c r="AW5757"/>
      <c r="AX5757"/>
      <c r="AY5757"/>
      <c r="AZ5757"/>
      <c r="BA5757"/>
      <c r="BB5757"/>
      <c r="BC5757"/>
      <c r="BD5757"/>
      <c r="BE5757"/>
      <c r="BF5757"/>
      <c r="BG5757"/>
      <c r="BH5757"/>
      <c r="BI5757"/>
      <c r="BJ5757"/>
      <c r="BK5757"/>
      <c r="BL5757"/>
      <c r="BM5757"/>
      <c r="BN5757"/>
      <c r="BO5757"/>
      <c r="BP5757"/>
      <c r="BQ5757"/>
      <c r="BR5757"/>
      <c r="BS5757"/>
      <c r="BT5757"/>
      <c r="BU5757"/>
      <c r="BV5757"/>
      <c r="BW5757"/>
      <c r="BX5757"/>
      <c r="BY5757"/>
      <c r="BZ5757"/>
      <c r="CA5757"/>
      <c r="CB5757"/>
      <c r="CC5757"/>
      <c r="CD5757"/>
      <c r="CE5757"/>
      <c r="CF5757"/>
      <c r="CG5757"/>
      <c r="CH5757"/>
      <c r="CI5757"/>
      <c r="CJ5757"/>
      <c r="CK5757"/>
      <c r="CL5757"/>
      <c r="CM5757"/>
      <c r="CN5757"/>
      <c r="CO5757"/>
      <c r="CP5757"/>
      <c r="CQ5757"/>
      <c r="CR5757"/>
      <c r="CS5757"/>
      <c r="CT5757"/>
      <c r="CU5757"/>
      <c r="CV5757"/>
    </row>
    <row r="5758" spans="10:100" x14ac:dyDescent="0.25">
      <c r="J5758"/>
      <c r="K5758"/>
      <c r="L5758"/>
      <c r="M5758"/>
      <c r="N5758"/>
      <c r="O5758"/>
      <c r="P5758"/>
      <c r="Q5758"/>
      <c r="R5758"/>
      <c r="S5758"/>
      <c r="T5758"/>
      <c r="U5758"/>
      <c r="V5758"/>
      <c r="W5758"/>
      <c r="X5758"/>
      <c r="Y5758"/>
      <c r="Z5758"/>
      <c r="AA5758"/>
      <c r="AB5758"/>
      <c r="AC5758"/>
      <c r="AD5758"/>
      <c r="AE5758"/>
      <c r="AF5758"/>
      <c r="AG5758"/>
      <c r="AH5758"/>
      <c r="AI5758"/>
      <c r="AJ5758"/>
      <c r="AK5758"/>
      <c r="AL5758"/>
      <c r="AM5758"/>
      <c r="AN5758"/>
      <c r="AO5758"/>
      <c r="AP5758"/>
      <c r="AQ5758"/>
      <c r="AR5758"/>
      <c r="AS5758"/>
      <c r="AT5758"/>
      <c r="AU5758"/>
      <c r="AV5758"/>
      <c r="AW5758"/>
      <c r="AX5758"/>
      <c r="AY5758"/>
      <c r="AZ5758"/>
      <c r="BA5758"/>
      <c r="BB5758"/>
      <c r="BC5758"/>
      <c r="BD5758"/>
      <c r="BE5758"/>
      <c r="BF5758"/>
      <c r="BG5758"/>
      <c r="BH5758"/>
      <c r="BI5758"/>
      <c r="BJ5758"/>
      <c r="BK5758"/>
      <c r="BL5758"/>
      <c r="BM5758"/>
      <c r="BN5758"/>
      <c r="BO5758"/>
      <c r="BP5758"/>
      <c r="BQ5758"/>
      <c r="BR5758"/>
      <c r="BS5758"/>
      <c r="BT5758"/>
      <c r="BU5758"/>
      <c r="BV5758"/>
      <c r="BW5758"/>
      <c r="BX5758"/>
      <c r="BY5758"/>
      <c r="BZ5758"/>
      <c r="CA5758"/>
      <c r="CB5758"/>
      <c r="CC5758"/>
      <c r="CD5758"/>
      <c r="CE5758"/>
      <c r="CF5758"/>
      <c r="CG5758"/>
      <c r="CH5758"/>
      <c r="CI5758"/>
      <c r="CJ5758"/>
      <c r="CK5758"/>
      <c r="CL5758"/>
      <c r="CM5758"/>
      <c r="CN5758"/>
      <c r="CO5758"/>
      <c r="CP5758"/>
      <c r="CQ5758"/>
      <c r="CR5758"/>
      <c r="CS5758"/>
      <c r="CT5758"/>
      <c r="CU5758"/>
      <c r="CV5758"/>
    </row>
    <row r="5759" spans="10:100" x14ac:dyDescent="0.25">
      <c r="J5759"/>
      <c r="K5759"/>
      <c r="L5759"/>
      <c r="M5759"/>
      <c r="N5759"/>
      <c r="O5759"/>
      <c r="P5759"/>
      <c r="Q5759"/>
      <c r="R5759"/>
      <c r="S5759"/>
      <c r="T5759"/>
      <c r="U5759"/>
      <c r="V5759"/>
      <c r="W5759"/>
      <c r="X5759"/>
      <c r="Y5759"/>
      <c r="Z5759"/>
      <c r="AA5759"/>
      <c r="AB5759"/>
      <c r="AC5759"/>
      <c r="AD5759"/>
      <c r="AE5759"/>
      <c r="AF5759"/>
      <c r="AG5759"/>
      <c r="AH5759"/>
      <c r="AI5759"/>
      <c r="AJ5759"/>
      <c r="AK5759"/>
      <c r="AL5759"/>
      <c r="AM5759"/>
      <c r="AN5759"/>
      <c r="AO5759"/>
      <c r="AP5759"/>
      <c r="AQ5759"/>
      <c r="AR5759"/>
      <c r="AS5759"/>
      <c r="AT5759"/>
      <c r="AU5759"/>
      <c r="AV5759"/>
      <c r="AW5759"/>
      <c r="AX5759"/>
      <c r="AY5759"/>
      <c r="AZ5759"/>
      <c r="BA5759"/>
      <c r="BB5759"/>
      <c r="BC5759"/>
      <c r="BD5759"/>
      <c r="BE5759"/>
      <c r="BF5759"/>
      <c r="BG5759"/>
      <c r="BH5759"/>
      <c r="BI5759"/>
      <c r="BJ5759"/>
      <c r="BK5759"/>
      <c r="BL5759"/>
      <c r="BM5759"/>
      <c r="BN5759"/>
      <c r="BO5759"/>
      <c r="BP5759"/>
      <c r="BQ5759"/>
      <c r="BR5759"/>
      <c r="BS5759"/>
      <c r="BT5759"/>
      <c r="BU5759"/>
      <c r="BV5759"/>
      <c r="BW5759"/>
      <c r="BX5759"/>
      <c r="BY5759"/>
      <c r="BZ5759"/>
      <c r="CA5759"/>
      <c r="CB5759"/>
      <c r="CC5759"/>
      <c r="CD5759"/>
      <c r="CE5759"/>
      <c r="CF5759"/>
      <c r="CG5759"/>
      <c r="CH5759"/>
      <c r="CI5759"/>
      <c r="CJ5759"/>
      <c r="CK5759"/>
      <c r="CL5759"/>
      <c r="CM5759"/>
      <c r="CN5759"/>
      <c r="CO5759"/>
      <c r="CP5759"/>
      <c r="CQ5759"/>
      <c r="CR5759"/>
      <c r="CS5759"/>
      <c r="CT5759"/>
      <c r="CU5759"/>
      <c r="CV5759"/>
    </row>
    <row r="5760" spans="10:100" x14ac:dyDescent="0.25">
      <c r="J5760"/>
      <c r="K5760"/>
      <c r="L5760"/>
      <c r="M5760"/>
      <c r="N5760"/>
      <c r="O5760"/>
      <c r="P5760"/>
      <c r="Q5760"/>
      <c r="R5760"/>
      <c r="S5760"/>
      <c r="T5760"/>
      <c r="U5760"/>
      <c r="V5760"/>
      <c r="W5760"/>
      <c r="X5760"/>
      <c r="Y5760"/>
      <c r="Z5760"/>
      <c r="AA5760"/>
      <c r="AB5760"/>
      <c r="AC5760"/>
      <c r="AD5760"/>
      <c r="AE5760"/>
      <c r="AF5760"/>
      <c r="AG5760"/>
      <c r="AH5760"/>
      <c r="AI5760"/>
      <c r="AJ5760"/>
      <c r="AK5760"/>
      <c r="AL5760"/>
      <c r="AM5760"/>
      <c r="AN5760"/>
      <c r="AO5760"/>
      <c r="AP5760"/>
      <c r="AQ5760"/>
      <c r="AR5760"/>
      <c r="AS5760"/>
      <c r="AT5760"/>
      <c r="AU5760"/>
      <c r="AV5760"/>
      <c r="AW5760"/>
      <c r="AX5760"/>
      <c r="AY5760"/>
      <c r="AZ5760"/>
      <c r="BA5760"/>
      <c r="BB5760"/>
      <c r="BC5760"/>
      <c r="BD5760"/>
      <c r="BE5760"/>
      <c r="BF5760"/>
      <c r="BG5760"/>
      <c r="BH5760"/>
      <c r="BI5760"/>
      <c r="BJ5760"/>
      <c r="BK5760"/>
      <c r="BL5760"/>
      <c r="BM5760"/>
      <c r="BN5760"/>
      <c r="BO5760"/>
      <c r="BP5760"/>
      <c r="BQ5760"/>
      <c r="BR5760"/>
      <c r="BS5760"/>
      <c r="BT5760"/>
      <c r="BU5760"/>
      <c r="BV5760"/>
      <c r="BW5760"/>
      <c r="BX5760"/>
      <c r="BY5760"/>
      <c r="BZ5760"/>
      <c r="CA5760"/>
      <c r="CB5760"/>
      <c r="CC5760"/>
      <c r="CD5760"/>
      <c r="CE5760"/>
      <c r="CF5760"/>
      <c r="CG5760"/>
      <c r="CH5760"/>
      <c r="CI5760"/>
      <c r="CJ5760"/>
      <c r="CK5760"/>
      <c r="CL5760"/>
      <c r="CM5760"/>
      <c r="CN5760"/>
      <c r="CO5760"/>
      <c r="CP5760"/>
      <c r="CQ5760"/>
      <c r="CR5760"/>
      <c r="CS5760"/>
      <c r="CT5760"/>
      <c r="CU5760"/>
      <c r="CV5760"/>
    </row>
    <row r="5761" spans="10:100" x14ac:dyDescent="0.25">
      <c r="J5761"/>
      <c r="K5761"/>
      <c r="L5761"/>
      <c r="M5761"/>
      <c r="N5761"/>
      <c r="O5761"/>
      <c r="P5761"/>
      <c r="Q5761"/>
      <c r="R5761"/>
      <c r="S5761"/>
      <c r="T5761"/>
      <c r="U5761"/>
      <c r="V5761"/>
      <c r="W5761"/>
      <c r="X5761"/>
      <c r="Y5761"/>
      <c r="Z5761"/>
      <c r="AA5761"/>
      <c r="AB5761"/>
      <c r="AC5761"/>
      <c r="AD5761"/>
      <c r="AE5761"/>
      <c r="AF5761"/>
      <c r="AG5761"/>
      <c r="AH5761"/>
      <c r="AI5761"/>
      <c r="AJ5761"/>
      <c r="AK5761"/>
      <c r="AL5761"/>
      <c r="AM5761"/>
      <c r="AN5761"/>
      <c r="AO5761"/>
      <c r="AP5761"/>
      <c r="AQ5761"/>
      <c r="AR5761"/>
      <c r="AS5761"/>
      <c r="AT5761"/>
      <c r="AU5761"/>
      <c r="AV5761"/>
      <c r="AW5761"/>
      <c r="AX5761"/>
      <c r="AY5761"/>
      <c r="AZ5761"/>
      <c r="BA5761"/>
      <c r="BB5761"/>
      <c r="BC5761"/>
      <c r="BD5761"/>
      <c r="BE5761"/>
      <c r="BF5761"/>
      <c r="BG5761"/>
      <c r="BH5761"/>
      <c r="BI5761"/>
      <c r="BJ5761"/>
      <c r="BK5761"/>
      <c r="BL5761"/>
      <c r="BM5761"/>
      <c r="BN5761"/>
      <c r="BO5761"/>
      <c r="BP5761"/>
      <c r="BQ5761"/>
      <c r="BR5761"/>
      <c r="BS5761"/>
      <c r="BT5761"/>
      <c r="BU5761"/>
      <c r="BV5761"/>
      <c r="BW5761"/>
      <c r="BX5761"/>
      <c r="BY5761"/>
      <c r="BZ5761"/>
      <c r="CA5761"/>
      <c r="CB5761"/>
      <c r="CC5761"/>
      <c r="CD5761"/>
      <c r="CE5761"/>
      <c r="CF5761"/>
      <c r="CG5761"/>
      <c r="CH5761"/>
      <c r="CI5761"/>
      <c r="CJ5761"/>
      <c r="CK5761"/>
      <c r="CL5761"/>
      <c r="CM5761"/>
      <c r="CN5761"/>
      <c r="CO5761"/>
      <c r="CP5761"/>
      <c r="CQ5761"/>
      <c r="CR5761"/>
      <c r="CS5761"/>
      <c r="CT5761"/>
      <c r="CU5761"/>
      <c r="CV5761"/>
    </row>
    <row r="5762" spans="10:100" x14ac:dyDescent="0.25">
      <c r="J5762"/>
      <c r="K5762"/>
      <c r="L5762"/>
      <c r="M5762"/>
      <c r="N5762"/>
      <c r="O5762"/>
      <c r="P5762"/>
      <c r="Q5762"/>
      <c r="R5762"/>
      <c r="S5762"/>
      <c r="T5762"/>
      <c r="U5762"/>
      <c r="V5762"/>
      <c r="W5762"/>
      <c r="X5762"/>
      <c r="Y5762"/>
      <c r="Z5762"/>
      <c r="AA5762"/>
      <c r="AB5762"/>
      <c r="AC5762"/>
      <c r="AD5762"/>
      <c r="AE5762"/>
      <c r="AF5762"/>
      <c r="AG5762"/>
      <c r="AH5762"/>
      <c r="AI5762"/>
      <c r="AJ5762"/>
      <c r="AK5762"/>
      <c r="AL5762"/>
      <c r="AM5762"/>
      <c r="AN5762"/>
      <c r="AO5762"/>
      <c r="AP5762"/>
      <c r="AQ5762"/>
      <c r="AR5762"/>
      <c r="AS5762"/>
      <c r="AT5762"/>
      <c r="AU5762"/>
      <c r="AV5762"/>
      <c r="AW5762"/>
      <c r="AX5762"/>
      <c r="AY5762"/>
      <c r="AZ5762"/>
      <c r="BA5762"/>
      <c r="BB5762"/>
      <c r="BC5762"/>
      <c r="BD5762"/>
      <c r="BE5762"/>
      <c r="BF5762"/>
      <c r="BG5762"/>
      <c r="BH5762"/>
      <c r="BI5762"/>
      <c r="BJ5762"/>
      <c r="BK5762"/>
      <c r="BL5762"/>
      <c r="BM5762"/>
      <c r="BN5762"/>
      <c r="BO5762"/>
      <c r="BP5762"/>
      <c r="BQ5762"/>
      <c r="BR5762"/>
      <c r="BS5762"/>
      <c r="BT5762"/>
      <c r="BU5762"/>
      <c r="BV5762"/>
      <c r="BW5762"/>
      <c r="BX5762"/>
      <c r="BY5762"/>
      <c r="BZ5762"/>
      <c r="CA5762"/>
      <c r="CB5762"/>
      <c r="CC5762"/>
      <c r="CD5762"/>
      <c r="CE5762"/>
      <c r="CF5762"/>
      <c r="CG5762"/>
      <c r="CH5762"/>
      <c r="CI5762"/>
      <c r="CJ5762"/>
      <c r="CK5762"/>
      <c r="CL5762"/>
      <c r="CM5762"/>
      <c r="CN5762"/>
      <c r="CO5762"/>
      <c r="CP5762"/>
      <c r="CQ5762"/>
      <c r="CR5762"/>
      <c r="CS5762"/>
      <c r="CT5762"/>
      <c r="CU5762"/>
      <c r="CV5762"/>
    </row>
    <row r="5763" spans="10:100" x14ac:dyDescent="0.25">
      <c r="J5763"/>
      <c r="K5763"/>
      <c r="L5763"/>
      <c r="M5763"/>
      <c r="N5763"/>
      <c r="O5763"/>
      <c r="P5763"/>
      <c r="Q5763"/>
      <c r="R5763"/>
      <c r="S5763"/>
      <c r="T5763"/>
      <c r="U5763"/>
      <c r="V5763"/>
      <c r="W5763"/>
      <c r="X5763"/>
      <c r="Y5763"/>
      <c r="Z5763"/>
      <c r="AA5763"/>
      <c r="AB5763"/>
      <c r="AC5763"/>
      <c r="AD5763"/>
      <c r="AE5763"/>
      <c r="AF5763"/>
      <c r="AG5763"/>
      <c r="AH5763"/>
      <c r="AI5763"/>
      <c r="AJ5763"/>
      <c r="AK5763"/>
      <c r="AL5763"/>
      <c r="AM5763"/>
      <c r="AN5763"/>
      <c r="AO5763"/>
      <c r="AP5763"/>
      <c r="AQ5763"/>
      <c r="AR5763"/>
      <c r="AS5763"/>
      <c r="AT5763"/>
      <c r="AU5763"/>
      <c r="AV5763"/>
      <c r="AW5763"/>
      <c r="AX5763"/>
      <c r="AY5763"/>
      <c r="AZ5763"/>
      <c r="BA5763"/>
      <c r="BB5763"/>
      <c r="BC5763"/>
      <c r="BD5763"/>
      <c r="BE5763"/>
      <c r="BF5763"/>
      <c r="BG5763"/>
      <c r="BH5763"/>
      <c r="BI5763"/>
      <c r="BJ5763"/>
      <c r="BK5763"/>
      <c r="BL5763"/>
      <c r="BM5763"/>
      <c r="BN5763"/>
      <c r="BO5763"/>
      <c r="BP5763"/>
      <c r="BQ5763"/>
      <c r="BR5763"/>
      <c r="BS5763"/>
      <c r="BT5763"/>
      <c r="BU5763"/>
      <c r="BV5763"/>
      <c r="BW5763"/>
      <c r="BX5763"/>
      <c r="BY5763"/>
      <c r="BZ5763"/>
      <c r="CA5763"/>
      <c r="CB5763"/>
      <c r="CC5763"/>
      <c r="CD5763"/>
      <c r="CE5763"/>
      <c r="CF5763"/>
      <c r="CG5763"/>
      <c r="CH5763"/>
      <c r="CI5763"/>
      <c r="CJ5763"/>
      <c r="CK5763"/>
      <c r="CL5763"/>
      <c r="CM5763"/>
      <c r="CN5763"/>
      <c r="CO5763"/>
      <c r="CP5763"/>
      <c r="CQ5763"/>
      <c r="CR5763"/>
      <c r="CS5763"/>
      <c r="CT5763"/>
      <c r="CU5763"/>
      <c r="CV5763"/>
    </row>
    <row r="5764" spans="10:100" x14ac:dyDescent="0.25">
      <c r="J5764"/>
      <c r="K5764"/>
      <c r="L5764"/>
      <c r="M5764"/>
      <c r="N5764"/>
      <c r="O5764"/>
      <c r="P5764"/>
      <c r="Q5764"/>
      <c r="R5764"/>
      <c r="S5764"/>
      <c r="T5764"/>
      <c r="U5764"/>
      <c r="V5764"/>
      <c r="W5764"/>
      <c r="X5764"/>
      <c r="Y5764"/>
      <c r="Z5764"/>
      <c r="AA5764"/>
      <c r="AB5764"/>
      <c r="AC5764"/>
      <c r="AD5764"/>
      <c r="AE5764"/>
      <c r="AF5764"/>
      <c r="AG5764"/>
      <c r="AH5764"/>
      <c r="AI5764"/>
      <c r="AJ5764"/>
      <c r="AK5764"/>
      <c r="AL5764"/>
      <c r="AM5764"/>
      <c r="AN5764"/>
      <c r="AO5764"/>
      <c r="AP5764"/>
      <c r="AQ5764"/>
      <c r="AR5764"/>
      <c r="AS5764"/>
      <c r="AT5764"/>
      <c r="AU5764"/>
      <c r="AV5764"/>
      <c r="AW5764"/>
      <c r="AX5764"/>
      <c r="AY5764"/>
      <c r="AZ5764"/>
      <c r="BA5764"/>
      <c r="BB5764"/>
      <c r="BC5764"/>
      <c r="BD5764"/>
      <c r="BE5764"/>
      <c r="BF5764"/>
      <c r="BG5764"/>
      <c r="BH5764"/>
      <c r="BI5764"/>
      <c r="BJ5764"/>
      <c r="BK5764"/>
      <c r="BL5764"/>
      <c r="BM5764"/>
      <c r="BN5764"/>
      <c r="BO5764"/>
      <c r="BP5764"/>
      <c r="BQ5764"/>
      <c r="BR5764"/>
      <c r="BS5764"/>
      <c r="BT5764"/>
      <c r="BU5764"/>
      <c r="BV5764"/>
      <c r="BW5764"/>
      <c r="BX5764"/>
      <c r="BY5764"/>
      <c r="BZ5764"/>
      <c r="CA5764"/>
      <c r="CB5764"/>
      <c r="CC5764"/>
      <c r="CD5764"/>
      <c r="CE5764"/>
      <c r="CF5764"/>
      <c r="CG5764"/>
      <c r="CH5764"/>
      <c r="CI5764"/>
      <c r="CJ5764"/>
      <c r="CK5764"/>
      <c r="CL5764"/>
      <c r="CM5764"/>
      <c r="CN5764"/>
      <c r="CO5764"/>
      <c r="CP5764"/>
      <c r="CQ5764"/>
      <c r="CR5764"/>
      <c r="CS5764"/>
      <c r="CT5764"/>
      <c r="CU5764"/>
      <c r="CV5764"/>
    </row>
    <row r="5765" spans="10:100" x14ac:dyDescent="0.25">
      <c r="J5765"/>
      <c r="K5765"/>
      <c r="L5765"/>
      <c r="M5765"/>
      <c r="N5765"/>
      <c r="O5765"/>
      <c r="P5765"/>
      <c r="Q5765"/>
      <c r="R5765"/>
      <c r="S5765"/>
      <c r="T5765"/>
      <c r="U5765"/>
      <c r="V5765"/>
      <c r="W5765"/>
      <c r="X5765"/>
      <c r="Y5765"/>
      <c r="Z5765"/>
      <c r="AA5765"/>
      <c r="AB5765"/>
      <c r="AC5765"/>
      <c r="AD5765"/>
      <c r="AE5765"/>
      <c r="AF5765"/>
      <c r="AG5765"/>
      <c r="AH5765"/>
      <c r="AI5765"/>
      <c r="AJ5765"/>
      <c r="AK5765"/>
      <c r="AL5765"/>
      <c r="AM5765"/>
      <c r="AN5765"/>
      <c r="AO5765"/>
      <c r="AP5765"/>
      <c r="AQ5765"/>
      <c r="AR5765"/>
      <c r="AS5765"/>
      <c r="AT5765"/>
      <c r="AU5765"/>
      <c r="AV5765"/>
      <c r="AW5765"/>
      <c r="AX5765"/>
      <c r="AY5765"/>
      <c r="AZ5765"/>
      <c r="BA5765"/>
      <c r="BB5765"/>
      <c r="BC5765"/>
      <c r="BD5765"/>
      <c r="BE5765"/>
      <c r="BF5765"/>
      <c r="BG5765"/>
      <c r="BH5765"/>
      <c r="BI5765"/>
      <c r="BJ5765"/>
      <c r="BK5765"/>
      <c r="BL5765"/>
      <c r="BM5765"/>
      <c r="BN5765"/>
      <c r="BO5765"/>
      <c r="BP5765"/>
      <c r="BQ5765"/>
      <c r="BR5765"/>
      <c r="BS5765"/>
      <c r="BT5765"/>
      <c r="BU5765"/>
      <c r="BV5765"/>
      <c r="BW5765"/>
      <c r="BX5765"/>
      <c r="BY5765"/>
      <c r="BZ5765"/>
      <c r="CA5765"/>
      <c r="CB5765"/>
      <c r="CC5765"/>
      <c r="CD5765"/>
      <c r="CE5765"/>
      <c r="CF5765"/>
      <c r="CG5765"/>
      <c r="CH5765"/>
      <c r="CI5765"/>
      <c r="CJ5765"/>
      <c r="CK5765"/>
      <c r="CL5765"/>
      <c r="CM5765"/>
      <c r="CN5765"/>
      <c r="CO5765"/>
      <c r="CP5765"/>
      <c r="CQ5765"/>
      <c r="CR5765"/>
      <c r="CS5765"/>
      <c r="CT5765"/>
      <c r="CU5765"/>
      <c r="CV5765"/>
    </row>
    <row r="5766" spans="10:100" x14ac:dyDescent="0.25">
      <c r="J5766"/>
      <c r="K5766"/>
      <c r="L5766"/>
      <c r="M5766"/>
      <c r="N5766"/>
      <c r="O5766"/>
      <c r="P5766"/>
      <c r="Q5766"/>
      <c r="R5766"/>
      <c r="S5766"/>
      <c r="T5766"/>
      <c r="U5766"/>
      <c r="V5766"/>
      <c r="W5766"/>
      <c r="X5766"/>
      <c r="Y5766"/>
      <c r="Z5766"/>
      <c r="AA5766"/>
      <c r="AB5766"/>
      <c r="AC5766"/>
      <c r="AD5766"/>
      <c r="AE5766"/>
      <c r="AF5766"/>
      <c r="AG5766"/>
      <c r="AH5766"/>
      <c r="AI5766"/>
      <c r="AJ5766"/>
      <c r="AK5766"/>
      <c r="AL5766"/>
      <c r="AM5766"/>
      <c r="AN5766"/>
      <c r="AO5766"/>
      <c r="AP5766"/>
      <c r="AQ5766"/>
      <c r="AR5766"/>
      <c r="AS5766"/>
      <c r="AT5766"/>
      <c r="AU5766"/>
      <c r="AV5766"/>
      <c r="AW5766"/>
      <c r="AX5766"/>
      <c r="AY5766"/>
      <c r="AZ5766"/>
      <c r="BA5766"/>
      <c r="BB5766"/>
      <c r="BC5766"/>
      <c r="BD5766"/>
      <c r="BE5766"/>
      <c r="BF5766"/>
      <c r="BG5766"/>
      <c r="BH5766"/>
      <c r="BI5766"/>
      <c r="BJ5766"/>
      <c r="BK5766"/>
      <c r="BL5766"/>
      <c r="BM5766"/>
      <c r="BN5766"/>
      <c r="BO5766"/>
      <c r="BP5766"/>
      <c r="BQ5766"/>
      <c r="BR5766"/>
      <c r="BS5766"/>
      <c r="BT5766"/>
      <c r="BU5766"/>
      <c r="BV5766"/>
      <c r="BW5766"/>
      <c r="BX5766"/>
      <c r="BY5766"/>
      <c r="BZ5766"/>
      <c r="CA5766"/>
      <c r="CB5766"/>
      <c r="CC5766"/>
      <c r="CD5766"/>
      <c r="CE5766"/>
      <c r="CF5766"/>
      <c r="CG5766"/>
      <c r="CH5766"/>
      <c r="CI5766"/>
      <c r="CJ5766"/>
      <c r="CK5766"/>
      <c r="CL5766"/>
      <c r="CM5766"/>
      <c r="CN5766"/>
      <c r="CO5766"/>
      <c r="CP5766"/>
      <c r="CQ5766"/>
      <c r="CR5766"/>
      <c r="CS5766"/>
      <c r="CT5766"/>
      <c r="CU5766"/>
      <c r="CV5766"/>
    </row>
    <row r="5767" spans="10:100" x14ac:dyDescent="0.25">
      <c r="J5767"/>
      <c r="K5767"/>
      <c r="L5767"/>
      <c r="M5767"/>
      <c r="N5767"/>
      <c r="O5767"/>
      <c r="P5767"/>
      <c r="Q5767"/>
      <c r="R5767"/>
      <c r="S5767"/>
      <c r="T5767"/>
      <c r="U5767"/>
      <c r="V5767"/>
      <c r="W5767"/>
      <c r="X5767"/>
      <c r="Y5767"/>
      <c r="Z5767"/>
      <c r="AA5767"/>
      <c r="AB5767"/>
      <c r="AC5767"/>
      <c r="AD5767"/>
      <c r="AE5767"/>
      <c r="AF5767"/>
      <c r="AG5767"/>
      <c r="AH5767"/>
      <c r="AI5767"/>
      <c r="AJ5767"/>
      <c r="AK5767"/>
      <c r="AL5767"/>
      <c r="AM5767"/>
      <c r="AN5767"/>
      <c r="AO5767"/>
      <c r="AP5767"/>
      <c r="AQ5767"/>
      <c r="AR5767"/>
      <c r="AS5767"/>
      <c r="AT5767"/>
      <c r="AU5767"/>
      <c r="AV5767"/>
      <c r="AW5767"/>
      <c r="AX5767"/>
      <c r="AY5767"/>
      <c r="AZ5767"/>
      <c r="BA5767"/>
      <c r="BB5767"/>
      <c r="BC5767"/>
      <c r="BD5767"/>
      <c r="BE5767"/>
      <c r="BF5767"/>
      <c r="BG5767"/>
      <c r="BH5767"/>
      <c r="BI5767"/>
      <c r="BJ5767"/>
      <c r="BK5767"/>
      <c r="BL5767"/>
      <c r="BM5767"/>
      <c r="BN5767"/>
      <c r="BO5767"/>
      <c r="BP5767"/>
      <c r="BQ5767"/>
      <c r="BR5767"/>
      <c r="BS5767"/>
      <c r="BT5767"/>
      <c r="BU5767"/>
      <c r="BV5767"/>
      <c r="BW5767"/>
      <c r="BX5767"/>
      <c r="BY5767"/>
      <c r="BZ5767"/>
      <c r="CA5767"/>
      <c r="CB5767"/>
      <c r="CC5767"/>
      <c r="CD5767"/>
      <c r="CE5767"/>
      <c r="CF5767"/>
      <c r="CG5767"/>
      <c r="CH5767"/>
      <c r="CI5767"/>
      <c r="CJ5767"/>
      <c r="CK5767"/>
      <c r="CL5767"/>
      <c r="CM5767"/>
      <c r="CN5767"/>
      <c r="CO5767"/>
      <c r="CP5767"/>
      <c r="CQ5767"/>
      <c r="CR5767"/>
      <c r="CS5767"/>
      <c r="CT5767"/>
      <c r="CU5767"/>
      <c r="CV5767"/>
    </row>
    <row r="5768" spans="10:100" x14ac:dyDescent="0.25">
      <c r="J5768"/>
      <c r="K5768"/>
      <c r="L5768"/>
      <c r="M5768"/>
      <c r="N5768"/>
      <c r="O5768"/>
      <c r="P5768"/>
      <c r="Q5768"/>
      <c r="R5768"/>
      <c r="S5768"/>
      <c r="T5768"/>
      <c r="U5768"/>
      <c r="V5768"/>
      <c r="W5768"/>
      <c r="X5768"/>
      <c r="Y5768"/>
      <c r="Z5768"/>
      <c r="AA5768"/>
      <c r="AB5768"/>
      <c r="AC5768"/>
      <c r="AD5768"/>
      <c r="AE5768"/>
      <c r="AF5768"/>
      <c r="AG5768"/>
      <c r="AH5768"/>
      <c r="AI5768"/>
      <c r="AJ5768"/>
      <c r="AK5768"/>
      <c r="AL5768"/>
      <c r="AM5768"/>
      <c r="AN5768"/>
      <c r="AO5768"/>
      <c r="AP5768"/>
      <c r="AQ5768"/>
      <c r="AR5768"/>
      <c r="AS5768"/>
      <c r="AT5768"/>
      <c r="AU5768"/>
      <c r="AV5768"/>
      <c r="AW5768"/>
      <c r="AX5768"/>
      <c r="AY5768"/>
      <c r="AZ5768"/>
      <c r="BA5768"/>
      <c r="BB5768"/>
      <c r="BC5768"/>
      <c r="BD5768"/>
      <c r="BE5768"/>
      <c r="BF5768"/>
      <c r="BG5768"/>
      <c r="BH5768"/>
      <c r="BI5768"/>
      <c r="BJ5768"/>
      <c r="BK5768"/>
      <c r="BL5768"/>
      <c r="BM5768"/>
      <c r="BN5768"/>
      <c r="BO5768"/>
      <c r="BP5768"/>
      <c r="BQ5768"/>
      <c r="BR5768"/>
      <c r="BS5768"/>
      <c r="BT5768"/>
      <c r="BU5768"/>
      <c r="BV5768"/>
      <c r="BW5768"/>
      <c r="BX5768"/>
      <c r="BY5768"/>
      <c r="BZ5768"/>
      <c r="CA5768"/>
      <c r="CB5768"/>
      <c r="CC5768"/>
      <c r="CD5768"/>
      <c r="CE5768"/>
      <c r="CF5768"/>
      <c r="CG5768"/>
      <c r="CH5768"/>
      <c r="CI5768"/>
      <c r="CJ5768"/>
      <c r="CK5768"/>
      <c r="CL5768"/>
      <c r="CM5768"/>
      <c r="CN5768"/>
      <c r="CO5768"/>
      <c r="CP5768"/>
      <c r="CQ5768"/>
      <c r="CR5768"/>
      <c r="CS5768"/>
      <c r="CT5768"/>
      <c r="CU5768"/>
      <c r="CV5768"/>
    </row>
    <row r="5769" spans="10:100" x14ac:dyDescent="0.25">
      <c r="J5769"/>
      <c r="K5769"/>
      <c r="L5769"/>
      <c r="M5769"/>
      <c r="N5769"/>
      <c r="O5769"/>
      <c r="P5769"/>
      <c r="Q5769"/>
      <c r="R5769"/>
      <c r="S5769"/>
      <c r="T5769"/>
      <c r="U5769"/>
      <c r="V5769"/>
      <c r="W5769"/>
      <c r="X5769"/>
      <c r="Y5769"/>
      <c r="Z5769"/>
      <c r="AA5769"/>
      <c r="AB5769"/>
      <c r="AC5769"/>
      <c r="AD5769"/>
      <c r="AE5769"/>
      <c r="AF5769"/>
      <c r="AG5769"/>
      <c r="AH5769"/>
      <c r="AI5769"/>
      <c r="AJ5769"/>
      <c r="AK5769"/>
      <c r="AL5769"/>
      <c r="AM5769"/>
      <c r="AN5769"/>
      <c r="AO5769"/>
      <c r="AP5769"/>
      <c r="AQ5769"/>
      <c r="AR5769"/>
      <c r="AS5769"/>
      <c r="AT5769"/>
      <c r="AU5769"/>
      <c r="AV5769"/>
      <c r="AW5769"/>
      <c r="AX5769"/>
      <c r="AY5769"/>
      <c r="AZ5769"/>
      <c r="BA5769"/>
      <c r="BB5769"/>
      <c r="BC5769"/>
      <c r="BD5769"/>
      <c r="BE5769"/>
      <c r="BF5769"/>
      <c r="BG5769"/>
      <c r="BH5769"/>
      <c r="BI5769"/>
      <c r="BJ5769"/>
      <c r="BK5769"/>
      <c r="BL5769"/>
      <c r="BM5769"/>
      <c r="BN5769"/>
      <c r="BO5769"/>
      <c r="BP5769"/>
      <c r="BQ5769"/>
      <c r="BR5769"/>
      <c r="BS5769"/>
      <c r="BT5769"/>
      <c r="BU5769"/>
      <c r="BV5769"/>
      <c r="BW5769"/>
      <c r="BX5769"/>
      <c r="BY5769"/>
      <c r="BZ5769"/>
      <c r="CA5769"/>
      <c r="CB5769"/>
      <c r="CC5769"/>
      <c r="CD5769"/>
      <c r="CE5769"/>
      <c r="CF5769"/>
      <c r="CG5769"/>
      <c r="CH5769"/>
      <c r="CI5769"/>
      <c r="CJ5769"/>
      <c r="CK5769"/>
      <c r="CL5769"/>
      <c r="CM5769"/>
      <c r="CN5769"/>
      <c r="CO5769"/>
      <c r="CP5769"/>
      <c r="CQ5769"/>
      <c r="CR5769"/>
      <c r="CS5769"/>
      <c r="CT5769"/>
      <c r="CU5769"/>
      <c r="CV5769"/>
    </row>
    <row r="5770" spans="10:100" x14ac:dyDescent="0.25">
      <c r="J5770"/>
      <c r="K5770"/>
      <c r="L5770"/>
      <c r="M5770"/>
      <c r="N5770"/>
      <c r="O5770"/>
      <c r="P5770"/>
      <c r="Q5770"/>
      <c r="R5770"/>
      <c r="S5770"/>
      <c r="T5770"/>
      <c r="U5770"/>
      <c r="V5770"/>
      <c r="W5770"/>
      <c r="X5770"/>
      <c r="Y5770"/>
      <c r="Z5770"/>
      <c r="AA5770"/>
      <c r="AB5770"/>
      <c r="AC5770"/>
      <c r="AD5770"/>
      <c r="AE5770"/>
      <c r="AF5770"/>
      <c r="AG5770"/>
      <c r="AH5770"/>
      <c r="AI5770"/>
      <c r="AJ5770"/>
      <c r="AK5770"/>
      <c r="AL5770"/>
      <c r="AM5770"/>
      <c r="AN5770"/>
      <c r="AO5770"/>
      <c r="AP5770"/>
      <c r="AQ5770"/>
      <c r="AR5770"/>
      <c r="AS5770"/>
      <c r="AT5770"/>
      <c r="AU5770"/>
      <c r="AV5770"/>
      <c r="AW5770"/>
      <c r="AX5770"/>
      <c r="AY5770"/>
      <c r="AZ5770"/>
      <c r="BA5770"/>
      <c r="BB5770"/>
      <c r="BC5770"/>
      <c r="BD5770"/>
      <c r="BE5770"/>
      <c r="BF5770"/>
      <c r="BG5770"/>
      <c r="BH5770"/>
      <c r="BI5770"/>
      <c r="BJ5770"/>
      <c r="BK5770"/>
      <c r="BL5770"/>
      <c r="BM5770"/>
      <c r="BN5770"/>
      <c r="BO5770"/>
      <c r="BP5770"/>
      <c r="BQ5770"/>
      <c r="BR5770"/>
      <c r="BS5770"/>
      <c r="BT5770"/>
      <c r="BU5770"/>
      <c r="BV5770"/>
      <c r="BW5770"/>
      <c r="BX5770"/>
      <c r="BY5770"/>
      <c r="BZ5770"/>
      <c r="CA5770"/>
      <c r="CB5770"/>
      <c r="CC5770"/>
      <c r="CD5770"/>
      <c r="CE5770"/>
      <c r="CF5770"/>
      <c r="CG5770"/>
      <c r="CH5770"/>
      <c r="CI5770"/>
      <c r="CJ5770"/>
      <c r="CK5770"/>
      <c r="CL5770"/>
      <c r="CM5770"/>
      <c r="CN5770"/>
      <c r="CO5770"/>
      <c r="CP5770"/>
      <c r="CQ5770"/>
      <c r="CR5770"/>
      <c r="CS5770"/>
      <c r="CT5770"/>
      <c r="CU5770"/>
      <c r="CV5770"/>
    </row>
    <row r="5771" spans="10:100" x14ac:dyDescent="0.25">
      <c r="J5771"/>
      <c r="K5771"/>
      <c r="L5771"/>
      <c r="M5771"/>
      <c r="N5771"/>
      <c r="O5771"/>
      <c r="P5771"/>
      <c r="Q5771"/>
      <c r="R5771"/>
      <c r="S5771"/>
      <c r="T5771"/>
      <c r="U5771"/>
      <c r="V5771"/>
      <c r="W5771"/>
      <c r="X5771"/>
      <c r="Y5771"/>
      <c r="Z5771"/>
      <c r="AA5771"/>
      <c r="AB5771"/>
      <c r="AC5771"/>
      <c r="AD5771"/>
      <c r="AE5771"/>
      <c r="AF5771"/>
      <c r="AG5771"/>
      <c r="AH5771"/>
      <c r="AI5771"/>
      <c r="AJ5771"/>
      <c r="AK5771"/>
      <c r="AL5771"/>
      <c r="AM5771"/>
      <c r="AN5771"/>
      <c r="AO5771"/>
      <c r="AP5771"/>
      <c r="AQ5771"/>
      <c r="AR5771"/>
      <c r="AS5771"/>
      <c r="AT5771"/>
      <c r="AU5771"/>
      <c r="AV5771"/>
      <c r="AW5771"/>
      <c r="AX5771"/>
      <c r="AY5771"/>
      <c r="AZ5771"/>
      <c r="BA5771"/>
      <c r="BB5771"/>
      <c r="BC5771"/>
      <c r="BD5771"/>
      <c r="BE5771"/>
      <c r="BF5771"/>
      <c r="BG5771"/>
      <c r="BH5771"/>
      <c r="BI5771"/>
      <c r="BJ5771"/>
      <c r="BK5771"/>
      <c r="BL5771"/>
      <c r="BM5771"/>
      <c r="BN5771"/>
      <c r="BO5771"/>
      <c r="BP5771"/>
      <c r="BQ5771"/>
      <c r="BR5771"/>
      <c r="BS5771"/>
      <c r="BT5771"/>
      <c r="BU5771"/>
      <c r="BV5771"/>
      <c r="BW5771"/>
      <c r="BX5771"/>
      <c r="BY5771"/>
      <c r="BZ5771"/>
      <c r="CA5771"/>
      <c r="CB5771"/>
      <c r="CC5771"/>
      <c r="CD5771"/>
      <c r="CE5771"/>
      <c r="CF5771"/>
      <c r="CG5771"/>
      <c r="CH5771"/>
      <c r="CI5771"/>
      <c r="CJ5771"/>
      <c r="CK5771"/>
      <c r="CL5771"/>
      <c r="CM5771"/>
      <c r="CN5771"/>
      <c r="CO5771"/>
      <c r="CP5771"/>
      <c r="CQ5771"/>
      <c r="CR5771"/>
      <c r="CS5771"/>
      <c r="CT5771"/>
      <c r="CU5771"/>
      <c r="CV5771"/>
    </row>
    <row r="5772" spans="10:100" x14ac:dyDescent="0.25">
      <c r="J5772"/>
      <c r="K5772"/>
      <c r="L5772"/>
      <c r="M5772"/>
      <c r="N5772"/>
      <c r="O5772"/>
      <c r="P5772"/>
      <c r="Q5772"/>
      <c r="R5772"/>
      <c r="S5772"/>
      <c r="T5772"/>
      <c r="U5772"/>
      <c r="V5772"/>
      <c r="W5772"/>
      <c r="X5772"/>
      <c r="Y5772"/>
      <c r="Z5772"/>
      <c r="AA5772"/>
      <c r="AB5772"/>
      <c r="AC5772"/>
      <c r="AD5772"/>
      <c r="AE5772"/>
      <c r="AF5772"/>
      <c r="AG5772"/>
      <c r="AH5772"/>
      <c r="AI5772"/>
      <c r="AJ5772"/>
      <c r="AK5772"/>
      <c r="AL5772"/>
      <c r="AM5772"/>
      <c r="AN5772"/>
      <c r="AO5772"/>
      <c r="AP5772"/>
      <c r="AQ5772"/>
      <c r="AR5772"/>
      <c r="AS5772"/>
      <c r="AT5772"/>
      <c r="AU5772"/>
      <c r="AV5772"/>
      <c r="AW5772"/>
      <c r="AX5772"/>
      <c r="AY5772"/>
      <c r="AZ5772"/>
      <c r="BA5772"/>
      <c r="BB5772"/>
      <c r="BC5772"/>
      <c r="BD5772"/>
      <c r="BE5772"/>
      <c r="BF5772"/>
      <c r="BG5772"/>
      <c r="BH5772"/>
      <c r="BI5772"/>
      <c r="BJ5772"/>
      <c r="BK5772"/>
      <c r="BL5772"/>
      <c r="BM5772"/>
      <c r="BN5772"/>
      <c r="BO5772"/>
      <c r="BP5772"/>
      <c r="BQ5772"/>
      <c r="BR5772"/>
      <c r="BS5772"/>
      <c r="BT5772"/>
      <c r="BU5772"/>
      <c r="BV5772"/>
      <c r="BW5772"/>
      <c r="BX5772"/>
      <c r="BY5772"/>
      <c r="BZ5772"/>
      <c r="CA5772"/>
      <c r="CB5772"/>
      <c r="CC5772"/>
      <c r="CD5772"/>
      <c r="CE5772"/>
      <c r="CF5772"/>
      <c r="CG5772"/>
      <c r="CH5772"/>
      <c r="CI5772"/>
      <c r="CJ5772"/>
      <c r="CK5772"/>
      <c r="CL5772"/>
      <c r="CM5772"/>
      <c r="CN5772"/>
      <c r="CO5772"/>
      <c r="CP5772"/>
      <c r="CQ5772"/>
      <c r="CR5772"/>
      <c r="CS5772"/>
      <c r="CT5772"/>
      <c r="CU5772"/>
      <c r="CV5772"/>
    </row>
    <row r="5773" spans="10:100" x14ac:dyDescent="0.25">
      <c r="J5773"/>
      <c r="K5773"/>
      <c r="L5773"/>
      <c r="M5773"/>
      <c r="N5773"/>
      <c r="O5773"/>
      <c r="P5773"/>
      <c r="Q5773"/>
      <c r="R5773"/>
      <c r="S5773"/>
      <c r="T5773"/>
      <c r="U5773"/>
      <c r="V5773"/>
      <c r="W5773"/>
      <c r="X5773"/>
      <c r="Y5773"/>
      <c r="Z5773"/>
      <c r="AA5773"/>
      <c r="AB5773"/>
      <c r="AC5773"/>
      <c r="AD5773"/>
      <c r="AE5773"/>
      <c r="AF5773"/>
      <c r="AG5773"/>
      <c r="AH5773"/>
      <c r="AI5773"/>
      <c r="AJ5773"/>
      <c r="AK5773"/>
      <c r="AL5773"/>
      <c r="AM5773"/>
      <c r="AN5773"/>
      <c r="AO5773"/>
      <c r="AP5773"/>
      <c r="AQ5773"/>
      <c r="AR5773"/>
      <c r="AS5773"/>
      <c r="AT5773"/>
      <c r="AU5773"/>
      <c r="AV5773"/>
      <c r="AW5773"/>
      <c r="AX5773"/>
      <c r="AY5773"/>
      <c r="AZ5773"/>
      <c r="BA5773"/>
      <c r="BB5773"/>
      <c r="BC5773"/>
      <c r="BD5773"/>
      <c r="BE5773"/>
      <c r="BF5773"/>
      <c r="BG5773"/>
      <c r="BH5773"/>
      <c r="BI5773"/>
      <c r="BJ5773"/>
      <c r="BK5773"/>
      <c r="BL5773"/>
      <c r="BM5773"/>
      <c r="BN5773"/>
      <c r="BO5773"/>
      <c r="BP5773"/>
      <c r="BQ5773"/>
      <c r="BR5773"/>
      <c r="BS5773"/>
      <c r="BT5773"/>
      <c r="BU5773"/>
      <c r="BV5773"/>
      <c r="BW5773"/>
      <c r="BX5773"/>
      <c r="BY5773"/>
      <c r="BZ5773"/>
      <c r="CA5773"/>
      <c r="CB5773"/>
      <c r="CC5773"/>
      <c r="CD5773"/>
      <c r="CE5773"/>
      <c r="CF5773"/>
      <c r="CG5773"/>
      <c r="CH5773"/>
      <c r="CI5773"/>
      <c r="CJ5773"/>
      <c r="CK5773"/>
      <c r="CL5773"/>
      <c r="CM5773"/>
      <c r="CN5773"/>
      <c r="CO5773"/>
      <c r="CP5773"/>
      <c r="CQ5773"/>
      <c r="CR5773"/>
      <c r="CS5773"/>
      <c r="CT5773"/>
      <c r="CU5773"/>
      <c r="CV5773"/>
    </row>
    <row r="5774" spans="10:100" x14ac:dyDescent="0.25">
      <c r="J5774"/>
      <c r="K5774"/>
      <c r="L5774"/>
      <c r="M5774"/>
      <c r="N5774"/>
      <c r="O5774"/>
      <c r="P5774"/>
      <c r="Q5774"/>
      <c r="R5774"/>
      <c r="S5774"/>
      <c r="T5774"/>
      <c r="U5774"/>
      <c r="V5774"/>
      <c r="W5774"/>
      <c r="X5774"/>
      <c r="Y5774"/>
      <c r="Z5774"/>
      <c r="AA5774"/>
      <c r="AB5774"/>
      <c r="AC5774"/>
      <c r="AD5774"/>
      <c r="AE5774"/>
      <c r="AF5774"/>
      <c r="AG5774"/>
      <c r="AH5774"/>
      <c r="AI5774"/>
      <c r="AJ5774"/>
      <c r="AK5774"/>
      <c r="AL5774"/>
      <c r="AM5774"/>
      <c r="AN5774"/>
      <c r="AO5774"/>
      <c r="AP5774"/>
      <c r="AQ5774"/>
      <c r="AR5774"/>
      <c r="AS5774"/>
      <c r="AT5774"/>
      <c r="AU5774"/>
      <c r="AV5774"/>
      <c r="AW5774"/>
      <c r="AX5774"/>
      <c r="AY5774"/>
      <c r="AZ5774"/>
      <c r="BA5774"/>
      <c r="BB5774"/>
      <c r="BC5774"/>
      <c r="BD5774"/>
      <c r="BE5774"/>
      <c r="BF5774"/>
      <c r="BG5774"/>
      <c r="BH5774"/>
      <c r="BI5774"/>
      <c r="BJ5774"/>
      <c r="BK5774"/>
      <c r="BL5774"/>
      <c r="BM5774"/>
      <c r="BN5774"/>
      <c r="BO5774"/>
      <c r="BP5774"/>
      <c r="BQ5774"/>
      <c r="BR5774"/>
      <c r="BS5774"/>
      <c r="BT5774"/>
      <c r="BU5774"/>
      <c r="BV5774"/>
      <c r="BW5774"/>
      <c r="BX5774"/>
      <c r="BY5774"/>
      <c r="BZ5774"/>
      <c r="CA5774"/>
      <c r="CB5774"/>
      <c r="CC5774"/>
      <c r="CD5774"/>
      <c r="CE5774"/>
      <c r="CF5774"/>
      <c r="CG5774"/>
      <c r="CH5774"/>
      <c r="CI5774"/>
      <c r="CJ5774"/>
      <c r="CK5774"/>
      <c r="CL5774"/>
      <c r="CM5774"/>
      <c r="CN5774"/>
      <c r="CO5774"/>
      <c r="CP5774"/>
      <c r="CQ5774"/>
      <c r="CR5774"/>
      <c r="CS5774"/>
      <c r="CT5774"/>
      <c r="CU5774"/>
      <c r="CV5774"/>
    </row>
    <row r="5775" spans="10:100" x14ac:dyDescent="0.25">
      <c r="J5775"/>
      <c r="K5775"/>
      <c r="L5775"/>
      <c r="M5775"/>
      <c r="N5775"/>
      <c r="O5775"/>
      <c r="P5775"/>
      <c r="Q5775"/>
      <c r="R5775"/>
      <c r="S5775"/>
      <c r="T5775"/>
      <c r="U5775"/>
      <c r="V5775"/>
      <c r="W5775"/>
      <c r="X5775"/>
      <c r="Y5775"/>
      <c r="Z5775"/>
      <c r="AA5775"/>
      <c r="AB5775"/>
      <c r="AC5775"/>
      <c r="AD5775"/>
      <c r="AE5775"/>
      <c r="AF5775"/>
      <c r="AG5775"/>
      <c r="AH5775"/>
      <c r="AI5775"/>
      <c r="AJ5775"/>
      <c r="AK5775"/>
      <c r="AL5775"/>
      <c r="AM5775"/>
      <c r="AN5775"/>
      <c r="AO5775"/>
      <c r="AP5775"/>
      <c r="AQ5775"/>
      <c r="AR5775"/>
      <c r="AS5775"/>
      <c r="AT5775"/>
      <c r="AU5775"/>
      <c r="AV5775"/>
      <c r="AW5775"/>
      <c r="AX5775"/>
      <c r="AY5775"/>
      <c r="AZ5775"/>
      <c r="BA5775"/>
      <c r="BB5775"/>
      <c r="BC5775"/>
      <c r="BD5775"/>
      <c r="BE5775"/>
      <c r="BF5775"/>
      <c r="BG5775"/>
      <c r="BH5775"/>
      <c r="BI5775"/>
      <c r="BJ5775"/>
      <c r="BK5775"/>
      <c r="BL5775"/>
      <c r="BM5775"/>
      <c r="BN5775"/>
      <c r="BO5775"/>
      <c r="BP5775"/>
      <c r="BQ5775"/>
      <c r="BR5775"/>
      <c r="BS5775"/>
      <c r="BT5775"/>
      <c r="BU5775"/>
      <c r="BV5775"/>
      <c r="BW5775"/>
      <c r="BX5775"/>
      <c r="BY5775"/>
      <c r="BZ5775"/>
      <c r="CA5775"/>
      <c r="CB5775"/>
      <c r="CC5775"/>
      <c r="CD5775"/>
      <c r="CE5775"/>
      <c r="CF5775"/>
      <c r="CG5775"/>
      <c r="CH5775"/>
      <c r="CI5775"/>
      <c r="CJ5775"/>
      <c r="CK5775"/>
      <c r="CL5775"/>
      <c r="CM5775"/>
      <c r="CN5775"/>
      <c r="CO5775"/>
      <c r="CP5775"/>
      <c r="CQ5775"/>
      <c r="CR5775"/>
      <c r="CS5775"/>
      <c r="CT5775"/>
      <c r="CU5775"/>
      <c r="CV5775"/>
    </row>
    <row r="5776" spans="10:100" x14ac:dyDescent="0.25">
      <c r="J5776"/>
      <c r="K5776"/>
      <c r="L5776"/>
      <c r="M5776"/>
      <c r="N5776"/>
      <c r="O5776"/>
      <c r="P5776"/>
      <c r="Q5776"/>
      <c r="R5776"/>
      <c r="S5776"/>
      <c r="T5776"/>
      <c r="U5776"/>
      <c r="V5776"/>
      <c r="W5776"/>
      <c r="X5776"/>
      <c r="Y5776"/>
      <c r="Z5776"/>
      <c r="AA5776"/>
      <c r="AB5776"/>
      <c r="AC5776"/>
      <c r="AD5776"/>
      <c r="AE5776"/>
      <c r="AF5776"/>
      <c r="AG5776"/>
      <c r="AH5776"/>
      <c r="AI5776"/>
      <c r="AJ5776"/>
      <c r="AK5776"/>
      <c r="AL5776"/>
      <c r="AM5776"/>
      <c r="AN5776"/>
      <c r="AO5776"/>
      <c r="AP5776"/>
      <c r="AQ5776"/>
      <c r="AR5776"/>
      <c r="AS5776"/>
      <c r="AT5776"/>
      <c r="AU5776"/>
      <c r="AV5776"/>
      <c r="AW5776"/>
      <c r="AX5776"/>
      <c r="AY5776"/>
      <c r="AZ5776"/>
      <c r="BA5776"/>
      <c r="BB5776"/>
      <c r="BC5776"/>
      <c r="BD5776"/>
      <c r="BE5776"/>
      <c r="BF5776"/>
      <c r="BG5776"/>
      <c r="BH5776"/>
      <c r="BI5776"/>
      <c r="BJ5776"/>
      <c r="BK5776"/>
      <c r="BL5776"/>
      <c r="BM5776"/>
      <c r="BN5776"/>
      <c r="BO5776"/>
      <c r="BP5776"/>
      <c r="BQ5776"/>
      <c r="BR5776"/>
      <c r="BS5776"/>
      <c r="BT5776"/>
      <c r="BU5776"/>
      <c r="BV5776"/>
      <c r="BW5776"/>
      <c r="BX5776"/>
      <c r="BY5776"/>
      <c r="BZ5776"/>
      <c r="CA5776"/>
      <c r="CB5776"/>
      <c r="CC5776"/>
      <c r="CD5776"/>
      <c r="CE5776"/>
      <c r="CF5776"/>
      <c r="CG5776"/>
      <c r="CH5776"/>
      <c r="CI5776"/>
      <c r="CJ5776"/>
      <c r="CK5776"/>
      <c r="CL5776"/>
      <c r="CM5776"/>
      <c r="CN5776"/>
      <c r="CO5776"/>
      <c r="CP5776"/>
      <c r="CQ5776"/>
      <c r="CR5776"/>
      <c r="CS5776"/>
      <c r="CT5776"/>
      <c r="CU5776"/>
      <c r="CV5776"/>
    </row>
    <row r="5777" spans="10:100" x14ac:dyDescent="0.25">
      <c r="J5777"/>
      <c r="K5777"/>
      <c r="L5777"/>
      <c r="M5777"/>
      <c r="N5777"/>
      <c r="O5777"/>
      <c r="P5777"/>
      <c r="Q5777"/>
      <c r="R5777"/>
      <c r="S5777"/>
      <c r="T5777"/>
      <c r="U5777"/>
      <c r="V5777"/>
      <c r="W5777"/>
      <c r="X5777"/>
      <c r="Y5777"/>
      <c r="Z5777"/>
      <c r="AA5777"/>
      <c r="AB5777"/>
      <c r="AC5777"/>
      <c r="AD5777"/>
      <c r="AE5777"/>
      <c r="AF5777"/>
      <c r="AG5777"/>
      <c r="AH5777"/>
      <c r="AI5777"/>
      <c r="AJ5777"/>
      <c r="AK5777"/>
      <c r="AL5777"/>
      <c r="AM5777"/>
      <c r="AN5777"/>
      <c r="AO5777"/>
      <c r="AP5777"/>
      <c r="AQ5777"/>
      <c r="AR5777"/>
      <c r="AS5777"/>
      <c r="AT5777"/>
      <c r="AU5777"/>
      <c r="AV5777"/>
      <c r="AW5777"/>
      <c r="AX5777"/>
      <c r="AY5777"/>
      <c r="AZ5777"/>
      <c r="BA5777"/>
      <c r="BB5777"/>
      <c r="BC5777"/>
      <c r="BD5777"/>
      <c r="BE5777"/>
      <c r="BF5777"/>
      <c r="BG5777"/>
      <c r="BH5777"/>
      <c r="BI5777"/>
      <c r="BJ5777"/>
      <c r="BK5777"/>
      <c r="BL5777"/>
      <c r="BM5777"/>
      <c r="BN5777"/>
      <c r="BO5777"/>
      <c r="BP5777"/>
      <c r="BQ5777"/>
      <c r="BR5777"/>
      <c r="BS5777"/>
      <c r="BT5777"/>
      <c r="BU5777"/>
      <c r="BV5777"/>
      <c r="BW5777"/>
      <c r="BX5777"/>
      <c r="BY5777"/>
      <c r="BZ5777"/>
      <c r="CA5777"/>
      <c r="CB5777"/>
      <c r="CC5777"/>
      <c r="CD5777"/>
      <c r="CE5777"/>
      <c r="CF5777"/>
      <c r="CG5777"/>
      <c r="CH5777"/>
      <c r="CI5777"/>
      <c r="CJ5777"/>
      <c r="CK5777"/>
      <c r="CL5777"/>
      <c r="CM5777"/>
      <c r="CN5777"/>
      <c r="CO5777"/>
      <c r="CP5777"/>
      <c r="CQ5777"/>
      <c r="CR5777"/>
      <c r="CS5777"/>
      <c r="CT5777"/>
      <c r="CU5777"/>
      <c r="CV5777"/>
    </row>
    <row r="5778" spans="10:100" x14ac:dyDescent="0.25">
      <c r="J5778"/>
      <c r="K5778"/>
      <c r="L5778"/>
      <c r="M5778"/>
      <c r="N5778"/>
      <c r="O5778"/>
      <c r="P5778"/>
      <c r="Q5778"/>
      <c r="R5778"/>
      <c r="S5778"/>
      <c r="T5778"/>
      <c r="U5778"/>
      <c r="V5778"/>
      <c r="W5778"/>
      <c r="X5778"/>
      <c r="Y5778"/>
      <c r="Z5778"/>
      <c r="AA5778"/>
      <c r="AB5778"/>
      <c r="AC5778"/>
      <c r="AD5778"/>
      <c r="AE5778"/>
      <c r="AF5778"/>
      <c r="AG5778"/>
      <c r="AH5778"/>
      <c r="AI5778"/>
      <c r="AJ5778"/>
      <c r="AK5778"/>
      <c r="AL5778"/>
      <c r="AM5778"/>
      <c r="AN5778"/>
      <c r="AO5778"/>
      <c r="AP5778"/>
      <c r="AQ5778"/>
      <c r="AR5778"/>
      <c r="AS5778"/>
      <c r="AT5778"/>
      <c r="AU5778"/>
      <c r="AV5778"/>
      <c r="AW5778"/>
      <c r="AX5778"/>
      <c r="AY5778"/>
      <c r="AZ5778"/>
      <c r="BA5778"/>
      <c r="BB5778"/>
      <c r="BC5778"/>
      <c r="BD5778"/>
      <c r="BE5778"/>
      <c r="BF5778"/>
      <c r="BG5778"/>
      <c r="BH5778"/>
      <c r="BI5778"/>
      <c r="BJ5778"/>
      <c r="BK5778"/>
      <c r="BL5778"/>
      <c r="BM5778"/>
      <c r="BN5778"/>
      <c r="BO5778"/>
      <c r="BP5778"/>
      <c r="BQ5778"/>
      <c r="BR5778"/>
      <c r="BS5778"/>
      <c r="BT5778"/>
      <c r="BU5778"/>
      <c r="BV5778"/>
      <c r="BW5778"/>
      <c r="BX5778"/>
      <c r="BY5778"/>
      <c r="BZ5778"/>
      <c r="CA5778"/>
      <c r="CB5778"/>
      <c r="CC5778"/>
      <c r="CD5778"/>
      <c r="CE5778"/>
      <c r="CF5778"/>
      <c r="CG5778"/>
      <c r="CH5778"/>
      <c r="CI5778"/>
      <c r="CJ5778"/>
      <c r="CK5778"/>
      <c r="CL5778"/>
      <c r="CM5778"/>
      <c r="CN5778"/>
      <c r="CO5778"/>
      <c r="CP5778"/>
      <c r="CQ5778"/>
      <c r="CR5778"/>
      <c r="CS5778"/>
      <c r="CT5778"/>
      <c r="CU5778"/>
      <c r="CV5778"/>
    </row>
    <row r="5779" spans="10:100" x14ac:dyDescent="0.25">
      <c r="J5779"/>
      <c r="K5779"/>
      <c r="L5779"/>
      <c r="M5779"/>
      <c r="N5779"/>
      <c r="O5779"/>
      <c r="P5779"/>
      <c r="Q5779"/>
      <c r="R5779"/>
      <c r="S5779"/>
      <c r="T5779"/>
      <c r="U5779"/>
      <c r="V5779"/>
      <c r="W5779"/>
      <c r="X5779"/>
      <c r="Y5779"/>
      <c r="Z5779"/>
      <c r="AA5779"/>
      <c r="AB5779"/>
      <c r="AC5779"/>
      <c r="AD5779"/>
      <c r="AE5779"/>
      <c r="AF5779"/>
      <c r="AG5779"/>
      <c r="AH5779"/>
      <c r="AI5779"/>
      <c r="AJ5779"/>
      <c r="AK5779"/>
      <c r="AL5779"/>
      <c r="AM5779"/>
      <c r="AN5779"/>
      <c r="AO5779"/>
      <c r="AP5779"/>
      <c r="AQ5779"/>
      <c r="AR5779"/>
      <c r="AS5779"/>
      <c r="AT5779"/>
      <c r="AU5779"/>
      <c r="AV5779"/>
      <c r="AW5779"/>
      <c r="AX5779"/>
      <c r="AY5779"/>
      <c r="AZ5779"/>
      <c r="BA5779"/>
      <c r="BB5779"/>
      <c r="BC5779"/>
      <c r="BD5779"/>
      <c r="BE5779"/>
      <c r="BF5779"/>
      <c r="BG5779"/>
      <c r="BH5779"/>
      <c r="BI5779"/>
      <c r="BJ5779"/>
      <c r="BK5779"/>
      <c r="BL5779"/>
      <c r="BM5779"/>
      <c r="BN5779"/>
      <c r="BO5779"/>
      <c r="BP5779"/>
      <c r="BQ5779"/>
      <c r="BR5779"/>
      <c r="BS5779"/>
      <c r="BT5779"/>
      <c r="BU5779"/>
      <c r="BV5779"/>
      <c r="BW5779"/>
      <c r="BX5779"/>
      <c r="BY5779"/>
      <c r="BZ5779"/>
      <c r="CA5779"/>
      <c r="CB5779"/>
      <c r="CC5779"/>
      <c r="CD5779"/>
      <c r="CE5779"/>
      <c r="CF5779"/>
      <c r="CG5779"/>
      <c r="CH5779"/>
      <c r="CI5779"/>
      <c r="CJ5779"/>
      <c r="CK5779"/>
      <c r="CL5779"/>
      <c r="CM5779"/>
      <c r="CN5779"/>
      <c r="CO5779"/>
      <c r="CP5779"/>
      <c r="CQ5779"/>
      <c r="CR5779"/>
      <c r="CS5779"/>
      <c r="CT5779"/>
      <c r="CU5779"/>
      <c r="CV5779"/>
    </row>
    <row r="5780" spans="10:100" x14ac:dyDescent="0.25">
      <c r="J5780"/>
      <c r="K5780"/>
      <c r="L5780"/>
      <c r="M5780"/>
      <c r="N5780"/>
      <c r="O5780"/>
      <c r="P5780"/>
      <c r="Q5780"/>
      <c r="R5780"/>
      <c r="S5780"/>
      <c r="T5780"/>
      <c r="U5780"/>
      <c r="V5780"/>
      <c r="W5780"/>
      <c r="X5780"/>
      <c r="Y5780"/>
      <c r="Z5780"/>
      <c r="AA5780"/>
      <c r="AB5780"/>
      <c r="AC5780"/>
      <c r="AD5780"/>
      <c r="AE5780"/>
      <c r="AF5780"/>
      <c r="AG5780"/>
      <c r="AH5780"/>
      <c r="AI5780"/>
      <c r="AJ5780"/>
      <c r="AK5780"/>
      <c r="AL5780"/>
      <c r="AM5780"/>
      <c r="AN5780"/>
      <c r="AO5780"/>
      <c r="AP5780"/>
      <c r="AQ5780"/>
      <c r="AR5780"/>
      <c r="AS5780"/>
      <c r="AT5780"/>
      <c r="AU5780"/>
      <c r="AV5780"/>
      <c r="AW5780"/>
      <c r="AX5780"/>
      <c r="AY5780"/>
      <c r="AZ5780"/>
      <c r="BA5780"/>
      <c r="BB5780"/>
      <c r="BC5780"/>
      <c r="BD5780"/>
      <c r="BE5780"/>
      <c r="BF5780"/>
      <c r="BG5780"/>
      <c r="BH5780"/>
      <c r="BI5780"/>
      <c r="BJ5780"/>
      <c r="BK5780"/>
      <c r="BL5780"/>
      <c r="BM5780"/>
      <c r="BN5780"/>
      <c r="BO5780"/>
      <c r="BP5780"/>
      <c r="BQ5780"/>
      <c r="BR5780"/>
      <c r="BS5780"/>
      <c r="BT5780"/>
      <c r="BU5780"/>
      <c r="BV5780"/>
      <c r="BW5780"/>
      <c r="BX5780"/>
      <c r="BY5780"/>
      <c r="BZ5780"/>
      <c r="CA5780"/>
      <c r="CB5780"/>
      <c r="CC5780"/>
      <c r="CD5780"/>
      <c r="CE5780"/>
      <c r="CF5780"/>
      <c r="CG5780"/>
      <c r="CH5780"/>
      <c r="CI5780"/>
      <c r="CJ5780"/>
      <c r="CK5780"/>
      <c r="CL5780"/>
      <c r="CM5780"/>
      <c r="CN5780"/>
      <c r="CO5780"/>
      <c r="CP5780"/>
      <c r="CQ5780"/>
      <c r="CR5780"/>
      <c r="CS5780"/>
      <c r="CT5780"/>
      <c r="CU5780"/>
      <c r="CV5780"/>
    </row>
    <row r="5781" spans="10:100" x14ac:dyDescent="0.25">
      <c r="J5781"/>
      <c r="K5781"/>
      <c r="L5781"/>
      <c r="M5781"/>
      <c r="N5781"/>
      <c r="O5781"/>
      <c r="P5781"/>
      <c r="Q5781"/>
      <c r="R5781"/>
      <c r="S5781"/>
      <c r="T5781"/>
      <c r="U5781"/>
      <c r="V5781"/>
      <c r="W5781"/>
      <c r="X5781"/>
      <c r="Y5781"/>
      <c r="Z5781"/>
      <c r="AA5781"/>
      <c r="AB5781"/>
      <c r="AC5781"/>
      <c r="AD5781"/>
      <c r="AE5781"/>
      <c r="AF5781"/>
      <c r="AG5781"/>
      <c r="AH5781"/>
      <c r="AI5781"/>
      <c r="AJ5781"/>
      <c r="AK5781"/>
      <c r="AL5781"/>
      <c r="AM5781"/>
      <c r="AN5781"/>
      <c r="AO5781"/>
      <c r="AP5781"/>
      <c r="AQ5781"/>
      <c r="AR5781"/>
      <c r="AS5781"/>
      <c r="AT5781"/>
      <c r="AU5781"/>
      <c r="AV5781"/>
      <c r="AW5781"/>
      <c r="AX5781"/>
      <c r="AY5781"/>
      <c r="AZ5781"/>
      <c r="BA5781"/>
      <c r="BB5781"/>
      <c r="BC5781"/>
      <c r="BD5781"/>
      <c r="BE5781"/>
      <c r="BF5781"/>
      <c r="BG5781"/>
      <c r="BH5781"/>
      <c r="BI5781"/>
      <c r="BJ5781"/>
      <c r="BK5781"/>
      <c r="BL5781"/>
      <c r="BM5781"/>
      <c r="BN5781"/>
      <c r="BO5781"/>
      <c r="BP5781"/>
      <c r="BQ5781"/>
      <c r="BR5781"/>
      <c r="BS5781"/>
      <c r="BT5781"/>
      <c r="BU5781"/>
      <c r="BV5781"/>
      <c r="BW5781"/>
      <c r="BX5781"/>
      <c r="BY5781"/>
      <c r="BZ5781"/>
      <c r="CA5781"/>
      <c r="CB5781"/>
      <c r="CC5781"/>
      <c r="CD5781"/>
      <c r="CE5781"/>
      <c r="CF5781"/>
      <c r="CG5781"/>
      <c r="CH5781"/>
      <c r="CI5781"/>
      <c r="CJ5781"/>
      <c r="CK5781"/>
      <c r="CL5781"/>
      <c r="CM5781"/>
      <c r="CN5781"/>
      <c r="CO5781"/>
      <c r="CP5781"/>
      <c r="CQ5781"/>
      <c r="CR5781"/>
      <c r="CS5781"/>
      <c r="CT5781"/>
      <c r="CU5781"/>
      <c r="CV5781"/>
    </row>
    <row r="5782" spans="10:100" x14ac:dyDescent="0.25">
      <c r="J5782"/>
      <c r="K5782"/>
      <c r="L5782"/>
      <c r="M5782"/>
      <c r="N5782"/>
      <c r="O5782"/>
      <c r="P5782"/>
      <c r="Q5782"/>
      <c r="R5782"/>
      <c r="S5782"/>
      <c r="T5782"/>
      <c r="U5782"/>
      <c r="V5782"/>
      <c r="W5782"/>
      <c r="X5782"/>
      <c r="Y5782"/>
      <c r="Z5782"/>
      <c r="AA5782"/>
      <c r="AB5782"/>
      <c r="AC5782"/>
      <c r="AD5782"/>
      <c r="AE5782"/>
      <c r="AF5782"/>
      <c r="AG5782"/>
      <c r="AH5782"/>
      <c r="AI5782"/>
      <c r="AJ5782"/>
      <c r="AK5782"/>
      <c r="AL5782"/>
      <c r="AM5782"/>
      <c r="AN5782"/>
      <c r="AO5782"/>
      <c r="AP5782"/>
      <c r="AQ5782"/>
      <c r="AR5782"/>
      <c r="AS5782"/>
      <c r="AT5782"/>
      <c r="AU5782"/>
      <c r="AV5782"/>
      <c r="AW5782"/>
      <c r="AX5782"/>
      <c r="AY5782"/>
      <c r="AZ5782"/>
      <c r="BA5782"/>
      <c r="BB5782"/>
      <c r="BC5782"/>
      <c r="BD5782"/>
      <c r="BE5782"/>
      <c r="BF5782"/>
      <c r="BG5782"/>
      <c r="BH5782"/>
      <c r="BI5782"/>
      <c r="BJ5782"/>
      <c r="BK5782"/>
      <c r="BL5782"/>
      <c r="BM5782"/>
      <c r="BN5782"/>
      <c r="BO5782"/>
      <c r="BP5782"/>
      <c r="BQ5782"/>
      <c r="BR5782"/>
      <c r="BS5782"/>
      <c r="BT5782"/>
      <c r="BU5782"/>
      <c r="BV5782"/>
      <c r="BW5782"/>
      <c r="BX5782"/>
      <c r="BY5782"/>
      <c r="BZ5782"/>
      <c r="CA5782"/>
      <c r="CB5782"/>
      <c r="CC5782"/>
      <c r="CD5782"/>
      <c r="CE5782"/>
      <c r="CF5782"/>
      <c r="CG5782"/>
      <c r="CH5782"/>
      <c r="CI5782"/>
      <c r="CJ5782"/>
      <c r="CK5782"/>
      <c r="CL5782"/>
      <c r="CM5782"/>
      <c r="CN5782"/>
      <c r="CO5782"/>
      <c r="CP5782"/>
      <c r="CQ5782"/>
      <c r="CR5782"/>
      <c r="CS5782"/>
      <c r="CT5782"/>
      <c r="CU5782"/>
      <c r="CV5782"/>
    </row>
    <row r="5783" spans="10:100" x14ac:dyDescent="0.25">
      <c r="J5783"/>
      <c r="K5783"/>
      <c r="L5783"/>
      <c r="M5783"/>
      <c r="N5783"/>
      <c r="O5783"/>
      <c r="P5783"/>
      <c r="Q5783"/>
      <c r="R5783"/>
      <c r="S5783"/>
      <c r="T5783"/>
      <c r="U5783"/>
      <c r="V5783"/>
      <c r="W5783"/>
      <c r="X5783"/>
      <c r="Y5783"/>
      <c r="Z5783"/>
      <c r="AA5783"/>
      <c r="AB5783"/>
      <c r="AC5783"/>
      <c r="AD5783"/>
      <c r="AE5783"/>
      <c r="AF5783"/>
      <c r="AG5783"/>
      <c r="AH5783"/>
      <c r="AI5783"/>
      <c r="AJ5783"/>
      <c r="AK5783"/>
      <c r="AL5783"/>
      <c r="AM5783"/>
      <c r="AN5783"/>
      <c r="AO5783"/>
      <c r="AP5783"/>
      <c r="AQ5783"/>
      <c r="AR5783"/>
      <c r="AS5783"/>
      <c r="AT5783"/>
      <c r="AU5783"/>
      <c r="AV5783"/>
      <c r="AW5783"/>
      <c r="AX5783"/>
      <c r="AY5783"/>
      <c r="AZ5783"/>
      <c r="BA5783"/>
      <c r="BB5783"/>
      <c r="BC5783"/>
      <c r="BD5783"/>
      <c r="BE5783"/>
      <c r="BF5783"/>
      <c r="BG5783"/>
      <c r="BH5783"/>
      <c r="BI5783"/>
      <c r="BJ5783"/>
      <c r="BK5783"/>
      <c r="BL5783"/>
      <c r="BM5783"/>
      <c r="BN5783"/>
      <c r="BO5783"/>
      <c r="BP5783"/>
      <c r="BQ5783"/>
      <c r="BR5783"/>
      <c r="BS5783"/>
      <c r="BT5783"/>
      <c r="BU5783"/>
      <c r="BV5783"/>
      <c r="BW5783"/>
      <c r="BX5783"/>
      <c r="BY5783"/>
      <c r="BZ5783"/>
      <c r="CA5783"/>
      <c r="CB5783"/>
      <c r="CC5783"/>
      <c r="CD5783"/>
      <c r="CE5783"/>
      <c r="CF5783"/>
      <c r="CG5783"/>
      <c r="CH5783"/>
      <c r="CI5783"/>
      <c r="CJ5783"/>
      <c r="CK5783"/>
      <c r="CL5783"/>
      <c r="CM5783"/>
      <c r="CN5783"/>
      <c r="CO5783"/>
      <c r="CP5783"/>
      <c r="CQ5783"/>
      <c r="CR5783"/>
      <c r="CS5783"/>
      <c r="CT5783"/>
      <c r="CU5783"/>
      <c r="CV5783"/>
    </row>
    <row r="5784" spans="10:100" x14ac:dyDescent="0.25">
      <c r="J5784"/>
      <c r="K5784"/>
      <c r="L5784"/>
      <c r="M5784"/>
      <c r="N5784"/>
      <c r="O5784"/>
      <c r="P5784"/>
      <c r="Q5784"/>
      <c r="R5784"/>
      <c r="S5784"/>
      <c r="T5784"/>
      <c r="U5784"/>
      <c r="V5784"/>
      <c r="W5784"/>
      <c r="X5784"/>
      <c r="Y5784"/>
      <c r="Z5784"/>
      <c r="AA5784"/>
      <c r="AB5784"/>
      <c r="AC5784"/>
      <c r="AD5784"/>
      <c r="AE5784"/>
      <c r="AF5784"/>
      <c r="AG5784"/>
      <c r="AH5784"/>
      <c r="AI5784"/>
      <c r="AJ5784"/>
      <c r="AK5784"/>
      <c r="AL5784"/>
      <c r="AM5784"/>
      <c r="AN5784"/>
      <c r="AO5784"/>
      <c r="AP5784"/>
      <c r="AQ5784"/>
      <c r="AR5784"/>
      <c r="AS5784"/>
      <c r="AT5784"/>
      <c r="AU5784"/>
      <c r="AV5784"/>
      <c r="AW5784"/>
      <c r="AX5784"/>
      <c r="AY5784"/>
      <c r="AZ5784"/>
      <c r="BA5784"/>
      <c r="BB5784"/>
      <c r="BC5784"/>
      <c r="BD5784"/>
      <c r="BE5784"/>
      <c r="BF5784"/>
      <c r="BG5784"/>
      <c r="BH5784"/>
      <c r="BI5784"/>
      <c r="BJ5784"/>
      <c r="BK5784"/>
      <c r="BL5784"/>
      <c r="BM5784"/>
      <c r="BN5784"/>
      <c r="BO5784"/>
      <c r="BP5784"/>
      <c r="BQ5784"/>
      <c r="BR5784"/>
      <c r="BS5784"/>
      <c r="BT5784"/>
      <c r="BU5784"/>
      <c r="BV5784"/>
      <c r="BW5784"/>
      <c r="BX5784"/>
      <c r="BY5784"/>
      <c r="BZ5784"/>
      <c r="CA5784"/>
      <c r="CB5784"/>
      <c r="CC5784"/>
      <c r="CD5784"/>
      <c r="CE5784"/>
      <c r="CF5784"/>
      <c r="CG5784"/>
      <c r="CH5784"/>
      <c r="CI5784"/>
      <c r="CJ5784"/>
      <c r="CK5784"/>
      <c r="CL5784"/>
      <c r="CM5784"/>
      <c r="CN5784"/>
      <c r="CO5784"/>
      <c r="CP5784"/>
      <c r="CQ5784"/>
      <c r="CR5784"/>
      <c r="CS5784"/>
      <c r="CT5784"/>
      <c r="CU5784"/>
      <c r="CV5784"/>
    </row>
    <row r="5785" spans="10:100" x14ac:dyDescent="0.25">
      <c r="J5785"/>
      <c r="K5785"/>
      <c r="L5785"/>
      <c r="M5785"/>
      <c r="N5785"/>
      <c r="O5785"/>
      <c r="P5785"/>
      <c r="Q5785"/>
      <c r="R5785"/>
      <c r="S5785"/>
      <c r="T5785"/>
      <c r="U5785"/>
      <c r="V5785"/>
      <c r="W5785"/>
      <c r="X5785"/>
      <c r="Y5785"/>
      <c r="Z5785"/>
      <c r="AA5785"/>
      <c r="AB5785"/>
      <c r="AC5785"/>
      <c r="AD5785"/>
      <c r="AE5785"/>
      <c r="AF5785"/>
      <c r="AG5785"/>
      <c r="AH5785"/>
      <c r="AI5785"/>
      <c r="AJ5785"/>
      <c r="AK5785"/>
      <c r="AL5785"/>
      <c r="AM5785"/>
      <c r="AN5785"/>
      <c r="AO5785"/>
      <c r="AP5785"/>
      <c r="AQ5785"/>
      <c r="AR5785"/>
      <c r="AS5785"/>
      <c r="AT5785"/>
      <c r="AU5785"/>
      <c r="AV5785"/>
      <c r="AW5785"/>
      <c r="AX5785"/>
      <c r="AY5785"/>
      <c r="AZ5785"/>
      <c r="BA5785"/>
      <c r="BB5785"/>
      <c r="BC5785"/>
      <c r="BD5785"/>
      <c r="BE5785"/>
      <c r="BF5785"/>
      <c r="BG5785"/>
      <c r="BH5785"/>
      <c r="BI5785"/>
      <c r="BJ5785"/>
      <c r="BK5785"/>
      <c r="BL5785"/>
      <c r="BM5785"/>
      <c r="BN5785"/>
      <c r="BO5785"/>
      <c r="BP5785"/>
      <c r="BQ5785"/>
      <c r="BR5785"/>
      <c r="BS5785"/>
      <c r="BT5785"/>
      <c r="BU5785"/>
      <c r="BV5785"/>
      <c r="BW5785"/>
      <c r="BX5785"/>
      <c r="BY5785"/>
      <c r="BZ5785"/>
      <c r="CA5785"/>
      <c r="CB5785"/>
      <c r="CC5785"/>
      <c r="CD5785"/>
      <c r="CE5785"/>
      <c r="CF5785"/>
      <c r="CG5785"/>
      <c r="CH5785"/>
      <c r="CI5785"/>
      <c r="CJ5785"/>
      <c r="CK5785"/>
      <c r="CL5785"/>
      <c r="CM5785"/>
      <c r="CN5785"/>
      <c r="CO5785"/>
      <c r="CP5785"/>
      <c r="CQ5785"/>
      <c r="CR5785"/>
      <c r="CS5785"/>
      <c r="CT5785"/>
      <c r="CU5785"/>
      <c r="CV5785"/>
    </row>
    <row r="5786" spans="10:100" x14ac:dyDescent="0.25">
      <c r="J5786"/>
      <c r="K5786"/>
      <c r="L5786"/>
      <c r="M5786"/>
      <c r="N5786"/>
      <c r="O5786"/>
      <c r="P5786"/>
      <c r="Q5786"/>
      <c r="R5786"/>
      <c r="S5786"/>
      <c r="T5786"/>
      <c r="U5786"/>
      <c r="V5786"/>
      <c r="W5786"/>
      <c r="X5786"/>
      <c r="Y5786"/>
      <c r="Z5786"/>
      <c r="AA5786"/>
      <c r="AB5786"/>
      <c r="AC5786"/>
      <c r="AD5786"/>
      <c r="AE5786"/>
      <c r="AF5786"/>
      <c r="AG5786"/>
      <c r="AH5786"/>
      <c r="AI5786"/>
      <c r="AJ5786"/>
      <c r="AK5786"/>
      <c r="AL5786"/>
      <c r="AM5786"/>
      <c r="AN5786"/>
      <c r="AO5786"/>
      <c r="AP5786"/>
      <c r="AQ5786"/>
      <c r="AR5786"/>
      <c r="AS5786"/>
      <c r="AT5786"/>
      <c r="AU5786"/>
      <c r="AV5786"/>
      <c r="AW5786"/>
      <c r="AX5786"/>
      <c r="AY5786"/>
      <c r="AZ5786"/>
      <c r="BA5786"/>
      <c r="BB5786"/>
      <c r="BC5786"/>
      <c r="BD5786"/>
      <c r="BE5786"/>
      <c r="BF5786"/>
      <c r="BG5786"/>
      <c r="BH5786"/>
      <c r="BI5786"/>
      <c r="BJ5786"/>
      <c r="BK5786"/>
      <c r="BL5786"/>
      <c r="BM5786"/>
      <c r="BN5786"/>
      <c r="BO5786"/>
      <c r="BP5786"/>
      <c r="BQ5786"/>
      <c r="BR5786"/>
      <c r="BS5786"/>
      <c r="BT5786"/>
      <c r="BU5786"/>
      <c r="BV5786"/>
      <c r="BW5786"/>
      <c r="BX5786"/>
      <c r="BY5786"/>
      <c r="BZ5786"/>
      <c r="CA5786"/>
      <c r="CB5786"/>
      <c r="CC5786"/>
      <c r="CD5786"/>
      <c r="CE5786"/>
      <c r="CF5786"/>
      <c r="CG5786"/>
      <c r="CH5786"/>
      <c r="CI5786"/>
      <c r="CJ5786"/>
      <c r="CK5786"/>
      <c r="CL5786"/>
      <c r="CM5786"/>
      <c r="CN5786"/>
      <c r="CO5786"/>
      <c r="CP5786"/>
      <c r="CQ5786"/>
      <c r="CR5786"/>
      <c r="CS5786"/>
      <c r="CT5786"/>
      <c r="CU5786"/>
      <c r="CV5786"/>
    </row>
    <row r="5787" spans="10:100" x14ac:dyDescent="0.25">
      <c r="J5787"/>
      <c r="K5787"/>
      <c r="L5787"/>
      <c r="M5787"/>
      <c r="N5787"/>
      <c r="O5787"/>
      <c r="P5787"/>
      <c r="Q5787"/>
      <c r="R5787"/>
      <c r="S5787"/>
      <c r="T5787"/>
      <c r="U5787"/>
      <c r="V5787"/>
      <c r="W5787"/>
      <c r="X5787"/>
      <c r="Y5787"/>
      <c r="Z5787"/>
      <c r="AA5787"/>
      <c r="AB5787"/>
      <c r="AC5787"/>
      <c r="AD5787"/>
      <c r="AE5787"/>
      <c r="AF5787"/>
      <c r="AG5787"/>
      <c r="AH5787"/>
      <c r="AI5787"/>
      <c r="AJ5787"/>
      <c r="AK5787"/>
      <c r="AL5787"/>
      <c r="AM5787"/>
      <c r="AN5787"/>
      <c r="AO5787"/>
      <c r="AP5787"/>
      <c r="AQ5787"/>
      <c r="AR5787"/>
      <c r="AS5787"/>
      <c r="AT5787"/>
      <c r="AU5787"/>
      <c r="AV5787"/>
      <c r="AW5787"/>
      <c r="AX5787"/>
      <c r="AY5787"/>
      <c r="AZ5787"/>
      <c r="BA5787"/>
      <c r="BB5787"/>
      <c r="BC5787"/>
      <c r="BD5787"/>
      <c r="BE5787"/>
      <c r="BF5787"/>
      <c r="BG5787"/>
      <c r="BH5787"/>
      <c r="BI5787"/>
      <c r="BJ5787"/>
      <c r="BK5787"/>
      <c r="BL5787"/>
      <c r="BM5787"/>
      <c r="BN5787"/>
      <c r="BO5787"/>
      <c r="BP5787"/>
      <c r="BQ5787"/>
      <c r="BR5787"/>
      <c r="BS5787"/>
      <c r="BT5787"/>
      <c r="BU5787"/>
      <c r="BV5787"/>
      <c r="BW5787"/>
      <c r="BX5787"/>
      <c r="BY5787"/>
      <c r="BZ5787"/>
      <c r="CA5787"/>
      <c r="CB5787"/>
      <c r="CC5787"/>
      <c r="CD5787"/>
      <c r="CE5787"/>
      <c r="CF5787"/>
      <c r="CG5787"/>
      <c r="CH5787"/>
      <c r="CI5787"/>
      <c r="CJ5787"/>
      <c r="CK5787"/>
      <c r="CL5787"/>
      <c r="CM5787"/>
      <c r="CN5787"/>
      <c r="CO5787"/>
      <c r="CP5787"/>
      <c r="CQ5787"/>
      <c r="CR5787"/>
      <c r="CS5787"/>
      <c r="CT5787"/>
      <c r="CU5787"/>
      <c r="CV5787"/>
    </row>
    <row r="5788" spans="10:100" x14ac:dyDescent="0.25">
      <c r="J5788"/>
      <c r="K5788"/>
      <c r="L5788"/>
      <c r="M5788"/>
      <c r="N5788"/>
      <c r="O5788"/>
      <c r="P5788"/>
      <c r="Q5788"/>
      <c r="R5788"/>
      <c r="S5788"/>
      <c r="T5788"/>
      <c r="U5788"/>
      <c r="V5788"/>
      <c r="W5788"/>
      <c r="X5788"/>
      <c r="Y5788"/>
      <c r="Z5788"/>
      <c r="AA5788"/>
      <c r="AB5788"/>
      <c r="AC5788"/>
      <c r="AD5788"/>
      <c r="AE5788"/>
      <c r="AF5788"/>
      <c r="AG5788"/>
      <c r="AH5788"/>
      <c r="AI5788"/>
      <c r="AJ5788"/>
      <c r="AK5788"/>
      <c r="AL5788"/>
      <c r="AM5788"/>
      <c r="AN5788"/>
      <c r="AO5788"/>
      <c r="AP5788"/>
      <c r="AQ5788"/>
      <c r="AR5788"/>
      <c r="AS5788"/>
      <c r="AT5788"/>
      <c r="AU5788"/>
      <c r="AV5788"/>
      <c r="AW5788"/>
      <c r="AX5788"/>
      <c r="AY5788"/>
      <c r="AZ5788"/>
      <c r="BA5788"/>
      <c r="BB5788"/>
      <c r="BC5788"/>
      <c r="BD5788"/>
      <c r="BE5788"/>
      <c r="BF5788"/>
      <c r="BG5788"/>
      <c r="BH5788"/>
      <c r="BI5788"/>
      <c r="BJ5788"/>
      <c r="BK5788"/>
      <c r="BL5788"/>
      <c r="BM5788"/>
      <c r="BN5788"/>
      <c r="BO5788"/>
      <c r="BP5788"/>
      <c r="BQ5788"/>
      <c r="BR5788"/>
      <c r="BS5788"/>
      <c r="BT5788"/>
      <c r="BU5788"/>
      <c r="BV5788"/>
      <c r="BW5788"/>
      <c r="BX5788"/>
      <c r="BY5788"/>
      <c r="BZ5788"/>
      <c r="CA5788"/>
      <c r="CB5788"/>
      <c r="CC5788"/>
      <c r="CD5788"/>
      <c r="CE5788"/>
      <c r="CF5788"/>
      <c r="CG5788"/>
      <c r="CH5788"/>
      <c r="CI5788"/>
      <c r="CJ5788"/>
      <c r="CK5788"/>
      <c r="CL5788"/>
      <c r="CM5788"/>
      <c r="CN5788"/>
      <c r="CO5788"/>
      <c r="CP5788"/>
      <c r="CQ5788"/>
      <c r="CR5788"/>
      <c r="CS5788"/>
      <c r="CT5788"/>
      <c r="CU5788"/>
      <c r="CV5788"/>
    </row>
    <row r="5789" spans="10:100" x14ac:dyDescent="0.25">
      <c r="J5789"/>
      <c r="K5789"/>
      <c r="L5789"/>
      <c r="M5789"/>
      <c r="N5789"/>
      <c r="O5789"/>
      <c r="P5789"/>
      <c r="Q5789"/>
      <c r="R5789"/>
      <c r="S5789"/>
      <c r="T5789"/>
      <c r="U5789"/>
      <c r="V5789"/>
      <c r="W5789"/>
      <c r="X5789"/>
      <c r="Y5789"/>
      <c r="Z5789"/>
      <c r="AA5789"/>
      <c r="AB5789"/>
      <c r="AC5789"/>
      <c r="AD5789"/>
      <c r="AE5789"/>
      <c r="AF5789"/>
      <c r="AG5789"/>
      <c r="AH5789"/>
      <c r="AI5789"/>
      <c r="AJ5789"/>
      <c r="AK5789"/>
      <c r="AL5789"/>
      <c r="AM5789"/>
      <c r="AN5789"/>
      <c r="AO5789"/>
      <c r="AP5789"/>
      <c r="AQ5789"/>
      <c r="AR5789"/>
      <c r="AS5789"/>
      <c r="AT5789"/>
      <c r="AU5789"/>
      <c r="AV5789"/>
      <c r="AW5789"/>
      <c r="AX5789"/>
      <c r="AY5789"/>
      <c r="AZ5789"/>
      <c r="BA5789"/>
      <c r="BB5789"/>
      <c r="BC5789"/>
      <c r="BD5789"/>
      <c r="BE5789"/>
      <c r="BF5789"/>
      <c r="BG5789"/>
      <c r="BH5789"/>
      <c r="BI5789"/>
      <c r="BJ5789"/>
      <c r="BK5789"/>
      <c r="BL5789"/>
      <c r="BM5789"/>
      <c r="BN5789"/>
      <c r="BO5789"/>
      <c r="BP5789"/>
      <c r="BQ5789"/>
      <c r="BR5789"/>
      <c r="BS5789"/>
      <c r="BT5789"/>
      <c r="BU5789"/>
      <c r="BV5789"/>
      <c r="BW5789"/>
      <c r="BX5789"/>
      <c r="BY5789"/>
      <c r="BZ5789"/>
      <c r="CA5789"/>
      <c r="CB5789"/>
      <c r="CC5789"/>
      <c r="CD5789"/>
      <c r="CE5789"/>
      <c r="CF5789"/>
      <c r="CG5789"/>
      <c r="CH5789"/>
      <c r="CI5789"/>
      <c r="CJ5789"/>
      <c r="CK5789"/>
      <c r="CL5789"/>
      <c r="CM5789"/>
      <c r="CN5789"/>
      <c r="CO5789"/>
      <c r="CP5789"/>
      <c r="CQ5789"/>
      <c r="CR5789"/>
      <c r="CS5789"/>
      <c r="CT5789"/>
      <c r="CU5789"/>
      <c r="CV5789"/>
    </row>
    <row r="5790" spans="10:100" x14ac:dyDescent="0.25">
      <c r="J5790"/>
      <c r="K5790"/>
      <c r="L5790"/>
      <c r="M5790"/>
      <c r="N5790"/>
      <c r="O5790"/>
      <c r="P5790"/>
      <c r="Q5790"/>
      <c r="R5790"/>
      <c r="S5790"/>
      <c r="T5790"/>
      <c r="U5790"/>
      <c r="V5790"/>
      <c r="W5790"/>
      <c r="X5790"/>
      <c r="Y5790"/>
      <c r="Z5790"/>
      <c r="AA5790"/>
      <c r="AB5790"/>
      <c r="AC5790"/>
      <c r="AD5790"/>
      <c r="AE5790"/>
      <c r="AF5790"/>
      <c r="AG5790"/>
      <c r="AH5790"/>
      <c r="AI5790"/>
      <c r="AJ5790"/>
      <c r="AK5790"/>
      <c r="AL5790"/>
      <c r="AM5790"/>
      <c r="AN5790"/>
      <c r="AO5790"/>
      <c r="AP5790"/>
      <c r="AQ5790"/>
      <c r="AR5790"/>
      <c r="AS5790"/>
      <c r="AT5790"/>
      <c r="AU5790"/>
      <c r="AV5790"/>
      <c r="AW5790"/>
      <c r="AX5790"/>
      <c r="AY5790"/>
      <c r="AZ5790"/>
      <c r="BA5790"/>
      <c r="BB5790"/>
      <c r="BC5790"/>
      <c r="BD5790"/>
      <c r="BE5790"/>
      <c r="BF5790"/>
      <c r="BG5790"/>
      <c r="BH5790"/>
      <c r="BI5790"/>
      <c r="BJ5790"/>
      <c r="BK5790"/>
      <c r="BL5790"/>
      <c r="BM5790"/>
      <c r="BN5790"/>
      <c r="BO5790"/>
      <c r="BP5790"/>
      <c r="BQ5790"/>
      <c r="BR5790"/>
      <c r="BS5790"/>
      <c r="BT5790"/>
      <c r="BU5790"/>
      <c r="BV5790"/>
      <c r="BW5790"/>
      <c r="BX5790"/>
      <c r="BY5790"/>
      <c r="BZ5790"/>
      <c r="CA5790"/>
      <c r="CB5790"/>
      <c r="CC5790"/>
      <c r="CD5790"/>
      <c r="CE5790"/>
      <c r="CF5790"/>
      <c r="CG5790"/>
      <c r="CH5790"/>
      <c r="CI5790"/>
      <c r="CJ5790"/>
      <c r="CK5790"/>
      <c r="CL5790"/>
      <c r="CM5790"/>
      <c r="CN5790"/>
      <c r="CO5790"/>
      <c r="CP5790"/>
      <c r="CQ5790"/>
      <c r="CR5790"/>
      <c r="CS5790"/>
      <c r="CT5790"/>
      <c r="CU5790"/>
      <c r="CV5790"/>
    </row>
    <row r="5791" spans="10:100" x14ac:dyDescent="0.25">
      <c r="J5791"/>
      <c r="K5791"/>
      <c r="L5791"/>
      <c r="M5791"/>
      <c r="N5791"/>
      <c r="O5791"/>
      <c r="P5791"/>
      <c r="Q5791"/>
      <c r="R5791"/>
      <c r="S5791"/>
      <c r="T5791"/>
      <c r="U5791"/>
      <c r="V5791"/>
      <c r="W5791"/>
      <c r="X5791"/>
      <c r="Y5791"/>
      <c r="Z5791"/>
      <c r="AA5791"/>
      <c r="AB5791"/>
      <c r="AC5791"/>
      <c r="AD5791"/>
      <c r="AE5791"/>
      <c r="AF5791"/>
      <c r="AG5791"/>
      <c r="AH5791"/>
      <c r="AI5791"/>
      <c r="AJ5791"/>
      <c r="AK5791"/>
      <c r="AL5791"/>
      <c r="AM5791"/>
      <c r="AN5791"/>
      <c r="AO5791"/>
      <c r="AP5791"/>
      <c r="AQ5791"/>
      <c r="AR5791"/>
      <c r="AS5791"/>
      <c r="AT5791"/>
      <c r="AU5791"/>
      <c r="AV5791"/>
      <c r="AW5791"/>
      <c r="AX5791"/>
      <c r="AY5791"/>
      <c r="AZ5791"/>
      <c r="BA5791"/>
      <c r="BB5791"/>
      <c r="BC5791"/>
      <c r="BD5791"/>
      <c r="BE5791"/>
      <c r="BF5791"/>
      <c r="BG5791"/>
      <c r="BH5791"/>
      <c r="BI5791"/>
      <c r="BJ5791"/>
      <c r="BK5791"/>
      <c r="BL5791"/>
      <c r="BM5791"/>
      <c r="BN5791"/>
      <c r="BO5791"/>
      <c r="BP5791"/>
      <c r="BQ5791"/>
      <c r="BR5791"/>
      <c r="BS5791"/>
      <c r="BT5791"/>
      <c r="BU5791"/>
      <c r="BV5791"/>
      <c r="BW5791"/>
      <c r="BX5791"/>
      <c r="BY5791"/>
      <c r="BZ5791"/>
      <c r="CA5791"/>
      <c r="CB5791"/>
      <c r="CC5791"/>
      <c r="CD5791"/>
      <c r="CE5791"/>
      <c r="CF5791"/>
      <c r="CG5791"/>
      <c r="CH5791"/>
      <c r="CI5791"/>
      <c r="CJ5791"/>
      <c r="CK5791"/>
      <c r="CL5791"/>
      <c r="CM5791"/>
      <c r="CN5791"/>
      <c r="CO5791"/>
      <c r="CP5791"/>
      <c r="CQ5791"/>
      <c r="CR5791"/>
      <c r="CS5791"/>
      <c r="CT5791"/>
      <c r="CU5791"/>
      <c r="CV5791"/>
    </row>
    <row r="5792" spans="10:100" x14ac:dyDescent="0.25">
      <c r="J5792"/>
      <c r="K5792"/>
      <c r="L5792"/>
      <c r="M5792"/>
      <c r="N5792"/>
      <c r="O5792"/>
      <c r="P5792"/>
      <c r="Q5792"/>
      <c r="R5792"/>
      <c r="S5792"/>
      <c r="T5792"/>
      <c r="U5792"/>
      <c r="V5792"/>
      <c r="W5792"/>
      <c r="X5792"/>
      <c r="Y5792"/>
      <c r="Z5792"/>
      <c r="AA5792"/>
      <c r="AB5792"/>
      <c r="AC5792"/>
      <c r="AD5792"/>
      <c r="AE5792"/>
      <c r="AF5792"/>
      <c r="AG5792"/>
      <c r="AH5792"/>
      <c r="AI5792"/>
      <c r="AJ5792"/>
      <c r="AK5792"/>
      <c r="AL5792"/>
      <c r="AM5792"/>
      <c r="AN5792"/>
      <c r="AO5792"/>
      <c r="AP5792"/>
      <c r="AQ5792"/>
      <c r="AR5792"/>
      <c r="AS5792"/>
      <c r="AT5792"/>
      <c r="AU5792"/>
      <c r="AV5792"/>
      <c r="AW5792"/>
      <c r="AX5792"/>
      <c r="AY5792"/>
      <c r="AZ5792"/>
      <c r="BA5792"/>
      <c r="BB5792"/>
      <c r="BC5792"/>
      <c r="BD5792"/>
      <c r="BE5792"/>
      <c r="BF5792"/>
      <c r="BG5792"/>
      <c r="BH5792"/>
      <c r="BI5792"/>
      <c r="BJ5792"/>
      <c r="BK5792"/>
      <c r="BL5792"/>
      <c r="BM5792"/>
      <c r="BN5792"/>
      <c r="BO5792"/>
      <c r="BP5792"/>
      <c r="BQ5792"/>
      <c r="BR5792"/>
      <c r="BS5792"/>
      <c r="BT5792"/>
      <c r="BU5792"/>
      <c r="BV5792"/>
      <c r="BW5792"/>
      <c r="BX5792"/>
      <c r="BY5792"/>
      <c r="BZ5792"/>
      <c r="CA5792"/>
      <c r="CB5792"/>
      <c r="CC5792"/>
      <c r="CD5792"/>
      <c r="CE5792"/>
      <c r="CF5792"/>
      <c r="CG5792"/>
      <c r="CH5792"/>
      <c r="CI5792"/>
      <c r="CJ5792"/>
      <c r="CK5792"/>
      <c r="CL5792"/>
      <c r="CM5792"/>
      <c r="CN5792"/>
      <c r="CO5792"/>
      <c r="CP5792"/>
      <c r="CQ5792"/>
      <c r="CR5792"/>
      <c r="CS5792"/>
      <c r="CT5792"/>
      <c r="CU5792"/>
      <c r="CV5792"/>
    </row>
    <row r="5793" spans="10:100" x14ac:dyDescent="0.25">
      <c r="J5793"/>
      <c r="K5793"/>
      <c r="L5793"/>
      <c r="M5793"/>
      <c r="N5793"/>
      <c r="O5793"/>
      <c r="P5793"/>
      <c r="Q5793"/>
      <c r="R5793"/>
      <c r="S5793"/>
      <c r="T5793"/>
      <c r="U5793"/>
      <c r="V5793"/>
      <c r="W5793"/>
      <c r="X5793"/>
      <c r="Y5793"/>
      <c r="Z5793"/>
      <c r="AA5793"/>
      <c r="AB5793"/>
      <c r="AC5793"/>
      <c r="AD5793"/>
      <c r="AE5793"/>
      <c r="AF5793"/>
      <c r="AG5793"/>
      <c r="AH5793"/>
      <c r="AI5793"/>
      <c r="AJ5793"/>
      <c r="AK5793"/>
      <c r="AL5793"/>
      <c r="AM5793"/>
      <c r="AN5793"/>
      <c r="AO5793"/>
      <c r="AP5793"/>
      <c r="AQ5793"/>
      <c r="AR5793"/>
      <c r="AS5793"/>
      <c r="AT5793"/>
      <c r="AU5793"/>
      <c r="AV5793"/>
      <c r="AW5793"/>
      <c r="AX5793"/>
      <c r="AY5793"/>
      <c r="AZ5793"/>
      <c r="BA5793"/>
      <c r="BB5793"/>
      <c r="BC5793"/>
      <c r="BD5793"/>
      <c r="BE5793"/>
      <c r="BF5793"/>
      <c r="BG5793"/>
      <c r="BH5793"/>
      <c r="BI5793"/>
      <c r="BJ5793"/>
      <c r="BK5793"/>
      <c r="BL5793"/>
      <c r="BM5793"/>
      <c r="BN5793"/>
      <c r="BO5793"/>
      <c r="BP5793"/>
      <c r="BQ5793"/>
      <c r="BR5793"/>
      <c r="BS5793"/>
      <c r="BT5793"/>
      <c r="BU5793"/>
      <c r="BV5793"/>
      <c r="BW5793"/>
      <c r="BX5793"/>
      <c r="BY5793"/>
      <c r="BZ5793"/>
      <c r="CA5793"/>
      <c r="CB5793"/>
      <c r="CC5793"/>
      <c r="CD5793"/>
      <c r="CE5793"/>
      <c r="CF5793"/>
      <c r="CG5793"/>
      <c r="CH5793"/>
      <c r="CI5793"/>
      <c r="CJ5793"/>
      <c r="CK5793"/>
      <c r="CL5793"/>
      <c r="CM5793"/>
      <c r="CN5793"/>
      <c r="CO5793"/>
      <c r="CP5793"/>
      <c r="CQ5793"/>
      <c r="CR5793"/>
      <c r="CS5793"/>
      <c r="CT5793"/>
      <c r="CU5793"/>
      <c r="CV5793"/>
    </row>
    <row r="5794" spans="10:100" x14ac:dyDescent="0.25">
      <c r="J5794"/>
      <c r="K5794"/>
      <c r="L5794"/>
      <c r="M5794"/>
      <c r="N5794"/>
      <c r="O5794"/>
      <c r="P5794"/>
      <c r="Q5794"/>
      <c r="R5794"/>
      <c r="S5794"/>
      <c r="T5794"/>
      <c r="U5794"/>
      <c r="V5794"/>
      <c r="W5794"/>
      <c r="X5794"/>
      <c r="Y5794"/>
      <c r="Z5794"/>
      <c r="AA5794"/>
      <c r="AB5794"/>
      <c r="AC5794"/>
      <c r="AD5794"/>
      <c r="AE5794"/>
      <c r="AF5794"/>
      <c r="AG5794"/>
      <c r="AH5794"/>
      <c r="AI5794"/>
      <c r="AJ5794"/>
      <c r="AK5794"/>
      <c r="AL5794"/>
      <c r="AM5794"/>
      <c r="AN5794"/>
      <c r="AO5794"/>
      <c r="AP5794"/>
      <c r="AQ5794"/>
      <c r="AR5794"/>
      <c r="AS5794"/>
      <c r="AT5794"/>
      <c r="AU5794"/>
      <c r="AV5794"/>
      <c r="AW5794"/>
      <c r="AX5794"/>
      <c r="AY5794"/>
      <c r="AZ5794"/>
      <c r="BA5794"/>
      <c r="BB5794"/>
      <c r="BC5794"/>
      <c r="BD5794"/>
      <c r="BE5794"/>
      <c r="BF5794"/>
      <c r="BG5794"/>
      <c r="BH5794"/>
      <c r="BI5794"/>
      <c r="BJ5794"/>
      <c r="BK5794"/>
      <c r="BL5794"/>
      <c r="BM5794"/>
      <c r="BN5794"/>
      <c r="BO5794"/>
      <c r="BP5794"/>
      <c r="BQ5794"/>
      <c r="BR5794"/>
      <c r="BS5794"/>
      <c r="BT5794"/>
      <c r="BU5794"/>
      <c r="BV5794"/>
      <c r="BW5794"/>
      <c r="BX5794"/>
      <c r="BY5794"/>
      <c r="BZ5794"/>
      <c r="CA5794"/>
      <c r="CB5794"/>
      <c r="CC5794"/>
      <c r="CD5794"/>
      <c r="CE5794"/>
      <c r="CF5794"/>
      <c r="CG5794"/>
      <c r="CH5794"/>
      <c r="CI5794"/>
      <c r="CJ5794"/>
      <c r="CK5794"/>
      <c r="CL5794"/>
      <c r="CM5794"/>
      <c r="CN5794"/>
      <c r="CO5794"/>
      <c r="CP5794"/>
      <c r="CQ5794"/>
      <c r="CR5794"/>
      <c r="CS5794"/>
      <c r="CT5794"/>
      <c r="CU5794"/>
      <c r="CV5794"/>
    </row>
    <row r="5795" spans="10:100" x14ac:dyDescent="0.25">
      <c r="J5795"/>
      <c r="K5795"/>
      <c r="L5795"/>
      <c r="M5795"/>
      <c r="N5795"/>
      <c r="O5795"/>
      <c r="P5795"/>
      <c r="Q5795"/>
      <c r="R5795"/>
      <c r="S5795"/>
      <c r="T5795"/>
      <c r="U5795"/>
      <c r="V5795"/>
      <c r="W5795"/>
      <c r="X5795"/>
      <c r="Y5795"/>
      <c r="Z5795"/>
      <c r="AA5795"/>
      <c r="AB5795"/>
      <c r="AC5795"/>
      <c r="AD5795"/>
      <c r="AE5795"/>
      <c r="AF5795"/>
      <c r="AG5795"/>
      <c r="AH5795"/>
      <c r="AI5795"/>
      <c r="AJ5795"/>
      <c r="AK5795"/>
      <c r="AL5795"/>
      <c r="AM5795"/>
      <c r="AN5795"/>
      <c r="AO5795"/>
      <c r="AP5795"/>
      <c r="AQ5795"/>
      <c r="AR5795"/>
      <c r="AS5795"/>
      <c r="AT5795"/>
      <c r="AU5795"/>
      <c r="AV5795"/>
      <c r="AW5795"/>
      <c r="AX5795"/>
      <c r="AY5795"/>
      <c r="AZ5795"/>
      <c r="BA5795"/>
      <c r="BB5795"/>
      <c r="BC5795"/>
      <c r="BD5795"/>
      <c r="BE5795"/>
      <c r="BF5795"/>
      <c r="BG5795"/>
      <c r="BH5795"/>
      <c r="BI5795"/>
      <c r="BJ5795"/>
      <c r="BK5795"/>
      <c r="BL5795"/>
      <c r="BM5795"/>
      <c r="BN5795"/>
      <c r="BO5795"/>
      <c r="BP5795"/>
      <c r="BQ5795"/>
      <c r="BR5795"/>
      <c r="BS5795"/>
      <c r="BT5795"/>
      <c r="BU5795"/>
      <c r="BV5795"/>
      <c r="BW5795"/>
      <c r="BX5795"/>
      <c r="BY5795"/>
      <c r="BZ5795"/>
      <c r="CA5795"/>
      <c r="CB5795"/>
      <c r="CC5795"/>
      <c r="CD5795"/>
      <c r="CE5795"/>
      <c r="CF5795"/>
      <c r="CG5795"/>
      <c r="CH5795"/>
      <c r="CI5795"/>
      <c r="CJ5795"/>
      <c r="CK5795"/>
      <c r="CL5795"/>
      <c r="CM5795"/>
      <c r="CN5795"/>
      <c r="CO5795"/>
      <c r="CP5795"/>
      <c r="CQ5795"/>
      <c r="CR5795"/>
      <c r="CS5795"/>
      <c r="CT5795"/>
      <c r="CU5795"/>
      <c r="CV5795"/>
    </row>
    <row r="5796" spans="10:100" x14ac:dyDescent="0.25">
      <c r="J5796"/>
      <c r="K5796"/>
      <c r="L5796"/>
      <c r="M5796"/>
      <c r="N5796"/>
      <c r="O5796"/>
      <c r="P5796"/>
      <c r="Q5796"/>
      <c r="R5796"/>
      <c r="S5796"/>
      <c r="T5796"/>
      <c r="U5796"/>
      <c r="V5796"/>
      <c r="W5796"/>
      <c r="X5796"/>
      <c r="Y5796"/>
      <c r="Z5796"/>
      <c r="AA5796"/>
      <c r="AB5796"/>
      <c r="AC5796"/>
      <c r="AD5796"/>
      <c r="AE5796"/>
      <c r="AF5796"/>
      <c r="AG5796"/>
      <c r="AH5796"/>
      <c r="AI5796"/>
      <c r="AJ5796"/>
      <c r="AK5796"/>
      <c r="AL5796"/>
      <c r="AM5796"/>
      <c r="AN5796"/>
      <c r="AO5796"/>
      <c r="AP5796"/>
      <c r="AQ5796"/>
      <c r="AR5796"/>
      <c r="AS5796"/>
      <c r="AT5796"/>
      <c r="AU5796"/>
      <c r="AV5796"/>
      <c r="AW5796"/>
      <c r="AX5796"/>
      <c r="AY5796"/>
      <c r="AZ5796"/>
      <c r="BA5796"/>
      <c r="BB5796"/>
      <c r="BC5796"/>
      <c r="BD5796"/>
      <c r="BE5796"/>
      <c r="BF5796"/>
      <c r="BG5796"/>
      <c r="BH5796"/>
      <c r="BI5796"/>
      <c r="BJ5796"/>
      <c r="BK5796"/>
      <c r="BL5796"/>
      <c r="BM5796"/>
      <c r="BN5796"/>
      <c r="BO5796"/>
      <c r="BP5796"/>
      <c r="BQ5796"/>
      <c r="BR5796"/>
      <c r="BS5796"/>
      <c r="BT5796"/>
      <c r="BU5796"/>
      <c r="BV5796"/>
      <c r="BW5796"/>
      <c r="BX5796"/>
      <c r="BY5796"/>
      <c r="BZ5796"/>
      <c r="CA5796"/>
      <c r="CB5796"/>
      <c r="CC5796"/>
      <c r="CD5796"/>
      <c r="CE5796"/>
      <c r="CF5796"/>
      <c r="CG5796"/>
      <c r="CH5796"/>
      <c r="CI5796"/>
      <c r="CJ5796"/>
      <c r="CK5796"/>
      <c r="CL5796"/>
      <c r="CM5796"/>
      <c r="CN5796"/>
      <c r="CO5796"/>
      <c r="CP5796"/>
      <c r="CQ5796"/>
      <c r="CR5796"/>
      <c r="CS5796"/>
      <c r="CT5796"/>
      <c r="CU5796"/>
      <c r="CV5796"/>
    </row>
    <row r="5797" spans="10:100" x14ac:dyDescent="0.25">
      <c r="J5797"/>
      <c r="K5797"/>
      <c r="L5797"/>
      <c r="M5797"/>
      <c r="N5797"/>
      <c r="O5797"/>
      <c r="P5797"/>
      <c r="Q5797"/>
      <c r="R5797"/>
      <c r="S5797"/>
      <c r="T5797"/>
      <c r="U5797"/>
      <c r="V5797"/>
      <c r="W5797"/>
      <c r="X5797"/>
      <c r="Y5797"/>
      <c r="Z5797"/>
      <c r="AA5797"/>
      <c r="AB5797"/>
      <c r="AC5797"/>
      <c r="AD5797"/>
      <c r="AE5797"/>
      <c r="AF5797"/>
      <c r="AG5797"/>
      <c r="AH5797"/>
      <c r="AI5797"/>
      <c r="AJ5797"/>
      <c r="AK5797"/>
      <c r="AL5797"/>
      <c r="AM5797"/>
      <c r="AN5797"/>
      <c r="AO5797"/>
      <c r="AP5797"/>
      <c r="AQ5797"/>
      <c r="AR5797"/>
      <c r="AS5797"/>
      <c r="AT5797"/>
      <c r="AU5797"/>
      <c r="AV5797"/>
      <c r="AW5797"/>
      <c r="AX5797"/>
      <c r="AY5797"/>
      <c r="AZ5797"/>
      <c r="BA5797"/>
      <c r="BB5797"/>
      <c r="BC5797"/>
      <c r="BD5797"/>
      <c r="BE5797"/>
      <c r="BF5797"/>
      <c r="BG5797"/>
      <c r="BH5797"/>
      <c r="BI5797"/>
      <c r="BJ5797"/>
      <c r="BK5797"/>
      <c r="BL5797"/>
      <c r="BM5797"/>
      <c r="BN5797"/>
      <c r="BO5797"/>
      <c r="BP5797"/>
      <c r="BQ5797"/>
      <c r="BR5797"/>
      <c r="BS5797"/>
      <c r="BT5797"/>
      <c r="BU5797"/>
      <c r="BV5797"/>
      <c r="BW5797"/>
      <c r="BX5797"/>
      <c r="BY5797"/>
      <c r="BZ5797"/>
      <c r="CA5797"/>
      <c r="CB5797"/>
      <c r="CC5797"/>
      <c r="CD5797"/>
      <c r="CE5797"/>
      <c r="CF5797"/>
      <c r="CG5797"/>
      <c r="CH5797"/>
      <c r="CI5797"/>
      <c r="CJ5797"/>
      <c r="CK5797"/>
      <c r="CL5797"/>
      <c r="CM5797"/>
      <c r="CN5797"/>
      <c r="CO5797"/>
      <c r="CP5797"/>
      <c r="CQ5797"/>
      <c r="CR5797"/>
      <c r="CS5797"/>
      <c r="CT5797"/>
      <c r="CU5797"/>
      <c r="CV5797"/>
    </row>
    <row r="5798" spans="10:100" x14ac:dyDescent="0.25">
      <c r="J5798"/>
      <c r="K5798"/>
      <c r="L5798"/>
      <c r="M5798"/>
      <c r="N5798"/>
      <c r="O5798"/>
      <c r="P5798"/>
      <c r="Q5798"/>
      <c r="R5798"/>
      <c r="S5798"/>
      <c r="T5798"/>
      <c r="U5798"/>
      <c r="V5798"/>
      <c r="W5798"/>
      <c r="X5798"/>
      <c r="Y5798"/>
      <c r="Z5798"/>
      <c r="AA5798"/>
      <c r="AB5798"/>
      <c r="AC5798"/>
      <c r="AD5798"/>
      <c r="AE5798"/>
      <c r="AF5798"/>
      <c r="AG5798"/>
      <c r="AH5798"/>
      <c r="AI5798"/>
      <c r="AJ5798"/>
      <c r="AK5798"/>
      <c r="AL5798"/>
      <c r="AM5798"/>
      <c r="AN5798"/>
      <c r="AO5798"/>
      <c r="AP5798"/>
      <c r="AQ5798"/>
      <c r="AR5798"/>
      <c r="AS5798"/>
      <c r="AT5798"/>
      <c r="AU5798"/>
      <c r="AV5798"/>
      <c r="AW5798"/>
      <c r="AX5798"/>
      <c r="AY5798"/>
      <c r="AZ5798"/>
      <c r="BA5798"/>
      <c r="BB5798"/>
      <c r="BC5798"/>
      <c r="BD5798"/>
      <c r="BE5798"/>
      <c r="BF5798"/>
      <c r="BG5798"/>
      <c r="BH5798"/>
      <c r="BI5798"/>
      <c r="BJ5798"/>
      <c r="BK5798"/>
      <c r="BL5798"/>
      <c r="BM5798"/>
      <c r="BN5798"/>
      <c r="BO5798"/>
      <c r="BP5798"/>
      <c r="BQ5798"/>
      <c r="BR5798"/>
      <c r="BS5798"/>
      <c r="BT5798"/>
      <c r="BU5798"/>
      <c r="BV5798"/>
      <c r="BW5798"/>
      <c r="BX5798"/>
      <c r="BY5798"/>
      <c r="BZ5798"/>
      <c r="CA5798"/>
      <c r="CB5798"/>
      <c r="CC5798"/>
      <c r="CD5798"/>
      <c r="CE5798"/>
      <c r="CF5798"/>
      <c r="CG5798"/>
      <c r="CH5798"/>
      <c r="CI5798"/>
      <c r="CJ5798"/>
      <c r="CK5798"/>
      <c r="CL5798"/>
      <c r="CM5798"/>
      <c r="CN5798"/>
      <c r="CO5798"/>
      <c r="CP5798"/>
      <c r="CQ5798"/>
      <c r="CR5798"/>
      <c r="CS5798"/>
      <c r="CT5798"/>
      <c r="CU5798"/>
      <c r="CV5798"/>
    </row>
    <row r="5799" spans="10:100" x14ac:dyDescent="0.25">
      <c r="J5799"/>
      <c r="K5799"/>
      <c r="L5799"/>
      <c r="M5799"/>
      <c r="N5799"/>
      <c r="O5799"/>
      <c r="P5799"/>
      <c r="Q5799"/>
      <c r="R5799"/>
      <c r="S5799"/>
      <c r="T5799"/>
      <c r="U5799"/>
      <c r="V5799"/>
      <c r="W5799"/>
      <c r="X5799"/>
      <c r="Y5799"/>
      <c r="Z5799"/>
      <c r="AA5799"/>
      <c r="AB5799"/>
      <c r="AC5799"/>
      <c r="AD5799"/>
      <c r="AE5799"/>
      <c r="AF5799"/>
      <c r="AG5799"/>
      <c r="AH5799"/>
      <c r="AI5799"/>
      <c r="AJ5799"/>
      <c r="AK5799"/>
      <c r="AL5799"/>
      <c r="AM5799"/>
      <c r="AN5799"/>
      <c r="AO5799"/>
      <c r="AP5799"/>
      <c r="AQ5799"/>
      <c r="AR5799"/>
      <c r="AS5799"/>
      <c r="AT5799"/>
      <c r="AU5799"/>
      <c r="AV5799"/>
      <c r="AW5799"/>
      <c r="AX5799"/>
      <c r="AY5799"/>
      <c r="AZ5799"/>
      <c r="BA5799"/>
      <c r="BB5799"/>
      <c r="BC5799"/>
      <c r="BD5799"/>
      <c r="BE5799"/>
      <c r="BF5799"/>
      <c r="BG5799"/>
      <c r="BH5799"/>
      <c r="BI5799"/>
      <c r="BJ5799"/>
      <c r="BK5799"/>
      <c r="BL5799"/>
      <c r="BM5799"/>
      <c r="BN5799"/>
      <c r="BO5799"/>
      <c r="BP5799"/>
      <c r="BQ5799"/>
      <c r="BR5799"/>
      <c r="BS5799"/>
      <c r="BT5799"/>
      <c r="BU5799"/>
      <c r="BV5799"/>
      <c r="BW5799"/>
      <c r="BX5799"/>
      <c r="BY5799"/>
      <c r="BZ5799"/>
      <c r="CA5799"/>
      <c r="CB5799"/>
      <c r="CC5799"/>
      <c r="CD5799"/>
      <c r="CE5799"/>
      <c r="CF5799"/>
      <c r="CG5799"/>
      <c r="CH5799"/>
      <c r="CI5799"/>
      <c r="CJ5799"/>
      <c r="CK5799"/>
      <c r="CL5799"/>
      <c r="CM5799"/>
      <c r="CN5799"/>
      <c r="CO5799"/>
      <c r="CP5799"/>
      <c r="CQ5799"/>
      <c r="CR5799"/>
      <c r="CS5799"/>
      <c r="CT5799"/>
      <c r="CU5799"/>
      <c r="CV5799"/>
    </row>
    <row r="5800" spans="10:100" x14ac:dyDescent="0.25">
      <c r="J5800"/>
      <c r="K5800"/>
      <c r="L5800"/>
      <c r="M5800"/>
      <c r="N5800"/>
      <c r="O5800"/>
      <c r="P5800"/>
      <c r="Q5800"/>
      <c r="R5800"/>
      <c r="S5800"/>
      <c r="T5800"/>
      <c r="U5800"/>
      <c r="V5800"/>
      <c r="W5800"/>
      <c r="X5800"/>
      <c r="Y5800"/>
      <c r="Z5800"/>
      <c r="AA5800"/>
      <c r="AB5800"/>
      <c r="AC5800"/>
      <c r="AD5800"/>
      <c r="AE5800"/>
      <c r="AF5800"/>
      <c r="AG5800"/>
      <c r="AH5800"/>
      <c r="AI5800"/>
      <c r="AJ5800"/>
      <c r="AK5800"/>
      <c r="AL5800"/>
      <c r="AM5800"/>
      <c r="AN5800"/>
      <c r="AO5800"/>
      <c r="AP5800"/>
      <c r="AQ5800"/>
      <c r="AR5800"/>
      <c r="AS5800"/>
      <c r="AT5800"/>
      <c r="AU5800"/>
      <c r="AV5800"/>
      <c r="AW5800"/>
      <c r="AX5800"/>
      <c r="AY5800"/>
      <c r="AZ5800"/>
      <c r="BA5800"/>
      <c r="BB5800"/>
      <c r="BC5800"/>
      <c r="BD5800"/>
      <c r="BE5800"/>
      <c r="BF5800"/>
      <c r="BG5800"/>
      <c r="BH5800"/>
      <c r="BI5800"/>
      <c r="BJ5800"/>
      <c r="BK5800"/>
      <c r="BL5800"/>
      <c r="BM5800"/>
      <c r="BN5800"/>
      <c r="BO5800"/>
      <c r="BP5800"/>
      <c r="BQ5800"/>
      <c r="BR5800"/>
      <c r="BS5800"/>
      <c r="BT5800"/>
      <c r="BU5800"/>
      <c r="BV5800"/>
      <c r="BW5800"/>
      <c r="BX5800"/>
      <c r="BY5800"/>
      <c r="BZ5800"/>
      <c r="CA5800"/>
      <c r="CB5800"/>
      <c r="CC5800"/>
      <c r="CD5800"/>
      <c r="CE5800"/>
      <c r="CF5800"/>
      <c r="CG5800"/>
      <c r="CH5800"/>
      <c r="CI5800"/>
      <c r="CJ5800"/>
      <c r="CK5800"/>
      <c r="CL5800"/>
      <c r="CM5800"/>
      <c r="CN5800"/>
      <c r="CO5800"/>
      <c r="CP5800"/>
      <c r="CQ5800"/>
      <c r="CR5800"/>
      <c r="CS5800"/>
      <c r="CT5800"/>
      <c r="CU5800"/>
      <c r="CV5800"/>
    </row>
    <row r="5801" spans="10:100" x14ac:dyDescent="0.25">
      <c r="J5801"/>
      <c r="K5801"/>
      <c r="L5801"/>
      <c r="M5801"/>
      <c r="N5801"/>
      <c r="O5801"/>
      <c r="P5801"/>
      <c r="Q5801"/>
      <c r="R5801"/>
      <c r="S5801"/>
      <c r="T5801"/>
      <c r="U5801"/>
      <c r="V5801"/>
      <c r="W5801"/>
      <c r="X5801"/>
      <c r="Y5801"/>
      <c r="Z5801"/>
      <c r="AA5801"/>
      <c r="AB5801"/>
      <c r="AC5801"/>
      <c r="AD5801"/>
      <c r="AE5801"/>
      <c r="AF5801"/>
      <c r="AG5801"/>
      <c r="AH5801"/>
      <c r="AI5801"/>
      <c r="AJ5801"/>
      <c r="AK5801"/>
      <c r="AL5801"/>
      <c r="AM5801"/>
      <c r="AN5801"/>
      <c r="AO5801"/>
      <c r="AP5801"/>
      <c r="AQ5801"/>
      <c r="AR5801"/>
      <c r="AS5801"/>
      <c r="AT5801"/>
      <c r="AU5801"/>
      <c r="AV5801"/>
      <c r="AW5801"/>
      <c r="AX5801"/>
      <c r="AY5801"/>
      <c r="AZ5801"/>
      <c r="BA5801"/>
      <c r="BB5801"/>
      <c r="BC5801"/>
      <c r="BD5801"/>
      <c r="BE5801"/>
      <c r="BF5801"/>
      <c r="BG5801"/>
      <c r="BH5801"/>
      <c r="BI5801"/>
      <c r="BJ5801"/>
      <c r="BK5801"/>
      <c r="BL5801"/>
      <c r="BM5801"/>
      <c r="BN5801"/>
      <c r="BO5801"/>
      <c r="BP5801"/>
      <c r="BQ5801"/>
      <c r="BR5801"/>
      <c r="BS5801"/>
      <c r="BT5801"/>
      <c r="BU5801"/>
      <c r="BV5801"/>
      <c r="BW5801"/>
      <c r="BX5801"/>
      <c r="BY5801"/>
      <c r="BZ5801"/>
      <c r="CA5801"/>
      <c r="CB5801"/>
      <c r="CC5801"/>
      <c r="CD5801"/>
      <c r="CE5801"/>
      <c r="CF5801"/>
      <c r="CG5801"/>
      <c r="CH5801"/>
      <c r="CI5801"/>
      <c r="CJ5801"/>
      <c r="CK5801"/>
      <c r="CL5801"/>
      <c r="CM5801"/>
      <c r="CN5801"/>
      <c r="CO5801"/>
      <c r="CP5801"/>
      <c r="CQ5801"/>
      <c r="CR5801"/>
      <c r="CS5801"/>
      <c r="CT5801"/>
      <c r="CU5801"/>
      <c r="CV5801"/>
    </row>
    <row r="5802" spans="10:100" x14ac:dyDescent="0.25">
      <c r="J5802"/>
      <c r="K5802"/>
      <c r="L5802"/>
      <c r="M5802"/>
      <c r="N5802"/>
      <c r="O5802"/>
      <c r="P5802"/>
      <c r="Q5802"/>
      <c r="R5802"/>
      <c r="S5802"/>
      <c r="T5802"/>
      <c r="U5802"/>
      <c r="V5802"/>
      <c r="W5802"/>
      <c r="X5802"/>
      <c r="Y5802"/>
      <c r="Z5802"/>
      <c r="AA5802"/>
      <c r="AB5802"/>
      <c r="AC5802"/>
      <c r="AD5802"/>
      <c r="AE5802"/>
      <c r="AF5802"/>
      <c r="AG5802"/>
      <c r="AH5802"/>
      <c r="AI5802"/>
      <c r="AJ5802"/>
      <c r="AK5802"/>
      <c r="AL5802"/>
      <c r="AM5802"/>
      <c r="AN5802"/>
      <c r="AO5802"/>
      <c r="AP5802"/>
      <c r="AQ5802"/>
      <c r="AR5802"/>
      <c r="AS5802"/>
      <c r="AT5802"/>
      <c r="AU5802"/>
      <c r="AV5802"/>
      <c r="AW5802"/>
      <c r="AX5802"/>
      <c r="AY5802"/>
      <c r="AZ5802"/>
      <c r="BA5802"/>
      <c r="BB5802"/>
      <c r="BC5802"/>
      <c r="BD5802"/>
      <c r="BE5802"/>
      <c r="BF5802"/>
      <c r="BG5802"/>
      <c r="BH5802"/>
      <c r="BI5802"/>
      <c r="BJ5802"/>
      <c r="BK5802"/>
      <c r="BL5802"/>
      <c r="BM5802"/>
      <c r="BN5802"/>
      <c r="BO5802"/>
      <c r="BP5802"/>
      <c r="BQ5802"/>
      <c r="BR5802"/>
      <c r="BS5802"/>
      <c r="BT5802"/>
      <c r="BU5802"/>
      <c r="BV5802"/>
      <c r="BW5802"/>
      <c r="BX5802"/>
      <c r="BY5802"/>
      <c r="BZ5802"/>
      <c r="CA5802"/>
      <c r="CB5802"/>
      <c r="CC5802"/>
      <c r="CD5802"/>
      <c r="CE5802"/>
      <c r="CF5802"/>
      <c r="CG5802"/>
      <c r="CH5802"/>
      <c r="CI5802"/>
      <c r="CJ5802"/>
      <c r="CK5802"/>
      <c r="CL5802"/>
      <c r="CM5802"/>
      <c r="CN5802"/>
      <c r="CO5802"/>
      <c r="CP5802"/>
      <c r="CQ5802"/>
      <c r="CR5802"/>
      <c r="CS5802"/>
      <c r="CT5802"/>
      <c r="CU5802"/>
      <c r="CV5802"/>
    </row>
    <row r="5803" spans="10:100" x14ac:dyDescent="0.25">
      <c r="J5803"/>
      <c r="K5803"/>
      <c r="L5803"/>
      <c r="M5803"/>
      <c r="N5803"/>
      <c r="O5803"/>
      <c r="P5803"/>
      <c r="Q5803"/>
      <c r="R5803"/>
      <c r="S5803"/>
      <c r="T5803"/>
      <c r="U5803"/>
      <c r="V5803"/>
      <c r="W5803"/>
      <c r="X5803"/>
      <c r="Y5803"/>
      <c r="Z5803"/>
      <c r="AA5803"/>
      <c r="AB5803"/>
      <c r="AC5803"/>
      <c r="AD5803"/>
      <c r="AE5803"/>
      <c r="AF5803"/>
      <c r="AG5803"/>
      <c r="AH5803"/>
      <c r="AI5803"/>
      <c r="AJ5803"/>
      <c r="AK5803"/>
      <c r="AL5803"/>
      <c r="AM5803"/>
      <c r="AN5803"/>
      <c r="AO5803"/>
      <c r="AP5803"/>
      <c r="AQ5803"/>
      <c r="AR5803"/>
      <c r="AS5803"/>
      <c r="AT5803"/>
      <c r="AU5803"/>
      <c r="AV5803"/>
      <c r="AW5803"/>
      <c r="AX5803"/>
      <c r="AY5803"/>
      <c r="AZ5803"/>
      <c r="BA5803"/>
      <c r="BB5803"/>
      <c r="BC5803"/>
      <c r="BD5803"/>
      <c r="BE5803"/>
      <c r="BF5803"/>
      <c r="BG5803"/>
      <c r="BH5803"/>
      <c r="BI5803"/>
      <c r="BJ5803"/>
      <c r="BK5803"/>
      <c r="BL5803"/>
      <c r="BM5803"/>
      <c r="BN5803"/>
      <c r="BO5803"/>
      <c r="BP5803"/>
      <c r="BQ5803"/>
      <c r="BR5803"/>
      <c r="BS5803"/>
      <c r="BT5803"/>
      <c r="BU5803"/>
      <c r="BV5803"/>
      <c r="BW5803"/>
      <c r="BX5803"/>
      <c r="BY5803"/>
      <c r="BZ5803"/>
      <c r="CA5803"/>
      <c r="CB5803"/>
      <c r="CC5803"/>
      <c r="CD5803"/>
      <c r="CE5803"/>
      <c r="CF5803"/>
      <c r="CG5803"/>
      <c r="CH5803"/>
      <c r="CI5803"/>
      <c r="CJ5803"/>
      <c r="CK5803"/>
      <c r="CL5803"/>
      <c r="CM5803"/>
      <c r="CN5803"/>
      <c r="CO5803"/>
      <c r="CP5803"/>
      <c r="CQ5803"/>
      <c r="CR5803"/>
      <c r="CS5803"/>
      <c r="CT5803"/>
      <c r="CU5803"/>
      <c r="CV5803"/>
    </row>
    <row r="5804" spans="10:100" x14ac:dyDescent="0.25">
      <c r="J5804"/>
      <c r="K5804"/>
      <c r="L5804"/>
      <c r="M5804"/>
      <c r="N5804"/>
      <c r="O5804"/>
      <c r="P5804"/>
      <c r="Q5804"/>
      <c r="R5804"/>
      <c r="S5804"/>
      <c r="T5804"/>
      <c r="U5804"/>
      <c r="V5804"/>
      <c r="W5804"/>
      <c r="X5804"/>
      <c r="Y5804"/>
      <c r="Z5804"/>
      <c r="AA5804"/>
      <c r="AB5804"/>
      <c r="AC5804"/>
      <c r="AD5804"/>
      <c r="AE5804"/>
      <c r="AF5804"/>
      <c r="AG5804"/>
      <c r="AH5804"/>
      <c r="AI5804"/>
      <c r="AJ5804"/>
      <c r="AK5804"/>
      <c r="AL5804"/>
      <c r="AM5804"/>
      <c r="AN5804"/>
      <c r="AO5804"/>
      <c r="AP5804"/>
      <c r="AQ5804"/>
      <c r="AR5804"/>
      <c r="AS5804"/>
      <c r="AT5804"/>
      <c r="AU5804"/>
      <c r="AV5804"/>
      <c r="AW5804"/>
      <c r="AX5804"/>
      <c r="AY5804"/>
      <c r="AZ5804"/>
      <c r="BA5804"/>
      <c r="BB5804"/>
      <c r="BC5804"/>
      <c r="BD5804"/>
      <c r="BE5804"/>
      <c r="BF5804"/>
      <c r="BG5804"/>
      <c r="BH5804"/>
      <c r="BI5804"/>
      <c r="BJ5804"/>
      <c r="BK5804"/>
      <c r="BL5804"/>
      <c r="BM5804"/>
      <c r="BN5804"/>
      <c r="BO5804"/>
      <c r="BP5804"/>
      <c r="BQ5804"/>
      <c r="BR5804"/>
      <c r="BS5804"/>
      <c r="BT5804"/>
      <c r="BU5804"/>
      <c r="BV5804"/>
      <c r="BW5804"/>
      <c r="BX5804"/>
      <c r="BY5804"/>
      <c r="BZ5804"/>
      <c r="CA5804"/>
      <c r="CB5804"/>
      <c r="CC5804"/>
      <c r="CD5804"/>
      <c r="CE5804"/>
      <c r="CF5804"/>
      <c r="CG5804"/>
      <c r="CH5804"/>
      <c r="CI5804"/>
      <c r="CJ5804"/>
      <c r="CK5804"/>
      <c r="CL5804"/>
      <c r="CM5804"/>
      <c r="CN5804"/>
      <c r="CO5804"/>
      <c r="CP5804"/>
      <c r="CQ5804"/>
      <c r="CR5804"/>
      <c r="CS5804"/>
      <c r="CT5804"/>
      <c r="CU5804"/>
      <c r="CV5804"/>
    </row>
    <row r="5805" spans="10:100" x14ac:dyDescent="0.25">
      <c r="J5805"/>
      <c r="K5805"/>
      <c r="L5805"/>
      <c r="M5805"/>
      <c r="N5805"/>
      <c r="O5805"/>
      <c r="P5805"/>
      <c r="Q5805"/>
      <c r="R5805"/>
      <c r="S5805"/>
      <c r="T5805"/>
      <c r="U5805"/>
      <c r="V5805"/>
      <c r="W5805"/>
      <c r="X5805"/>
      <c r="Y5805"/>
      <c r="Z5805"/>
      <c r="AA5805"/>
      <c r="AB5805"/>
      <c r="AC5805"/>
      <c r="AD5805"/>
      <c r="AE5805"/>
      <c r="AF5805"/>
      <c r="AG5805"/>
      <c r="AH5805"/>
      <c r="AI5805"/>
      <c r="AJ5805"/>
      <c r="AK5805"/>
      <c r="AL5805"/>
      <c r="AM5805"/>
      <c r="AN5805"/>
      <c r="AO5805"/>
      <c r="AP5805"/>
      <c r="AQ5805"/>
      <c r="AR5805"/>
      <c r="AS5805"/>
      <c r="AT5805"/>
      <c r="AU5805"/>
      <c r="AV5805"/>
      <c r="AW5805"/>
      <c r="AX5805"/>
      <c r="AY5805"/>
      <c r="AZ5805"/>
      <c r="BA5805"/>
      <c r="BB5805"/>
      <c r="BC5805"/>
      <c r="BD5805"/>
      <c r="BE5805"/>
      <c r="BF5805"/>
      <c r="BG5805"/>
      <c r="BH5805"/>
      <c r="BI5805"/>
      <c r="BJ5805"/>
      <c r="BK5805"/>
      <c r="BL5805"/>
      <c r="BM5805"/>
      <c r="BN5805"/>
      <c r="BO5805"/>
      <c r="BP5805"/>
      <c r="BQ5805"/>
      <c r="BR5805"/>
      <c r="BS5805"/>
      <c r="BT5805"/>
      <c r="BU5805"/>
      <c r="BV5805"/>
      <c r="BW5805"/>
      <c r="BX5805"/>
      <c r="BY5805"/>
      <c r="BZ5805"/>
      <c r="CA5805"/>
      <c r="CB5805"/>
      <c r="CC5805"/>
      <c r="CD5805"/>
      <c r="CE5805"/>
      <c r="CF5805"/>
      <c r="CG5805"/>
      <c r="CH5805"/>
      <c r="CI5805"/>
      <c r="CJ5805"/>
      <c r="CK5805"/>
      <c r="CL5805"/>
      <c r="CM5805"/>
      <c r="CN5805"/>
      <c r="CO5805"/>
      <c r="CP5805"/>
      <c r="CQ5805"/>
      <c r="CR5805"/>
      <c r="CS5805"/>
      <c r="CT5805"/>
      <c r="CU5805"/>
      <c r="CV5805"/>
    </row>
    <row r="5806" spans="10:100" x14ac:dyDescent="0.25">
      <c r="J5806"/>
      <c r="K5806"/>
      <c r="L5806"/>
      <c r="M5806"/>
      <c r="N5806"/>
      <c r="O5806"/>
      <c r="P5806"/>
      <c r="Q5806"/>
      <c r="R5806"/>
      <c r="S5806"/>
      <c r="T5806"/>
      <c r="U5806"/>
      <c r="V5806"/>
      <c r="W5806"/>
      <c r="X5806"/>
      <c r="Y5806"/>
      <c r="Z5806"/>
      <c r="AA5806"/>
      <c r="AB5806"/>
      <c r="AC5806"/>
      <c r="AD5806"/>
      <c r="AE5806"/>
      <c r="AF5806"/>
      <c r="AG5806"/>
      <c r="AH5806"/>
      <c r="AI5806"/>
      <c r="AJ5806"/>
      <c r="AK5806"/>
      <c r="AL5806"/>
      <c r="AM5806"/>
      <c r="AN5806"/>
      <c r="AO5806"/>
      <c r="AP5806"/>
      <c r="AQ5806"/>
      <c r="AR5806"/>
      <c r="AS5806"/>
      <c r="AT5806"/>
      <c r="AU5806"/>
      <c r="AV5806"/>
      <c r="AW5806"/>
      <c r="AX5806"/>
      <c r="AY5806"/>
      <c r="AZ5806"/>
      <c r="BA5806"/>
      <c r="BB5806"/>
      <c r="BC5806"/>
      <c r="BD5806"/>
      <c r="BE5806"/>
      <c r="BF5806"/>
      <c r="BG5806"/>
      <c r="BH5806"/>
      <c r="BI5806"/>
      <c r="BJ5806"/>
      <c r="BK5806"/>
      <c r="BL5806"/>
      <c r="BM5806"/>
      <c r="BN5806"/>
      <c r="BO5806"/>
      <c r="BP5806"/>
      <c r="BQ5806"/>
      <c r="BR5806"/>
      <c r="BS5806"/>
      <c r="BT5806"/>
      <c r="BU5806"/>
      <c r="BV5806"/>
      <c r="BW5806"/>
      <c r="BX5806"/>
      <c r="BY5806"/>
      <c r="BZ5806"/>
      <c r="CA5806"/>
      <c r="CB5806"/>
      <c r="CC5806"/>
      <c r="CD5806"/>
      <c r="CE5806"/>
      <c r="CF5806"/>
      <c r="CG5806"/>
      <c r="CH5806"/>
      <c r="CI5806"/>
      <c r="CJ5806"/>
      <c r="CK5806"/>
      <c r="CL5806"/>
      <c r="CM5806"/>
      <c r="CN5806"/>
      <c r="CO5806"/>
      <c r="CP5806"/>
      <c r="CQ5806"/>
      <c r="CR5806"/>
      <c r="CS5806"/>
      <c r="CT5806"/>
      <c r="CU5806"/>
      <c r="CV5806"/>
    </row>
    <row r="5807" spans="10:100" x14ac:dyDescent="0.25">
      <c r="J5807"/>
      <c r="K5807"/>
      <c r="L5807"/>
      <c r="M5807"/>
      <c r="N5807"/>
      <c r="O5807"/>
      <c r="P5807"/>
      <c r="Q5807"/>
      <c r="R5807"/>
      <c r="S5807"/>
      <c r="T5807"/>
      <c r="U5807"/>
      <c r="V5807"/>
      <c r="W5807"/>
      <c r="X5807"/>
      <c r="Y5807"/>
      <c r="Z5807"/>
      <c r="AA5807"/>
      <c r="AB5807"/>
      <c r="AC5807"/>
      <c r="AD5807"/>
      <c r="AE5807"/>
      <c r="AF5807"/>
      <c r="AG5807"/>
      <c r="AH5807"/>
      <c r="AI5807"/>
      <c r="AJ5807"/>
      <c r="AK5807"/>
      <c r="AL5807"/>
      <c r="AM5807"/>
      <c r="AN5807"/>
      <c r="AO5807"/>
      <c r="AP5807"/>
      <c r="AQ5807"/>
      <c r="AR5807"/>
      <c r="AS5807"/>
      <c r="AT5807"/>
      <c r="AU5807"/>
      <c r="AV5807"/>
      <c r="AW5807"/>
      <c r="AX5807"/>
      <c r="AY5807"/>
      <c r="AZ5807"/>
      <c r="BA5807"/>
      <c r="BB5807"/>
      <c r="BC5807"/>
      <c r="BD5807"/>
      <c r="BE5807"/>
      <c r="BF5807"/>
      <c r="BG5807"/>
      <c r="BH5807"/>
      <c r="BI5807"/>
      <c r="BJ5807"/>
      <c r="BK5807"/>
      <c r="BL5807"/>
      <c r="BM5807"/>
      <c r="BN5807"/>
      <c r="BO5807"/>
      <c r="BP5807"/>
      <c r="BQ5807"/>
      <c r="BR5807"/>
      <c r="BS5807"/>
      <c r="BT5807"/>
      <c r="BU5807"/>
      <c r="BV5807"/>
      <c r="BW5807"/>
      <c r="BX5807"/>
      <c r="BY5807"/>
      <c r="BZ5807"/>
      <c r="CA5807"/>
      <c r="CB5807"/>
      <c r="CC5807"/>
      <c r="CD5807"/>
      <c r="CE5807"/>
      <c r="CF5807"/>
      <c r="CG5807"/>
      <c r="CH5807"/>
      <c r="CI5807"/>
      <c r="CJ5807"/>
      <c r="CK5807"/>
      <c r="CL5807"/>
      <c r="CM5807"/>
      <c r="CN5807"/>
      <c r="CO5807"/>
      <c r="CP5807"/>
      <c r="CQ5807"/>
      <c r="CR5807"/>
      <c r="CS5807"/>
      <c r="CT5807"/>
      <c r="CU5807"/>
      <c r="CV5807"/>
    </row>
    <row r="5808" spans="10:100" x14ac:dyDescent="0.25">
      <c r="J5808"/>
      <c r="K5808"/>
      <c r="L5808"/>
      <c r="M5808"/>
      <c r="N5808"/>
      <c r="O5808"/>
      <c r="P5808"/>
      <c r="Q5808"/>
      <c r="R5808"/>
      <c r="S5808"/>
      <c r="T5808"/>
      <c r="U5808"/>
      <c r="V5808"/>
      <c r="W5808"/>
      <c r="X5808"/>
      <c r="Y5808"/>
      <c r="Z5808"/>
      <c r="AA5808"/>
      <c r="AB5808"/>
      <c r="AC5808"/>
      <c r="AD5808"/>
      <c r="AE5808"/>
      <c r="AF5808"/>
      <c r="AG5808"/>
      <c r="AH5808"/>
      <c r="AI5808"/>
      <c r="AJ5808"/>
      <c r="AK5808"/>
      <c r="AL5808"/>
      <c r="AM5808"/>
      <c r="AN5808"/>
      <c r="AO5808"/>
      <c r="AP5808"/>
      <c r="AQ5808"/>
      <c r="AR5808"/>
      <c r="AS5808"/>
      <c r="AT5808"/>
      <c r="AU5808"/>
      <c r="AV5808"/>
      <c r="AW5808"/>
      <c r="AX5808"/>
      <c r="AY5808"/>
      <c r="AZ5808"/>
      <c r="BA5808"/>
      <c r="BB5808"/>
      <c r="BC5808"/>
      <c r="BD5808"/>
      <c r="BE5808"/>
      <c r="BF5808"/>
      <c r="BG5808"/>
      <c r="BH5808"/>
      <c r="BI5808"/>
      <c r="BJ5808"/>
      <c r="BK5808"/>
      <c r="BL5808"/>
      <c r="BM5808"/>
      <c r="BN5808"/>
      <c r="BO5808"/>
      <c r="BP5808"/>
      <c r="BQ5808"/>
      <c r="BR5808"/>
      <c r="BS5808"/>
      <c r="BT5808"/>
      <c r="BU5808"/>
      <c r="BV5808"/>
      <c r="BW5808"/>
      <c r="BX5808"/>
      <c r="BY5808"/>
      <c r="BZ5808"/>
      <c r="CA5808"/>
      <c r="CB5808"/>
      <c r="CC5808"/>
      <c r="CD5808"/>
      <c r="CE5808"/>
      <c r="CF5808"/>
      <c r="CG5808"/>
      <c r="CH5808"/>
      <c r="CI5808"/>
      <c r="CJ5808"/>
      <c r="CK5808"/>
      <c r="CL5808"/>
      <c r="CM5808"/>
      <c r="CN5808"/>
      <c r="CO5808"/>
      <c r="CP5808"/>
      <c r="CQ5808"/>
      <c r="CR5808"/>
      <c r="CS5808"/>
      <c r="CT5808"/>
      <c r="CU5808"/>
      <c r="CV5808"/>
    </row>
    <row r="5809" spans="10:100" x14ac:dyDescent="0.25">
      <c r="J5809"/>
      <c r="K5809"/>
      <c r="L5809"/>
      <c r="M5809"/>
      <c r="N5809"/>
      <c r="O5809"/>
      <c r="P5809"/>
      <c r="Q5809"/>
      <c r="R5809"/>
      <c r="S5809"/>
      <c r="T5809"/>
      <c r="U5809"/>
      <c r="V5809"/>
      <c r="W5809"/>
      <c r="X5809"/>
      <c r="Y5809"/>
      <c r="Z5809"/>
      <c r="AA5809"/>
      <c r="AB5809"/>
      <c r="AC5809"/>
      <c r="AD5809"/>
      <c r="AE5809"/>
      <c r="AF5809"/>
      <c r="AG5809"/>
      <c r="AH5809"/>
      <c r="AI5809"/>
      <c r="AJ5809"/>
      <c r="AK5809"/>
      <c r="AL5809"/>
      <c r="AM5809"/>
      <c r="AN5809"/>
      <c r="AO5809"/>
      <c r="AP5809"/>
      <c r="AQ5809"/>
      <c r="AR5809"/>
      <c r="AS5809"/>
      <c r="AT5809"/>
      <c r="AU5809"/>
      <c r="AV5809"/>
      <c r="AW5809"/>
      <c r="AX5809"/>
      <c r="AY5809"/>
      <c r="AZ5809"/>
      <c r="BA5809"/>
      <c r="BB5809"/>
      <c r="BC5809"/>
      <c r="BD5809"/>
      <c r="BE5809"/>
      <c r="BF5809"/>
      <c r="BG5809"/>
      <c r="BH5809"/>
      <c r="BI5809"/>
      <c r="BJ5809"/>
      <c r="BK5809"/>
      <c r="BL5809"/>
      <c r="BM5809"/>
      <c r="BN5809"/>
      <c r="BO5809"/>
      <c r="BP5809"/>
      <c r="BQ5809"/>
      <c r="BR5809"/>
      <c r="BS5809"/>
      <c r="BT5809"/>
      <c r="BU5809"/>
      <c r="BV5809"/>
      <c r="BW5809"/>
      <c r="BX5809"/>
      <c r="BY5809"/>
      <c r="BZ5809"/>
      <c r="CA5809"/>
      <c r="CB5809"/>
      <c r="CC5809"/>
      <c r="CD5809"/>
      <c r="CE5809"/>
      <c r="CF5809"/>
      <c r="CG5809"/>
      <c r="CH5809"/>
      <c r="CI5809"/>
      <c r="CJ5809"/>
      <c r="CK5809"/>
      <c r="CL5809"/>
      <c r="CM5809"/>
      <c r="CN5809"/>
      <c r="CO5809"/>
      <c r="CP5809"/>
      <c r="CQ5809"/>
      <c r="CR5809"/>
      <c r="CS5809"/>
      <c r="CT5809"/>
      <c r="CU5809"/>
      <c r="CV5809"/>
    </row>
    <row r="5810" spans="10:100" x14ac:dyDescent="0.25">
      <c r="J5810"/>
      <c r="K5810"/>
      <c r="L5810"/>
      <c r="M5810"/>
      <c r="N5810"/>
      <c r="O5810"/>
      <c r="P5810"/>
      <c r="Q5810"/>
      <c r="R5810"/>
      <c r="S5810"/>
      <c r="T5810"/>
      <c r="U5810"/>
      <c r="V5810"/>
      <c r="W5810"/>
      <c r="X5810"/>
      <c r="Y5810"/>
      <c r="Z5810"/>
      <c r="AA5810"/>
      <c r="AB5810"/>
      <c r="AC5810"/>
      <c r="AD5810"/>
      <c r="AE5810"/>
      <c r="AF5810"/>
      <c r="AG5810"/>
      <c r="AH5810"/>
      <c r="AI5810"/>
      <c r="AJ5810"/>
      <c r="AK5810"/>
      <c r="AL5810"/>
      <c r="AM5810"/>
      <c r="AN5810"/>
      <c r="AO5810"/>
      <c r="AP5810"/>
      <c r="AQ5810"/>
      <c r="AR5810"/>
      <c r="AS5810"/>
      <c r="AT5810"/>
      <c r="AU5810"/>
      <c r="AV5810"/>
      <c r="AW5810"/>
      <c r="AX5810"/>
      <c r="AY5810"/>
      <c r="AZ5810"/>
      <c r="BA5810"/>
      <c r="BB5810"/>
      <c r="BC5810"/>
      <c r="BD5810"/>
      <c r="BE5810"/>
      <c r="BF5810"/>
      <c r="BG5810"/>
      <c r="BH5810"/>
      <c r="BI5810"/>
      <c r="BJ5810"/>
      <c r="BK5810"/>
      <c r="BL5810"/>
      <c r="BM5810"/>
      <c r="BN5810"/>
      <c r="BO5810"/>
      <c r="BP5810"/>
      <c r="BQ5810"/>
      <c r="BR5810"/>
      <c r="BS5810"/>
      <c r="BT5810"/>
      <c r="BU5810"/>
      <c r="BV5810"/>
      <c r="BW5810"/>
      <c r="BX5810"/>
      <c r="BY5810"/>
      <c r="BZ5810"/>
      <c r="CA5810"/>
      <c r="CB5810"/>
      <c r="CC5810"/>
      <c r="CD5810"/>
      <c r="CE5810"/>
      <c r="CF5810"/>
      <c r="CG5810"/>
      <c r="CH5810"/>
      <c r="CI5810"/>
      <c r="CJ5810"/>
      <c r="CK5810"/>
      <c r="CL5810"/>
      <c r="CM5810"/>
      <c r="CN5810"/>
      <c r="CO5810"/>
      <c r="CP5810"/>
      <c r="CQ5810"/>
      <c r="CR5810"/>
      <c r="CS5810"/>
      <c r="CT5810"/>
      <c r="CU5810"/>
      <c r="CV5810"/>
    </row>
    <row r="5811" spans="10:100" x14ac:dyDescent="0.25">
      <c r="J5811"/>
      <c r="K5811"/>
      <c r="L5811"/>
      <c r="M5811"/>
      <c r="N5811"/>
      <c r="O5811"/>
      <c r="P5811"/>
      <c r="Q5811"/>
      <c r="R5811"/>
      <c r="S5811"/>
      <c r="T5811"/>
      <c r="U5811"/>
      <c r="V5811"/>
      <c r="W5811"/>
      <c r="X5811"/>
      <c r="Y5811"/>
      <c r="Z5811"/>
      <c r="AA5811"/>
      <c r="AB5811"/>
      <c r="AC5811"/>
      <c r="AD5811"/>
      <c r="AE5811"/>
      <c r="AF5811"/>
      <c r="AG5811"/>
      <c r="AH5811"/>
      <c r="AI5811"/>
      <c r="AJ5811"/>
      <c r="AK5811"/>
      <c r="AL5811"/>
      <c r="AM5811"/>
      <c r="AN5811"/>
      <c r="AO5811"/>
      <c r="AP5811"/>
      <c r="AQ5811"/>
      <c r="AR5811"/>
      <c r="AS5811"/>
      <c r="AT5811"/>
      <c r="AU5811"/>
      <c r="AV5811"/>
      <c r="AW5811"/>
      <c r="AX5811"/>
      <c r="AY5811"/>
      <c r="AZ5811"/>
      <c r="BA5811"/>
      <c r="BB5811"/>
      <c r="BC5811"/>
      <c r="BD5811"/>
      <c r="BE5811"/>
      <c r="BF5811"/>
      <c r="BG5811"/>
      <c r="BH5811"/>
      <c r="BI5811"/>
      <c r="BJ5811"/>
      <c r="BK5811"/>
      <c r="BL5811"/>
      <c r="BM5811"/>
      <c r="BN5811"/>
      <c r="BO5811"/>
      <c r="BP5811"/>
      <c r="BQ5811"/>
      <c r="BR5811"/>
      <c r="BS5811"/>
      <c r="BT5811"/>
      <c r="BU5811"/>
      <c r="BV5811"/>
      <c r="BW5811"/>
      <c r="BX5811"/>
      <c r="BY5811"/>
      <c r="BZ5811"/>
      <c r="CA5811"/>
      <c r="CB5811"/>
      <c r="CC5811"/>
      <c r="CD5811"/>
      <c r="CE5811"/>
      <c r="CF5811"/>
      <c r="CG5811"/>
      <c r="CH5811"/>
      <c r="CI5811"/>
      <c r="CJ5811"/>
      <c r="CK5811"/>
      <c r="CL5811"/>
      <c r="CM5811"/>
      <c r="CN5811"/>
      <c r="CO5811"/>
      <c r="CP5811"/>
      <c r="CQ5811"/>
      <c r="CR5811"/>
      <c r="CS5811"/>
      <c r="CT5811"/>
      <c r="CU5811"/>
      <c r="CV5811"/>
    </row>
    <row r="5812" spans="10:100" x14ac:dyDescent="0.25">
      <c r="J5812"/>
      <c r="K5812"/>
      <c r="L5812"/>
      <c r="M5812"/>
      <c r="N5812"/>
      <c r="O5812"/>
      <c r="P5812"/>
      <c r="Q5812"/>
      <c r="R5812"/>
      <c r="S5812"/>
      <c r="T5812"/>
      <c r="U5812"/>
      <c r="V5812"/>
      <c r="W5812"/>
      <c r="X5812"/>
      <c r="Y5812"/>
      <c r="Z5812"/>
      <c r="AA5812"/>
      <c r="AB5812"/>
      <c r="AC5812"/>
      <c r="AD5812"/>
      <c r="AE5812"/>
      <c r="AF5812"/>
      <c r="AG5812"/>
      <c r="AH5812"/>
      <c r="AI5812"/>
      <c r="AJ5812"/>
      <c r="AK5812"/>
      <c r="AL5812"/>
      <c r="AM5812"/>
      <c r="AN5812"/>
      <c r="AO5812"/>
      <c r="AP5812"/>
      <c r="AQ5812"/>
      <c r="AR5812"/>
      <c r="AS5812"/>
      <c r="AT5812"/>
      <c r="AU5812"/>
      <c r="AV5812"/>
      <c r="AW5812"/>
      <c r="AX5812"/>
      <c r="AY5812"/>
      <c r="AZ5812"/>
      <c r="BA5812"/>
      <c r="BB5812"/>
      <c r="BC5812"/>
      <c r="BD5812"/>
      <c r="BE5812"/>
      <c r="BF5812"/>
      <c r="BG5812"/>
      <c r="BH5812"/>
      <c r="BI5812"/>
      <c r="BJ5812"/>
      <c r="BK5812"/>
      <c r="BL5812"/>
      <c r="BM5812"/>
      <c r="BN5812"/>
      <c r="BO5812"/>
      <c r="BP5812"/>
      <c r="BQ5812"/>
      <c r="BR5812"/>
      <c r="BS5812"/>
      <c r="BT5812"/>
      <c r="BU5812"/>
      <c r="BV5812"/>
      <c r="BW5812"/>
      <c r="BX5812"/>
      <c r="BY5812"/>
      <c r="BZ5812"/>
      <c r="CA5812"/>
      <c r="CB5812"/>
      <c r="CC5812"/>
      <c r="CD5812"/>
      <c r="CE5812"/>
      <c r="CF5812"/>
      <c r="CG5812"/>
      <c r="CH5812"/>
      <c r="CI5812"/>
      <c r="CJ5812"/>
      <c r="CK5812"/>
      <c r="CL5812"/>
      <c r="CM5812"/>
      <c r="CN5812"/>
      <c r="CO5812"/>
      <c r="CP5812"/>
      <c r="CQ5812"/>
      <c r="CR5812"/>
      <c r="CS5812"/>
      <c r="CT5812"/>
      <c r="CU5812"/>
      <c r="CV5812"/>
    </row>
    <row r="5813" spans="10:100" x14ac:dyDescent="0.25">
      <c r="J5813"/>
      <c r="K5813"/>
      <c r="L5813"/>
      <c r="M5813"/>
      <c r="N5813"/>
      <c r="O5813"/>
      <c r="P5813"/>
      <c r="Q5813"/>
      <c r="R5813"/>
      <c r="S5813"/>
      <c r="T5813"/>
      <c r="U5813"/>
      <c r="V5813"/>
      <c r="W5813"/>
      <c r="X5813"/>
      <c r="Y5813"/>
      <c r="Z5813"/>
      <c r="AA5813"/>
      <c r="AB5813"/>
      <c r="AC5813"/>
      <c r="AD5813"/>
      <c r="AE5813"/>
      <c r="AF5813"/>
      <c r="AG5813"/>
      <c r="AH5813"/>
      <c r="AI5813"/>
      <c r="AJ5813"/>
      <c r="AK5813"/>
      <c r="AL5813"/>
      <c r="AM5813"/>
      <c r="AN5813"/>
      <c r="AO5813"/>
      <c r="AP5813"/>
      <c r="AQ5813"/>
      <c r="AR5813"/>
      <c r="AS5813"/>
      <c r="AT5813"/>
      <c r="AU5813"/>
      <c r="AV5813"/>
      <c r="AW5813"/>
      <c r="AX5813"/>
      <c r="AY5813"/>
      <c r="AZ5813"/>
      <c r="BA5813"/>
      <c r="BB5813"/>
      <c r="BC5813"/>
      <c r="BD5813"/>
      <c r="BE5813"/>
      <c r="BF5813"/>
      <c r="BG5813"/>
      <c r="BH5813"/>
      <c r="BI5813"/>
      <c r="BJ5813"/>
      <c r="BK5813"/>
      <c r="BL5813"/>
      <c r="BM5813"/>
      <c r="BN5813"/>
      <c r="BO5813"/>
      <c r="BP5813"/>
      <c r="BQ5813"/>
      <c r="BR5813"/>
      <c r="BS5813"/>
      <c r="BT5813"/>
      <c r="BU5813"/>
      <c r="BV5813"/>
      <c r="BW5813"/>
      <c r="BX5813"/>
      <c r="BY5813"/>
      <c r="BZ5813"/>
      <c r="CA5813"/>
      <c r="CB5813"/>
      <c r="CC5813"/>
      <c r="CD5813"/>
      <c r="CE5813"/>
      <c r="CF5813"/>
      <c r="CG5813"/>
      <c r="CH5813"/>
      <c r="CI5813"/>
      <c r="CJ5813"/>
      <c r="CK5813"/>
      <c r="CL5813"/>
      <c r="CM5813"/>
      <c r="CN5813"/>
      <c r="CO5813"/>
      <c r="CP5813"/>
      <c r="CQ5813"/>
      <c r="CR5813"/>
      <c r="CS5813"/>
      <c r="CT5813"/>
      <c r="CU5813"/>
      <c r="CV5813"/>
    </row>
    <row r="5814" spans="10:100" x14ac:dyDescent="0.25">
      <c r="J5814"/>
      <c r="K5814"/>
      <c r="L5814"/>
      <c r="M5814"/>
      <c r="N5814"/>
      <c r="O5814"/>
      <c r="P5814"/>
      <c r="Q5814"/>
      <c r="R5814"/>
      <c r="S5814"/>
      <c r="T5814"/>
      <c r="U5814"/>
      <c r="V5814"/>
      <c r="W5814"/>
      <c r="X5814"/>
      <c r="Y5814"/>
      <c r="Z5814"/>
      <c r="AA5814"/>
      <c r="AB5814"/>
      <c r="AC5814"/>
      <c r="AD5814"/>
      <c r="AE5814"/>
      <c r="AF5814"/>
      <c r="AG5814"/>
      <c r="AH5814"/>
      <c r="AI5814"/>
      <c r="AJ5814"/>
      <c r="AK5814"/>
      <c r="AL5814"/>
      <c r="AM5814"/>
      <c r="AN5814"/>
      <c r="AO5814"/>
      <c r="AP5814"/>
      <c r="AQ5814"/>
      <c r="AR5814"/>
      <c r="AS5814"/>
      <c r="AT5814"/>
      <c r="AU5814"/>
      <c r="AV5814"/>
      <c r="AW5814"/>
      <c r="AX5814"/>
      <c r="AY5814"/>
      <c r="AZ5814"/>
      <c r="BA5814"/>
      <c r="BB5814"/>
      <c r="BC5814"/>
      <c r="BD5814"/>
      <c r="BE5814"/>
      <c r="BF5814"/>
      <c r="BG5814"/>
      <c r="BH5814"/>
      <c r="BI5814"/>
      <c r="BJ5814"/>
      <c r="BK5814"/>
      <c r="BL5814"/>
      <c r="BM5814"/>
      <c r="BN5814"/>
      <c r="BO5814"/>
      <c r="BP5814"/>
      <c r="BQ5814"/>
      <c r="BR5814"/>
      <c r="BS5814"/>
      <c r="BT5814"/>
      <c r="BU5814"/>
      <c r="BV5814"/>
      <c r="BW5814"/>
      <c r="BX5814"/>
      <c r="BY5814"/>
      <c r="BZ5814"/>
      <c r="CA5814"/>
      <c r="CB5814"/>
      <c r="CC5814"/>
      <c r="CD5814"/>
      <c r="CE5814"/>
      <c r="CF5814"/>
      <c r="CG5814"/>
      <c r="CH5814"/>
      <c r="CI5814"/>
      <c r="CJ5814"/>
      <c r="CK5814"/>
      <c r="CL5814"/>
      <c r="CM5814"/>
      <c r="CN5814"/>
      <c r="CO5814"/>
      <c r="CP5814"/>
      <c r="CQ5814"/>
      <c r="CR5814"/>
      <c r="CS5814"/>
      <c r="CT5814"/>
      <c r="CU5814"/>
      <c r="CV5814"/>
    </row>
    <row r="5815" spans="10:100" x14ac:dyDescent="0.25">
      <c r="J5815"/>
      <c r="K5815"/>
      <c r="L5815"/>
      <c r="M5815"/>
      <c r="N5815"/>
      <c r="O5815"/>
      <c r="P5815"/>
      <c r="Q5815"/>
      <c r="R5815"/>
      <c r="S5815"/>
      <c r="T5815"/>
      <c r="U5815"/>
      <c r="V5815"/>
      <c r="W5815"/>
      <c r="X5815"/>
      <c r="Y5815"/>
      <c r="Z5815"/>
      <c r="AA5815"/>
      <c r="AB5815"/>
      <c r="AC5815"/>
      <c r="AD5815"/>
      <c r="AE5815"/>
      <c r="AF5815"/>
      <c r="AG5815"/>
      <c r="AH5815"/>
      <c r="AI5815"/>
      <c r="AJ5815"/>
      <c r="AK5815"/>
      <c r="AL5815"/>
      <c r="AM5815"/>
      <c r="AN5815"/>
      <c r="AO5815"/>
      <c r="AP5815"/>
      <c r="AQ5815"/>
      <c r="AR5815"/>
      <c r="AS5815"/>
      <c r="AT5815"/>
      <c r="AU5815"/>
      <c r="AV5815"/>
      <c r="AW5815"/>
      <c r="AX5815"/>
      <c r="AY5815"/>
      <c r="AZ5815"/>
      <c r="BA5815"/>
      <c r="BB5815"/>
      <c r="BC5815"/>
      <c r="BD5815"/>
      <c r="BE5815"/>
      <c r="BF5815"/>
      <c r="BG5815"/>
      <c r="BH5815"/>
      <c r="BI5815"/>
      <c r="BJ5815"/>
      <c r="BK5815"/>
      <c r="BL5815"/>
      <c r="BM5815"/>
      <c r="BN5815"/>
      <c r="BO5815"/>
      <c r="BP5815"/>
      <c r="BQ5815"/>
      <c r="BR5815"/>
      <c r="BS5815"/>
      <c r="BT5815"/>
      <c r="BU5815"/>
      <c r="BV5815"/>
      <c r="BW5815"/>
      <c r="BX5815"/>
      <c r="BY5815"/>
      <c r="BZ5815"/>
      <c r="CA5815"/>
      <c r="CB5815"/>
      <c r="CC5815"/>
      <c r="CD5815"/>
      <c r="CE5815"/>
      <c r="CF5815"/>
      <c r="CG5815"/>
      <c r="CH5815"/>
      <c r="CI5815"/>
      <c r="CJ5815"/>
      <c r="CK5815"/>
      <c r="CL5815"/>
      <c r="CM5815"/>
      <c r="CN5815"/>
      <c r="CO5815"/>
      <c r="CP5815"/>
      <c r="CQ5815"/>
      <c r="CR5815"/>
      <c r="CS5815"/>
      <c r="CT5815"/>
      <c r="CU5815"/>
      <c r="CV5815"/>
    </row>
    <row r="5816" spans="10:100" x14ac:dyDescent="0.25">
      <c r="J5816"/>
      <c r="K5816"/>
      <c r="L5816"/>
      <c r="M5816"/>
      <c r="N5816"/>
      <c r="O5816"/>
      <c r="P5816"/>
      <c r="Q5816"/>
      <c r="R5816"/>
      <c r="S5816"/>
      <c r="T5816"/>
      <c r="U5816"/>
      <c r="V5816"/>
      <c r="W5816"/>
      <c r="X5816"/>
      <c r="Y5816"/>
      <c r="Z5816"/>
      <c r="AA5816"/>
      <c r="AB5816"/>
      <c r="AC5816"/>
      <c r="AD5816"/>
      <c r="AE5816"/>
      <c r="AF5816"/>
      <c r="AG5816"/>
      <c r="AH5816"/>
      <c r="AI5816"/>
      <c r="AJ5816"/>
      <c r="AK5816"/>
      <c r="AL5816"/>
      <c r="AM5816"/>
      <c r="AN5816"/>
      <c r="AO5816"/>
      <c r="AP5816"/>
      <c r="AQ5816"/>
      <c r="AR5816"/>
      <c r="AS5816"/>
      <c r="AT5816"/>
      <c r="AU5816"/>
      <c r="AV5816"/>
      <c r="AW5816"/>
      <c r="AX5816"/>
      <c r="AY5816"/>
      <c r="AZ5816"/>
      <c r="BA5816"/>
      <c r="BB5816"/>
      <c r="BC5816"/>
      <c r="BD5816"/>
      <c r="BE5816"/>
      <c r="BF5816"/>
      <c r="BG5816"/>
      <c r="BH5816"/>
      <c r="BI5816"/>
      <c r="BJ5816"/>
      <c r="BK5816"/>
      <c r="BL5816"/>
      <c r="BM5816"/>
      <c r="BN5816"/>
      <c r="BO5816"/>
      <c r="BP5816"/>
      <c r="BQ5816"/>
      <c r="BR5816"/>
      <c r="BS5816"/>
      <c r="BT5816"/>
      <c r="BU5816"/>
      <c r="BV5816"/>
      <c r="BW5816"/>
      <c r="BX5816"/>
      <c r="BY5816"/>
      <c r="BZ5816"/>
      <c r="CA5816"/>
      <c r="CB5816"/>
      <c r="CC5816"/>
      <c r="CD5816"/>
      <c r="CE5816"/>
      <c r="CF5816"/>
      <c r="CG5816"/>
      <c r="CH5816"/>
      <c r="CI5816"/>
      <c r="CJ5816"/>
      <c r="CK5816"/>
      <c r="CL5816"/>
      <c r="CM5816"/>
      <c r="CN5816"/>
      <c r="CO5816"/>
      <c r="CP5816"/>
      <c r="CQ5816"/>
      <c r="CR5816"/>
      <c r="CS5816"/>
      <c r="CT5816"/>
      <c r="CU5816"/>
      <c r="CV5816"/>
    </row>
    <row r="5817" spans="10:100" x14ac:dyDescent="0.25">
      <c r="J5817"/>
      <c r="K5817"/>
      <c r="L5817"/>
      <c r="M5817"/>
      <c r="N5817"/>
      <c r="O5817"/>
      <c r="P5817"/>
      <c r="Q5817"/>
      <c r="R5817"/>
      <c r="S5817"/>
      <c r="T5817"/>
      <c r="U5817"/>
      <c r="V5817"/>
      <c r="W5817"/>
      <c r="X5817"/>
      <c r="Y5817"/>
      <c r="Z5817"/>
      <c r="AA5817"/>
      <c r="AB5817"/>
      <c r="AC5817"/>
      <c r="AD5817"/>
      <c r="AE5817"/>
      <c r="AF5817"/>
      <c r="AG5817"/>
      <c r="AH5817"/>
      <c r="AI5817"/>
      <c r="AJ5817"/>
      <c r="AK5817"/>
      <c r="AL5817"/>
      <c r="AM5817"/>
      <c r="AN5817"/>
      <c r="AO5817"/>
      <c r="AP5817"/>
      <c r="AQ5817"/>
      <c r="AR5817"/>
      <c r="AS5817"/>
      <c r="AT5817"/>
      <c r="AU5817"/>
      <c r="AV5817"/>
      <c r="AW5817"/>
      <c r="AX5817"/>
      <c r="AY5817"/>
      <c r="AZ5817"/>
      <c r="BA5817"/>
      <c r="BB5817"/>
      <c r="BC5817"/>
      <c r="BD5817"/>
      <c r="BE5817"/>
      <c r="BF5817"/>
      <c r="BG5817"/>
      <c r="BH5817"/>
      <c r="BI5817"/>
      <c r="BJ5817"/>
      <c r="BK5817"/>
      <c r="BL5817"/>
      <c r="BM5817"/>
      <c r="BN5817"/>
      <c r="BO5817"/>
      <c r="BP5817"/>
      <c r="BQ5817"/>
      <c r="BR5817"/>
      <c r="BS5817"/>
      <c r="BT5817"/>
      <c r="BU5817"/>
      <c r="BV5817"/>
      <c r="BW5817"/>
      <c r="BX5817"/>
      <c r="BY5817"/>
      <c r="BZ5817"/>
      <c r="CA5817"/>
      <c r="CB5817"/>
      <c r="CC5817"/>
      <c r="CD5817"/>
      <c r="CE5817"/>
      <c r="CF5817"/>
      <c r="CG5817"/>
      <c r="CH5817"/>
      <c r="CI5817"/>
      <c r="CJ5817"/>
      <c r="CK5817"/>
      <c r="CL5817"/>
      <c r="CM5817"/>
      <c r="CN5817"/>
      <c r="CO5817"/>
      <c r="CP5817"/>
      <c r="CQ5817"/>
      <c r="CR5817"/>
      <c r="CS5817"/>
      <c r="CT5817"/>
      <c r="CU5817"/>
      <c r="CV5817"/>
    </row>
    <row r="5818" spans="10:100" x14ac:dyDescent="0.25">
      <c r="J5818"/>
      <c r="K5818"/>
      <c r="L5818"/>
      <c r="M5818"/>
      <c r="N5818"/>
      <c r="O5818"/>
      <c r="P5818"/>
      <c r="Q5818"/>
      <c r="R5818"/>
      <c r="S5818"/>
      <c r="T5818"/>
      <c r="U5818"/>
      <c r="V5818"/>
      <c r="W5818"/>
      <c r="X5818"/>
      <c r="Y5818"/>
      <c r="Z5818"/>
      <c r="AA5818"/>
      <c r="AB5818"/>
      <c r="AC5818"/>
      <c r="AD5818"/>
      <c r="AE5818"/>
      <c r="AF5818"/>
      <c r="AG5818"/>
      <c r="AH5818"/>
      <c r="AI5818"/>
      <c r="AJ5818"/>
      <c r="AK5818"/>
      <c r="AL5818"/>
      <c r="AM5818"/>
      <c r="AN5818"/>
      <c r="AO5818"/>
      <c r="AP5818"/>
      <c r="AQ5818"/>
      <c r="AR5818"/>
      <c r="AS5818"/>
      <c r="AT5818"/>
      <c r="AU5818"/>
      <c r="AV5818"/>
      <c r="AW5818"/>
      <c r="AX5818"/>
      <c r="AY5818"/>
      <c r="AZ5818"/>
      <c r="BA5818"/>
      <c r="BB5818"/>
      <c r="BC5818"/>
      <c r="BD5818"/>
      <c r="BE5818"/>
      <c r="BF5818"/>
      <c r="BG5818"/>
      <c r="BH5818"/>
      <c r="BI5818"/>
      <c r="BJ5818"/>
      <c r="BK5818"/>
      <c r="BL5818"/>
      <c r="BM5818"/>
      <c r="BN5818"/>
      <c r="BO5818"/>
      <c r="BP5818"/>
      <c r="BQ5818"/>
      <c r="BR5818"/>
      <c r="BS5818"/>
      <c r="BT5818"/>
      <c r="BU5818"/>
      <c r="BV5818"/>
      <c r="BW5818"/>
      <c r="BX5818"/>
      <c r="BY5818"/>
      <c r="BZ5818"/>
      <c r="CA5818"/>
      <c r="CB5818"/>
      <c r="CC5818"/>
      <c r="CD5818"/>
      <c r="CE5818"/>
      <c r="CF5818"/>
      <c r="CG5818"/>
      <c r="CH5818"/>
      <c r="CI5818"/>
      <c r="CJ5818"/>
      <c r="CK5818"/>
      <c r="CL5818"/>
      <c r="CM5818"/>
      <c r="CN5818"/>
      <c r="CO5818"/>
      <c r="CP5818"/>
      <c r="CQ5818"/>
      <c r="CR5818"/>
      <c r="CS5818"/>
      <c r="CT5818"/>
      <c r="CU5818"/>
      <c r="CV5818"/>
    </row>
    <row r="5819" spans="10:100" x14ac:dyDescent="0.25">
      <c r="J5819"/>
      <c r="K5819"/>
      <c r="L5819"/>
      <c r="M5819"/>
      <c r="N5819"/>
      <c r="O5819"/>
      <c r="P5819"/>
      <c r="Q5819"/>
      <c r="R5819"/>
      <c r="S5819"/>
      <c r="T5819"/>
      <c r="U5819"/>
      <c r="V5819"/>
      <c r="W5819"/>
      <c r="X5819"/>
      <c r="Y5819"/>
      <c r="Z5819"/>
      <c r="AA5819"/>
      <c r="AB5819"/>
      <c r="AC5819"/>
      <c r="AD5819"/>
      <c r="AE5819"/>
      <c r="AF5819"/>
      <c r="AG5819"/>
      <c r="AH5819"/>
      <c r="AI5819"/>
      <c r="AJ5819"/>
      <c r="AK5819"/>
      <c r="AL5819"/>
      <c r="AM5819"/>
      <c r="AN5819"/>
      <c r="AO5819"/>
      <c r="AP5819"/>
      <c r="AQ5819"/>
      <c r="AR5819"/>
      <c r="AS5819"/>
      <c r="AT5819"/>
      <c r="AU5819"/>
      <c r="AV5819"/>
      <c r="AW5819"/>
      <c r="AX5819"/>
      <c r="AY5819"/>
      <c r="AZ5819"/>
      <c r="BA5819"/>
      <c r="BB5819"/>
      <c r="BC5819"/>
      <c r="BD5819"/>
      <c r="BE5819"/>
      <c r="BF5819"/>
      <c r="BG5819"/>
      <c r="BH5819"/>
      <c r="BI5819"/>
      <c r="BJ5819"/>
      <c r="BK5819"/>
      <c r="BL5819"/>
      <c r="BM5819"/>
      <c r="BN5819"/>
      <c r="BO5819"/>
      <c r="BP5819"/>
      <c r="BQ5819"/>
      <c r="BR5819"/>
      <c r="BS5819"/>
      <c r="BT5819"/>
      <c r="BU5819"/>
      <c r="BV5819"/>
      <c r="BW5819"/>
      <c r="BX5819"/>
      <c r="BY5819"/>
      <c r="BZ5819"/>
      <c r="CA5819"/>
      <c r="CB5819"/>
      <c r="CC5819"/>
      <c r="CD5819"/>
      <c r="CE5819"/>
      <c r="CF5819"/>
      <c r="CG5819"/>
      <c r="CH5819"/>
      <c r="CI5819"/>
      <c r="CJ5819"/>
      <c r="CK5819"/>
      <c r="CL5819"/>
      <c r="CM5819"/>
      <c r="CN5819"/>
      <c r="CO5819"/>
      <c r="CP5819"/>
      <c r="CQ5819"/>
      <c r="CR5819"/>
      <c r="CS5819"/>
      <c r="CT5819"/>
      <c r="CU5819"/>
      <c r="CV5819"/>
    </row>
    <row r="5820" spans="10:100" x14ac:dyDescent="0.25">
      <c r="J5820"/>
      <c r="K5820"/>
      <c r="L5820"/>
      <c r="M5820"/>
      <c r="N5820"/>
      <c r="O5820"/>
      <c r="P5820"/>
      <c r="Q5820"/>
      <c r="R5820"/>
      <c r="S5820"/>
      <c r="T5820"/>
      <c r="U5820"/>
      <c r="V5820"/>
      <c r="W5820"/>
      <c r="X5820"/>
      <c r="Y5820"/>
      <c r="Z5820"/>
      <c r="AA5820"/>
      <c r="AB5820"/>
      <c r="AC5820"/>
      <c r="AD5820"/>
      <c r="AE5820"/>
      <c r="AF5820"/>
      <c r="AG5820"/>
      <c r="AH5820"/>
      <c r="AI5820"/>
      <c r="AJ5820"/>
      <c r="AK5820"/>
      <c r="AL5820"/>
      <c r="AM5820"/>
      <c r="AN5820"/>
      <c r="AO5820"/>
      <c r="AP5820"/>
      <c r="AQ5820"/>
      <c r="AR5820"/>
      <c r="AS5820"/>
      <c r="AT5820"/>
      <c r="AU5820"/>
      <c r="AV5820"/>
      <c r="AW5820"/>
      <c r="AX5820"/>
      <c r="AY5820"/>
      <c r="AZ5820"/>
      <c r="BA5820"/>
      <c r="BB5820"/>
      <c r="BC5820"/>
      <c r="BD5820"/>
      <c r="BE5820"/>
      <c r="BF5820"/>
      <c r="BG5820"/>
      <c r="BH5820"/>
      <c r="BI5820"/>
      <c r="BJ5820"/>
      <c r="BK5820"/>
      <c r="BL5820"/>
      <c r="BM5820"/>
      <c r="BN5820"/>
      <c r="BO5820"/>
      <c r="BP5820"/>
      <c r="BQ5820"/>
      <c r="BR5820"/>
      <c r="BS5820"/>
      <c r="BT5820"/>
      <c r="BU5820"/>
      <c r="BV5820"/>
      <c r="BW5820"/>
      <c r="BX5820"/>
      <c r="BY5820"/>
      <c r="BZ5820"/>
      <c r="CA5820"/>
      <c r="CB5820"/>
      <c r="CC5820"/>
      <c r="CD5820"/>
      <c r="CE5820"/>
      <c r="CF5820"/>
      <c r="CG5820"/>
      <c r="CH5820"/>
      <c r="CI5820"/>
      <c r="CJ5820"/>
      <c r="CK5820"/>
      <c r="CL5820"/>
      <c r="CM5820"/>
      <c r="CN5820"/>
      <c r="CO5820"/>
      <c r="CP5820"/>
      <c r="CQ5820"/>
      <c r="CR5820"/>
      <c r="CS5820"/>
      <c r="CT5820"/>
      <c r="CU5820"/>
      <c r="CV5820"/>
    </row>
    <row r="5821" spans="10:100" x14ac:dyDescent="0.25">
      <c r="J5821"/>
      <c r="K5821"/>
      <c r="L5821"/>
      <c r="M5821"/>
      <c r="N5821"/>
      <c r="O5821"/>
      <c r="P5821"/>
      <c r="Q5821"/>
      <c r="R5821"/>
      <c r="S5821"/>
      <c r="T5821"/>
      <c r="U5821"/>
      <c r="V5821"/>
      <c r="W5821"/>
      <c r="X5821"/>
      <c r="Y5821"/>
      <c r="Z5821"/>
      <c r="AA5821"/>
      <c r="AB5821"/>
      <c r="AC5821"/>
      <c r="AD5821"/>
      <c r="AE5821"/>
      <c r="AF5821"/>
      <c r="AG5821"/>
      <c r="AH5821"/>
      <c r="AI5821"/>
      <c r="AJ5821"/>
      <c r="AK5821"/>
      <c r="AL5821"/>
      <c r="AM5821"/>
      <c r="AN5821"/>
      <c r="AO5821"/>
      <c r="AP5821"/>
      <c r="AQ5821"/>
      <c r="AR5821"/>
      <c r="AS5821"/>
      <c r="AT5821"/>
      <c r="AU5821"/>
      <c r="AV5821"/>
      <c r="AW5821"/>
      <c r="AX5821"/>
      <c r="AY5821"/>
      <c r="AZ5821"/>
      <c r="BA5821"/>
      <c r="BB5821"/>
      <c r="BC5821"/>
      <c r="BD5821"/>
      <c r="BE5821"/>
      <c r="BF5821"/>
      <c r="BG5821"/>
      <c r="BH5821"/>
      <c r="BI5821"/>
      <c r="BJ5821"/>
      <c r="BK5821"/>
      <c r="BL5821"/>
      <c r="BM5821"/>
      <c r="BN5821"/>
      <c r="BO5821"/>
      <c r="BP5821"/>
      <c r="BQ5821"/>
      <c r="BR5821"/>
      <c r="BS5821"/>
      <c r="BT5821"/>
      <c r="BU5821"/>
      <c r="BV5821"/>
      <c r="BW5821"/>
      <c r="BX5821"/>
      <c r="BY5821"/>
      <c r="BZ5821"/>
      <c r="CA5821"/>
      <c r="CB5821"/>
      <c r="CC5821"/>
      <c r="CD5821"/>
      <c r="CE5821"/>
      <c r="CF5821"/>
      <c r="CG5821"/>
      <c r="CH5821"/>
      <c r="CI5821"/>
      <c r="CJ5821"/>
      <c r="CK5821"/>
      <c r="CL5821"/>
      <c r="CM5821"/>
      <c r="CN5821"/>
      <c r="CO5821"/>
      <c r="CP5821"/>
      <c r="CQ5821"/>
      <c r="CR5821"/>
      <c r="CS5821"/>
      <c r="CT5821"/>
      <c r="CU5821"/>
      <c r="CV5821"/>
    </row>
    <row r="5822" spans="10:100" x14ac:dyDescent="0.25">
      <c r="J5822"/>
      <c r="K5822"/>
      <c r="L5822"/>
      <c r="M5822"/>
      <c r="N5822"/>
      <c r="O5822"/>
      <c r="P5822"/>
      <c r="Q5822"/>
      <c r="R5822"/>
      <c r="S5822"/>
      <c r="T5822"/>
      <c r="U5822"/>
      <c r="V5822"/>
      <c r="W5822"/>
      <c r="X5822"/>
      <c r="Y5822"/>
      <c r="Z5822"/>
      <c r="AA5822"/>
      <c r="AB5822"/>
      <c r="AC5822"/>
      <c r="AD5822"/>
      <c r="AE5822"/>
      <c r="AF5822"/>
      <c r="AG5822"/>
      <c r="AH5822"/>
      <c r="AI5822"/>
      <c r="AJ5822"/>
      <c r="AK5822"/>
      <c r="AL5822"/>
      <c r="AM5822"/>
      <c r="AN5822"/>
      <c r="AO5822"/>
      <c r="AP5822"/>
      <c r="AQ5822"/>
      <c r="AR5822"/>
      <c r="AS5822"/>
      <c r="AT5822"/>
      <c r="AU5822"/>
      <c r="AV5822"/>
      <c r="AW5822"/>
      <c r="AX5822"/>
      <c r="AY5822"/>
      <c r="AZ5822"/>
      <c r="BA5822"/>
      <c r="BB5822"/>
      <c r="BC5822"/>
      <c r="BD5822"/>
      <c r="BE5822"/>
      <c r="BF5822"/>
      <c r="BG5822"/>
      <c r="BH5822"/>
      <c r="BI5822"/>
      <c r="BJ5822"/>
      <c r="BK5822"/>
      <c r="BL5822"/>
      <c r="BM5822"/>
      <c r="BN5822"/>
      <c r="BO5822"/>
      <c r="BP5822"/>
      <c r="BQ5822"/>
      <c r="BR5822"/>
      <c r="BS5822"/>
      <c r="BT5822"/>
      <c r="BU5822"/>
      <c r="BV5822"/>
      <c r="BW5822"/>
      <c r="BX5822"/>
      <c r="BY5822"/>
      <c r="BZ5822"/>
      <c r="CA5822"/>
      <c r="CB5822"/>
      <c r="CC5822"/>
      <c r="CD5822"/>
      <c r="CE5822"/>
      <c r="CF5822"/>
      <c r="CG5822"/>
      <c r="CH5822"/>
      <c r="CI5822"/>
      <c r="CJ5822"/>
      <c r="CK5822"/>
      <c r="CL5822"/>
      <c r="CM5822"/>
      <c r="CN5822"/>
      <c r="CO5822"/>
      <c r="CP5822"/>
      <c r="CQ5822"/>
      <c r="CR5822"/>
      <c r="CS5822"/>
      <c r="CT5822"/>
      <c r="CU5822"/>
      <c r="CV5822"/>
    </row>
    <row r="5823" spans="10:100" x14ac:dyDescent="0.25">
      <c r="J5823"/>
      <c r="K5823"/>
      <c r="L5823"/>
      <c r="M5823"/>
      <c r="N5823"/>
      <c r="O5823"/>
      <c r="P5823"/>
      <c r="Q5823"/>
      <c r="R5823"/>
      <c r="S5823"/>
      <c r="T5823"/>
      <c r="U5823"/>
      <c r="V5823"/>
      <c r="W5823"/>
      <c r="X5823"/>
      <c r="Y5823"/>
      <c r="Z5823"/>
      <c r="AA5823"/>
      <c r="AB5823"/>
      <c r="AC5823"/>
      <c r="AD5823"/>
      <c r="AE5823"/>
      <c r="AF5823"/>
      <c r="AG5823"/>
      <c r="AH5823"/>
      <c r="AI5823"/>
      <c r="AJ5823"/>
      <c r="AK5823"/>
      <c r="AL5823"/>
      <c r="AM5823"/>
      <c r="AN5823"/>
      <c r="AO5823"/>
      <c r="AP5823"/>
      <c r="AQ5823"/>
      <c r="AR5823"/>
      <c r="AS5823"/>
      <c r="AT5823"/>
      <c r="AU5823"/>
      <c r="AV5823"/>
      <c r="AW5823"/>
      <c r="AX5823"/>
      <c r="AY5823"/>
      <c r="AZ5823"/>
      <c r="BA5823"/>
      <c r="BB5823"/>
      <c r="BC5823"/>
      <c r="BD5823"/>
      <c r="BE5823"/>
      <c r="BF5823"/>
      <c r="BG5823"/>
      <c r="BH5823"/>
      <c r="BI5823"/>
      <c r="BJ5823"/>
      <c r="BK5823"/>
      <c r="BL5823"/>
      <c r="BM5823"/>
      <c r="BN5823"/>
      <c r="BO5823"/>
      <c r="BP5823"/>
      <c r="BQ5823"/>
      <c r="BR5823"/>
      <c r="BS5823"/>
      <c r="BT5823"/>
      <c r="BU5823"/>
      <c r="BV5823"/>
      <c r="BW5823"/>
      <c r="BX5823"/>
      <c r="BY5823"/>
      <c r="BZ5823"/>
      <c r="CA5823"/>
      <c r="CB5823"/>
      <c r="CC5823"/>
      <c r="CD5823"/>
      <c r="CE5823"/>
      <c r="CF5823"/>
      <c r="CG5823"/>
      <c r="CH5823"/>
      <c r="CI5823"/>
      <c r="CJ5823"/>
      <c r="CK5823"/>
      <c r="CL5823"/>
      <c r="CM5823"/>
      <c r="CN5823"/>
      <c r="CO5823"/>
      <c r="CP5823"/>
      <c r="CQ5823"/>
      <c r="CR5823"/>
      <c r="CS5823"/>
      <c r="CT5823"/>
      <c r="CU5823"/>
      <c r="CV5823"/>
    </row>
    <row r="5824" spans="10:100" x14ac:dyDescent="0.25">
      <c r="J5824"/>
      <c r="K5824"/>
      <c r="L5824"/>
      <c r="M5824"/>
      <c r="N5824"/>
      <c r="O5824"/>
      <c r="P5824"/>
      <c r="Q5824"/>
      <c r="R5824"/>
      <c r="S5824"/>
      <c r="T5824"/>
      <c r="U5824"/>
      <c r="V5824"/>
      <c r="W5824"/>
      <c r="X5824"/>
      <c r="Y5824"/>
      <c r="Z5824"/>
      <c r="AA5824"/>
      <c r="AB5824"/>
      <c r="AC5824"/>
      <c r="AD5824"/>
      <c r="AE5824"/>
      <c r="AF5824"/>
      <c r="AG5824"/>
      <c r="AH5824"/>
      <c r="AI5824"/>
      <c r="AJ5824"/>
      <c r="AK5824"/>
      <c r="AL5824"/>
      <c r="AM5824"/>
      <c r="AN5824"/>
      <c r="AO5824"/>
      <c r="AP5824"/>
      <c r="AQ5824"/>
      <c r="AR5824"/>
      <c r="AS5824"/>
      <c r="AT5824"/>
      <c r="AU5824"/>
      <c r="AV5824"/>
      <c r="AW5824"/>
      <c r="AX5824"/>
      <c r="AY5824"/>
      <c r="AZ5824"/>
      <c r="BA5824"/>
      <c r="BB5824"/>
      <c r="BC5824"/>
      <c r="BD5824"/>
      <c r="BE5824"/>
      <c r="BF5824"/>
      <c r="BG5824"/>
      <c r="BH5824"/>
      <c r="BI5824"/>
      <c r="BJ5824"/>
      <c r="BK5824"/>
      <c r="BL5824"/>
      <c r="BM5824"/>
      <c r="BN5824"/>
      <c r="BO5824"/>
      <c r="BP5824"/>
      <c r="BQ5824"/>
      <c r="BR5824"/>
      <c r="BS5824"/>
      <c r="BT5824"/>
      <c r="BU5824"/>
      <c r="BV5824"/>
      <c r="BW5824"/>
      <c r="BX5824"/>
      <c r="BY5824"/>
      <c r="BZ5824"/>
      <c r="CA5824"/>
      <c r="CB5824"/>
      <c r="CC5824"/>
      <c r="CD5824"/>
      <c r="CE5824"/>
      <c r="CF5824"/>
      <c r="CG5824"/>
      <c r="CH5824"/>
      <c r="CI5824"/>
      <c r="CJ5824"/>
      <c r="CK5824"/>
      <c r="CL5824"/>
      <c r="CM5824"/>
      <c r="CN5824"/>
      <c r="CO5824"/>
      <c r="CP5824"/>
      <c r="CQ5824"/>
      <c r="CR5824"/>
      <c r="CS5824"/>
      <c r="CT5824"/>
      <c r="CU5824"/>
      <c r="CV5824"/>
    </row>
    <row r="5825" spans="10:100" x14ac:dyDescent="0.25">
      <c r="J5825"/>
      <c r="K5825"/>
      <c r="L5825"/>
      <c r="M5825"/>
      <c r="N5825"/>
      <c r="O5825"/>
      <c r="P5825"/>
      <c r="Q5825"/>
      <c r="R5825"/>
      <c r="S5825"/>
      <c r="T5825"/>
      <c r="U5825"/>
      <c r="V5825"/>
      <c r="W5825"/>
      <c r="X5825"/>
      <c r="Y5825"/>
      <c r="Z5825"/>
      <c r="AA5825"/>
      <c r="AB5825"/>
      <c r="AC5825"/>
      <c r="AD5825"/>
      <c r="AE5825"/>
      <c r="AF5825"/>
      <c r="AG5825"/>
      <c r="AH5825"/>
      <c r="AI5825"/>
      <c r="AJ5825"/>
      <c r="AK5825"/>
      <c r="AL5825"/>
      <c r="AM5825"/>
      <c r="AN5825"/>
      <c r="AO5825"/>
      <c r="AP5825"/>
      <c r="AQ5825"/>
      <c r="AR5825"/>
      <c r="AS5825"/>
      <c r="AT5825"/>
      <c r="AU5825"/>
      <c r="AV5825"/>
      <c r="AW5825"/>
      <c r="AX5825"/>
      <c r="AY5825"/>
      <c r="AZ5825"/>
      <c r="BA5825"/>
      <c r="BB5825"/>
      <c r="BC5825"/>
      <c r="BD5825"/>
      <c r="BE5825"/>
      <c r="BF5825"/>
      <c r="BG5825"/>
      <c r="BH5825"/>
      <c r="BI5825"/>
      <c r="BJ5825"/>
      <c r="BK5825"/>
      <c r="BL5825"/>
      <c r="BM5825"/>
      <c r="BN5825"/>
      <c r="BO5825"/>
      <c r="BP5825"/>
      <c r="BQ5825"/>
      <c r="BR5825"/>
      <c r="BS5825"/>
      <c r="BT5825"/>
      <c r="BU5825"/>
      <c r="BV5825"/>
      <c r="BW5825"/>
      <c r="BX5825"/>
      <c r="BY5825"/>
      <c r="BZ5825"/>
      <c r="CA5825"/>
      <c r="CB5825"/>
      <c r="CC5825"/>
      <c r="CD5825"/>
      <c r="CE5825"/>
      <c r="CF5825"/>
      <c r="CG5825"/>
      <c r="CH5825"/>
      <c r="CI5825"/>
      <c r="CJ5825"/>
      <c r="CK5825"/>
      <c r="CL5825"/>
      <c r="CM5825"/>
      <c r="CN5825"/>
      <c r="CO5825"/>
      <c r="CP5825"/>
      <c r="CQ5825"/>
      <c r="CR5825"/>
      <c r="CS5825"/>
      <c r="CT5825"/>
      <c r="CU5825"/>
      <c r="CV5825"/>
    </row>
    <row r="5826" spans="10:100" x14ac:dyDescent="0.25">
      <c r="J5826"/>
      <c r="K5826"/>
      <c r="L5826"/>
      <c r="M5826"/>
      <c r="N5826"/>
      <c r="O5826"/>
      <c r="P5826"/>
      <c r="Q5826"/>
      <c r="R5826"/>
      <c r="S5826"/>
      <c r="T5826"/>
      <c r="U5826"/>
      <c r="V5826"/>
      <c r="W5826"/>
      <c r="X5826"/>
      <c r="Y5826"/>
      <c r="Z5826"/>
      <c r="AA5826"/>
      <c r="AB5826"/>
      <c r="AC5826"/>
      <c r="AD5826"/>
      <c r="AE5826"/>
      <c r="AF5826"/>
      <c r="AG5826"/>
      <c r="AH5826"/>
      <c r="AI5826"/>
      <c r="AJ5826"/>
      <c r="AK5826"/>
      <c r="AL5826"/>
      <c r="AM5826"/>
      <c r="AN5826"/>
      <c r="AO5826"/>
      <c r="AP5826"/>
      <c r="AQ5826"/>
      <c r="AR5826"/>
      <c r="AS5826"/>
      <c r="AT5826"/>
      <c r="AU5826"/>
      <c r="AV5826"/>
      <c r="AW5826"/>
      <c r="AX5826"/>
      <c r="AY5826"/>
      <c r="AZ5826"/>
      <c r="BA5826"/>
      <c r="BB5826"/>
      <c r="BC5826"/>
      <c r="BD5826"/>
      <c r="BE5826"/>
      <c r="BF5826"/>
      <c r="BG5826"/>
      <c r="BH5826"/>
      <c r="BI5826"/>
      <c r="BJ5826"/>
      <c r="BK5826"/>
      <c r="BL5826"/>
      <c r="BM5826"/>
      <c r="BN5826"/>
      <c r="BO5826"/>
      <c r="BP5826"/>
      <c r="BQ5826"/>
      <c r="BR5826"/>
      <c r="BS5826"/>
      <c r="BT5826"/>
      <c r="BU5826"/>
      <c r="BV5826"/>
      <c r="BW5826"/>
      <c r="BX5826"/>
      <c r="BY5826"/>
      <c r="BZ5826"/>
      <c r="CA5826"/>
      <c r="CB5826"/>
      <c r="CC5826"/>
      <c r="CD5826"/>
      <c r="CE5826"/>
      <c r="CF5826"/>
      <c r="CG5826"/>
      <c r="CH5826"/>
      <c r="CI5826"/>
      <c r="CJ5826"/>
      <c r="CK5826"/>
      <c r="CL5826"/>
      <c r="CM5826"/>
      <c r="CN5826"/>
      <c r="CO5826"/>
      <c r="CP5826"/>
      <c r="CQ5826"/>
      <c r="CR5826"/>
      <c r="CS5826"/>
      <c r="CT5826"/>
      <c r="CU5826"/>
      <c r="CV5826"/>
    </row>
    <row r="5827" spans="10:100" x14ac:dyDescent="0.25">
      <c r="J5827"/>
      <c r="K5827"/>
      <c r="L5827"/>
      <c r="M5827"/>
      <c r="N5827"/>
      <c r="O5827"/>
      <c r="P5827"/>
      <c r="Q5827"/>
      <c r="R5827"/>
      <c r="S5827"/>
      <c r="T5827"/>
      <c r="U5827"/>
      <c r="V5827"/>
      <c r="W5827"/>
      <c r="X5827"/>
      <c r="Y5827"/>
      <c r="Z5827"/>
      <c r="AA5827"/>
      <c r="AB5827"/>
      <c r="AC5827"/>
      <c r="AD5827"/>
      <c r="AE5827"/>
      <c r="AF5827"/>
      <c r="AG5827"/>
      <c r="AH5827"/>
      <c r="AI5827"/>
      <c r="AJ5827"/>
      <c r="AK5827"/>
      <c r="AL5827"/>
      <c r="AM5827"/>
      <c r="AN5827"/>
      <c r="AO5827"/>
      <c r="AP5827"/>
      <c r="AQ5827"/>
      <c r="AR5827"/>
      <c r="AS5827"/>
      <c r="AT5827"/>
      <c r="AU5827"/>
      <c r="AV5827"/>
      <c r="AW5827"/>
      <c r="AX5827"/>
      <c r="AY5827"/>
      <c r="AZ5827"/>
      <c r="BA5827"/>
      <c r="BB5827"/>
      <c r="BC5827"/>
      <c r="BD5827"/>
      <c r="BE5827"/>
      <c r="BF5827"/>
      <c r="BG5827"/>
      <c r="BH5827"/>
      <c r="BI5827"/>
      <c r="BJ5827"/>
      <c r="BK5827"/>
      <c r="BL5827"/>
      <c r="BM5827"/>
      <c r="BN5827"/>
      <c r="BO5827"/>
      <c r="BP5827"/>
      <c r="BQ5827"/>
      <c r="BR5827"/>
      <c r="BS5827"/>
      <c r="BT5827"/>
      <c r="BU5827"/>
      <c r="BV5827"/>
      <c r="BW5827"/>
      <c r="BX5827"/>
      <c r="BY5827"/>
      <c r="BZ5827"/>
      <c r="CA5827"/>
      <c r="CB5827"/>
      <c r="CC5827"/>
      <c r="CD5827"/>
      <c r="CE5827"/>
      <c r="CF5827"/>
      <c r="CG5827"/>
      <c r="CH5827"/>
      <c r="CI5827"/>
      <c r="CJ5827"/>
      <c r="CK5827"/>
      <c r="CL5827"/>
      <c r="CM5827"/>
      <c r="CN5827"/>
      <c r="CO5827"/>
      <c r="CP5827"/>
      <c r="CQ5827"/>
      <c r="CR5827"/>
      <c r="CS5827"/>
      <c r="CT5827"/>
      <c r="CU5827"/>
      <c r="CV5827"/>
    </row>
    <row r="5828" spans="10:100" x14ac:dyDescent="0.25">
      <c r="J5828"/>
      <c r="K5828"/>
      <c r="L5828"/>
      <c r="M5828"/>
      <c r="N5828"/>
      <c r="O5828"/>
      <c r="P5828"/>
      <c r="Q5828"/>
      <c r="R5828"/>
      <c r="S5828"/>
      <c r="T5828"/>
      <c r="U5828"/>
      <c r="V5828"/>
      <c r="W5828"/>
      <c r="X5828"/>
      <c r="Y5828"/>
      <c r="Z5828"/>
      <c r="AA5828"/>
      <c r="AB5828"/>
      <c r="AC5828"/>
      <c r="AD5828"/>
      <c r="AE5828"/>
      <c r="AF5828"/>
      <c r="AG5828"/>
      <c r="AH5828"/>
      <c r="AI5828"/>
      <c r="AJ5828"/>
      <c r="AK5828"/>
      <c r="AL5828"/>
      <c r="AM5828"/>
      <c r="AN5828"/>
      <c r="AO5828"/>
      <c r="AP5828"/>
      <c r="AQ5828"/>
      <c r="AR5828"/>
      <c r="AS5828"/>
      <c r="AT5828"/>
      <c r="AU5828"/>
      <c r="AV5828"/>
      <c r="AW5828"/>
      <c r="AX5828"/>
      <c r="AY5828"/>
      <c r="AZ5828"/>
      <c r="BA5828"/>
      <c r="BB5828"/>
      <c r="BC5828"/>
      <c r="BD5828"/>
      <c r="BE5828"/>
      <c r="BF5828"/>
      <c r="BG5828"/>
      <c r="BH5828"/>
      <c r="BI5828"/>
      <c r="BJ5828"/>
      <c r="BK5828"/>
      <c r="BL5828"/>
      <c r="BM5828"/>
      <c r="BN5828"/>
      <c r="BO5828"/>
      <c r="BP5828"/>
      <c r="BQ5828"/>
      <c r="BR5828"/>
      <c r="BS5828"/>
      <c r="BT5828"/>
      <c r="BU5828"/>
      <c r="BV5828"/>
      <c r="BW5828"/>
      <c r="BX5828"/>
      <c r="BY5828"/>
      <c r="BZ5828"/>
      <c r="CA5828"/>
      <c r="CB5828"/>
      <c r="CC5828"/>
      <c r="CD5828"/>
      <c r="CE5828"/>
      <c r="CF5828"/>
      <c r="CG5828"/>
      <c r="CH5828"/>
      <c r="CI5828"/>
      <c r="CJ5828"/>
      <c r="CK5828"/>
      <c r="CL5828"/>
      <c r="CM5828"/>
      <c r="CN5828"/>
      <c r="CO5828"/>
      <c r="CP5828"/>
      <c r="CQ5828"/>
      <c r="CR5828"/>
      <c r="CS5828"/>
      <c r="CT5828"/>
      <c r="CU5828"/>
      <c r="CV5828"/>
    </row>
    <row r="5829" spans="10:100" x14ac:dyDescent="0.25">
      <c r="J5829"/>
      <c r="K5829"/>
      <c r="L5829"/>
      <c r="M5829"/>
      <c r="N5829"/>
      <c r="O5829"/>
      <c r="P5829"/>
      <c r="Q5829"/>
      <c r="R5829"/>
      <c r="S5829"/>
      <c r="T5829"/>
      <c r="U5829"/>
      <c r="V5829"/>
      <c r="W5829"/>
      <c r="X5829"/>
      <c r="Y5829"/>
      <c r="Z5829"/>
      <c r="AA5829"/>
      <c r="AB5829"/>
      <c r="AC5829"/>
      <c r="AD5829"/>
      <c r="AE5829"/>
      <c r="AF5829"/>
      <c r="AG5829"/>
      <c r="AH5829"/>
      <c r="AI5829"/>
      <c r="AJ5829"/>
      <c r="AK5829"/>
      <c r="AL5829"/>
      <c r="AM5829"/>
      <c r="AN5829"/>
      <c r="AO5829"/>
      <c r="AP5829"/>
      <c r="AQ5829"/>
      <c r="AR5829"/>
      <c r="AS5829"/>
      <c r="AT5829"/>
      <c r="AU5829"/>
      <c r="AV5829"/>
      <c r="AW5829"/>
      <c r="AX5829"/>
      <c r="AY5829"/>
      <c r="AZ5829"/>
      <c r="BA5829"/>
      <c r="BB5829"/>
      <c r="BC5829"/>
      <c r="BD5829"/>
      <c r="BE5829"/>
      <c r="BF5829"/>
      <c r="BG5829"/>
      <c r="BH5829"/>
      <c r="BI5829"/>
      <c r="BJ5829"/>
      <c r="BK5829"/>
      <c r="BL5829"/>
      <c r="BM5829"/>
      <c r="BN5829"/>
      <c r="BO5829"/>
      <c r="BP5829"/>
      <c r="BQ5829"/>
      <c r="BR5829"/>
      <c r="BS5829"/>
      <c r="BT5829"/>
      <c r="BU5829"/>
      <c r="BV5829"/>
      <c r="BW5829"/>
      <c r="BX5829"/>
      <c r="BY5829"/>
      <c r="BZ5829"/>
      <c r="CA5829"/>
      <c r="CB5829"/>
      <c r="CC5829"/>
      <c r="CD5829"/>
      <c r="CE5829"/>
      <c r="CF5829"/>
      <c r="CG5829"/>
      <c r="CH5829"/>
      <c r="CI5829"/>
      <c r="CJ5829"/>
      <c r="CK5829"/>
      <c r="CL5829"/>
      <c r="CM5829"/>
      <c r="CN5829"/>
      <c r="CO5829"/>
      <c r="CP5829"/>
      <c r="CQ5829"/>
      <c r="CR5829"/>
      <c r="CS5829"/>
      <c r="CT5829"/>
      <c r="CU5829"/>
      <c r="CV5829"/>
    </row>
    <row r="5830" spans="10:100" x14ac:dyDescent="0.25">
      <c r="J5830"/>
      <c r="K5830"/>
      <c r="L5830"/>
      <c r="M5830"/>
      <c r="N5830"/>
      <c r="O5830"/>
      <c r="P5830"/>
      <c r="Q5830"/>
      <c r="R5830"/>
      <c r="S5830"/>
      <c r="T5830"/>
      <c r="U5830"/>
      <c r="V5830"/>
      <c r="W5830"/>
      <c r="X5830"/>
      <c r="Y5830"/>
      <c r="Z5830"/>
      <c r="AA5830"/>
      <c r="AB5830"/>
      <c r="AC5830"/>
      <c r="AD5830"/>
      <c r="AE5830"/>
      <c r="AF5830"/>
      <c r="AG5830"/>
      <c r="AH5830"/>
      <c r="AI5830"/>
      <c r="AJ5830"/>
      <c r="AK5830"/>
      <c r="AL5830"/>
      <c r="AM5830"/>
      <c r="AN5830"/>
      <c r="AO5830"/>
      <c r="AP5830"/>
      <c r="AQ5830"/>
      <c r="AR5830"/>
      <c r="AS5830"/>
      <c r="AT5830"/>
      <c r="AU5830"/>
      <c r="AV5830"/>
      <c r="AW5830"/>
      <c r="AX5830"/>
      <c r="AY5830"/>
      <c r="AZ5830"/>
      <c r="BA5830"/>
      <c r="BB5830"/>
      <c r="BC5830"/>
      <c r="BD5830"/>
      <c r="BE5830"/>
      <c r="BF5830"/>
      <c r="BG5830"/>
      <c r="BH5830"/>
      <c r="BI5830"/>
      <c r="BJ5830"/>
      <c r="BK5830"/>
      <c r="BL5830"/>
      <c r="BM5830"/>
      <c r="BN5830"/>
      <c r="BO5830"/>
      <c r="BP5830"/>
      <c r="BQ5830"/>
      <c r="BR5830"/>
      <c r="BS5830"/>
      <c r="BT5830"/>
      <c r="BU5830"/>
      <c r="BV5830"/>
      <c r="BW5830"/>
      <c r="BX5830"/>
      <c r="BY5830"/>
      <c r="BZ5830"/>
      <c r="CA5830"/>
      <c r="CB5830"/>
      <c r="CC5830"/>
      <c r="CD5830"/>
      <c r="CE5830"/>
      <c r="CF5830"/>
      <c r="CG5830"/>
      <c r="CH5830"/>
      <c r="CI5830"/>
      <c r="CJ5830"/>
      <c r="CK5830"/>
      <c r="CL5830"/>
      <c r="CM5830"/>
      <c r="CN5830"/>
      <c r="CO5830"/>
      <c r="CP5830"/>
      <c r="CQ5830"/>
      <c r="CR5830"/>
      <c r="CS5830"/>
      <c r="CT5830"/>
      <c r="CU5830"/>
      <c r="CV5830"/>
    </row>
    <row r="5831" spans="10:100" x14ac:dyDescent="0.25">
      <c r="J5831"/>
      <c r="K5831"/>
      <c r="L5831"/>
      <c r="M5831"/>
      <c r="N5831"/>
      <c r="O5831"/>
      <c r="P5831"/>
      <c r="Q5831"/>
      <c r="R5831"/>
      <c r="S5831"/>
      <c r="T5831"/>
      <c r="U5831"/>
      <c r="V5831"/>
      <c r="W5831"/>
      <c r="X5831"/>
      <c r="Y5831"/>
      <c r="Z5831"/>
      <c r="AA5831"/>
      <c r="AB5831"/>
      <c r="AC5831"/>
      <c r="AD5831"/>
      <c r="AE5831"/>
      <c r="AF5831"/>
      <c r="AG5831"/>
      <c r="AH5831"/>
      <c r="AI5831"/>
      <c r="AJ5831"/>
      <c r="AK5831"/>
      <c r="AL5831"/>
      <c r="AM5831"/>
      <c r="AN5831"/>
      <c r="AO5831"/>
      <c r="AP5831"/>
      <c r="AQ5831"/>
      <c r="AR5831"/>
      <c r="AS5831"/>
      <c r="AT5831"/>
      <c r="AU5831"/>
      <c r="AV5831"/>
      <c r="AW5831"/>
      <c r="AX5831"/>
      <c r="AY5831"/>
      <c r="AZ5831"/>
      <c r="BA5831"/>
      <c r="BB5831"/>
      <c r="BC5831"/>
      <c r="BD5831"/>
      <c r="BE5831"/>
      <c r="BF5831"/>
      <c r="BG5831"/>
      <c r="BH5831"/>
      <c r="BI5831"/>
      <c r="BJ5831"/>
      <c r="BK5831"/>
      <c r="BL5831"/>
      <c r="BM5831"/>
      <c r="BN5831"/>
      <c r="BO5831"/>
      <c r="BP5831"/>
      <c r="BQ5831"/>
      <c r="BR5831"/>
      <c r="BS5831"/>
      <c r="BT5831"/>
      <c r="BU5831"/>
      <c r="BV5831"/>
      <c r="BW5831"/>
      <c r="BX5831"/>
      <c r="BY5831"/>
      <c r="BZ5831"/>
      <c r="CA5831"/>
      <c r="CB5831"/>
      <c r="CC5831"/>
      <c r="CD5831"/>
      <c r="CE5831"/>
      <c r="CF5831"/>
      <c r="CG5831"/>
      <c r="CH5831"/>
      <c r="CI5831"/>
      <c r="CJ5831"/>
      <c r="CK5831"/>
      <c r="CL5831"/>
      <c r="CM5831"/>
      <c r="CN5831"/>
      <c r="CO5831"/>
      <c r="CP5831"/>
      <c r="CQ5831"/>
      <c r="CR5831"/>
      <c r="CS5831"/>
      <c r="CT5831"/>
      <c r="CU5831"/>
      <c r="CV5831"/>
    </row>
    <row r="5832" spans="10:100" x14ac:dyDescent="0.25">
      <c r="J5832"/>
      <c r="K5832"/>
      <c r="L5832"/>
      <c r="M5832"/>
      <c r="N5832"/>
      <c r="O5832"/>
      <c r="P5832"/>
      <c r="Q5832"/>
      <c r="R5832"/>
      <c r="S5832"/>
      <c r="T5832"/>
      <c r="U5832"/>
      <c r="V5832"/>
      <c r="W5832"/>
      <c r="X5832"/>
      <c r="Y5832"/>
      <c r="Z5832"/>
      <c r="AA5832"/>
      <c r="AB5832"/>
      <c r="AC5832"/>
      <c r="AD5832"/>
      <c r="AE5832"/>
      <c r="AF5832"/>
      <c r="AG5832"/>
      <c r="AH5832"/>
      <c r="AI5832"/>
      <c r="AJ5832"/>
      <c r="AK5832"/>
      <c r="AL5832"/>
      <c r="AM5832"/>
      <c r="AN5832"/>
      <c r="AO5832"/>
      <c r="AP5832"/>
      <c r="AQ5832"/>
      <c r="AR5832"/>
      <c r="AS5832"/>
      <c r="AT5832"/>
      <c r="AU5832"/>
      <c r="AV5832"/>
      <c r="AW5832"/>
      <c r="AX5832"/>
      <c r="AY5832"/>
      <c r="AZ5832"/>
      <c r="BA5832"/>
      <c r="BB5832"/>
      <c r="BC5832"/>
      <c r="BD5832"/>
      <c r="BE5832"/>
      <c r="BF5832"/>
      <c r="BG5832"/>
      <c r="BH5832"/>
      <c r="BI5832"/>
      <c r="BJ5832"/>
      <c r="BK5832"/>
      <c r="BL5832"/>
      <c r="BM5832"/>
      <c r="BN5832"/>
      <c r="BO5832"/>
      <c r="BP5832"/>
      <c r="BQ5832"/>
      <c r="BR5832"/>
      <c r="BS5832"/>
      <c r="BT5832"/>
      <c r="BU5832"/>
      <c r="BV5832"/>
      <c r="BW5832"/>
      <c r="BX5832"/>
      <c r="BY5832"/>
      <c r="BZ5832"/>
      <c r="CA5832"/>
      <c r="CB5832"/>
      <c r="CC5832"/>
      <c r="CD5832"/>
      <c r="CE5832"/>
      <c r="CF5832"/>
      <c r="CG5832"/>
      <c r="CH5832"/>
      <c r="CI5832"/>
      <c r="CJ5832"/>
      <c r="CK5832"/>
      <c r="CL5832"/>
      <c r="CM5832"/>
      <c r="CN5832"/>
      <c r="CO5832"/>
      <c r="CP5832"/>
      <c r="CQ5832"/>
      <c r="CR5832"/>
      <c r="CS5832"/>
      <c r="CT5832"/>
      <c r="CU5832"/>
      <c r="CV5832"/>
    </row>
    <row r="5833" spans="10:100" x14ac:dyDescent="0.25">
      <c r="J5833"/>
      <c r="K5833"/>
      <c r="L5833"/>
      <c r="M5833"/>
      <c r="N5833"/>
      <c r="O5833"/>
      <c r="P5833"/>
      <c r="Q5833"/>
      <c r="R5833"/>
      <c r="S5833"/>
      <c r="T5833"/>
      <c r="U5833"/>
      <c r="V5833"/>
      <c r="W5833"/>
      <c r="X5833"/>
      <c r="Y5833"/>
      <c r="Z5833"/>
      <c r="AA5833"/>
      <c r="AB5833"/>
      <c r="AC5833"/>
      <c r="AD5833"/>
      <c r="AE5833"/>
      <c r="AF5833"/>
      <c r="AG5833"/>
      <c r="AH5833"/>
      <c r="AI5833"/>
      <c r="AJ5833"/>
      <c r="AK5833"/>
      <c r="AL5833"/>
      <c r="AM5833"/>
      <c r="AN5833"/>
      <c r="AO5833"/>
      <c r="AP5833"/>
      <c r="AQ5833"/>
      <c r="AR5833"/>
      <c r="AS5833"/>
      <c r="AT5833"/>
      <c r="AU5833"/>
      <c r="AV5833"/>
      <c r="AW5833"/>
      <c r="AX5833"/>
      <c r="AY5833"/>
      <c r="AZ5833"/>
      <c r="BA5833"/>
      <c r="BB5833"/>
      <c r="BC5833"/>
      <c r="BD5833"/>
      <c r="BE5833"/>
      <c r="BF5833"/>
      <c r="BG5833"/>
      <c r="BH5833"/>
      <c r="BI5833"/>
      <c r="BJ5833"/>
      <c r="BK5833"/>
      <c r="BL5833"/>
      <c r="BM5833"/>
      <c r="BN5833"/>
      <c r="BO5833"/>
      <c r="BP5833"/>
      <c r="BQ5833"/>
      <c r="BR5833"/>
      <c r="BS5833"/>
      <c r="BT5833"/>
      <c r="BU5833"/>
      <c r="BV5833"/>
      <c r="BW5833"/>
      <c r="BX5833"/>
      <c r="BY5833"/>
      <c r="BZ5833"/>
      <c r="CA5833"/>
      <c r="CB5833"/>
      <c r="CC5833"/>
      <c r="CD5833"/>
      <c r="CE5833"/>
      <c r="CF5833"/>
      <c r="CG5833"/>
      <c r="CH5833"/>
      <c r="CI5833"/>
      <c r="CJ5833"/>
      <c r="CK5833"/>
      <c r="CL5833"/>
      <c r="CM5833"/>
      <c r="CN5833"/>
      <c r="CO5833"/>
      <c r="CP5833"/>
      <c r="CQ5833"/>
      <c r="CR5833"/>
      <c r="CS5833"/>
      <c r="CT5833"/>
      <c r="CU5833"/>
      <c r="CV5833"/>
    </row>
    <row r="5834" spans="10:100" x14ac:dyDescent="0.25">
      <c r="J5834"/>
      <c r="K5834"/>
      <c r="L5834"/>
      <c r="M5834"/>
      <c r="N5834"/>
      <c r="O5834"/>
      <c r="P5834"/>
      <c r="Q5834"/>
      <c r="R5834"/>
      <c r="S5834"/>
      <c r="T5834"/>
      <c r="U5834"/>
      <c r="V5834"/>
      <c r="W5834"/>
      <c r="X5834"/>
      <c r="Y5834"/>
      <c r="Z5834"/>
      <c r="AA5834"/>
      <c r="AB5834"/>
      <c r="AC5834"/>
      <c r="AD5834"/>
      <c r="AE5834"/>
      <c r="AF5834"/>
      <c r="AG5834"/>
      <c r="AH5834"/>
      <c r="AI5834"/>
      <c r="AJ5834"/>
      <c r="AK5834"/>
      <c r="AL5834"/>
      <c r="AM5834"/>
      <c r="AN5834"/>
      <c r="AO5834"/>
      <c r="AP5834"/>
      <c r="AQ5834"/>
      <c r="AR5834"/>
      <c r="AS5834"/>
      <c r="AT5834"/>
      <c r="AU5834"/>
      <c r="AV5834"/>
      <c r="AW5834"/>
      <c r="AX5834"/>
      <c r="AY5834"/>
      <c r="AZ5834"/>
      <c r="BA5834"/>
      <c r="BB5834"/>
      <c r="BC5834"/>
      <c r="BD5834"/>
      <c r="BE5834"/>
      <c r="BF5834"/>
      <c r="BG5834"/>
      <c r="BH5834"/>
      <c r="BI5834"/>
      <c r="BJ5834"/>
      <c r="BK5834"/>
      <c r="BL5834"/>
      <c r="BM5834"/>
      <c r="BN5834"/>
      <c r="BO5834"/>
      <c r="BP5834"/>
      <c r="BQ5834"/>
      <c r="BR5834"/>
      <c r="BS5834"/>
      <c r="BT5834"/>
      <c r="BU5834"/>
      <c r="BV5834"/>
      <c r="BW5834"/>
      <c r="BX5834"/>
      <c r="BY5834"/>
      <c r="BZ5834"/>
      <c r="CA5834"/>
      <c r="CB5834"/>
      <c r="CC5834"/>
      <c r="CD5834"/>
      <c r="CE5834"/>
      <c r="CF5834"/>
      <c r="CG5834"/>
      <c r="CH5834"/>
      <c r="CI5834"/>
      <c r="CJ5834"/>
      <c r="CK5834"/>
      <c r="CL5834"/>
      <c r="CM5834"/>
      <c r="CN5834"/>
      <c r="CO5834"/>
      <c r="CP5834"/>
      <c r="CQ5834"/>
      <c r="CR5834"/>
      <c r="CS5834"/>
      <c r="CT5834"/>
      <c r="CU5834"/>
      <c r="CV5834"/>
    </row>
    <row r="5835" spans="10:100" x14ac:dyDescent="0.25">
      <c r="J5835"/>
      <c r="K5835"/>
      <c r="L5835"/>
      <c r="M5835"/>
      <c r="N5835"/>
      <c r="O5835"/>
      <c r="P5835"/>
      <c r="Q5835"/>
      <c r="R5835"/>
      <c r="S5835"/>
      <c r="T5835"/>
      <c r="U5835"/>
      <c r="V5835"/>
      <c r="W5835"/>
      <c r="X5835"/>
      <c r="Y5835"/>
      <c r="Z5835"/>
      <c r="AA5835"/>
      <c r="AB5835"/>
      <c r="AC5835"/>
      <c r="AD5835"/>
      <c r="AE5835"/>
      <c r="AF5835"/>
      <c r="AG5835"/>
      <c r="AH5835"/>
      <c r="AI5835"/>
      <c r="AJ5835"/>
      <c r="AK5835"/>
      <c r="AL5835"/>
      <c r="AM5835"/>
      <c r="AN5835"/>
      <c r="AO5835"/>
      <c r="AP5835"/>
      <c r="AQ5835"/>
      <c r="AR5835"/>
      <c r="AS5835"/>
      <c r="AT5835"/>
      <c r="AU5835"/>
      <c r="AV5835"/>
      <c r="AW5835"/>
      <c r="AX5835"/>
      <c r="AY5835"/>
      <c r="AZ5835"/>
      <c r="BA5835"/>
      <c r="BB5835"/>
      <c r="BC5835"/>
      <c r="BD5835"/>
      <c r="BE5835"/>
      <c r="BF5835"/>
      <c r="BG5835"/>
      <c r="BH5835"/>
      <c r="BI5835"/>
      <c r="BJ5835"/>
      <c r="BK5835"/>
      <c r="BL5835"/>
      <c r="BM5835"/>
      <c r="BN5835"/>
      <c r="BO5835"/>
      <c r="BP5835"/>
      <c r="BQ5835"/>
      <c r="BR5835"/>
      <c r="BS5835"/>
      <c r="BT5835"/>
      <c r="BU5835"/>
      <c r="BV5835"/>
      <c r="BW5835"/>
      <c r="BX5835"/>
      <c r="BY5835"/>
      <c r="BZ5835"/>
      <c r="CA5835"/>
      <c r="CB5835"/>
      <c r="CC5835"/>
      <c r="CD5835"/>
      <c r="CE5835"/>
      <c r="CF5835"/>
      <c r="CG5835"/>
      <c r="CH5835"/>
      <c r="CI5835"/>
      <c r="CJ5835"/>
      <c r="CK5835"/>
      <c r="CL5835"/>
      <c r="CM5835"/>
      <c r="CN5835"/>
      <c r="CO5835"/>
      <c r="CP5835"/>
      <c r="CQ5835"/>
      <c r="CR5835"/>
      <c r="CS5835"/>
      <c r="CT5835"/>
      <c r="CU5835"/>
      <c r="CV5835"/>
    </row>
    <row r="5836" spans="10:100" x14ac:dyDescent="0.25">
      <c r="J5836"/>
      <c r="K5836"/>
      <c r="L5836"/>
      <c r="M5836"/>
      <c r="N5836"/>
      <c r="O5836"/>
      <c r="P5836"/>
      <c r="Q5836"/>
      <c r="R5836"/>
      <c r="S5836"/>
      <c r="T5836"/>
      <c r="U5836"/>
      <c r="V5836"/>
      <c r="W5836"/>
      <c r="X5836"/>
      <c r="Y5836"/>
      <c r="Z5836"/>
      <c r="AA5836"/>
      <c r="AB5836"/>
      <c r="AC5836"/>
      <c r="AD5836"/>
      <c r="AE5836"/>
      <c r="AF5836"/>
      <c r="AG5836"/>
      <c r="AH5836"/>
      <c r="AI5836"/>
      <c r="AJ5836"/>
      <c r="AK5836"/>
      <c r="AL5836"/>
      <c r="AM5836"/>
      <c r="AN5836"/>
      <c r="AO5836"/>
      <c r="AP5836"/>
      <c r="AQ5836"/>
      <c r="AR5836"/>
      <c r="AS5836"/>
      <c r="AT5836"/>
      <c r="AU5836"/>
      <c r="AV5836"/>
      <c r="AW5836"/>
      <c r="AX5836"/>
      <c r="AY5836"/>
      <c r="AZ5836"/>
      <c r="BA5836"/>
      <c r="BB5836"/>
      <c r="BC5836"/>
      <c r="BD5836"/>
      <c r="BE5836"/>
      <c r="BF5836"/>
      <c r="BG5836"/>
      <c r="BH5836"/>
      <c r="BI5836"/>
      <c r="BJ5836"/>
      <c r="BK5836"/>
      <c r="BL5836"/>
      <c r="BM5836"/>
      <c r="BN5836"/>
      <c r="BO5836"/>
      <c r="BP5836"/>
      <c r="BQ5836"/>
      <c r="BR5836"/>
      <c r="BS5836"/>
      <c r="BT5836"/>
      <c r="BU5836"/>
      <c r="BV5836"/>
      <c r="BW5836"/>
      <c r="BX5836"/>
      <c r="BY5836"/>
      <c r="BZ5836"/>
      <c r="CA5836"/>
      <c r="CB5836"/>
      <c r="CC5836"/>
      <c r="CD5836"/>
      <c r="CE5836"/>
      <c r="CF5836"/>
      <c r="CG5836"/>
      <c r="CH5836"/>
      <c r="CI5836"/>
      <c r="CJ5836"/>
      <c r="CK5836"/>
      <c r="CL5836"/>
      <c r="CM5836"/>
      <c r="CN5836"/>
      <c r="CO5836"/>
      <c r="CP5836"/>
      <c r="CQ5836"/>
      <c r="CR5836"/>
      <c r="CS5836"/>
      <c r="CT5836"/>
      <c r="CU5836"/>
      <c r="CV5836"/>
    </row>
    <row r="5837" spans="10:100" x14ac:dyDescent="0.25">
      <c r="J5837"/>
      <c r="K5837"/>
      <c r="L5837"/>
      <c r="M5837"/>
      <c r="N5837"/>
      <c r="O5837"/>
      <c r="P5837"/>
      <c r="Q5837"/>
      <c r="R5837"/>
      <c r="S5837"/>
      <c r="T5837"/>
      <c r="U5837"/>
      <c r="V5837"/>
      <c r="W5837"/>
      <c r="X5837"/>
      <c r="Y5837"/>
      <c r="Z5837"/>
      <c r="AA5837"/>
      <c r="AB5837"/>
      <c r="AC5837"/>
      <c r="AD5837"/>
      <c r="AE5837"/>
      <c r="AF5837"/>
      <c r="AG5837"/>
      <c r="AH5837"/>
      <c r="AI5837"/>
      <c r="AJ5837"/>
      <c r="AK5837"/>
      <c r="AL5837"/>
      <c r="AM5837"/>
      <c r="AN5837"/>
      <c r="AO5837"/>
      <c r="AP5837"/>
      <c r="AQ5837"/>
      <c r="AR5837"/>
      <c r="AS5837"/>
      <c r="AT5837"/>
      <c r="AU5837"/>
      <c r="AV5837"/>
      <c r="AW5837"/>
      <c r="AX5837"/>
      <c r="AY5837"/>
      <c r="AZ5837"/>
      <c r="BA5837"/>
      <c r="BB5837"/>
      <c r="BC5837"/>
      <c r="BD5837"/>
      <c r="BE5837"/>
      <c r="BF5837"/>
      <c r="BG5837"/>
      <c r="BH5837"/>
      <c r="BI5837"/>
      <c r="BJ5837"/>
      <c r="BK5837"/>
      <c r="BL5837"/>
      <c r="BM5837"/>
      <c r="BN5837"/>
      <c r="BO5837"/>
      <c r="BP5837"/>
      <c r="BQ5837"/>
      <c r="BR5837"/>
      <c r="BS5837"/>
      <c r="BT5837"/>
      <c r="BU5837"/>
      <c r="BV5837"/>
      <c r="BW5837"/>
      <c r="BX5837"/>
      <c r="BY5837"/>
      <c r="BZ5837"/>
      <c r="CA5837"/>
      <c r="CB5837"/>
      <c r="CC5837"/>
      <c r="CD5837"/>
      <c r="CE5837"/>
      <c r="CF5837"/>
      <c r="CG5837"/>
      <c r="CH5837"/>
      <c r="CI5837"/>
      <c r="CJ5837"/>
      <c r="CK5837"/>
      <c r="CL5837"/>
      <c r="CM5837"/>
      <c r="CN5837"/>
      <c r="CO5837"/>
      <c r="CP5837"/>
      <c r="CQ5837"/>
      <c r="CR5837"/>
      <c r="CS5837"/>
      <c r="CT5837"/>
      <c r="CU5837"/>
      <c r="CV5837"/>
    </row>
    <row r="5838" spans="10:100" x14ac:dyDescent="0.25">
      <c r="J5838"/>
      <c r="K5838"/>
      <c r="L5838"/>
      <c r="M5838"/>
      <c r="N5838"/>
      <c r="O5838"/>
      <c r="P5838"/>
      <c r="Q5838"/>
      <c r="R5838"/>
      <c r="S5838"/>
      <c r="T5838"/>
      <c r="U5838"/>
      <c r="V5838"/>
      <c r="W5838"/>
      <c r="X5838"/>
      <c r="Y5838"/>
      <c r="Z5838"/>
      <c r="AA5838"/>
      <c r="AB5838"/>
      <c r="AC5838"/>
      <c r="AD5838"/>
      <c r="AE5838"/>
      <c r="AF5838"/>
      <c r="AG5838"/>
      <c r="AH5838"/>
      <c r="AI5838"/>
      <c r="AJ5838"/>
      <c r="AK5838"/>
      <c r="AL5838"/>
      <c r="AM5838"/>
      <c r="AN5838"/>
      <c r="AO5838"/>
      <c r="AP5838"/>
      <c r="AQ5838"/>
      <c r="AR5838"/>
      <c r="AS5838"/>
      <c r="AT5838"/>
      <c r="AU5838"/>
      <c r="AV5838"/>
      <c r="AW5838"/>
      <c r="AX5838"/>
      <c r="AY5838"/>
      <c r="AZ5838"/>
      <c r="BA5838"/>
      <c r="BB5838"/>
      <c r="BC5838"/>
      <c r="BD5838"/>
      <c r="BE5838"/>
      <c r="BF5838"/>
      <c r="BG5838"/>
      <c r="BH5838"/>
      <c r="BI5838"/>
      <c r="BJ5838"/>
      <c r="BK5838"/>
      <c r="BL5838"/>
      <c r="BM5838"/>
      <c r="BN5838"/>
      <c r="BO5838"/>
      <c r="BP5838"/>
      <c r="BQ5838"/>
      <c r="BR5838"/>
      <c r="BS5838"/>
      <c r="BT5838"/>
      <c r="BU5838"/>
      <c r="BV5838"/>
      <c r="BW5838"/>
      <c r="BX5838"/>
      <c r="BY5838"/>
      <c r="BZ5838"/>
      <c r="CA5838"/>
      <c r="CB5838"/>
      <c r="CC5838"/>
      <c r="CD5838"/>
      <c r="CE5838"/>
      <c r="CF5838"/>
      <c r="CG5838"/>
      <c r="CH5838"/>
      <c r="CI5838"/>
      <c r="CJ5838"/>
      <c r="CK5838"/>
      <c r="CL5838"/>
      <c r="CM5838"/>
      <c r="CN5838"/>
      <c r="CO5838"/>
      <c r="CP5838"/>
      <c r="CQ5838"/>
      <c r="CR5838"/>
      <c r="CS5838"/>
      <c r="CT5838"/>
      <c r="CU5838"/>
      <c r="CV5838"/>
    </row>
    <row r="5839" spans="10:100" x14ac:dyDescent="0.25">
      <c r="J5839"/>
      <c r="K5839"/>
      <c r="L5839"/>
      <c r="M5839"/>
      <c r="N5839"/>
      <c r="O5839"/>
      <c r="P5839"/>
      <c r="Q5839"/>
      <c r="R5839"/>
      <c r="S5839"/>
      <c r="T5839"/>
      <c r="U5839"/>
      <c r="V5839"/>
      <c r="W5839"/>
      <c r="X5839"/>
      <c r="Y5839"/>
      <c r="Z5839"/>
      <c r="AA5839"/>
      <c r="AB5839"/>
      <c r="AC5839"/>
      <c r="AD5839"/>
      <c r="AE5839"/>
      <c r="AF5839"/>
      <c r="AG5839"/>
      <c r="AH5839"/>
      <c r="AI5839"/>
      <c r="AJ5839"/>
      <c r="AK5839"/>
      <c r="AL5839"/>
      <c r="AM5839"/>
      <c r="AN5839"/>
      <c r="AO5839"/>
      <c r="AP5839"/>
      <c r="AQ5839"/>
      <c r="AR5839"/>
      <c r="AS5839"/>
      <c r="AT5839"/>
      <c r="AU5839"/>
      <c r="AV5839"/>
      <c r="AW5839"/>
      <c r="AX5839"/>
      <c r="AY5839"/>
      <c r="AZ5839"/>
      <c r="BA5839"/>
      <c r="BB5839"/>
      <c r="BC5839"/>
      <c r="BD5839"/>
      <c r="BE5839"/>
      <c r="BF5839"/>
      <c r="BG5839"/>
      <c r="BH5839"/>
      <c r="BI5839"/>
      <c r="BJ5839"/>
      <c r="BK5839"/>
      <c r="BL5839"/>
      <c r="BM5839"/>
      <c r="BN5839"/>
      <c r="BO5839"/>
      <c r="BP5839"/>
      <c r="BQ5839"/>
      <c r="BR5839"/>
      <c r="BS5839"/>
      <c r="BT5839"/>
      <c r="BU5839"/>
      <c r="BV5839"/>
      <c r="BW5839"/>
      <c r="BX5839"/>
      <c r="BY5839"/>
      <c r="BZ5839"/>
      <c r="CA5839"/>
      <c r="CB5839"/>
      <c r="CC5839"/>
      <c r="CD5839"/>
      <c r="CE5839"/>
      <c r="CF5839"/>
      <c r="CG5839"/>
      <c r="CH5839"/>
      <c r="CI5839"/>
      <c r="CJ5839"/>
      <c r="CK5839"/>
      <c r="CL5839"/>
      <c r="CM5839"/>
      <c r="CN5839"/>
      <c r="CO5839"/>
      <c r="CP5839"/>
      <c r="CQ5839"/>
      <c r="CR5839"/>
      <c r="CS5839"/>
      <c r="CT5839"/>
      <c r="CU5839"/>
      <c r="CV5839"/>
    </row>
    <row r="5840" spans="10:100" x14ac:dyDescent="0.25">
      <c r="J5840"/>
      <c r="K5840"/>
      <c r="L5840"/>
      <c r="M5840"/>
      <c r="N5840"/>
      <c r="O5840"/>
      <c r="P5840"/>
      <c r="Q5840"/>
      <c r="R5840"/>
      <c r="S5840"/>
      <c r="T5840"/>
      <c r="U5840"/>
      <c r="V5840"/>
      <c r="W5840"/>
      <c r="X5840"/>
      <c r="Y5840"/>
      <c r="Z5840"/>
      <c r="AA5840"/>
      <c r="AB5840"/>
      <c r="AC5840"/>
      <c r="AD5840"/>
      <c r="AE5840"/>
      <c r="AF5840"/>
      <c r="AG5840"/>
      <c r="AH5840"/>
      <c r="AI5840"/>
      <c r="AJ5840"/>
      <c r="AK5840"/>
      <c r="AL5840"/>
      <c r="AM5840"/>
      <c r="AN5840"/>
      <c r="AO5840"/>
      <c r="AP5840"/>
      <c r="AQ5840"/>
      <c r="AR5840"/>
      <c r="AS5840"/>
      <c r="AT5840"/>
      <c r="AU5840"/>
      <c r="AV5840"/>
      <c r="AW5840"/>
      <c r="AX5840"/>
      <c r="AY5840"/>
      <c r="AZ5840"/>
      <c r="BA5840"/>
      <c r="BB5840"/>
      <c r="BC5840"/>
      <c r="BD5840"/>
      <c r="BE5840"/>
      <c r="BF5840"/>
      <c r="BG5840"/>
      <c r="BH5840"/>
      <c r="BI5840"/>
      <c r="BJ5840"/>
      <c r="BK5840"/>
      <c r="BL5840"/>
      <c r="BM5840"/>
      <c r="BN5840"/>
      <c r="BO5840"/>
      <c r="BP5840"/>
      <c r="BQ5840"/>
      <c r="BR5840"/>
      <c r="BS5840"/>
      <c r="BT5840"/>
      <c r="BU5840"/>
      <c r="BV5840"/>
      <c r="BW5840"/>
      <c r="BX5840"/>
      <c r="BY5840"/>
      <c r="BZ5840"/>
      <c r="CA5840"/>
      <c r="CB5840"/>
      <c r="CC5840"/>
      <c r="CD5840"/>
      <c r="CE5840"/>
      <c r="CF5840"/>
      <c r="CG5840"/>
      <c r="CH5840"/>
      <c r="CI5840"/>
      <c r="CJ5840"/>
      <c r="CK5840"/>
      <c r="CL5840"/>
      <c r="CM5840"/>
      <c r="CN5840"/>
      <c r="CO5840"/>
      <c r="CP5840"/>
      <c r="CQ5840"/>
      <c r="CR5840"/>
      <c r="CS5840"/>
      <c r="CT5840"/>
      <c r="CU5840"/>
      <c r="CV5840"/>
    </row>
    <row r="5841" spans="10:100" x14ac:dyDescent="0.25">
      <c r="J5841"/>
      <c r="K5841"/>
      <c r="L5841"/>
      <c r="M5841"/>
      <c r="N5841"/>
      <c r="O5841"/>
      <c r="P5841"/>
      <c r="Q5841"/>
      <c r="R5841"/>
      <c r="S5841"/>
      <c r="T5841"/>
      <c r="U5841"/>
      <c r="V5841"/>
      <c r="W5841"/>
      <c r="X5841"/>
      <c r="Y5841"/>
      <c r="Z5841"/>
      <c r="AA5841"/>
      <c r="AB5841"/>
      <c r="AC5841"/>
      <c r="AD5841"/>
      <c r="AE5841"/>
      <c r="AF5841"/>
      <c r="AG5841"/>
      <c r="AH5841"/>
      <c r="AI5841"/>
      <c r="AJ5841"/>
      <c r="AK5841"/>
      <c r="AL5841"/>
      <c r="AM5841"/>
      <c r="AN5841"/>
      <c r="AO5841"/>
      <c r="AP5841"/>
      <c r="AQ5841"/>
      <c r="AR5841"/>
      <c r="AS5841"/>
      <c r="AT5841"/>
      <c r="AU5841"/>
      <c r="AV5841"/>
      <c r="AW5841"/>
      <c r="AX5841"/>
      <c r="AY5841"/>
      <c r="AZ5841"/>
      <c r="BA5841"/>
      <c r="BB5841"/>
      <c r="BC5841"/>
      <c r="BD5841"/>
      <c r="BE5841"/>
      <c r="BF5841"/>
      <c r="BG5841"/>
      <c r="BH5841"/>
      <c r="BI5841"/>
      <c r="BJ5841"/>
      <c r="BK5841"/>
      <c r="BL5841"/>
      <c r="BM5841"/>
      <c r="BN5841"/>
      <c r="BO5841"/>
      <c r="BP5841"/>
      <c r="BQ5841"/>
      <c r="BR5841"/>
      <c r="BS5841"/>
      <c r="BT5841"/>
      <c r="BU5841"/>
      <c r="BV5841"/>
      <c r="BW5841"/>
      <c r="BX5841"/>
      <c r="BY5841"/>
      <c r="BZ5841"/>
      <c r="CA5841"/>
      <c r="CB5841"/>
      <c r="CC5841"/>
      <c r="CD5841"/>
      <c r="CE5841"/>
      <c r="CF5841"/>
      <c r="CG5841"/>
      <c r="CH5841"/>
      <c r="CI5841"/>
      <c r="CJ5841"/>
      <c r="CK5841"/>
      <c r="CL5841"/>
      <c r="CM5841"/>
      <c r="CN5841"/>
      <c r="CO5841"/>
      <c r="CP5841"/>
      <c r="CQ5841"/>
      <c r="CR5841"/>
      <c r="CS5841"/>
      <c r="CT5841"/>
      <c r="CU5841"/>
      <c r="CV5841"/>
    </row>
    <row r="5842" spans="10:100" x14ac:dyDescent="0.25">
      <c r="J5842"/>
      <c r="K5842"/>
      <c r="L5842"/>
      <c r="M5842"/>
      <c r="N5842"/>
      <c r="O5842"/>
      <c r="P5842"/>
      <c r="Q5842"/>
      <c r="R5842"/>
      <c r="S5842"/>
      <c r="T5842"/>
      <c r="U5842"/>
      <c r="V5842"/>
      <c r="W5842"/>
      <c r="X5842"/>
      <c r="Y5842"/>
      <c r="Z5842"/>
      <c r="AA5842"/>
      <c r="AB5842"/>
      <c r="AC5842"/>
      <c r="AD5842"/>
      <c r="AE5842"/>
      <c r="AF5842"/>
      <c r="AG5842"/>
      <c r="AH5842"/>
      <c r="AI5842"/>
      <c r="AJ5842"/>
      <c r="AK5842"/>
      <c r="AL5842"/>
      <c r="AM5842"/>
      <c r="AN5842"/>
      <c r="AO5842"/>
      <c r="AP5842"/>
      <c r="AQ5842"/>
      <c r="AR5842"/>
      <c r="AS5842"/>
      <c r="AT5842"/>
      <c r="AU5842"/>
      <c r="AV5842"/>
      <c r="AW5842"/>
      <c r="AX5842"/>
      <c r="AY5842"/>
      <c r="AZ5842"/>
      <c r="BA5842"/>
      <c r="BB5842"/>
      <c r="BC5842"/>
      <c r="BD5842"/>
      <c r="BE5842"/>
      <c r="BF5842"/>
      <c r="BG5842"/>
      <c r="BH5842"/>
      <c r="BI5842"/>
      <c r="BJ5842"/>
      <c r="BK5842"/>
      <c r="BL5842"/>
      <c r="BM5842"/>
      <c r="BN5842"/>
      <c r="BO5842"/>
      <c r="BP5842"/>
      <c r="BQ5842"/>
      <c r="BR5842"/>
      <c r="BS5842"/>
      <c r="BT5842"/>
      <c r="BU5842"/>
      <c r="BV5842"/>
      <c r="BW5842"/>
      <c r="BX5842"/>
      <c r="BY5842"/>
      <c r="BZ5842"/>
      <c r="CA5842"/>
      <c r="CB5842"/>
      <c r="CC5842"/>
      <c r="CD5842"/>
      <c r="CE5842"/>
      <c r="CF5842"/>
      <c r="CG5842"/>
      <c r="CH5842"/>
      <c r="CI5842"/>
      <c r="CJ5842"/>
      <c r="CK5842"/>
      <c r="CL5842"/>
      <c r="CM5842"/>
      <c r="CN5842"/>
      <c r="CO5842"/>
      <c r="CP5842"/>
      <c r="CQ5842"/>
      <c r="CR5842"/>
      <c r="CS5842"/>
      <c r="CT5842"/>
      <c r="CU5842"/>
      <c r="CV5842"/>
    </row>
    <row r="5843" spans="10:100" x14ac:dyDescent="0.25">
      <c r="J5843"/>
      <c r="K5843"/>
      <c r="L5843"/>
      <c r="M5843"/>
      <c r="N5843"/>
      <c r="O5843"/>
      <c r="P5843"/>
      <c r="Q5843"/>
      <c r="R5843"/>
      <c r="S5843"/>
      <c r="T5843"/>
      <c r="U5843"/>
      <c r="V5843"/>
      <c r="W5843"/>
      <c r="X5843"/>
      <c r="Y5843"/>
      <c r="Z5843"/>
      <c r="AA5843"/>
      <c r="AB5843"/>
      <c r="AC5843"/>
      <c r="AD5843"/>
      <c r="AE5843"/>
      <c r="AF5843"/>
      <c r="AG5843"/>
      <c r="AH5843"/>
      <c r="AI5843"/>
      <c r="AJ5843"/>
      <c r="AK5843"/>
      <c r="AL5843"/>
      <c r="AM5843"/>
      <c r="AN5843"/>
      <c r="AO5843"/>
      <c r="AP5843"/>
      <c r="AQ5843"/>
      <c r="AR5843"/>
      <c r="AS5843"/>
      <c r="AT5843"/>
      <c r="AU5843"/>
      <c r="AV5843"/>
      <c r="AW5843"/>
      <c r="AX5843"/>
      <c r="AY5843"/>
      <c r="AZ5843"/>
      <c r="BA5843"/>
      <c r="BB5843"/>
      <c r="BC5843"/>
      <c r="BD5843"/>
      <c r="BE5843"/>
      <c r="BF5843"/>
      <c r="BG5843"/>
      <c r="BH5843"/>
      <c r="BI5843"/>
      <c r="BJ5843"/>
      <c r="BK5843"/>
      <c r="BL5843"/>
      <c r="BM5843"/>
      <c r="BN5843"/>
      <c r="BO5843"/>
      <c r="BP5843"/>
      <c r="BQ5843"/>
      <c r="BR5843"/>
      <c r="BS5843"/>
      <c r="BT5843"/>
      <c r="BU5843"/>
      <c r="BV5843"/>
      <c r="BW5843"/>
      <c r="BX5843"/>
      <c r="BY5843"/>
      <c r="BZ5843"/>
      <c r="CA5843"/>
      <c r="CB5843"/>
      <c r="CC5843"/>
      <c r="CD5843"/>
      <c r="CE5843"/>
      <c r="CF5843"/>
      <c r="CG5843"/>
      <c r="CH5843"/>
      <c r="CI5843"/>
      <c r="CJ5843"/>
      <c r="CK5843"/>
      <c r="CL5843"/>
      <c r="CM5843"/>
      <c r="CN5843"/>
      <c r="CO5843"/>
      <c r="CP5843"/>
      <c r="CQ5843"/>
      <c r="CR5843"/>
      <c r="CS5843"/>
      <c r="CT5843"/>
      <c r="CU5843"/>
      <c r="CV5843"/>
    </row>
    <row r="5844" spans="10:100" x14ac:dyDescent="0.25">
      <c r="J5844"/>
      <c r="K5844"/>
      <c r="L5844"/>
      <c r="M5844"/>
      <c r="N5844"/>
      <c r="O5844"/>
      <c r="P5844"/>
      <c r="Q5844"/>
      <c r="R5844"/>
      <c r="S5844"/>
      <c r="T5844"/>
      <c r="U5844"/>
      <c r="V5844"/>
      <c r="W5844"/>
      <c r="X5844"/>
      <c r="Y5844"/>
      <c r="Z5844"/>
      <c r="AA5844"/>
      <c r="AB5844"/>
      <c r="AC5844"/>
      <c r="AD5844"/>
      <c r="AE5844"/>
      <c r="AF5844"/>
      <c r="AG5844"/>
      <c r="AH5844"/>
      <c r="AI5844"/>
      <c r="AJ5844"/>
      <c r="AK5844"/>
      <c r="AL5844"/>
      <c r="AM5844"/>
      <c r="AN5844"/>
      <c r="AO5844"/>
      <c r="AP5844"/>
      <c r="AQ5844"/>
      <c r="AR5844"/>
      <c r="AS5844"/>
      <c r="AT5844"/>
      <c r="AU5844"/>
      <c r="AV5844"/>
      <c r="AW5844"/>
      <c r="AX5844"/>
      <c r="AY5844"/>
      <c r="AZ5844"/>
      <c r="BA5844"/>
      <c r="BB5844"/>
      <c r="BC5844"/>
      <c r="BD5844"/>
      <c r="BE5844"/>
      <c r="BF5844"/>
      <c r="BG5844"/>
      <c r="BH5844"/>
      <c r="BI5844"/>
      <c r="BJ5844"/>
      <c r="BK5844"/>
      <c r="BL5844"/>
      <c r="BM5844"/>
      <c r="BN5844"/>
      <c r="BO5844"/>
      <c r="BP5844"/>
      <c r="BQ5844"/>
      <c r="BR5844"/>
      <c r="BS5844"/>
      <c r="BT5844"/>
      <c r="BU5844"/>
      <c r="BV5844"/>
      <c r="BW5844"/>
      <c r="BX5844"/>
      <c r="BY5844"/>
      <c r="BZ5844"/>
      <c r="CA5844"/>
      <c r="CB5844"/>
      <c r="CC5844"/>
      <c r="CD5844"/>
      <c r="CE5844"/>
      <c r="CF5844"/>
      <c r="CG5844"/>
      <c r="CH5844"/>
      <c r="CI5844"/>
      <c r="CJ5844"/>
      <c r="CK5844"/>
      <c r="CL5844"/>
      <c r="CM5844"/>
      <c r="CN5844"/>
      <c r="CO5844"/>
      <c r="CP5844"/>
      <c r="CQ5844"/>
      <c r="CR5844"/>
      <c r="CS5844"/>
      <c r="CT5844"/>
      <c r="CU5844"/>
      <c r="CV5844"/>
    </row>
    <row r="5845" spans="10:100" x14ac:dyDescent="0.25">
      <c r="J5845"/>
      <c r="K5845"/>
      <c r="L5845"/>
      <c r="M5845"/>
      <c r="N5845"/>
      <c r="O5845"/>
      <c r="P5845"/>
      <c r="Q5845"/>
      <c r="R5845"/>
      <c r="S5845"/>
      <c r="T5845"/>
      <c r="U5845"/>
      <c r="V5845"/>
      <c r="W5845"/>
      <c r="X5845"/>
      <c r="Y5845"/>
      <c r="Z5845"/>
      <c r="AA5845"/>
      <c r="AB5845"/>
      <c r="AC5845"/>
      <c r="AD5845"/>
      <c r="AE5845"/>
      <c r="AF5845"/>
      <c r="AG5845"/>
      <c r="AH5845"/>
      <c r="AI5845"/>
      <c r="AJ5845"/>
      <c r="AK5845"/>
      <c r="AL5845"/>
      <c r="AM5845"/>
      <c r="AN5845"/>
      <c r="AO5845"/>
      <c r="AP5845"/>
      <c r="AQ5845"/>
      <c r="AR5845"/>
      <c r="AS5845"/>
      <c r="AT5845"/>
      <c r="AU5845"/>
      <c r="AV5845"/>
      <c r="AW5845"/>
      <c r="AX5845"/>
      <c r="AY5845"/>
      <c r="AZ5845"/>
      <c r="BA5845"/>
      <c r="BB5845"/>
      <c r="BC5845"/>
      <c r="BD5845"/>
      <c r="BE5845"/>
      <c r="BF5845"/>
      <c r="BG5845"/>
      <c r="BH5845"/>
      <c r="BI5845"/>
      <c r="BJ5845"/>
      <c r="BK5845"/>
      <c r="BL5845"/>
      <c r="BM5845"/>
      <c r="BN5845"/>
      <c r="BO5845"/>
      <c r="BP5845"/>
      <c r="BQ5845"/>
      <c r="BR5845"/>
      <c r="BS5845"/>
      <c r="BT5845"/>
      <c r="BU5845"/>
      <c r="BV5845"/>
      <c r="BW5845"/>
      <c r="BX5845"/>
      <c r="BY5845"/>
      <c r="BZ5845"/>
      <c r="CA5845"/>
      <c r="CB5845"/>
      <c r="CC5845"/>
      <c r="CD5845"/>
      <c r="CE5845"/>
      <c r="CF5845"/>
      <c r="CG5845"/>
      <c r="CH5845"/>
      <c r="CI5845"/>
      <c r="CJ5845"/>
      <c r="CK5845"/>
      <c r="CL5845"/>
      <c r="CM5845"/>
      <c r="CN5845"/>
      <c r="CO5845"/>
      <c r="CP5845"/>
      <c r="CQ5845"/>
      <c r="CR5845"/>
      <c r="CS5845"/>
      <c r="CT5845"/>
      <c r="CU5845"/>
      <c r="CV5845"/>
    </row>
    <row r="5846" spans="10:100" x14ac:dyDescent="0.25">
      <c r="J5846"/>
      <c r="K5846"/>
      <c r="L5846"/>
      <c r="M5846"/>
      <c r="N5846"/>
      <c r="O5846"/>
      <c r="P5846"/>
      <c r="Q5846"/>
      <c r="R5846"/>
      <c r="S5846"/>
      <c r="T5846"/>
      <c r="U5846"/>
      <c r="V5846"/>
      <c r="W5846"/>
      <c r="X5846"/>
      <c r="Y5846"/>
      <c r="Z5846"/>
      <c r="AA5846"/>
      <c r="AB5846"/>
      <c r="AC5846"/>
      <c r="AD5846"/>
      <c r="AE5846"/>
      <c r="AF5846"/>
      <c r="AG5846"/>
      <c r="AH5846"/>
      <c r="AI5846"/>
      <c r="AJ5846"/>
      <c r="AK5846"/>
      <c r="AL5846"/>
      <c r="AM5846"/>
      <c r="AN5846"/>
      <c r="AO5846"/>
      <c r="AP5846"/>
      <c r="AQ5846"/>
      <c r="AR5846"/>
      <c r="AS5846"/>
      <c r="AT5846"/>
      <c r="AU5846"/>
      <c r="AV5846"/>
      <c r="AW5846"/>
      <c r="AX5846"/>
      <c r="AY5846"/>
      <c r="AZ5846"/>
      <c r="BA5846"/>
      <c r="BB5846"/>
      <c r="BC5846"/>
      <c r="BD5846"/>
      <c r="BE5846"/>
      <c r="BF5846"/>
      <c r="BG5846"/>
      <c r="BH5846"/>
      <c r="BI5846"/>
      <c r="BJ5846"/>
      <c r="BK5846"/>
      <c r="BL5846"/>
      <c r="BM5846"/>
      <c r="BN5846"/>
      <c r="BO5846"/>
      <c r="BP5846"/>
      <c r="BQ5846"/>
      <c r="BR5846"/>
      <c r="BS5846"/>
      <c r="BT5846"/>
      <c r="BU5846"/>
      <c r="BV5846"/>
      <c r="BW5846"/>
      <c r="BX5846"/>
      <c r="BY5846"/>
      <c r="BZ5846"/>
      <c r="CA5846"/>
      <c r="CB5846"/>
      <c r="CC5846"/>
      <c r="CD5846"/>
      <c r="CE5846"/>
      <c r="CF5846"/>
      <c r="CG5846"/>
      <c r="CH5846"/>
      <c r="CI5846"/>
      <c r="CJ5846"/>
      <c r="CK5846"/>
      <c r="CL5846"/>
      <c r="CM5846"/>
      <c r="CN5846"/>
      <c r="CO5846"/>
      <c r="CP5846"/>
      <c r="CQ5846"/>
      <c r="CR5846"/>
      <c r="CS5846"/>
      <c r="CT5846"/>
      <c r="CU5846"/>
      <c r="CV5846"/>
    </row>
    <row r="5847" spans="10:100" x14ac:dyDescent="0.25">
      <c r="J5847"/>
      <c r="K5847"/>
      <c r="L5847"/>
      <c r="M5847"/>
      <c r="N5847"/>
      <c r="O5847"/>
      <c r="P5847"/>
      <c r="Q5847"/>
      <c r="R5847"/>
      <c r="S5847"/>
      <c r="T5847"/>
      <c r="U5847"/>
      <c r="V5847"/>
      <c r="W5847"/>
      <c r="X5847"/>
      <c r="Y5847"/>
      <c r="Z5847"/>
      <c r="AA5847"/>
      <c r="AB5847"/>
      <c r="AC5847"/>
      <c r="AD5847"/>
      <c r="AE5847"/>
      <c r="AF5847"/>
      <c r="AG5847"/>
      <c r="AH5847"/>
      <c r="AI5847"/>
      <c r="AJ5847"/>
      <c r="AK5847"/>
      <c r="AL5847"/>
      <c r="AM5847"/>
      <c r="AN5847"/>
      <c r="AO5847"/>
      <c r="AP5847"/>
      <c r="AQ5847"/>
      <c r="AR5847"/>
      <c r="AS5847"/>
      <c r="AT5847"/>
      <c r="AU5847"/>
      <c r="AV5847"/>
      <c r="AW5847"/>
      <c r="AX5847"/>
      <c r="AY5847"/>
      <c r="AZ5847"/>
      <c r="BA5847"/>
      <c r="BB5847"/>
      <c r="BC5847"/>
      <c r="BD5847"/>
      <c r="BE5847"/>
      <c r="BF5847"/>
      <c r="BG5847"/>
      <c r="BH5847"/>
      <c r="BI5847"/>
      <c r="BJ5847"/>
      <c r="BK5847"/>
      <c r="BL5847"/>
      <c r="BM5847"/>
      <c r="BN5847"/>
      <c r="BO5847"/>
      <c r="BP5847"/>
      <c r="BQ5847"/>
      <c r="BR5847"/>
      <c r="BS5847"/>
      <c r="BT5847"/>
      <c r="BU5847"/>
      <c r="BV5847"/>
      <c r="BW5847"/>
      <c r="BX5847"/>
      <c r="BY5847"/>
      <c r="BZ5847"/>
      <c r="CA5847"/>
      <c r="CB5847"/>
      <c r="CC5847"/>
      <c r="CD5847"/>
      <c r="CE5847"/>
      <c r="CF5847"/>
      <c r="CG5847"/>
      <c r="CH5847"/>
      <c r="CI5847"/>
      <c r="CJ5847"/>
      <c r="CK5847"/>
      <c r="CL5847"/>
      <c r="CM5847"/>
      <c r="CN5847"/>
      <c r="CO5847"/>
      <c r="CP5847"/>
      <c r="CQ5847"/>
      <c r="CR5847"/>
      <c r="CS5847"/>
      <c r="CT5847"/>
      <c r="CU5847"/>
      <c r="CV5847"/>
    </row>
    <row r="5848" spans="10:100" x14ac:dyDescent="0.25">
      <c r="J5848"/>
      <c r="K5848"/>
      <c r="L5848"/>
      <c r="M5848"/>
      <c r="N5848"/>
      <c r="O5848"/>
      <c r="P5848"/>
      <c r="Q5848"/>
      <c r="R5848"/>
      <c r="S5848"/>
      <c r="T5848"/>
      <c r="U5848"/>
      <c r="V5848"/>
      <c r="W5848"/>
      <c r="X5848"/>
      <c r="Y5848"/>
      <c r="Z5848"/>
      <c r="AA5848"/>
      <c r="AB5848"/>
      <c r="AC5848"/>
      <c r="AD5848"/>
      <c r="AE5848"/>
      <c r="AF5848"/>
      <c r="AG5848"/>
      <c r="AH5848"/>
      <c r="AI5848"/>
      <c r="AJ5848"/>
      <c r="AK5848"/>
      <c r="AL5848"/>
      <c r="AM5848"/>
      <c r="AN5848"/>
      <c r="AO5848"/>
      <c r="AP5848"/>
      <c r="AQ5848"/>
      <c r="AR5848"/>
      <c r="AS5848"/>
      <c r="AT5848"/>
      <c r="AU5848"/>
      <c r="AV5848"/>
      <c r="AW5848"/>
      <c r="AX5848"/>
      <c r="AY5848"/>
      <c r="AZ5848"/>
      <c r="BA5848"/>
      <c r="BB5848"/>
      <c r="BC5848"/>
      <c r="BD5848"/>
      <c r="BE5848"/>
      <c r="BF5848"/>
      <c r="BG5848"/>
      <c r="BH5848"/>
      <c r="BI5848"/>
      <c r="BJ5848"/>
      <c r="BK5848"/>
      <c r="BL5848"/>
      <c r="BM5848"/>
      <c r="BN5848"/>
      <c r="BO5848"/>
      <c r="BP5848"/>
      <c r="BQ5848"/>
      <c r="BR5848"/>
      <c r="BS5848"/>
      <c r="BT5848"/>
      <c r="BU5848"/>
      <c r="BV5848"/>
      <c r="BW5848"/>
      <c r="BX5848"/>
      <c r="BY5848"/>
      <c r="BZ5848"/>
      <c r="CA5848"/>
      <c r="CB5848"/>
      <c r="CC5848"/>
      <c r="CD5848"/>
      <c r="CE5848"/>
      <c r="CF5848"/>
      <c r="CG5848"/>
      <c r="CH5848"/>
      <c r="CI5848"/>
      <c r="CJ5848"/>
      <c r="CK5848"/>
      <c r="CL5848"/>
      <c r="CM5848"/>
      <c r="CN5848"/>
      <c r="CO5848"/>
      <c r="CP5848"/>
      <c r="CQ5848"/>
      <c r="CR5848"/>
      <c r="CS5848"/>
      <c r="CT5848"/>
      <c r="CU5848"/>
      <c r="CV5848"/>
    </row>
    <row r="5849" spans="10:100" x14ac:dyDescent="0.25">
      <c r="J5849"/>
      <c r="K5849"/>
      <c r="L5849"/>
      <c r="M5849"/>
      <c r="N5849"/>
      <c r="O5849"/>
      <c r="P5849"/>
      <c r="Q5849"/>
      <c r="R5849"/>
      <c r="S5849"/>
      <c r="T5849"/>
      <c r="U5849"/>
      <c r="V5849"/>
      <c r="W5849"/>
      <c r="X5849"/>
      <c r="Y5849"/>
      <c r="Z5849"/>
      <c r="AA5849"/>
      <c r="AB5849"/>
      <c r="AC5849"/>
      <c r="AD5849"/>
      <c r="AE5849"/>
      <c r="AF5849"/>
      <c r="AG5849"/>
      <c r="AH5849"/>
      <c r="AI5849"/>
      <c r="AJ5849"/>
      <c r="AK5849"/>
      <c r="AL5849"/>
      <c r="AM5849"/>
      <c r="AN5849"/>
      <c r="AO5849"/>
      <c r="AP5849"/>
      <c r="AQ5849"/>
      <c r="AR5849"/>
      <c r="AS5849"/>
      <c r="AT5849"/>
      <c r="AU5849"/>
      <c r="AV5849"/>
      <c r="AW5849"/>
      <c r="AX5849"/>
      <c r="AY5849"/>
      <c r="AZ5849"/>
      <c r="BA5849"/>
      <c r="BB5849"/>
      <c r="BC5849"/>
      <c r="BD5849"/>
      <c r="BE5849"/>
      <c r="BF5849"/>
      <c r="BG5849"/>
      <c r="BH5849"/>
      <c r="BI5849"/>
      <c r="BJ5849"/>
      <c r="BK5849"/>
      <c r="BL5849"/>
      <c r="BM5849"/>
      <c r="BN5849"/>
      <c r="BO5849"/>
      <c r="BP5849"/>
      <c r="BQ5849"/>
      <c r="BR5849"/>
      <c r="BS5849"/>
      <c r="BT5849"/>
      <c r="BU5849"/>
      <c r="BV5849"/>
      <c r="BW5849"/>
      <c r="BX5849"/>
      <c r="BY5849"/>
      <c r="BZ5849"/>
      <c r="CA5849"/>
      <c r="CB5849"/>
      <c r="CC5849"/>
      <c r="CD5849"/>
      <c r="CE5849"/>
      <c r="CF5849"/>
      <c r="CG5849"/>
      <c r="CH5849"/>
      <c r="CI5849"/>
      <c r="CJ5849"/>
      <c r="CK5849"/>
      <c r="CL5849"/>
      <c r="CM5849"/>
      <c r="CN5849"/>
      <c r="CO5849"/>
      <c r="CP5849"/>
      <c r="CQ5849"/>
      <c r="CR5849"/>
      <c r="CS5849"/>
      <c r="CT5849"/>
      <c r="CU5849"/>
      <c r="CV5849"/>
    </row>
    <row r="5850" spans="10:100" x14ac:dyDescent="0.25">
      <c r="J5850"/>
      <c r="K5850"/>
      <c r="L5850"/>
      <c r="M5850"/>
      <c r="N5850"/>
      <c r="O5850"/>
      <c r="P5850"/>
      <c r="Q5850"/>
      <c r="R5850"/>
      <c r="S5850"/>
      <c r="T5850"/>
      <c r="U5850"/>
      <c r="V5850"/>
      <c r="W5850"/>
      <c r="X5850"/>
      <c r="Y5850"/>
      <c r="Z5850"/>
      <c r="AA5850"/>
      <c r="AB5850"/>
      <c r="AC5850"/>
      <c r="AD5850"/>
      <c r="AE5850"/>
      <c r="AF5850"/>
      <c r="AG5850"/>
      <c r="AH5850"/>
      <c r="AI5850"/>
      <c r="AJ5850"/>
      <c r="AK5850"/>
      <c r="AL5850"/>
      <c r="AM5850"/>
      <c r="AN5850"/>
      <c r="AO5850"/>
      <c r="AP5850"/>
      <c r="AQ5850"/>
      <c r="AR5850"/>
      <c r="AS5850"/>
      <c r="AT5850"/>
      <c r="AU5850"/>
      <c r="AV5850"/>
      <c r="AW5850"/>
      <c r="AX5850"/>
      <c r="AY5850"/>
      <c r="AZ5850"/>
      <c r="BA5850"/>
      <c r="BB5850"/>
      <c r="BC5850"/>
      <c r="BD5850"/>
      <c r="BE5850"/>
      <c r="BF5850"/>
      <c r="BG5850"/>
      <c r="BH5850"/>
      <c r="BI5850"/>
      <c r="BJ5850"/>
      <c r="BK5850"/>
      <c r="BL5850"/>
      <c r="BM5850"/>
      <c r="BN5850"/>
      <c r="BO5850"/>
      <c r="BP5850"/>
      <c r="BQ5850"/>
      <c r="BR5850"/>
      <c r="BS5850"/>
      <c r="BT5850"/>
      <c r="BU5850"/>
      <c r="BV5850"/>
      <c r="BW5850"/>
      <c r="BX5850"/>
      <c r="BY5850"/>
      <c r="BZ5850"/>
      <c r="CA5850"/>
      <c r="CB5850"/>
      <c r="CC5850"/>
      <c r="CD5850"/>
      <c r="CE5850"/>
      <c r="CF5850"/>
      <c r="CG5850"/>
      <c r="CH5850"/>
      <c r="CI5850"/>
      <c r="CJ5850"/>
      <c r="CK5850"/>
      <c r="CL5850"/>
      <c r="CM5850"/>
      <c r="CN5850"/>
      <c r="CO5850"/>
      <c r="CP5850"/>
      <c r="CQ5850"/>
      <c r="CR5850"/>
      <c r="CS5850"/>
      <c r="CT5850"/>
      <c r="CU5850"/>
      <c r="CV5850"/>
    </row>
    <row r="5851" spans="10:100" x14ac:dyDescent="0.25">
      <c r="J5851"/>
      <c r="K5851"/>
      <c r="L5851"/>
      <c r="M5851"/>
      <c r="N5851"/>
      <c r="O5851"/>
      <c r="P5851"/>
      <c r="Q5851"/>
      <c r="R5851"/>
      <c r="S5851"/>
      <c r="T5851"/>
      <c r="U5851"/>
      <c r="V5851"/>
      <c r="W5851"/>
      <c r="X5851"/>
      <c r="Y5851"/>
      <c r="Z5851"/>
      <c r="AA5851"/>
      <c r="AB5851"/>
      <c r="AC5851"/>
      <c r="AD5851"/>
      <c r="AE5851"/>
      <c r="AF5851"/>
      <c r="AG5851"/>
      <c r="AH5851"/>
      <c r="AI5851"/>
      <c r="AJ5851"/>
      <c r="AK5851"/>
      <c r="AL5851"/>
      <c r="AM5851"/>
      <c r="AN5851"/>
      <c r="AO5851"/>
      <c r="AP5851"/>
      <c r="AQ5851"/>
      <c r="AR5851"/>
      <c r="AS5851"/>
      <c r="AT5851"/>
      <c r="AU5851"/>
      <c r="AV5851"/>
      <c r="AW5851"/>
      <c r="AX5851"/>
      <c r="AY5851"/>
      <c r="AZ5851"/>
      <c r="BA5851"/>
      <c r="BB5851"/>
      <c r="BC5851"/>
      <c r="BD5851"/>
      <c r="BE5851"/>
      <c r="BF5851"/>
      <c r="BG5851"/>
      <c r="BH5851"/>
      <c r="BI5851"/>
      <c r="BJ5851"/>
      <c r="BK5851"/>
      <c r="BL5851"/>
      <c r="BM5851"/>
      <c r="BN5851"/>
      <c r="BO5851"/>
      <c r="BP5851"/>
      <c r="BQ5851"/>
      <c r="BR5851"/>
      <c r="BS5851"/>
      <c r="BT5851"/>
      <c r="BU5851"/>
      <c r="BV5851"/>
      <c r="BW5851"/>
      <c r="BX5851"/>
      <c r="BY5851"/>
      <c r="BZ5851"/>
      <c r="CA5851"/>
      <c r="CB5851"/>
      <c r="CC5851"/>
      <c r="CD5851"/>
      <c r="CE5851"/>
      <c r="CF5851"/>
      <c r="CG5851"/>
      <c r="CH5851"/>
      <c r="CI5851"/>
      <c r="CJ5851"/>
      <c r="CK5851"/>
      <c r="CL5851"/>
      <c r="CM5851"/>
      <c r="CN5851"/>
      <c r="CO5851"/>
      <c r="CP5851"/>
      <c r="CQ5851"/>
      <c r="CR5851"/>
      <c r="CS5851"/>
      <c r="CT5851"/>
      <c r="CU5851"/>
      <c r="CV5851"/>
    </row>
    <row r="5852" spans="10:100" x14ac:dyDescent="0.25">
      <c r="J5852"/>
      <c r="K5852"/>
      <c r="L5852"/>
      <c r="M5852"/>
      <c r="N5852"/>
      <c r="O5852"/>
      <c r="P5852"/>
      <c r="Q5852"/>
      <c r="R5852"/>
      <c r="S5852"/>
      <c r="T5852"/>
      <c r="U5852"/>
      <c r="V5852"/>
      <c r="W5852"/>
      <c r="X5852"/>
      <c r="Y5852"/>
      <c r="Z5852"/>
      <c r="AA5852"/>
      <c r="AB5852"/>
      <c r="AC5852"/>
      <c r="AD5852"/>
      <c r="AE5852"/>
      <c r="AF5852"/>
      <c r="AG5852"/>
      <c r="AH5852"/>
      <c r="AI5852"/>
      <c r="AJ5852"/>
      <c r="AK5852"/>
      <c r="AL5852"/>
      <c r="AM5852"/>
      <c r="AN5852"/>
      <c r="AO5852"/>
      <c r="AP5852"/>
      <c r="AQ5852"/>
      <c r="AR5852"/>
      <c r="AS5852"/>
      <c r="AT5852"/>
      <c r="AU5852"/>
      <c r="AV5852"/>
      <c r="AW5852"/>
      <c r="AX5852"/>
      <c r="AY5852"/>
      <c r="AZ5852"/>
      <c r="BA5852"/>
      <c r="BB5852"/>
      <c r="BC5852"/>
      <c r="BD5852"/>
      <c r="BE5852"/>
      <c r="BF5852"/>
      <c r="BG5852"/>
      <c r="BH5852"/>
      <c r="BI5852"/>
      <c r="BJ5852"/>
      <c r="BK5852"/>
      <c r="BL5852"/>
      <c r="BM5852"/>
      <c r="BN5852"/>
      <c r="BO5852"/>
      <c r="BP5852"/>
      <c r="BQ5852"/>
      <c r="BR5852"/>
      <c r="BS5852"/>
      <c r="BT5852"/>
      <c r="BU5852"/>
      <c r="BV5852"/>
      <c r="BW5852"/>
      <c r="BX5852"/>
      <c r="BY5852"/>
      <c r="BZ5852"/>
      <c r="CA5852"/>
      <c r="CB5852"/>
      <c r="CC5852"/>
      <c r="CD5852"/>
      <c r="CE5852"/>
      <c r="CF5852"/>
      <c r="CG5852"/>
      <c r="CH5852"/>
      <c r="CI5852"/>
      <c r="CJ5852"/>
      <c r="CK5852"/>
      <c r="CL5852"/>
      <c r="CM5852"/>
      <c r="CN5852"/>
      <c r="CO5852"/>
      <c r="CP5852"/>
      <c r="CQ5852"/>
      <c r="CR5852"/>
      <c r="CS5852"/>
      <c r="CT5852"/>
      <c r="CU5852"/>
      <c r="CV5852"/>
    </row>
    <row r="5853" spans="10:100" x14ac:dyDescent="0.25">
      <c r="J5853"/>
      <c r="K5853"/>
      <c r="L5853"/>
      <c r="M5853"/>
      <c r="N5853"/>
      <c r="O5853"/>
      <c r="P5853"/>
      <c r="Q5853"/>
      <c r="R5853"/>
      <c r="S5853"/>
      <c r="T5853"/>
      <c r="U5853"/>
      <c r="V5853"/>
      <c r="W5853"/>
      <c r="X5853"/>
      <c r="Y5853"/>
      <c r="Z5853"/>
      <c r="AA5853"/>
      <c r="AB5853"/>
      <c r="AC5853"/>
      <c r="AD5853"/>
      <c r="AE5853"/>
      <c r="AF5853"/>
      <c r="AG5853"/>
      <c r="AH5853"/>
      <c r="AI5853"/>
      <c r="AJ5853"/>
      <c r="AK5853"/>
      <c r="AL5853"/>
      <c r="AM5853"/>
      <c r="AN5853"/>
      <c r="AO5853"/>
      <c r="AP5853"/>
      <c r="AQ5853"/>
      <c r="AR5853"/>
      <c r="AS5853"/>
      <c r="AT5853"/>
      <c r="AU5853"/>
      <c r="AV5853"/>
      <c r="AW5853"/>
      <c r="AX5853"/>
      <c r="AY5853"/>
      <c r="AZ5853"/>
      <c r="BA5853"/>
      <c r="BB5853"/>
      <c r="BC5853"/>
      <c r="BD5853"/>
      <c r="BE5853"/>
      <c r="BF5853"/>
      <c r="BG5853"/>
      <c r="BH5853"/>
      <c r="BI5853"/>
      <c r="BJ5853"/>
      <c r="BK5853"/>
      <c r="BL5853"/>
      <c r="BM5853"/>
      <c r="BN5853"/>
      <c r="BO5853"/>
      <c r="BP5853"/>
      <c r="BQ5853"/>
      <c r="BR5853"/>
      <c r="BS5853"/>
      <c r="BT5853"/>
      <c r="BU5853"/>
      <c r="BV5853"/>
      <c r="BW5853"/>
      <c r="BX5853"/>
      <c r="BY5853"/>
      <c r="BZ5853"/>
      <c r="CA5853"/>
      <c r="CB5853"/>
      <c r="CC5853"/>
      <c r="CD5853"/>
      <c r="CE5853"/>
      <c r="CF5853"/>
      <c r="CG5853"/>
      <c r="CH5853"/>
      <c r="CI5853"/>
      <c r="CJ5853"/>
      <c r="CK5853"/>
      <c r="CL5853"/>
      <c r="CM5853"/>
      <c r="CN5853"/>
      <c r="CO5853"/>
      <c r="CP5853"/>
      <c r="CQ5853"/>
      <c r="CR5853"/>
      <c r="CS5853"/>
      <c r="CT5853"/>
      <c r="CU5853"/>
      <c r="CV5853"/>
    </row>
    <row r="5854" spans="10:100" x14ac:dyDescent="0.25">
      <c r="J5854"/>
      <c r="K5854"/>
      <c r="L5854"/>
      <c r="M5854"/>
      <c r="N5854"/>
      <c r="O5854"/>
      <c r="P5854"/>
      <c r="Q5854"/>
      <c r="R5854"/>
      <c r="S5854"/>
      <c r="T5854"/>
      <c r="U5854"/>
      <c r="V5854"/>
      <c r="W5854"/>
      <c r="X5854"/>
      <c r="Y5854"/>
      <c r="Z5854"/>
      <c r="AA5854"/>
      <c r="AB5854"/>
      <c r="AC5854"/>
      <c r="AD5854"/>
      <c r="AE5854"/>
      <c r="AF5854"/>
      <c r="AG5854"/>
      <c r="AH5854"/>
      <c r="AI5854"/>
      <c r="AJ5854"/>
      <c r="AK5854"/>
      <c r="AL5854"/>
      <c r="AM5854"/>
      <c r="AN5854"/>
      <c r="AO5854"/>
      <c r="AP5854"/>
      <c r="AQ5854"/>
      <c r="AR5854"/>
      <c r="AS5854"/>
      <c r="AT5854"/>
      <c r="AU5854"/>
      <c r="AV5854"/>
      <c r="AW5854"/>
      <c r="AX5854"/>
      <c r="AY5854"/>
      <c r="AZ5854"/>
      <c r="BA5854"/>
      <c r="BB5854"/>
      <c r="BC5854"/>
      <c r="BD5854"/>
      <c r="BE5854"/>
      <c r="BF5854"/>
      <c r="BG5854"/>
      <c r="BH5854"/>
      <c r="BI5854"/>
      <c r="BJ5854"/>
      <c r="BK5854"/>
      <c r="BL5854"/>
      <c r="BM5854"/>
      <c r="BN5854"/>
      <c r="BO5854"/>
      <c r="BP5854"/>
      <c r="BQ5854"/>
      <c r="BR5854"/>
      <c r="BS5854"/>
      <c r="BT5854"/>
      <c r="BU5854"/>
      <c r="BV5854"/>
      <c r="BW5854"/>
      <c r="BX5854"/>
      <c r="BY5854"/>
      <c r="BZ5854"/>
      <c r="CA5854"/>
      <c r="CB5854"/>
      <c r="CC5854"/>
      <c r="CD5854"/>
      <c r="CE5854"/>
      <c r="CF5854"/>
      <c r="CG5854"/>
      <c r="CH5854"/>
      <c r="CI5854"/>
      <c r="CJ5854"/>
      <c r="CK5854"/>
      <c r="CL5854"/>
      <c r="CM5854"/>
      <c r="CN5854"/>
      <c r="CO5854"/>
      <c r="CP5854"/>
      <c r="CQ5854"/>
      <c r="CR5854"/>
      <c r="CS5854"/>
      <c r="CT5854"/>
      <c r="CU5854"/>
      <c r="CV5854"/>
    </row>
    <row r="5855" spans="10:100" x14ac:dyDescent="0.25">
      <c r="J5855"/>
      <c r="K5855"/>
      <c r="L5855"/>
      <c r="M5855"/>
      <c r="N5855"/>
      <c r="O5855"/>
      <c r="P5855"/>
      <c r="Q5855"/>
      <c r="R5855"/>
      <c r="S5855"/>
      <c r="T5855"/>
      <c r="U5855"/>
      <c r="V5855"/>
      <c r="W5855"/>
      <c r="X5855"/>
      <c r="Y5855"/>
      <c r="Z5855"/>
      <c r="AA5855"/>
      <c r="AB5855"/>
      <c r="AC5855"/>
      <c r="AD5855"/>
      <c r="AE5855"/>
      <c r="AF5855"/>
      <c r="AG5855"/>
      <c r="AH5855"/>
      <c r="AI5855"/>
      <c r="AJ5855"/>
      <c r="AK5855"/>
      <c r="AL5855"/>
      <c r="AM5855"/>
      <c r="AN5855"/>
      <c r="AO5855"/>
      <c r="AP5855"/>
      <c r="AQ5855"/>
      <c r="AR5855"/>
      <c r="AS5855"/>
      <c r="AT5855"/>
      <c r="AU5855"/>
      <c r="AV5855"/>
      <c r="AW5855"/>
      <c r="AX5855"/>
      <c r="AY5855"/>
      <c r="AZ5855"/>
      <c r="BA5855"/>
      <c r="BB5855"/>
      <c r="BC5855"/>
      <c r="BD5855"/>
      <c r="BE5855"/>
      <c r="BF5855"/>
      <c r="BG5855"/>
      <c r="BH5855"/>
      <c r="BI5855"/>
      <c r="BJ5855"/>
      <c r="BK5855"/>
      <c r="BL5855"/>
      <c r="BM5855"/>
      <c r="BN5855"/>
      <c r="BO5855"/>
      <c r="BP5855"/>
      <c r="BQ5855"/>
      <c r="BR5855"/>
      <c r="BS5855"/>
      <c r="BT5855"/>
      <c r="BU5855"/>
      <c r="BV5855"/>
      <c r="BW5855"/>
      <c r="BX5855"/>
      <c r="BY5855"/>
      <c r="BZ5855"/>
      <c r="CA5855"/>
      <c r="CB5855"/>
      <c r="CC5855"/>
      <c r="CD5855"/>
      <c r="CE5855"/>
      <c r="CF5855"/>
      <c r="CG5855"/>
      <c r="CH5855"/>
      <c r="CI5855"/>
      <c r="CJ5855"/>
      <c r="CK5855"/>
      <c r="CL5855"/>
      <c r="CM5855"/>
      <c r="CN5855"/>
      <c r="CO5855"/>
      <c r="CP5855"/>
      <c r="CQ5855"/>
      <c r="CR5855"/>
      <c r="CS5855"/>
      <c r="CT5855"/>
      <c r="CU5855"/>
      <c r="CV5855"/>
    </row>
    <row r="5856" spans="10:100" x14ac:dyDescent="0.25">
      <c r="J5856"/>
      <c r="K5856"/>
      <c r="L5856"/>
      <c r="M5856"/>
      <c r="N5856"/>
      <c r="O5856"/>
      <c r="P5856"/>
      <c r="Q5856"/>
      <c r="R5856"/>
      <c r="S5856"/>
      <c r="T5856"/>
      <c r="U5856"/>
      <c r="V5856"/>
      <c r="W5856"/>
      <c r="X5856"/>
      <c r="Y5856"/>
      <c r="Z5856"/>
      <c r="AA5856"/>
      <c r="AB5856"/>
      <c r="AC5856"/>
      <c r="AD5856"/>
      <c r="AE5856"/>
      <c r="AF5856"/>
      <c r="AG5856"/>
      <c r="AH5856"/>
      <c r="AI5856"/>
      <c r="AJ5856"/>
      <c r="AK5856"/>
      <c r="AL5856"/>
      <c r="AM5856"/>
      <c r="AN5856"/>
      <c r="AO5856"/>
      <c r="AP5856"/>
      <c r="AQ5856"/>
      <c r="AR5856"/>
      <c r="AS5856"/>
      <c r="AT5856"/>
      <c r="AU5856"/>
      <c r="AV5856"/>
      <c r="AW5856"/>
      <c r="AX5856"/>
      <c r="AY5856"/>
      <c r="AZ5856"/>
      <c r="BA5856"/>
      <c r="BB5856"/>
      <c r="BC5856"/>
      <c r="BD5856"/>
      <c r="BE5856"/>
      <c r="BF5856"/>
      <c r="BG5856"/>
      <c r="BH5856"/>
      <c r="BI5856"/>
      <c r="BJ5856"/>
      <c r="BK5856"/>
      <c r="BL5856"/>
      <c r="BM5856"/>
      <c r="BN5856"/>
      <c r="BO5856"/>
      <c r="BP5856"/>
      <c r="BQ5856"/>
      <c r="BR5856"/>
      <c r="BS5856"/>
      <c r="BT5856"/>
      <c r="BU5856"/>
      <c r="BV5856"/>
      <c r="BW5856"/>
      <c r="BX5856"/>
      <c r="BY5856"/>
      <c r="BZ5856"/>
      <c r="CA5856"/>
      <c r="CB5856"/>
      <c r="CC5856"/>
      <c r="CD5856"/>
      <c r="CE5856"/>
      <c r="CF5856"/>
      <c r="CG5856"/>
      <c r="CH5856"/>
      <c r="CI5856"/>
      <c r="CJ5856"/>
      <c r="CK5856"/>
      <c r="CL5856"/>
      <c r="CM5856"/>
      <c r="CN5856"/>
      <c r="CO5856"/>
      <c r="CP5856"/>
      <c r="CQ5856"/>
      <c r="CR5856"/>
      <c r="CS5856"/>
      <c r="CT5856"/>
      <c r="CU5856"/>
      <c r="CV5856"/>
    </row>
    <row r="5857" spans="10:100" x14ac:dyDescent="0.25">
      <c r="J5857"/>
      <c r="K5857"/>
      <c r="L5857"/>
      <c r="M5857"/>
      <c r="N5857"/>
      <c r="O5857"/>
      <c r="P5857"/>
      <c r="Q5857"/>
      <c r="R5857"/>
      <c r="S5857"/>
      <c r="T5857"/>
      <c r="U5857"/>
      <c r="V5857"/>
      <c r="W5857"/>
      <c r="X5857"/>
      <c r="Y5857"/>
      <c r="Z5857"/>
      <c r="AA5857"/>
      <c r="AB5857"/>
      <c r="AC5857"/>
      <c r="AD5857"/>
      <c r="AE5857"/>
      <c r="AF5857"/>
      <c r="AG5857"/>
      <c r="AH5857"/>
      <c r="AI5857"/>
      <c r="AJ5857"/>
      <c r="AK5857"/>
      <c r="AL5857"/>
      <c r="AM5857"/>
      <c r="AN5857"/>
      <c r="AO5857"/>
      <c r="AP5857"/>
      <c r="AQ5857"/>
      <c r="AR5857"/>
      <c r="AS5857"/>
      <c r="AT5857"/>
      <c r="AU5857"/>
      <c r="AV5857"/>
      <c r="AW5857"/>
      <c r="AX5857"/>
      <c r="AY5857"/>
      <c r="AZ5857"/>
      <c r="BA5857"/>
      <c r="BB5857"/>
      <c r="BC5857"/>
      <c r="BD5857"/>
      <c r="BE5857"/>
      <c r="BF5857"/>
      <c r="BG5857"/>
      <c r="BH5857"/>
      <c r="BI5857"/>
      <c r="BJ5857"/>
      <c r="BK5857"/>
      <c r="BL5857"/>
      <c r="BM5857"/>
      <c r="BN5857"/>
      <c r="BO5857"/>
      <c r="BP5857"/>
      <c r="BQ5857"/>
      <c r="BR5857"/>
      <c r="BS5857"/>
      <c r="BT5857"/>
      <c r="BU5857"/>
      <c r="BV5857"/>
      <c r="BW5857"/>
      <c r="BX5857"/>
      <c r="BY5857"/>
      <c r="BZ5857"/>
      <c r="CA5857"/>
      <c r="CB5857"/>
      <c r="CC5857"/>
      <c r="CD5857"/>
      <c r="CE5857"/>
      <c r="CF5857"/>
      <c r="CG5857"/>
      <c r="CH5857"/>
      <c r="CI5857"/>
      <c r="CJ5857"/>
      <c r="CK5857"/>
      <c r="CL5857"/>
      <c r="CM5857"/>
      <c r="CN5857"/>
      <c r="CO5857"/>
      <c r="CP5857"/>
      <c r="CQ5857"/>
      <c r="CR5857"/>
      <c r="CS5857"/>
      <c r="CT5857"/>
      <c r="CU5857"/>
      <c r="CV5857"/>
    </row>
    <row r="5858" spans="10:100" x14ac:dyDescent="0.25">
      <c r="J5858"/>
      <c r="K5858"/>
      <c r="L5858"/>
      <c r="M5858"/>
      <c r="N5858"/>
      <c r="O5858"/>
      <c r="P5858"/>
      <c r="Q5858"/>
      <c r="R5858"/>
      <c r="S5858"/>
      <c r="T5858"/>
      <c r="U5858"/>
      <c r="V5858"/>
      <c r="W5858"/>
      <c r="X5858"/>
      <c r="Y5858"/>
      <c r="Z5858"/>
      <c r="AA5858"/>
      <c r="AB5858"/>
      <c r="AC5858"/>
      <c r="AD5858"/>
      <c r="AE5858"/>
      <c r="AF5858"/>
      <c r="AG5858"/>
      <c r="AH5858"/>
      <c r="AI5858"/>
      <c r="AJ5858"/>
      <c r="AK5858"/>
      <c r="AL5858"/>
      <c r="AM5858"/>
      <c r="AN5858"/>
      <c r="AO5858"/>
      <c r="AP5858"/>
      <c r="AQ5858"/>
      <c r="AR5858"/>
      <c r="AS5858"/>
      <c r="AT5858"/>
      <c r="AU5858"/>
      <c r="AV5858"/>
      <c r="AW5858"/>
      <c r="AX5858"/>
      <c r="AY5858"/>
      <c r="AZ5858"/>
      <c r="BA5858"/>
      <c r="BB5858"/>
      <c r="BC5858"/>
      <c r="BD5858"/>
      <c r="BE5858"/>
      <c r="BF5858"/>
      <c r="BG5858"/>
      <c r="BH5858"/>
      <c r="BI5858"/>
      <c r="BJ5858"/>
      <c r="BK5858"/>
      <c r="BL5858"/>
      <c r="BM5858"/>
      <c r="BN5858"/>
      <c r="BO5858"/>
      <c r="BP5858"/>
      <c r="BQ5858"/>
      <c r="BR5858"/>
      <c r="BS5858"/>
      <c r="BT5858"/>
      <c r="BU5858"/>
      <c r="BV5858"/>
      <c r="BW5858"/>
      <c r="BX5858"/>
      <c r="BY5858"/>
      <c r="BZ5858"/>
      <c r="CA5858"/>
      <c r="CB5858"/>
      <c r="CC5858"/>
      <c r="CD5858"/>
      <c r="CE5858"/>
      <c r="CF5858"/>
      <c r="CG5858"/>
      <c r="CH5858"/>
      <c r="CI5858"/>
      <c r="CJ5858"/>
      <c r="CK5858"/>
      <c r="CL5858"/>
      <c r="CM5858"/>
      <c r="CN5858"/>
      <c r="CO5858"/>
      <c r="CP5858"/>
      <c r="CQ5858"/>
      <c r="CR5858"/>
      <c r="CS5858"/>
      <c r="CT5858"/>
      <c r="CU5858"/>
      <c r="CV5858"/>
    </row>
    <row r="5859" spans="10:100" x14ac:dyDescent="0.25">
      <c r="J5859"/>
      <c r="K5859"/>
      <c r="L5859"/>
      <c r="M5859"/>
      <c r="N5859"/>
      <c r="O5859"/>
      <c r="P5859"/>
      <c r="Q5859"/>
      <c r="R5859"/>
      <c r="S5859"/>
      <c r="T5859"/>
      <c r="U5859"/>
      <c r="V5859"/>
      <c r="W5859"/>
      <c r="X5859"/>
      <c r="Y5859"/>
      <c r="Z5859"/>
      <c r="AA5859"/>
      <c r="AB5859"/>
      <c r="AC5859"/>
      <c r="AD5859"/>
      <c r="AE5859"/>
      <c r="AF5859"/>
      <c r="AG5859"/>
      <c r="AH5859"/>
      <c r="AI5859"/>
      <c r="AJ5859"/>
      <c r="AK5859"/>
      <c r="AL5859"/>
      <c r="AM5859"/>
      <c r="AN5859"/>
      <c r="AO5859"/>
      <c r="AP5859"/>
      <c r="AQ5859"/>
      <c r="AR5859"/>
      <c r="AS5859"/>
      <c r="AT5859"/>
      <c r="AU5859"/>
      <c r="AV5859"/>
      <c r="AW5859"/>
      <c r="AX5859"/>
      <c r="AY5859"/>
      <c r="AZ5859"/>
      <c r="BA5859"/>
      <c r="BB5859"/>
      <c r="BC5859"/>
      <c r="BD5859"/>
      <c r="BE5859"/>
      <c r="BF5859"/>
      <c r="BG5859"/>
      <c r="BH5859"/>
      <c r="BI5859"/>
      <c r="BJ5859"/>
      <c r="BK5859"/>
      <c r="BL5859"/>
      <c r="BM5859"/>
      <c r="BN5859"/>
      <c r="BO5859"/>
      <c r="BP5859"/>
      <c r="BQ5859"/>
      <c r="BR5859"/>
      <c r="BS5859"/>
      <c r="BT5859"/>
      <c r="BU5859"/>
      <c r="BV5859"/>
      <c r="BW5859"/>
      <c r="BX5859"/>
      <c r="BY5859"/>
      <c r="BZ5859"/>
      <c r="CA5859"/>
      <c r="CB5859"/>
      <c r="CC5859"/>
      <c r="CD5859"/>
      <c r="CE5859"/>
      <c r="CF5859"/>
      <c r="CG5859"/>
      <c r="CH5859"/>
      <c r="CI5859"/>
      <c r="CJ5859"/>
      <c r="CK5859"/>
      <c r="CL5859"/>
      <c r="CM5859"/>
      <c r="CN5859"/>
      <c r="CO5859"/>
      <c r="CP5859"/>
      <c r="CQ5859"/>
      <c r="CR5859"/>
      <c r="CS5859"/>
      <c r="CT5859"/>
      <c r="CU5859"/>
      <c r="CV5859"/>
    </row>
    <row r="5860" spans="10:100" x14ac:dyDescent="0.25">
      <c r="J5860"/>
      <c r="K5860"/>
      <c r="L5860"/>
      <c r="M5860"/>
      <c r="N5860"/>
      <c r="O5860"/>
      <c r="P5860"/>
      <c r="Q5860"/>
      <c r="R5860"/>
      <c r="S5860"/>
      <c r="T5860"/>
      <c r="U5860"/>
      <c r="V5860"/>
      <c r="W5860"/>
      <c r="X5860"/>
      <c r="Y5860"/>
      <c r="Z5860"/>
      <c r="AA5860"/>
      <c r="AB5860"/>
      <c r="AC5860"/>
      <c r="AD5860"/>
      <c r="AE5860"/>
      <c r="AF5860"/>
      <c r="AG5860"/>
      <c r="AH5860"/>
      <c r="AI5860"/>
      <c r="AJ5860"/>
      <c r="AK5860"/>
      <c r="AL5860"/>
      <c r="AM5860"/>
      <c r="AN5860"/>
      <c r="AO5860"/>
      <c r="AP5860"/>
      <c r="AQ5860"/>
      <c r="AR5860"/>
      <c r="AS5860"/>
      <c r="AT5860"/>
      <c r="AU5860"/>
      <c r="AV5860"/>
      <c r="AW5860"/>
      <c r="AX5860"/>
      <c r="AY5860"/>
      <c r="AZ5860"/>
      <c r="BA5860"/>
      <c r="BB5860"/>
      <c r="BC5860"/>
      <c r="BD5860"/>
      <c r="BE5860"/>
      <c r="BF5860"/>
      <c r="BG5860"/>
      <c r="BH5860"/>
      <c r="BI5860"/>
      <c r="BJ5860"/>
      <c r="BK5860"/>
      <c r="BL5860"/>
      <c r="BM5860"/>
      <c r="BN5860"/>
      <c r="BO5860"/>
      <c r="BP5860"/>
      <c r="BQ5860"/>
      <c r="BR5860"/>
      <c r="BS5860"/>
      <c r="BT5860"/>
      <c r="BU5860"/>
      <c r="BV5860"/>
      <c r="BW5860"/>
      <c r="BX5860"/>
      <c r="BY5860"/>
      <c r="BZ5860"/>
      <c r="CA5860"/>
      <c r="CB5860"/>
      <c r="CC5860"/>
      <c r="CD5860"/>
      <c r="CE5860"/>
      <c r="CF5860"/>
      <c r="CG5860"/>
      <c r="CH5860"/>
      <c r="CI5860"/>
      <c r="CJ5860"/>
      <c r="CK5860"/>
      <c r="CL5860"/>
      <c r="CM5860"/>
      <c r="CN5860"/>
      <c r="CO5860"/>
      <c r="CP5860"/>
      <c r="CQ5860"/>
      <c r="CR5860"/>
      <c r="CS5860"/>
      <c r="CT5860"/>
      <c r="CU5860"/>
      <c r="CV5860"/>
    </row>
    <row r="5861" spans="10:100" x14ac:dyDescent="0.25">
      <c r="J5861"/>
      <c r="K5861"/>
      <c r="L5861"/>
      <c r="M5861"/>
      <c r="N5861"/>
      <c r="O5861"/>
      <c r="P5861"/>
      <c r="Q5861"/>
      <c r="R5861"/>
      <c r="S5861"/>
      <c r="T5861"/>
      <c r="U5861"/>
      <c r="V5861"/>
      <c r="W5861"/>
      <c r="X5861"/>
      <c r="Y5861"/>
      <c r="Z5861"/>
      <c r="AA5861"/>
      <c r="AB5861"/>
      <c r="AC5861"/>
      <c r="AD5861"/>
      <c r="AE5861"/>
      <c r="AF5861"/>
      <c r="AG5861"/>
      <c r="AH5861"/>
      <c r="AI5861"/>
      <c r="AJ5861"/>
      <c r="AK5861"/>
      <c r="AL5861"/>
      <c r="AM5861"/>
      <c r="AN5861"/>
      <c r="AO5861"/>
      <c r="AP5861"/>
      <c r="AQ5861"/>
      <c r="AR5861"/>
      <c r="AS5861"/>
      <c r="AT5861"/>
      <c r="AU5861"/>
      <c r="AV5861"/>
      <c r="AW5861"/>
      <c r="AX5861"/>
      <c r="AY5861"/>
      <c r="AZ5861"/>
      <c r="BA5861"/>
      <c r="BB5861"/>
      <c r="BC5861"/>
      <c r="BD5861"/>
      <c r="BE5861"/>
      <c r="BF5861"/>
      <c r="BG5861"/>
      <c r="BH5861"/>
      <c r="BI5861"/>
      <c r="BJ5861"/>
      <c r="BK5861"/>
      <c r="BL5861"/>
      <c r="BM5861"/>
      <c r="BN5861"/>
      <c r="BO5861"/>
      <c r="BP5861"/>
      <c r="BQ5861"/>
      <c r="BR5861"/>
      <c r="BS5861"/>
      <c r="BT5861"/>
      <c r="BU5861"/>
      <c r="BV5861"/>
      <c r="BW5861"/>
      <c r="BX5861"/>
      <c r="BY5861"/>
      <c r="BZ5861"/>
      <c r="CA5861"/>
      <c r="CB5861"/>
      <c r="CC5861"/>
      <c r="CD5861"/>
      <c r="CE5861"/>
      <c r="CF5861"/>
      <c r="CG5861"/>
      <c r="CH5861"/>
      <c r="CI5861"/>
      <c r="CJ5861"/>
      <c r="CK5861"/>
      <c r="CL5861"/>
      <c r="CM5861"/>
      <c r="CN5861"/>
      <c r="CO5861"/>
      <c r="CP5861"/>
      <c r="CQ5861"/>
      <c r="CR5861"/>
      <c r="CS5861"/>
      <c r="CT5861"/>
      <c r="CU5861"/>
      <c r="CV5861"/>
    </row>
    <row r="5862" spans="10:100" x14ac:dyDescent="0.25">
      <c r="J5862"/>
      <c r="K5862"/>
      <c r="L5862"/>
      <c r="M5862"/>
      <c r="N5862"/>
      <c r="O5862"/>
      <c r="P5862"/>
      <c r="Q5862"/>
      <c r="R5862"/>
      <c r="S5862"/>
      <c r="T5862"/>
      <c r="U5862"/>
      <c r="V5862"/>
      <c r="W5862"/>
      <c r="X5862"/>
      <c r="Y5862"/>
      <c r="Z5862"/>
      <c r="AA5862"/>
      <c r="AB5862"/>
      <c r="AC5862"/>
      <c r="AD5862"/>
      <c r="AE5862"/>
      <c r="AF5862"/>
      <c r="AG5862"/>
      <c r="AH5862"/>
      <c r="AI5862"/>
      <c r="AJ5862"/>
      <c r="AK5862"/>
      <c r="AL5862"/>
      <c r="AM5862"/>
      <c r="AN5862"/>
      <c r="AO5862"/>
      <c r="AP5862"/>
      <c r="AQ5862"/>
      <c r="AR5862"/>
      <c r="AS5862"/>
      <c r="AT5862"/>
      <c r="AU5862"/>
      <c r="AV5862"/>
      <c r="AW5862"/>
      <c r="AX5862"/>
      <c r="AY5862"/>
      <c r="AZ5862"/>
      <c r="BA5862"/>
      <c r="BB5862"/>
      <c r="BC5862"/>
      <c r="BD5862"/>
      <c r="BE5862"/>
      <c r="BF5862"/>
      <c r="BG5862"/>
      <c r="BH5862"/>
      <c r="BI5862"/>
      <c r="BJ5862"/>
      <c r="BK5862"/>
      <c r="BL5862"/>
      <c r="BM5862"/>
      <c r="BN5862"/>
      <c r="BO5862"/>
      <c r="BP5862"/>
      <c r="BQ5862"/>
      <c r="BR5862"/>
      <c r="BS5862"/>
      <c r="BT5862"/>
      <c r="BU5862"/>
      <c r="BV5862"/>
      <c r="BW5862"/>
      <c r="BX5862"/>
      <c r="BY5862"/>
      <c r="BZ5862"/>
      <c r="CA5862"/>
      <c r="CB5862"/>
      <c r="CC5862"/>
      <c r="CD5862"/>
      <c r="CE5862"/>
      <c r="CF5862"/>
      <c r="CG5862"/>
      <c r="CH5862"/>
      <c r="CI5862"/>
      <c r="CJ5862"/>
      <c r="CK5862"/>
      <c r="CL5862"/>
      <c r="CM5862"/>
      <c r="CN5862"/>
      <c r="CO5862"/>
      <c r="CP5862"/>
      <c r="CQ5862"/>
      <c r="CR5862"/>
      <c r="CS5862"/>
      <c r="CT5862"/>
      <c r="CU5862"/>
      <c r="CV5862"/>
    </row>
    <row r="5863" spans="10:100" x14ac:dyDescent="0.25">
      <c r="J5863"/>
      <c r="K5863"/>
      <c r="L5863"/>
      <c r="M5863"/>
      <c r="N5863"/>
      <c r="O5863"/>
      <c r="P5863"/>
      <c r="Q5863"/>
      <c r="R5863"/>
      <c r="S5863"/>
      <c r="T5863"/>
      <c r="U5863"/>
      <c r="V5863"/>
      <c r="W5863"/>
      <c r="X5863"/>
      <c r="Y5863"/>
      <c r="Z5863"/>
      <c r="AA5863"/>
      <c r="AB5863"/>
      <c r="AC5863"/>
      <c r="AD5863"/>
      <c r="AE5863"/>
      <c r="AF5863"/>
      <c r="AG5863"/>
      <c r="AH5863"/>
      <c r="AI5863"/>
      <c r="AJ5863"/>
      <c r="AK5863"/>
      <c r="AL5863"/>
      <c r="AM5863"/>
      <c r="AN5863"/>
      <c r="AO5863"/>
      <c r="AP5863"/>
      <c r="AQ5863"/>
      <c r="AR5863"/>
      <c r="AS5863"/>
      <c r="AT5863"/>
      <c r="AU5863"/>
      <c r="AV5863"/>
      <c r="AW5863"/>
      <c r="AX5863"/>
      <c r="AY5863"/>
      <c r="AZ5863"/>
      <c r="BA5863"/>
      <c r="BB5863"/>
      <c r="BC5863"/>
      <c r="BD5863"/>
      <c r="BE5863"/>
      <c r="BF5863"/>
      <c r="BG5863"/>
      <c r="BH5863"/>
      <c r="BI5863"/>
      <c r="BJ5863"/>
      <c r="BK5863"/>
      <c r="BL5863"/>
      <c r="BM5863"/>
      <c r="BN5863"/>
      <c r="BO5863"/>
      <c r="BP5863"/>
      <c r="BQ5863"/>
      <c r="BR5863"/>
      <c r="BS5863"/>
      <c r="BT5863"/>
      <c r="BU5863"/>
      <c r="BV5863"/>
      <c r="BW5863"/>
      <c r="BX5863"/>
      <c r="BY5863"/>
      <c r="BZ5863"/>
      <c r="CA5863"/>
      <c r="CB5863"/>
      <c r="CC5863"/>
      <c r="CD5863"/>
      <c r="CE5863"/>
      <c r="CF5863"/>
      <c r="CG5863"/>
      <c r="CH5863"/>
      <c r="CI5863"/>
      <c r="CJ5863"/>
      <c r="CK5863"/>
      <c r="CL5863"/>
      <c r="CM5863"/>
      <c r="CN5863"/>
      <c r="CO5863"/>
      <c r="CP5863"/>
      <c r="CQ5863"/>
      <c r="CR5863"/>
      <c r="CS5863"/>
      <c r="CT5863"/>
      <c r="CU5863"/>
      <c r="CV5863"/>
    </row>
    <row r="5864" spans="10:100" x14ac:dyDescent="0.25">
      <c r="J5864"/>
      <c r="K5864"/>
      <c r="L5864"/>
      <c r="M5864"/>
      <c r="N5864"/>
      <c r="O5864"/>
      <c r="P5864"/>
      <c r="Q5864"/>
      <c r="R5864"/>
      <c r="S5864"/>
      <c r="T5864"/>
      <c r="U5864"/>
      <c r="V5864"/>
      <c r="W5864"/>
      <c r="X5864"/>
      <c r="Y5864"/>
      <c r="Z5864"/>
      <c r="AA5864"/>
      <c r="AB5864"/>
      <c r="AC5864"/>
      <c r="AD5864"/>
      <c r="AE5864"/>
      <c r="AF5864"/>
      <c r="AG5864"/>
      <c r="AH5864"/>
      <c r="AI5864"/>
      <c r="AJ5864"/>
      <c r="AK5864"/>
      <c r="AL5864"/>
      <c r="AM5864"/>
      <c r="AN5864"/>
      <c r="AO5864"/>
      <c r="AP5864"/>
      <c r="AQ5864"/>
      <c r="AR5864"/>
      <c r="AS5864"/>
      <c r="AT5864"/>
      <c r="AU5864"/>
      <c r="AV5864"/>
      <c r="AW5864"/>
      <c r="AX5864"/>
      <c r="AY5864"/>
      <c r="AZ5864"/>
      <c r="BA5864"/>
      <c r="BB5864"/>
      <c r="BC5864"/>
      <c r="BD5864"/>
      <c r="BE5864"/>
      <c r="BF5864"/>
      <c r="BG5864"/>
      <c r="BH5864"/>
      <c r="BI5864"/>
      <c r="BJ5864"/>
      <c r="BK5864"/>
      <c r="BL5864"/>
      <c r="BM5864"/>
      <c r="BN5864"/>
      <c r="BO5864"/>
      <c r="BP5864"/>
      <c r="BQ5864"/>
      <c r="BR5864"/>
      <c r="BS5864"/>
      <c r="BT5864"/>
      <c r="BU5864"/>
      <c r="BV5864"/>
      <c r="BW5864"/>
      <c r="BX5864"/>
      <c r="BY5864"/>
      <c r="BZ5864"/>
      <c r="CA5864"/>
      <c r="CB5864"/>
      <c r="CC5864"/>
      <c r="CD5864"/>
      <c r="CE5864"/>
      <c r="CF5864"/>
      <c r="CG5864"/>
      <c r="CH5864"/>
      <c r="CI5864"/>
      <c r="CJ5864"/>
      <c r="CK5864"/>
      <c r="CL5864"/>
      <c r="CM5864"/>
      <c r="CN5864"/>
      <c r="CO5864"/>
      <c r="CP5864"/>
      <c r="CQ5864"/>
      <c r="CR5864"/>
      <c r="CS5864"/>
      <c r="CT5864"/>
      <c r="CU5864"/>
      <c r="CV5864"/>
    </row>
    <row r="5865" spans="10:100" x14ac:dyDescent="0.25">
      <c r="J5865"/>
      <c r="K5865"/>
      <c r="L5865"/>
      <c r="M5865"/>
      <c r="N5865"/>
      <c r="O5865"/>
      <c r="P5865"/>
      <c r="Q5865"/>
      <c r="R5865"/>
      <c r="S5865"/>
      <c r="T5865"/>
      <c r="U5865"/>
      <c r="V5865"/>
      <c r="W5865"/>
      <c r="X5865"/>
      <c r="Y5865"/>
      <c r="Z5865"/>
      <c r="AA5865"/>
      <c r="AB5865"/>
      <c r="AC5865"/>
      <c r="AD5865"/>
      <c r="AE5865"/>
      <c r="AF5865"/>
      <c r="AG5865"/>
      <c r="AH5865"/>
      <c r="AI5865"/>
      <c r="AJ5865"/>
      <c r="AK5865"/>
      <c r="AL5865"/>
      <c r="AM5865"/>
      <c r="AN5865"/>
      <c r="AO5865"/>
      <c r="AP5865"/>
      <c r="AQ5865"/>
      <c r="AR5865"/>
      <c r="AS5865"/>
      <c r="AT5865"/>
      <c r="AU5865"/>
      <c r="AV5865"/>
      <c r="AW5865"/>
      <c r="AX5865"/>
      <c r="AY5865"/>
      <c r="AZ5865"/>
      <c r="BA5865"/>
      <c r="BB5865"/>
      <c r="BC5865"/>
      <c r="BD5865"/>
      <c r="BE5865"/>
      <c r="BF5865"/>
      <c r="BG5865"/>
      <c r="BH5865"/>
      <c r="BI5865"/>
      <c r="BJ5865"/>
      <c r="BK5865"/>
      <c r="BL5865"/>
      <c r="BM5865"/>
      <c r="BN5865"/>
      <c r="BO5865"/>
      <c r="BP5865"/>
      <c r="BQ5865"/>
      <c r="BR5865"/>
      <c r="BS5865"/>
      <c r="BT5865"/>
      <c r="BU5865"/>
      <c r="BV5865"/>
      <c r="BW5865"/>
      <c r="BX5865"/>
      <c r="BY5865"/>
      <c r="BZ5865"/>
      <c r="CA5865"/>
      <c r="CB5865"/>
      <c r="CC5865"/>
      <c r="CD5865"/>
      <c r="CE5865"/>
      <c r="CF5865"/>
      <c r="CG5865"/>
      <c r="CH5865"/>
      <c r="CI5865"/>
      <c r="CJ5865"/>
      <c r="CK5865"/>
      <c r="CL5865"/>
      <c r="CM5865"/>
      <c r="CN5865"/>
      <c r="CO5865"/>
      <c r="CP5865"/>
      <c r="CQ5865"/>
      <c r="CR5865"/>
      <c r="CS5865"/>
      <c r="CT5865"/>
      <c r="CU5865"/>
      <c r="CV5865"/>
    </row>
    <row r="5866" spans="10:100" x14ac:dyDescent="0.25">
      <c r="J5866"/>
      <c r="K5866"/>
      <c r="L5866"/>
      <c r="M5866"/>
      <c r="N5866"/>
      <c r="O5866"/>
      <c r="P5866"/>
      <c r="Q5866"/>
      <c r="R5866"/>
      <c r="S5866"/>
      <c r="T5866"/>
      <c r="U5866"/>
      <c r="V5866"/>
      <c r="W5866"/>
      <c r="X5866"/>
      <c r="Y5866"/>
      <c r="Z5866"/>
      <c r="AA5866"/>
      <c r="AB5866"/>
      <c r="AC5866"/>
      <c r="AD5866"/>
      <c r="AE5866"/>
      <c r="AF5866"/>
      <c r="AG5866"/>
      <c r="AH5866"/>
      <c r="AI5866"/>
      <c r="AJ5866"/>
      <c r="AK5866"/>
      <c r="AL5866"/>
      <c r="AM5866"/>
      <c r="AN5866"/>
      <c r="AO5866"/>
      <c r="AP5866"/>
      <c r="AQ5866"/>
      <c r="AR5866"/>
      <c r="AS5866"/>
      <c r="AT5866"/>
      <c r="AU5866"/>
      <c r="AV5866"/>
      <c r="AW5866"/>
      <c r="AX5866"/>
      <c r="AY5866"/>
      <c r="AZ5866"/>
      <c r="BA5866"/>
      <c r="BB5866"/>
      <c r="BC5866"/>
      <c r="BD5866"/>
      <c r="BE5866"/>
      <c r="BF5866"/>
      <c r="BG5866"/>
      <c r="BH5866"/>
      <c r="BI5866"/>
      <c r="BJ5866"/>
      <c r="BK5866"/>
      <c r="BL5866"/>
      <c r="BM5866"/>
      <c r="BN5866"/>
      <c r="BO5866"/>
      <c r="BP5866"/>
      <c r="BQ5866"/>
      <c r="BR5866"/>
      <c r="BS5866"/>
      <c r="BT5866"/>
      <c r="BU5866"/>
      <c r="BV5866"/>
      <c r="BW5866"/>
      <c r="BX5866"/>
      <c r="BY5866"/>
      <c r="BZ5866"/>
      <c r="CA5866"/>
      <c r="CB5866"/>
      <c r="CC5866"/>
      <c r="CD5866"/>
      <c r="CE5866"/>
      <c r="CF5866"/>
      <c r="CG5866"/>
      <c r="CH5866"/>
      <c r="CI5866"/>
      <c r="CJ5866"/>
      <c r="CK5866"/>
      <c r="CL5866"/>
      <c r="CM5866"/>
      <c r="CN5866"/>
      <c r="CO5866"/>
      <c r="CP5866"/>
      <c r="CQ5866"/>
      <c r="CR5866"/>
      <c r="CS5866"/>
      <c r="CT5866"/>
      <c r="CU5866"/>
      <c r="CV5866"/>
    </row>
    <row r="5867" spans="10:100" x14ac:dyDescent="0.25">
      <c r="J5867"/>
      <c r="K5867"/>
      <c r="L5867"/>
      <c r="M5867"/>
      <c r="N5867"/>
      <c r="O5867"/>
      <c r="P5867"/>
      <c r="Q5867"/>
      <c r="R5867"/>
      <c r="S5867"/>
      <c r="T5867"/>
      <c r="U5867"/>
      <c r="V5867"/>
      <c r="W5867"/>
      <c r="X5867"/>
      <c r="Y5867"/>
      <c r="Z5867"/>
      <c r="AA5867"/>
      <c r="AB5867"/>
      <c r="AC5867"/>
      <c r="AD5867"/>
      <c r="AE5867"/>
      <c r="AF5867"/>
      <c r="AG5867"/>
      <c r="AH5867"/>
      <c r="AI5867"/>
      <c r="AJ5867"/>
      <c r="AK5867"/>
      <c r="AL5867"/>
      <c r="AM5867"/>
      <c r="AN5867"/>
      <c r="AO5867"/>
      <c r="AP5867"/>
      <c r="AQ5867"/>
      <c r="AR5867"/>
      <c r="AS5867"/>
      <c r="AT5867"/>
      <c r="AU5867"/>
      <c r="AV5867"/>
      <c r="AW5867"/>
      <c r="AX5867"/>
      <c r="AY5867"/>
      <c r="AZ5867"/>
      <c r="BA5867"/>
      <c r="BB5867"/>
      <c r="BC5867"/>
      <c r="BD5867"/>
      <c r="BE5867"/>
      <c r="BF5867"/>
      <c r="BG5867"/>
      <c r="BH5867"/>
      <c r="BI5867"/>
      <c r="BJ5867"/>
      <c r="BK5867"/>
      <c r="BL5867"/>
      <c r="BM5867"/>
      <c r="BN5867"/>
      <c r="BO5867"/>
      <c r="BP5867"/>
      <c r="BQ5867"/>
      <c r="BR5867"/>
      <c r="BS5867"/>
      <c r="BT5867"/>
      <c r="BU5867"/>
      <c r="BV5867"/>
      <c r="BW5867"/>
      <c r="BX5867"/>
      <c r="BY5867"/>
      <c r="BZ5867"/>
      <c r="CA5867"/>
      <c r="CB5867"/>
      <c r="CC5867"/>
      <c r="CD5867"/>
      <c r="CE5867"/>
      <c r="CF5867"/>
      <c r="CG5867"/>
      <c r="CH5867"/>
      <c r="CI5867"/>
      <c r="CJ5867"/>
      <c r="CK5867"/>
      <c r="CL5867"/>
      <c r="CM5867"/>
      <c r="CN5867"/>
      <c r="CO5867"/>
      <c r="CP5867"/>
      <c r="CQ5867"/>
      <c r="CR5867"/>
      <c r="CS5867"/>
      <c r="CT5867"/>
      <c r="CU5867"/>
      <c r="CV5867"/>
    </row>
    <row r="5868" spans="10:100" x14ac:dyDescent="0.25">
      <c r="J5868"/>
      <c r="K5868"/>
      <c r="L5868"/>
      <c r="M5868"/>
      <c r="N5868"/>
      <c r="O5868"/>
      <c r="P5868"/>
      <c r="Q5868"/>
      <c r="R5868"/>
      <c r="S5868"/>
      <c r="T5868"/>
      <c r="U5868"/>
      <c r="V5868"/>
      <c r="W5868"/>
      <c r="X5868"/>
      <c r="Y5868"/>
      <c r="Z5868"/>
      <c r="AA5868"/>
      <c r="AB5868"/>
      <c r="AC5868"/>
      <c r="AD5868"/>
      <c r="AE5868"/>
      <c r="AF5868"/>
      <c r="AG5868"/>
      <c r="AH5868"/>
      <c r="AI5868"/>
      <c r="AJ5868"/>
      <c r="AK5868"/>
      <c r="AL5868"/>
      <c r="AM5868"/>
      <c r="AN5868"/>
      <c r="AO5868"/>
      <c r="AP5868"/>
      <c r="AQ5868"/>
      <c r="AR5868"/>
      <c r="AS5868"/>
      <c r="AT5868"/>
      <c r="AU5868"/>
      <c r="AV5868"/>
      <c r="AW5868"/>
      <c r="AX5868"/>
      <c r="AY5868"/>
      <c r="AZ5868"/>
      <c r="BA5868"/>
      <c r="BB5868"/>
      <c r="BC5868"/>
      <c r="BD5868"/>
      <c r="BE5868"/>
      <c r="BF5868"/>
      <c r="BG5868"/>
      <c r="BH5868"/>
      <c r="BI5868"/>
      <c r="BJ5868"/>
      <c r="BK5868"/>
      <c r="BL5868"/>
      <c r="BM5868"/>
      <c r="BN5868"/>
      <c r="BO5868"/>
      <c r="BP5868"/>
      <c r="BQ5868"/>
      <c r="BR5868"/>
      <c r="BS5868"/>
      <c r="BT5868"/>
      <c r="BU5868"/>
      <c r="BV5868"/>
      <c r="BW5868"/>
      <c r="BX5868"/>
      <c r="BY5868"/>
      <c r="BZ5868"/>
      <c r="CA5868"/>
      <c r="CB5868"/>
      <c r="CC5868"/>
      <c r="CD5868"/>
      <c r="CE5868"/>
      <c r="CF5868"/>
      <c r="CG5868"/>
      <c r="CH5868"/>
      <c r="CI5868"/>
      <c r="CJ5868"/>
      <c r="CK5868"/>
      <c r="CL5868"/>
      <c r="CM5868"/>
      <c r="CN5868"/>
      <c r="CO5868"/>
      <c r="CP5868"/>
      <c r="CQ5868"/>
      <c r="CR5868"/>
      <c r="CS5868"/>
      <c r="CT5868"/>
      <c r="CU5868"/>
      <c r="CV5868"/>
    </row>
    <row r="5869" spans="10:100" x14ac:dyDescent="0.25">
      <c r="J5869"/>
      <c r="K5869"/>
      <c r="L5869"/>
      <c r="M5869"/>
      <c r="N5869"/>
      <c r="O5869"/>
      <c r="P5869"/>
      <c r="Q5869"/>
      <c r="R5869"/>
      <c r="S5869"/>
      <c r="T5869"/>
      <c r="U5869"/>
      <c r="V5869"/>
      <c r="W5869"/>
      <c r="X5869"/>
      <c r="Y5869"/>
      <c r="Z5869"/>
      <c r="AA5869"/>
      <c r="AB5869"/>
      <c r="AC5869"/>
      <c r="AD5869"/>
      <c r="AE5869"/>
      <c r="AF5869"/>
      <c r="AG5869"/>
      <c r="AH5869"/>
      <c r="AI5869"/>
      <c r="AJ5869"/>
      <c r="AK5869"/>
      <c r="AL5869"/>
      <c r="AM5869"/>
      <c r="AN5869"/>
      <c r="AO5869"/>
      <c r="AP5869"/>
      <c r="AQ5869"/>
      <c r="AR5869"/>
      <c r="AS5869"/>
      <c r="AT5869"/>
      <c r="AU5869"/>
      <c r="AV5869"/>
      <c r="AW5869"/>
      <c r="AX5869"/>
      <c r="AY5869"/>
      <c r="AZ5869"/>
      <c r="BA5869"/>
      <c r="BB5869"/>
      <c r="BC5869"/>
      <c r="BD5869"/>
      <c r="BE5869"/>
      <c r="BF5869"/>
      <c r="BG5869"/>
      <c r="BH5869"/>
      <c r="BI5869"/>
      <c r="BJ5869"/>
      <c r="BK5869"/>
      <c r="BL5869"/>
      <c r="BM5869"/>
      <c r="BN5869"/>
      <c r="BO5869"/>
      <c r="BP5869"/>
      <c r="BQ5869"/>
      <c r="BR5869"/>
      <c r="BS5869"/>
      <c r="BT5869"/>
      <c r="BU5869"/>
      <c r="BV5869"/>
      <c r="BW5869"/>
      <c r="BX5869"/>
      <c r="BY5869"/>
      <c r="BZ5869"/>
      <c r="CA5869"/>
      <c r="CB5869"/>
      <c r="CC5869"/>
      <c r="CD5869"/>
      <c r="CE5869"/>
      <c r="CF5869"/>
      <c r="CG5869"/>
      <c r="CH5869"/>
      <c r="CI5869"/>
      <c r="CJ5869"/>
      <c r="CK5869"/>
      <c r="CL5869"/>
      <c r="CM5869"/>
      <c r="CN5869"/>
      <c r="CO5869"/>
      <c r="CP5869"/>
      <c r="CQ5869"/>
      <c r="CR5869"/>
      <c r="CS5869"/>
      <c r="CT5869"/>
      <c r="CU5869"/>
      <c r="CV5869"/>
    </row>
    <row r="5870" spans="10:100" x14ac:dyDescent="0.25">
      <c r="J5870"/>
      <c r="K5870"/>
      <c r="L5870"/>
      <c r="M5870"/>
      <c r="N5870"/>
      <c r="O5870"/>
      <c r="P5870"/>
      <c r="Q5870"/>
      <c r="R5870"/>
      <c r="S5870"/>
      <c r="T5870"/>
      <c r="U5870"/>
      <c r="V5870"/>
      <c r="W5870"/>
      <c r="X5870"/>
      <c r="Y5870"/>
      <c r="Z5870"/>
      <c r="AA5870"/>
      <c r="AB5870"/>
      <c r="AC5870"/>
      <c r="AD5870"/>
      <c r="AE5870"/>
      <c r="AF5870"/>
      <c r="AG5870"/>
      <c r="AH5870"/>
      <c r="AI5870"/>
      <c r="AJ5870"/>
      <c r="AK5870"/>
      <c r="AL5870"/>
      <c r="AM5870"/>
      <c r="AN5870"/>
      <c r="AO5870"/>
      <c r="AP5870"/>
      <c r="AQ5870"/>
      <c r="AR5870"/>
      <c r="AS5870"/>
      <c r="AT5870"/>
      <c r="AU5870"/>
      <c r="AV5870"/>
      <c r="AW5870"/>
      <c r="AX5870"/>
      <c r="AY5870"/>
      <c r="AZ5870"/>
      <c r="BA5870"/>
      <c r="BB5870"/>
      <c r="BC5870"/>
      <c r="BD5870"/>
      <c r="BE5870"/>
      <c r="BF5870"/>
      <c r="BG5870"/>
      <c r="BH5870"/>
      <c r="BI5870"/>
      <c r="BJ5870"/>
      <c r="BK5870"/>
      <c r="BL5870"/>
      <c r="BM5870"/>
      <c r="BN5870"/>
      <c r="BO5870"/>
      <c r="BP5870"/>
      <c r="BQ5870"/>
      <c r="BR5870"/>
      <c r="BS5870"/>
      <c r="BT5870"/>
      <c r="BU5870"/>
      <c r="BV5870"/>
      <c r="BW5870"/>
      <c r="BX5870"/>
      <c r="BY5870"/>
      <c r="BZ5870"/>
      <c r="CA5870"/>
      <c r="CB5870"/>
      <c r="CC5870"/>
      <c r="CD5870"/>
      <c r="CE5870"/>
      <c r="CF5870"/>
      <c r="CG5870"/>
      <c r="CH5870"/>
      <c r="CI5870"/>
      <c r="CJ5870"/>
      <c r="CK5870"/>
      <c r="CL5870"/>
      <c r="CM5870"/>
      <c r="CN5870"/>
      <c r="CO5870"/>
      <c r="CP5870"/>
      <c r="CQ5870"/>
      <c r="CR5870"/>
      <c r="CS5870"/>
      <c r="CT5870"/>
      <c r="CU5870"/>
      <c r="CV5870"/>
    </row>
    <row r="5871" spans="10:100" x14ac:dyDescent="0.25">
      <c r="J5871"/>
      <c r="K5871"/>
      <c r="L5871"/>
      <c r="M5871"/>
      <c r="N5871"/>
      <c r="O5871"/>
      <c r="P5871"/>
      <c r="Q5871"/>
      <c r="R5871"/>
      <c r="S5871"/>
      <c r="T5871"/>
      <c r="U5871"/>
      <c r="V5871"/>
      <c r="W5871"/>
      <c r="X5871"/>
      <c r="Y5871"/>
      <c r="Z5871"/>
      <c r="AA5871"/>
      <c r="AB5871"/>
      <c r="AC5871"/>
      <c r="AD5871"/>
      <c r="AE5871"/>
      <c r="AF5871"/>
      <c r="AG5871"/>
      <c r="AH5871"/>
      <c r="AI5871"/>
      <c r="AJ5871"/>
      <c r="AK5871"/>
      <c r="AL5871"/>
      <c r="AM5871"/>
      <c r="AN5871"/>
      <c r="AO5871"/>
      <c r="AP5871"/>
      <c r="AQ5871"/>
      <c r="AR5871"/>
      <c r="AS5871"/>
      <c r="AT5871"/>
      <c r="AU5871"/>
      <c r="AV5871"/>
      <c r="AW5871"/>
      <c r="AX5871"/>
      <c r="AY5871"/>
      <c r="AZ5871"/>
      <c r="BA5871"/>
      <c r="BB5871"/>
      <c r="BC5871"/>
      <c r="BD5871"/>
      <c r="BE5871"/>
      <c r="BF5871"/>
      <c r="BG5871"/>
      <c r="BH5871"/>
      <c r="BI5871"/>
      <c r="BJ5871"/>
      <c r="BK5871"/>
      <c r="BL5871"/>
      <c r="BM5871"/>
      <c r="BN5871"/>
      <c r="BO5871"/>
      <c r="BP5871"/>
      <c r="BQ5871"/>
      <c r="BR5871"/>
      <c r="BS5871"/>
      <c r="BT5871"/>
      <c r="BU5871"/>
      <c r="BV5871"/>
      <c r="BW5871"/>
      <c r="BX5871"/>
      <c r="BY5871"/>
      <c r="BZ5871"/>
      <c r="CA5871"/>
      <c r="CB5871"/>
      <c r="CC5871"/>
      <c r="CD5871"/>
      <c r="CE5871"/>
      <c r="CF5871"/>
      <c r="CG5871"/>
      <c r="CH5871"/>
      <c r="CI5871"/>
      <c r="CJ5871"/>
      <c r="CK5871"/>
      <c r="CL5871"/>
      <c r="CM5871"/>
      <c r="CN5871"/>
      <c r="CO5871"/>
      <c r="CP5871"/>
      <c r="CQ5871"/>
      <c r="CR5871"/>
      <c r="CS5871"/>
      <c r="CT5871"/>
      <c r="CU5871"/>
      <c r="CV5871"/>
    </row>
    <row r="5872" spans="10:100" x14ac:dyDescent="0.25">
      <c r="J5872"/>
      <c r="K5872"/>
      <c r="L5872"/>
      <c r="M5872"/>
      <c r="N5872"/>
      <c r="O5872"/>
      <c r="P5872"/>
      <c r="Q5872"/>
      <c r="R5872"/>
      <c r="S5872"/>
      <c r="T5872"/>
      <c r="U5872"/>
      <c r="V5872"/>
      <c r="W5872"/>
      <c r="X5872"/>
      <c r="Y5872"/>
      <c r="Z5872"/>
      <c r="AA5872"/>
      <c r="AB5872"/>
      <c r="AC5872"/>
      <c r="AD5872"/>
      <c r="AE5872"/>
      <c r="AF5872"/>
      <c r="AG5872"/>
      <c r="AH5872"/>
      <c r="AI5872"/>
      <c r="AJ5872"/>
      <c r="AK5872"/>
      <c r="AL5872"/>
      <c r="AM5872"/>
      <c r="AN5872"/>
      <c r="AO5872"/>
      <c r="AP5872"/>
      <c r="AQ5872"/>
      <c r="AR5872"/>
      <c r="AS5872"/>
      <c r="AT5872"/>
      <c r="AU5872"/>
      <c r="AV5872"/>
      <c r="AW5872"/>
      <c r="AX5872"/>
      <c r="AY5872"/>
      <c r="AZ5872"/>
      <c r="BA5872"/>
      <c r="BB5872"/>
      <c r="BC5872"/>
      <c r="BD5872"/>
      <c r="BE5872"/>
      <c r="BF5872"/>
      <c r="BG5872"/>
      <c r="BH5872"/>
      <c r="BI5872"/>
      <c r="BJ5872"/>
      <c r="BK5872"/>
      <c r="BL5872"/>
      <c r="BM5872"/>
      <c r="BN5872"/>
      <c r="BO5872"/>
      <c r="BP5872"/>
      <c r="BQ5872"/>
      <c r="BR5872"/>
      <c r="BS5872"/>
      <c r="BT5872"/>
      <c r="BU5872"/>
      <c r="BV5872"/>
      <c r="BW5872"/>
      <c r="BX5872"/>
      <c r="BY5872"/>
      <c r="BZ5872"/>
      <c r="CA5872"/>
      <c r="CB5872"/>
      <c r="CC5872"/>
      <c r="CD5872"/>
      <c r="CE5872"/>
      <c r="CF5872"/>
      <c r="CG5872"/>
      <c r="CH5872"/>
      <c r="CI5872"/>
      <c r="CJ5872"/>
      <c r="CK5872"/>
      <c r="CL5872"/>
      <c r="CM5872"/>
      <c r="CN5872"/>
      <c r="CO5872"/>
      <c r="CP5872"/>
      <c r="CQ5872"/>
      <c r="CR5872"/>
      <c r="CS5872"/>
      <c r="CT5872"/>
      <c r="CU5872"/>
      <c r="CV5872"/>
    </row>
    <row r="5873" spans="10:100" x14ac:dyDescent="0.25">
      <c r="J5873"/>
      <c r="K5873"/>
      <c r="L5873"/>
      <c r="M5873"/>
      <c r="N5873"/>
      <c r="O5873"/>
      <c r="P5873"/>
      <c r="Q5873"/>
      <c r="R5873"/>
      <c r="S5873"/>
      <c r="T5873"/>
      <c r="U5873"/>
      <c r="V5873"/>
      <c r="W5873"/>
      <c r="X5873"/>
      <c r="Y5873"/>
      <c r="Z5873"/>
      <c r="AA5873"/>
      <c r="AB5873"/>
      <c r="AC5873"/>
      <c r="AD5873"/>
      <c r="AE5873"/>
      <c r="AF5873"/>
      <c r="AG5873"/>
      <c r="AH5873"/>
      <c r="AI5873"/>
      <c r="AJ5873"/>
      <c r="AK5873"/>
      <c r="AL5873"/>
      <c r="AM5873"/>
      <c r="AN5873"/>
      <c r="AO5873"/>
      <c r="AP5873"/>
      <c r="AQ5873"/>
      <c r="AR5873"/>
      <c r="AS5873"/>
      <c r="AT5873"/>
      <c r="AU5873"/>
      <c r="AV5873"/>
      <c r="AW5873"/>
      <c r="AX5873"/>
      <c r="AY5873"/>
      <c r="AZ5873"/>
      <c r="BA5873"/>
      <c r="BB5873"/>
      <c r="BC5873"/>
      <c r="BD5873"/>
      <c r="BE5873"/>
      <c r="BF5873"/>
      <c r="BG5873"/>
      <c r="BH5873"/>
      <c r="BI5873"/>
      <c r="BJ5873"/>
      <c r="BK5873"/>
      <c r="BL5873"/>
      <c r="BM5873"/>
      <c r="BN5873"/>
      <c r="BO5873"/>
      <c r="BP5873"/>
      <c r="BQ5873"/>
      <c r="BR5873"/>
      <c r="BS5873"/>
      <c r="BT5873"/>
      <c r="BU5873"/>
      <c r="BV5873"/>
      <c r="BW5873"/>
      <c r="BX5873"/>
      <c r="BY5873"/>
      <c r="BZ5873"/>
      <c r="CA5873"/>
      <c r="CB5873"/>
      <c r="CC5873"/>
      <c r="CD5873"/>
      <c r="CE5873"/>
      <c r="CF5873"/>
      <c r="CG5873"/>
      <c r="CH5873"/>
      <c r="CI5873"/>
      <c r="CJ5873"/>
      <c r="CK5873"/>
      <c r="CL5873"/>
      <c r="CM5873"/>
      <c r="CN5873"/>
      <c r="CO5873"/>
      <c r="CP5873"/>
      <c r="CQ5873"/>
      <c r="CR5873"/>
      <c r="CS5873"/>
      <c r="CT5873"/>
      <c r="CU5873"/>
      <c r="CV5873"/>
    </row>
    <row r="5874" spans="10:100" x14ac:dyDescent="0.25">
      <c r="J5874"/>
      <c r="K5874"/>
      <c r="L5874"/>
      <c r="M5874"/>
      <c r="N5874"/>
      <c r="O5874"/>
      <c r="P5874"/>
      <c r="Q5874"/>
      <c r="R5874"/>
      <c r="S5874"/>
      <c r="T5874"/>
      <c r="U5874"/>
      <c r="V5874"/>
      <c r="W5874"/>
      <c r="X5874"/>
      <c r="Y5874"/>
      <c r="Z5874"/>
      <c r="AA5874"/>
      <c r="AB5874"/>
      <c r="AC5874"/>
      <c r="AD5874"/>
      <c r="AE5874"/>
      <c r="AF5874"/>
      <c r="AG5874"/>
      <c r="AH5874"/>
      <c r="AI5874"/>
      <c r="AJ5874"/>
      <c r="AK5874"/>
      <c r="AL5874"/>
      <c r="AM5874"/>
      <c r="AN5874"/>
      <c r="AO5874"/>
      <c r="AP5874"/>
      <c r="AQ5874"/>
      <c r="AR5874"/>
      <c r="AS5874"/>
      <c r="AT5874"/>
      <c r="AU5874"/>
      <c r="AV5874"/>
      <c r="AW5874"/>
      <c r="AX5874"/>
      <c r="AY5874"/>
      <c r="AZ5874"/>
      <c r="BA5874"/>
      <c r="BB5874"/>
      <c r="BC5874"/>
      <c r="BD5874"/>
      <c r="BE5874"/>
      <c r="BF5874"/>
      <c r="BG5874"/>
      <c r="BH5874"/>
      <c r="BI5874"/>
      <c r="BJ5874"/>
      <c r="BK5874"/>
      <c r="BL5874"/>
      <c r="BM5874"/>
      <c r="BN5874"/>
      <c r="BO5874"/>
      <c r="BP5874"/>
      <c r="BQ5874"/>
      <c r="BR5874"/>
      <c r="BS5874"/>
      <c r="BT5874"/>
      <c r="BU5874"/>
      <c r="BV5874"/>
      <c r="BW5874"/>
      <c r="BX5874"/>
      <c r="BY5874"/>
      <c r="BZ5874"/>
      <c r="CA5874"/>
      <c r="CB5874"/>
      <c r="CC5874"/>
      <c r="CD5874"/>
      <c r="CE5874"/>
      <c r="CF5874"/>
      <c r="CG5874"/>
      <c r="CH5874"/>
      <c r="CI5874"/>
      <c r="CJ5874"/>
      <c r="CK5874"/>
      <c r="CL5874"/>
      <c r="CM5874"/>
      <c r="CN5874"/>
      <c r="CO5874"/>
      <c r="CP5874"/>
      <c r="CQ5874"/>
      <c r="CR5874"/>
      <c r="CS5874"/>
      <c r="CT5874"/>
      <c r="CU5874"/>
      <c r="CV5874"/>
    </row>
    <row r="5875" spans="10:100" x14ac:dyDescent="0.25">
      <c r="J5875"/>
      <c r="K5875"/>
      <c r="L5875"/>
      <c r="M5875"/>
      <c r="N5875"/>
      <c r="O5875"/>
      <c r="P5875"/>
      <c r="Q5875"/>
      <c r="R5875"/>
      <c r="S5875"/>
      <c r="T5875"/>
      <c r="U5875"/>
      <c r="V5875"/>
      <c r="W5875"/>
      <c r="X5875"/>
      <c r="Y5875"/>
      <c r="Z5875"/>
      <c r="AA5875"/>
      <c r="AB5875"/>
      <c r="AC5875"/>
      <c r="AD5875"/>
      <c r="AE5875"/>
      <c r="AF5875"/>
      <c r="AG5875"/>
      <c r="AH5875"/>
      <c r="AI5875"/>
      <c r="AJ5875"/>
      <c r="AK5875"/>
      <c r="AL5875"/>
      <c r="AM5875"/>
      <c r="AN5875"/>
      <c r="AO5875"/>
      <c r="AP5875"/>
      <c r="AQ5875"/>
      <c r="AR5875"/>
      <c r="AS5875"/>
      <c r="AT5875"/>
      <c r="AU5875"/>
      <c r="AV5875"/>
      <c r="AW5875"/>
      <c r="AX5875"/>
      <c r="AY5875"/>
      <c r="AZ5875"/>
      <c r="BA5875"/>
      <c r="BB5875"/>
      <c r="BC5875"/>
      <c r="BD5875"/>
      <c r="BE5875"/>
      <c r="BF5875"/>
      <c r="BG5875"/>
      <c r="BH5875"/>
      <c r="BI5875"/>
      <c r="BJ5875"/>
      <c r="BK5875"/>
      <c r="BL5875"/>
      <c r="BM5875"/>
      <c r="BN5875"/>
      <c r="BO5875"/>
      <c r="BP5875"/>
      <c r="BQ5875"/>
      <c r="BR5875"/>
      <c r="BS5875"/>
      <c r="BT5875"/>
      <c r="BU5875"/>
      <c r="BV5875"/>
      <c r="BW5875"/>
      <c r="BX5875"/>
      <c r="BY5875"/>
      <c r="BZ5875"/>
      <c r="CA5875"/>
      <c r="CB5875"/>
      <c r="CC5875"/>
      <c r="CD5875"/>
      <c r="CE5875"/>
      <c r="CF5875"/>
      <c r="CG5875"/>
      <c r="CH5875"/>
      <c r="CI5875"/>
      <c r="CJ5875"/>
      <c r="CK5875"/>
      <c r="CL5875"/>
      <c r="CM5875"/>
      <c r="CN5875"/>
      <c r="CO5875"/>
      <c r="CP5875"/>
      <c r="CQ5875"/>
      <c r="CR5875"/>
      <c r="CS5875"/>
      <c r="CT5875"/>
      <c r="CU5875"/>
      <c r="CV5875"/>
    </row>
    <row r="5876" spans="10:100" x14ac:dyDescent="0.25">
      <c r="J5876"/>
      <c r="K5876"/>
      <c r="L5876"/>
      <c r="M5876"/>
      <c r="N5876"/>
      <c r="O5876"/>
      <c r="P5876"/>
      <c r="Q5876"/>
      <c r="R5876"/>
      <c r="S5876"/>
      <c r="T5876"/>
      <c r="U5876"/>
      <c r="V5876"/>
      <c r="W5876"/>
      <c r="X5876"/>
      <c r="Y5876"/>
      <c r="Z5876"/>
      <c r="AA5876"/>
      <c r="AB5876"/>
      <c r="AC5876"/>
      <c r="AD5876"/>
      <c r="AE5876"/>
      <c r="AF5876"/>
      <c r="AG5876"/>
      <c r="AH5876"/>
      <c r="AI5876"/>
      <c r="AJ5876"/>
      <c r="AK5876"/>
      <c r="AL5876"/>
      <c r="AM5876"/>
      <c r="AN5876"/>
      <c r="AO5876"/>
      <c r="AP5876"/>
      <c r="AQ5876"/>
      <c r="AR5876"/>
      <c r="AS5876"/>
      <c r="AT5876"/>
      <c r="AU5876"/>
      <c r="AV5876"/>
      <c r="AW5876"/>
      <c r="AX5876"/>
      <c r="AY5876"/>
      <c r="AZ5876"/>
      <c r="BA5876"/>
      <c r="BB5876"/>
      <c r="BC5876"/>
      <c r="BD5876"/>
      <c r="BE5876"/>
      <c r="BF5876"/>
      <c r="BG5876"/>
      <c r="BH5876"/>
      <c r="BI5876"/>
      <c r="BJ5876"/>
      <c r="BK5876"/>
      <c r="BL5876"/>
      <c r="BM5876"/>
      <c r="BN5876"/>
      <c r="BO5876"/>
      <c r="BP5876"/>
      <c r="BQ5876"/>
      <c r="BR5876"/>
      <c r="BS5876"/>
      <c r="BT5876"/>
      <c r="BU5876"/>
      <c r="BV5876"/>
      <c r="BW5876"/>
      <c r="BX5876"/>
      <c r="BY5876"/>
      <c r="BZ5876"/>
      <c r="CA5876"/>
      <c r="CB5876"/>
      <c r="CC5876"/>
      <c r="CD5876"/>
      <c r="CE5876"/>
      <c r="CF5876"/>
      <c r="CG5876"/>
      <c r="CH5876"/>
      <c r="CI5876"/>
      <c r="CJ5876"/>
      <c r="CK5876"/>
      <c r="CL5876"/>
      <c r="CM5876"/>
      <c r="CN5876"/>
      <c r="CO5876"/>
      <c r="CP5876"/>
      <c r="CQ5876"/>
      <c r="CR5876"/>
      <c r="CS5876"/>
      <c r="CT5876"/>
      <c r="CU5876"/>
      <c r="CV5876"/>
    </row>
    <row r="5877" spans="10:100" x14ac:dyDescent="0.25">
      <c r="J5877"/>
      <c r="K5877"/>
      <c r="L5877"/>
      <c r="M5877"/>
      <c r="N5877"/>
      <c r="O5877"/>
      <c r="P5877"/>
      <c r="Q5877"/>
      <c r="R5877"/>
      <c r="S5877"/>
      <c r="T5877"/>
      <c r="U5877"/>
      <c r="V5877"/>
      <c r="W5877"/>
      <c r="X5877"/>
      <c r="Y5877"/>
      <c r="Z5877"/>
      <c r="AA5877"/>
      <c r="AB5877"/>
      <c r="AC5877"/>
      <c r="AD5877"/>
      <c r="AE5877"/>
      <c r="AF5877"/>
      <c r="AG5877"/>
      <c r="AH5877"/>
      <c r="AI5877"/>
      <c r="AJ5877"/>
      <c r="AK5877"/>
      <c r="AL5877"/>
      <c r="AM5877"/>
      <c r="AN5877"/>
      <c r="AO5877"/>
      <c r="AP5877"/>
      <c r="AQ5877"/>
      <c r="AR5877"/>
      <c r="AS5877"/>
      <c r="AT5877"/>
      <c r="AU5877"/>
      <c r="AV5877"/>
      <c r="AW5877"/>
      <c r="AX5877"/>
      <c r="AY5877"/>
      <c r="AZ5877"/>
      <c r="BA5877"/>
      <c r="BB5877"/>
      <c r="BC5877"/>
      <c r="BD5877"/>
      <c r="BE5877"/>
      <c r="BF5877"/>
      <c r="BG5877"/>
      <c r="BH5877"/>
      <c r="BI5877"/>
      <c r="BJ5877"/>
      <c r="BK5877"/>
      <c r="BL5877"/>
      <c r="BM5877"/>
      <c r="BN5877"/>
      <c r="BO5877"/>
      <c r="BP5877"/>
      <c r="BQ5877"/>
      <c r="BR5877"/>
      <c r="BS5877"/>
      <c r="BT5877"/>
      <c r="BU5877"/>
      <c r="BV5877"/>
      <c r="BW5877"/>
      <c r="BX5877"/>
      <c r="BY5877"/>
      <c r="BZ5877"/>
      <c r="CA5877"/>
      <c r="CB5877"/>
      <c r="CC5877"/>
      <c r="CD5877"/>
      <c r="CE5877"/>
      <c r="CF5877"/>
      <c r="CG5877"/>
      <c r="CH5877"/>
      <c r="CI5877"/>
      <c r="CJ5877"/>
      <c r="CK5877"/>
      <c r="CL5877"/>
      <c r="CM5877"/>
      <c r="CN5877"/>
      <c r="CO5877"/>
      <c r="CP5877"/>
      <c r="CQ5877"/>
      <c r="CR5877"/>
      <c r="CS5877"/>
      <c r="CT5877"/>
      <c r="CU5877"/>
      <c r="CV5877"/>
    </row>
    <row r="5878" spans="10:100" x14ac:dyDescent="0.25">
      <c r="J5878"/>
      <c r="K5878"/>
      <c r="L5878"/>
      <c r="M5878"/>
      <c r="N5878"/>
      <c r="O5878"/>
      <c r="P5878"/>
      <c r="Q5878"/>
      <c r="R5878"/>
      <c r="S5878"/>
      <c r="T5878"/>
      <c r="U5878"/>
      <c r="V5878"/>
      <c r="W5878"/>
      <c r="X5878"/>
      <c r="Y5878"/>
      <c r="Z5878"/>
      <c r="AA5878"/>
      <c r="AB5878"/>
      <c r="AC5878"/>
      <c r="AD5878"/>
      <c r="AE5878"/>
      <c r="AF5878"/>
      <c r="AG5878"/>
      <c r="AH5878"/>
      <c r="AI5878"/>
      <c r="AJ5878"/>
      <c r="AK5878"/>
      <c r="AL5878"/>
      <c r="AM5878"/>
      <c r="AN5878"/>
      <c r="AO5878"/>
      <c r="AP5878"/>
      <c r="AQ5878"/>
      <c r="AR5878"/>
      <c r="AS5878"/>
      <c r="AT5878"/>
      <c r="AU5878"/>
      <c r="AV5878"/>
      <c r="AW5878"/>
      <c r="AX5878"/>
      <c r="AY5878"/>
      <c r="AZ5878"/>
      <c r="BA5878"/>
      <c r="BB5878"/>
      <c r="BC5878"/>
      <c r="BD5878"/>
      <c r="BE5878"/>
      <c r="BF5878"/>
      <c r="BG5878"/>
      <c r="BH5878"/>
      <c r="BI5878"/>
      <c r="BJ5878"/>
      <c r="BK5878"/>
      <c r="BL5878"/>
      <c r="BM5878"/>
      <c r="BN5878"/>
      <c r="BO5878"/>
      <c r="BP5878"/>
      <c r="BQ5878"/>
      <c r="BR5878"/>
      <c r="BS5878"/>
      <c r="BT5878"/>
      <c r="BU5878"/>
      <c r="BV5878"/>
      <c r="BW5878"/>
      <c r="BX5878"/>
      <c r="BY5878"/>
      <c r="BZ5878"/>
      <c r="CA5878"/>
      <c r="CB5878"/>
      <c r="CC5878"/>
      <c r="CD5878"/>
      <c r="CE5878"/>
      <c r="CF5878"/>
      <c r="CG5878"/>
      <c r="CH5878"/>
      <c r="CI5878"/>
      <c r="CJ5878"/>
      <c r="CK5878"/>
      <c r="CL5878"/>
      <c r="CM5878"/>
      <c r="CN5878"/>
      <c r="CO5878"/>
      <c r="CP5878"/>
      <c r="CQ5878"/>
      <c r="CR5878"/>
      <c r="CS5878"/>
      <c r="CT5878"/>
      <c r="CU5878"/>
      <c r="CV5878"/>
    </row>
    <row r="5879" spans="10:100" x14ac:dyDescent="0.25">
      <c r="J5879"/>
      <c r="K5879"/>
      <c r="L5879"/>
      <c r="M5879"/>
      <c r="N5879"/>
      <c r="O5879"/>
      <c r="P5879"/>
      <c r="Q5879"/>
      <c r="R5879"/>
      <c r="S5879"/>
      <c r="T5879"/>
      <c r="U5879"/>
      <c r="V5879"/>
      <c r="W5879"/>
      <c r="X5879"/>
      <c r="Y5879"/>
      <c r="Z5879"/>
      <c r="AA5879"/>
      <c r="AB5879"/>
      <c r="AC5879"/>
      <c r="AD5879"/>
      <c r="AE5879"/>
      <c r="AF5879"/>
      <c r="AG5879"/>
      <c r="AH5879"/>
      <c r="AI5879"/>
      <c r="AJ5879"/>
      <c r="AK5879"/>
      <c r="AL5879"/>
      <c r="AM5879"/>
      <c r="AN5879"/>
      <c r="AO5879"/>
      <c r="AP5879"/>
      <c r="AQ5879"/>
      <c r="AR5879"/>
      <c r="AS5879"/>
      <c r="AT5879"/>
      <c r="AU5879"/>
      <c r="AV5879"/>
      <c r="AW5879"/>
      <c r="AX5879"/>
      <c r="AY5879"/>
      <c r="AZ5879"/>
      <c r="BA5879"/>
      <c r="BB5879"/>
      <c r="BC5879"/>
      <c r="BD5879"/>
      <c r="BE5879"/>
      <c r="BF5879"/>
      <c r="BG5879"/>
      <c r="BH5879"/>
      <c r="BI5879"/>
      <c r="BJ5879"/>
      <c r="BK5879"/>
      <c r="BL5879"/>
      <c r="BM5879"/>
      <c r="BN5879"/>
      <c r="BO5879"/>
      <c r="BP5879"/>
      <c r="BQ5879"/>
      <c r="BR5879"/>
      <c r="BS5879"/>
      <c r="BT5879"/>
      <c r="BU5879"/>
      <c r="BV5879"/>
      <c r="BW5879"/>
      <c r="BX5879"/>
      <c r="BY5879"/>
      <c r="BZ5879"/>
      <c r="CA5879"/>
      <c r="CB5879"/>
      <c r="CC5879"/>
      <c r="CD5879"/>
      <c r="CE5879"/>
      <c r="CF5879"/>
      <c r="CG5879"/>
      <c r="CH5879"/>
      <c r="CI5879"/>
      <c r="CJ5879"/>
      <c r="CK5879"/>
      <c r="CL5879"/>
      <c r="CM5879"/>
      <c r="CN5879"/>
      <c r="CO5879"/>
      <c r="CP5879"/>
      <c r="CQ5879"/>
      <c r="CR5879"/>
      <c r="CS5879"/>
      <c r="CT5879"/>
      <c r="CU5879"/>
      <c r="CV5879"/>
    </row>
    <row r="5880" spans="10:100" x14ac:dyDescent="0.25">
      <c r="J5880"/>
      <c r="K5880"/>
      <c r="L5880"/>
      <c r="M5880"/>
      <c r="N5880"/>
      <c r="O5880"/>
      <c r="P5880"/>
      <c r="Q5880"/>
      <c r="R5880"/>
      <c r="S5880"/>
      <c r="T5880"/>
      <c r="U5880"/>
      <c r="V5880"/>
      <c r="W5880"/>
      <c r="X5880"/>
      <c r="Y5880"/>
      <c r="Z5880"/>
      <c r="AA5880"/>
      <c r="AB5880"/>
      <c r="AC5880"/>
      <c r="AD5880"/>
      <c r="AE5880"/>
      <c r="AF5880"/>
      <c r="AG5880"/>
      <c r="AH5880"/>
      <c r="AI5880"/>
      <c r="AJ5880"/>
      <c r="AK5880"/>
      <c r="AL5880"/>
      <c r="AM5880"/>
      <c r="AN5880"/>
      <c r="AO5880"/>
      <c r="AP5880"/>
      <c r="AQ5880"/>
      <c r="AR5880"/>
      <c r="AS5880"/>
      <c r="AT5880"/>
      <c r="AU5880"/>
      <c r="AV5880"/>
      <c r="AW5880"/>
      <c r="AX5880"/>
      <c r="AY5880"/>
      <c r="AZ5880"/>
      <c r="BA5880"/>
      <c r="BB5880"/>
      <c r="BC5880"/>
      <c r="BD5880"/>
      <c r="BE5880"/>
      <c r="BF5880"/>
      <c r="BG5880"/>
      <c r="BH5880"/>
      <c r="BI5880"/>
      <c r="BJ5880"/>
      <c r="BK5880"/>
      <c r="BL5880"/>
      <c r="BM5880"/>
      <c r="BN5880"/>
      <c r="BO5880"/>
      <c r="BP5880"/>
      <c r="BQ5880"/>
      <c r="BR5880"/>
      <c r="BS5880"/>
      <c r="BT5880"/>
      <c r="BU5880"/>
      <c r="BV5880"/>
      <c r="BW5880"/>
      <c r="BX5880"/>
      <c r="BY5880"/>
      <c r="BZ5880"/>
      <c r="CA5880"/>
      <c r="CB5880"/>
      <c r="CC5880"/>
      <c r="CD5880"/>
      <c r="CE5880"/>
      <c r="CF5880"/>
      <c r="CG5880"/>
      <c r="CH5880"/>
      <c r="CI5880"/>
      <c r="CJ5880"/>
      <c r="CK5880"/>
      <c r="CL5880"/>
      <c r="CM5880"/>
      <c r="CN5880"/>
      <c r="CO5880"/>
      <c r="CP5880"/>
      <c r="CQ5880"/>
      <c r="CR5880"/>
      <c r="CS5880"/>
      <c r="CT5880"/>
      <c r="CU5880"/>
      <c r="CV5880"/>
    </row>
    <row r="5881" spans="10:100" x14ac:dyDescent="0.25">
      <c r="J5881"/>
      <c r="K5881"/>
      <c r="L5881"/>
      <c r="M5881"/>
      <c r="N5881"/>
      <c r="O5881"/>
      <c r="P5881"/>
      <c r="Q5881"/>
      <c r="R5881"/>
      <c r="S5881"/>
      <c r="T5881"/>
      <c r="U5881"/>
      <c r="V5881"/>
      <c r="W5881"/>
      <c r="X5881"/>
      <c r="Y5881"/>
      <c r="Z5881"/>
      <c r="AA5881"/>
      <c r="AB5881"/>
      <c r="AC5881"/>
      <c r="AD5881"/>
      <c r="AE5881"/>
      <c r="AF5881"/>
      <c r="AG5881"/>
      <c r="AH5881"/>
      <c r="AI5881"/>
      <c r="AJ5881"/>
      <c r="AK5881"/>
      <c r="AL5881"/>
      <c r="AM5881"/>
      <c r="AN5881"/>
      <c r="AO5881"/>
      <c r="AP5881"/>
      <c r="AQ5881"/>
      <c r="AR5881"/>
      <c r="AS5881"/>
      <c r="AT5881"/>
      <c r="AU5881"/>
      <c r="AV5881"/>
      <c r="AW5881"/>
      <c r="AX5881"/>
      <c r="AY5881"/>
      <c r="AZ5881"/>
      <c r="BA5881"/>
      <c r="BB5881"/>
      <c r="BC5881"/>
      <c r="BD5881"/>
      <c r="BE5881"/>
      <c r="BF5881"/>
      <c r="BG5881"/>
      <c r="BH5881"/>
      <c r="BI5881"/>
      <c r="BJ5881"/>
      <c r="BK5881"/>
      <c r="BL5881"/>
      <c r="BM5881"/>
      <c r="BN5881"/>
      <c r="BO5881"/>
      <c r="BP5881"/>
      <c r="BQ5881"/>
      <c r="BR5881"/>
      <c r="BS5881"/>
      <c r="BT5881"/>
      <c r="BU5881"/>
      <c r="BV5881"/>
      <c r="BW5881"/>
      <c r="BX5881"/>
      <c r="BY5881"/>
      <c r="BZ5881"/>
      <c r="CA5881"/>
      <c r="CB5881"/>
      <c r="CC5881"/>
      <c r="CD5881"/>
      <c r="CE5881"/>
      <c r="CF5881"/>
      <c r="CG5881"/>
      <c r="CH5881"/>
      <c r="CI5881"/>
      <c r="CJ5881"/>
      <c r="CK5881"/>
      <c r="CL5881"/>
      <c r="CM5881"/>
      <c r="CN5881"/>
      <c r="CO5881"/>
      <c r="CP5881"/>
      <c r="CQ5881"/>
      <c r="CR5881"/>
      <c r="CS5881"/>
      <c r="CT5881"/>
      <c r="CU5881"/>
      <c r="CV5881"/>
    </row>
    <row r="5882" spans="10:100" x14ac:dyDescent="0.25">
      <c r="J5882"/>
      <c r="K5882"/>
      <c r="L5882"/>
      <c r="M5882"/>
      <c r="N5882"/>
      <c r="O5882"/>
      <c r="P5882"/>
      <c r="Q5882"/>
      <c r="R5882"/>
      <c r="S5882"/>
      <c r="T5882"/>
      <c r="U5882"/>
      <c r="V5882"/>
      <c r="W5882"/>
      <c r="X5882"/>
      <c r="Y5882"/>
      <c r="Z5882"/>
      <c r="AA5882"/>
      <c r="AB5882"/>
      <c r="AC5882"/>
      <c r="AD5882"/>
      <c r="AE5882"/>
      <c r="AF5882"/>
      <c r="AG5882"/>
      <c r="AH5882"/>
      <c r="AI5882"/>
      <c r="AJ5882"/>
      <c r="AK5882"/>
      <c r="AL5882"/>
      <c r="AM5882"/>
      <c r="AN5882"/>
      <c r="AO5882"/>
      <c r="AP5882"/>
      <c r="AQ5882"/>
      <c r="AR5882"/>
      <c r="AS5882"/>
      <c r="AT5882"/>
      <c r="AU5882"/>
      <c r="AV5882"/>
      <c r="AW5882"/>
      <c r="AX5882"/>
      <c r="AY5882"/>
      <c r="AZ5882"/>
      <c r="BA5882"/>
      <c r="BB5882"/>
      <c r="BC5882"/>
      <c r="BD5882"/>
      <c r="BE5882"/>
      <c r="BF5882"/>
      <c r="BG5882"/>
      <c r="BH5882"/>
      <c r="BI5882"/>
      <c r="BJ5882"/>
      <c r="BK5882"/>
      <c r="BL5882"/>
      <c r="BM5882"/>
      <c r="BN5882"/>
      <c r="BO5882"/>
      <c r="BP5882"/>
      <c r="BQ5882"/>
      <c r="BR5882"/>
      <c r="BS5882"/>
      <c r="BT5882"/>
      <c r="BU5882"/>
      <c r="BV5882"/>
      <c r="BW5882"/>
      <c r="BX5882"/>
      <c r="BY5882"/>
      <c r="BZ5882"/>
      <c r="CA5882"/>
      <c r="CB5882"/>
      <c r="CC5882"/>
      <c r="CD5882"/>
      <c r="CE5882"/>
      <c r="CF5882"/>
      <c r="CG5882"/>
      <c r="CH5882"/>
      <c r="CI5882"/>
      <c r="CJ5882"/>
      <c r="CK5882"/>
      <c r="CL5882"/>
      <c r="CM5882"/>
      <c r="CN5882"/>
      <c r="CO5882"/>
      <c r="CP5882"/>
      <c r="CQ5882"/>
      <c r="CR5882"/>
      <c r="CS5882"/>
      <c r="CT5882"/>
      <c r="CU5882"/>
      <c r="CV5882"/>
    </row>
    <row r="5883" spans="10:100" x14ac:dyDescent="0.25">
      <c r="J5883"/>
      <c r="K5883"/>
      <c r="L5883"/>
      <c r="M5883"/>
      <c r="N5883"/>
      <c r="O5883"/>
      <c r="P5883"/>
      <c r="Q5883"/>
      <c r="R5883"/>
      <c r="S5883"/>
      <c r="T5883"/>
      <c r="U5883"/>
      <c r="V5883"/>
      <c r="W5883"/>
      <c r="X5883"/>
      <c r="Y5883"/>
      <c r="Z5883"/>
      <c r="AA5883"/>
      <c r="AB5883"/>
      <c r="AC5883"/>
      <c r="AD5883"/>
      <c r="AE5883"/>
      <c r="AF5883"/>
      <c r="AG5883"/>
      <c r="AH5883"/>
      <c r="AI5883"/>
      <c r="AJ5883"/>
      <c r="AK5883"/>
      <c r="AL5883"/>
      <c r="AM5883"/>
      <c r="AN5883"/>
      <c r="AO5883"/>
      <c r="AP5883"/>
      <c r="AQ5883"/>
      <c r="AR5883"/>
      <c r="AS5883"/>
      <c r="AT5883"/>
      <c r="AU5883"/>
      <c r="AV5883"/>
      <c r="AW5883"/>
      <c r="AX5883"/>
      <c r="AY5883"/>
      <c r="AZ5883"/>
      <c r="BA5883"/>
      <c r="BB5883"/>
      <c r="BC5883"/>
      <c r="BD5883"/>
      <c r="BE5883"/>
      <c r="BF5883"/>
      <c r="BG5883"/>
      <c r="BH5883"/>
      <c r="BI5883"/>
      <c r="BJ5883"/>
      <c r="BK5883"/>
      <c r="BL5883"/>
      <c r="BM5883"/>
      <c r="BN5883"/>
      <c r="BO5883"/>
      <c r="BP5883"/>
      <c r="BQ5883"/>
      <c r="BR5883"/>
      <c r="BS5883"/>
      <c r="BT5883"/>
      <c r="BU5883"/>
      <c r="BV5883"/>
      <c r="BW5883"/>
      <c r="BX5883"/>
      <c r="BY5883"/>
      <c r="BZ5883"/>
      <c r="CA5883"/>
      <c r="CB5883"/>
      <c r="CC5883"/>
      <c r="CD5883"/>
      <c r="CE5883"/>
      <c r="CF5883"/>
      <c r="CG5883"/>
      <c r="CH5883"/>
      <c r="CI5883"/>
      <c r="CJ5883"/>
      <c r="CK5883"/>
      <c r="CL5883"/>
      <c r="CM5883"/>
      <c r="CN5883"/>
      <c r="CO5883"/>
      <c r="CP5883"/>
      <c r="CQ5883"/>
      <c r="CR5883"/>
      <c r="CS5883"/>
      <c r="CT5883"/>
      <c r="CU5883"/>
      <c r="CV5883"/>
    </row>
    <row r="5884" spans="10:100" x14ac:dyDescent="0.25">
      <c r="J5884"/>
      <c r="K5884"/>
      <c r="L5884"/>
      <c r="M5884"/>
      <c r="N5884"/>
      <c r="O5884"/>
      <c r="P5884"/>
      <c r="Q5884"/>
      <c r="R5884"/>
      <c r="S5884"/>
      <c r="T5884"/>
      <c r="U5884"/>
      <c r="V5884"/>
      <c r="W5884"/>
      <c r="X5884"/>
      <c r="Y5884"/>
      <c r="Z5884"/>
      <c r="AA5884"/>
      <c r="AB5884"/>
      <c r="AC5884"/>
      <c r="AD5884"/>
      <c r="AE5884"/>
      <c r="AF5884"/>
      <c r="AG5884"/>
      <c r="AH5884"/>
      <c r="AI5884"/>
      <c r="AJ5884"/>
      <c r="AK5884"/>
      <c r="AL5884"/>
      <c r="AM5884"/>
      <c r="AN5884"/>
      <c r="AO5884"/>
      <c r="AP5884"/>
      <c r="AQ5884"/>
      <c r="AR5884"/>
      <c r="AS5884"/>
      <c r="AT5884"/>
      <c r="AU5884"/>
      <c r="AV5884"/>
      <c r="AW5884"/>
      <c r="AX5884"/>
      <c r="AY5884"/>
      <c r="AZ5884"/>
      <c r="BA5884"/>
      <c r="BB5884"/>
      <c r="BC5884"/>
      <c r="BD5884"/>
      <c r="BE5884"/>
      <c r="BF5884"/>
      <c r="BG5884"/>
      <c r="BH5884"/>
      <c r="BI5884"/>
      <c r="BJ5884"/>
      <c r="BK5884"/>
      <c r="BL5884"/>
      <c r="BM5884"/>
      <c r="BN5884"/>
      <c r="BO5884"/>
      <c r="BP5884"/>
      <c r="BQ5884"/>
      <c r="BR5884"/>
      <c r="BS5884"/>
      <c r="BT5884"/>
      <c r="BU5884"/>
      <c r="BV5884"/>
      <c r="BW5884"/>
      <c r="BX5884"/>
      <c r="BY5884"/>
      <c r="BZ5884"/>
      <c r="CA5884"/>
      <c r="CB5884"/>
      <c r="CC5884"/>
      <c r="CD5884"/>
      <c r="CE5884"/>
      <c r="CF5884"/>
      <c r="CG5884"/>
      <c r="CH5884"/>
      <c r="CI5884"/>
      <c r="CJ5884"/>
      <c r="CK5884"/>
      <c r="CL5884"/>
      <c r="CM5884"/>
      <c r="CN5884"/>
      <c r="CO5884"/>
      <c r="CP5884"/>
      <c r="CQ5884"/>
      <c r="CR5884"/>
      <c r="CS5884"/>
      <c r="CT5884"/>
      <c r="CU5884"/>
      <c r="CV5884"/>
    </row>
    <row r="5885" spans="10:100" x14ac:dyDescent="0.25">
      <c r="J5885"/>
      <c r="K5885"/>
      <c r="L5885"/>
      <c r="M5885"/>
      <c r="N5885"/>
      <c r="O5885"/>
      <c r="P5885"/>
      <c r="Q5885"/>
      <c r="R5885"/>
      <c r="S5885"/>
      <c r="T5885"/>
      <c r="U5885"/>
      <c r="V5885"/>
      <c r="W5885"/>
      <c r="X5885"/>
      <c r="Y5885"/>
      <c r="Z5885"/>
      <c r="AA5885"/>
      <c r="AB5885"/>
      <c r="AC5885"/>
      <c r="AD5885"/>
      <c r="AE5885"/>
      <c r="AF5885"/>
      <c r="AG5885"/>
      <c r="AH5885"/>
      <c r="AI5885"/>
      <c r="AJ5885"/>
      <c r="AK5885"/>
      <c r="AL5885"/>
      <c r="AM5885"/>
      <c r="AN5885"/>
      <c r="AO5885"/>
      <c r="AP5885"/>
      <c r="AQ5885"/>
      <c r="AR5885"/>
      <c r="AS5885"/>
      <c r="AT5885"/>
      <c r="AU5885"/>
      <c r="AV5885"/>
      <c r="AW5885"/>
      <c r="AX5885"/>
      <c r="AY5885"/>
      <c r="AZ5885"/>
      <c r="BA5885"/>
      <c r="BB5885"/>
      <c r="BC5885"/>
      <c r="BD5885"/>
      <c r="BE5885"/>
      <c r="BF5885"/>
      <c r="BG5885"/>
      <c r="BH5885"/>
      <c r="BI5885"/>
      <c r="BJ5885"/>
      <c r="BK5885"/>
      <c r="BL5885"/>
      <c r="BM5885"/>
      <c r="BN5885"/>
      <c r="BO5885"/>
      <c r="BP5885"/>
      <c r="BQ5885"/>
      <c r="BR5885"/>
      <c r="BS5885"/>
      <c r="BT5885"/>
      <c r="BU5885"/>
      <c r="BV5885"/>
      <c r="BW5885"/>
      <c r="BX5885"/>
      <c r="BY5885"/>
      <c r="BZ5885"/>
      <c r="CA5885"/>
      <c r="CB5885"/>
      <c r="CC5885"/>
      <c r="CD5885"/>
      <c r="CE5885"/>
      <c r="CF5885"/>
      <c r="CG5885"/>
      <c r="CH5885"/>
      <c r="CI5885"/>
      <c r="CJ5885"/>
      <c r="CK5885"/>
      <c r="CL5885"/>
      <c r="CM5885"/>
      <c r="CN5885"/>
      <c r="CO5885"/>
      <c r="CP5885"/>
      <c r="CQ5885"/>
      <c r="CR5885"/>
      <c r="CS5885"/>
      <c r="CT5885"/>
      <c r="CU5885"/>
      <c r="CV5885"/>
    </row>
    <row r="5886" spans="10:100" x14ac:dyDescent="0.25">
      <c r="J5886"/>
      <c r="K5886"/>
      <c r="L5886"/>
      <c r="M5886"/>
      <c r="N5886"/>
      <c r="O5886"/>
      <c r="P5886"/>
      <c r="Q5886"/>
      <c r="R5886"/>
      <c r="S5886"/>
      <c r="T5886"/>
      <c r="U5886"/>
      <c r="V5886"/>
      <c r="W5886"/>
      <c r="X5886"/>
      <c r="Y5886"/>
      <c r="Z5886"/>
      <c r="AA5886"/>
      <c r="AB5886"/>
      <c r="AC5886"/>
      <c r="AD5886"/>
      <c r="AE5886"/>
      <c r="AF5886"/>
      <c r="AG5886"/>
      <c r="AH5886"/>
      <c r="AI5886"/>
      <c r="AJ5886"/>
      <c r="AK5886"/>
      <c r="AL5886"/>
      <c r="AM5886"/>
      <c r="AN5886"/>
      <c r="AO5886"/>
      <c r="AP5886"/>
      <c r="AQ5886"/>
      <c r="AR5886"/>
      <c r="AS5886"/>
      <c r="AT5886"/>
      <c r="AU5886"/>
      <c r="AV5886"/>
      <c r="AW5886"/>
      <c r="AX5886"/>
      <c r="AY5886"/>
      <c r="AZ5886"/>
      <c r="BA5886"/>
      <c r="BB5886"/>
      <c r="BC5886"/>
      <c r="BD5886"/>
      <c r="BE5886"/>
      <c r="BF5886"/>
      <c r="BG5886"/>
      <c r="BH5886"/>
      <c r="BI5886"/>
      <c r="BJ5886"/>
      <c r="BK5886"/>
      <c r="BL5886"/>
      <c r="BM5886"/>
      <c r="BN5886"/>
      <c r="BO5886"/>
      <c r="BP5886"/>
      <c r="BQ5886"/>
      <c r="BR5886"/>
      <c r="BS5886"/>
      <c r="BT5886"/>
      <c r="BU5886"/>
      <c r="BV5886"/>
      <c r="BW5886"/>
      <c r="BX5886"/>
      <c r="BY5886"/>
      <c r="BZ5886"/>
      <c r="CA5886"/>
      <c r="CB5886"/>
      <c r="CC5886"/>
      <c r="CD5886"/>
      <c r="CE5886"/>
      <c r="CF5886"/>
      <c r="CG5886"/>
      <c r="CH5886"/>
      <c r="CI5886"/>
      <c r="CJ5886"/>
      <c r="CK5886"/>
      <c r="CL5886"/>
      <c r="CM5886"/>
      <c r="CN5886"/>
      <c r="CO5886"/>
      <c r="CP5886"/>
      <c r="CQ5886"/>
      <c r="CR5886"/>
      <c r="CS5886"/>
      <c r="CT5886"/>
      <c r="CU5886"/>
      <c r="CV5886"/>
    </row>
    <row r="5887" spans="10:100" x14ac:dyDescent="0.25">
      <c r="J5887"/>
      <c r="K5887"/>
      <c r="L5887"/>
      <c r="M5887"/>
      <c r="N5887"/>
      <c r="O5887"/>
      <c r="P5887"/>
      <c r="Q5887"/>
      <c r="R5887"/>
      <c r="S5887"/>
      <c r="T5887"/>
      <c r="U5887"/>
      <c r="V5887"/>
      <c r="W5887"/>
      <c r="X5887"/>
      <c r="Y5887"/>
      <c r="Z5887"/>
      <c r="AA5887"/>
      <c r="AB5887"/>
      <c r="AC5887"/>
      <c r="AD5887"/>
      <c r="AE5887"/>
      <c r="AF5887"/>
      <c r="AG5887"/>
      <c r="AH5887"/>
      <c r="AI5887"/>
      <c r="AJ5887"/>
      <c r="AK5887"/>
      <c r="AL5887"/>
      <c r="AM5887"/>
      <c r="AN5887"/>
      <c r="AO5887"/>
      <c r="AP5887"/>
      <c r="AQ5887"/>
      <c r="AR5887"/>
      <c r="AS5887"/>
      <c r="AT5887"/>
      <c r="AU5887"/>
      <c r="AV5887"/>
      <c r="AW5887"/>
      <c r="AX5887"/>
      <c r="AY5887"/>
      <c r="AZ5887"/>
      <c r="BA5887"/>
      <c r="BB5887"/>
      <c r="BC5887"/>
      <c r="BD5887"/>
      <c r="BE5887"/>
      <c r="BF5887"/>
      <c r="BG5887"/>
      <c r="BH5887"/>
      <c r="BI5887"/>
      <c r="BJ5887"/>
      <c r="BK5887"/>
      <c r="BL5887"/>
      <c r="BM5887"/>
      <c r="BN5887"/>
      <c r="BO5887"/>
      <c r="BP5887"/>
      <c r="BQ5887"/>
      <c r="BR5887"/>
      <c r="BS5887"/>
      <c r="BT5887"/>
      <c r="BU5887"/>
      <c r="BV5887"/>
      <c r="BW5887"/>
      <c r="BX5887"/>
      <c r="BY5887"/>
      <c r="BZ5887"/>
      <c r="CA5887"/>
      <c r="CB5887"/>
      <c r="CC5887"/>
      <c r="CD5887"/>
      <c r="CE5887"/>
      <c r="CF5887"/>
      <c r="CG5887"/>
      <c r="CH5887"/>
      <c r="CI5887"/>
      <c r="CJ5887"/>
      <c r="CK5887"/>
      <c r="CL5887"/>
      <c r="CM5887"/>
      <c r="CN5887"/>
      <c r="CO5887"/>
      <c r="CP5887"/>
      <c r="CQ5887"/>
      <c r="CR5887"/>
      <c r="CS5887"/>
      <c r="CT5887"/>
      <c r="CU5887"/>
      <c r="CV5887"/>
    </row>
    <row r="5888" spans="10:100" x14ac:dyDescent="0.25">
      <c r="J5888"/>
      <c r="K5888"/>
      <c r="L5888"/>
      <c r="M5888"/>
      <c r="N5888"/>
      <c r="O5888"/>
      <c r="P5888"/>
      <c r="Q5888"/>
      <c r="R5888"/>
      <c r="S5888"/>
      <c r="T5888"/>
      <c r="U5888"/>
      <c r="V5888"/>
      <c r="W5888"/>
      <c r="X5888"/>
      <c r="Y5888"/>
      <c r="Z5888"/>
      <c r="AA5888"/>
      <c r="AB5888"/>
      <c r="AC5888"/>
      <c r="AD5888"/>
      <c r="AE5888"/>
      <c r="AF5888"/>
      <c r="AG5888"/>
      <c r="AH5888"/>
      <c r="AI5888"/>
      <c r="AJ5888"/>
      <c r="AK5888"/>
      <c r="AL5888"/>
      <c r="AM5888"/>
      <c r="AN5888"/>
      <c r="AO5888"/>
      <c r="AP5888"/>
      <c r="AQ5888"/>
      <c r="AR5888"/>
      <c r="AS5888"/>
      <c r="AT5888"/>
      <c r="AU5888"/>
      <c r="AV5888"/>
      <c r="AW5888"/>
      <c r="AX5888"/>
      <c r="AY5888"/>
      <c r="AZ5888"/>
      <c r="BA5888"/>
      <c r="BB5888"/>
      <c r="BC5888"/>
      <c r="BD5888"/>
      <c r="BE5888"/>
      <c r="BF5888"/>
      <c r="BG5888"/>
      <c r="BH5888"/>
      <c r="BI5888"/>
      <c r="BJ5888"/>
      <c r="BK5888"/>
      <c r="BL5888"/>
      <c r="BM5888"/>
      <c r="BN5888"/>
      <c r="BO5888"/>
      <c r="BP5888"/>
      <c r="BQ5888"/>
      <c r="BR5888"/>
      <c r="BS5888"/>
      <c r="BT5888"/>
      <c r="BU5888"/>
      <c r="BV5888"/>
      <c r="BW5888"/>
      <c r="BX5888"/>
      <c r="BY5888"/>
      <c r="BZ5888"/>
      <c r="CA5888"/>
      <c r="CB5888"/>
      <c r="CC5888"/>
      <c r="CD5888"/>
      <c r="CE5888"/>
      <c r="CF5888"/>
      <c r="CG5888"/>
      <c r="CH5888"/>
      <c r="CI5888"/>
      <c r="CJ5888"/>
      <c r="CK5888"/>
      <c r="CL5888"/>
      <c r="CM5888"/>
      <c r="CN5888"/>
      <c r="CO5888"/>
      <c r="CP5888"/>
      <c r="CQ5888"/>
      <c r="CR5888"/>
      <c r="CS5888"/>
      <c r="CT5888"/>
      <c r="CU5888"/>
      <c r="CV5888"/>
    </row>
    <row r="5889" spans="10:100" x14ac:dyDescent="0.25">
      <c r="J5889"/>
      <c r="K5889"/>
      <c r="L5889"/>
      <c r="M5889"/>
      <c r="N5889"/>
      <c r="O5889"/>
      <c r="P5889"/>
      <c r="Q5889"/>
      <c r="R5889"/>
      <c r="S5889"/>
      <c r="T5889"/>
      <c r="U5889"/>
      <c r="V5889"/>
      <c r="W5889"/>
      <c r="X5889"/>
      <c r="Y5889"/>
      <c r="Z5889"/>
      <c r="AA5889"/>
      <c r="AB5889"/>
      <c r="AC5889"/>
      <c r="AD5889"/>
      <c r="AE5889"/>
      <c r="AF5889"/>
      <c r="AG5889"/>
      <c r="AH5889"/>
      <c r="AI5889"/>
      <c r="AJ5889"/>
      <c r="AK5889"/>
      <c r="AL5889"/>
      <c r="AM5889"/>
      <c r="AN5889"/>
      <c r="AO5889"/>
      <c r="AP5889"/>
      <c r="AQ5889"/>
      <c r="AR5889"/>
      <c r="AS5889"/>
      <c r="AT5889"/>
      <c r="AU5889"/>
      <c r="AV5889"/>
      <c r="AW5889"/>
      <c r="AX5889"/>
      <c r="AY5889"/>
      <c r="AZ5889"/>
      <c r="BA5889"/>
      <c r="BB5889"/>
      <c r="BC5889"/>
      <c r="BD5889"/>
      <c r="BE5889"/>
      <c r="BF5889"/>
      <c r="BG5889"/>
      <c r="BH5889"/>
      <c r="BI5889"/>
      <c r="BJ5889"/>
      <c r="BK5889"/>
      <c r="BL5889"/>
      <c r="BM5889"/>
      <c r="BN5889"/>
      <c r="BO5889"/>
      <c r="BP5889"/>
      <c r="BQ5889"/>
      <c r="BR5889"/>
      <c r="BS5889"/>
      <c r="BT5889"/>
      <c r="BU5889"/>
      <c r="BV5889"/>
      <c r="BW5889"/>
      <c r="BX5889"/>
      <c r="BY5889"/>
      <c r="BZ5889"/>
      <c r="CA5889"/>
      <c r="CB5889"/>
      <c r="CC5889"/>
      <c r="CD5889"/>
      <c r="CE5889"/>
      <c r="CF5889"/>
      <c r="CG5889"/>
      <c r="CH5889"/>
      <c r="CI5889"/>
      <c r="CJ5889"/>
      <c r="CK5889"/>
      <c r="CL5889"/>
      <c r="CM5889"/>
      <c r="CN5889"/>
      <c r="CO5889"/>
      <c r="CP5889"/>
      <c r="CQ5889"/>
      <c r="CR5889"/>
      <c r="CS5889"/>
      <c r="CT5889"/>
      <c r="CU5889"/>
      <c r="CV5889"/>
    </row>
    <row r="5890" spans="10:100" x14ac:dyDescent="0.25">
      <c r="J5890"/>
      <c r="K5890"/>
      <c r="L5890"/>
      <c r="M5890"/>
      <c r="N5890"/>
      <c r="O5890"/>
      <c r="P5890"/>
      <c r="Q5890"/>
      <c r="R5890"/>
      <c r="S5890"/>
      <c r="T5890"/>
      <c r="U5890"/>
      <c r="V5890"/>
      <c r="W5890"/>
      <c r="X5890"/>
      <c r="Y5890"/>
      <c r="Z5890"/>
      <c r="AA5890"/>
      <c r="AB5890"/>
      <c r="AC5890"/>
      <c r="AD5890"/>
      <c r="AE5890"/>
      <c r="AF5890"/>
      <c r="AG5890"/>
      <c r="AH5890"/>
      <c r="AI5890"/>
      <c r="AJ5890"/>
      <c r="AK5890"/>
      <c r="AL5890"/>
      <c r="AM5890"/>
      <c r="AN5890"/>
      <c r="AO5890"/>
      <c r="AP5890"/>
      <c r="AQ5890"/>
      <c r="AR5890"/>
      <c r="AS5890"/>
      <c r="AT5890"/>
      <c r="AU5890"/>
      <c r="AV5890"/>
      <c r="AW5890"/>
      <c r="AX5890"/>
      <c r="AY5890"/>
      <c r="AZ5890"/>
      <c r="BA5890"/>
      <c r="BB5890"/>
      <c r="BC5890"/>
      <c r="BD5890"/>
      <c r="BE5890"/>
      <c r="BF5890"/>
      <c r="BG5890"/>
      <c r="BH5890"/>
      <c r="BI5890"/>
      <c r="BJ5890"/>
      <c r="BK5890"/>
      <c r="BL5890"/>
      <c r="BM5890"/>
      <c r="BN5890"/>
      <c r="BO5890"/>
      <c r="BP5890"/>
      <c r="BQ5890"/>
      <c r="BR5890"/>
      <c r="BS5890"/>
      <c r="BT5890"/>
      <c r="BU5890"/>
      <c r="BV5890"/>
      <c r="BW5890"/>
      <c r="BX5890"/>
      <c r="BY5890"/>
      <c r="BZ5890"/>
      <c r="CA5890"/>
      <c r="CB5890"/>
      <c r="CC5890"/>
      <c r="CD5890"/>
      <c r="CE5890"/>
      <c r="CF5890"/>
      <c r="CG5890"/>
      <c r="CH5890"/>
      <c r="CI5890"/>
      <c r="CJ5890"/>
      <c r="CK5890"/>
      <c r="CL5890"/>
      <c r="CM5890"/>
      <c r="CN5890"/>
      <c r="CO5890"/>
      <c r="CP5890"/>
      <c r="CQ5890"/>
      <c r="CR5890"/>
      <c r="CS5890"/>
      <c r="CT5890"/>
      <c r="CU5890"/>
      <c r="CV5890"/>
    </row>
    <row r="5891" spans="10:100" x14ac:dyDescent="0.25">
      <c r="J5891"/>
      <c r="K5891"/>
      <c r="L5891"/>
      <c r="M5891"/>
      <c r="N5891"/>
      <c r="O5891"/>
      <c r="P5891"/>
      <c r="Q5891"/>
      <c r="R5891"/>
      <c r="S5891"/>
      <c r="T5891"/>
      <c r="U5891"/>
      <c r="V5891"/>
      <c r="W5891"/>
      <c r="X5891"/>
      <c r="Y5891"/>
      <c r="Z5891"/>
      <c r="AA5891"/>
      <c r="AB5891"/>
      <c r="AC5891"/>
      <c r="AD5891"/>
      <c r="AE5891"/>
      <c r="AF5891"/>
      <c r="AG5891"/>
      <c r="AH5891"/>
      <c r="AI5891"/>
      <c r="AJ5891"/>
      <c r="AK5891"/>
      <c r="AL5891"/>
      <c r="AM5891"/>
      <c r="AN5891"/>
      <c r="AO5891"/>
      <c r="AP5891"/>
      <c r="AQ5891"/>
      <c r="AR5891"/>
      <c r="AS5891"/>
      <c r="AT5891"/>
      <c r="AU5891"/>
      <c r="AV5891"/>
      <c r="AW5891"/>
      <c r="AX5891"/>
      <c r="AY5891"/>
      <c r="AZ5891"/>
      <c r="BA5891"/>
      <c r="BB5891"/>
      <c r="BC5891"/>
      <c r="BD5891"/>
      <c r="BE5891"/>
      <c r="BF5891"/>
      <c r="BG5891"/>
      <c r="BH5891"/>
      <c r="BI5891"/>
      <c r="BJ5891"/>
      <c r="BK5891"/>
      <c r="BL5891"/>
      <c r="BM5891"/>
      <c r="BN5891"/>
      <c r="BO5891"/>
      <c r="BP5891"/>
      <c r="BQ5891"/>
      <c r="BR5891"/>
      <c r="BS5891"/>
      <c r="BT5891"/>
      <c r="BU5891"/>
      <c r="BV5891"/>
      <c r="BW5891"/>
      <c r="BX5891"/>
      <c r="BY5891"/>
      <c r="BZ5891"/>
      <c r="CA5891"/>
      <c r="CB5891"/>
      <c r="CC5891"/>
      <c r="CD5891"/>
      <c r="CE5891"/>
      <c r="CF5891"/>
      <c r="CG5891"/>
      <c r="CH5891"/>
      <c r="CI5891"/>
      <c r="CJ5891"/>
      <c r="CK5891"/>
      <c r="CL5891"/>
      <c r="CM5891"/>
      <c r="CN5891"/>
      <c r="CO5891"/>
      <c r="CP5891"/>
      <c r="CQ5891"/>
      <c r="CR5891"/>
      <c r="CS5891"/>
      <c r="CT5891"/>
      <c r="CU5891"/>
      <c r="CV5891"/>
    </row>
    <row r="5892" spans="10:100" x14ac:dyDescent="0.25">
      <c r="J5892"/>
      <c r="K5892"/>
      <c r="L5892"/>
      <c r="M5892"/>
      <c r="N5892"/>
      <c r="O5892"/>
      <c r="P5892"/>
      <c r="Q5892"/>
      <c r="R5892"/>
      <c r="S5892"/>
      <c r="T5892"/>
      <c r="U5892"/>
      <c r="V5892"/>
      <c r="W5892"/>
      <c r="X5892"/>
      <c r="Y5892"/>
      <c r="Z5892"/>
      <c r="AA5892"/>
      <c r="AB5892"/>
      <c r="AC5892"/>
      <c r="AD5892"/>
      <c r="AE5892"/>
      <c r="AF5892"/>
      <c r="AG5892"/>
      <c r="AH5892"/>
      <c r="AI5892"/>
      <c r="AJ5892"/>
      <c r="AK5892"/>
      <c r="AL5892"/>
      <c r="AM5892"/>
      <c r="AN5892"/>
      <c r="AO5892"/>
      <c r="AP5892"/>
      <c r="AQ5892"/>
      <c r="AR5892"/>
      <c r="AS5892"/>
      <c r="AT5892"/>
      <c r="AU5892"/>
      <c r="AV5892"/>
      <c r="AW5892"/>
      <c r="AX5892"/>
      <c r="AY5892"/>
      <c r="AZ5892"/>
      <c r="BA5892"/>
      <c r="BB5892"/>
      <c r="BC5892"/>
      <c r="BD5892"/>
      <c r="BE5892"/>
      <c r="BF5892"/>
      <c r="BG5892"/>
      <c r="BH5892"/>
      <c r="BI5892"/>
      <c r="BJ5892"/>
      <c r="BK5892"/>
      <c r="BL5892"/>
      <c r="BM5892"/>
      <c r="BN5892"/>
      <c r="BO5892"/>
      <c r="BP5892"/>
      <c r="BQ5892"/>
      <c r="BR5892"/>
      <c r="BS5892"/>
      <c r="BT5892"/>
      <c r="BU5892"/>
      <c r="BV5892"/>
      <c r="BW5892"/>
      <c r="BX5892"/>
      <c r="BY5892"/>
      <c r="BZ5892"/>
      <c r="CA5892"/>
      <c r="CB5892"/>
      <c r="CC5892"/>
      <c r="CD5892"/>
      <c r="CE5892"/>
      <c r="CF5892"/>
      <c r="CG5892"/>
      <c r="CH5892"/>
      <c r="CI5892"/>
      <c r="CJ5892"/>
      <c r="CK5892"/>
      <c r="CL5892"/>
      <c r="CM5892"/>
      <c r="CN5892"/>
      <c r="CO5892"/>
      <c r="CP5892"/>
      <c r="CQ5892"/>
      <c r="CR5892"/>
      <c r="CS5892"/>
      <c r="CT5892"/>
      <c r="CU5892"/>
      <c r="CV5892"/>
    </row>
    <row r="5893" spans="10:100" x14ac:dyDescent="0.25">
      <c r="J5893"/>
      <c r="K5893"/>
      <c r="L5893"/>
      <c r="M5893"/>
      <c r="N5893"/>
      <c r="O5893"/>
      <c r="P5893"/>
      <c r="Q5893"/>
      <c r="R5893"/>
      <c r="S5893"/>
      <c r="T5893"/>
      <c r="U5893"/>
      <c r="V5893"/>
      <c r="W5893"/>
      <c r="X5893"/>
      <c r="Y5893"/>
      <c r="Z5893"/>
      <c r="AA5893"/>
      <c r="AB5893"/>
      <c r="AC5893"/>
      <c r="AD5893"/>
      <c r="AE5893"/>
      <c r="AF5893"/>
      <c r="AG5893"/>
      <c r="AH5893"/>
      <c r="AI5893"/>
      <c r="AJ5893"/>
      <c r="AK5893"/>
      <c r="AL5893"/>
      <c r="AM5893"/>
      <c r="AN5893"/>
      <c r="AO5893"/>
      <c r="AP5893"/>
      <c r="AQ5893"/>
      <c r="AR5893"/>
      <c r="AS5893"/>
      <c r="AT5893"/>
      <c r="AU5893"/>
      <c r="AV5893"/>
      <c r="AW5893"/>
      <c r="AX5893"/>
      <c r="AY5893"/>
      <c r="AZ5893"/>
      <c r="BA5893"/>
      <c r="BB5893"/>
      <c r="BC5893"/>
      <c r="BD5893"/>
      <c r="BE5893"/>
      <c r="BF5893"/>
      <c r="BG5893"/>
      <c r="BH5893"/>
      <c r="BI5893"/>
      <c r="BJ5893"/>
      <c r="BK5893"/>
      <c r="BL5893"/>
      <c r="BM5893"/>
      <c r="BN5893"/>
      <c r="BO5893"/>
      <c r="BP5893"/>
      <c r="BQ5893"/>
      <c r="BR5893"/>
      <c r="BS5893"/>
      <c r="BT5893"/>
      <c r="BU5893"/>
      <c r="BV5893"/>
      <c r="BW5893"/>
      <c r="BX5893"/>
      <c r="BY5893"/>
      <c r="BZ5893"/>
      <c r="CA5893"/>
      <c r="CB5893"/>
      <c r="CC5893"/>
      <c r="CD5893"/>
      <c r="CE5893"/>
      <c r="CF5893"/>
      <c r="CG5893"/>
      <c r="CH5893"/>
      <c r="CI5893"/>
      <c r="CJ5893"/>
      <c r="CK5893"/>
      <c r="CL5893"/>
      <c r="CM5893"/>
      <c r="CN5893"/>
      <c r="CO5893"/>
      <c r="CP5893"/>
      <c r="CQ5893"/>
      <c r="CR5893"/>
      <c r="CS5893"/>
      <c r="CT5893"/>
      <c r="CU5893"/>
      <c r="CV5893"/>
    </row>
    <row r="5894" spans="10:100" x14ac:dyDescent="0.25">
      <c r="J5894"/>
      <c r="K5894"/>
      <c r="L5894"/>
      <c r="M5894"/>
      <c r="N5894"/>
      <c r="O5894"/>
      <c r="P5894"/>
      <c r="Q5894"/>
      <c r="R5894"/>
      <c r="S5894"/>
      <c r="T5894"/>
      <c r="U5894"/>
      <c r="V5894"/>
      <c r="W5894"/>
      <c r="X5894"/>
      <c r="Y5894"/>
      <c r="Z5894"/>
      <c r="AA5894"/>
      <c r="AB5894"/>
      <c r="AC5894"/>
      <c r="AD5894"/>
      <c r="AE5894"/>
      <c r="AF5894"/>
      <c r="AG5894"/>
      <c r="AH5894"/>
      <c r="AI5894"/>
      <c r="AJ5894"/>
      <c r="AK5894"/>
      <c r="AL5894"/>
      <c r="AM5894"/>
      <c r="AN5894"/>
      <c r="AO5894"/>
      <c r="AP5894"/>
      <c r="AQ5894"/>
      <c r="AR5894"/>
      <c r="AS5894"/>
      <c r="AT5894"/>
      <c r="AU5894"/>
      <c r="AV5894"/>
      <c r="AW5894"/>
      <c r="AX5894"/>
      <c r="AY5894"/>
      <c r="AZ5894"/>
      <c r="BA5894"/>
      <c r="BB5894"/>
      <c r="BC5894"/>
      <c r="BD5894"/>
      <c r="BE5894"/>
      <c r="BF5894"/>
      <c r="BG5894"/>
      <c r="BH5894"/>
      <c r="BI5894"/>
      <c r="BJ5894"/>
      <c r="BK5894"/>
      <c r="BL5894"/>
      <c r="BM5894"/>
      <c r="BN5894"/>
      <c r="BO5894"/>
      <c r="BP5894"/>
      <c r="BQ5894"/>
      <c r="BR5894"/>
      <c r="BS5894"/>
      <c r="BT5894"/>
      <c r="BU5894"/>
      <c r="BV5894"/>
      <c r="BW5894"/>
      <c r="BX5894"/>
      <c r="BY5894"/>
      <c r="BZ5894"/>
      <c r="CA5894"/>
      <c r="CB5894"/>
      <c r="CC5894"/>
      <c r="CD5894"/>
      <c r="CE5894"/>
      <c r="CF5894"/>
      <c r="CG5894"/>
      <c r="CH5894"/>
      <c r="CI5894"/>
      <c r="CJ5894"/>
      <c r="CK5894"/>
      <c r="CL5894"/>
      <c r="CM5894"/>
      <c r="CN5894"/>
      <c r="CO5894"/>
      <c r="CP5894"/>
      <c r="CQ5894"/>
      <c r="CR5894"/>
      <c r="CS5894"/>
      <c r="CT5894"/>
      <c r="CU5894"/>
      <c r="CV5894"/>
    </row>
    <row r="5895" spans="10:100" x14ac:dyDescent="0.25">
      <c r="J5895"/>
      <c r="K5895"/>
      <c r="L5895"/>
      <c r="M5895"/>
      <c r="N5895"/>
      <c r="O5895"/>
      <c r="P5895"/>
      <c r="Q5895"/>
      <c r="R5895"/>
      <c r="S5895"/>
      <c r="T5895"/>
      <c r="U5895"/>
      <c r="V5895"/>
      <c r="W5895"/>
      <c r="X5895"/>
      <c r="Y5895"/>
      <c r="Z5895"/>
      <c r="AA5895"/>
      <c r="AB5895"/>
      <c r="AC5895"/>
      <c r="AD5895"/>
      <c r="AE5895"/>
      <c r="AF5895"/>
      <c r="AG5895"/>
      <c r="AH5895"/>
      <c r="AI5895"/>
      <c r="AJ5895"/>
      <c r="AK5895"/>
      <c r="AL5895"/>
      <c r="AM5895"/>
      <c r="AN5895"/>
      <c r="AO5895"/>
      <c r="AP5895"/>
      <c r="AQ5895"/>
      <c r="AR5895"/>
      <c r="AS5895"/>
      <c r="AT5895"/>
      <c r="AU5895"/>
      <c r="AV5895"/>
      <c r="AW5895"/>
      <c r="AX5895"/>
      <c r="AY5895"/>
      <c r="AZ5895"/>
      <c r="BA5895"/>
      <c r="BB5895"/>
      <c r="BC5895"/>
      <c r="BD5895"/>
      <c r="BE5895"/>
      <c r="BF5895"/>
      <c r="BG5895"/>
      <c r="BH5895"/>
      <c r="BI5895"/>
      <c r="BJ5895"/>
      <c r="BK5895"/>
      <c r="BL5895"/>
      <c r="BM5895"/>
      <c r="BN5895"/>
      <c r="BO5895"/>
      <c r="BP5895"/>
      <c r="BQ5895"/>
      <c r="BR5895"/>
      <c r="BS5895"/>
      <c r="BT5895"/>
      <c r="BU5895"/>
      <c r="BV5895"/>
      <c r="BW5895"/>
      <c r="BX5895"/>
      <c r="BY5895"/>
      <c r="BZ5895"/>
      <c r="CA5895"/>
      <c r="CB5895"/>
      <c r="CC5895"/>
      <c r="CD5895"/>
      <c r="CE5895"/>
      <c r="CF5895"/>
      <c r="CG5895"/>
      <c r="CH5895"/>
      <c r="CI5895"/>
      <c r="CJ5895"/>
      <c r="CK5895"/>
      <c r="CL5895"/>
      <c r="CM5895"/>
      <c r="CN5895"/>
      <c r="CO5895"/>
      <c r="CP5895"/>
      <c r="CQ5895"/>
      <c r="CR5895"/>
      <c r="CS5895"/>
      <c r="CT5895"/>
      <c r="CU5895"/>
      <c r="CV5895"/>
    </row>
    <row r="5896" spans="10:100" x14ac:dyDescent="0.25">
      <c r="J5896"/>
      <c r="K5896"/>
      <c r="L5896"/>
      <c r="M5896"/>
      <c r="N5896"/>
      <c r="O5896"/>
      <c r="P5896"/>
      <c r="Q5896"/>
      <c r="R5896"/>
      <c r="S5896"/>
      <c r="T5896"/>
      <c r="U5896"/>
      <c r="V5896"/>
      <c r="W5896"/>
      <c r="X5896"/>
      <c r="Y5896"/>
      <c r="Z5896"/>
      <c r="AA5896"/>
      <c r="AB5896"/>
      <c r="AC5896"/>
      <c r="AD5896"/>
      <c r="AE5896"/>
      <c r="AF5896"/>
      <c r="AG5896"/>
      <c r="AH5896"/>
      <c r="AI5896"/>
      <c r="AJ5896"/>
      <c r="AK5896"/>
      <c r="AL5896"/>
      <c r="AM5896"/>
      <c r="AN5896"/>
      <c r="AO5896"/>
      <c r="AP5896"/>
      <c r="AQ5896"/>
      <c r="AR5896"/>
      <c r="AS5896"/>
      <c r="AT5896"/>
      <c r="AU5896"/>
      <c r="AV5896"/>
      <c r="AW5896"/>
      <c r="AX5896"/>
      <c r="AY5896"/>
      <c r="AZ5896"/>
      <c r="BA5896"/>
      <c r="BB5896"/>
      <c r="BC5896"/>
      <c r="BD5896"/>
      <c r="BE5896"/>
      <c r="BF5896"/>
      <c r="BG5896"/>
      <c r="BH5896"/>
      <c r="BI5896"/>
      <c r="BJ5896"/>
      <c r="BK5896"/>
      <c r="BL5896"/>
      <c r="BM5896"/>
      <c r="BN5896"/>
      <c r="BO5896"/>
      <c r="BP5896"/>
      <c r="BQ5896"/>
      <c r="BR5896"/>
      <c r="BS5896"/>
      <c r="BT5896"/>
      <c r="BU5896"/>
      <c r="BV5896"/>
      <c r="BW5896"/>
      <c r="BX5896"/>
      <c r="BY5896"/>
      <c r="BZ5896"/>
      <c r="CA5896"/>
      <c r="CB5896"/>
      <c r="CC5896"/>
      <c r="CD5896"/>
      <c r="CE5896"/>
      <c r="CF5896"/>
      <c r="CG5896"/>
      <c r="CH5896"/>
      <c r="CI5896"/>
      <c r="CJ5896"/>
      <c r="CK5896"/>
      <c r="CL5896"/>
      <c r="CM5896"/>
      <c r="CN5896"/>
      <c r="CO5896"/>
      <c r="CP5896"/>
      <c r="CQ5896"/>
      <c r="CR5896"/>
      <c r="CS5896"/>
      <c r="CT5896"/>
      <c r="CU5896"/>
      <c r="CV5896"/>
    </row>
    <row r="5897" spans="10:100" x14ac:dyDescent="0.25">
      <c r="J5897"/>
      <c r="K5897"/>
      <c r="L5897"/>
      <c r="M5897"/>
      <c r="N5897"/>
      <c r="O5897"/>
      <c r="P5897"/>
      <c r="Q5897"/>
      <c r="R5897"/>
      <c r="S5897"/>
      <c r="T5897"/>
      <c r="U5897"/>
      <c r="V5897"/>
      <c r="W5897"/>
      <c r="X5897"/>
      <c r="Y5897"/>
      <c r="Z5897"/>
      <c r="AA5897"/>
      <c r="AB5897"/>
      <c r="AC5897"/>
      <c r="AD5897"/>
      <c r="AE5897"/>
      <c r="AF5897"/>
      <c r="AG5897"/>
      <c r="AH5897"/>
      <c r="AI5897"/>
      <c r="AJ5897"/>
      <c r="AK5897"/>
      <c r="AL5897"/>
      <c r="AM5897"/>
      <c r="AN5897"/>
      <c r="AO5897"/>
      <c r="AP5897"/>
      <c r="AQ5897"/>
      <c r="AR5897"/>
      <c r="AS5897"/>
      <c r="AT5897"/>
      <c r="AU5897"/>
      <c r="AV5897"/>
      <c r="AW5897"/>
      <c r="AX5897"/>
      <c r="AY5897"/>
      <c r="AZ5897"/>
      <c r="BA5897"/>
      <c r="BB5897"/>
      <c r="BC5897"/>
      <c r="BD5897"/>
      <c r="BE5897"/>
      <c r="BF5897"/>
      <c r="BG5897"/>
      <c r="BH5897"/>
      <c r="BI5897"/>
      <c r="BJ5897"/>
      <c r="BK5897"/>
      <c r="BL5897"/>
      <c r="BM5897"/>
      <c r="BN5897"/>
      <c r="BO5897"/>
      <c r="BP5897"/>
      <c r="BQ5897"/>
      <c r="BR5897"/>
      <c r="BS5897"/>
      <c r="BT5897"/>
      <c r="BU5897"/>
      <c r="BV5897"/>
      <c r="BW5897"/>
      <c r="BX5897"/>
      <c r="BY5897"/>
      <c r="BZ5897"/>
      <c r="CA5897"/>
      <c r="CB5897"/>
      <c r="CC5897"/>
      <c r="CD5897"/>
      <c r="CE5897"/>
      <c r="CF5897"/>
      <c r="CG5897"/>
      <c r="CH5897"/>
      <c r="CI5897"/>
      <c r="CJ5897"/>
      <c r="CK5897"/>
      <c r="CL5897"/>
      <c r="CM5897"/>
      <c r="CN5897"/>
      <c r="CO5897"/>
      <c r="CP5897"/>
      <c r="CQ5897"/>
      <c r="CR5897"/>
      <c r="CS5897"/>
      <c r="CT5897"/>
      <c r="CU5897"/>
      <c r="CV5897"/>
    </row>
    <row r="5898" spans="10:100" x14ac:dyDescent="0.25">
      <c r="J5898"/>
      <c r="K5898"/>
      <c r="L5898"/>
      <c r="M5898"/>
      <c r="N5898"/>
      <c r="O5898"/>
      <c r="P5898"/>
      <c r="Q5898"/>
      <c r="R5898"/>
      <c r="S5898"/>
      <c r="T5898"/>
      <c r="U5898"/>
      <c r="V5898"/>
      <c r="W5898"/>
      <c r="X5898"/>
      <c r="Y5898"/>
      <c r="Z5898"/>
      <c r="AA5898"/>
      <c r="AB5898"/>
      <c r="AC5898"/>
      <c r="AD5898"/>
      <c r="AE5898"/>
      <c r="AF5898"/>
      <c r="AG5898"/>
      <c r="AH5898"/>
      <c r="AI5898"/>
      <c r="AJ5898"/>
      <c r="AK5898"/>
      <c r="AL5898"/>
      <c r="AM5898"/>
      <c r="AN5898"/>
      <c r="AO5898"/>
      <c r="AP5898"/>
      <c r="AQ5898"/>
      <c r="AR5898"/>
      <c r="AS5898"/>
      <c r="AT5898"/>
      <c r="AU5898"/>
      <c r="AV5898"/>
      <c r="AW5898"/>
      <c r="AX5898"/>
      <c r="AY5898"/>
      <c r="AZ5898"/>
      <c r="BA5898"/>
      <c r="BB5898"/>
      <c r="BC5898"/>
      <c r="BD5898"/>
      <c r="BE5898"/>
      <c r="BF5898"/>
      <c r="BG5898"/>
      <c r="BH5898"/>
      <c r="BI5898"/>
      <c r="BJ5898"/>
      <c r="BK5898"/>
      <c r="BL5898"/>
      <c r="BM5898"/>
      <c r="BN5898"/>
      <c r="BO5898"/>
      <c r="BP5898"/>
      <c r="BQ5898"/>
      <c r="BR5898"/>
      <c r="BS5898"/>
      <c r="BT5898"/>
      <c r="BU5898"/>
      <c r="BV5898"/>
      <c r="BW5898"/>
      <c r="BX5898"/>
      <c r="BY5898"/>
      <c r="BZ5898"/>
      <c r="CA5898"/>
      <c r="CB5898"/>
      <c r="CC5898"/>
      <c r="CD5898"/>
      <c r="CE5898"/>
      <c r="CF5898"/>
      <c r="CG5898"/>
      <c r="CH5898"/>
      <c r="CI5898"/>
      <c r="CJ5898"/>
      <c r="CK5898"/>
      <c r="CL5898"/>
      <c r="CM5898"/>
      <c r="CN5898"/>
      <c r="CO5898"/>
      <c r="CP5898"/>
      <c r="CQ5898"/>
      <c r="CR5898"/>
      <c r="CS5898"/>
      <c r="CT5898"/>
      <c r="CU5898"/>
      <c r="CV5898"/>
    </row>
    <row r="5899" spans="10:100" x14ac:dyDescent="0.25">
      <c r="J5899"/>
      <c r="K5899"/>
      <c r="L5899"/>
      <c r="M5899"/>
      <c r="N5899"/>
      <c r="O5899"/>
      <c r="P5899"/>
      <c r="Q5899"/>
      <c r="R5899"/>
      <c r="S5899"/>
      <c r="T5899"/>
      <c r="U5899"/>
      <c r="V5899"/>
      <c r="W5899"/>
      <c r="X5899"/>
      <c r="Y5899"/>
      <c r="Z5899"/>
      <c r="AA5899"/>
      <c r="AB5899"/>
      <c r="AC5899"/>
      <c r="AD5899"/>
      <c r="AE5899"/>
      <c r="AF5899"/>
      <c r="AG5899"/>
      <c r="AH5899"/>
      <c r="AI5899"/>
      <c r="AJ5899"/>
      <c r="AK5899"/>
      <c r="AL5899"/>
      <c r="AM5899"/>
      <c r="AN5899"/>
      <c r="AO5899"/>
      <c r="AP5899"/>
      <c r="AQ5899"/>
      <c r="AR5899"/>
      <c r="AS5899"/>
      <c r="AT5899"/>
      <c r="AU5899"/>
      <c r="AV5899"/>
      <c r="AW5899"/>
      <c r="AX5899"/>
      <c r="AY5899"/>
      <c r="AZ5899"/>
      <c r="BA5899"/>
      <c r="BB5899"/>
      <c r="BC5899"/>
      <c r="BD5899"/>
      <c r="BE5899"/>
      <c r="BF5899"/>
      <c r="BG5899"/>
      <c r="BH5899"/>
      <c r="BI5899"/>
      <c r="BJ5899"/>
      <c r="BK5899"/>
      <c r="BL5899"/>
      <c r="BM5899"/>
      <c r="BN5899"/>
      <c r="BO5899"/>
      <c r="BP5899"/>
      <c r="BQ5899"/>
      <c r="BR5899"/>
      <c r="BS5899"/>
      <c r="BT5899"/>
      <c r="BU5899"/>
      <c r="BV5899"/>
      <c r="BW5899"/>
      <c r="BX5899"/>
      <c r="BY5899"/>
      <c r="BZ5899"/>
      <c r="CA5899"/>
      <c r="CB5899"/>
      <c r="CC5899"/>
      <c r="CD5899"/>
      <c r="CE5899"/>
      <c r="CF5899"/>
      <c r="CG5899"/>
      <c r="CH5899"/>
      <c r="CI5899"/>
      <c r="CJ5899"/>
      <c r="CK5899"/>
      <c r="CL5899"/>
      <c r="CM5899"/>
      <c r="CN5899"/>
      <c r="CO5899"/>
      <c r="CP5899"/>
      <c r="CQ5899"/>
      <c r="CR5899"/>
      <c r="CS5899"/>
      <c r="CT5899"/>
      <c r="CU5899"/>
      <c r="CV5899"/>
    </row>
    <row r="5900" spans="10:100" x14ac:dyDescent="0.25">
      <c r="J5900"/>
      <c r="K5900"/>
      <c r="L5900"/>
      <c r="M5900"/>
      <c r="N5900"/>
      <c r="O5900"/>
      <c r="P5900"/>
      <c r="Q5900"/>
      <c r="R5900"/>
      <c r="S5900"/>
      <c r="T5900"/>
      <c r="U5900"/>
      <c r="V5900"/>
      <c r="W5900"/>
      <c r="X5900"/>
      <c r="Y5900"/>
      <c r="Z5900"/>
      <c r="AA5900"/>
      <c r="AB5900"/>
      <c r="AC5900"/>
      <c r="AD5900"/>
      <c r="AE5900"/>
      <c r="AF5900"/>
      <c r="AG5900"/>
      <c r="AH5900"/>
      <c r="AI5900"/>
      <c r="AJ5900"/>
      <c r="AK5900"/>
      <c r="AL5900"/>
      <c r="AM5900"/>
      <c r="AN5900"/>
      <c r="AO5900"/>
      <c r="AP5900"/>
      <c r="AQ5900"/>
      <c r="AR5900"/>
      <c r="AS5900"/>
      <c r="AT5900"/>
      <c r="AU5900"/>
      <c r="AV5900"/>
      <c r="AW5900"/>
      <c r="AX5900"/>
      <c r="AY5900"/>
      <c r="AZ5900"/>
      <c r="BA5900"/>
      <c r="BB5900"/>
      <c r="BC5900"/>
      <c r="BD5900"/>
      <c r="BE5900"/>
      <c r="BF5900"/>
      <c r="BG5900"/>
      <c r="BH5900"/>
      <c r="BI5900"/>
      <c r="BJ5900"/>
      <c r="BK5900"/>
      <c r="BL5900"/>
      <c r="BM5900"/>
      <c r="BN5900"/>
      <c r="BO5900"/>
      <c r="BP5900"/>
      <c r="BQ5900"/>
      <c r="BR5900"/>
      <c r="BS5900"/>
      <c r="BT5900"/>
      <c r="BU5900"/>
      <c r="BV5900"/>
      <c r="BW5900"/>
      <c r="BX5900"/>
      <c r="BY5900"/>
      <c r="BZ5900"/>
      <c r="CA5900"/>
      <c r="CB5900"/>
      <c r="CC5900"/>
      <c r="CD5900"/>
      <c r="CE5900"/>
      <c r="CF5900"/>
      <c r="CG5900"/>
      <c r="CH5900"/>
      <c r="CI5900"/>
      <c r="CJ5900"/>
      <c r="CK5900"/>
      <c r="CL5900"/>
      <c r="CM5900"/>
      <c r="CN5900"/>
      <c r="CO5900"/>
      <c r="CP5900"/>
      <c r="CQ5900"/>
      <c r="CR5900"/>
      <c r="CS5900"/>
      <c r="CT5900"/>
      <c r="CU5900"/>
      <c r="CV5900"/>
    </row>
    <row r="5901" spans="10:100" x14ac:dyDescent="0.25">
      <c r="J5901"/>
      <c r="K5901"/>
      <c r="L5901"/>
      <c r="M5901"/>
      <c r="N5901"/>
      <c r="O5901"/>
      <c r="P5901"/>
      <c r="Q5901"/>
      <c r="R5901"/>
      <c r="S5901"/>
      <c r="T5901"/>
      <c r="U5901"/>
      <c r="V5901"/>
      <c r="W5901"/>
      <c r="X5901"/>
      <c r="Y5901"/>
      <c r="Z5901"/>
      <c r="AA5901"/>
      <c r="AB5901"/>
      <c r="AC5901"/>
      <c r="AD5901"/>
      <c r="AE5901"/>
      <c r="AF5901"/>
      <c r="AG5901"/>
      <c r="AH5901"/>
      <c r="AI5901"/>
      <c r="AJ5901"/>
      <c r="AK5901"/>
      <c r="AL5901"/>
      <c r="AM5901"/>
      <c r="AN5901"/>
      <c r="AO5901"/>
      <c r="AP5901"/>
      <c r="AQ5901"/>
      <c r="AR5901"/>
      <c r="AS5901"/>
      <c r="AT5901"/>
      <c r="AU5901"/>
      <c r="AV5901"/>
      <c r="AW5901"/>
      <c r="AX5901"/>
      <c r="AY5901"/>
      <c r="AZ5901"/>
      <c r="BA5901"/>
      <c r="BB5901"/>
      <c r="BC5901"/>
      <c r="BD5901"/>
      <c r="BE5901"/>
      <c r="BF5901"/>
      <c r="BG5901"/>
      <c r="BH5901"/>
      <c r="BI5901"/>
      <c r="BJ5901"/>
      <c r="BK5901"/>
      <c r="BL5901"/>
      <c r="BM5901"/>
      <c r="BN5901"/>
      <c r="BO5901"/>
      <c r="BP5901"/>
      <c r="BQ5901"/>
      <c r="BR5901"/>
      <c r="BS5901"/>
      <c r="BT5901"/>
      <c r="BU5901"/>
      <c r="BV5901"/>
      <c r="BW5901"/>
      <c r="BX5901"/>
      <c r="BY5901"/>
      <c r="BZ5901"/>
      <c r="CA5901"/>
      <c r="CB5901"/>
      <c r="CC5901"/>
      <c r="CD5901"/>
      <c r="CE5901"/>
      <c r="CF5901"/>
      <c r="CG5901"/>
      <c r="CH5901"/>
      <c r="CI5901"/>
      <c r="CJ5901"/>
      <c r="CK5901"/>
      <c r="CL5901"/>
      <c r="CM5901"/>
      <c r="CN5901"/>
      <c r="CO5901"/>
      <c r="CP5901"/>
      <c r="CQ5901"/>
      <c r="CR5901"/>
      <c r="CS5901"/>
      <c r="CT5901"/>
      <c r="CU5901"/>
      <c r="CV5901"/>
    </row>
    <row r="5902" spans="10:100" x14ac:dyDescent="0.25">
      <c r="J5902"/>
      <c r="K5902"/>
      <c r="L5902"/>
      <c r="M5902"/>
      <c r="N5902"/>
      <c r="O5902"/>
      <c r="P5902"/>
      <c r="Q5902"/>
      <c r="R5902"/>
      <c r="S5902"/>
      <c r="T5902"/>
      <c r="U5902"/>
      <c r="V5902"/>
      <c r="W5902"/>
      <c r="X5902"/>
      <c r="Y5902"/>
      <c r="Z5902"/>
      <c r="AA5902"/>
      <c r="AB5902"/>
      <c r="AC5902"/>
      <c r="AD5902"/>
      <c r="AE5902"/>
      <c r="AF5902"/>
      <c r="AG5902"/>
      <c r="AH5902"/>
      <c r="AI5902"/>
      <c r="AJ5902"/>
      <c r="AK5902"/>
      <c r="AL5902"/>
      <c r="AM5902"/>
      <c r="AN5902"/>
      <c r="AO5902"/>
      <c r="AP5902"/>
      <c r="AQ5902"/>
      <c r="AR5902"/>
      <c r="AS5902"/>
      <c r="AT5902"/>
      <c r="AU5902"/>
      <c r="AV5902"/>
      <c r="AW5902"/>
      <c r="AX5902"/>
      <c r="AY5902"/>
      <c r="AZ5902"/>
      <c r="BA5902"/>
      <c r="BB5902"/>
      <c r="BC5902"/>
      <c r="BD5902"/>
      <c r="BE5902"/>
      <c r="BF5902"/>
      <c r="BG5902"/>
      <c r="BH5902"/>
      <c r="BI5902"/>
      <c r="BJ5902"/>
      <c r="BK5902"/>
      <c r="BL5902"/>
      <c r="BM5902"/>
      <c r="BN5902"/>
      <c r="BO5902"/>
      <c r="BP5902"/>
      <c r="BQ5902"/>
      <c r="BR5902"/>
      <c r="BS5902"/>
      <c r="BT5902"/>
      <c r="BU5902"/>
      <c r="BV5902"/>
      <c r="BW5902"/>
      <c r="BX5902"/>
      <c r="BY5902"/>
      <c r="BZ5902"/>
      <c r="CA5902"/>
      <c r="CB5902"/>
      <c r="CC5902"/>
      <c r="CD5902"/>
      <c r="CE5902"/>
      <c r="CF5902"/>
      <c r="CG5902"/>
      <c r="CH5902"/>
      <c r="CI5902"/>
      <c r="CJ5902"/>
      <c r="CK5902"/>
      <c r="CL5902"/>
      <c r="CM5902"/>
      <c r="CN5902"/>
      <c r="CO5902"/>
      <c r="CP5902"/>
      <c r="CQ5902"/>
      <c r="CR5902"/>
      <c r="CS5902"/>
      <c r="CT5902"/>
      <c r="CU5902"/>
      <c r="CV5902"/>
    </row>
    <row r="5903" spans="10:100" x14ac:dyDescent="0.25">
      <c r="J5903"/>
      <c r="K5903"/>
      <c r="L5903"/>
      <c r="M5903"/>
      <c r="N5903"/>
      <c r="O5903"/>
      <c r="P5903"/>
      <c r="Q5903"/>
      <c r="R5903"/>
      <c r="S5903"/>
      <c r="T5903"/>
      <c r="U5903"/>
      <c r="V5903"/>
      <c r="W5903"/>
      <c r="X5903"/>
      <c r="Y5903"/>
      <c r="Z5903"/>
      <c r="AA5903"/>
      <c r="AB5903"/>
      <c r="AC5903"/>
      <c r="AD5903"/>
      <c r="AE5903"/>
      <c r="AF5903"/>
      <c r="AG5903"/>
      <c r="AH5903"/>
      <c r="AI5903"/>
      <c r="AJ5903"/>
      <c r="AK5903"/>
      <c r="AL5903"/>
      <c r="AM5903"/>
      <c r="AN5903"/>
      <c r="AO5903"/>
      <c r="AP5903"/>
      <c r="AQ5903"/>
      <c r="AR5903"/>
      <c r="AS5903"/>
      <c r="AT5903"/>
      <c r="AU5903"/>
      <c r="AV5903"/>
      <c r="AW5903"/>
      <c r="AX5903"/>
      <c r="AY5903"/>
      <c r="AZ5903"/>
      <c r="BA5903"/>
      <c r="BB5903"/>
      <c r="BC5903"/>
      <c r="BD5903"/>
      <c r="BE5903"/>
      <c r="BF5903"/>
      <c r="BG5903"/>
      <c r="BH5903"/>
      <c r="BI5903"/>
      <c r="BJ5903"/>
      <c r="BK5903"/>
      <c r="BL5903"/>
      <c r="BM5903"/>
      <c r="BN5903"/>
      <c r="BO5903"/>
      <c r="BP5903"/>
      <c r="BQ5903"/>
      <c r="BR5903"/>
      <c r="BS5903"/>
      <c r="BT5903"/>
      <c r="BU5903"/>
      <c r="BV5903"/>
      <c r="BW5903"/>
      <c r="BX5903"/>
      <c r="BY5903"/>
      <c r="BZ5903"/>
      <c r="CA5903"/>
      <c r="CB5903"/>
      <c r="CC5903"/>
      <c r="CD5903"/>
      <c r="CE5903"/>
      <c r="CF5903"/>
      <c r="CG5903"/>
      <c r="CH5903"/>
      <c r="CI5903"/>
      <c r="CJ5903"/>
      <c r="CK5903"/>
      <c r="CL5903"/>
      <c r="CM5903"/>
      <c r="CN5903"/>
      <c r="CO5903"/>
      <c r="CP5903"/>
      <c r="CQ5903"/>
      <c r="CR5903"/>
      <c r="CS5903"/>
      <c r="CT5903"/>
      <c r="CU5903"/>
      <c r="CV5903"/>
    </row>
    <row r="5904" spans="10:100" x14ac:dyDescent="0.25">
      <c r="J5904"/>
      <c r="K5904"/>
      <c r="L5904"/>
      <c r="M5904"/>
      <c r="N5904"/>
      <c r="O5904"/>
      <c r="P5904"/>
      <c r="Q5904"/>
      <c r="R5904"/>
      <c r="S5904"/>
      <c r="T5904"/>
      <c r="U5904"/>
      <c r="V5904"/>
      <c r="W5904"/>
      <c r="X5904"/>
      <c r="Y5904"/>
      <c r="Z5904"/>
      <c r="AA5904"/>
      <c r="AB5904"/>
      <c r="AC5904"/>
      <c r="AD5904"/>
      <c r="AE5904"/>
      <c r="AF5904"/>
      <c r="AG5904"/>
      <c r="AH5904"/>
      <c r="AI5904"/>
      <c r="AJ5904"/>
      <c r="AK5904"/>
      <c r="AL5904"/>
      <c r="AM5904"/>
      <c r="AN5904"/>
      <c r="AO5904"/>
      <c r="AP5904"/>
      <c r="AQ5904"/>
      <c r="AR5904"/>
      <c r="AS5904"/>
      <c r="AT5904"/>
      <c r="AU5904"/>
      <c r="AV5904"/>
      <c r="AW5904"/>
      <c r="AX5904"/>
      <c r="AY5904"/>
      <c r="AZ5904"/>
      <c r="BA5904"/>
      <c r="BB5904"/>
      <c r="BC5904"/>
      <c r="BD5904"/>
      <c r="BE5904"/>
      <c r="BF5904"/>
      <c r="BG5904"/>
      <c r="BH5904"/>
      <c r="BI5904"/>
      <c r="BJ5904"/>
      <c r="BK5904"/>
      <c r="BL5904"/>
      <c r="BM5904"/>
      <c r="BN5904"/>
      <c r="BO5904"/>
      <c r="BP5904"/>
      <c r="BQ5904"/>
      <c r="BR5904"/>
      <c r="BS5904"/>
      <c r="BT5904"/>
      <c r="BU5904"/>
      <c r="BV5904"/>
      <c r="BW5904"/>
      <c r="BX5904"/>
      <c r="BY5904"/>
      <c r="BZ5904"/>
      <c r="CA5904"/>
      <c r="CB5904"/>
      <c r="CC5904"/>
      <c r="CD5904"/>
      <c r="CE5904"/>
      <c r="CF5904"/>
      <c r="CG5904"/>
      <c r="CH5904"/>
      <c r="CI5904"/>
      <c r="CJ5904"/>
      <c r="CK5904"/>
      <c r="CL5904"/>
      <c r="CM5904"/>
      <c r="CN5904"/>
      <c r="CO5904"/>
      <c r="CP5904"/>
      <c r="CQ5904"/>
      <c r="CR5904"/>
      <c r="CS5904"/>
      <c r="CT5904"/>
      <c r="CU5904"/>
      <c r="CV5904"/>
    </row>
    <row r="5905" spans="10:100" x14ac:dyDescent="0.25">
      <c r="J5905"/>
      <c r="K5905"/>
      <c r="L5905"/>
      <c r="M5905"/>
      <c r="N5905"/>
      <c r="O5905"/>
      <c r="P5905"/>
      <c r="Q5905"/>
      <c r="R5905"/>
      <c r="S5905"/>
      <c r="T5905"/>
      <c r="U5905"/>
      <c r="V5905"/>
      <c r="W5905"/>
      <c r="X5905"/>
      <c r="Y5905"/>
      <c r="Z5905"/>
      <c r="AA5905"/>
      <c r="AB5905"/>
      <c r="AC5905"/>
      <c r="AD5905"/>
      <c r="AE5905"/>
      <c r="AF5905"/>
      <c r="AG5905"/>
      <c r="AH5905"/>
      <c r="AI5905"/>
      <c r="AJ5905"/>
      <c r="AK5905"/>
      <c r="AL5905"/>
      <c r="AM5905"/>
      <c r="AN5905"/>
      <c r="AO5905"/>
      <c r="AP5905"/>
      <c r="AQ5905"/>
      <c r="AR5905"/>
      <c r="AS5905"/>
      <c r="AT5905"/>
      <c r="AU5905"/>
      <c r="AV5905"/>
      <c r="AW5905"/>
      <c r="AX5905"/>
      <c r="AY5905"/>
      <c r="AZ5905"/>
      <c r="BA5905"/>
      <c r="BB5905"/>
      <c r="BC5905"/>
      <c r="BD5905"/>
      <c r="BE5905"/>
      <c r="BF5905"/>
      <c r="BG5905"/>
      <c r="BH5905"/>
      <c r="BI5905"/>
      <c r="BJ5905"/>
      <c r="BK5905"/>
      <c r="BL5905"/>
      <c r="BM5905"/>
      <c r="BN5905"/>
      <c r="BO5905"/>
      <c r="BP5905"/>
      <c r="BQ5905"/>
      <c r="BR5905"/>
      <c r="BS5905"/>
      <c r="BT5905"/>
      <c r="BU5905"/>
      <c r="BV5905"/>
      <c r="BW5905"/>
      <c r="BX5905"/>
      <c r="BY5905"/>
      <c r="BZ5905"/>
      <c r="CA5905"/>
      <c r="CB5905"/>
      <c r="CC5905"/>
      <c r="CD5905"/>
      <c r="CE5905"/>
      <c r="CF5905"/>
      <c r="CG5905"/>
      <c r="CH5905"/>
      <c r="CI5905"/>
      <c r="CJ5905"/>
      <c r="CK5905"/>
      <c r="CL5905"/>
      <c r="CM5905"/>
      <c r="CN5905"/>
      <c r="CO5905"/>
      <c r="CP5905"/>
      <c r="CQ5905"/>
      <c r="CR5905"/>
      <c r="CS5905"/>
      <c r="CT5905"/>
      <c r="CU5905"/>
      <c r="CV5905"/>
    </row>
    <row r="5906" spans="10:100" x14ac:dyDescent="0.25">
      <c r="J5906"/>
      <c r="K5906"/>
      <c r="L5906"/>
      <c r="M5906"/>
      <c r="N5906"/>
      <c r="O5906"/>
      <c r="P5906"/>
      <c r="Q5906"/>
      <c r="R5906"/>
      <c r="S5906"/>
      <c r="T5906"/>
      <c r="U5906"/>
      <c r="V5906"/>
      <c r="W5906"/>
      <c r="X5906"/>
      <c r="Y5906"/>
      <c r="Z5906"/>
      <c r="AA5906"/>
      <c r="AB5906"/>
      <c r="AC5906"/>
      <c r="AD5906"/>
      <c r="AE5906"/>
      <c r="AF5906"/>
      <c r="AG5906"/>
      <c r="AH5906"/>
      <c r="AI5906"/>
      <c r="AJ5906"/>
      <c r="AK5906"/>
      <c r="AL5906"/>
      <c r="AM5906"/>
      <c r="AN5906"/>
      <c r="AO5906"/>
      <c r="AP5906"/>
      <c r="AQ5906"/>
      <c r="AR5906"/>
      <c r="AS5906"/>
      <c r="AT5906"/>
      <c r="AU5906"/>
      <c r="AV5906"/>
      <c r="AW5906"/>
      <c r="AX5906"/>
      <c r="AY5906"/>
      <c r="AZ5906"/>
      <c r="BA5906"/>
      <c r="BB5906"/>
      <c r="BC5906"/>
      <c r="BD5906"/>
      <c r="BE5906"/>
      <c r="BF5906"/>
      <c r="BG5906"/>
      <c r="BH5906"/>
      <c r="BI5906"/>
      <c r="BJ5906"/>
      <c r="BK5906"/>
      <c r="BL5906"/>
      <c r="BM5906"/>
      <c r="BN5906"/>
      <c r="BO5906"/>
      <c r="BP5906"/>
      <c r="BQ5906"/>
      <c r="BR5906"/>
      <c r="BS5906"/>
      <c r="BT5906"/>
      <c r="BU5906"/>
      <c r="BV5906"/>
      <c r="BW5906"/>
      <c r="BX5906"/>
      <c r="BY5906"/>
      <c r="BZ5906"/>
      <c r="CA5906"/>
      <c r="CB5906"/>
      <c r="CC5906"/>
      <c r="CD5906"/>
      <c r="CE5906"/>
      <c r="CF5906"/>
      <c r="CG5906"/>
      <c r="CH5906"/>
      <c r="CI5906"/>
      <c r="CJ5906"/>
      <c r="CK5906"/>
      <c r="CL5906"/>
      <c r="CM5906"/>
      <c r="CN5906"/>
      <c r="CO5906"/>
      <c r="CP5906"/>
      <c r="CQ5906"/>
      <c r="CR5906"/>
      <c r="CS5906"/>
      <c r="CT5906"/>
      <c r="CU5906"/>
      <c r="CV5906"/>
    </row>
    <row r="5907" spans="10:100" x14ac:dyDescent="0.25">
      <c r="J5907"/>
      <c r="K5907"/>
      <c r="L5907"/>
      <c r="M5907"/>
      <c r="N5907"/>
      <c r="O5907"/>
      <c r="P5907"/>
      <c r="Q5907"/>
      <c r="R5907"/>
      <c r="S5907"/>
      <c r="T5907"/>
      <c r="U5907"/>
      <c r="V5907"/>
      <c r="W5907"/>
      <c r="X5907"/>
      <c r="Y5907"/>
      <c r="Z5907"/>
      <c r="AA5907"/>
      <c r="AB5907"/>
      <c r="AC5907"/>
      <c r="AD5907"/>
      <c r="AE5907"/>
      <c r="AF5907"/>
      <c r="AG5907"/>
      <c r="AH5907"/>
      <c r="AI5907"/>
      <c r="AJ5907"/>
      <c r="AK5907"/>
      <c r="AL5907"/>
      <c r="AM5907"/>
      <c r="AN5907"/>
      <c r="AO5907"/>
      <c r="AP5907"/>
      <c r="AQ5907"/>
      <c r="AR5907"/>
      <c r="AS5907"/>
      <c r="AT5907"/>
      <c r="AU5907"/>
      <c r="AV5907"/>
      <c r="AW5907"/>
      <c r="AX5907"/>
      <c r="AY5907"/>
      <c r="AZ5907"/>
      <c r="BA5907"/>
      <c r="BB5907"/>
      <c r="BC5907"/>
      <c r="BD5907"/>
      <c r="BE5907"/>
      <c r="BF5907"/>
      <c r="BG5907"/>
      <c r="BH5907"/>
      <c r="BI5907"/>
      <c r="BJ5907"/>
      <c r="BK5907"/>
      <c r="BL5907"/>
      <c r="BM5907"/>
      <c r="BN5907"/>
      <c r="BO5907"/>
      <c r="BP5907"/>
      <c r="BQ5907"/>
      <c r="BR5907"/>
      <c r="BS5907"/>
      <c r="BT5907"/>
      <c r="BU5907"/>
      <c r="BV5907"/>
      <c r="BW5907"/>
      <c r="BX5907"/>
      <c r="BY5907"/>
      <c r="BZ5907"/>
      <c r="CA5907"/>
      <c r="CB5907"/>
      <c r="CC5907"/>
      <c r="CD5907"/>
      <c r="CE5907"/>
      <c r="CF5907"/>
      <c r="CG5907"/>
      <c r="CH5907"/>
      <c r="CI5907"/>
      <c r="CJ5907"/>
      <c r="CK5907"/>
      <c r="CL5907"/>
      <c r="CM5907"/>
      <c r="CN5907"/>
      <c r="CO5907"/>
      <c r="CP5907"/>
      <c r="CQ5907"/>
      <c r="CR5907"/>
      <c r="CS5907"/>
      <c r="CT5907"/>
      <c r="CU5907"/>
      <c r="CV5907"/>
    </row>
    <row r="5908" spans="10:100" x14ac:dyDescent="0.25">
      <c r="J5908"/>
      <c r="K5908"/>
      <c r="L5908"/>
      <c r="M5908"/>
      <c r="N5908"/>
      <c r="O5908"/>
      <c r="P5908"/>
      <c r="Q5908"/>
      <c r="R5908"/>
      <c r="S5908"/>
      <c r="T5908"/>
      <c r="U5908"/>
      <c r="V5908"/>
      <c r="W5908"/>
      <c r="X5908"/>
      <c r="Y5908"/>
      <c r="Z5908"/>
      <c r="AA5908"/>
      <c r="AB5908"/>
      <c r="AC5908"/>
      <c r="AD5908"/>
      <c r="AE5908"/>
      <c r="AF5908"/>
      <c r="AG5908"/>
      <c r="AH5908"/>
      <c r="AI5908"/>
      <c r="AJ5908"/>
      <c r="AK5908"/>
      <c r="AL5908"/>
      <c r="AM5908"/>
      <c r="AN5908"/>
      <c r="AO5908"/>
      <c r="AP5908"/>
      <c r="AQ5908"/>
      <c r="AR5908"/>
      <c r="AS5908"/>
      <c r="AT5908"/>
      <c r="AU5908"/>
      <c r="AV5908"/>
      <c r="AW5908"/>
      <c r="AX5908"/>
      <c r="AY5908"/>
      <c r="AZ5908"/>
      <c r="BA5908"/>
      <c r="BB5908"/>
      <c r="BC5908"/>
      <c r="BD5908"/>
      <c r="BE5908"/>
      <c r="BF5908"/>
      <c r="BG5908"/>
      <c r="BH5908"/>
      <c r="BI5908"/>
      <c r="BJ5908"/>
      <c r="BK5908"/>
      <c r="BL5908"/>
      <c r="BM5908"/>
      <c r="BN5908"/>
      <c r="BO5908"/>
      <c r="BP5908"/>
      <c r="BQ5908"/>
      <c r="BR5908"/>
      <c r="BS5908"/>
      <c r="BT5908"/>
      <c r="BU5908"/>
      <c r="BV5908"/>
      <c r="BW5908"/>
      <c r="BX5908"/>
      <c r="BY5908"/>
      <c r="BZ5908"/>
      <c r="CA5908"/>
      <c r="CB5908"/>
      <c r="CC5908"/>
      <c r="CD5908"/>
      <c r="CE5908"/>
      <c r="CF5908"/>
      <c r="CG5908"/>
      <c r="CH5908"/>
      <c r="CI5908"/>
      <c r="CJ5908"/>
      <c r="CK5908"/>
      <c r="CL5908"/>
      <c r="CM5908"/>
      <c r="CN5908"/>
      <c r="CO5908"/>
      <c r="CP5908"/>
      <c r="CQ5908"/>
      <c r="CR5908"/>
      <c r="CS5908"/>
      <c r="CT5908"/>
      <c r="CU5908"/>
      <c r="CV5908"/>
    </row>
    <row r="5909" spans="10:100" x14ac:dyDescent="0.25">
      <c r="J5909"/>
      <c r="K5909"/>
      <c r="L5909"/>
      <c r="M5909"/>
      <c r="N5909"/>
      <c r="O5909"/>
      <c r="P5909"/>
      <c r="Q5909"/>
      <c r="R5909"/>
      <c r="S5909"/>
      <c r="T5909"/>
      <c r="U5909"/>
      <c r="V5909"/>
      <c r="W5909"/>
      <c r="X5909"/>
      <c r="Y5909"/>
      <c r="Z5909"/>
      <c r="AA5909"/>
      <c r="AB5909"/>
      <c r="AC5909"/>
      <c r="AD5909"/>
      <c r="AE5909"/>
      <c r="AF5909"/>
      <c r="AG5909"/>
      <c r="AH5909"/>
      <c r="AI5909"/>
      <c r="AJ5909"/>
      <c r="AK5909"/>
      <c r="AL5909"/>
      <c r="AM5909"/>
      <c r="AN5909"/>
      <c r="AO5909"/>
      <c r="AP5909"/>
      <c r="AQ5909"/>
      <c r="AR5909"/>
      <c r="AS5909"/>
      <c r="AT5909"/>
      <c r="AU5909"/>
      <c r="AV5909"/>
      <c r="AW5909"/>
      <c r="AX5909"/>
      <c r="AY5909"/>
      <c r="AZ5909"/>
      <c r="BA5909"/>
      <c r="BB5909"/>
      <c r="BC5909"/>
      <c r="BD5909"/>
      <c r="BE5909"/>
      <c r="BF5909"/>
      <c r="BG5909"/>
      <c r="BH5909"/>
      <c r="BI5909"/>
      <c r="BJ5909"/>
      <c r="BK5909"/>
      <c r="BL5909"/>
      <c r="BM5909"/>
      <c r="BN5909"/>
      <c r="BO5909"/>
      <c r="BP5909"/>
      <c r="BQ5909"/>
      <c r="BR5909"/>
      <c r="BS5909"/>
      <c r="BT5909"/>
      <c r="BU5909"/>
      <c r="BV5909"/>
      <c r="BW5909"/>
      <c r="BX5909"/>
      <c r="BY5909"/>
      <c r="BZ5909"/>
      <c r="CA5909"/>
      <c r="CB5909"/>
      <c r="CC5909"/>
      <c r="CD5909"/>
      <c r="CE5909"/>
      <c r="CF5909"/>
      <c r="CG5909"/>
      <c r="CH5909"/>
      <c r="CI5909"/>
      <c r="CJ5909"/>
      <c r="CK5909"/>
      <c r="CL5909"/>
      <c r="CM5909"/>
      <c r="CN5909"/>
      <c r="CO5909"/>
      <c r="CP5909"/>
      <c r="CQ5909"/>
      <c r="CR5909"/>
      <c r="CS5909"/>
      <c r="CT5909"/>
      <c r="CU5909"/>
      <c r="CV5909"/>
    </row>
    <row r="5910" spans="10:100" x14ac:dyDescent="0.25">
      <c r="J5910"/>
      <c r="K5910"/>
      <c r="L5910"/>
      <c r="M5910"/>
      <c r="N5910"/>
      <c r="O5910"/>
      <c r="P5910"/>
      <c r="Q5910"/>
      <c r="R5910"/>
      <c r="S5910"/>
      <c r="T5910"/>
      <c r="U5910"/>
      <c r="V5910"/>
      <c r="W5910"/>
      <c r="X5910"/>
      <c r="Y5910"/>
      <c r="Z5910"/>
      <c r="AA5910"/>
      <c r="AB5910"/>
      <c r="AC5910"/>
      <c r="AD5910"/>
      <c r="AE5910"/>
      <c r="AF5910"/>
      <c r="AG5910"/>
      <c r="AH5910"/>
      <c r="AI5910"/>
      <c r="AJ5910"/>
      <c r="AK5910"/>
      <c r="AL5910"/>
      <c r="AM5910"/>
      <c r="AN5910"/>
      <c r="AO5910"/>
      <c r="AP5910"/>
      <c r="AQ5910"/>
      <c r="AR5910"/>
      <c r="AS5910"/>
      <c r="AT5910"/>
      <c r="AU5910"/>
      <c r="AV5910"/>
      <c r="AW5910"/>
      <c r="AX5910"/>
      <c r="AY5910"/>
      <c r="AZ5910"/>
      <c r="BA5910"/>
      <c r="BB5910"/>
      <c r="BC5910"/>
      <c r="BD5910"/>
      <c r="BE5910"/>
      <c r="BF5910"/>
      <c r="BG5910"/>
      <c r="BH5910"/>
      <c r="BI5910"/>
      <c r="BJ5910"/>
      <c r="BK5910"/>
      <c r="BL5910"/>
      <c r="BM5910"/>
      <c r="BN5910"/>
      <c r="BO5910"/>
      <c r="BP5910"/>
      <c r="BQ5910"/>
      <c r="BR5910"/>
      <c r="BS5910"/>
      <c r="BT5910"/>
      <c r="BU5910"/>
      <c r="BV5910"/>
      <c r="BW5910"/>
      <c r="BX5910"/>
      <c r="BY5910"/>
      <c r="BZ5910"/>
      <c r="CA5910"/>
      <c r="CB5910"/>
      <c r="CC5910"/>
      <c r="CD5910"/>
      <c r="CE5910"/>
      <c r="CF5910"/>
      <c r="CG5910"/>
      <c r="CH5910"/>
      <c r="CI5910"/>
      <c r="CJ5910"/>
      <c r="CK5910"/>
      <c r="CL5910"/>
      <c r="CM5910"/>
      <c r="CN5910"/>
      <c r="CO5910"/>
      <c r="CP5910"/>
      <c r="CQ5910"/>
      <c r="CR5910"/>
      <c r="CS5910"/>
      <c r="CT5910"/>
      <c r="CU5910"/>
      <c r="CV5910"/>
    </row>
    <row r="5911" spans="10:100" x14ac:dyDescent="0.25">
      <c r="J5911"/>
      <c r="K5911"/>
      <c r="L5911"/>
      <c r="M5911"/>
      <c r="N5911"/>
      <c r="O5911"/>
      <c r="P5911"/>
      <c r="Q5911"/>
      <c r="R5911"/>
      <c r="S5911"/>
      <c r="T5911"/>
      <c r="U5911"/>
      <c r="V5911"/>
      <c r="W5911"/>
      <c r="X5911"/>
      <c r="Y5911"/>
      <c r="Z5911"/>
      <c r="AA5911"/>
      <c r="AB5911"/>
      <c r="AC5911"/>
      <c r="AD5911"/>
      <c r="AE5911"/>
      <c r="AF5911"/>
      <c r="AG5911"/>
      <c r="AH5911"/>
      <c r="AI5911"/>
      <c r="AJ5911"/>
      <c r="AK5911"/>
      <c r="AL5911"/>
      <c r="AM5911"/>
      <c r="AN5911"/>
      <c r="AO5911"/>
      <c r="AP5911"/>
      <c r="AQ5911"/>
      <c r="AR5911"/>
      <c r="AS5911"/>
      <c r="AT5911"/>
      <c r="AU5911"/>
      <c r="AV5911"/>
      <c r="AW5911"/>
      <c r="AX5911"/>
      <c r="AY5911"/>
      <c r="AZ5911"/>
      <c r="BA5911"/>
      <c r="BB5911"/>
      <c r="BC5911"/>
      <c r="BD5911"/>
      <c r="BE5911"/>
      <c r="BF5911"/>
      <c r="BG5911"/>
      <c r="BH5911"/>
      <c r="BI5911"/>
      <c r="BJ5911"/>
      <c r="BK5911"/>
      <c r="BL5911"/>
      <c r="BM5911"/>
      <c r="BN5911"/>
      <c r="BO5911"/>
      <c r="BP5911"/>
      <c r="BQ5911"/>
      <c r="BR5911"/>
      <c r="BS5911"/>
      <c r="BT5911"/>
      <c r="BU5911"/>
      <c r="BV5911"/>
      <c r="BW5911"/>
      <c r="BX5911"/>
      <c r="BY5911"/>
      <c r="BZ5911"/>
      <c r="CA5911"/>
      <c r="CB5911"/>
      <c r="CC5911"/>
      <c r="CD5911"/>
      <c r="CE5911"/>
      <c r="CF5911"/>
      <c r="CG5911"/>
      <c r="CH5911"/>
      <c r="CI5911"/>
      <c r="CJ5911"/>
      <c r="CK5911"/>
      <c r="CL5911"/>
      <c r="CM5911"/>
      <c r="CN5911"/>
      <c r="CO5911"/>
      <c r="CP5911"/>
      <c r="CQ5911"/>
      <c r="CR5911"/>
      <c r="CS5911"/>
      <c r="CT5911"/>
      <c r="CU5911"/>
      <c r="CV5911"/>
    </row>
    <row r="5912" spans="10:100" x14ac:dyDescent="0.25">
      <c r="J5912"/>
      <c r="K5912"/>
      <c r="L5912"/>
      <c r="M5912"/>
      <c r="N5912"/>
      <c r="O5912"/>
      <c r="P5912"/>
      <c r="Q5912"/>
      <c r="R5912"/>
      <c r="S5912"/>
      <c r="T5912"/>
      <c r="U5912"/>
      <c r="V5912"/>
      <c r="W5912"/>
      <c r="X5912"/>
      <c r="Y5912"/>
      <c r="Z5912"/>
      <c r="AA5912"/>
      <c r="AB5912"/>
      <c r="AC5912"/>
      <c r="AD5912"/>
      <c r="AE5912"/>
      <c r="AF5912"/>
      <c r="AG5912"/>
      <c r="AH5912"/>
      <c r="AI5912"/>
      <c r="AJ5912"/>
      <c r="AK5912"/>
      <c r="AL5912"/>
      <c r="AM5912"/>
      <c r="AN5912"/>
      <c r="AO5912"/>
      <c r="AP5912"/>
      <c r="AQ5912"/>
      <c r="AR5912"/>
      <c r="AS5912"/>
      <c r="AT5912"/>
      <c r="AU5912"/>
      <c r="AV5912"/>
      <c r="AW5912"/>
      <c r="AX5912"/>
      <c r="AY5912"/>
      <c r="AZ5912"/>
      <c r="BA5912"/>
      <c r="BB5912"/>
      <c r="BC5912"/>
      <c r="BD5912"/>
      <c r="BE5912"/>
      <c r="BF5912"/>
      <c r="BG5912"/>
      <c r="BH5912"/>
      <c r="BI5912"/>
      <c r="BJ5912"/>
      <c r="BK5912"/>
      <c r="BL5912"/>
      <c r="BM5912"/>
      <c r="BN5912"/>
      <c r="BO5912"/>
      <c r="BP5912"/>
      <c r="BQ5912"/>
      <c r="BR5912"/>
      <c r="BS5912"/>
      <c r="BT5912"/>
      <c r="BU5912"/>
      <c r="BV5912"/>
      <c r="BW5912"/>
      <c r="BX5912"/>
      <c r="BY5912"/>
      <c r="BZ5912"/>
      <c r="CA5912"/>
      <c r="CB5912"/>
      <c r="CC5912"/>
      <c r="CD5912"/>
      <c r="CE5912"/>
      <c r="CF5912"/>
      <c r="CG5912"/>
      <c r="CH5912"/>
      <c r="CI5912"/>
      <c r="CJ5912"/>
      <c r="CK5912"/>
      <c r="CL5912"/>
      <c r="CM5912"/>
      <c r="CN5912"/>
      <c r="CO5912"/>
      <c r="CP5912"/>
      <c r="CQ5912"/>
      <c r="CR5912"/>
      <c r="CS5912"/>
      <c r="CT5912"/>
      <c r="CU5912"/>
      <c r="CV5912"/>
    </row>
    <row r="5913" spans="10:100" x14ac:dyDescent="0.25">
      <c r="J5913"/>
      <c r="K5913"/>
      <c r="L5913"/>
      <c r="M5913"/>
      <c r="N5913"/>
      <c r="O5913"/>
      <c r="P5913"/>
      <c r="Q5913"/>
      <c r="R5913"/>
      <c r="S5913"/>
      <c r="T5913"/>
      <c r="U5913"/>
      <c r="V5913"/>
      <c r="W5913"/>
      <c r="X5913"/>
      <c r="Y5913"/>
      <c r="Z5913"/>
      <c r="AA5913"/>
      <c r="AB5913"/>
      <c r="AC5913"/>
      <c r="AD5913"/>
      <c r="AE5913"/>
      <c r="AF5913"/>
      <c r="AG5913"/>
      <c r="AH5913"/>
      <c r="AI5913"/>
      <c r="AJ5913"/>
      <c r="AK5913"/>
      <c r="AL5913"/>
      <c r="AM5913"/>
      <c r="AN5913"/>
      <c r="AO5913"/>
      <c r="AP5913"/>
      <c r="AQ5913"/>
      <c r="AR5913"/>
      <c r="AS5913"/>
      <c r="AT5913"/>
      <c r="AU5913"/>
      <c r="AV5913"/>
      <c r="AW5913"/>
      <c r="AX5913"/>
      <c r="AY5913"/>
      <c r="AZ5913"/>
      <c r="BA5913"/>
      <c r="BB5913"/>
      <c r="BC5913"/>
      <c r="BD5913"/>
      <c r="BE5913"/>
      <c r="BF5913"/>
      <c r="BG5913"/>
      <c r="BH5913"/>
      <c r="BI5913"/>
      <c r="BJ5913"/>
      <c r="BK5913"/>
      <c r="BL5913"/>
      <c r="BM5913"/>
      <c r="BN5913"/>
      <c r="BO5913"/>
      <c r="BP5913"/>
      <c r="BQ5913"/>
      <c r="BR5913"/>
      <c r="BS5913"/>
      <c r="BT5913"/>
      <c r="BU5913"/>
      <c r="BV5913"/>
      <c r="BW5913"/>
      <c r="BX5913"/>
      <c r="BY5913"/>
      <c r="BZ5913"/>
      <c r="CA5913"/>
      <c r="CB5913"/>
      <c r="CC5913"/>
      <c r="CD5913"/>
      <c r="CE5913"/>
      <c r="CF5913"/>
      <c r="CG5913"/>
      <c r="CH5913"/>
      <c r="CI5913"/>
      <c r="CJ5913"/>
      <c r="CK5913"/>
      <c r="CL5913"/>
      <c r="CM5913"/>
      <c r="CN5913"/>
      <c r="CO5913"/>
      <c r="CP5913"/>
      <c r="CQ5913"/>
      <c r="CR5913"/>
      <c r="CS5913"/>
      <c r="CT5913"/>
      <c r="CU5913"/>
      <c r="CV5913"/>
    </row>
    <row r="5914" spans="10:100" x14ac:dyDescent="0.25">
      <c r="J5914"/>
      <c r="K5914"/>
      <c r="L5914"/>
      <c r="M5914"/>
      <c r="N5914"/>
      <c r="O5914"/>
      <c r="P5914"/>
      <c r="Q5914"/>
      <c r="R5914"/>
      <c r="S5914"/>
      <c r="T5914"/>
      <c r="U5914"/>
      <c r="V5914"/>
      <c r="W5914"/>
      <c r="X5914"/>
      <c r="Y5914"/>
      <c r="Z5914"/>
      <c r="AA5914"/>
      <c r="AB5914"/>
      <c r="AC5914"/>
      <c r="AD5914"/>
      <c r="AE5914"/>
      <c r="AF5914"/>
      <c r="AG5914"/>
      <c r="AH5914"/>
      <c r="AI5914"/>
      <c r="AJ5914"/>
      <c r="AK5914"/>
      <c r="AL5914"/>
      <c r="AM5914"/>
      <c r="AN5914"/>
      <c r="AO5914"/>
      <c r="AP5914"/>
      <c r="AQ5914"/>
      <c r="AR5914"/>
      <c r="AS5914"/>
      <c r="AT5914"/>
      <c r="AU5914"/>
      <c r="AV5914"/>
      <c r="AW5914"/>
      <c r="AX5914"/>
      <c r="AY5914"/>
      <c r="AZ5914"/>
      <c r="BA5914"/>
      <c r="BB5914"/>
      <c r="BC5914"/>
      <c r="BD5914"/>
      <c r="BE5914"/>
      <c r="BF5914"/>
      <c r="BG5914"/>
      <c r="BH5914"/>
      <c r="BI5914"/>
      <c r="BJ5914"/>
      <c r="BK5914"/>
      <c r="BL5914"/>
      <c r="BM5914"/>
      <c r="BN5914"/>
      <c r="BO5914"/>
      <c r="BP5914"/>
      <c r="BQ5914"/>
      <c r="BR5914"/>
      <c r="BS5914"/>
      <c r="BT5914"/>
      <c r="BU5914"/>
      <c r="BV5914"/>
      <c r="BW5914"/>
      <c r="BX5914"/>
      <c r="BY5914"/>
      <c r="BZ5914"/>
      <c r="CA5914"/>
      <c r="CB5914"/>
      <c r="CC5914"/>
      <c r="CD5914"/>
      <c r="CE5914"/>
      <c r="CF5914"/>
      <c r="CG5914"/>
      <c r="CH5914"/>
      <c r="CI5914"/>
      <c r="CJ5914"/>
      <c r="CK5914"/>
      <c r="CL5914"/>
      <c r="CM5914"/>
      <c r="CN5914"/>
      <c r="CO5914"/>
      <c r="CP5914"/>
      <c r="CQ5914"/>
      <c r="CR5914"/>
      <c r="CS5914"/>
      <c r="CT5914"/>
      <c r="CU5914"/>
      <c r="CV5914"/>
    </row>
    <row r="5915" spans="10:100" x14ac:dyDescent="0.25">
      <c r="J5915"/>
      <c r="K5915"/>
      <c r="L5915"/>
      <c r="M5915"/>
      <c r="N5915"/>
      <c r="O5915"/>
      <c r="P5915"/>
      <c r="Q5915"/>
      <c r="R5915"/>
      <c r="S5915"/>
      <c r="T5915"/>
      <c r="U5915"/>
      <c r="V5915"/>
      <c r="W5915"/>
      <c r="X5915"/>
      <c r="Y5915"/>
      <c r="Z5915"/>
      <c r="AA5915"/>
      <c r="AB5915"/>
      <c r="AC5915"/>
      <c r="AD5915"/>
      <c r="AE5915"/>
      <c r="AF5915"/>
      <c r="AG5915"/>
      <c r="AH5915"/>
      <c r="AI5915"/>
      <c r="AJ5915"/>
      <c r="AK5915"/>
      <c r="AL5915"/>
      <c r="AM5915"/>
      <c r="AN5915"/>
      <c r="AO5915"/>
      <c r="AP5915"/>
      <c r="AQ5915"/>
      <c r="AR5915"/>
      <c r="AS5915"/>
      <c r="AT5915"/>
      <c r="AU5915"/>
      <c r="AV5915"/>
      <c r="AW5915"/>
      <c r="AX5915"/>
      <c r="AY5915"/>
      <c r="AZ5915"/>
      <c r="BA5915"/>
      <c r="BB5915"/>
      <c r="BC5915"/>
      <c r="BD5915"/>
      <c r="BE5915"/>
      <c r="BF5915"/>
      <c r="BG5915"/>
      <c r="BH5915"/>
      <c r="BI5915"/>
      <c r="BJ5915"/>
      <c r="BK5915"/>
      <c r="BL5915"/>
      <c r="BM5915"/>
      <c r="BN5915"/>
      <c r="BO5915"/>
      <c r="BP5915"/>
      <c r="BQ5915"/>
      <c r="BR5915"/>
      <c r="BS5915"/>
      <c r="BT5915"/>
      <c r="BU5915"/>
      <c r="BV5915"/>
      <c r="BW5915"/>
      <c r="BX5915"/>
      <c r="BY5915"/>
      <c r="BZ5915"/>
      <c r="CA5915"/>
      <c r="CB5915"/>
      <c r="CC5915"/>
      <c r="CD5915"/>
      <c r="CE5915"/>
      <c r="CF5915"/>
      <c r="CG5915"/>
      <c r="CH5915"/>
      <c r="CI5915"/>
      <c r="CJ5915"/>
      <c r="CK5915"/>
      <c r="CL5915"/>
      <c r="CM5915"/>
      <c r="CN5915"/>
      <c r="CO5915"/>
      <c r="CP5915"/>
      <c r="CQ5915"/>
      <c r="CR5915"/>
      <c r="CS5915"/>
      <c r="CT5915"/>
      <c r="CU5915"/>
      <c r="CV5915"/>
    </row>
    <row r="5916" spans="10:100" x14ac:dyDescent="0.25">
      <c r="J5916"/>
      <c r="K5916"/>
      <c r="L5916"/>
      <c r="M5916"/>
      <c r="N5916"/>
      <c r="O5916"/>
      <c r="P5916"/>
      <c r="Q5916"/>
      <c r="R5916"/>
      <c r="S5916"/>
      <c r="T5916"/>
      <c r="U5916"/>
      <c r="V5916"/>
      <c r="W5916"/>
      <c r="X5916"/>
      <c r="Y5916"/>
      <c r="Z5916"/>
      <c r="AA5916"/>
      <c r="AB5916"/>
      <c r="AC5916"/>
      <c r="AD5916"/>
      <c r="AE5916"/>
      <c r="AF5916"/>
      <c r="AG5916"/>
      <c r="AH5916"/>
      <c r="AI5916"/>
      <c r="AJ5916"/>
      <c r="AK5916"/>
      <c r="AL5916"/>
      <c r="AM5916"/>
      <c r="AN5916"/>
      <c r="AO5916"/>
      <c r="AP5916"/>
      <c r="AQ5916"/>
      <c r="AR5916"/>
      <c r="AS5916"/>
      <c r="AT5916"/>
      <c r="AU5916"/>
      <c r="AV5916"/>
      <c r="AW5916"/>
      <c r="AX5916"/>
      <c r="AY5916"/>
      <c r="AZ5916"/>
      <c r="BA5916"/>
      <c r="BB5916"/>
      <c r="BC5916"/>
      <c r="BD5916"/>
      <c r="BE5916"/>
      <c r="BF5916"/>
      <c r="BG5916"/>
      <c r="BH5916"/>
      <c r="BI5916"/>
      <c r="BJ5916"/>
      <c r="BK5916"/>
      <c r="BL5916"/>
      <c r="BM5916"/>
      <c r="BN5916"/>
      <c r="BO5916"/>
      <c r="BP5916"/>
      <c r="BQ5916"/>
      <c r="BR5916"/>
      <c r="BS5916"/>
      <c r="BT5916"/>
      <c r="BU5916"/>
      <c r="BV5916"/>
      <c r="BW5916"/>
      <c r="BX5916"/>
      <c r="BY5916"/>
      <c r="BZ5916"/>
      <c r="CA5916"/>
      <c r="CB5916"/>
      <c r="CC5916"/>
      <c r="CD5916"/>
      <c r="CE5916"/>
      <c r="CF5916"/>
      <c r="CG5916"/>
      <c r="CH5916"/>
      <c r="CI5916"/>
      <c r="CJ5916"/>
      <c r="CK5916"/>
      <c r="CL5916"/>
      <c r="CM5916"/>
      <c r="CN5916"/>
      <c r="CO5916"/>
      <c r="CP5916"/>
      <c r="CQ5916"/>
      <c r="CR5916"/>
      <c r="CS5916"/>
      <c r="CT5916"/>
      <c r="CU5916"/>
      <c r="CV5916"/>
    </row>
    <row r="5917" spans="10:100" x14ac:dyDescent="0.25">
      <c r="J5917"/>
      <c r="K5917"/>
      <c r="L5917"/>
      <c r="M5917"/>
      <c r="N5917"/>
      <c r="O5917"/>
      <c r="P5917"/>
      <c r="Q5917"/>
      <c r="R5917"/>
      <c r="S5917"/>
      <c r="T5917"/>
      <c r="U5917"/>
      <c r="V5917"/>
      <c r="W5917"/>
      <c r="X5917"/>
      <c r="Y5917"/>
      <c r="Z5917"/>
      <c r="AA5917"/>
      <c r="AB5917"/>
      <c r="AC5917"/>
      <c r="AD5917"/>
      <c r="AE5917"/>
      <c r="AF5917"/>
      <c r="AG5917"/>
      <c r="AH5917"/>
      <c r="AI5917"/>
      <c r="AJ5917"/>
      <c r="AK5917"/>
      <c r="AL5917"/>
      <c r="AM5917"/>
      <c r="AN5917"/>
      <c r="AO5917"/>
      <c r="AP5917"/>
      <c r="AQ5917"/>
      <c r="AR5917"/>
      <c r="AS5917"/>
      <c r="AT5917"/>
      <c r="AU5917"/>
      <c r="AV5917"/>
      <c r="AW5917"/>
      <c r="AX5917"/>
      <c r="AY5917"/>
      <c r="AZ5917"/>
      <c r="BA5917"/>
      <c r="BB5917"/>
      <c r="BC5917"/>
      <c r="BD5917"/>
      <c r="BE5917"/>
      <c r="BF5917"/>
      <c r="BG5917"/>
      <c r="BH5917"/>
      <c r="BI5917"/>
      <c r="BJ5917"/>
      <c r="BK5917"/>
      <c r="BL5917"/>
      <c r="BM5917"/>
      <c r="BN5917"/>
      <c r="BO5917"/>
      <c r="BP5917"/>
      <c r="BQ5917"/>
      <c r="BR5917"/>
      <c r="BS5917"/>
      <c r="BT5917"/>
      <c r="BU5917"/>
      <c r="BV5917"/>
      <c r="BW5917"/>
      <c r="BX5917"/>
      <c r="BY5917"/>
      <c r="BZ5917"/>
      <c r="CA5917"/>
      <c r="CB5917"/>
      <c r="CC5917"/>
      <c r="CD5917"/>
      <c r="CE5917"/>
      <c r="CF5917"/>
      <c r="CG5917"/>
      <c r="CH5917"/>
      <c r="CI5917"/>
      <c r="CJ5917"/>
      <c r="CK5917"/>
      <c r="CL5917"/>
      <c r="CM5917"/>
      <c r="CN5917"/>
      <c r="CO5917"/>
      <c r="CP5917"/>
      <c r="CQ5917"/>
      <c r="CR5917"/>
      <c r="CS5917"/>
      <c r="CT5917"/>
      <c r="CU5917"/>
      <c r="CV5917"/>
    </row>
    <row r="5918" spans="10:100" x14ac:dyDescent="0.25">
      <c r="J5918"/>
      <c r="K5918"/>
      <c r="L5918"/>
      <c r="M5918"/>
      <c r="N5918"/>
      <c r="O5918"/>
      <c r="P5918"/>
      <c r="Q5918"/>
      <c r="R5918"/>
      <c r="S5918"/>
      <c r="T5918"/>
      <c r="U5918"/>
      <c r="V5918"/>
      <c r="W5918"/>
      <c r="X5918"/>
      <c r="Y5918"/>
      <c r="Z5918"/>
      <c r="AA5918"/>
      <c r="AB5918"/>
      <c r="AC5918"/>
      <c r="AD5918"/>
      <c r="AE5918"/>
      <c r="AF5918"/>
      <c r="AG5918"/>
      <c r="AH5918"/>
      <c r="AI5918"/>
      <c r="AJ5918"/>
      <c r="AK5918"/>
      <c r="AL5918"/>
      <c r="AM5918"/>
      <c r="AN5918"/>
      <c r="AO5918"/>
      <c r="AP5918"/>
      <c r="AQ5918"/>
      <c r="AR5918"/>
      <c r="AS5918"/>
      <c r="AT5918"/>
      <c r="AU5918"/>
      <c r="AV5918"/>
      <c r="AW5918"/>
      <c r="AX5918"/>
      <c r="AY5918"/>
      <c r="AZ5918"/>
      <c r="BA5918"/>
      <c r="BB5918"/>
      <c r="BC5918"/>
      <c r="BD5918"/>
      <c r="BE5918"/>
      <c r="BF5918"/>
      <c r="BG5918"/>
      <c r="BH5918"/>
      <c r="BI5918"/>
      <c r="BJ5918"/>
      <c r="BK5918"/>
      <c r="BL5918"/>
      <c r="BM5918"/>
      <c r="BN5918"/>
      <c r="BO5918"/>
      <c r="BP5918"/>
      <c r="BQ5918"/>
      <c r="BR5918"/>
      <c r="BS5918"/>
      <c r="BT5918"/>
      <c r="BU5918"/>
      <c r="BV5918"/>
      <c r="BW5918"/>
      <c r="BX5918"/>
      <c r="BY5918"/>
      <c r="BZ5918"/>
      <c r="CA5918"/>
      <c r="CB5918"/>
      <c r="CC5918"/>
      <c r="CD5918"/>
      <c r="CE5918"/>
      <c r="CF5918"/>
      <c r="CG5918"/>
      <c r="CH5918"/>
      <c r="CI5918"/>
      <c r="CJ5918"/>
      <c r="CK5918"/>
      <c r="CL5918"/>
      <c r="CM5918"/>
      <c r="CN5918"/>
      <c r="CO5918"/>
      <c r="CP5918"/>
      <c r="CQ5918"/>
      <c r="CR5918"/>
      <c r="CS5918"/>
      <c r="CT5918"/>
      <c r="CU5918"/>
      <c r="CV5918"/>
    </row>
    <row r="5919" spans="10:100" x14ac:dyDescent="0.25">
      <c r="J5919"/>
      <c r="K5919"/>
      <c r="L5919"/>
      <c r="M5919"/>
      <c r="N5919"/>
      <c r="O5919"/>
      <c r="P5919"/>
      <c r="Q5919"/>
      <c r="R5919"/>
      <c r="S5919"/>
      <c r="T5919"/>
      <c r="U5919"/>
      <c r="V5919"/>
      <c r="W5919"/>
      <c r="X5919"/>
      <c r="Y5919"/>
      <c r="Z5919"/>
      <c r="AA5919"/>
      <c r="AB5919"/>
      <c r="AC5919"/>
      <c r="AD5919"/>
      <c r="AE5919"/>
      <c r="AF5919"/>
      <c r="AG5919"/>
      <c r="AH5919"/>
      <c r="AI5919"/>
      <c r="AJ5919"/>
      <c r="AK5919"/>
      <c r="AL5919"/>
      <c r="AM5919"/>
      <c r="AN5919"/>
      <c r="AO5919"/>
      <c r="AP5919"/>
      <c r="AQ5919"/>
      <c r="AR5919"/>
      <c r="AS5919"/>
      <c r="AT5919"/>
      <c r="AU5919"/>
      <c r="AV5919"/>
      <c r="AW5919"/>
      <c r="AX5919"/>
      <c r="AY5919"/>
      <c r="AZ5919"/>
      <c r="BA5919"/>
      <c r="BB5919"/>
      <c r="BC5919"/>
      <c r="BD5919"/>
      <c r="BE5919"/>
      <c r="BF5919"/>
      <c r="BG5919"/>
      <c r="BH5919"/>
      <c r="BI5919"/>
      <c r="BJ5919"/>
      <c r="BK5919"/>
      <c r="BL5919"/>
      <c r="BM5919"/>
      <c r="BN5919"/>
      <c r="BO5919"/>
      <c r="BP5919"/>
      <c r="BQ5919"/>
      <c r="BR5919"/>
      <c r="BS5919"/>
      <c r="BT5919"/>
      <c r="BU5919"/>
      <c r="BV5919"/>
      <c r="BW5919"/>
      <c r="BX5919"/>
      <c r="BY5919"/>
      <c r="BZ5919"/>
      <c r="CA5919"/>
      <c r="CB5919"/>
      <c r="CC5919"/>
      <c r="CD5919"/>
      <c r="CE5919"/>
      <c r="CF5919"/>
      <c r="CG5919"/>
      <c r="CH5919"/>
      <c r="CI5919"/>
      <c r="CJ5919"/>
      <c r="CK5919"/>
      <c r="CL5919"/>
      <c r="CM5919"/>
      <c r="CN5919"/>
      <c r="CO5919"/>
      <c r="CP5919"/>
      <c r="CQ5919"/>
      <c r="CR5919"/>
      <c r="CS5919"/>
      <c r="CT5919"/>
      <c r="CU5919"/>
      <c r="CV5919"/>
    </row>
    <row r="5920" spans="10:100" x14ac:dyDescent="0.25">
      <c r="J5920"/>
      <c r="K5920"/>
      <c r="L5920"/>
      <c r="M5920"/>
      <c r="N5920"/>
      <c r="O5920"/>
      <c r="P5920"/>
      <c r="Q5920"/>
      <c r="R5920"/>
      <c r="S5920"/>
      <c r="T5920"/>
      <c r="U5920"/>
      <c r="V5920"/>
      <c r="W5920"/>
      <c r="X5920"/>
      <c r="Y5920"/>
      <c r="Z5920"/>
      <c r="AA5920"/>
      <c r="AB5920"/>
      <c r="AC5920"/>
      <c r="AD5920"/>
      <c r="AE5920"/>
      <c r="AF5920"/>
      <c r="AG5920"/>
      <c r="AH5920"/>
      <c r="AI5920"/>
      <c r="AJ5920"/>
      <c r="AK5920"/>
      <c r="AL5920"/>
      <c r="AM5920"/>
      <c r="AN5920"/>
      <c r="AO5920"/>
      <c r="AP5920"/>
      <c r="AQ5920"/>
      <c r="AR5920"/>
      <c r="AS5920"/>
      <c r="AT5920"/>
      <c r="AU5920"/>
      <c r="AV5920"/>
      <c r="AW5920"/>
      <c r="AX5920"/>
      <c r="AY5920"/>
      <c r="AZ5920"/>
      <c r="BA5920"/>
      <c r="BB5920"/>
      <c r="BC5920"/>
      <c r="BD5920"/>
      <c r="BE5920"/>
      <c r="BF5920"/>
      <c r="BG5920"/>
      <c r="BH5920"/>
      <c r="BI5920"/>
      <c r="BJ5920"/>
      <c r="BK5920"/>
      <c r="BL5920"/>
      <c r="BM5920"/>
      <c r="BN5920"/>
      <c r="BO5920"/>
      <c r="BP5920"/>
      <c r="BQ5920"/>
      <c r="BR5920"/>
      <c r="BS5920"/>
      <c r="BT5920"/>
      <c r="BU5920"/>
      <c r="BV5920"/>
      <c r="BW5920"/>
      <c r="BX5920"/>
      <c r="BY5920"/>
      <c r="BZ5920"/>
      <c r="CA5920"/>
      <c r="CB5920"/>
      <c r="CC5920"/>
      <c r="CD5920"/>
      <c r="CE5920"/>
      <c r="CF5920"/>
      <c r="CG5920"/>
      <c r="CH5920"/>
      <c r="CI5920"/>
      <c r="CJ5920"/>
      <c r="CK5920"/>
      <c r="CL5920"/>
      <c r="CM5920"/>
      <c r="CN5920"/>
      <c r="CO5920"/>
      <c r="CP5920"/>
      <c r="CQ5920"/>
      <c r="CR5920"/>
      <c r="CS5920"/>
      <c r="CT5920"/>
      <c r="CU5920"/>
      <c r="CV5920"/>
    </row>
    <row r="5921" spans="10:100" x14ac:dyDescent="0.25">
      <c r="J5921"/>
      <c r="K5921"/>
      <c r="L5921"/>
      <c r="M5921"/>
      <c r="N5921"/>
      <c r="O5921"/>
      <c r="P5921"/>
      <c r="Q5921"/>
      <c r="R5921"/>
      <c r="S5921"/>
      <c r="T5921"/>
      <c r="U5921"/>
      <c r="V5921"/>
      <c r="W5921"/>
      <c r="X5921"/>
      <c r="Y5921"/>
      <c r="Z5921"/>
      <c r="AA5921"/>
      <c r="AB5921"/>
      <c r="AC5921"/>
      <c r="AD5921"/>
      <c r="AE5921"/>
      <c r="AF5921"/>
      <c r="AG5921"/>
      <c r="AH5921"/>
      <c r="AI5921"/>
      <c r="AJ5921"/>
      <c r="AK5921"/>
      <c r="AL5921"/>
      <c r="AM5921"/>
      <c r="AN5921"/>
      <c r="AO5921"/>
      <c r="AP5921"/>
      <c r="AQ5921"/>
      <c r="AR5921"/>
      <c r="AS5921"/>
      <c r="AT5921"/>
      <c r="AU5921"/>
      <c r="AV5921"/>
      <c r="AW5921"/>
      <c r="AX5921"/>
      <c r="AY5921"/>
      <c r="AZ5921"/>
      <c r="BA5921"/>
      <c r="BB5921"/>
      <c r="BC5921"/>
      <c r="BD5921"/>
      <c r="BE5921"/>
      <c r="BF5921"/>
      <c r="BG5921"/>
      <c r="BH5921"/>
      <c r="BI5921"/>
      <c r="BJ5921"/>
      <c r="BK5921"/>
      <c r="BL5921"/>
      <c r="BM5921"/>
      <c r="BN5921"/>
      <c r="BO5921"/>
      <c r="BP5921"/>
      <c r="BQ5921"/>
      <c r="BR5921"/>
      <c r="BS5921"/>
      <c r="BT5921"/>
      <c r="BU5921"/>
      <c r="BV5921"/>
      <c r="BW5921"/>
      <c r="BX5921"/>
      <c r="BY5921"/>
      <c r="BZ5921"/>
      <c r="CA5921"/>
      <c r="CB5921"/>
      <c r="CC5921"/>
      <c r="CD5921"/>
      <c r="CE5921"/>
      <c r="CF5921"/>
      <c r="CG5921"/>
      <c r="CH5921"/>
      <c r="CI5921"/>
      <c r="CJ5921"/>
      <c r="CK5921"/>
      <c r="CL5921"/>
      <c r="CM5921"/>
      <c r="CN5921"/>
      <c r="CO5921"/>
      <c r="CP5921"/>
      <c r="CQ5921"/>
      <c r="CR5921"/>
      <c r="CS5921"/>
      <c r="CT5921"/>
      <c r="CU5921"/>
      <c r="CV5921"/>
    </row>
    <row r="5922" spans="10:100" x14ac:dyDescent="0.25">
      <c r="J5922"/>
      <c r="K5922"/>
      <c r="L5922"/>
      <c r="M5922"/>
      <c r="N5922"/>
      <c r="O5922"/>
      <c r="P5922"/>
      <c r="Q5922"/>
      <c r="R5922"/>
      <c r="S5922"/>
      <c r="T5922"/>
      <c r="U5922"/>
      <c r="V5922"/>
      <c r="W5922"/>
      <c r="X5922"/>
      <c r="Y5922"/>
      <c r="Z5922"/>
      <c r="AA5922"/>
      <c r="AB5922"/>
      <c r="AC5922"/>
      <c r="AD5922"/>
      <c r="AE5922"/>
      <c r="AF5922"/>
      <c r="AG5922"/>
      <c r="AH5922"/>
      <c r="AI5922"/>
      <c r="AJ5922"/>
      <c r="AK5922"/>
      <c r="AL5922"/>
      <c r="AM5922"/>
      <c r="AN5922"/>
      <c r="AO5922"/>
      <c r="AP5922"/>
      <c r="AQ5922"/>
      <c r="AR5922"/>
      <c r="AS5922"/>
      <c r="AT5922"/>
      <c r="AU5922"/>
      <c r="AV5922"/>
      <c r="AW5922"/>
      <c r="AX5922"/>
      <c r="AY5922"/>
      <c r="AZ5922"/>
      <c r="BA5922"/>
      <c r="BB5922"/>
      <c r="BC5922"/>
      <c r="BD5922"/>
      <c r="BE5922"/>
      <c r="BF5922"/>
      <c r="BG5922"/>
      <c r="BH5922"/>
      <c r="BI5922"/>
      <c r="BJ5922"/>
      <c r="BK5922"/>
      <c r="BL5922"/>
      <c r="BM5922"/>
      <c r="BN5922"/>
      <c r="BO5922"/>
      <c r="BP5922"/>
      <c r="BQ5922"/>
      <c r="BR5922"/>
      <c r="BS5922"/>
      <c r="BT5922"/>
      <c r="BU5922"/>
      <c r="BV5922"/>
      <c r="BW5922"/>
      <c r="BX5922"/>
      <c r="BY5922"/>
      <c r="BZ5922"/>
      <c r="CA5922"/>
      <c r="CB5922"/>
      <c r="CC5922"/>
      <c r="CD5922"/>
      <c r="CE5922"/>
      <c r="CF5922"/>
      <c r="CG5922"/>
      <c r="CH5922"/>
      <c r="CI5922"/>
      <c r="CJ5922"/>
      <c r="CK5922"/>
      <c r="CL5922"/>
      <c r="CM5922"/>
      <c r="CN5922"/>
      <c r="CO5922"/>
      <c r="CP5922"/>
      <c r="CQ5922"/>
      <c r="CR5922"/>
      <c r="CS5922"/>
      <c r="CT5922"/>
      <c r="CU5922"/>
      <c r="CV5922"/>
    </row>
    <row r="5923" spans="10:100" x14ac:dyDescent="0.25">
      <c r="J5923"/>
      <c r="K5923"/>
      <c r="L5923"/>
      <c r="M5923"/>
      <c r="N5923"/>
      <c r="O5923"/>
      <c r="P5923"/>
      <c r="Q5923"/>
      <c r="R5923"/>
      <c r="S5923"/>
      <c r="T5923"/>
      <c r="U5923"/>
      <c r="V5923"/>
      <c r="W5923"/>
      <c r="X5923"/>
      <c r="Y5923"/>
      <c r="Z5923"/>
      <c r="AA5923"/>
      <c r="AB5923"/>
      <c r="AC5923"/>
      <c r="AD5923"/>
      <c r="AE5923"/>
      <c r="AF5923"/>
      <c r="AG5923"/>
      <c r="AH5923"/>
      <c r="AI5923"/>
      <c r="AJ5923"/>
      <c r="AK5923"/>
      <c r="AL5923"/>
      <c r="AM5923"/>
      <c r="AN5923"/>
      <c r="AO5923"/>
      <c r="AP5923"/>
      <c r="AQ5923"/>
      <c r="AR5923"/>
      <c r="AS5923"/>
      <c r="AT5923"/>
      <c r="AU5923"/>
      <c r="AV5923"/>
      <c r="AW5923"/>
      <c r="AX5923"/>
      <c r="AY5923"/>
      <c r="AZ5923"/>
      <c r="BA5923"/>
      <c r="BB5923"/>
      <c r="BC5923"/>
      <c r="BD5923"/>
      <c r="BE5923"/>
      <c r="BF5923"/>
      <c r="BG5923"/>
      <c r="BH5923"/>
      <c r="BI5923"/>
      <c r="BJ5923"/>
      <c r="BK5923"/>
      <c r="BL5923"/>
      <c r="BM5923"/>
      <c r="BN5923"/>
      <c r="BO5923"/>
      <c r="BP5923"/>
      <c r="BQ5923"/>
      <c r="BR5923"/>
      <c r="BS5923"/>
      <c r="BT5923"/>
      <c r="BU5923"/>
      <c r="BV5923"/>
      <c r="BW5923"/>
      <c r="BX5923"/>
      <c r="BY5923"/>
      <c r="BZ5923"/>
      <c r="CA5923"/>
      <c r="CB5923"/>
      <c r="CC5923"/>
      <c r="CD5923"/>
      <c r="CE5923"/>
      <c r="CF5923"/>
      <c r="CG5923"/>
      <c r="CH5923"/>
      <c r="CI5923"/>
      <c r="CJ5923"/>
      <c r="CK5923"/>
      <c r="CL5923"/>
      <c r="CM5923"/>
      <c r="CN5923"/>
      <c r="CO5923"/>
      <c r="CP5923"/>
      <c r="CQ5923"/>
      <c r="CR5923"/>
      <c r="CS5923"/>
      <c r="CT5923"/>
      <c r="CU5923"/>
      <c r="CV5923"/>
    </row>
    <row r="5924" spans="10:100" x14ac:dyDescent="0.25">
      <c r="J5924"/>
      <c r="K5924"/>
      <c r="L5924"/>
      <c r="M5924"/>
      <c r="N5924"/>
      <c r="O5924"/>
      <c r="P5924"/>
      <c r="Q5924"/>
      <c r="R5924"/>
      <c r="S5924"/>
      <c r="T5924"/>
      <c r="U5924"/>
      <c r="V5924"/>
      <c r="W5924"/>
      <c r="X5924"/>
      <c r="Y5924"/>
      <c r="Z5924"/>
      <c r="AA5924"/>
      <c r="AB5924"/>
      <c r="AC5924"/>
      <c r="AD5924"/>
      <c r="AE5924"/>
      <c r="AF5924"/>
      <c r="AG5924"/>
      <c r="AH5924"/>
      <c r="AI5924"/>
      <c r="AJ5924"/>
      <c r="AK5924"/>
      <c r="AL5924"/>
      <c r="AM5924"/>
      <c r="AN5924"/>
      <c r="AO5924"/>
      <c r="AP5924"/>
      <c r="AQ5924"/>
      <c r="AR5924"/>
      <c r="AS5924"/>
      <c r="AT5924"/>
      <c r="AU5924"/>
      <c r="AV5924"/>
      <c r="AW5924"/>
      <c r="AX5924"/>
      <c r="AY5924"/>
      <c r="AZ5924"/>
      <c r="BA5924"/>
      <c r="BB5924"/>
      <c r="BC5924"/>
      <c r="BD5924"/>
      <c r="BE5924"/>
      <c r="BF5924"/>
      <c r="BG5924"/>
      <c r="BH5924"/>
      <c r="BI5924"/>
      <c r="BJ5924"/>
      <c r="BK5924"/>
      <c r="BL5924"/>
      <c r="BM5924"/>
      <c r="BN5924"/>
      <c r="BO5924"/>
      <c r="BP5924"/>
      <c r="BQ5924"/>
      <c r="BR5924"/>
      <c r="BS5924"/>
      <c r="BT5924"/>
      <c r="BU5924"/>
      <c r="BV5924"/>
      <c r="BW5924"/>
      <c r="BX5924"/>
      <c r="BY5924"/>
      <c r="BZ5924"/>
      <c r="CA5924"/>
      <c r="CB5924"/>
      <c r="CC5924"/>
      <c r="CD5924"/>
      <c r="CE5924"/>
      <c r="CF5924"/>
      <c r="CG5924"/>
      <c r="CH5924"/>
      <c r="CI5924"/>
      <c r="CJ5924"/>
      <c r="CK5924"/>
      <c r="CL5924"/>
      <c r="CM5924"/>
      <c r="CN5924"/>
      <c r="CO5924"/>
      <c r="CP5924"/>
      <c r="CQ5924"/>
      <c r="CR5924"/>
      <c r="CS5924"/>
      <c r="CT5924"/>
      <c r="CU5924"/>
      <c r="CV5924"/>
    </row>
    <row r="5925" spans="10:100" x14ac:dyDescent="0.25">
      <c r="J5925"/>
      <c r="K5925"/>
      <c r="L5925"/>
      <c r="M5925"/>
      <c r="N5925"/>
      <c r="O5925"/>
      <c r="P5925"/>
      <c r="Q5925"/>
      <c r="R5925"/>
      <c r="S5925"/>
      <c r="T5925"/>
      <c r="U5925"/>
      <c r="V5925"/>
      <c r="W5925"/>
      <c r="X5925"/>
      <c r="Y5925"/>
      <c r="Z5925"/>
      <c r="AA5925"/>
      <c r="AB5925"/>
      <c r="AC5925"/>
      <c r="AD5925"/>
      <c r="AE5925"/>
      <c r="AF5925"/>
      <c r="AG5925"/>
      <c r="AH5925"/>
      <c r="AI5925"/>
      <c r="AJ5925"/>
      <c r="AK5925"/>
      <c r="AL5925"/>
      <c r="AM5925"/>
      <c r="AN5925"/>
      <c r="AO5925"/>
      <c r="AP5925"/>
      <c r="AQ5925"/>
      <c r="AR5925"/>
      <c r="AS5925"/>
      <c r="AT5925"/>
      <c r="AU5925"/>
      <c r="AV5925"/>
      <c r="AW5925"/>
      <c r="AX5925"/>
      <c r="AY5925"/>
      <c r="AZ5925"/>
      <c r="BA5925"/>
      <c r="BB5925"/>
      <c r="BC5925"/>
      <c r="BD5925"/>
      <c r="BE5925"/>
      <c r="BF5925"/>
      <c r="BG5925"/>
      <c r="BH5925"/>
      <c r="BI5925"/>
      <c r="BJ5925"/>
      <c r="BK5925"/>
      <c r="BL5925"/>
      <c r="BM5925"/>
      <c r="BN5925"/>
      <c r="BO5925"/>
      <c r="BP5925"/>
      <c r="BQ5925"/>
      <c r="BR5925"/>
      <c r="BS5925"/>
      <c r="BT5925"/>
      <c r="BU5925"/>
      <c r="BV5925"/>
      <c r="BW5925"/>
      <c r="BX5925"/>
      <c r="BY5925"/>
      <c r="BZ5925"/>
      <c r="CA5925"/>
      <c r="CB5925"/>
      <c r="CC5925"/>
      <c r="CD5925"/>
      <c r="CE5925"/>
      <c r="CF5925"/>
      <c r="CG5925"/>
      <c r="CH5925"/>
      <c r="CI5925"/>
      <c r="CJ5925"/>
      <c r="CK5925"/>
      <c r="CL5925"/>
      <c r="CM5925"/>
      <c r="CN5925"/>
      <c r="CO5925"/>
      <c r="CP5925"/>
      <c r="CQ5925"/>
      <c r="CR5925"/>
      <c r="CS5925"/>
      <c r="CT5925"/>
      <c r="CU5925"/>
      <c r="CV5925"/>
    </row>
    <row r="5926" spans="10:100" x14ac:dyDescent="0.25">
      <c r="J5926"/>
      <c r="K5926"/>
      <c r="L5926"/>
      <c r="M5926"/>
      <c r="N5926"/>
      <c r="O5926"/>
      <c r="P5926"/>
      <c r="Q5926"/>
      <c r="R5926"/>
      <c r="S5926"/>
      <c r="T5926"/>
      <c r="U5926"/>
      <c r="V5926"/>
      <c r="W5926"/>
      <c r="X5926"/>
      <c r="Y5926"/>
      <c r="Z5926"/>
      <c r="AA5926"/>
      <c r="AB5926"/>
      <c r="AC5926"/>
      <c r="AD5926"/>
      <c r="AE5926"/>
      <c r="AF5926"/>
      <c r="AG5926"/>
      <c r="AH5926"/>
      <c r="AI5926"/>
      <c r="AJ5926"/>
      <c r="AK5926"/>
      <c r="AL5926"/>
      <c r="AM5926"/>
      <c r="AN5926"/>
      <c r="AO5926"/>
      <c r="AP5926"/>
      <c r="AQ5926"/>
      <c r="AR5926"/>
      <c r="AS5926"/>
      <c r="AT5926"/>
      <c r="AU5926"/>
      <c r="AV5926"/>
      <c r="AW5926"/>
      <c r="AX5926"/>
      <c r="AY5926"/>
      <c r="AZ5926"/>
      <c r="BA5926"/>
      <c r="BB5926"/>
      <c r="BC5926"/>
      <c r="BD5926"/>
      <c r="BE5926"/>
      <c r="BF5926"/>
      <c r="BG5926"/>
      <c r="BH5926"/>
      <c r="BI5926"/>
      <c r="BJ5926"/>
      <c r="BK5926"/>
      <c r="BL5926"/>
      <c r="BM5926"/>
      <c r="BN5926"/>
      <c r="BO5926"/>
      <c r="BP5926"/>
      <c r="BQ5926"/>
      <c r="BR5926"/>
      <c r="BS5926"/>
      <c r="BT5926"/>
      <c r="BU5926"/>
      <c r="BV5926"/>
      <c r="BW5926"/>
      <c r="BX5926"/>
      <c r="BY5926"/>
      <c r="BZ5926"/>
      <c r="CA5926"/>
      <c r="CB5926"/>
      <c r="CC5926"/>
      <c r="CD5926"/>
      <c r="CE5926"/>
      <c r="CF5926"/>
      <c r="CG5926"/>
      <c r="CH5926"/>
      <c r="CI5926"/>
      <c r="CJ5926"/>
      <c r="CK5926"/>
      <c r="CL5926"/>
      <c r="CM5926"/>
      <c r="CN5926"/>
      <c r="CO5926"/>
      <c r="CP5926"/>
      <c r="CQ5926"/>
      <c r="CR5926"/>
      <c r="CS5926"/>
      <c r="CT5926"/>
      <c r="CU5926"/>
      <c r="CV5926"/>
    </row>
    <row r="5927" spans="10:100" x14ac:dyDescent="0.25">
      <c r="J5927"/>
      <c r="K5927"/>
      <c r="L5927"/>
      <c r="M5927"/>
      <c r="N5927"/>
      <c r="O5927"/>
      <c r="P5927"/>
      <c r="Q5927"/>
      <c r="R5927"/>
      <c r="S5927"/>
      <c r="T5927"/>
      <c r="U5927"/>
      <c r="V5927"/>
      <c r="W5927"/>
      <c r="X5927"/>
      <c r="Y5927"/>
      <c r="Z5927"/>
      <c r="AA5927"/>
      <c r="AB5927"/>
      <c r="AC5927"/>
      <c r="AD5927"/>
      <c r="AE5927"/>
      <c r="AF5927"/>
      <c r="AG5927"/>
      <c r="AH5927"/>
      <c r="AI5927"/>
      <c r="AJ5927"/>
      <c r="AK5927"/>
      <c r="AL5927"/>
      <c r="AM5927"/>
      <c r="AN5927"/>
      <c r="AO5927"/>
      <c r="AP5927"/>
      <c r="AQ5927"/>
      <c r="AR5927"/>
      <c r="AS5927"/>
      <c r="AT5927"/>
      <c r="AU5927"/>
      <c r="AV5927"/>
      <c r="AW5927"/>
      <c r="AX5927"/>
      <c r="AY5927"/>
      <c r="AZ5927"/>
      <c r="BA5927"/>
      <c r="BB5927"/>
      <c r="BC5927"/>
      <c r="BD5927"/>
      <c r="BE5927"/>
      <c r="BF5927"/>
      <c r="BG5927"/>
      <c r="BH5927"/>
      <c r="BI5927"/>
      <c r="BJ5927"/>
      <c r="BK5927"/>
      <c r="BL5927"/>
      <c r="BM5927"/>
      <c r="BN5927"/>
      <c r="BO5927"/>
      <c r="BP5927"/>
      <c r="BQ5927"/>
      <c r="BR5927"/>
      <c r="BS5927"/>
      <c r="BT5927"/>
      <c r="BU5927"/>
      <c r="BV5927"/>
      <c r="BW5927"/>
      <c r="BX5927"/>
      <c r="BY5927"/>
      <c r="BZ5927"/>
      <c r="CA5927"/>
      <c r="CB5927"/>
      <c r="CC5927"/>
      <c r="CD5927"/>
      <c r="CE5927"/>
      <c r="CF5927"/>
      <c r="CG5927"/>
      <c r="CH5927"/>
      <c r="CI5927"/>
      <c r="CJ5927"/>
      <c r="CK5927"/>
      <c r="CL5927"/>
      <c r="CM5927"/>
      <c r="CN5927"/>
      <c r="CO5927"/>
      <c r="CP5927"/>
      <c r="CQ5927"/>
      <c r="CR5927"/>
      <c r="CS5927"/>
      <c r="CT5927"/>
      <c r="CU5927"/>
      <c r="CV5927"/>
    </row>
    <row r="5928" spans="10:100" x14ac:dyDescent="0.25">
      <c r="J5928"/>
      <c r="K5928"/>
      <c r="L5928"/>
      <c r="M5928"/>
      <c r="N5928"/>
      <c r="O5928"/>
      <c r="P5928"/>
      <c r="Q5928"/>
      <c r="R5928"/>
      <c r="S5928"/>
      <c r="T5928"/>
      <c r="U5928"/>
      <c r="V5928"/>
      <c r="W5928"/>
      <c r="X5928"/>
      <c r="Y5928"/>
      <c r="Z5928"/>
      <c r="AA5928"/>
      <c r="AB5928"/>
      <c r="AC5928"/>
      <c r="AD5928"/>
      <c r="AE5928"/>
      <c r="AF5928"/>
      <c r="AG5928"/>
      <c r="AH5928"/>
      <c r="AI5928"/>
      <c r="AJ5928"/>
      <c r="AK5928"/>
      <c r="AL5928"/>
      <c r="AM5928"/>
      <c r="AN5928"/>
      <c r="AO5928"/>
      <c r="AP5928"/>
      <c r="AQ5928"/>
      <c r="AR5928"/>
      <c r="AS5928"/>
      <c r="AT5928"/>
      <c r="AU5928"/>
      <c r="AV5928"/>
      <c r="AW5928"/>
      <c r="AX5928"/>
      <c r="AY5928"/>
      <c r="AZ5928"/>
      <c r="BA5928"/>
      <c r="BB5928"/>
      <c r="BC5928"/>
      <c r="BD5928"/>
      <c r="BE5928"/>
      <c r="BF5928"/>
      <c r="BG5928"/>
      <c r="BH5928"/>
      <c r="BI5928"/>
      <c r="BJ5928"/>
      <c r="BK5928"/>
      <c r="BL5928"/>
      <c r="BM5928"/>
      <c r="BN5928"/>
      <c r="BO5928"/>
      <c r="BP5928"/>
      <c r="BQ5928"/>
      <c r="BR5928"/>
      <c r="BS5928"/>
      <c r="BT5928"/>
      <c r="BU5928"/>
      <c r="BV5928"/>
      <c r="BW5928"/>
      <c r="BX5928"/>
      <c r="BY5928"/>
      <c r="BZ5928"/>
      <c r="CA5928"/>
      <c r="CB5928"/>
      <c r="CC5928"/>
      <c r="CD5928"/>
      <c r="CE5928"/>
      <c r="CF5928"/>
      <c r="CG5928"/>
      <c r="CH5928"/>
      <c r="CI5928"/>
      <c r="CJ5928"/>
      <c r="CK5928"/>
      <c r="CL5928"/>
      <c r="CM5928"/>
      <c r="CN5928"/>
      <c r="CO5928"/>
      <c r="CP5928"/>
      <c r="CQ5928"/>
      <c r="CR5928"/>
      <c r="CS5928"/>
      <c r="CT5928"/>
      <c r="CU5928"/>
      <c r="CV5928"/>
    </row>
    <row r="5929" spans="10:100" x14ac:dyDescent="0.25">
      <c r="J5929"/>
      <c r="K5929"/>
      <c r="L5929"/>
      <c r="M5929"/>
      <c r="N5929"/>
      <c r="O5929"/>
      <c r="P5929"/>
      <c r="Q5929"/>
      <c r="R5929"/>
      <c r="S5929"/>
      <c r="T5929"/>
      <c r="U5929"/>
      <c r="V5929"/>
      <c r="W5929"/>
      <c r="X5929"/>
      <c r="Y5929"/>
      <c r="Z5929"/>
      <c r="AA5929"/>
      <c r="AB5929"/>
      <c r="AC5929"/>
      <c r="AD5929"/>
      <c r="AE5929"/>
      <c r="AF5929"/>
      <c r="AG5929"/>
      <c r="AH5929"/>
      <c r="AI5929"/>
      <c r="AJ5929"/>
      <c r="AK5929"/>
      <c r="AL5929"/>
      <c r="AM5929"/>
      <c r="AN5929"/>
      <c r="AO5929"/>
      <c r="AP5929"/>
      <c r="AQ5929"/>
      <c r="AR5929"/>
      <c r="AS5929"/>
      <c r="AT5929"/>
      <c r="AU5929"/>
      <c r="AV5929"/>
      <c r="AW5929"/>
      <c r="AX5929"/>
      <c r="AY5929"/>
      <c r="AZ5929"/>
      <c r="BA5929"/>
      <c r="BB5929"/>
      <c r="BC5929"/>
      <c r="BD5929"/>
      <c r="BE5929"/>
      <c r="BF5929"/>
      <c r="BG5929"/>
      <c r="BH5929"/>
      <c r="BI5929"/>
      <c r="BJ5929"/>
      <c r="BK5929"/>
      <c r="BL5929"/>
      <c r="BM5929"/>
      <c r="BN5929"/>
      <c r="BO5929"/>
      <c r="BP5929"/>
      <c r="BQ5929"/>
      <c r="BR5929"/>
      <c r="BS5929"/>
      <c r="BT5929"/>
      <c r="BU5929"/>
      <c r="BV5929"/>
      <c r="BW5929"/>
      <c r="BX5929"/>
      <c r="BY5929"/>
      <c r="BZ5929"/>
      <c r="CA5929"/>
      <c r="CB5929"/>
      <c r="CC5929"/>
      <c r="CD5929"/>
      <c r="CE5929"/>
      <c r="CF5929"/>
      <c r="CG5929"/>
      <c r="CH5929"/>
      <c r="CI5929"/>
      <c r="CJ5929"/>
      <c r="CK5929"/>
      <c r="CL5929"/>
      <c r="CM5929"/>
      <c r="CN5929"/>
      <c r="CO5929"/>
      <c r="CP5929"/>
      <c r="CQ5929"/>
      <c r="CR5929"/>
      <c r="CS5929"/>
      <c r="CT5929"/>
      <c r="CU5929"/>
      <c r="CV5929"/>
    </row>
    <row r="5930" spans="10:100" x14ac:dyDescent="0.25">
      <c r="J5930"/>
      <c r="K5930"/>
      <c r="L5930"/>
      <c r="M5930"/>
      <c r="N5930"/>
      <c r="O5930"/>
      <c r="P5930"/>
      <c r="Q5930"/>
      <c r="R5930"/>
      <c r="S5930"/>
      <c r="T5930"/>
      <c r="U5930"/>
      <c r="V5930"/>
      <c r="W5930"/>
      <c r="X5930"/>
      <c r="Y5930"/>
      <c r="Z5930"/>
      <c r="AA5930"/>
      <c r="AB5930"/>
      <c r="AC5930"/>
      <c r="AD5930"/>
      <c r="AE5930"/>
      <c r="AF5930"/>
      <c r="AG5930"/>
      <c r="AH5930"/>
      <c r="AI5930"/>
      <c r="AJ5930"/>
      <c r="AK5930"/>
      <c r="AL5930"/>
      <c r="AM5930"/>
      <c r="AN5930"/>
      <c r="AO5930"/>
      <c r="AP5930"/>
      <c r="AQ5930"/>
      <c r="AR5930"/>
      <c r="AS5930"/>
      <c r="AT5930"/>
      <c r="AU5930"/>
      <c r="AV5930"/>
      <c r="AW5930"/>
      <c r="AX5930"/>
      <c r="AY5930"/>
      <c r="AZ5930"/>
      <c r="BA5930"/>
      <c r="BB5930"/>
      <c r="BC5930"/>
      <c r="BD5930"/>
      <c r="BE5930"/>
      <c r="BF5930"/>
      <c r="BG5930"/>
      <c r="BH5930"/>
      <c r="BI5930"/>
      <c r="BJ5930"/>
      <c r="BK5930"/>
      <c r="BL5930"/>
      <c r="BM5930"/>
      <c r="BN5930"/>
      <c r="BO5930"/>
      <c r="BP5930"/>
      <c r="BQ5930"/>
      <c r="BR5930"/>
      <c r="BS5930"/>
      <c r="BT5930"/>
      <c r="BU5930"/>
      <c r="BV5930"/>
      <c r="BW5930"/>
      <c r="BX5930"/>
      <c r="BY5930"/>
      <c r="BZ5930"/>
      <c r="CA5930"/>
      <c r="CB5930"/>
      <c r="CC5930"/>
      <c r="CD5930"/>
      <c r="CE5930"/>
      <c r="CF5930"/>
      <c r="CG5930"/>
      <c r="CH5930"/>
      <c r="CI5930"/>
      <c r="CJ5930"/>
      <c r="CK5930"/>
      <c r="CL5930"/>
      <c r="CM5930"/>
      <c r="CN5930"/>
      <c r="CO5930"/>
      <c r="CP5930"/>
      <c r="CQ5930"/>
      <c r="CR5930"/>
      <c r="CS5930"/>
      <c r="CT5930"/>
      <c r="CU5930"/>
      <c r="CV5930"/>
    </row>
    <row r="5931" spans="10:100" x14ac:dyDescent="0.25">
      <c r="J5931"/>
      <c r="K5931"/>
      <c r="L5931"/>
      <c r="M5931"/>
      <c r="N5931"/>
      <c r="O5931"/>
      <c r="P5931"/>
      <c r="Q5931"/>
      <c r="R5931"/>
      <c r="S5931"/>
      <c r="T5931"/>
      <c r="U5931"/>
      <c r="V5931"/>
      <c r="W5931"/>
      <c r="X5931"/>
      <c r="Y5931"/>
      <c r="Z5931"/>
      <c r="AA5931"/>
      <c r="AB5931"/>
      <c r="AC5931"/>
      <c r="AD5931"/>
      <c r="AE5931"/>
      <c r="AF5931"/>
      <c r="AG5931"/>
      <c r="AH5931"/>
      <c r="AI5931"/>
      <c r="AJ5931"/>
      <c r="AK5931"/>
      <c r="AL5931"/>
      <c r="AM5931"/>
      <c r="AN5931"/>
      <c r="AO5931"/>
      <c r="AP5931"/>
      <c r="AQ5931"/>
      <c r="AR5931"/>
      <c r="AS5931"/>
      <c r="AT5931"/>
      <c r="AU5931"/>
      <c r="AV5931"/>
      <c r="AW5931"/>
      <c r="AX5931"/>
      <c r="AY5931"/>
      <c r="AZ5931"/>
      <c r="BA5931"/>
      <c r="BB5931"/>
      <c r="BC5931"/>
      <c r="BD5931"/>
      <c r="BE5931"/>
      <c r="BF5931"/>
      <c r="BG5931"/>
      <c r="BH5931"/>
      <c r="BI5931"/>
      <c r="BJ5931"/>
      <c r="BK5931"/>
      <c r="BL5931"/>
      <c r="BM5931"/>
      <c r="BN5931"/>
      <c r="BO5931"/>
      <c r="BP5931"/>
      <c r="BQ5931"/>
      <c r="BR5931"/>
      <c r="BS5931"/>
      <c r="BT5931"/>
      <c r="BU5931"/>
      <c r="BV5931"/>
      <c r="BW5931"/>
      <c r="BX5931"/>
      <c r="BY5931"/>
      <c r="BZ5931"/>
      <c r="CA5931"/>
      <c r="CB5931"/>
      <c r="CC5931"/>
      <c r="CD5931"/>
      <c r="CE5931"/>
      <c r="CF5931"/>
      <c r="CG5931"/>
      <c r="CH5931"/>
      <c r="CI5931"/>
      <c r="CJ5931"/>
      <c r="CK5931"/>
      <c r="CL5931"/>
      <c r="CM5931"/>
      <c r="CN5931"/>
      <c r="CO5931"/>
      <c r="CP5931"/>
      <c r="CQ5931"/>
      <c r="CR5931"/>
      <c r="CS5931"/>
      <c r="CT5931"/>
      <c r="CU5931"/>
      <c r="CV5931"/>
    </row>
    <row r="5932" spans="10:100" x14ac:dyDescent="0.25">
      <c r="J5932"/>
      <c r="K5932"/>
      <c r="L5932"/>
      <c r="M5932"/>
      <c r="N5932"/>
      <c r="O5932"/>
      <c r="P5932"/>
      <c r="Q5932"/>
      <c r="R5932"/>
      <c r="S5932"/>
      <c r="T5932"/>
      <c r="U5932"/>
      <c r="V5932"/>
      <c r="W5932"/>
      <c r="X5932"/>
      <c r="Y5932"/>
      <c r="Z5932"/>
      <c r="AA5932"/>
      <c r="AB5932"/>
      <c r="AC5932"/>
      <c r="AD5932"/>
      <c r="AE5932"/>
      <c r="AF5932"/>
      <c r="AG5932"/>
      <c r="AH5932"/>
      <c r="AI5932"/>
      <c r="AJ5932"/>
      <c r="AK5932"/>
      <c r="AL5932"/>
      <c r="AM5932"/>
      <c r="AN5932"/>
      <c r="AO5932"/>
      <c r="AP5932"/>
      <c r="AQ5932"/>
      <c r="AR5932"/>
      <c r="AS5932"/>
      <c r="AT5932"/>
      <c r="AU5932"/>
      <c r="AV5932"/>
      <c r="AW5932"/>
      <c r="AX5932"/>
      <c r="AY5932"/>
      <c r="AZ5932"/>
      <c r="BA5932"/>
      <c r="BB5932"/>
      <c r="BC5932"/>
      <c r="BD5932"/>
      <c r="BE5932"/>
      <c r="BF5932"/>
      <c r="BG5932"/>
      <c r="BH5932"/>
      <c r="BI5932"/>
      <c r="BJ5932"/>
      <c r="BK5932"/>
      <c r="BL5932"/>
      <c r="BM5932"/>
      <c r="BN5932"/>
      <c r="BO5932"/>
      <c r="BP5932"/>
      <c r="BQ5932"/>
      <c r="BR5932"/>
      <c r="BS5932"/>
      <c r="BT5932"/>
      <c r="BU5932"/>
      <c r="BV5932"/>
      <c r="BW5932"/>
      <c r="BX5932"/>
      <c r="BY5932"/>
      <c r="BZ5932"/>
      <c r="CA5932"/>
      <c r="CB5932"/>
      <c r="CC5932"/>
      <c r="CD5932"/>
      <c r="CE5932"/>
      <c r="CF5932"/>
      <c r="CG5932"/>
      <c r="CH5932"/>
      <c r="CI5932"/>
      <c r="CJ5932"/>
      <c r="CK5932"/>
      <c r="CL5932"/>
      <c r="CM5932"/>
      <c r="CN5932"/>
      <c r="CO5932"/>
      <c r="CP5932"/>
      <c r="CQ5932"/>
      <c r="CR5932"/>
      <c r="CS5932"/>
      <c r="CT5932"/>
      <c r="CU5932"/>
      <c r="CV5932"/>
    </row>
    <row r="5933" spans="10:100" x14ac:dyDescent="0.25">
      <c r="J5933"/>
      <c r="K5933"/>
      <c r="L5933"/>
      <c r="M5933"/>
      <c r="N5933"/>
      <c r="O5933"/>
      <c r="P5933"/>
      <c r="Q5933"/>
      <c r="R5933"/>
      <c r="S5933"/>
      <c r="T5933"/>
      <c r="U5933"/>
      <c r="V5933"/>
      <c r="W5933"/>
      <c r="X5933"/>
      <c r="Y5933"/>
      <c r="Z5933"/>
      <c r="AA5933"/>
      <c r="AB5933"/>
      <c r="AC5933"/>
      <c r="AD5933"/>
      <c r="AE5933"/>
      <c r="AF5933"/>
      <c r="AG5933"/>
      <c r="AH5933"/>
      <c r="AI5933"/>
      <c r="AJ5933"/>
      <c r="AK5933"/>
      <c r="AL5933"/>
      <c r="AM5933"/>
      <c r="AN5933"/>
      <c r="AO5933"/>
      <c r="AP5933"/>
      <c r="AQ5933"/>
      <c r="AR5933"/>
      <c r="AS5933"/>
      <c r="AT5933"/>
      <c r="AU5933"/>
      <c r="AV5933"/>
      <c r="AW5933"/>
      <c r="AX5933"/>
      <c r="AY5933"/>
      <c r="AZ5933"/>
      <c r="BA5933"/>
      <c r="BB5933"/>
      <c r="BC5933"/>
      <c r="BD5933"/>
      <c r="BE5933"/>
      <c r="BF5933"/>
      <c r="BG5933"/>
      <c r="BH5933"/>
      <c r="BI5933"/>
      <c r="BJ5933"/>
      <c r="BK5933"/>
      <c r="BL5933"/>
      <c r="BM5933"/>
      <c r="BN5933"/>
      <c r="BO5933"/>
      <c r="BP5933"/>
      <c r="BQ5933"/>
      <c r="BR5933"/>
      <c r="BS5933"/>
      <c r="BT5933"/>
      <c r="BU5933"/>
      <c r="BV5933"/>
      <c r="BW5933"/>
      <c r="BX5933"/>
      <c r="BY5933"/>
      <c r="BZ5933"/>
      <c r="CA5933"/>
      <c r="CB5933"/>
      <c r="CC5933"/>
      <c r="CD5933"/>
      <c r="CE5933"/>
      <c r="CF5933"/>
      <c r="CG5933"/>
      <c r="CH5933"/>
      <c r="CI5933"/>
      <c r="CJ5933"/>
      <c r="CK5933"/>
      <c r="CL5933"/>
      <c r="CM5933"/>
      <c r="CN5933"/>
      <c r="CO5933"/>
      <c r="CP5933"/>
      <c r="CQ5933"/>
      <c r="CR5933"/>
      <c r="CS5933"/>
      <c r="CT5933"/>
      <c r="CU5933"/>
      <c r="CV5933"/>
    </row>
    <row r="5934" spans="10:100" x14ac:dyDescent="0.25">
      <c r="J5934"/>
      <c r="K5934"/>
      <c r="L5934"/>
      <c r="M5934"/>
      <c r="N5934"/>
      <c r="O5934"/>
      <c r="P5934"/>
      <c r="Q5934"/>
      <c r="R5934"/>
      <c r="S5934"/>
      <c r="T5934"/>
      <c r="U5934"/>
      <c r="V5934"/>
      <c r="W5934"/>
      <c r="X5934"/>
      <c r="Y5934"/>
      <c r="Z5934"/>
      <c r="AA5934"/>
      <c r="AB5934"/>
      <c r="AC5934"/>
      <c r="AD5934"/>
      <c r="AE5934"/>
      <c r="AF5934"/>
      <c r="AG5934"/>
      <c r="AH5934"/>
      <c r="AI5934"/>
      <c r="AJ5934"/>
      <c r="AK5934"/>
      <c r="AL5934"/>
      <c r="AM5934"/>
      <c r="AN5934"/>
      <c r="AO5934"/>
      <c r="AP5934"/>
      <c r="AQ5934"/>
      <c r="AR5934"/>
      <c r="AS5934"/>
      <c r="AT5934"/>
      <c r="AU5934"/>
      <c r="AV5934"/>
      <c r="AW5934"/>
      <c r="AX5934"/>
      <c r="AY5934"/>
      <c r="AZ5934"/>
      <c r="BA5934"/>
      <c r="BB5934"/>
      <c r="BC5934"/>
      <c r="BD5934"/>
      <c r="BE5934"/>
      <c r="BF5934"/>
      <c r="BG5934"/>
      <c r="BH5934"/>
      <c r="BI5934"/>
      <c r="BJ5934"/>
      <c r="BK5934"/>
      <c r="BL5934"/>
      <c r="BM5934"/>
      <c r="BN5934"/>
      <c r="BO5934"/>
      <c r="BP5934"/>
      <c r="BQ5934"/>
      <c r="BR5934"/>
      <c r="BS5934"/>
      <c r="BT5934"/>
      <c r="BU5934"/>
      <c r="BV5934"/>
      <c r="BW5934"/>
      <c r="BX5934"/>
      <c r="BY5934"/>
      <c r="BZ5934"/>
      <c r="CA5934"/>
      <c r="CB5934"/>
      <c r="CC5934"/>
      <c r="CD5934"/>
      <c r="CE5934"/>
      <c r="CF5934"/>
      <c r="CG5934"/>
      <c r="CH5934"/>
      <c r="CI5934"/>
      <c r="CJ5934"/>
      <c r="CK5934"/>
      <c r="CL5934"/>
      <c r="CM5934"/>
      <c r="CN5934"/>
      <c r="CO5934"/>
      <c r="CP5934"/>
      <c r="CQ5934"/>
      <c r="CR5934"/>
      <c r="CS5934"/>
      <c r="CT5934"/>
      <c r="CU5934"/>
      <c r="CV5934"/>
    </row>
    <row r="5935" spans="10:100" x14ac:dyDescent="0.25">
      <c r="J5935"/>
      <c r="K5935"/>
      <c r="L5935"/>
      <c r="M5935"/>
      <c r="N5935"/>
      <c r="O5935"/>
      <c r="P5935"/>
      <c r="Q5935"/>
      <c r="R5935"/>
      <c r="S5935"/>
      <c r="T5935"/>
      <c r="U5935"/>
      <c r="V5935"/>
      <c r="W5935"/>
      <c r="X5935"/>
      <c r="Y5935"/>
      <c r="Z5935"/>
      <c r="AA5935"/>
      <c r="AB5935"/>
      <c r="AC5935"/>
      <c r="AD5935"/>
      <c r="AE5935"/>
      <c r="AF5935"/>
      <c r="AG5935"/>
      <c r="AH5935"/>
      <c r="AI5935"/>
      <c r="AJ5935"/>
      <c r="AK5935"/>
      <c r="AL5935"/>
      <c r="AM5935"/>
      <c r="AN5935"/>
      <c r="AO5935"/>
      <c r="AP5935"/>
      <c r="AQ5935"/>
      <c r="AR5935"/>
      <c r="AS5935"/>
      <c r="AT5935"/>
      <c r="AU5935"/>
      <c r="AV5935"/>
      <c r="AW5935"/>
      <c r="AX5935"/>
      <c r="AY5935"/>
      <c r="AZ5935"/>
      <c r="BA5935"/>
      <c r="BB5935"/>
      <c r="BC5935"/>
      <c r="BD5935"/>
      <c r="BE5935"/>
      <c r="BF5935"/>
      <c r="BG5935"/>
      <c r="BH5935"/>
      <c r="BI5935"/>
      <c r="BJ5935"/>
      <c r="BK5935"/>
      <c r="BL5935"/>
      <c r="BM5935"/>
      <c r="BN5935"/>
      <c r="BO5935"/>
      <c r="BP5935"/>
      <c r="BQ5935"/>
      <c r="BR5935"/>
      <c r="BS5935"/>
      <c r="BT5935"/>
      <c r="BU5935"/>
      <c r="BV5935"/>
      <c r="BW5935"/>
      <c r="BX5935"/>
      <c r="BY5935"/>
      <c r="BZ5935"/>
      <c r="CA5935"/>
      <c r="CB5935"/>
      <c r="CC5935"/>
      <c r="CD5935"/>
      <c r="CE5935"/>
      <c r="CF5935"/>
      <c r="CG5935"/>
      <c r="CH5935"/>
      <c r="CI5935"/>
      <c r="CJ5935"/>
      <c r="CK5935"/>
      <c r="CL5935"/>
      <c r="CM5935"/>
      <c r="CN5935"/>
      <c r="CO5935"/>
      <c r="CP5935"/>
      <c r="CQ5935"/>
      <c r="CR5935"/>
      <c r="CS5935"/>
      <c r="CT5935"/>
      <c r="CU5935"/>
      <c r="CV5935"/>
    </row>
    <row r="5936" spans="10:100" x14ac:dyDescent="0.25">
      <c r="J5936"/>
      <c r="K5936"/>
      <c r="L5936"/>
      <c r="M5936"/>
      <c r="N5936"/>
      <c r="O5936"/>
      <c r="P5936"/>
      <c r="Q5936"/>
      <c r="R5936"/>
      <c r="S5936"/>
      <c r="T5936"/>
      <c r="U5936"/>
      <c r="V5936"/>
      <c r="W5936"/>
      <c r="X5936"/>
      <c r="Y5936"/>
      <c r="Z5936"/>
      <c r="AA5936"/>
      <c r="AB5936"/>
      <c r="AC5936"/>
      <c r="AD5936"/>
      <c r="AE5936"/>
      <c r="AF5936"/>
      <c r="AG5936"/>
      <c r="AH5936"/>
      <c r="AI5936"/>
      <c r="AJ5936"/>
      <c r="AK5936"/>
      <c r="AL5936"/>
      <c r="AM5936"/>
      <c r="AN5936"/>
      <c r="AO5936"/>
      <c r="AP5936"/>
      <c r="AQ5936"/>
      <c r="AR5936"/>
      <c r="AS5936"/>
      <c r="AT5936"/>
      <c r="AU5936"/>
      <c r="AV5936"/>
      <c r="AW5936"/>
      <c r="AX5936"/>
      <c r="AY5936"/>
      <c r="AZ5936"/>
      <c r="BA5936"/>
      <c r="BB5936"/>
      <c r="BC5936"/>
      <c r="BD5936"/>
      <c r="BE5936"/>
      <c r="BF5936"/>
      <c r="BG5936"/>
      <c r="BH5936"/>
      <c r="BI5936"/>
      <c r="BJ5936"/>
      <c r="BK5936"/>
      <c r="BL5936"/>
      <c r="BM5936"/>
      <c r="BN5936"/>
      <c r="BO5936"/>
      <c r="BP5936"/>
      <c r="BQ5936"/>
      <c r="BR5936"/>
      <c r="BS5936"/>
      <c r="BT5936"/>
      <c r="BU5936"/>
      <c r="BV5936"/>
      <c r="BW5936"/>
      <c r="BX5936"/>
      <c r="BY5936"/>
      <c r="BZ5936"/>
      <c r="CA5936"/>
      <c r="CB5936"/>
      <c r="CC5936"/>
      <c r="CD5936"/>
      <c r="CE5936"/>
      <c r="CF5936"/>
      <c r="CG5936"/>
      <c r="CH5936"/>
      <c r="CI5936"/>
      <c r="CJ5936"/>
      <c r="CK5936"/>
      <c r="CL5936"/>
      <c r="CM5936"/>
      <c r="CN5936"/>
      <c r="CO5936"/>
      <c r="CP5936"/>
      <c r="CQ5936"/>
      <c r="CR5936"/>
      <c r="CS5936"/>
      <c r="CT5936"/>
      <c r="CU5936"/>
      <c r="CV5936"/>
    </row>
    <row r="5937" spans="10:100" x14ac:dyDescent="0.25">
      <c r="J5937"/>
      <c r="K5937"/>
      <c r="L5937"/>
      <c r="M5937"/>
      <c r="N5937"/>
      <c r="O5937"/>
      <c r="P5937"/>
      <c r="Q5937"/>
      <c r="R5937"/>
      <c r="S5937"/>
      <c r="T5937"/>
      <c r="U5937"/>
      <c r="V5937"/>
      <c r="W5937"/>
      <c r="X5937"/>
      <c r="Y5937"/>
      <c r="Z5937"/>
      <c r="AA5937"/>
      <c r="AB5937"/>
      <c r="AC5937"/>
      <c r="AD5937"/>
      <c r="AE5937"/>
      <c r="AF5937"/>
      <c r="AG5937"/>
      <c r="AH5937"/>
      <c r="AI5937"/>
      <c r="AJ5937"/>
      <c r="AK5937"/>
      <c r="AL5937"/>
      <c r="AM5937"/>
      <c r="AN5937"/>
      <c r="AO5937"/>
      <c r="AP5937"/>
      <c r="AQ5937"/>
      <c r="AR5937"/>
      <c r="AS5937"/>
      <c r="AT5937"/>
      <c r="AU5937"/>
      <c r="AV5937"/>
      <c r="AW5937"/>
      <c r="AX5937"/>
      <c r="AY5937"/>
      <c r="AZ5937"/>
      <c r="BA5937"/>
      <c r="BB5937"/>
      <c r="BC5937"/>
      <c r="BD5937"/>
      <c r="BE5937"/>
      <c r="BF5937"/>
      <c r="BG5937"/>
      <c r="BH5937"/>
      <c r="BI5937"/>
      <c r="BJ5937"/>
      <c r="BK5937"/>
      <c r="BL5937"/>
      <c r="BM5937"/>
      <c r="BN5937"/>
      <c r="BO5937"/>
      <c r="BP5937"/>
      <c r="BQ5937"/>
      <c r="BR5937"/>
      <c r="BS5937"/>
      <c r="BT5937"/>
      <c r="BU5937"/>
      <c r="BV5937"/>
      <c r="BW5937"/>
      <c r="BX5937"/>
      <c r="BY5937"/>
      <c r="BZ5937"/>
      <c r="CA5937"/>
      <c r="CB5937"/>
      <c r="CC5937"/>
      <c r="CD5937"/>
      <c r="CE5937"/>
      <c r="CF5937"/>
      <c r="CG5937"/>
      <c r="CH5937"/>
      <c r="CI5937"/>
      <c r="CJ5937"/>
      <c r="CK5937"/>
      <c r="CL5937"/>
      <c r="CM5937"/>
      <c r="CN5937"/>
      <c r="CO5937"/>
      <c r="CP5937"/>
      <c r="CQ5937"/>
      <c r="CR5937"/>
      <c r="CS5937"/>
      <c r="CT5937"/>
      <c r="CU5937"/>
      <c r="CV5937"/>
    </row>
    <row r="5938" spans="10:100" x14ac:dyDescent="0.25">
      <c r="J5938"/>
      <c r="K5938"/>
      <c r="L5938"/>
      <c r="M5938"/>
      <c r="N5938"/>
      <c r="O5938"/>
      <c r="P5938"/>
      <c r="Q5938"/>
      <c r="R5938"/>
      <c r="S5938"/>
      <c r="T5938"/>
      <c r="U5938"/>
      <c r="V5938"/>
      <c r="W5938"/>
      <c r="X5938"/>
      <c r="Y5938"/>
      <c r="Z5938"/>
      <c r="AA5938"/>
      <c r="AB5938"/>
      <c r="AC5938"/>
      <c r="AD5938"/>
      <c r="AE5938"/>
      <c r="AF5938"/>
      <c r="AG5938"/>
      <c r="AH5938"/>
      <c r="AI5938"/>
      <c r="AJ5938"/>
      <c r="AK5938"/>
      <c r="AL5938"/>
      <c r="AM5938"/>
      <c r="AN5938"/>
      <c r="AO5938"/>
      <c r="AP5938"/>
      <c r="AQ5938"/>
      <c r="AR5938"/>
      <c r="AS5938"/>
      <c r="AT5938"/>
      <c r="AU5938"/>
      <c r="AV5938"/>
      <c r="AW5938"/>
      <c r="AX5938"/>
      <c r="AY5938"/>
      <c r="AZ5938"/>
      <c r="BA5938"/>
      <c r="BB5938"/>
      <c r="BC5938"/>
      <c r="BD5938"/>
      <c r="BE5938"/>
      <c r="BF5938"/>
      <c r="BG5938"/>
      <c r="BH5938"/>
      <c r="BI5938"/>
      <c r="BJ5938"/>
      <c r="BK5938"/>
      <c r="BL5938"/>
      <c r="BM5938"/>
      <c r="BN5938"/>
      <c r="BO5938"/>
      <c r="BP5938"/>
      <c r="BQ5938"/>
      <c r="BR5938"/>
      <c r="BS5938"/>
      <c r="BT5938"/>
      <c r="BU5938"/>
      <c r="BV5938"/>
      <c r="BW5938"/>
      <c r="BX5938"/>
      <c r="BY5938"/>
      <c r="BZ5938"/>
      <c r="CA5938"/>
      <c r="CB5938"/>
      <c r="CC5938"/>
      <c r="CD5938"/>
      <c r="CE5938"/>
      <c r="CF5938"/>
      <c r="CG5938"/>
      <c r="CH5938"/>
      <c r="CI5938"/>
      <c r="CJ5938"/>
      <c r="CK5938"/>
      <c r="CL5938"/>
      <c r="CM5938"/>
      <c r="CN5938"/>
      <c r="CO5938"/>
      <c r="CP5938"/>
      <c r="CQ5938"/>
      <c r="CR5938"/>
      <c r="CS5938"/>
      <c r="CT5938"/>
      <c r="CU5938"/>
      <c r="CV5938"/>
    </row>
    <row r="5939" spans="10:100" x14ac:dyDescent="0.25">
      <c r="J5939"/>
      <c r="K5939"/>
      <c r="L5939"/>
      <c r="M5939"/>
      <c r="N5939"/>
      <c r="O5939"/>
      <c r="P5939"/>
      <c r="Q5939"/>
      <c r="R5939"/>
      <c r="S5939"/>
      <c r="T5939"/>
      <c r="U5939"/>
      <c r="V5939"/>
      <c r="W5939"/>
      <c r="X5939"/>
      <c r="Y5939"/>
      <c r="Z5939"/>
      <c r="AA5939"/>
      <c r="AB5939"/>
      <c r="AC5939"/>
      <c r="AD5939"/>
      <c r="AE5939"/>
      <c r="AF5939"/>
      <c r="AG5939"/>
      <c r="AH5939"/>
      <c r="AI5939"/>
      <c r="AJ5939"/>
      <c r="AK5939"/>
      <c r="AL5939"/>
      <c r="AM5939"/>
      <c r="AN5939"/>
      <c r="AO5939"/>
      <c r="AP5939"/>
      <c r="AQ5939"/>
      <c r="AR5939"/>
      <c r="AS5939"/>
      <c r="AT5939"/>
      <c r="AU5939"/>
      <c r="AV5939"/>
      <c r="AW5939"/>
      <c r="AX5939"/>
      <c r="AY5939"/>
      <c r="AZ5939"/>
      <c r="BA5939"/>
      <c r="BB5939"/>
      <c r="BC5939"/>
      <c r="BD5939"/>
      <c r="BE5939"/>
      <c r="BF5939"/>
      <c r="BG5939"/>
      <c r="BH5939"/>
      <c r="BI5939"/>
      <c r="BJ5939"/>
      <c r="BK5939"/>
      <c r="BL5939"/>
      <c r="BM5939"/>
      <c r="BN5939"/>
      <c r="BO5939"/>
      <c r="BP5939"/>
      <c r="BQ5939"/>
      <c r="BR5939"/>
      <c r="BS5939"/>
      <c r="BT5939"/>
      <c r="BU5939"/>
      <c r="BV5939"/>
      <c r="BW5939"/>
      <c r="BX5939"/>
      <c r="BY5939"/>
      <c r="BZ5939"/>
      <c r="CA5939"/>
      <c r="CB5939"/>
      <c r="CC5939"/>
      <c r="CD5939"/>
      <c r="CE5939"/>
      <c r="CF5939"/>
      <c r="CG5939"/>
      <c r="CH5939"/>
      <c r="CI5939"/>
      <c r="CJ5939"/>
      <c r="CK5939"/>
      <c r="CL5939"/>
      <c r="CM5939"/>
      <c r="CN5939"/>
      <c r="CO5939"/>
      <c r="CP5939"/>
      <c r="CQ5939"/>
      <c r="CR5939"/>
      <c r="CS5939"/>
      <c r="CT5939"/>
      <c r="CU5939"/>
      <c r="CV5939"/>
    </row>
    <row r="5940" spans="10:100" x14ac:dyDescent="0.25">
      <c r="J5940"/>
      <c r="K5940"/>
      <c r="L5940"/>
      <c r="M5940"/>
      <c r="N5940"/>
      <c r="O5940"/>
      <c r="P5940"/>
      <c r="Q5940"/>
      <c r="R5940"/>
      <c r="S5940"/>
      <c r="T5940"/>
      <c r="U5940"/>
      <c r="V5940"/>
      <c r="W5940"/>
      <c r="X5940"/>
      <c r="Y5940"/>
      <c r="Z5940"/>
      <c r="AA5940"/>
      <c r="AB5940"/>
      <c r="AC5940"/>
      <c r="AD5940"/>
      <c r="AE5940"/>
      <c r="AF5940"/>
      <c r="AG5940"/>
      <c r="AH5940"/>
      <c r="AI5940"/>
      <c r="AJ5940"/>
      <c r="AK5940"/>
      <c r="AL5940"/>
      <c r="AM5940"/>
      <c r="AN5940"/>
      <c r="AO5940"/>
      <c r="AP5940"/>
      <c r="AQ5940"/>
      <c r="AR5940"/>
      <c r="AS5940"/>
      <c r="AT5940"/>
      <c r="AU5940"/>
      <c r="AV5940"/>
      <c r="AW5940"/>
      <c r="AX5940"/>
      <c r="AY5940"/>
      <c r="AZ5940"/>
      <c r="BA5940"/>
      <c r="BB5940"/>
      <c r="BC5940"/>
      <c r="BD5940"/>
      <c r="BE5940"/>
      <c r="BF5940"/>
      <c r="BG5940"/>
      <c r="BH5940"/>
      <c r="BI5940"/>
      <c r="BJ5940"/>
      <c r="BK5940"/>
      <c r="BL5940"/>
      <c r="BM5940"/>
      <c r="BN5940"/>
      <c r="BO5940"/>
      <c r="BP5940"/>
      <c r="BQ5940"/>
      <c r="BR5940"/>
      <c r="BS5940"/>
      <c r="BT5940"/>
      <c r="BU5940"/>
      <c r="BV5940"/>
      <c r="BW5940"/>
      <c r="BX5940"/>
      <c r="BY5940"/>
      <c r="BZ5940"/>
      <c r="CA5940"/>
      <c r="CB5940"/>
      <c r="CC5940"/>
      <c r="CD5940"/>
      <c r="CE5940"/>
      <c r="CF5940"/>
      <c r="CG5940"/>
      <c r="CH5940"/>
      <c r="CI5940"/>
      <c r="CJ5940"/>
      <c r="CK5940"/>
      <c r="CL5940"/>
      <c r="CM5940"/>
      <c r="CN5940"/>
      <c r="CO5940"/>
      <c r="CP5940"/>
      <c r="CQ5940"/>
      <c r="CR5940"/>
      <c r="CS5940"/>
      <c r="CT5940"/>
      <c r="CU5940"/>
      <c r="CV5940"/>
    </row>
    <row r="5941" spans="10:100" x14ac:dyDescent="0.25">
      <c r="J5941"/>
      <c r="K5941"/>
      <c r="L5941"/>
      <c r="M5941"/>
      <c r="N5941"/>
      <c r="O5941"/>
      <c r="P5941"/>
      <c r="Q5941"/>
      <c r="R5941"/>
      <c r="S5941"/>
      <c r="T5941"/>
      <c r="U5941"/>
      <c r="V5941"/>
      <c r="W5941"/>
      <c r="X5941"/>
      <c r="Y5941"/>
      <c r="Z5941"/>
      <c r="AA5941"/>
      <c r="AB5941"/>
      <c r="AC5941"/>
      <c r="AD5941"/>
      <c r="AE5941"/>
      <c r="AF5941"/>
      <c r="AG5941"/>
      <c r="AH5941"/>
      <c r="AI5941"/>
      <c r="AJ5941"/>
      <c r="AK5941"/>
      <c r="AL5941"/>
      <c r="AM5941"/>
      <c r="AN5941"/>
      <c r="AO5941"/>
      <c r="AP5941"/>
      <c r="AQ5941"/>
      <c r="AR5941"/>
      <c r="AS5941"/>
      <c r="AT5941"/>
      <c r="AU5941"/>
      <c r="AV5941"/>
      <c r="AW5941"/>
      <c r="AX5941"/>
      <c r="AY5941"/>
      <c r="AZ5941"/>
      <c r="BA5941"/>
      <c r="BB5941"/>
      <c r="BC5941"/>
      <c r="BD5941"/>
      <c r="BE5941"/>
      <c r="BF5941"/>
      <c r="BG5941"/>
      <c r="BH5941"/>
      <c r="BI5941"/>
      <c r="BJ5941"/>
      <c r="BK5941"/>
      <c r="BL5941"/>
      <c r="BM5941"/>
      <c r="BN5941"/>
      <c r="BO5941"/>
      <c r="BP5941"/>
      <c r="BQ5941"/>
      <c r="BR5941"/>
      <c r="BS5941"/>
      <c r="BT5941"/>
      <c r="BU5941"/>
      <c r="BV5941"/>
      <c r="BW5941"/>
      <c r="BX5941"/>
      <c r="BY5941"/>
      <c r="BZ5941"/>
      <c r="CA5941"/>
      <c r="CB5941"/>
      <c r="CC5941"/>
      <c r="CD5941"/>
      <c r="CE5941"/>
      <c r="CF5941"/>
      <c r="CG5941"/>
      <c r="CH5941"/>
      <c r="CI5941"/>
      <c r="CJ5941"/>
      <c r="CK5941"/>
      <c r="CL5941"/>
      <c r="CM5941"/>
      <c r="CN5941"/>
      <c r="CO5941"/>
      <c r="CP5941"/>
      <c r="CQ5941"/>
      <c r="CR5941"/>
      <c r="CS5941"/>
      <c r="CT5941"/>
      <c r="CU5941"/>
      <c r="CV5941"/>
    </row>
    <row r="5942" spans="10:100" x14ac:dyDescent="0.25">
      <c r="J5942"/>
      <c r="K5942"/>
      <c r="L5942"/>
      <c r="M5942"/>
      <c r="N5942"/>
      <c r="O5942"/>
      <c r="P5942"/>
      <c r="Q5942"/>
      <c r="R5942"/>
      <c r="S5942"/>
      <c r="T5942"/>
      <c r="U5942"/>
      <c r="V5942"/>
      <c r="W5942"/>
      <c r="X5942"/>
      <c r="Y5942"/>
      <c r="Z5942"/>
      <c r="AA5942"/>
      <c r="AB5942"/>
      <c r="AC5942"/>
      <c r="AD5942"/>
      <c r="AE5942"/>
      <c r="AF5942"/>
      <c r="AG5942"/>
      <c r="AH5942"/>
      <c r="AI5942"/>
      <c r="AJ5942"/>
      <c r="AK5942"/>
      <c r="AL5942"/>
      <c r="AM5942"/>
      <c r="AN5942"/>
      <c r="AO5942"/>
      <c r="AP5942"/>
      <c r="AQ5942"/>
      <c r="AR5942"/>
      <c r="AS5942"/>
      <c r="AT5942"/>
      <c r="AU5942"/>
      <c r="AV5942"/>
      <c r="AW5942"/>
      <c r="AX5942"/>
      <c r="AY5942"/>
      <c r="AZ5942"/>
      <c r="BA5942"/>
      <c r="BB5942"/>
      <c r="BC5942"/>
      <c r="BD5942"/>
      <c r="BE5942"/>
      <c r="BF5942"/>
      <c r="BG5942"/>
      <c r="BH5942"/>
      <c r="BI5942"/>
      <c r="BJ5942"/>
      <c r="BK5942"/>
      <c r="BL5942"/>
      <c r="BM5942"/>
      <c r="BN5942"/>
      <c r="BO5942"/>
      <c r="BP5942"/>
      <c r="BQ5942"/>
      <c r="BR5942"/>
      <c r="BS5942"/>
      <c r="BT5942"/>
      <c r="BU5942"/>
      <c r="BV5942"/>
      <c r="BW5942"/>
      <c r="BX5942"/>
      <c r="BY5942"/>
      <c r="BZ5942"/>
      <c r="CA5942"/>
      <c r="CB5942"/>
      <c r="CC5942"/>
      <c r="CD5942"/>
      <c r="CE5942"/>
      <c r="CF5942"/>
      <c r="CG5942"/>
      <c r="CH5942"/>
      <c r="CI5942"/>
      <c r="CJ5942"/>
      <c r="CK5942"/>
      <c r="CL5942"/>
      <c r="CM5942"/>
      <c r="CN5942"/>
      <c r="CO5942"/>
      <c r="CP5942"/>
      <c r="CQ5942"/>
      <c r="CR5942"/>
      <c r="CS5942"/>
      <c r="CT5942"/>
      <c r="CU5942"/>
      <c r="CV5942"/>
    </row>
    <row r="5943" spans="10:100" x14ac:dyDescent="0.25">
      <c r="J5943"/>
      <c r="K5943"/>
      <c r="L5943"/>
      <c r="M5943"/>
      <c r="N5943"/>
      <c r="O5943"/>
      <c r="P5943"/>
      <c r="Q5943"/>
      <c r="R5943"/>
      <c r="S5943"/>
      <c r="T5943"/>
      <c r="U5943"/>
      <c r="V5943"/>
      <c r="W5943"/>
      <c r="X5943"/>
      <c r="Y5943"/>
      <c r="Z5943"/>
      <c r="AA5943"/>
      <c r="AB5943"/>
      <c r="AC5943"/>
      <c r="AD5943"/>
      <c r="AE5943"/>
      <c r="AF5943"/>
      <c r="AG5943"/>
      <c r="AH5943"/>
      <c r="AI5943"/>
      <c r="AJ5943"/>
      <c r="AK5943"/>
      <c r="AL5943"/>
      <c r="AM5943"/>
      <c r="AN5943"/>
      <c r="AO5943"/>
      <c r="AP5943"/>
      <c r="AQ5943"/>
      <c r="AR5943"/>
      <c r="AS5943"/>
      <c r="AT5943"/>
      <c r="AU5943"/>
      <c r="AV5943"/>
      <c r="AW5943"/>
      <c r="AX5943"/>
      <c r="AY5943"/>
      <c r="AZ5943"/>
      <c r="BA5943"/>
      <c r="BB5943"/>
      <c r="BC5943"/>
      <c r="BD5943"/>
      <c r="BE5943"/>
      <c r="BF5943"/>
      <c r="BG5943"/>
      <c r="BH5943"/>
      <c r="BI5943"/>
      <c r="BJ5943"/>
      <c r="BK5943"/>
      <c r="BL5943"/>
      <c r="BM5943"/>
      <c r="BN5943"/>
      <c r="BO5943"/>
      <c r="BP5943"/>
      <c r="BQ5943"/>
      <c r="BR5943"/>
      <c r="BS5943"/>
      <c r="BT5943"/>
      <c r="BU5943"/>
      <c r="BV5943"/>
      <c r="BW5943"/>
      <c r="BX5943"/>
      <c r="BY5943"/>
      <c r="BZ5943"/>
      <c r="CA5943"/>
      <c r="CB5943"/>
      <c r="CC5943"/>
      <c r="CD5943"/>
      <c r="CE5943"/>
      <c r="CF5943"/>
      <c r="CG5943"/>
      <c r="CH5943"/>
      <c r="CI5943"/>
      <c r="CJ5943"/>
      <c r="CK5943"/>
      <c r="CL5943"/>
      <c r="CM5943"/>
      <c r="CN5943"/>
      <c r="CO5943"/>
      <c r="CP5943"/>
      <c r="CQ5943"/>
      <c r="CR5943"/>
      <c r="CS5943"/>
      <c r="CT5943"/>
      <c r="CU5943"/>
      <c r="CV5943"/>
    </row>
    <row r="5944" spans="10:100" x14ac:dyDescent="0.25">
      <c r="J5944"/>
      <c r="K5944"/>
      <c r="L5944"/>
      <c r="M5944"/>
      <c r="N5944"/>
      <c r="O5944"/>
      <c r="P5944"/>
      <c r="Q5944"/>
      <c r="R5944"/>
      <c r="S5944"/>
      <c r="T5944"/>
      <c r="U5944"/>
      <c r="V5944"/>
      <c r="W5944"/>
      <c r="X5944"/>
      <c r="Y5944"/>
      <c r="Z5944"/>
      <c r="AA5944"/>
      <c r="AB5944"/>
      <c r="AC5944"/>
      <c r="AD5944"/>
      <c r="AE5944"/>
      <c r="AF5944"/>
      <c r="AG5944"/>
      <c r="AH5944"/>
      <c r="AI5944"/>
      <c r="AJ5944"/>
      <c r="AK5944"/>
      <c r="AL5944"/>
      <c r="AM5944"/>
      <c r="AN5944"/>
      <c r="AO5944"/>
      <c r="AP5944"/>
      <c r="AQ5944"/>
      <c r="AR5944"/>
      <c r="AS5944"/>
      <c r="AT5944"/>
      <c r="AU5944"/>
      <c r="AV5944"/>
      <c r="AW5944"/>
      <c r="AX5944"/>
      <c r="AY5944"/>
      <c r="AZ5944"/>
      <c r="BA5944"/>
      <c r="BB5944"/>
      <c r="BC5944"/>
      <c r="BD5944"/>
      <c r="BE5944"/>
      <c r="BF5944"/>
      <c r="BG5944"/>
      <c r="BH5944"/>
      <c r="BI5944"/>
      <c r="BJ5944"/>
      <c r="BK5944"/>
      <c r="BL5944"/>
      <c r="BM5944"/>
      <c r="BN5944"/>
      <c r="BO5944"/>
      <c r="BP5944"/>
      <c r="BQ5944"/>
      <c r="BR5944"/>
      <c r="BS5944"/>
      <c r="BT5944"/>
      <c r="BU5944"/>
      <c r="BV5944"/>
      <c r="BW5944"/>
      <c r="BX5944"/>
      <c r="BY5944"/>
      <c r="BZ5944"/>
      <c r="CA5944"/>
      <c r="CB5944"/>
      <c r="CC5944"/>
      <c r="CD5944"/>
      <c r="CE5944"/>
      <c r="CF5944"/>
      <c r="CG5944"/>
      <c r="CH5944"/>
      <c r="CI5944"/>
      <c r="CJ5944"/>
      <c r="CK5944"/>
      <c r="CL5944"/>
      <c r="CM5944"/>
      <c r="CN5944"/>
      <c r="CO5944"/>
      <c r="CP5944"/>
      <c r="CQ5944"/>
      <c r="CR5944"/>
      <c r="CS5944"/>
      <c r="CT5944"/>
      <c r="CU5944"/>
      <c r="CV5944"/>
    </row>
    <row r="5945" spans="10:100" x14ac:dyDescent="0.25">
      <c r="J5945"/>
      <c r="K5945"/>
      <c r="L5945"/>
      <c r="M5945"/>
      <c r="N5945"/>
      <c r="O5945"/>
      <c r="P5945"/>
      <c r="Q5945"/>
      <c r="R5945"/>
      <c r="S5945"/>
      <c r="T5945"/>
      <c r="U5945"/>
      <c r="V5945"/>
      <c r="W5945"/>
      <c r="X5945"/>
      <c r="Y5945"/>
      <c r="Z5945"/>
      <c r="AA5945"/>
      <c r="AB5945"/>
      <c r="AC5945"/>
      <c r="AD5945"/>
      <c r="AE5945"/>
      <c r="AF5945"/>
      <c r="AG5945"/>
      <c r="AH5945"/>
      <c r="AI5945"/>
      <c r="AJ5945"/>
      <c r="AK5945"/>
      <c r="AL5945"/>
      <c r="AM5945"/>
      <c r="AN5945"/>
      <c r="AO5945"/>
      <c r="AP5945"/>
      <c r="AQ5945"/>
      <c r="AR5945"/>
      <c r="AS5945"/>
      <c r="AT5945"/>
      <c r="AU5945"/>
      <c r="AV5945"/>
      <c r="AW5945"/>
      <c r="AX5945"/>
      <c r="AY5945"/>
      <c r="AZ5945"/>
      <c r="BA5945"/>
      <c r="BB5945"/>
      <c r="BC5945"/>
      <c r="BD5945"/>
      <c r="BE5945"/>
      <c r="BF5945"/>
      <c r="BG5945"/>
      <c r="BH5945"/>
      <c r="BI5945"/>
      <c r="BJ5945"/>
      <c r="BK5945"/>
      <c r="BL5945"/>
      <c r="BM5945"/>
      <c r="BN5945"/>
      <c r="BO5945"/>
      <c r="BP5945"/>
      <c r="BQ5945"/>
      <c r="BR5945"/>
      <c r="BS5945"/>
      <c r="BT5945"/>
      <c r="BU5945"/>
      <c r="BV5945"/>
      <c r="BW5945"/>
      <c r="BX5945"/>
      <c r="BY5945"/>
      <c r="BZ5945"/>
      <c r="CA5945"/>
      <c r="CB5945"/>
      <c r="CC5945"/>
      <c r="CD5945"/>
      <c r="CE5945"/>
      <c r="CF5945"/>
      <c r="CG5945"/>
      <c r="CH5945"/>
      <c r="CI5945"/>
      <c r="CJ5945"/>
      <c r="CK5945"/>
      <c r="CL5945"/>
      <c r="CM5945"/>
      <c r="CN5945"/>
      <c r="CO5945"/>
      <c r="CP5945"/>
      <c r="CQ5945"/>
      <c r="CR5945"/>
      <c r="CS5945"/>
      <c r="CT5945"/>
      <c r="CU5945"/>
      <c r="CV5945"/>
    </row>
    <row r="5946" spans="10:100" x14ac:dyDescent="0.25">
      <c r="J5946"/>
      <c r="K5946"/>
      <c r="L5946"/>
      <c r="M5946"/>
      <c r="N5946"/>
      <c r="O5946"/>
      <c r="P5946"/>
      <c r="Q5946"/>
      <c r="R5946"/>
      <c r="S5946"/>
      <c r="T5946"/>
      <c r="U5946"/>
      <c r="V5946"/>
      <c r="W5946"/>
      <c r="X5946"/>
      <c r="Y5946"/>
      <c r="Z5946"/>
      <c r="AA5946"/>
      <c r="AB5946"/>
      <c r="AC5946"/>
      <c r="AD5946"/>
      <c r="AE5946"/>
      <c r="AF5946"/>
      <c r="AG5946"/>
      <c r="AH5946"/>
      <c r="AI5946"/>
      <c r="AJ5946"/>
      <c r="AK5946"/>
      <c r="AL5946"/>
      <c r="AM5946"/>
      <c r="AN5946"/>
      <c r="AO5946"/>
      <c r="AP5946"/>
      <c r="AQ5946"/>
      <c r="AR5946"/>
      <c r="AS5946"/>
      <c r="AT5946"/>
      <c r="AU5946"/>
      <c r="AV5946"/>
      <c r="AW5946"/>
      <c r="AX5946"/>
      <c r="AY5946"/>
      <c r="AZ5946"/>
      <c r="BA5946"/>
      <c r="BB5946"/>
      <c r="BC5946"/>
      <c r="BD5946"/>
      <c r="BE5946"/>
      <c r="BF5946"/>
      <c r="BG5946"/>
      <c r="BH5946"/>
      <c r="BI5946"/>
      <c r="BJ5946"/>
      <c r="BK5946"/>
      <c r="BL5946"/>
      <c r="BM5946"/>
      <c r="BN5946"/>
      <c r="BO5946"/>
      <c r="BP5946"/>
      <c r="BQ5946"/>
      <c r="BR5946"/>
      <c r="BS5946"/>
      <c r="BT5946"/>
      <c r="BU5946"/>
      <c r="BV5946"/>
      <c r="BW5946"/>
      <c r="BX5946"/>
      <c r="BY5946"/>
      <c r="BZ5946"/>
      <c r="CA5946"/>
      <c r="CB5946"/>
      <c r="CC5946"/>
      <c r="CD5946"/>
      <c r="CE5946"/>
      <c r="CF5946"/>
      <c r="CG5946"/>
      <c r="CH5946"/>
      <c r="CI5946"/>
      <c r="CJ5946"/>
      <c r="CK5946"/>
      <c r="CL5946"/>
      <c r="CM5946"/>
      <c r="CN5946"/>
      <c r="CO5946"/>
      <c r="CP5946"/>
      <c r="CQ5946"/>
      <c r="CR5946"/>
      <c r="CS5946"/>
      <c r="CT5946"/>
      <c r="CU5946"/>
      <c r="CV5946"/>
    </row>
    <row r="5947" spans="10:100" x14ac:dyDescent="0.25">
      <c r="J5947"/>
      <c r="K5947"/>
      <c r="L5947"/>
      <c r="M5947"/>
      <c r="N5947"/>
      <c r="O5947"/>
      <c r="P5947"/>
      <c r="Q5947"/>
      <c r="R5947"/>
      <c r="S5947"/>
      <c r="T5947"/>
      <c r="U5947"/>
      <c r="V5947"/>
      <c r="W5947"/>
      <c r="X5947"/>
      <c r="Y5947"/>
      <c r="Z5947"/>
      <c r="AA5947"/>
      <c r="AB5947"/>
      <c r="AC5947"/>
      <c r="AD5947"/>
      <c r="AE5947"/>
      <c r="AF5947"/>
      <c r="AG5947"/>
      <c r="AH5947"/>
      <c r="AI5947"/>
      <c r="AJ5947"/>
      <c r="AK5947"/>
      <c r="AL5947"/>
      <c r="AM5947"/>
      <c r="AN5947"/>
      <c r="AO5947"/>
      <c r="AP5947"/>
      <c r="AQ5947"/>
      <c r="AR5947"/>
      <c r="AS5947"/>
      <c r="AT5947"/>
      <c r="AU5947"/>
      <c r="AV5947"/>
      <c r="AW5947"/>
      <c r="AX5947"/>
      <c r="AY5947"/>
      <c r="AZ5947"/>
      <c r="BA5947"/>
      <c r="BB5947"/>
      <c r="BC5947"/>
      <c r="BD5947"/>
      <c r="BE5947"/>
      <c r="BF5947"/>
      <c r="BG5947"/>
      <c r="BH5947"/>
      <c r="BI5947"/>
      <c r="BJ5947"/>
      <c r="BK5947"/>
      <c r="BL5947"/>
      <c r="BM5947"/>
      <c r="BN5947"/>
      <c r="BO5947"/>
      <c r="BP5947"/>
      <c r="BQ5947"/>
      <c r="BR5947"/>
      <c r="BS5947"/>
      <c r="BT5947"/>
      <c r="BU5947"/>
      <c r="BV5947"/>
      <c r="BW5947"/>
      <c r="BX5947"/>
      <c r="BY5947"/>
      <c r="BZ5947"/>
      <c r="CA5947"/>
      <c r="CB5947"/>
      <c r="CC5947"/>
      <c r="CD5947"/>
      <c r="CE5947"/>
      <c r="CF5947"/>
      <c r="CG5947"/>
      <c r="CH5947"/>
      <c r="CI5947"/>
      <c r="CJ5947"/>
      <c r="CK5947"/>
      <c r="CL5947"/>
      <c r="CM5947"/>
      <c r="CN5947"/>
      <c r="CO5947"/>
      <c r="CP5947"/>
      <c r="CQ5947"/>
      <c r="CR5947"/>
      <c r="CS5947"/>
      <c r="CT5947"/>
      <c r="CU5947"/>
      <c r="CV5947"/>
    </row>
    <row r="5948" spans="10:100" x14ac:dyDescent="0.25">
      <c r="J5948"/>
      <c r="K5948"/>
      <c r="L5948"/>
      <c r="M5948"/>
      <c r="N5948"/>
      <c r="O5948"/>
      <c r="P5948"/>
      <c r="Q5948"/>
      <c r="R5948"/>
      <c r="S5948"/>
      <c r="T5948"/>
      <c r="U5948"/>
      <c r="V5948"/>
      <c r="W5948"/>
      <c r="X5948"/>
      <c r="Y5948"/>
      <c r="Z5948"/>
      <c r="AA5948"/>
      <c r="AB5948"/>
      <c r="AC5948"/>
      <c r="AD5948"/>
      <c r="AE5948"/>
      <c r="AF5948"/>
      <c r="AG5948"/>
      <c r="AH5948"/>
      <c r="AI5948"/>
      <c r="AJ5948"/>
      <c r="AK5948"/>
      <c r="AL5948"/>
      <c r="AM5948"/>
      <c r="AN5948"/>
      <c r="AO5948"/>
      <c r="AP5948"/>
      <c r="AQ5948"/>
      <c r="AR5948"/>
      <c r="AS5948"/>
      <c r="AT5948"/>
      <c r="AU5948"/>
      <c r="AV5948"/>
      <c r="AW5948"/>
      <c r="AX5948"/>
      <c r="AY5948"/>
      <c r="AZ5948"/>
      <c r="BA5948"/>
      <c r="BB5948"/>
      <c r="BC5948"/>
      <c r="BD5948"/>
      <c r="BE5948"/>
      <c r="BF5948"/>
      <c r="BG5948"/>
      <c r="BH5948"/>
      <c r="BI5948"/>
      <c r="BJ5948"/>
      <c r="BK5948"/>
      <c r="BL5948"/>
      <c r="BM5948"/>
      <c r="BN5948"/>
      <c r="BO5948"/>
      <c r="BP5948"/>
      <c r="BQ5948"/>
      <c r="BR5948"/>
      <c r="BS5948"/>
      <c r="BT5948"/>
      <c r="BU5948"/>
      <c r="BV5948"/>
      <c r="BW5948"/>
      <c r="BX5948"/>
      <c r="BY5948"/>
      <c r="BZ5948"/>
      <c r="CA5948"/>
      <c r="CB5948"/>
      <c r="CC5948"/>
      <c r="CD5948"/>
      <c r="CE5948"/>
      <c r="CF5948"/>
      <c r="CG5948"/>
      <c r="CH5948"/>
      <c r="CI5948"/>
      <c r="CJ5948"/>
      <c r="CK5948"/>
      <c r="CL5948"/>
      <c r="CM5948"/>
      <c r="CN5948"/>
      <c r="CO5948"/>
      <c r="CP5948"/>
      <c r="CQ5948"/>
      <c r="CR5948"/>
      <c r="CS5948"/>
      <c r="CT5948"/>
      <c r="CU5948"/>
      <c r="CV5948"/>
    </row>
    <row r="5949" spans="10:100" x14ac:dyDescent="0.25">
      <c r="J5949"/>
      <c r="K5949"/>
      <c r="L5949"/>
      <c r="M5949"/>
      <c r="N5949"/>
      <c r="O5949"/>
      <c r="P5949"/>
      <c r="Q5949"/>
      <c r="R5949"/>
      <c r="S5949"/>
      <c r="T5949"/>
      <c r="U5949"/>
      <c r="V5949"/>
      <c r="W5949"/>
      <c r="X5949"/>
      <c r="Y5949"/>
      <c r="Z5949"/>
      <c r="AA5949"/>
      <c r="AB5949"/>
      <c r="AC5949"/>
      <c r="AD5949"/>
      <c r="AE5949"/>
      <c r="AF5949"/>
      <c r="AG5949"/>
      <c r="AH5949"/>
      <c r="AI5949"/>
      <c r="AJ5949"/>
      <c r="AK5949"/>
      <c r="AL5949"/>
      <c r="AM5949"/>
      <c r="AN5949"/>
      <c r="AO5949"/>
      <c r="AP5949"/>
      <c r="AQ5949"/>
      <c r="AR5949"/>
      <c r="AS5949"/>
      <c r="AT5949"/>
      <c r="AU5949"/>
      <c r="AV5949"/>
      <c r="AW5949"/>
      <c r="AX5949"/>
      <c r="AY5949"/>
      <c r="AZ5949"/>
      <c r="BA5949"/>
      <c r="BB5949"/>
      <c r="BC5949"/>
      <c r="BD5949"/>
      <c r="BE5949"/>
      <c r="BF5949"/>
      <c r="BG5949"/>
      <c r="BH5949"/>
      <c r="BI5949"/>
      <c r="BJ5949"/>
      <c r="BK5949"/>
      <c r="BL5949"/>
      <c r="BM5949"/>
      <c r="BN5949"/>
      <c r="BO5949"/>
      <c r="BP5949"/>
      <c r="BQ5949"/>
      <c r="BR5949"/>
      <c r="BS5949"/>
      <c r="BT5949"/>
      <c r="BU5949"/>
      <c r="BV5949"/>
      <c r="BW5949"/>
      <c r="BX5949"/>
      <c r="BY5949"/>
      <c r="BZ5949"/>
      <c r="CA5949"/>
      <c r="CB5949"/>
      <c r="CC5949"/>
      <c r="CD5949"/>
      <c r="CE5949"/>
      <c r="CF5949"/>
      <c r="CG5949"/>
      <c r="CH5949"/>
      <c r="CI5949"/>
      <c r="CJ5949"/>
      <c r="CK5949"/>
      <c r="CL5949"/>
      <c r="CM5949"/>
      <c r="CN5949"/>
      <c r="CO5949"/>
      <c r="CP5949"/>
      <c r="CQ5949"/>
      <c r="CR5949"/>
      <c r="CS5949"/>
      <c r="CT5949"/>
      <c r="CU5949"/>
      <c r="CV5949"/>
    </row>
    <row r="5950" spans="10:100" x14ac:dyDescent="0.25">
      <c r="J5950"/>
      <c r="K5950"/>
      <c r="L5950"/>
      <c r="M5950"/>
      <c r="N5950"/>
      <c r="O5950"/>
      <c r="P5950"/>
      <c r="Q5950"/>
      <c r="R5950"/>
      <c r="S5950"/>
      <c r="T5950"/>
      <c r="U5950"/>
      <c r="V5950"/>
      <c r="W5950"/>
      <c r="X5950"/>
      <c r="Y5950"/>
      <c r="Z5950"/>
      <c r="AA5950"/>
      <c r="AB5950"/>
      <c r="AC5950"/>
      <c r="AD5950"/>
      <c r="AE5950"/>
      <c r="AF5950"/>
      <c r="AG5950"/>
      <c r="AH5950"/>
      <c r="AI5950"/>
      <c r="AJ5950"/>
      <c r="AK5950"/>
      <c r="AL5950"/>
      <c r="AM5950"/>
      <c r="AN5950"/>
      <c r="AO5950"/>
      <c r="AP5950"/>
      <c r="AQ5950"/>
      <c r="AR5950"/>
      <c r="AS5950"/>
      <c r="AT5950"/>
      <c r="AU5950"/>
      <c r="AV5950"/>
      <c r="AW5950"/>
      <c r="AX5950"/>
      <c r="AY5950"/>
      <c r="AZ5950"/>
      <c r="BA5950"/>
      <c r="BB5950"/>
      <c r="BC5950"/>
      <c r="BD5950"/>
      <c r="BE5950"/>
      <c r="BF5950"/>
      <c r="BG5950"/>
      <c r="BH5950"/>
      <c r="BI5950"/>
      <c r="BJ5950"/>
      <c r="BK5950"/>
      <c r="BL5950"/>
      <c r="BM5950"/>
      <c r="BN5950"/>
      <c r="BO5950"/>
      <c r="BP5950"/>
      <c r="BQ5950"/>
      <c r="BR5950"/>
      <c r="BS5950"/>
      <c r="BT5950"/>
      <c r="BU5950"/>
      <c r="BV5950"/>
      <c r="BW5950"/>
      <c r="BX5950"/>
      <c r="BY5950"/>
      <c r="BZ5950"/>
      <c r="CA5950"/>
      <c r="CB5950"/>
      <c r="CC5950"/>
      <c r="CD5950"/>
      <c r="CE5950"/>
      <c r="CF5950"/>
      <c r="CG5950"/>
      <c r="CH5950"/>
      <c r="CI5950"/>
      <c r="CJ5950"/>
      <c r="CK5950"/>
      <c r="CL5950"/>
      <c r="CM5950"/>
      <c r="CN5950"/>
      <c r="CO5950"/>
      <c r="CP5950"/>
      <c r="CQ5950"/>
      <c r="CR5950"/>
      <c r="CS5950"/>
      <c r="CT5950"/>
      <c r="CU5950"/>
      <c r="CV5950"/>
    </row>
    <row r="5951" spans="10:100" x14ac:dyDescent="0.25">
      <c r="J5951"/>
      <c r="K5951"/>
      <c r="L5951"/>
      <c r="M5951"/>
      <c r="N5951"/>
      <c r="O5951"/>
      <c r="P5951"/>
      <c r="Q5951"/>
      <c r="R5951"/>
      <c r="S5951"/>
      <c r="T5951"/>
      <c r="U5951"/>
      <c r="V5951"/>
      <c r="W5951"/>
      <c r="X5951"/>
      <c r="Y5951"/>
      <c r="Z5951"/>
      <c r="AA5951"/>
      <c r="AB5951"/>
      <c r="AC5951"/>
      <c r="AD5951"/>
      <c r="AE5951"/>
      <c r="AF5951"/>
      <c r="AG5951"/>
      <c r="AH5951"/>
      <c r="AI5951"/>
      <c r="AJ5951"/>
      <c r="AK5951"/>
      <c r="AL5951"/>
      <c r="AM5951"/>
      <c r="AN5951"/>
      <c r="AO5951"/>
      <c r="AP5951"/>
      <c r="AQ5951"/>
      <c r="AR5951"/>
      <c r="AS5951"/>
      <c r="AT5951"/>
      <c r="AU5951"/>
      <c r="AV5951"/>
      <c r="AW5951"/>
      <c r="AX5951"/>
      <c r="AY5951"/>
      <c r="AZ5951"/>
      <c r="BA5951"/>
      <c r="BB5951"/>
      <c r="BC5951"/>
      <c r="BD5951"/>
      <c r="BE5951"/>
      <c r="BF5951"/>
      <c r="BG5951"/>
      <c r="BH5951"/>
      <c r="BI5951"/>
      <c r="BJ5951"/>
      <c r="BK5951"/>
      <c r="BL5951"/>
      <c r="BM5951"/>
      <c r="BN5951"/>
      <c r="BO5951"/>
      <c r="BP5951"/>
      <c r="BQ5951"/>
      <c r="BR5951"/>
      <c r="BS5951"/>
      <c r="BT5951"/>
      <c r="BU5951"/>
      <c r="BV5951"/>
      <c r="BW5951"/>
      <c r="BX5951"/>
      <c r="BY5951"/>
      <c r="BZ5951"/>
      <c r="CA5951"/>
      <c r="CB5951"/>
      <c r="CC5951"/>
      <c r="CD5951"/>
      <c r="CE5951"/>
      <c r="CF5951"/>
      <c r="CG5951"/>
      <c r="CH5951"/>
      <c r="CI5951"/>
      <c r="CJ5951"/>
      <c r="CK5951"/>
      <c r="CL5951"/>
      <c r="CM5951"/>
      <c r="CN5951"/>
      <c r="CO5951"/>
      <c r="CP5951"/>
      <c r="CQ5951"/>
      <c r="CR5951"/>
      <c r="CS5951"/>
      <c r="CT5951"/>
      <c r="CU5951"/>
      <c r="CV5951"/>
    </row>
    <row r="5952" spans="10:100" x14ac:dyDescent="0.25">
      <c r="J5952"/>
      <c r="K5952"/>
      <c r="L5952"/>
      <c r="M5952"/>
      <c r="N5952"/>
      <c r="O5952"/>
      <c r="P5952"/>
      <c r="Q5952"/>
      <c r="R5952"/>
      <c r="S5952"/>
      <c r="T5952"/>
      <c r="U5952"/>
      <c r="V5952"/>
      <c r="W5952"/>
      <c r="X5952"/>
      <c r="Y5952"/>
      <c r="Z5952"/>
      <c r="AA5952"/>
      <c r="AB5952"/>
      <c r="AC5952"/>
      <c r="AD5952"/>
      <c r="AE5952"/>
      <c r="AF5952"/>
      <c r="AG5952"/>
      <c r="AH5952"/>
      <c r="AI5952"/>
      <c r="AJ5952"/>
      <c r="AK5952"/>
      <c r="AL5952"/>
      <c r="AM5952"/>
      <c r="AN5952"/>
      <c r="AO5952"/>
      <c r="AP5952"/>
      <c r="AQ5952"/>
      <c r="AR5952"/>
      <c r="AS5952"/>
      <c r="AT5952"/>
      <c r="AU5952"/>
      <c r="AV5952"/>
      <c r="AW5952"/>
      <c r="AX5952"/>
      <c r="AY5952"/>
      <c r="AZ5952"/>
      <c r="BA5952"/>
      <c r="BB5952"/>
      <c r="BC5952"/>
      <c r="BD5952"/>
      <c r="BE5952"/>
      <c r="BF5952"/>
      <c r="BG5952"/>
      <c r="BH5952"/>
      <c r="BI5952"/>
      <c r="BJ5952"/>
      <c r="BK5952"/>
      <c r="BL5952"/>
      <c r="BM5952"/>
      <c r="BN5952"/>
      <c r="BO5952"/>
      <c r="BP5952"/>
      <c r="BQ5952"/>
      <c r="BR5952"/>
      <c r="BS5952"/>
      <c r="BT5952"/>
      <c r="BU5952"/>
      <c r="BV5952"/>
      <c r="BW5952"/>
      <c r="BX5952"/>
      <c r="BY5952"/>
      <c r="BZ5952"/>
      <c r="CA5952"/>
      <c r="CB5952"/>
      <c r="CC5952"/>
      <c r="CD5952"/>
      <c r="CE5952"/>
      <c r="CF5952"/>
      <c r="CG5952"/>
      <c r="CH5952"/>
      <c r="CI5952"/>
      <c r="CJ5952"/>
      <c r="CK5952"/>
      <c r="CL5952"/>
      <c r="CM5952"/>
      <c r="CN5952"/>
      <c r="CO5952"/>
      <c r="CP5952"/>
      <c r="CQ5952"/>
      <c r="CR5952"/>
      <c r="CS5952"/>
      <c r="CT5952"/>
      <c r="CU5952"/>
      <c r="CV5952"/>
    </row>
    <row r="5953" spans="10:100" x14ac:dyDescent="0.25">
      <c r="J5953"/>
      <c r="K5953"/>
      <c r="L5953"/>
      <c r="M5953"/>
      <c r="N5953"/>
      <c r="O5953"/>
      <c r="P5953"/>
      <c r="Q5953"/>
      <c r="R5953"/>
      <c r="S5953"/>
      <c r="T5953"/>
      <c r="U5953"/>
      <c r="V5953"/>
      <c r="W5953"/>
      <c r="X5953"/>
      <c r="Y5953"/>
      <c r="Z5953"/>
      <c r="AA5953"/>
      <c r="AB5953"/>
      <c r="AC5953"/>
      <c r="AD5953"/>
      <c r="AE5953"/>
      <c r="AF5953"/>
      <c r="AG5953"/>
      <c r="AH5953"/>
      <c r="AI5953"/>
      <c r="AJ5953"/>
      <c r="AK5953"/>
      <c r="AL5953"/>
      <c r="AM5953"/>
      <c r="AN5953"/>
      <c r="AO5953"/>
      <c r="AP5953"/>
      <c r="AQ5953"/>
      <c r="AR5953"/>
      <c r="AS5953"/>
      <c r="AT5953"/>
      <c r="AU5953"/>
      <c r="AV5953"/>
      <c r="AW5953"/>
      <c r="AX5953"/>
      <c r="AY5953"/>
      <c r="AZ5953"/>
      <c r="BA5953"/>
      <c r="BB5953"/>
      <c r="BC5953"/>
      <c r="BD5953"/>
      <c r="BE5953"/>
      <c r="BF5953"/>
      <c r="BG5953"/>
      <c r="BH5953"/>
      <c r="BI5953"/>
      <c r="BJ5953"/>
      <c r="BK5953"/>
      <c r="BL5953"/>
      <c r="BM5953"/>
      <c r="BN5953"/>
      <c r="BO5953"/>
      <c r="BP5953"/>
      <c r="BQ5953"/>
      <c r="BR5953"/>
      <c r="BS5953"/>
      <c r="BT5953"/>
      <c r="BU5953"/>
      <c r="BV5953"/>
      <c r="BW5953"/>
      <c r="BX5953"/>
      <c r="BY5953"/>
      <c r="BZ5953"/>
      <c r="CA5953"/>
      <c r="CB5953"/>
      <c r="CC5953"/>
      <c r="CD5953"/>
      <c r="CE5953"/>
      <c r="CF5953"/>
      <c r="CG5953"/>
      <c r="CH5953"/>
      <c r="CI5953"/>
      <c r="CJ5953"/>
      <c r="CK5953"/>
      <c r="CL5953"/>
      <c r="CM5953"/>
      <c r="CN5953"/>
      <c r="CO5953"/>
      <c r="CP5953"/>
      <c r="CQ5953"/>
      <c r="CR5953"/>
      <c r="CS5953"/>
      <c r="CT5953"/>
      <c r="CU5953"/>
      <c r="CV5953"/>
    </row>
    <row r="5954" spans="10:100" x14ac:dyDescent="0.25">
      <c r="J5954"/>
      <c r="K5954"/>
      <c r="L5954"/>
      <c r="M5954"/>
      <c r="N5954"/>
      <c r="O5954"/>
      <c r="P5954"/>
      <c r="Q5954"/>
      <c r="R5954"/>
      <c r="S5954"/>
      <c r="T5954"/>
      <c r="U5954"/>
      <c r="V5954"/>
      <c r="W5954"/>
      <c r="X5954"/>
      <c r="Y5954"/>
      <c r="Z5954"/>
      <c r="AA5954"/>
      <c r="AB5954"/>
      <c r="AC5954"/>
      <c r="AD5954"/>
      <c r="AE5954"/>
      <c r="AF5954"/>
      <c r="AG5954"/>
      <c r="AH5954"/>
      <c r="AI5954"/>
      <c r="AJ5954"/>
      <c r="AK5954"/>
      <c r="AL5954"/>
      <c r="AM5954"/>
      <c r="AN5954"/>
      <c r="AO5954"/>
      <c r="AP5954"/>
      <c r="AQ5954"/>
      <c r="AR5954"/>
      <c r="AS5954"/>
      <c r="AT5954"/>
      <c r="AU5954"/>
      <c r="AV5954"/>
      <c r="AW5954"/>
      <c r="AX5954"/>
      <c r="AY5954"/>
      <c r="AZ5954"/>
      <c r="BA5954"/>
      <c r="BB5954"/>
      <c r="BC5954"/>
      <c r="BD5954"/>
      <c r="BE5954"/>
      <c r="BF5954"/>
      <c r="BG5954"/>
      <c r="BH5954"/>
      <c r="BI5954"/>
      <c r="BJ5954"/>
      <c r="BK5954"/>
      <c r="BL5954"/>
      <c r="BM5954"/>
      <c r="BN5954"/>
      <c r="BO5954"/>
      <c r="BP5954"/>
      <c r="BQ5954"/>
      <c r="BR5954"/>
      <c r="BS5954"/>
      <c r="BT5954"/>
      <c r="BU5954"/>
      <c r="BV5954"/>
      <c r="BW5954"/>
      <c r="BX5954"/>
      <c r="BY5954"/>
      <c r="BZ5954"/>
      <c r="CA5954"/>
      <c r="CB5954"/>
      <c r="CC5954"/>
      <c r="CD5954"/>
      <c r="CE5954"/>
      <c r="CF5954"/>
      <c r="CG5954"/>
      <c r="CH5954"/>
      <c r="CI5954"/>
      <c r="CJ5954"/>
      <c r="CK5954"/>
      <c r="CL5954"/>
      <c r="CM5954"/>
      <c r="CN5954"/>
      <c r="CO5954"/>
      <c r="CP5954"/>
      <c r="CQ5954"/>
      <c r="CR5954"/>
      <c r="CS5954"/>
      <c r="CT5954"/>
      <c r="CU5954"/>
      <c r="CV5954"/>
    </row>
    <row r="5955" spans="10:100" x14ac:dyDescent="0.25">
      <c r="J5955"/>
      <c r="K5955"/>
      <c r="L5955"/>
      <c r="M5955"/>
      <c r="N5955"/>
      <c r="O5955"/>
      <c r="P5955"/>
      <c r="Q5955"/>
      <c r="R5955"/>
      <c r="S5955"/>
      <c r="T5955"/>
      <c r="U5955"/>
      <c r="V5955"/>
      <c r="W5955"/>
      <c r="X5955"/>
      <c r="Y5955"/>
      <c r="Z5955"/>
      <c r="AA5955"/>
      <c r="AB5955"/>
      <c r="AC5955"/>
      <c r="AD5955"/>
      <c r="AE5955"/>
      <c r="AF5955"/>
      <c r="AG5955"/>
      <c r="AH5955"/>
      <c r="AI5955"/>
      <c r="AJ5955"/>
      <c r="AK5955"/>
      <c r="AL5955"/>
      <c r="AM5955"/>
      <c r="AN5955"/>
      <c r="AO5955"/>
      <c r="AP5955"/>
      <c r="AQ5955"/>
      <c r="AR5955"/>
      <c r="AS5955"/>
      <c r="AT5955"/>
      <c r="AU5955"/>
      <c r="AV5955"/>
      <c r="AW5955"/>
      <c r="AX5955"/>
      <c r="AY5955"/>
      <c r="AZ5955"/>
      <c r="BA5955"/>
      <c r="BB5955"/>
      <c r="BC5955"/>
      <c r="BD5955"/>
      <c r="BE5955"/>
      <c r="BF5955"/>
      <c r="BG5955"/>
      <c r="BH5955"/>
      <c r="BI5955"/>
      <c r="BJ5955"/>
      <c r="BK5955"/>
      <c r="BL5955"/>
      <c r="BM5955"/>
      <c r="BN5955"/>
      <c r="BO5955"/>
      <c r="BP5955"/>
      <c r="BQ5955"/>
      <c r="BR5955"/>
      <c r="BS5955"/>
      <c r="BT5955"/>
      <c r="BU5955"/>
      <c r="BV5955"/>
      <c r="BW5955"/>
      <c r="BX5955"/>
      <c r="BY5955"/>
      <c r="BZ5955"/>
      <c r="CA5955"/>
      <c r="CB5955"/>
      <c r="CC5955"/>
      <c r="CD5955"/>
      <c r="CE5955"/>
      <c r="CF5955"/>
      <c r="CG5955"/>
      <c r="CH5955"/>
      <c r="CI5955"/>
      <c r="CJ5955"/>
      <c r="CK5955"/>
      <c r="CL5955"/>
      <c r="CM5955"/>
      <c r="CN5955"/>
      <c r="CO5955"/>
      <c r="CP5955"/>
      <c r="CQ5955"/>
      <c r="CR5955"/>
      <c r="CS5955"/>
      <c r="CT5955"/>
      <c r="CU5955"/>
      <c r="CV5955"/>
    </row>
    <row r="5956" spans="10:100" x14ac:dyDescent="0.25">
      <c r="J5956"/>
      <c r="K5956"/>
      <c r="L5956"/>
      <c r="M5956"/>
      <c r="N5956"/>
      <c r="O5956"/>
      <c r="P5956"/>
      <c r="Q5956"/>
      <c r="R5956"/>
      <c r="S5956"/>
      <c r="T5956"/>
      <c r="U5956"/>
      <c r="V5956"/>
      <c r="W5956"/>
      <c r="X5956"/>
      <c r="Y5956"/>
      <c r="Z5956"/>
      <c r="AA5956"/>
      <c r="AB5956"/>
      <c r="AC5956"/>
      <c r="AD5956"/>
      <c r="AE5956"/>
      <c r="AF5956"/>
      <c r="AG5956"/>
      <c r="AH5956"/>
      <c r="AI5956"/>
      <c r="AJ5956"/>
      <c r="AK5956"/>
      <c r="AL5956"/>
      <c r="AM5956"/>
      <c r="AN5956"/>
      <c r="AO5956"/>
      <c r="AP5956"/>
      <c r="AQ5956"/>
      <c r="AR5956"/>
      <c r="AS5956"/>
      <c r="AT5956"/>
      <c r="AU5956"/>
      <c r="AV5956"/>
      <c r="AW5956"/>
      <c r="AX5956"/>
      <c r="AY5956"/>
      <c r="AZ5956"/>
      <c r="BA5956"/>
      <c r="BB5956"/>
      <c r="BC5956"/>
      <c r="BD5956"/>
      <c r="BE5956"/>
      <c r="BF5956"/>
      <c r="BG5956"/>
      <c r="BH5956"/>
      <c r="BI5956"/>
      <c r="BJ5956"/>
      <c r="BK5956"/>
      <c r="BL5956"/>
      <c r="BM5956"/>
      <c r="BN5956"/>
      <c r="BO5956"/>
      <c r="BP5956"/>
      <c r="BQ5956"/>
      <c r="BR5956"/>
      <c r="BS5956"/>
      <c r="BT5956"/>
      <c r="BU5956"/>
      <c r="BV5956"/>
      <c r="BW5956"/>
      <c r="BX5956"/>
      <c r="BY5956"/>
      <c r="BZ5956"/>
      <c r="CA5956"/>
      <c r="CB5956"/>
      <c r="CC5956"/>
      <c r="CD5956"/>
      <c r="CE5956"/>
      <c r="CF5956"/>
      <c r="CG5956"/>
      <c r="CH5956"/>
      <c r="CI5956"/>
      <c r="CJ5956"/>
      <c r="CK5956"/>
      <c r="CL5956"/>
      <c r="CM5956"/>
      <c r="CN5956"/>
      <c r="CO5956"/>
      <c r="CP5956"/>
      <c r="CQ5956"/>
      <c r="CR5956"/>
      <c r="CS5956"/>
      <c r="CT5956"/>
      <c r="CU5956"/>
      <c r="CV5956"/>
    </row>
    <row r="5957" spans="10:100" x14ac:dyDescent="0.25">
      <c r="J5957"/>
      <c r="K5957"/>
      <c r="L5957"/>
      <c r="M5957"/>
      <c r="N5957"/>
      <c r="O5957"/>
      <c r="P5957"/>
      <c r="Q5957"/>
      <c r="R5957"/>
      <c r="S5957"/>
      <c r="T5957"/>
      <c r="U5957"/>
      <c r="V5957"/>
      <c r="W5957"/>
      <c r="X5957"/>
      <c r="Y5957"/>
      <c r="Z5957"/>
      <c r="AA5957"/>
      <c r="AB5957"/>
      <c r="AC5957"/>
      <c r="AD5957"/>
      <c r="AE5957"/>
      <c r="AF5957"/>
      <c r="AG5957"/>
      <c r="AH5957"/>
      <c r="AI5957"/>
      <c r="AJ5957"/>
      <c r="AK5957"/>
      <c r="AL5957"/>
      <c r="AM5957"/>
      <c r="AN5957"/>
      <c r="AO5957"/>
      <c r="AP5957"/>
      <c r="AQ5957"/>
      <c r="AR5957"/>
      <c r="AS5957"/>
      <c r="AT5957"/>
      <c r="AU5957"/>
      <c r="AV5957"/>
      <c r="AW5957"/>
      <c r="AX5957"/>
      <c r="AY5957"/>
      <c r="AZ5957"/>
      <c r="BA5957"/>
      <c r="BB5957"/>
      <c r="BC5957"/>
      <c r="BD5957"/>
      <c r="BE5957"/>
      <c r="BF5957"/>
      <c r="BG5957"/>
      <c r="BH5957"/>
      <c r="BI5957"/>
      <c r="BJ5957"/>
      <c r="BK5957"/>
      <c r="BL5957"/>
      <c r="BM5957"/>
      <c r="BN5957"/>
      <c r="BO5957"/>
      <c r="BP5957"/>
      <c r="BQ5957"/>
      <c r="BR5957"/>
      <c r="BS5957"/>
      <c r="BT5957"/>
      <c r="BU5957"/>
      <c r="BV5957"/>
      <c r="BW5957"/>
      <c r="BX5957"/>
      <c r="BY5957"/>
      <c r="BZ5957"/>
      <c r="CA5957"/>
      <c r="CB5957"/>
      <c r="CC5957"/>
      <c r="CD5957"/>
      <c r="CE5957"/>
      <c r="CF5957"/>
      <c r="CG5957"/>
      <c r="CH5957"/>
      <c r="CI5957"/>
      <c r="CJ5957"/>
      <c r="CK5957"/>
      <c r="CL5957"/>
      <c r="CM5957"/>
      <c r="CN5957"/>
      <c r="CO5957"/>
      <c r="CP5957"/>
      <c r="CQ5957"/>
      <c r="CR5957"/>
      <c r="CS5957"/>
      <c r="CT5957"/>
      <c r="CU5957"/>
      <c r="CV5957"/>
    </row>
    <row r="5958" spans="10:100" x14ac:dyDescent="0.25">
      <c r="J5958"/>
      <c r="K5958"/>
      <c r="L5958"/>
      <c r="M5958"/>
      <c r="N5958"/>
      <c r="O5958"/>
      <c r="P5958"/>
      <c r="Q5958"/>
      <c r="R5958"/>
      <c r="S5958"/>
      <c r="T5958"/>
      <c r="U5958"/>
      <c r="V5958"/>
      <c r="W5958"/>
      <c r="X5958"/>
      <c r="Y5958"/>
      <c r="Z5958"/>
      <c r="AA5958"/>
      <c r="AB5958"/>
      <c r="AC5958"/>
      <c r="AD5958"/>
      <c r="AE5958"/>
      <c r="AF5958"/>
      <c r="AG5958"/>
      <c r="AH5958"/>
      <c r="AI5958"/>
      <c r="AJ5958"/>
      <c r="AK5958"/>
      <c r="AL5958"/>
      <c r="AM5958"/>
      <c r="AN5958"/>
      <c r="AO5958"/>
      <c r="AP5958"/>
      <c r="AQ5958"/>
      <c r="AR5958"/>
      <c r="AS5958"/>
      <c r="AT5958"/>
      <c r="AU5958"/>
      <c r="AV5958"/>
      <c r="AW5958"/>
      <c r="AX5958"/>
      <c r="AY5958"/>
      <c r="AZ5958"/>
      <c r="BA5958"/>
      <c r="BB5958"/>
      <c r="BC5958"/>
      <c r="BD5958"/>
      <c r="BE5958"/>
      <c r="BF5958"/>
      <c r="BG5958"/>
      <c r="BH5958"/>
      <c r="BI5958"/>
      <c r="BJ5958"/>
      <c r="BK5958"/>
      <c r="BL5958"/>
      <c r="BM5958"/>
      <c r="BN5958"/>
      <c r="BO5958"/>
      <c r="BP5958"/>
      <c r="BQ5958"/>
      <c r="BR5958"/>
      <c r="BS5958"/>
      <c r="BT5958"/>
      <c r="BU5958"/>
      <c r="BV5958"/>
      <c r="BW5958"/>
      <c r="BX5958"/>
      <c r="BY5958"/>
      <c r="BZ5958"/>
      <c r="CA5958"/>
      <c r="CB5958"/>
      <c r="CC5958"/>
      <c r="CD5958"/>
      <c r="CE5958"/>
      <c r="CF5958"/>
      <c r="CG5958"/>
      <c r="CH5958"/>
      <c r="CI5958"/>
      <c r="CJ5958"/>
      <c r="CK5958"/>
      <c r="CL5958"/>
      <c r="CM5958"/>
      <c r="CN5958"/>
      <c r="CO5958"/>
      <c r="CP5958"/>
      <c r="CQ5958"/>
      <c r="CR5958"/>
      <c r="CS5958"/>
      <c r="CT5958"/>
      <c r="CU5958"/>
      <c r="CV5958"/>
    </row>
    <row r="5959" spans="10:100" x14ac:dyDescent="0.25">
      <c r="J5959"/>
      <c r="K5959"/>
      <c r="L5959"/>
      <c r="M5959"/>
      <c r="N5959"/>
      <c r="O5959"/>
      <c r="P5959"/>
      <c r="Q5959"/>
      <c r="R5959"/>
      <c r="S5959"/>
      <c r="T5959"/>
      <c r="U5959"/>
      <c r="V5959"/>
      <c r="W5959"/>
      <c r="X5959"/>
      <c r="Y5959"/>
      <c r="Z5959"/>
      <c r="AA5959"/>
      <c r="AB5959"/>
      <c r="AC5959"/>
      <c r="AD5959"/>
      <c r="AE5959"/>
      <c r="AF5959"/>
      <c r="AG5959"/>
      <c r="AH5959"/>
      <c r="AI5959"/>
      <c r="AJ5959"/>
      <c r="AK5959"/>
      <c r="AL5959"/>
      <c r="AM5959"/>
      <c r="AN5959"/>
      <c r="AO5959"/>
      <c r="AP5959"/>
      <c r="AQ5959"/>
      <c r="AR5959"/>
      <c r="AS5959"/>
      <c r="AT5959"/>
      <c r="AU5959"/>
      <c r="AV5959"/>
      <c r="AW5959"/>
      <c r="AX5959"/>
      <c r="AY5959"/>
      <c r="AZ5959"/>
      <c r="BA5959"/>
      <c r="BB5959"/>
      <c r="BC5959"/>
      <c r="BD5959"/>
      <c r="BE5959"/>
      <c r="BF5959"/>
      <c r="BG5959"/>
      <c r="BH5959"/>
      <c r="BI5959"/>
      <c r="BJ5959"/>
      <c r="BK5959"/>
      <c r="BL5959"/>
      <c r="BM5959"/>
      <c r="BN5959"/>
      <c r="BO5959"/>
      <c r="BP5959"/>
      <c r="BQ5959"/>
      <c r="BR5959"/>
      <c r="BS5959"/>
      <c r="BT5959"/>
      <c r="BU5959"/>
      <c r="BV5959"/>
      <c r="BW5959"/>
      <c r="BX5959"/>
      <c r="BY5959"/>
      <c r="BZ5959"/>
      <c r="CA5959"/>
      <c r="CB5959"/>
      <c r="CC5959"/>
      <c r="CD5959"/>
      <c r="CE5959"/>
      <c r="CF5959"/>
      <c r="CG5959"/>
      <c r="CH5959"/>
      <c r="CI5959"/>
      <c r="CJ5959"/>
      <c r="CK5959"/>
      <c r="CL5959"/>
      <c r="CM5959"/>
      <c r="CN5959"/>
      <c r="CO5959"/>
      <c r="CP5959"/>
      <c r="CQ5959"/>
      <c r="CR5959"/>
      <c r="CS5959"/>
      <c r="CT5959"/>
      <c r="CU5959"/>
      <c r="CV5959"/>
    </row>
    <row r="5960" spans="10:100" x14ac:dyDescent="0.25">
      <c r="J5960"/>
      <c r="K5960"/>
      <c r="L5960"/>
      <c r="M5960"/>
      <c r="N5960"/>
      <c r="O5960"/>
      <c r="P5960"/>
      <c r="Q5960"/>
      <c r="R5960"/>
      <c r="S5960"/>
      <c r="T5960"/>
      <c r="U5960"/>
      <c r="V5960"/>
      <c r="W5960"/>
      <c r="X5960"/>
      <c r="Y5960"/>
      <c r="Z5960"/>
      <c r="AA5960"/>
      <c r="AB5960"/>
      <c r="AC5960"/>
      <c r="AD5960"/>
      <c r="AE5960"/>
      <c r="AF5960"/>
      <c r="AG5960"/>
      <c r="AH5960"/>
      <c r="AI5960"/>
      <c r="AJ5960"/>
      <c r="AK5960"/>
      <c r="AL5960"/>
      <c r="AM5960"/>
      <c r="AN5960"/>
      <c r="AO5960"/>
      <c r="AP5960"/>
      <c r="AQ5960"/>
      <c r="AR5960"/>
      <c r="AS5960"/>
      <c r="AT5960"/>
      <c r="AU5960"/>
      <c r="AV5960"/>
      <c r="AW5960"/>
      <c r="AX5960"/>
      <c r="AY5960"/>
      <c r="AZ5960"/>
      <c r="BA5960"/>
      <c r="BB5960"/>
      <c r="BC5960"/>
      <c r="BD5960"/>
      <c r="BE5960"/>
      <c r="BF5960"/>
      <c r="BG5960"/>
      <c r="BH5960"/>
      <c r="BI5960"/>
      <c r="BJ5960"/>
      <c r="BK5960"/>
      <c r="BL5960"/>
      <c r="BM5960"/>
      <c r="BN5960"/>
      <c r="BO5960"/>
      <c r="BP5960"/>
      <c r="BQ5960"/>
      <c r="BR5960"/>
      <c r="BS5960"/>
      <c r="BT5960"/>
      <c r="BU5960"/>
      <c r="BV5960"/>
      <c r="BW5960"/>
      <c r="BX5960"/>
      <c r="BY5960"/>
      <c r="BZ5960"/>
      <c r="CA5960"/>
      <c r="CB5960"/>
      <c r="CC5960"/>
      <c r="CD5960"/>
      <c r="CE5960"/>
      <c r="CF5960"/>
      <c r="CG5960"/>
      <c r="CH5960"/>
      <c r="CI5960"/>
      <c r="CJ5960"/>
      <c r="CK5960"/>
      <c r="CL5960"/>
      <c r="CM5960"/>
      <c r="CN5960"/>
      <c r="CO5960"/>
      <c r="CP5960"/>
      <c r="CQ5960"/>
      <c r="CR5960"/>
      <c r="CS5960"/>
      <c r="CT5960"/>
      <c r="CU5960"/>
      <c r="CV5960"/>
    </row>
    <row r="5961" spans="10:100" x14ac:dyDescent="0.25">
      <c r="J5961"/>
      <c r="K5961"/>
      <c r="L5961"/>
      <c r="M5961"/>
      <c r="N5961"/>
      <c r="O5961"/>
      <c r="P5961"/>
      <c r="Q5961"/>
      <c r="R5961"/>
      <c r="S5961"/>
      <c r="T5961"/>
      <c r="U5961"/>
      <c r="V5961"/>
      <c r="W5961"/>
      <c r="X5961"/>
      <c r="Y5961"/>
      <c r="Z5961"/>
      <c r="AA5961"/>
      <c r="AB5961"/>
      <c r="AC5961"/>
      <c r="AD5961"/>
      <c r="AE5961"/>
      <c r="AF5961"/>
      <c r="AG5961"/>
      <c r="AH5961"/>
      <c r="AI5961"/>
      <c r="AJ5961"/>
      <c r="AK5961"/>
      <c r="AL5961"/>
      <c r="AM5961"/>
      <c r="AN5961"/>
      <c r="AO5961"/>
      <c r="AP5961"/>
      <c r="AQ5961"/>
      <c r="AR5961"/>
      <c r="AS5961"/>
      <c r="AT5961"/>
      <c r="AU5961"/>
      <c r="AV5961"/>
      <c r="AW5961"/>
      <c r="AX5961"/>
      <c r="AY5961"/>
      <c r="AZ5961"/>
      <c r="BA5961"/>
      <c r="BB5961"/>
      <c r="BC5961"/>
      <c r="BD5961"/>
      <c r="BE5961"/>
      <c r="BF5961"/>
      <c r="BG5961"/>
      <c r="BH5961"/>
      <c r="BI5961"/>
      <c r="BJ5961"/>
      <c r="BK5961"/>
      <c r="BL5961"/>
      <c r="BM5961"/>
      <c r="BN5961"/>
      <c r="BO5961"/>
      <c r="BP5961"/>
      <c r="BQ5961"/>
      <c r="BR5961"/>
      <c r="BS5961"/>
      <c r="BT5961"/>
      <c r="BU5961"/>
      <c r="BV5961"/>
      <c r="BW5961"/>
      <c r="BX5961"/>
      <c r="BY5961"/>
      <c r="BZ5961"/>
      <c r="CA5961"/>
      <c r="CB5961"/>
      <c r="CC5961"/>
      <c r="CD5961"/>
      <c r="CE5961"/>
      <c r="CF5961"/>
      <c r="CG5961"/>
      <c r="CH5961"/>
      <c r="CI5961"/>
      <c r="CJ5961"/>
      <c r="CK5961"/>
      <c r="CL5961"/>
      <c r="CM5961"/>
      <c r="CN5961"/>
      <c r="CO5961"/>
      <c r="CP5961"/>
      <c r="CQ5961"/>
      <c r="CR5961"/>
      <c r="CS5961"/>
      <c r="CT5961"/>
      <c r="CU5961"/>
      <c r="CV5961"/>
    </row>
    <row r="5962" spans="10:100" x14ac:dyDescent="0.25">
      <c r="J5962"/>
      <c r="K5962"/>
      <c r="L5962"/>
      <c r="M5962"/>
      <c r="N5962"/>
      <c r="O5962"/>
      <c r="P5962"/>
      <c r="Q5962"/>
      <c r="R5962"/>
      <c r="S5962"/>
      <c r="T5962"/>
      <c r="U5962"/>
      <c r="V5962"/>
      <c r="W5962"/>
      <c r="X5962"/>
      <c r="Y5962"/>
      <c r="Z5962"/>
      <c r="AA5962"/>
      <c r="AB5962"/>
      <c r="AC5962"/>
      <c r="AD5962"/>
      <c r="AE5962"/>
      <c r="AF5962"/>
      <c r="AG5962"/>
      <c r="AH5962"/>
      <c r="AI5962"/>
      <c r="AJ5962"/>
      <c r="AK5962"/>
      <c r="AL5962"/>
      <c r="AM5962"/>
      <c r="AN5962"/>
      <c r="AO5962"/>
      <c r="AP5962"/>
      <c r="AQ5962"/>
      <c r="AR5962"/>
      <c r="AS5962"/>
      <c r="AT5962"/>
      <c r="AU5962"/>
      <c r="AV5962"/>
      <c r="AW5962"/>
      <c r="AX5962"/>
      <c r="AY5962"/>
      <c r="AZ5962"/>
      <c r="BA5962"/>
      <c r="BB5962"/>
      <c r="BC5962"/>
      <c r="BD5962"/>
      <c r="BE5962"/>
      <c r="BF5962"/>
      <c r="BG5962"/>
      <c r="BH5962"/>
      <c r="BI5962"/>
      <c r="BJ5962"/>
      <c r="BK5962"/>
      <c r="BL5962"/>
      <c r="BM5962"/>
      <c r="BN5962"/>
      <c r="BO5962"/>
      <c r="BP5962"/>
      <c r="BQ5962"/>
      <c r="BR5962"/>
      <c r="BS5962"/>
      <c r="BT5962"/>
      <c r="BU5962"/>
      <c r="BV5962"/>
      <c r="BW5962"/>
      <c r="BX5962"/>
      <c r="BY5962"/>
      <c r="BZ5962"/>
      <c r="CA5962"/>
      <c r="CB5962"/>
      <c r="CC5962"/>
      <c r="CD5962"/>
      <c r="CE5962"/>
      <c r="CF5962"/>
      <c r="CG5962"/>
      <c r="CH5962"/>
      <c r="CI5962"/>
      <c r="CJ5962"/>
      <c r="CK5962"/>
      <c r="CL5962"/>
      <c r="CM5962"/>
      <c r="CN5962"/>
      <c r="CO5962"/>
      <c r="CP5962"/>
      <c r="CQ5962"/>
      <c r="CR5962"/>
      <c r="CS5962"/>
      <c r="CT5962"/>
      <c r="CU5962"/>
      <c r="CV5962"/>
    </row>
    <row r="5963" spans="10:100" x14ac:dyDescent="0.25">
      <c r="J5963"/>
      <c r="K5963"/>
      <c r="L5963"/>
      <c r="M5963"/>
      <c r="N5963"/>
      <c r="O5963"/>
      <c r="P5963"/>
      <c r="Q5963"/>
      <c r="R5963"/>
      <c r="S5963"/>
      <c r="T5963"/>
      <c r="U5963"/>
      <c r="V5963"/>
      <c r="W5963"/>
      <c r="X5963"/>
      <c r="Y5963"/>
      <c r="Z5963"/>
      <c r="AA5963"/>
      <c r="AB5963"/>
      <c r="AC5963"/>
      <c r="AD5963"/>
      <c r="AE5963"/>
      <c r="AF5963"/>
      <c r="AG5963"/>
      <c r="AH5963"/>
      <c r="AI5963"/>
      <c r="AJ5963"/>
      <c r="AK5963"/>
      <c r="AL5963"/>
      <c r="AM5963"/>
      <c r="AN5963"/>
      <c r="AO5963"/>
      <c r="AP5963"/>
      <c r="AQ5963"/>
      <c r="AR5963"/>
      <c r="AS5963"/>
      <c r="AT5963"/>
      <c r="AU5963"/>
      <c r="AV5963"/>
      <c r="AW5963"/>
      <c r="AX5963"/>
      <c r="AY5963"/>
      <c r="AZ5963"/>
      <c r="BA5963"/>
      <c r="BB5963"/>
      <c r="BC5963"/>
      <c r="BD5963"/>
      <c r="BE5963"/>
      <c r="BF5963"/>
      <c r="BG5963"/>
      <c r="BH5963"/>
      <c r="BI5963"/>
      <c r="BJ5963"/>
      <c r="BK5963"/>
      <c r="BL5963"/>
      <c r="BM5963"/>
      <c r="BN5963"/>
      <c r="BO5963"/>
      <c r="BP5963"/>
      <c r="BQ5963"/>
      <c r="BR5963"/>
      <c r="BS5963"/>
      <c r="BT5963"/>
      <c r="BU5963"/>
      <c r="BV5963"/>
      <c r="BW5963"/>
      <c r="BX5963"/>
      <c r="BY5963"/>
      <c r="BZ5963"/>
      <c r="CA5963"/>
      <c r="CB5963"/>
      <c r="CC5963"/>
      <c r="CD5963"/>
      <c r="CE5963"/>
      <c r="CF5963"/>
      <c r="CG5963"/>
      <c r="CH5963"/>
      <c r="CI5963"/>
      <c r="CJ5963"/>
      <c r="CK5963"/>
      <c r="CL5963"/>
      <c r="CM5963"/>
      <c r="CN5963"/>
      <c r="CO5963"/>
      <c r="CP5963"/>
      <c r="CQ5963"/>
      <c r="CR5963"/>
      <c r="CS5963"/>
      <c r="CT5963"/>
      <c r="CU5963"/>
      <c r="CV5963"/>
    </row>
    <row r="5964" spans="10:100" x14ac:dyDescent="0.25">
      <c r="J5964"/>
      <c r="K5964"/>
      <c r="L5964"/>
      <c r="M5964"/>
      <c r="N5964"/>
      <c r="O5964"/>
      <c r="P5964"/>
      <c r="Q5964"/>
      <c r="R5964"/>
      <c r="S5964"/>
      <c r="T5964"/>
      <c r="U5964"/>
      <c r="V5964"/>
      <c r="W5964"/>
      <c r="X5964"/>
      <c r="Y5964"/>
      <c r="Z5964"/>
      <c r="AA5964"/>
      <c r="AB5964"/>
      <c r="AC5964"/>
      <c r="AD5964"/>
      <c r="AE5964"/>
      <c r="AF5964"/>
      <c r="AG5964"/>
      <c r="AH5964"/>
      <c r="AI5964"/>
      <c r="AJ5964"/>
      <c r="AK5964"/>
      <c r="AL5964"/>
      <c r="AM5964"/>
      <c r="AN5964"/>
      <c r="AO5964"/>
      <c r="AP5964"/>
      <c r="AQ5964"/>
      <c r="AR5964"/>
      <c r="AS5964"/>
      <c r="AT5964"/>
      <c r="AU5964"/>
      <c r="AV5964"/>
      <c r="AW5964"/>
      <c r="AX5964"/>
      <c r="AY5964"/>
      <c r="AZ5964"/>
      <c r="BA5964"/>
      <c r="BB5964"/>
      <c r="BC5964"/>
      <c r="BD5964"/>
      <c r="BE5964"/>
      <c r="BF5964"/>
      <c r="BG5964"/>
      <c r="BH5964"/>
      <c r="BI5964"/>
      <c r="BJ5964"/>
      <c r="BK5964"/>
      <c r="BL5964"/>
      <c r="BM5964"/>
      <c r="BN5964"/>
      <c r="BO5964"/>
      <c r="BP5964"/>
      <c r="BQ5964"/>
      <c r="BR5964"/>
      <c r="BS5964"/>
      <c r="BT5964"/>
      <c r="BU5964"/>
      <c r="BV5964"/>
      <c r="BW5964"/>
      <c r="BX5964"/>
      <c r="BY5964"/>
      <c r="BZ5964"/>
      <c r="CA5964"/>
      <c r="CB5964"/>
      <c r="CC5964"/>
      <c r="CD5964"/>
      <c r="CE5964"/>
      <c r="CF5964"/>
      <c r="CG5964"/>
      <c r="CH5964"/>
      <c r="CI5964"/>
      <c r="CJ5964"/>
      <c r="CK5964"/>
      <c r="CL5964"/>
      <c r="CM5964"/>
      <c r="CN5964"/>
      <c r="CO5964"/>
      <c r="CP5964"/>
      <c r="CQ5964"/>
      <c r="CR5964"/>
      <c r="CS5964"/>
      <c r="CT5964"/>
      <c r="CU5964"/>
      <c r="CV5964"/>
    </row>
    <row r="5965" spans="10:100" x14ac:dyDescent="0.25">
      <c r="J5965"/>
      <c r="K5965"/>
      <c r="L5965"/>
      <c r="M5965"/>
      <c r="N5965"/>
      <c r="O5965"/>
      <c r="P5965"/>
      <c r="Q5965"/>
      <c r="R5965"/>
      <c r="S5965"/>
      <c r="T5965"/>
      <c r="U5965"/>
      <c r="V5965"/>
      <c r="W5965"/>
      <c r="X5965"/>
      <c r="Y5965"/>
      <c r="Z5965"/>
      <c r="AA5965"/>
      <c r="AB5965"/>
      <c r="AC5965"/>
      <c r="AD5965"/>
      <c r="AE5965"/>
      <c r="AF5965"/>
      <c r="AG5965"/>
      <c r="AH5965"/>
      <c r="AI5965"/>
      <c r="AJ5965"/>
      <c r="AK5965"/>
      <c r="AL5965"/>
      <c r="AM5965"/>
      <c r="AN5965"/>
      <c r="AO5965"/>
      <c r="AP5965"/>
      <c r="AQ5965"/>
      <c r="AR5965"/>
      <c r="AS5965"/>
      <c r="AT5965"/>
      <c r="AU5965"/>
      <c r="AV5965"/>
      <c r="AW5965"/>
      <c r="AX5965"/>
      <c r="AY5965"/>
      <c r="AZ5965"/>
      <c r="BA5965"/>
      <c r="BB5965"/>
      <c r="BC5965"/>
      <c r="BD5965"/>
      <c r="BE5965"/>
      <c r="BF5965"/>
      <c r="BG5965"/>
      <c r="BH5965"/>
      <c r="BI5965"/>
      <c r="BJ5965"/>
      <c r="BK5965"/>
      <c r="BL5965"/>
      <c r="BM5965"/>
      <c r="BN5965"/>
      <c r="BO5965"/>
      <c r="BP5965"/>
      <c r="BQ5965"/>
      <c r="BR5965"/>
      <c r="BS5965"/>
      <c r="BT5965"/>
      <c r="BU5965"/>
      <c r="BV5965"/>
      <c r="BW5965"/>
      <c r="BX5965"/>
      <c r="BY5965"/>
      <c r="BZ5965"/>
      <c r="CA5965"/>
      <c r="CB5965"/>
      <c r="CC5965"/>
      <c r="CD5965"/>
      <c r="CE5965"/>
      <c r="CF5965"/>
      <c r="CG5965"/>
      <c r="CH5965"/>
      <c r="CI5965"/>
      <c r="CJ5965"/>
      <c r="CK5965"/>
      <c r="CL5965"/>
      <c r="CM5965"/>
      <c r="CN5965"/>
      <c r="CO5965"/>
      <c r="CP5965"/>
      <c r="CQ5965"/>
      <c r="CR5965"/>
      <c r="CS5965"/>
      <c r="CT5965"/>
      <c r="CU5965"/>
      <c r="CV5965"/>
    </row>
    <row r="5966" spans="10:100" x14ac:dyDescent="0.25">
      <c r="J5966"/>
      <c r="K5966"/>
      <c r="L5966"/>
      <c r="M5966"/>
      <c r="N5966"/>
      <c r="O5966"/>
      <c r="P5966"/>
      <c r="Q5966"/>
      <c r="R5966"/>
      <c r="S5966"/>
      <c r="T5966"/>
      <c r="U5966"/>
      <c r="V5966"/>
      <c r="W5966"/>
      <c r="X5966"/>
      <c r="Y5966"/>
      <c r="Z5966"/>
      <c r="AA5966"/>
      <c r="AB5966"/>
      <c r="AC5966"/>
      <c r="AD5966"/>
      <c r="AE5966"/>
      <c r="AF5966"/>
      <c r="AG5966"/>
      <c r="AH5966"/>
      <c r="AI5966"/>
      <c r="AJ5966"/>
      <c r="AK5966"/>
      <c r="AL5966"/>
      <c r="AM5966"/>
      <c r="AN5966"/>
      <c r="AO5966"/>
      <c r="AP5966"/>
      <c r="AQ5966"/>
      <c r="AR5966"/>
      <c r="AS5966"/>
      <c r="AT5966"/>
      <c r="AU5966"/>
      <c r="AV5966"/>
      <c r="AW5966"/>
      <c r="AX5966"/>
      <c r="AY5966"/>
      <c r="AZ5966"/>
      <c r="BA5966"/>
      <c r="BB5966"/>
      <c r="BC5966"/>
      <c r="BD5966"/>
      <c r="BE5966"/>
      <c r="BF5966"/>
      <c r="BG5966"/>
      <c r="BH5966"/>
      <c r="BI5966"/>
      <c r="BJ5966"/>
      <c r="BK5966"/>
      <c r="BL5966"/>
      <c r="BM5966"/>
      <c r="BN5966"/>
      <c r="BO5966"/>
      <c r="BP5966"/>
      <c r="BQ5966"/>
      <c r="BR5966"/>
      <c r="BS5966"/>
      <c r="BT5966"/>
      <c r="BU5966"/>
      <c r="BV5966"/>
      <c r="BW5966"/>
      <c r="BX5966"/>
      <c r="BY5966"/>
      <c r="BZ5966"/>
      <c r="CA5966"/>
      <c r="CB5966"/>
      <c r="CC5966"/>
      <c r="CD5966"/>
      <c r="CE5966"/>
      <c r="CF5966"/>
      <c r="CG5966"/>
      <c r="CH5966"/>
      <c r="CI5966"/>
      <c r="CJ5966"/>
      <c r="CK5966"/>
      <c r="CL5966"/>
      <c r="CM5966"/>
      <c r="CN5966"/>
      <c r="CO5966"/>
      <c r="CP5966"/>
      <c r="CQ5966"/>
      <c r="CR5966"/>
      <c r="CS5966"/>
      <c r="CT5966"/>
      <c r="CU5966"/>
      <c r="CV5966"/>
    </row>
    <row r="5967" spans="10:100" x14ac:dyDescent="0.25">
      <c r="J5967"/>
      <c r="K5967"/>
      <c r="L5967"/>
      <c r="M5967"/>
      <c r="N5967"/>
      <c r="O5967"/>
      <c r="P5967"/>
      <c r="Q5967"/>
      <c r="R5967"/>
      <c r="S5967"/>
      <c r="T5967"/>
      <c r="U5967"/>
      <c r="V5967"/>
      <c r="W5967"/>
      <c r="X5967"/>
      <c r="Y5967"/>
      <c r="Z5967"/>
      <c r="AA5967"/>
      <c r="AB5967"/>
      <c r="AC5967"/>
      <c r="AD5967"/>
      <c r="AE5967"/>
      <c r="AF5967"/>
      <c r="AG5967"/>
      <c r="AH5967"/>
      <c r="AI5967"/>
      <c r="AJ5967"/>
      <c r="AK5967"/>
      <c r="AL5967"/>
      <c r="AM5967"/>
      <c r="AN5967"/>
      <c r="AO5967"/>
      <c r="AP5967"/>
      <c r="AQ5967"/>
      <c r="AR5967"/>
      <c r="AS5967"/>
      <c r="AT5967"/>
      <c r="AU5967"/>
      <c r="AV5967"/>
      <c r="AW5967"/>
      <c r="AX5967"/>
      <c r="AY5967"/>
      <c r="AZ5967"/>
      <c r="BA5967"/>
      <c r="BB5967"/>
      <c r="BC5967"/>
      <c r="BD5967"/>
      <c r="BE5967"/>
      <c r="BF5967"/>
      <c r="BG5967"/>
      <c r="BH5967"/>
      <c r="BI5967"/>
      <c r="BJ5967"/>
      <c r="BK5967"/>
      <c r="BL5967"/>
      <c r="BM5967"/>
      <c r="BN5967"/>
      <c r="BO5967"/>
      <c r="BP5967"/>
      <c r="BQ5967"/>
      <c r="BR5967"/>
      <c r="BS5967"/>
      <c r="BT5967"/>
      <c r="BU5967"/>
      <c r="BV5967"/>
      <c r="BW5967"/>
      <c r="BX5967"/>
      <c r="BY5967"/>
      <c r="BZ5967"/>
      <c r="CA5967"/>
      <c r="CB5967"/>
      <c r="CC5967"/>
      <c r="CD5967"/>
      <c r="CE5967"/>
      <c r="CF5967"/>
      <c r="CG5967"/>
      <c r="CH5967"/>
      <c r="CI5967"/>
      <c r="CJ5967"/>
      <c r="CK5967"/>
      <c r="CL5967"/>
      <c r="CM5967"/>
      <c r="CN5967"/>
      <c r="CO5967"/>
      <c r="CP5967"/>
      <c r="CQ5967"/>
      <c r="CR5967"/>
      <c r="CS5967"/>
      <c r="CT5967"/>
      <c r="CU5967"/>
      <c r="CV5967"/>
    </row>
    <row r="5968" spans="10:100" x14ac:dyDescent="0.25">
      <c r="J5968"/>
      <c r="K5968"/>
      <c r="L5968"/>
      <c r="M5968"/>
      <c r="N5968"/>
      <c r="O5968"/>
      <c r="P5968"/>
      <c r="Q5968"/>
      <c r="R5968"/>
      <c r="S5968"/>
      <c r="T5968"/>
      <c r="U5968"/>
      <c r="V5968"/>
      <c r="W5968"/>
      <c r="X5968"/>
      <c r="Y5968"/>
      <c r="Z5968"/>
      <c r="AA5968"/>
      <c r="AB5968"/>
      <c r="AC5968"/>
      <c r="AD5968"/>
      <c r="AE5968"/>
      <c r="AF5968"/>
      <c r="AG5968"/>
      <c r="AH5968"/>
      <c r="AI5968"/>
      <c r="AJ5968"/>
      <c r="AK5968"/>
      <c r="AL5968"/>
      <c r="AM5968"/>
      <c r="AN5968"/>
      <c r="AO5968"/>
      <c r="AP5968"/>
      <c r="AQ5968"/>
      <c r="AR5968"/>
      <c r="AS5968"/>
      <c r="AT5968"/>
      <c r="AU5968"/>
      <c r="AV5968"/>
      <c r="AW5968"/>
      <c r="AX5968"/>
      <c r="AY5968"/>
      <c r="AZ5968"/>
      <c r="BA5968"/>
      <c r="BB5968"/>
      <c r="BC5968"/>
      <c r="BD5968"/>
      <c r="BE5968"/>
      <c r="BF5968"/>
      <c r="BG5968"/>
      <c r="BH5968"/>
      <c r="BI5968"/>
      <c r="BJ5968"/>
      <c r="BK5968"/>
      <c r="BL5968"/>
      <c r="BM5968"/>
      <c r="BN5968"/>
      <c r="BO5968"/>
      <c r="BP5968"/>
      <c r="BQ5968"/>
      <c r="BR5968"/>
      <c r="BS5968"/>
      <c r="BT5968"/>
      <c r="BU5968"/>
      <c r="BV5968"/>
      <c r="BW5968"/>
      <c r="BX5968"/>
      <c r="BY5968"/>
      <c r="BZ5968"/>
      <c r="CA5968"/>
      <c r="CB5968"/>
      <c r="CC5968"/>
      <c r="CD5968"/>
      <c r="CE5968"/>
      <c r="CF5968"/>
      <c r="CG5968"/>
      <c r="CH5968"/>
      <c r="CI5968"/>
      <c r="CJ5968"/>
      <c r="CK5968"/>
      <c r="CL5968"/>
      <c r="CM5968"/>
      <c r="CN5968"/>
      <c r="CO5968"/>
      <c r="CP5968"/>
      <c r="CQ5968"/>
      <c r="CR5968"/>
      <c r="CS5968"/>
      <c r="CT5968"/>
      <c r="CU5968"/>
      <c r="CV5968"/>
    </row>
    <row r="5969" spans="10:100" x14ac:dyDescent="0.25">
      <c r="J5969"/>
      <c r="K5969"/>
      <c r="L5969"/>
      <c r="M5969"/>
      <c r="N5969"/>
      <c r="O5969"/>
      <c r="P5969"/>
      <c r="Q5969"/>
      <c r="R5969"/>
      <c r="S5969"/>
      <c r="T5969"/>
      <c r="U5969"/>
      <c r="V5969"/>
      <c r="W5969"/>
      <c r="X5969"/>
      <c r="Y5969"/>
      <c r="Z5969"/>
      <c r="AA5969"/>
      <c r="AB5969"/>
      <c r="AC5969"/>
      <c r="AD5969"/>
      <c r="AE5969"/>
      <c r="AF5969"/>
      <c r="AG5969"/>
      <c r="AH5969"/>
      <c r="AI5969"/>
      <c r="AJ5969"/>
      <c r="AK5969"/>
      <c r="AL5969"/>
      <c r="AM5969"/>
      <c r="AN5969"/>
      <c r="AO5969"/>
      <c r="AP5969"/>
      <c r="AQ5969"/>
      <c r="AR5969"/>
      <c r="AS5969"/>
      <c r="AT5969"/>
      <c r="AU5969"/>
      <c r="AV5969"/>
      <c r="AW5969"/>
      <c r="AX5969"/>
      <c r="AY5969"/>
      <c r="AZ5969"/>
      <c r="BA5969"/>
      <c r="BB5969"/>
      <c r="BC5969"/>
      <c r="BD5969"/>
      <c r="BE5969"/>
      <c r="BF5969"/>
      <c r="BG5969"/>
      <c r="BH5969"/>
      <c r="BI5969"/>
      <c r="BJ5969"/>
      <c r="BK5969"/>
      <c r="BL5969"/>
      <c r="BM5969"/>
      <c r="BN5969"/>
      <c r="BO5969"/>
      <c r="BP5969"/>
      <c r="BQ5969"/>
      <c r="BR5969"/>
      <c r="BS5969"/>
      <c r="BT5969"/>
      <c r="BU5969"/>
      <c r="BV5969"/>
      <c r="BW5969"/>
      <c r="BX5969"/>
      <c r="BY5969"/>
      <c r="BZ5969"/>
      <c r="CA5969"/>
      <c r="CB5969"/>
      <c r="CC5969"/>
      <c r="CD5969"/>
      <c r="CE5969"/>
      <c r="CF5969"/>
      <c r="CG5969"/>
      <c r="CH5969"/>
      <c r="CI5969"/>
      <c r="CJ5969"/>
      <c r="CK5969"/>
      <c r="CL5969"/>
      <c r="CM5969"/>
      <c r="CN5969"/>
      <c r="CO5969"/>
      <c r="CP5969"/>
      <c r="CQ5969"/>
      <c r="CR5969"/>
      <c r="CS5969"/>
      <c r="CT5969"/>
      <c r="CU5969"/>
      <c r="CV5969"/>
    </row>
    <row r="5970" spans="10:100" x14ac:dyDescent="0.25">
      <c r="J5970"/>
      <c r="K5970"/>
      <c r="L5970"/>
      <c r="M5970"/>
      <c r="N5970"/>
      <c r="O5970"/>
      <c r="P5970"/>
      <c r="Q5970"/>
      <c r="R5970"/>
      <c r="S5970"/>
      <c r="T5970"/>
      <c r="U5970"/>
      <c r="V5970"/>
      <c r="W5970"/>
      <c r="X5970"/>
      <c r="Y5970"/>
      <c r="Z5970"/>
      <c r="AA5970"/>
      <c r="AB5970"/>
      <c r="AC5970"/>
      <c r="AD5970"/>
      <c r="AE5970"/>
      <c r="AF5970"/>
      <c r="AG5970"/>
      <c r="AH5970"/>
      <c r="AI5970"/>
      <c r="AJ5970"/>
      <c r="AK5970"/>
      <c r="AL5970"/>
      <c r="AM5970"/>
      <c r="AN5970"/>
      <c r="AO5970"/>
      <c r="AP5970"/>
      <c r="AQ5970"/>
      <c r="AR5970"/>
      <c r="AS5970"/>
      <c r="AT5970"/>
      <c r="AU5970"/>
      <c r="AV5970"/>
      <c r="AW5970"/>
      <c r="AX5970"/>
      <c r="AY5970"/>
      <c r="AZ5970"/>
      <c r="BA5970"/>
      <c r="BB5970"/>
      <c r="BC5970"/>
      <c r="BD5970"/>
      <c r="BE5970"/>
      <c r="BF5970"/>
      <c r="BG5970"/>
      <c r="BH5970"/>
      <c r="BI5970"/>
      <c r="BJ5970"/>
      <c r="BK5970"/>
      <c r="BL5970"/>
      <c r="BM5970"/>
      <c r="BN5970"/>
      <c r="BO5970"/>
      <c r="BP5970"/>
      <c r="BQ5970"/>
      <c r="BR5970"/>
      <c r="BS5970"/>
      <c r="BT5970"/>
      <c r="BU5970"/>
      <c r="BV5970"/>
      <c r="BW5970"/>
      <c r="BX5970"/>
      <c r="BY5970"/>
      <c r="BZ5970"/>
      <c r="CA5970"/>
      <c r="CB5970"/>
      <c r="CC5970"/>
      <c r="CD5970"/>
      <c r="CE5970"/>
      <c r="CF5970"/>
      <c r="CG5970"/>
      <c r="CH5970"/>
      <c r="CI5970"/>
      <c r="CJ5970"/>
      <c r="CK5970"/>
      <c r="CL5970"/>
      <c r="CM5970"/>
      <c r="CN5970"/>
      <c r="CO5970"/>
      <c r="CP5970"/>
      <c r="CQ5970"/>
      <c r="CR5970"/>
      <c r="CS5970"/>
      <c r="CT5970"/>
      <c r="CU5970"/>
      <c r="CV5970"/>
    </row>
    <row r="5971" spans="10:100" x14ac:dyDescent="0.25">
      <c r="J5971"/>
      <c r="K5971"/>
      <c r="L5971"/>
      <c r="M5971"/>
      <c r="N5971"/>
      <c r="O5971"/>
      <c r="P5971"/>
      <c r="Q5971"/>
      <c r="R5971"/>
      <c r="S5971"/>
      <c r="T5971"/>
      <c r="U5971"/>
      <c r="V5971"/>
      <c r="W5971"/>
      <c r="X5971"/>
      <c r="Y5971"/>
      <c r="Z5971"/>
      <c r="AA5971"/>
      <c r="AB5971"/>
      <c r="AC5971"/>
      <c r="AD5971"/>
      <c r="AE5971"/>
      <c r="AF5971"/>
      <c r="AG5971"/>
      <c r="AH5971"/>
      <c r="AI5971"/>
      <c r="AJ5971"/>
      <c r="AK5971"/>
      <c r="AL5971"/>
      <c r="AM5971"/>
      <c r="AN5971"/>
      <c r="AO5971"/>
      <c r="AP5971"/>
      <c r="AQ5971"/>
      <c r="AR5971"/>
      <c r="AS5971"/>
      <c r="AT5971"/>
      <c r="AU5971"/>
      <c r="AV5971"/>
      <c r="AW5971"/>
      <c r="AX5971"/>
      <c r="AY5971"/>
      <c r="AZ5971"/>
      <c r="BA5971"/>
      <c r="BB5971"/>
      <c r="BC5971"/>
      <c r="BD5971"/>
      <c r="BE5971"/>
      <c r="BF5971"/>
      <c r="BG5971"/>
      <c r="BH5971"/>
      <c r="BI5971"/>
      <c r="BJ5971"/>
      <c r="BK5971"/>
      <c r="BL5971"/>
      <c r="BM5971"/>
      <c r="BN5971"/>
      <c r="BO5971"/>
      <c r="BP5971"/>
      <c r="BQ5971"/>
      <c r="BR5971"/>
      <c r="BS5971"/>
      <c r="BT5971"/>
      <c r="BU5971"/>
      <c r="BV5971"/>
      <c r="BW5971"/>
      <c r="BX5971"/>
      <c r="BY5971"/>
      <c r="BZ5971"/>
      <c r="CA5971"/>
      <c r="CB5971"/>
      <c r="CC5971"/>
      <c r="CD5971"/>
      <c r="CE5971"/>
      <c r="CF5971"/>
      <c r="CG5971"/>
      <c r="CH5971"/>
      <c r="CI5971"/>
      <c r="CJ5971"/>
      <c r="CK5971"/>
      <c r="CL5971"/>
      <c r="CM5971"/>
      <c r="CN5971"/>
      <c r="CO5971"/>
      <c r="CP5971"/>
      <c r="CQ5971"/>
      <c r="CR5971"/>
      <c r="CS5971"/>
      <c r="CT5971"/>
      <c r="CU5971"/>
      <c r="CV5971"/>
    </row>
    <row r="5972" spans="10:100" x14ac:dyDescent="0.25">
      <c r="J5972"/>
      <c r="K5972"/>
      <c r="L5972"/>
      <c r="M5972"/>
      <c r="N5972"/>
      <c r="O5972"/>
      <c r="P5972"/>
      <c r="Q5972"/>
      <c r="R5972"/>
      <c r="S5972"/>
      <c r="T5972"/>
      <c r="U5972"/>
      <c r="V5972"/>
      <c r="W5972"/>
      <c r="X5972"/>
      <c r="Y5972"/>
      <c r="Z5972"/>
      <c r="AA5972"/>
      <c r="AB5972"/>
      <c r="AC5972"/>
      <c r="AD5972"/>
      <c r="AE5972"/>
      <c r="AF5972"/>
      <c r="AG5972"/>
      <c r="AH5972"/>
      <c r="AI5972"/>
      <c r="AJ5972"/>
      <c r="AK5972"/>
      <c r="AL5972"/>
      <c r="AM5972"/>
      <c r="AN5972"/>
      <c r="AO5972"/>
      <c r="AP5972"/>
      <c r="AQ5972"/>
      <c r="AR5972"/>
      <c r="AS5972"/>
      <c r="AT5972"/>
      <c r="AU5972"/>
      <c r="AV5972"/>
      <c r="AW5972"/>
      <c r="AX5972"/>
      <c r="AY5972"/>
      <c r="AZ5972"/>
      <c r="BA5972"/>
      <c r="BB5972"/>
      <c r="BC5972"/>
      <c r="BD5972"/>
      <c r="BE5972"/>
      <c r="BF5972"/>
      <c r="BG5972"/>
      <c r="BH5972"/>
      <c r="BI5972"/>
      <c r="BJ5972"/>
      <c r="BK5972"/>
      <c r="BL5972"/>
      <c r="BM5972"/>
      <c r="BN5972"/>
      <c r="BO5972"/>
      <c r="BP5972"/>
      <c r="BQ5972"/>
      <c r="BR5972"/>
      <c r="BS5972"/>
      <c r="BT5972"/>
      <c r="BU5972"/>
      <c r="BV5972"/>
      <c r="BW5972"/>
      <c r="BX5972"/>
      <c r="BY5972"/>
      <c r="BZ5972"/>
      <c r="CA5972"/>
      <c r="CB5972"/>
      <c r="CC5972"/>
      <c r="CD5972"/>
      <c r="CE5972"/>
      <c r="CF5972"/>
      <c r="CG5972"/>
      <c r="CH5972"/>
      <c r="CI5972"/>
      <c r="CJ5972"/>
      <c r="CK5972"/>
      <c r="CL5972"/>
      <c r="CM5972"/>
      <c r="CN5972"/>
      <c r="CO5972"/>
      <c r="CP5972"/>
      <c r="CQ5972"/>
      <c r="CR5972"/>
      <c r="CS5972"/>
      <c r="CT5972"/>
      <c r="CU5972"/>
      <c r="CV5972"/>
    </row>
    <row r="5973" spans="10:100" x14ac:dyDescent="0.25">
      <c r="J5973"/>
      <c r="K5973"/>
      <c r="L5973"/>
      <c r="M5973"/>
      <c r="N5973"/>
      <c r="O5973"/>
      <c r="P5973"/>
      <c r="Q5973"/>
      <c r="R5973"/>
      <c r="S5973"/>
      <c r="T5973"/>
      <c r="U5973"/>
      <c r="V5973"/>
      <c r="W5973"/>
      <c r="X5973"/>
      <c r="Y5973"/>
      <c r="Z5973"/>
      <c r="AA5973"/>
      <c r="AB5973"/>
      <c r="AC5973"/>
      <c r="AD5973"/>
      <c r="AE5973"/>
      <c r="AF5973"/>
      <c r="AG5973"/>
      <c r="AH5973"/>
      <c r="AI5973"/>
      <c r="AJ5973"/>
      <c r="AK5973"/>
      <c r="AL5973"/>
      <c r="AM5973"/>
      <c r="AN5973"/>
      <c r="AO5973"/>
      <c r="AP5973"/>
      <c r="AQ5973"/>
      <c r="AR5973"/>
      <c r="AS5973"/>
      <c r="AT5973"/>
      <c r="AU5973"/>
      <c r="AV5973"/>
      <c r="AW5973"/>
      <c r="AX5973"/>
      <c r="AY5973"/>
      <c r="AZ5973"/>
      <c r="BA5973"/>
      <c r="BB5973"/>
      <c r="BC5973"/>
      <c r="BD5973"/>
      <c r="BE5973"/>
      <c r="BF5973"/>
      <c r="BG5973"/>
      <c r="BH5973"/>
      <c r="BI5973"/>
      <c r="BJ5973"/>
      <c r="BK5973"/>
      <c r="BL5973"/>
      <c r="BM5973"/>
      <c r="BN5973"/>
      <c r="BO5973"/>
      <c r="BP5973"/>
      <c r="BQ5973"/>
      <c r="BR5973"/>
      <c r="BS5973"/>
      <c r="BT5973"/>
      <c r="BU5973"/>
      <c r="BV5973"/>
      <c r="BW5973"/>
      <c r="BX5973"/>
      <c r="BY5973"/>
      <c r="BZ5973"/>
      <c r="CA5973"/>
      <c r="CB5973"/>
      <c r="CC5973"/>
      <c r="CD5973"/>
      <c r="CE5973"/>
      <c r="CF5973"/>
      <c r="CG5973"/>
      <c r="CH5973"/>
      <c r="CI5973"/>
      <c r="CJ5973"/>
      <c r="CK5973"/>
      <c r="CL5973"/>
      <c r="CM5973"/>
      <c r="CN5973"/>
      <c r="CO5973"/>
      <c r="CP5973"/>
      <c r="CQ5973"/>
      <c r="CR5973"/>
      <c r="CS5973"/>
      <c r="CT5973"/>
      <c r="CU5973"/>
      <c r="CV5973"/>
    </row>
    <row r="5974" spans="10:100" x14ac:dyDescent="0.25">
      <c r="J5974"/>
      <c r="K5974"/>
      <c r="L5974"/>
      <c r="M5974"/>
      <c r="N5974"/>
      <c r="O5974"/>
      <c r="P5974"/>
      <c r="Q5974"/>
      <c r="R5974"/>
      <c r="S5974"/>
      <c r="T5974"/>
      <c r="U5974"/>
      <c r="V5974"/>
      <c r="W5974"/>
      <c r="X5974"/>
      <c r="Y5974"/>
      <c r="Z5974"/>
      <c r="AA5974"/>
      <c r="AB5974"/>
      <c r="AC5974"/>
      <c r="AD5974"/>
      <c r="AE5974"/>
      <c r="AF5974"/>
      <c r="AG5974"/>
      <c r="AH5974"/>
      <c r="AI5974"/>
      <c r="AJ5974"/>
      <c r="AK5974"/>
      <c r="AL5974"/>
      <c r="AM5974"/>
      <c r="AN5974"/>
      <c r="AO5974"/>
      <c r="AP5974"/>
      <c r="AQ5974"/>
      <c r="AR5974"/>
      <c r="AS5974"/>
      <c r="AT5974"/>
      <c r="AU5974"/>
      <c r="AV5974"/>
      <c r="AW5974"/>
      <c r="AX5974"/>
      <c r="AY5974"/>
      <c r="AZ5974"/>
      <c r="BA5974"/>
      <c r="BB5974"/>
      <c r="BC5974"/>
      <c r="BD5974"/>
      <c r="BE5974"/>
      <c r="BF5974"/>
      <c r="BG5974"/>
      <c r="BH5974"/>
      <c r="BI5974"/>
      <c r="BJ5974"/>
      <c r="BK5974"/>
      <c r="BL5974"/>
      <c r="BM5974"/>
      <c r="BN5974"/>
      <c r="BO5974"/>
      <c r="BP5974"/>
      <c r="BQ5974"/>
      <c r="BR5974"/>
      <c r="BS5974"/>
      <c r="BT5974"/>
      <c r="BU5974"/>
      <c r="BV5974"/>
      <c r="BW5974"/>
      <c r="BX5974"/>
      <c r="BY5974"/>
      <c r="BZ5974"/>
      <c r="CA5974"/>
      <c r="CB5974"/>
      <c r="CC5974"/>
      <c r="CD5974"/>
      <c r="CE5974"/>
      <c r="CF5974"/>
      <c r="CG5974"/>
      <c r="CH5974"/>
      <c r="CI5974"/>
      <c r="CJ5974"/>
      <c r="CK5974"/>
      <c r="CL5974"/>
      <c r="CM5974"/>
      <c r="CN5974"/>
      <c r="CO5974"/>
      <c r="CP5974"/>
      <c r="CQ5974"/>
      <c r="CR5974"/>
      <c r="CS5974"/>
      <c r="CT5974"/>
      <c r="CU5974"/>
      <c r="CV5974"/>
    </row>
    <row r="5975" spans="10:100" x14ac:dyDescent="0.25">
      <c r="J5975"/>
      <c r="K5975"/>
      <c r="L5975"/>
      <c r="M5975"/>
      <c r="N5975"/>
      <c r="O5975"/>
      <c r="P5975"/>
      <c r="Q5975"/>
      <c r="R5975"/>
      <c r="S5975"/>
      <c r="T5975"/>
      <c r="U5975"/>
      <c r="V5975"/>
      <c r="W5975"/>
      <c r="X5975"/>
      <c r="Y5975"/>
      <c r="Z5975"/>
      <c r="AA5975"/>
      <c r="AB5975"/>
      <c r="AC5975"/>
      <c r="AD5975"/>
      <c r="AE5975"/>
      <c r="AF5975"/>
      <c r="AG5975"/>
      <c r="AH5975"/>
      <c r="AI5975"/>
      <c r="AJ5975"/>
      <c r="AK5975"/>
      <c r="AL5975"/>
      <c r="AM5975"/>
      <c r="AN5975"/>
      <c r="AO5975"/>
      <c r="AP5975"/>
      <c r="AQ5975"/>
      <c r="AR5975"/>
      <c r="AS5975"/>
      <c r="AT5975"/>
      <c r="AU5975"/>
      <c r="AV5975"/>
      <c r="AW5975"/>
      <c r="AX5975"/>
      <c r="AY5975"/>
      <c r="AZ5975"/>
      <c r="BA5975"/>
      <c r="BB5975"/>
      <c r="BC5975"/>
      <c r="BD5975"/>
      <c r="BE5975"/>
      <c r="BF5975"/>
      <c r="BG5975"/>
      <c r="BH5975"/>
      <c r="BI5975"/>
      <c r="BJ5975"/>
      <c r="BK5975"/>
      <c r="BL5975"/>
      <c r="BM5975"/>
      <c r="BN5975"/>
      <c r="BO5975"/>
      <c r="BP5975"/>
      <c r="BQ5975"/>
      <c r="BR5975"/>
      <c r="BS5975"/>
      <c r="BT5975"/>
      <c r="BU5975"/>
      <c r="BV5975"/>
      <c r="BW5975"/>
      <c r="BX5975"/>
      <c r="BY5975"/>
      <c r="BZ5975"/>
      <c r="CA5975"/>
      <c r="CB5975"/>
      <c r="CC5975"/>
      <c r="CD5975"/>
      <c r="CE5975"/>
      <c r="CF5975"/>
      <c r="CG5975"/>
      <c r="CH5975"/>
      <c r="CI5975"/>
      <c r="CJ5975"/>
      <c r="CK5975"/>
      <c r="CL5975"/>
      <c r="CM5975"/>
      <c r="CN5975"/>
      <c r="CO5975"/>
      <c r="CP5975"/>
      <c r="CQ5975"/>
      <c r="CR5975"/>
      <c r="CS5975"/>
      <c r="CT5975"/>
      <c r="CU5975"/>
      <c r="CV5975"/>
    </row>
    <row r="5976" spans="10:100" x14ac:dyDescent="0.25">
      <c r="J5976"/>
      <c r="K5976"/>
      <c r="L5976"/>
      <c r="M5976"/>
      <c r="N5976"/>
      <c r="O5976"/>
      <c r="P5976"/>
      <c r="Q5976"/>
      <c r="R5976"/>
      <c r="S5976"/>
      <c r="T5976"/>
      <c r="U5976"/>
      <c r="V5976"/>
      <c r="W5976"/>
      <c r="X5976"/>
      <c r="Y5976"/>
      <c r="Z5976"/>
      <c r="AA5976"/>
      <c r="AB5976"/>
      <c r="AC5976"/>
      <c r="AD5976"/>
      <c r="AE5976"/>
      <c r="AF5976"/>
      <c r="AG5976"/>
      <c r="AH5976"/>
      <c r="AI5976"/>
      <c r="AJ5976"/>
      <c r="AK5976"/>
      <c r="AL5976"/>
      <c r="AM5976"/>
      <c r="AN5976"/>
      <c r="AO5976"/>
      <c r="AP5976"/>
      <c r="AQ5976"/>
      <c r="AR5976"/>
      <c r="AS5976"/>
      <c r="AT5976"/>
      <c r="AU5976"/>
      <c r="AV5976"/>
      <c r="AW5976"/>
      <c r="AX5976"/>
      <c r="AY5976"/>
      <c r="AZ5976"/>
      <c r="BA5976"/>
      <c r="BB5976"/>
      <c r="BC5976"/>
      <c r="BD5976"/>
      <c r="BE5976"/>
      <c r="BF5976"/>
      <c r="BG5976"/>
      <c r="BH5976"/>
      <c r="BI5976"/>
      <c r="BJ5976"/>
      <c r="BK5976"/>
      <c r="BL5976"/>
      <c r="BM5976"/>
      <c r="BN5976"/>
      <c r="BO5976"/>
      <c r="BP5976"/>
      <c r="BQ5976"/>
      <c r="BR5976"/>
      <c r="BS5976"/>
      <c r="BT5976"/>
      <c r="BU5976"/>
      <c r="BV5976"/>
      <c r="BW5976"/>
      <c r="BX5976"/>
      <c r="BY5976"/>
      <c r="BZ5976"/>
      <c r="CA5976"/>
      <c r="CB5976"/>
      <c r="CC5976"/>
      <c r="CD5976"/>
      <c r="CE5976"/>
      <c r="CF5976"/>
      <c r="CG5976"/>
      <c r="CH5976"/>
      <c r="CI5976"/>
      <c r="CJ5976"/>
      <c r="CK5976"/>
      <c r="CL5976"/>
      <c r="CM5976"/>
      <c r="CN5976"/>
      <c r="CO5976"/>
      <c r="CP5976"/>
      <c r="CQ5976"/>
      <c r="CR5976"/>
      <c r="CS5976"/>
      <c r="CT5976"/>
      <c r="CU5976"/>
      <c r="CV5976"/>
    </row>
    <row r="5977" spans="10:100" x14ac:dyDescent="0.25">
      <c r="J5977"/>
      <c r="K5977"/>
      <c r="L5977"/>
      <c r="M5977"/>
      <c r="N5977"/>
      <c r="O5977"/>
      <c r="P5977"/>
      <c r="Q5977"/>
      <c r="R5977"/>
      <c r="S5977"/>
      <c r="T5977"/>
      <c r="U5977"/>
      <c r="V5977"/>
      <c r="W5977"/>
      <c r="X5977"/>
      <c r="Y5977"/>
      <c r="Z5977"/>
      <c r="AA5977"/>
      <c r="AB5977"/>
      <c r="AC5977"/>
      <c r="AD5977"/>
      <c r="AE5977"/>
      <c r="AF5977"/>
      <c r="AG5977"/>
      <c r="AH5977"/>
      <c r="AI5977"/>
      <c r="AJ5977"/>
      <c r="AK5977"/>
      <c r="AL5977"/>
      <c r="AM5977"/>
      <c r="AN5977"/>
      <c r="AO5977"/>
      <c r="AP5977"/>
      <c r="AQ5977"/>
      <c r="AR5977"/>
      <c r="AS5977"/>
      <c r="AT5977"/>
      <c r="AU5977"/>
      <c r="AV5977"/>
      <c r="AW5977"/>
      <c r="AX5977"/>
      <c r="AY5977"/>
      <c r="AZ5977"/>
      <c r="BA5977"/>
      <c r="BB5977"/>
      <c r="BC5977"/>
      <c r="BD5977"/>
      <c r="BE5977"/>
      <c r="BF5977"/>
      <c r="BG5977"/>
      <c r="BH5977"/>
      <c r="BI5977"/>
      <c r="BJ5977"/>
      <c r="BK5977"/>
      <c r="BL5977"/>
      <c r="BM5977"/>
      <c r="BN5977"/>
      <c r="BO5977"/>
      <c r="BP5977"/>
      <c r="BQ5977"/>
      <c r="BR5977"/>
      <c r="BS5977"/>
      <c r="BT5977"/>
      <c r="BU5977"/>
      <c r="BV5977"/>
      <c r="BW5977"/>
      <c r="BX5977"/>
      <c r="BY5977"/>
      <c r="BZ5977"/>
      <c r="CA5977"/>
      <c r="CB5977"/>
      <c r="CC5977"/>
      <c r="CD5977"/>
      <c r="CE5977"/>
      <c r="CF5977"/>
      <c r="CG5977"/>
      <c r="CH5977"/>
      <c r="CI5977"/>
      <c r="CJ5977"/>
      <c r="CK5977"/>
      <c r="CL5977"/>
      <c r="CM5977"/>
      <c r="CN5977"/>
      <c r="CO5977"/>
      <c r="CP5977"/>
      <c r="CQ5977"/>
      <c r="CR5977"/>
      <c r="CS5977"/>
      <c r="CT5977"/>
      <c r="CU5977"/>
      <c r="CV5977"/>
    </row>
    <row r="5978" spans="10:100" x14ac:dyDescent="0.25">
      <c r="J5978"/>
      <c r="K5978"/>
      <c r="L5978"/>
      <c r="M5978"/>
      <c r="N5978"/>
      <c r="O5978"/>
      <c r="P5978"/>
      <c r="Q5978"/>
      <c r="R5978"/>
      <c r="S5978"/>
      <c r="T5978"/>
      <c r="U5978"/>
      <c r="V5978"/>
      <c r="W5978"/>
      <c r="X5978"/>
      <c r="Y5978"/>
      <c r="Z5978"/>
      <c r="AA5978"/>
      <c r="AB5978"/>
      <c r="AC5978"/>
      <c r="AD5978"/>
      <c r="AE5978"/>
      <c r="AF5978"/>
      <c r="AG5978"/>
      <c r="AH5978"/>
      <c r="AI5978"/>
      <c r="AJ5978"/>
      <c r="AK5978"/>
      <c r="AL5978"/>
      <c r="AM5978"/>
      <c r="AN5978"/>
      <c r="AO5978"/>
      <c r="AP5978"/>
      <c r="AQ5978"/>
      <c r="AR5978"/>
      <c r="AS5978"/>
      <c r="AT5978"/>
      <c r="AU5978"/>
      <c r="AV5978"/>
      <c r="AW5978"/>
      <c r="AX5978"/>
      <c r="AY5978"/>
      <c r="AZ5978"/>
      <c r="BA5978"/>
      <c r="BB5978"/>
      <c r="BC5978"/>
      <c r="BD5978"/>
      <c r="BE5978"/>
      <c r="BF5978"/>
      <c r="BG5978"/>
      <c r="BH5978"/>
      <c r="BI5978"/>
      <c r="BJ5978"/>
      <c r="BK5978"/>
      <c r="BL5978"/>
      <c r="BM5978"/>
      <c r="BN5978"/>
      <c r="BO5978"/>
      <c r="BP5978"/>
      <c r="BQ5978"/>
      <c r="BR5978"/>
      <c r="BS5978"/>
      <c r="BT5978"/>
      <c r="BU5978"/>
      <c r="BV5978"/>
      <c r="BW5978"/>
      <c r="BX5978"/>
      <c r="BY5978"/>
      <c r="BZ5978"/>
      <c r="CA5978"/>
      <c r="CB5978"/>
      <c r="CC5978"/>
      <c r="CD5978"/>
      <c r="CE5978"/>
      <c r="CF5978"/>
      <c r="CG5978"/>
      <c r="CH5978"/>
      <c r="CI5978"/>
      <c r="CJ5978"/>
      <c r="CK5978"/>
      <c r="CL5978"/>
      <c r="CM5978"/>
      <c r="CN5978"/>
      <c r="CO5978"/>
      <c r="CP5978"/>
      <c r="CQ5978"/>
      <c r="CR5978"/>
      <c r="CS5978"/>
      <c r="CT5978"/>
      <c r="CU5978"/>
      <c r="CV5978"/>
    </row>
    <row r="5979" spans="10:100" x14ac:dyDescent="0.25">
      <c r="J5979"/>
      <c r="K5979"/>
      <c r="L5979"/>
      <c r="M5979"/>
      <c r="N5979"/>
      <c r="O5979"/>
      <c r="P5979"/>
      <c r="Q5979"/>
      <c r="R5979"/>
      <c r="S5979"/>
      <c r="T5979"/>
      <c r="U5979"/>
      <c r="V5979"/>
      <c r="W5979"/>
      <c r="X5979"/>
      <c r="Y5979"/>
      <c r="Z5979"/>
      <c r="AA5979"/>
      <c r="AB5979"/>
      <c r="AC5979"/>
      <c r="AD5979"/>
      <c r="AE5979"/>
      <c r="AF5979"/>
      <c r="AG5979"/>
      <c r="AH5979"/>
      <c r="AI5979"/>
      <c r="AJ5979"/>
      <c r="AK5979"/>
      <c r="AL5979"/>
      <c r="AM5979"/>
      <c r="AN5979"/>
      <c r="AO5979"/>
      <c r="AP5979"/>
      <c r="AQ5979"/>
      <c r="AR5979"/>
      <c r="AS5979"/>
      <c r="AT5979"/>
      <c r="AU5979"/>
      <c r="AV5979"/>
      <c r="AW5979"/>
      <c r="AX5979"/>
      <c r="AY5979"/>
      <c r="AZ5979"/>
      <c r="BA5979"/>
      <c r="BB5979"/>
      <c r="BC5979"/>
      <c r="BD5979"/>
      <c r="BE5979"/>
      <c r="BF5979"/>
      <c r="BG5979"/>
      <c r="BH5979"/>
      <c r="BI5979"/>
      <c r="BJ5979"/>
      <c r="BK5979"/>
      <c r="BL5979"/>
      <c r="BM5979"/>
      <c r="BN5979"/>
      <c r="BO5979"/>
      <c r="BP5979"/>
      <c r="BQ5979"/>
      <c r="BR5979"/>
      <c r="BS5979"/>
      <c r="BT5979"/>
      <c r="BU5979"/>
      <c r="BV5979"/>
      <c r="BW5979"/>
      <c r="BX5979"/>
      <c r="BY5979"/>
      <c r="BZ5979"/>
      <c r="CA5979"/>
      <c r="CB5979"/>
      <c r="CC5979"/>
      <c r="CD5979"/>
      <c r="CE5979"/>
      <c r="CF5979"/>
      <c r="CG5979"/>
      <c r="CH5979"/>
      <c r="CI5979"/>
      <c r="CJ5979"/>
      <c r="CK5979"/>
      <c r="CL5979"/>
      <c r="CM5979"/>
      <c r="CN5979"/>
      <c r="CO5979"/>
      <c r="CP5979"/>
      <c r="CQ5979"/>
      <c r="CR5979"/>
      <c r="CS5979"/>
      <c r="CT5979"/>
      <c r="CU5979"/>
      <c r="CV5979"/>
    </row>
    <row r="5980" spans="10:100" x14ac:dyDescent="0.25">
      <c r="J5980"/>
      <c r="K5980"/>
      <c r="L5980"/>
      <c r="M5980"/>
      <c r="N5980"/>
      <c r="O5980"/>
      <c r="P5980"/>
      <c r="Q5980"/>
      <c r="R5980"/>
      <c r="S5980"/>
      <c r="T5980"/>
      <c r="U5980"/>
      <c r="V5980"/>
      <c r="W5980"/>
      <c r="X5980"/>
      <c r="Y5980"/>
      <c r="Z5980"/>
      <c r="AA5980"/>
      <c r="AB5980"/>
      <c r="AC5980"/>
      <c r="AD5980"/>
      <c r="AE5980"/>
      <c r="AF5980"/>
      <c r="AG5980"/>
      <c r="AH5980"/>
      <c r="AI5980"/>
      <c r="AJ5980"/>
      <c r="AK5980"/>
      <c r="AL5980"/>
      <c r="AM5980"/>
      <c r="AN5980"/>
      <c r="AO5980"/>
      <c r="AP5980"/>
      <c r="AQ5980"/>
      <c r="AR5980"/>
      <c r="AS5980"/>
      <c r="AT5980"/>
      <c r="AU5980"/>
      <c r="AV5980"/>
      <c r="AW5980"/>
      <c r="AX5980"/>
      <c r="AY5980"/>
      <c r="AZ5980"/>
      <c r="BA5980"/>
      <c r="BB5980"/>
      <c r="BC5980"/>
      <c r="BD5980"/>
      <c r="BE5980"/>
      <c r="BF5980"/>
      <c r="BG5980"/>
      <c r="BH5980"/>
      <c r="BI5980"/>
      <c r="BJ5980"/>
      <c r="BK5980"/>
      <c r="BL5980"/>
      <c r="BM5980"/>
      <c r="BN5980"/>
      <c r="BO5980"/>
      <c r="BP5980"/>
      <c r="BQ5980"/>
      <c r="BR5980"/>
      <c r="BS5980"/>
      <c r="BT5980"/>
      <c r="BU5980"/>
      <c r="BV5980"/>
      <c r="BW5980"/>
      <c r="BX5980"/>
      <c r="BY5980"/>
      <c r="BZ5980"/>
      <c r="CA5980"/>
      <c r="CB5980"/>
      <c r="CC5980"/>
      <c r="CD5980"/>
      <c r="CE5980"/>
      <c r="CF5980"/>
      <c r="CG5980"/>
      <c r="CH5980"/>
      <c r="CI5980"/>
      <c r="CJ5980"/>
      <c r="CK5980"/>
      <c r="CL5980"/>
      <c r="CM5980"/>
      <c r="CN5980"/>
      <c r="CO5980"/>
      <c r="CP5980"/>
      <c r="CQ5980"/>
      <c r="CR5980"/>
      <c r="CS5980"/>
      <c r="CT5980"/>
      <c r="CU5980"/>
      <c r="CV5980"/>
    </row>
    <row r="5981" spans="10:100" x14ac:dyDescent="0.25">
      <c r="J5981"/>
      <c r="K5981"/>
      <c r="L5981"/>
      <c r="M5981"/>
      <c r="N5981"/>
      <c r="O5981"/>
      <c r="P5981"/>
      <c r="Q5981"/>
      <c r="R5981"/>
      <c r="S5981"/>
      <c r="T5981"/>
      <c r="U5981"/>
      <c r="V5981"/>
      <c r="W5981"/>
      <c r="X5981"/>
      <c r="Y5981"/>
      <c r="Z5981"/>
      <c r="AA5981"/>
      <c r="AB5981"/>
      <c r="AC5981"/>
      <c r="AD5981"/>
      <c r="AE5981"/>
      <c r="AF5981"/>
      <c r="AG5981"/>
      <c r="AH5981"/>
      <c r="AI5981"/>
      <c r="AJ5981"/>
      <c r="AK5981"/>
      <c r="AL5981"/>
      <c r="AM5981"/>
      <c r="AN5981"/>
      <c r="AO5981"/>
      <c r="AP5981"/>
      <c r="AQ5981"/>
      <c r="AR5981"/>
      <c r="AS5981"/>
      <c r="AT5981"/>
      <c r="AU5981"/>
      <c r="AV5981"/>
      <c r="AW5981"/>
      <c r="AX5981"/>
      <c r="AY5981"/>
      <c r="AZ5981"/>
      <c r="BA5981"/>
      <c r="BB5981"/>
      <c r="BC5981"/>
      <c r="BD5981"/>
      <c r="BE5981"/>
      <c r="BF5981"/>
      <c r="BG5981"/>
      <c r="BH5981"/>
      <c r="BI5981"/>
      <c r="BJ5981"/>
      <c r="BK5981"/>
      <c r="BL5981"/>
      <c r="BM5981"/>
      <c r="BN5981"/>
      <c r="BO5981"/>
      <c r="BP5981"/>
      <c r="BQ5981"/>
      <c r="BR5981"/>
      <c r="BS5981"/>
      <c r="BT5981"/>
      <c r="BU5981"/>
      <c r="BV5981"/>
      <c r="BW5981"/>
      <c r="BX5981"/>
      <c r="BY5981"/>
      <c r="BZ5981"/>
      <c r="CA5981"/>
      <c r="CB5981"/>
      <c r="CC5981"/>
      <c r="CD5981"/>
      <c r="CE5981"/>
      <c r="CF5981"/>
      <c r="CG5981"/>
      <c r="CH5981"/>
      <c r="CI5981"/>
      <c r="CJ5981"/>
      <c r="CK5981"/>
      <c r="CL5981"/>
      <c r="CM5981"/>
      <c r="CN5981"/>
      <c r="CO5981"/>
      <c r="CP5981"/>
      <c r="CQ5981"/>
      <c r="CR5981"/>
      <c r="CS5981"/>
      <c r="CT5981"/>
      <c r="CU5981"/>
      <c r="CV5981"/>
    </row>
    <row r="5982" spans="10:100" x14ac:dyDescent="0.25">
      <c r="J5982"/>
      <c r="K5982"/>
      <c r="L5982"/>
      <c r="M5982"/>
      <c r="N5982"/>
      <c r="O5982"/>
      <c r="P5982"/>
      <c r="Q5982"/>
      <c r="R5982"/>
      <c r="S5982"/>
      <c r="T5982"/>
      <c r="U5982"/>
      <c r="V5982"/>
      <c r="W5982"/>
      <c r="X5982"/>
      <c r="Y5982"/>
      <c r="Z5982"/>
      <c r="AA5982"/>
      <c r="AB5982"/>
      <c r="AC5982"/>
      <c r="AD5982"/>
      <c r="AE5982"/>
      <c r="AF5982"/>
      <c r="AG5982"/>
      <c r="AH5982"/>
      <c r="AI5982"/>
      <c r="AJ5982"/>
      <c r="AK5982"/>
      <c r="AL5982"/>
      <c r="AM5982"/>
      <c r="AN5982"/>
      <c r="AO5982"/>
      <c r="AP5982"/>
      <c r="AQ5982"/>
      <c r="AR5982"/>
      <c r="AS5982"/>
      <c r="AT5982"/>
      <c r="AU5982"/>
      <c r="AV5982"/>
      <c r="AW5982"/>
      <c r="AX5982"/>
      <c r="AY5982"/>
      <c r="AZ5982"/>
      <c r="BA5982"/>
      <c r="BB5982"/>
      <c r="BC5982"/>
      <c r="BD5982"/>
      <c r="BE5982"/>
      <c r="BF5982"/>
      <c r="BG5982"/>
      <c r="BH5982"/>
      <c r="BI5982"/>
      <c r="BJ5982"/>
      <c r="BK5982"/>
      <c r="BL5982"/>
      <c r="BM5982"/>
      <c r="BN5982"/>
      <c r="BO5982"/>
      <c r="BP5982"/>
      <c r="BQ5982"/>
      <c r="BR5982"/>
      <c r="BS5982"/>
      <c r="BT5982"/>
      <c r="BU5982"/>
      <c r="BV5982"/>
      <c r="BW5982"/>
      <c r="BX5982"/>
      <c r="BY5982"/>
      <c r="BZ5982"/>
      <c r="CA5982"/>
      <c r="CB5982"/>
      <c r="CC5982"/>
      <c r="CD5982"/>
      <c r="CE5982"/>
      <c r="CF5982"/>
      <c r="CG5982"/>
      <c r="CH5982"/>
      <c r="CI5982"/>
      <c r="CJ5982"/>
      <c r="CK5982"/>
      <c r="CL5982"/>
      <c r="CM5982"/>
      <c r="CN5982"/>
      <c r="CO5982"/>
      <c r="CP5982"/>
      <c r="CQ5982"/>
      <c r="CR5982"/>
      <c r="CS5982"/>
      <c r="CT5982"/>
      <c r="CU5982"/>
      <c r="CV5982"/>
    </row>
    <row r="5983" spans="10:100" x14ac:dyDescent="0.25">
      <c r="J5983"/>
      <c r="K5983"/>
      <c r="L5983"/>
      <c r="M5983"/>
      <c r="N5983"/>
      <c r="O5983"/>
      <c r="P5983"/>
      <c r="Q5983"/>
      <c r="R5983"/>
      <c r="S5983"/>
      <c r="T5983"/>
      <c r="U5983"/>
      <c r="V5983"/>
      <c r="W5983"/>
      <c r="X5983"/>
      <c r="Y5983"/>
      <c r="Z5983"/>
      <c r="AA5983"/>
      <c r="AB5983"/>
      <c r="AC5983"/>
      <c r="AD5983"/>
      <c r="AE5983"/>
      <c r="AF5983"/>
      <c r="AG5983"/>
      <c r="AH5983"/>
      <c r="AI5983"/>
      <c r="AJ5983"/>
      <c r="AK5983"/>
      <c r="AL5983"/>
      <c r="AM5983"/>
      <c r="AN5983"/>
      <c r="AO5983"/>
      <c r="AP5983"/>
      <c r="AQ5983"/>
      <c r="AR5983"/>
      <c r="AS5983"/>
      <c r="AT5983"/>
      <c r="AU5983"/>
      <c r="AV5983"/>
      <c r="AW5983"/>
      <c r="AX5983"/>
      <c r="AY5983"/>
      <c r="AZ5983"/>
      <c r="BA5983"/>
      <c r="BB5983"/>
      <c r="BC5983"/>
      <c r="BD5983"/>
      <c r="BE5983"/>
      <c r="BF5983"/>
      <c r="BG5983"/>
      <c r="BH5983"/>
      <c r="BI5983"/>
      <c r="BJ5983"/>
      <c r="BK5983"/>
      <c r="BL5983"/>
      <c r="BM5983"/>
      <c r="BN5983"/>
      <c r="BO5983"/>
      <c r="BP5983"/>
      <c r="BQ5983"/>
      <c r="BR5983"/>
      <c r="BS5983"/>
      <c r="BT5983"/>
      <c r="BU5983"/>
      <c r="BV5983"/>
      <c r="BW5983"/>
      <c r="BX5983"/>
      <c r="BY5983"/>
      <c r="BZ5983"/>
      <c r="CA5983"/>
      <c r="CB5983"/>
      <c r="CC5983"/>
      <c r="CD5983"/>
      <c r="CE5983"/>
      <c r="CF5983"/>
      <c r="CG5983"/>
      <c r="CH5983"/>
      <c r="CI5983"/>
      <c r="CJ5983"/>
      <c r="CK5983"/>
      <c r="CL5983"/>
      <c r="CM5983"/>
      <c r="CN5983"/>
      <c r="CO5983"/>
      <c r="CP5983"/>
      <c r="CQ5983"/>
      <c r="CR5983"/>
      <c r="CS5983"/>
      <c r="CT5983"/>
      <c r="CU5983"/>
      <c r="CV5983"/>
    </row>
    <row r="5984" spans="10:100" x14ac:dyDescent="0.25">
      <c r="J5984"/>
      <c r="K5984"/>
      <c r="L5984"/>
      <c r="M5984"/>
      <c r="N5984"/>
      <c r="O5984"/>
      <c r="P5984"/>
      <c r="Q5984"/>
      <c r="R5984"/>
      <c r="S5984"/>
      <c r="T5984"/>
      <c r="U5984"/>
      <c r="V5984"/>
      <c r="W5984"/>
      <c r="X5984"/>
      <c r="Y5984"/>
      <c r="Z5984"/>
      <c r="AA5984"/>
      <c r="AB5984"/>
      <c r="AC5984"/>
      <c r="AD5984"/>
      <c r="AE5984"/>
      <c r="AF5984"/>
      <c r="AG5984"/>
      <c r="AH5984"/>
      <c r="AI5984"/>
      <c r="AJ5984"/>
      <c r="AK5984"/>
      <c r="AL5984"/>
      <c r="AM5984"/>
      <c r="AN5984"/>
      <c r="AO5984"/>
      <c r="AP5984"/>
      <c r="AQ5984"/>
      <c r="AR5984"/>
      <c r="AS5984"/>
      <c r="AT5984"/>
      <c r="AU5984"/>
      <c r="AV5984"/>
      <c r="AW5984"/>
      <c r="AX5984"/>
      <c r="AY5984"/>
      <c r="AZ5984"/>
      <c r="BA5984"/>
      <c r="BB5984"/>
      <c r="BC5984"/>
      <c r="BD5984"/>
      <c r="BE5984"/>
      <c r="BF5984"/>
      <c r="BG5984"/>
      <c r="BH5984"/>
      <c r="BI5984"/>
      <c r="BJ5984"/>
      <c r="BK5984"/>
      <c r="BL5984"/>
      <c r="BM5984"/>
      <c r="BN5984"/>
      <c r="BO5984"/>
      <c r="BP5984"/>
      <c r="BQ5984"/>
      <c r="BR5984"/>
      <c r="BS5984"/>
      <c r="BT5984"/>
      <c r="BU5984"/>
      <c r="BV5984"/>
      <c r="BW5984"/>
      <c r="BX5984"/>
      <c r="BY5984"/>
      <c r="BZ5984"/>
      <c r="CA5984"/>
      <c r="CB5984"/>
      <c r="CC5984"/>
      <c r="CD5984"/>
      <c r="CE5984"/>
      <c r="CF5984"/>
      <c r="CG5984"/>
      <c r="CH5984"/>
      <c r="CI5984"/>
      <c r="CJ5984"/>
      <c r="CK5984"/>
      <c r="CL5984"/>
      <c r="CM5984"/>
      <c r="CN5984"/>
      <c r="CO5984"/>
      <c r="CP5984"/>
      <c r="CQ5984"/>
      <c r="CR5984"/>
      <c r="CS5984"/>
      <c r="CT5984"/>
      <c r="CU5984"/>
      <c r="CV5984"/>
    </row>
    <row r="5985" spans="10:100" x14ac:dyDescent="0.25">
      <c r="J5985"/>
      <c r="K5985"/>
      <c r="L5985"/>
      <c r="M5985"/>
      <c r="N5985"/>
      <c r="O5985"/>
      <c r="P5985"/>
      <c r="Q5985"/>
      <c r="R5985"/>
      <c r="S5985"/>
      <c r="T5985"/>
      <c r="U5985"/>
      <c r="V5985"/>
      <c r="W5985"/>
      <c r="X5985"/>
      <c r="Y5985"/>
      <c r="Z5985"/>
      <c r="AA5985"/>
      <c r="AB5985"/>
      <c r="AC5985"/>
      <c r="AD5985"/>
      <c r="AE5985"/>
      <c r="AF5985"/>
      <c r="AG5985"/>
      <c r="AH5985"/>
      <c r="AI5985"/>
      <c r="AJ5985"/>
      <c r="AK5985"/>
      <c r="AL5985"/>
      <c r="AM5985"/>
      <c r="AN5985"/>
      <c r="AO5985"/>
      <c r="AP5985"/>
      <c r="AQ5985"/>
      <c r="AR5985"/>
      <c r="AS5985"/>
      <c r="AT5985"/>
      <c r="AU5985"/>
      <c r="AV5985"/>
      <c r="AW5985"/>
      <c r="AX5985"/>
      <c r="AY5985"/>
      <c r="AZ5985"/>
      <c r="BA5985"/>
      <c r="BB5985"/>
      <c r="BC5985"/>
      <c r="BD5985"/>
      <c r="BE5985"/>
      <c r="BF5985"/>
      <c r="BG5985"/>
      <c r="BH5985"/>
      <c r="BI5985"/>
      <c r="BJ5985"/>
      <c r="BK5985"/>
      <c r="BL5985"/>
      <c r="BM5985"/>
      <c r="BN5985"/>
      <c r="BO5985"/>
      <c r="BP5985"/>
      <c r="BQ5985"/>
      <c r="BR5985"/>
      <c r="BS5985"/>
      <c r="BT5985"/>
      <c r="BU5985"/>
      <c r="BV5985"/>
      <c r="BW5985"/>
      <c r="BX5985"/>
      <c r="BY5985"/>
      <c r="BZ5985"/>
      <c r="CA5985"/>
      <c r="CB5985"/>
      <c r="CC5985"/>
      <c r="CD5985"/>
      <c r="CE5985"/>
      <c r="CF5985"/>
      <c r="CG5985"/>
      <c r="CH5985"/>
      <c r="CI5985"/>
      <c r="CJ5985"/>
      <c r="CK5985"/>
      <c r="CL5985"/>
      <c r="CM5985"/>
      <c r="CN5985"/>
      <c r="CO5985"/>
      <c r="CP5985"/>
      <c r="CQ5985"/>
      <c r="CR5985"/>
      <c r="CS5985"/>
      <c r="CT5985"/>
      <c r="CU5985"/>
      <c r="CV5985"/>
    </row>
    <row r="5986" spans="10:100" x14ac:dyDescent="0.25">
      <c r="J5986"/>
      <c r="K5986"/>
      <c r="L5986"/>
      <c r="M5986"/>
      <c r="N5986"/>
      <c r="O5986"/>
      <c r="P5986"/>
      <c r="Q5986"/>
      <c r="R5986"/>
      <c r="S5986"/>
      <c r="T5986"/>
      <c r="U5986"/>
      <c r="V5986"/>
      <c r="W5986"/>
      <c r="X5986"/>
      <c r="Y5986"/>
      <c r="Z5986"/>
      <c r="AA5986"/>
      <c r="AB5986"/>
      <c r="AC5986"/>
      <c r="AD5986"/>
      <c r="AE5986"/>
      <c r="AF5986"/>
      <c r="AG5986"/>
      <c r="AH5986"/>
      <c r="AI5986"/>
      <c r="AJ5986"/>
      <c r="AK5986"/>
      <c r="AL5986"/>
      <c r="AM5986"/>
      <c r="AN5986"/>
      <c r="AO5986"/>
      <c r="AP5986"/>
      <c r="AQ5986"/>
      <c r="AR5986"/>
      <c r="AS5986"/>
      <c r="AT5986"/>
      <c r="AU5986"/>
      <c r="AV5986"/>
      <c r="AW5986"/>
      <c r="AX5986"/>
      <c r="AY5986"/>
      <c r="AZ5986"/>
      <c r="BA5986"/>
      <c r="BB5986"/>
      <c r="BC5986"/>
      <c r="BD5986"/>
      <c r="BE5986"/>
      <c r="BF5986"/>
      <c r="BG5986"/>
      <c r="BH5986"/>
      <c r="BI5986"/>
      <c r="BJ5986"/>
      <c r="BK5986"/>
      <c r="BL5986"/>
      <c r="BM5986"/>
      <c r="BN5986"/>
      <c r="BO5986"/>
      <c r="BP5986"/>
      <c r="BQ5986"/>
      <c r="BR5986"/>
      <c r="BS5986"/>
      <c r="BT5986"/>
      <c r="BU5986"/>
      <c r="BV5986"/>
      <c r="BW5986"/>
      <c r="BX5986"/>
      <c r="BY5986"/>
      <c r="BZ5986"/>
      <c r="CA5986"/>
      <c r="CB5986"/>
      <c r="CC5986"/>
      <c r="CD5986"/>
      <c r="CE5986"/>
      <c r="CF5986"/>
      <c r="CG5986"/>
      <c r="CH5986"/>
      <c r="CI5986"/>
      <c r="CJ5986"/>
      <c r="CK5986"/>
      <c r="CL5986"/>
      <c r="CM5986"/>
      <c r="CN5986"/>
      <c r="CO5986"/>
      <c r="CP5986"/>
      <c r="CQ5986"/>
      <c r="CR5986"/>
      <c r="CS5986"/>
      <c r="CT5986"/>
      <c r="CU5986"/>
      <c r="CV5986"/>
    </row>
    <row r="5987" spans="10:100" x14ac:dyDescent="0.25">
      <c r="J5987"/>
      <c r="K5987"/>
      <c r="L5987"/>
      <c r="M5987"/>
      <c r="N5987"/>
      <c r="O5987"/>
      <c r="P5987"/>
      <c r="Q5987"/>
      <c r="R5987"/>
      <c r="S5987"/>
      <c r="T5987"/>
      <c r="U5987"/>
      <c r="V5987"/>
      <c r="W5987"/>
      <c r="X5987"/>
      <c r="Y5987"/>
      <c r="Z5987"/>
      <c r="AA5987"/>
      <c r="AB5987"/>
      <c r="AC5987"/>
      <c r="AD5987"/>
      <c r="AE5987"/>
      <c r="AF5987"/>
      <c r="AG5987"/>
      <c r="AH5987"/>
      <c r="AI5987"/>
      <c r="AJ5987"/>
      <c r="AK5987"/>
      <c r="AL5987"/>
      <c r="AM5987"/>
      <c r="AN5987"/>
      <c r="AO5987"/>
      <c r="AP5987"/>
      <c r="AQ5987"/>
      <c r="AR5987"/>
      <c r="AS5987"/>
      <c r="AT5987"/>
      <c r="AU5987"/>
      <c r="AV5987"/>
      <c r="AW5987"/>
      <c r="AX5987"/>
      <c r="AY5987"/>
      <c r="AZ5987"/>
      <c r="BA5987"/>
      <c r="BB5987"/>
      <c r="BC5987"/>
      <c r="BD5987"/>
      <c r="BE5987"/>
      <c r="BF5987"/>
      <c r="BG5987"/>
      <c r="BH5987"/>
      <c r="BI5987"/>
      <c r="BJ5987"/>
      <c r="BK5987"/>
      <c r="BL5987"/>
      <c r="BM5987"/>
      <c r="BN5987"/>
      <c r="BO5987"/>
      <c r="BP5987"/>
      <c r="BQ5987"/>
      <c r="BR5987"/>
      <c r="BS5987"/>
      <c r="BT5987"/>
      <c r="BU5987"/>
      <c r="BV5987"/>
      <c r="BW5987"/>
      <c r="BX5987"/>
      <c r="BY5987"/>
      <c r="BZ5987"/>
      <c r="CA5987"/>
      <c r="CB5987"/>
      <c r="CC5987"/>
      <c r="CD5987"/>
      <c r="CE5987"/>
      <c r="CF5987"/>
      <c r="CG5987"/>
      <c r="CH5987"/>
      <c r="CI5987"/>
      <c r="CJ5987"/>
      <c r="CK5987"/>
      <c r="CL5987"/>
      <c r="CM5987"/>
      <c r="CN5987"/>
      <c r="CO5987"/>
      <c r="CP5987"/>
      <c r="CQ5987"/>
      <c r="CR5987"/>
      <c r="CS5987"/>
      <c r="CT5987"/>
      <c r="CU5987"/>
      <c r="CV5987"/>
    </row>
    <row r="5988" spans="10:100" x14ac:dyDescent="0.25">
      <c r="J5988"/>
      <c r="K5988"/>
      <c r="L5988"/>
      <c r="M5988"/>
      <c r="N5988"/>
      <c r="O5988"/>
      <c r="P5988"/>
      <c r="Q5988"/>
      <c r="R5988"/>
      <c r="S5988"/>
      <c r="T5988"/>
      <c r="U5988"/>
      <c r="V5988"/>
      <c r="W5988"/>
      <c r="X5988"/>
      <c r="Y5988"/>
      <c r="Z5988"/>
      <c r="AA5988"/>
      <c r="AB5988"/>
      <c r="AC5988"/>
      <c r="AD5988"/>
      <c r="AE5988"/>
      <c r="AF5988"/>
      <c r="AG5988"/>
      <c r="AH5988"/>
      <c r="AI5988"/>
      <c r="AJ5988"/>
      <c r="AK5988"/>
      <c r="AL5988"/>
      <c r="AM5988"/>
      <c r="AN5988"/>
      <c r="AO5988"/>
      <c r="AP5988"/>
      <c r="AQ5988"/>
      <c r="AR5988"/>
      <c r="AS5988"/>
      <c r="AT5988"/>
      <c r="AU5988"/>
      <c r="AV5988"/>
      <c r="AW5988"/>
      <c r="AX5988"/>
      <c r="AY5988"/>
      <c r="AZ5988"/>
      <c r="BA5988"/>
      <c r="BB5988"/>
      <c r="BC5988"/>
      <c r="BD5988"/>
      <c r="BE5988"/>
      <c r="BF5988"/>
      <c r="BG5988"/>
      <c r="BH5988"/>
      <c r="BI5988"/>
      <c r="BJ5988"/>
      <c r="BK5988"/>
      <c r="BL5988"/>
      <c r="BM5988"/>
      <c r="BN5988"/>
      <c r="BO5988"/>
      <c r="BP5988"/>
      <c r="BQ5988"/>
      <c r="BR5988"/>
      <c r="BS5988"/>
      <c r="BT5988"/>
      <c r="BU5988"/>
      <c r="BV5988"/>
      <c r="BW5988"/>
      <c r="BX5988"/>
      <c r="BY5988"/>
      <c r="BZ5988"/>
      <c r="CA5988"/>
      <c r="CB5988"/>
      <c r="CC5988"/>
      <c r="CD5988"/>
      <c r="CE5988"/>
      <c r="CF5988"/>
      <c r="CG5988"/>
      <c r="CH5988"/>
      <c r="CI5988"/>
      <c r="CJ5988"/>
      <c r="CK5988"/>
      <c r="CL5988"/>
      <c r="CM5988"/>
      <c r="CN5988"/>
      <c r="CO5988"/>
      <c r="CP5988"/>
      <c r="CQ5988"/>
      <c r="CR5988"/>
      <c r="CS5988"/>
      <c r="CT5988"/>
      <c r="CU5988"/>
      <c r="CV5988"/>
    </row>
    <row r="5989" spans="10:100" x14ac:dyDescent="0.25">
      <c r="J5989"/>
      <c r="K5989"/>
      <c r="L5989"/>
      <c r="M5989"/>
      <c r="N5989"/>
      <c r="O5989"/>
      <c r="P5989"/>
      <c r="Q5989"/>
      <c r="R5989"/>
      <c r="S5989"/>
      <c r="T5989"/>
      <c r="U5989"/>
      <c r="V5989"/>
      <c r="W5989"/>
      <c r="X5989"/>
      <c r="Y5989"/>
      <c r="Z5989"/>
      <c r="AA5989"/>
      <c r="AB5989"/>
      <c r="AC5989"/>
      <c r="AD5989"/>
      <c r="AE5989"/>
      <c r="AF5989"/>
      <c r="AG5989"/>
      <c r="AH5989"/>
      <c r="AI5989"/>
      <c r="AJ5989"/>
      <c r="AK5989"/>
      <c r="AL5989"/>
      <c r="AM5989"/>
      <c r="AN5989"/>
      <c r="AO5989"/>
      <c r="AP5989"/>
      <c r="AQ5989"/>
      <c r="AR5989"/>
      <c r="AS5989"/>
      <c r="AT5989"/>
      <c r="AU5989"/>
      <c r="AV5989"/>
      <c r="AW5989"/>
      <c r="AX5989"/>
      <c r="AY5989"/>
      <c r="AZ5989"/>
      <c r="BA5989"/>
      <c r="BB5989"/>
      <c r="BC5989"/>
      <c r="BD5989"/>
      <c r="BE5989"/>
      <c r="BF5989"/>
      <c r="BG5989"/>
      <c r="BH5989"/>
      <c r="BI5989"/>
      <c r="BJ5989"/>
      <c r="BK5989"/>
      <c r="BL5989"/>
      <c r="BM5989"/>
      <c r="BN5989"/>
      <c r="BO5989"/>
      <c r="BP5989"/>
      <c r="BQ5989"/>
      <c r="BR5989"/>
      <c r="BS5989"/>
      <c r="BT5989"/>
      <c r="BU5989"/>
      <c r="BV5989"/>
      <c r="BW5989"/>
      <c r="BX5989"/>
      <c r="BY5989"/>
      <c r="BZ5989"/>
      <c r="CA5989"/>
      <c r="CB5989"/>
      <c r="CC5989"/>
      <c r="CD5989"/>
      <c r="CE5989"/>
      <c r="CF5989"/>
      <c r="CG5989"/>
      <c r="CH5989"/>
      <c r="CI5989"/>
      <c r="CJ5989"/>
      <c r="CK5989"/>
      <c r="CL5989"/>
      <c r="CM5989"/>
      <c r="CN5989"/>
      <c r="CO5989"/>
      <c r="CP5989"/>
      <c r="CQ5989"/>
      <c r="CR5989"/>
      <c r="CS5989"/>
      <c r="CT5989"/>
      <c r="CU5989"/>
      <c r="CV5989"/>
    </row>
    <row r="5990" spans="10:100" x14ac:dyDescent="0.25">
      <c r="J5990"/>
      <c r="K5990"/>
      <c r="L5990"/>
      <c r="M5990"/>
      <c r="N5990"/>
      <c r="O5990"/>
      <c r="P5990"/>
      <c r="Q5990"/>
      <c r="R5990"/>
      <c r="S5990"/>
      <c r="T5990"/>
      <c r="U5990"/>
      <c r="V5990"/>
      <c r="W5990"/>
      <c r="X5990"/>
      <c r="Y5990"/>
      <c r="Z5990"/>
      <c r="AA5990"/>
      <c r="AB5990"/>
      <c r="AC5990"/>
      <c r="AD5990"/>
      <c r="AE5990"/>
      <c r="AF5990"/>
      <c r="AG5990"/>
      <c r="AH5990"/>
      <c r="AI5990"/>
      <c r="AJ5990"/>
      <c r="AK5990"/>
      <c r="AL5990"/>
      <c r="AM5990"/>
      <c r="AN5990"/>
      <c r="AO5990"/>
      <c r="AP5990"/>
      <c r="AQ5990"/>
      <c r="AR5990"/>
      <c r="AS5990"/>
      <c r="AT5990"/>
      <c r="AU5990"/>
      <c r="AV5990"/>
      <c r="AW5990"/>
      <c r="AX5990"/>
      <c r="AY5990"/>
      <c r="AZ5990"/>
      <c r="BA5990"/>
      <c r="BB5990"/>
      <c r="BC5990"/>
      <c r="BD5990"/>
      <c r="BE5990"/>
      <c r="BF5990"/>
      <c r="BG5990"/>
      <c r="BH5990"/>
      <c r="BI5990"/>
      <c r="BJ5990"/>
      <c r="BK5990"/>
      <c r="BL5990"/>
      <c r="BM5990"/>
      <c r="BN5990"/>
      <c r="BO5990"/>
      <c r="BP5990"/>
      <c r="BQ5990"/>
      <c r="BR5990"/>
      <c r="BS5990"/>
      <c r="BT5990"/>
      <c r="BU5990"/>
      <c r="BV5990"/>
      <c r="BW5990"/>
      <c r="BX5990"/>
      <c r="BY5990"/>
      <c r="BZ5990"/>
      <c r="CA5990"/>
      <c r="CB5990"/>
      <c r="CC5990"/>
      <c r="CD5990"/>
      <c r="CE5990"/>
      <c r="CF5990"/>
      <c r="CG5990"/>
      <c r="CH5990"/>
      <c r="CI5990"/>
      <c r="CJ5990"/>
      <c r="CK5990"/>
      <c r="CL5990"/>
      <c r="CM5990"/>
      <c r="CN5990"/>
      <c r="CO5990"/>
      <c r="CP5990"/>
      <c r="CQ5990"/>
      <c r="CR5990"/>
      <c r="CS5990"/>
      <c r="CT5990"/>
      <c r="CU5990"/>
      <c r="CV5990"/>
    </row>
    <row r="5991" spans="10:100" x14ac:dyDescent="0.25">
      <c r="J5991"/>
      <c r="K5991"/>
      <c r="L5991"/>
      <c r="M5991"/>
      <c r="N5991"/>
      <c r="O5991"/>
      <c r="P5991"/>
      <c r="Q5991"/>
      <c r="R5991"/>
      <c r="S5991"/>
      <c r="T5991"/>
      <c r="U5991"/>
      <c r="V5991"/>
      <c r="W5991"/>
      <c r="X5991"/>
      <c r="Y5991"/>
      <c r="Z5991"/>
      <c r="AA5991"/>
      <c r="AB5991"/>
      <c r="AC5991"/>
      <c r="AD5991"/>
      <c r="AE5991"/>
      <c r="AF5991"/>
      <c r="AG5991"/>
      <c r="AH5991"/>
      <c r="AI5991"/>
      <c r="AJ5991"/>
      <c r="AK5991"/>
      <c r="AL5991"/>
      <c r="AM5991"/>
      <c r="AN5991"/>
      <c r="AO5991"/>
      <c r="AP5991"/>
      <c r="AQ5991"/>
      <c r="AR5991"/>
      <c r="AS5991"/>
      <c r="AT5991"/>
      <c r="AU5991"/>
      <c r="AV5991"/>
      <c r="AW5991"/>
      <c r="AX5991"/>
      <c r="AY5991"/>
      <c r="AZ5991"/>
      <c r="BA5991"/>
      <c r="BB5991"/>
      <c r="BC5991"/>
      <c r="BD5991"/>
      <c r="BE5991"/>
      <c r="BF5991"/>
      <c r="BG5991"/>
      <c r="BH5991"/>
      <c r="BI5991"/>
      <c r="BJ5991"/>
      <c r="BK5991"/>
      <c r="BL5991"/>
      <c r="BM5991"/>
      <c r="BN5991"/>
      <c r="BO5991"/>
      <c r="BP5991"/>
      <c r="BQ5991"/>
      <c r="BR5991"/>
      <c r="BS5991"/>
      <c r="BT5991"/>
      <c r="BU5991"/>
      <c r="BV5991"/>
      <c r="BW5991"/>
      <c r="BX5991"/>
      <c r="BY5991"/>
      <c r="BZ5991"/>
      <c r="CA5991"/>
      <c r="CB5991"/>
      <c r="CC5991"/>
      <c r="CD5991"/>
      <c r="CE5991"/>
      <c r="CF5991"/>
      <c r="CG5991"/>
      <c r="CH5991"/>
      <c r="CI5991"/>
      <c r="CJ5991"/>
      <c r="CK5991"/>
      <c r="CL5991"/>
      <c r="CM5991"/>
      <c r="CN5991"/>
      <c r="CO5991"/>
      <c r="CP5991"/>
      <c r="CQ5991"/>
      <c r="CR5991"/>
      <c r="CS5991"/>
      <c r="CT5991"/>
      <c r="CU5991"/>
      <c r="CV5991"/>
    </row>
    <row r="5992" spans="10:100" x14ac:dyDescent="0.25">
      <c r="J5992"/>
      <c r="K5992"/>
      <c r="L5992"/>
      <c r="M5992"/>
      <c r="N5992"/>
      <c r="O5992"/>
      <c r="P5992"/>
      <c r="Q5992"/>
      <c r="R5992"/>
      <c r="S5992"/>
      <c r="T5992"/>
      <c r="U5992"/>
      <c r="V5992"/>
      <c r="W5992"/>
      <c r="X5992"/>
      <c r="Y5992"/>
      <c r="Z5992"/>
      <c r="AA5992"/>
      <c r="AB5992"/>
      <c r="AC5992"/>
      <c r="AD5992"/>
      <c r="AE5992"/>
      <c r="AF5992"/>
      <c r="AG5992"/>
      <c r="AH5992"/>
      <c r="AI5992"/>
      <c r="AJ5992"/>
      <c r="AK5992"/>
      <c r="AL5992"/>
      <c r="AM5992"/>
      <c r="AN5992"/>
      <c r="AO5992"/>
      <c r="AP5992"/>
      <c r="AQ5992"/>
      <c r="AR5992"/>
      <c r="AS5992"/>
      <c r="AT5992"/>
      <c r="AU5992"/>
      <c r="AV5992"/>
      <c r="AW5992"/>
      <c r="AX5992"/>
      <c r="AY5992"/>
      <c r="AZ5992"/>
      <c r="BA5992"/>
      <c r="BB5992"/>
      <c r="BC5992"/>
      <c r="BD5992"/>
      <c r="BE5992"/>
      <c r="BF5992"/>
      <c r="BG5992"/>
      <c r="BH5992"/>
      <c r="BI5992"/>
      <c r="BJ5992"/>
      <c r="BK5992"/>
      <c r="BL5992"/>
      <c r="BM5992"/>
      <c r="BN5992"/>
      <c r="BO5992"/>
      <c r="BP5992"/>
      <c r="BQ5992"/>
      <c r="BR5992"/>
      <c r="BS5992"/>
      <c r="BT5992"/>
      <c r="BU5992"/>
      <c r="BV5992"/>
      <c r="BW5992"/>
      <c r="BX5992"/>
      <c r="BY5992"/>
      <c r="BZ5992"/>
      <c r="CA5992"/>
      <c r="CB5992"/>
      <c r="CC5992"/>
      <c r="CD5992"/>
      <c r="CE5992"/>
      <c r="CF5992"/>
      <c r="CG5992"/>
      <c r="CH5992"/>
      <c r="CI5992"/>
      <c r="CJ5992"/>
      <c r="CK5992"/>
      <c r="CL5992"/>
      <c r="CM5992"/>
      <c r="CN5992"/>
      <c r="CO5992"/>
      <c r="CP5992"/>
      <c r="CQ5992"/>
      <c r="CR5992"/>
      <c r="CS5992"/>
      <c r="CT5992"/>
      <c r="CU5992"/>
      <c r="CV5992"/>
    </row>
    <row r="5993" spans="10:100" x14ac:dyDescent="0.25">
      <c r="J5993"/>
      <c r="K5993"/>
      <c r="L5993"/>
      <c r="M5993"/>
      <c r="N5993"/>
      <c r="O5993"/>
      <c r="P5993"/>
      <c r="Q5993"/>
      <c r="R5993"/>
      <c r="S5993"/>
      <c r="T5993"/>
      <c r="U5993"/>
      <c r="V5993"/>
      <c r="W5993"/>
      <c r="X5993"/>
      <c r="Y5993"/>
      <c r="Z5993"/>
      <c r="AA5993"/>
      <c r="AB5993"/>
      <c r="AC5993"/>
      <c r="AD5993"/>
      <c r="AE5993"/>
      <c r="AF5993"/>
      <c r="AG5993"/>
      <c r="AH5993"/>
      <c r="AI5993"/>
      <c r="AJ5993"/>
      <c r="AK5993"/>
      <c r="AL5993"/>
      <c r="AM5993"/>
      <c r="AN5993"/>
      <c r="AO5993"/>
      <c r="AP5993"/>
      <c r="AQ5993"/>
      <c r="AR5993"/>
      <c r="AS5993"/>
      <c r="AT5993"/>
      <c r="AU5993"/>
      <c r="AV5993"/>
      <c r="AW5993"/>
      <c r="AX5993"/>
      <c r="AY5993"/>
      <c r="AZ5993"/>
      <c r="BA5993"/>
      <c r="BB5993"/>
      <c r="BC5993"/>
      <c r="BD5993"/>
      <c r="BE5993"/>
      <c r="BF5993"/>
      <c r="BG5993"/>
      <c r="BH5993"/>
      <c r="BI5993"/>
      <c r="BJ5993"/>
      <c r="BK5993"/>
      <c r="BL5993"/>
      <c r="BM5993"/>
      <c r="BN5993"/>
      <c r="BO5993"/>
      <c r="BP5993"/>
      <c r="BQ5993"/>
      <c r="BR5993"/>
      <c r="BS5993"/>
      <c r="BT5993"/>
      <c r="BU5993"/>
      <c r="BV5993"/>
      <c r="BW5993"/>
      <c r="BX5993"/>
      <c r="BY5993"/>
      <c r="BZ5993"/>
      <c r="CA5993"/>
      <c r="CB5993"/>
      <c r="CC5993"/>
      <c r="CD5993"/>
      <c r="CE5993"/>
      <c r="CF5993"/>
      <c r="CG5993"/>
      <c r="CH5993"/>
      <c r="CI5993"/>
      <c r="CJ5993"/>
      <c r="CK5993"/>
      <c r="CL5993"/>
      <c r="CM5993"/>
      <c r="CN5993"/>
      <c r="CO5993"/>
      <c r="CP5993"/>
      <c r="CQ5993"/>
      <c r="CR5993"/>
      <c r="CS5993"/>
      <c r="CT5993"/>
      <c r="CU5993"/>
      <c r="CV5993"/>
    </row>
    <row r="5994" spans="10:100" x14ac:dyDescent="0.25">
      <c r="J5994"/>
      <c r="K5994"/>
      <c r="L5994"/>
      <c r="M5994"/>
      <c r="N5994"/>
      <c r="O5994"/>
      <c r="P5994"/>
      <c r="Q5994"/>
      <c r="R5994"/>
      <c r="S5994"/>
      <c r="T5994"/>
      <c r="U5994"/>
      <c r="V5994"/>
      <c r="W5994"/>
      <c r="X5994"/>
      <c r="Y5994"/>
      <c r="Z5994"/>
      <c r="AA5994"/>
      <c r="AB5994"/>
      <c r="AC5994"/>
      <c r="AD5994"/>
      <c r="AE5994"/>
      <c r="AF5994"/>
      <c r="AG5994"/>
      <c r="AH5994"/>
      <c r="AI5994"/>
      <c r="AJ5994"/>
      <c r="AK5994"/>
      <c r="AL5994"/>
      <c r="AM5994"/>
      <c r="AN5994"/>
      <c r="AO5994"/>
      <c r="AP5994"/>
      <c r="AQ5994"/>
      <c r="AR5994"/>
      <c r="AS5994"/>
      <c r="AT5994"/>
      <c r="AU5994"/>
      <c r="AV5994"/>
      <c r="AW5994"/>
      <c r="AX5994"/>
      <c r="AY5994"/>
      <c r="AZ5994"/>
      <c r="BA5994"/>
      <c r="BB5994"/>
      <c r="BC5994"/>
      <c r="BD5994"/>
      <c r="BE5994"/>
      <c r="BF5994"/>
      <c r="BG5994"/>
      <c r="BH5994"/>
      <c r="BI5994"/>
      <c r="BJ5994"/>
      <c r="BK5994"/>
      <c r="BL5994"/>
      <c r="BM5994"/>
      <c r="BN5994"/>
      <c r="BO5994"/>
      <c r="BP5994"/>
      <c r="BQ5994"/>
      <c r="BR5994"/>
      <c r="BS5994"/>
      <c r="BT5994"/>
      <c r="BU5994"/>
      <c r="BV5994"/>
      <c r="BW5994"/>
      <c r="BX5994"/>
      <c r="BY5994"/>
      <c r="BZ5994"/>
      <c r="CA5994"/>
      <c r="CB5994"/>
      <c r="CC5994"/>
      <c r="CD5994"/>
      <c r="CE5994"/>
      <c r="CF5994"/>
      <c r="CG5994"/>
      <c r="CH5994"/>
      <c r="CI5994"/>
      <c r="CJ5994"/>
      <c r="CK5994"/>
      <c r="CL5994"/>
      <c r="CM5994"/>
      <c r="CN5994"/>
      <c r="CO5994"/>
      <c r="CP5994"/>
      <c r="CQ5994"/>
      <c r="CR5994"/>
      <c r="CS5994"/>
      <c r="CT5994"/>
      <c r="CU5994"/>
      <c r="CV5994"/>
    </row>
    <row r="5995" spans="10:100" x14ac:dyDescent="0.25">
      <c r="J5995"/>
      <c r="K5995"/>
      <c r="L5995"/>
      <c r="M5995"/>
      <c r="N5995"/>
      <c r="O5995"/>
      <c r="P5995"/>
      <c r="Q5995"/>
      <c r="R5995"/>
      <c r="S5995"/>
      <c r="T5995"/>
      <c r="U5995"/>
      <c r="V5995"/>
      <c r="W5995"/>
      <c r="X5995"/>
      <c r="Y5995"/>
      <c r="Z5995"/>
      <c r="AA5995"/>
      <c r="AB5995"/>
      <c r="AC5995"/>
      <c r="AD5995"/>
      <c r="AE5995"/>
      <c r="AF5995"/>
      <c r="AG5995"/>
      <c r="AH5995"/>
      <c r="AI5995"/>
      <c r="AJ5995"/>
      <c r="AK5995"/>
      <c r="AL5995"/>
      <c r="AM5995"/>
      <c r="AN5995"/>
      <c r="AO5995"/>
      <c r="AP5995"/>
      <c r="AQ5995"/>
      <c r="AR5995"/>
      <c r="AS5995"/>
      <c r="AT5995"/>
      <c r="AU5995"/>
      <c r="AV5995"/>
      <c r="AW5995"/>
      <c r="AX5995"/>
      <c r="AY5995"/>
      <c r="AZ5995"/>
      <c r="BA5995"/>
      <c r="BB5995"/>
      <c r="BC5995"/>
      <c r="BD5995"/>
      <c r="BE5995"/>
      <c r="BF5995"/>
      <c r="BG5995"/>
      <c r="BH5995"/>
      <c r="BI5995"/>
      <c r="BJ5995"/>
      <c r="BK5995"/>
      <c r="BL5995"/>
      <c r="BM5995"/>
      <c r="BN5995"/>
      <c r="BO5995"/>
      <c r="BP5995"/>
      <c r="BQ5995"/>
      <c r="BR5995"/>
      <c r="BS5995"/>
      <c r="BT5995"/>
      <c r="BU5995"/>
      <c r="BV5995"/>
      <c r="BW5995"/>
      <c r="BX5995"/>
      <c r="BY5995"/>
      <c r="BZ5995"/>
      <c r="CA5995"/>
      <c r="CB5995"/>
      <c r="CC5995"/>
      <c r="CD5995"/>
      <c r="CE5995"/>
      <c r="CF5995"/>
      <c r="CG5995"/>
      <c r="CH5995"/>
      <c r="CI5995"/>
      <c r="CJ5995"/>
      <c r="CK5995"/>
      <c r="CL5995"/>
      <c r="CM5995"/>
      <c r="CN5995"/>
      <c r="CO5995"/>
      <c r="CP5995"/>
      <c r="CQ5995"/>
      <c r="CR5995"/>
      <c r="CS5995"/>
      <c r="CT5995"/>
      <c r="CU5995"/>
      <c r="CV5995"/>
    </row>
    <row r="5996" spans="10:100" x14ac:dyDescent="0.25">
      <c r="J5996"/>
      <c r="K5996"/>
      <c r="L5996"/>
      <c r="M5996"/>
      <c r="N5996"/>
      <c r="O5996"/>
      <c r="P5996"/>
      <c r="Q5996"/>
      <c r="R5996"/>
      <c r="S5996"/>
      <c r="T5996"/>
      <c r="U5996"/>
      <c r="V5996"/>
      <c r="W5996"/>
      <c r="X5996"/>
      <c r="Y5996"/>
      <c r="Z5996"/>
      <c r="AA5996"/>
      <c r="AB5996"/>
      <c r="AC5996"/>
      <c r="AD5996"/>
      <c r="AE5996"/>
      <c r="AF5996"/>
      <c r="AG5996"/>
      <c r="AH5996"/>
      <c r="AI5996"/>
      <c r="AJ5996"/>
      <c r="AK5996"/>
      <c r="AL5996"/>
      <c r="AM5996"/>
      <c r="AN5996"/>
      <c r="AO5996"/>
      <c r="AP5996"/>
      <c r="AQ5996"/>
      <c r="AR5996"/>
      <c r="AS5996"/>
      <c r="AT5996"/>
      <c r="AU5996"/>
      <c r="AV5996"/>
      <c r="AW5996"/>
      <c r="AX5996"/>
      <c r="AY5996"/>
      <c r="AZ5996"/>
      <c r="BA5996"/>
      <c r="BB5996"/>
      <c r="BC5996"/>
      <c r="BD5996"/>
      <c r="BE5996"/>
      <c r="BF5996"/>
      <c r="BG5996"/>
      <c r="BH5996"/>
      <c r="BI5996"/>
      <c r="BJ5996"/>
      <c r="BK5996"/>
      <c r="BL5996"/>
      <c r="BM5996"/>
      <c r="BN5996"/>
      <c r="BO5996"/>
      <c r="BP5996"/>
      <c r="BQ5996"/>
      <c r="BR5996"/>
      <c r="BS5996"/>
      <c r="BT5996"/>
      <c r="BU5996"/>
      <c r="BV5996"/>
      <c r="BW5996"/>
      <c r="BX5996"/>
      <c r="BY5996"/>
      <c r="BZ5996"/>
      <c r="CA5996"/>
      <c r="CB5996"/>
      <c r="CC5996"/>
      <c r="CD5996"/>
      <c r="CE5996"/>
      <c r="CF5996"/>
      <c r="CG5996"/>
      <c r="CH5996"/>
      <c r="CI5996"/>
      <c r="CJ5996"/>
      <c r="CK5996"/>
      <c r="CL5996"/>
      <c r="CM5996"/>
      <c r="CN5996"/>
      <c r="CO5996"/>
      <c r="CP5996"/>
      <c r="CQ5996"/>
      <c r="CR5996"/>
      <c r="CS5996"/>
      <c r="CT5996"/>
      <c r="CU5996"/>
      <c r="CV5996"/>
    </row>
    <row r="5997" spans="10:100" x14ac:dyDescent="0.25">
      <c r="J5997"/>
      <c r="K5997"/>
      <c r="L5997"/>
      <c r="M5997"/>
      <c r="N5997"/>
      <c r="O5997"/>
      <c r="P5997"/>
      <c r="Q5997"/>
      <c r="R5997"/>
      <c r="S5997"/>
      <c r="T5997"/>
      <c r="U5997"/>
      <c r="V5997"/>
      <c r="W5997"/>
      <c r="X5997"/>
      <c r="Y5997"/>
      <c r="Z5997"/>
      <c r="AA5997"/>
      <c r="AB5997"/>
      <c r="AC5997"/>
      <c r="AD5997"/>
      <c r="AE5997"/>
      <c r="AF5997"/>
      <c r="AG5997"/>
      <c r="AH5997"/>
      <c r="AI5997"/>
      <c r="AJ5997"/>
      <c r="AK5997"/>
      <c r="AL5997"/>
      <c r="AM5997"/>
      <c r="AN5997"/>
      <c r="AO5997"/>
      <c r="AP5997"/>
      <c r="AQ5997"/>
      <c r="AR5997"/>
      <c r="AS5997"/>
      <c r="AT5997"/>
      <c r="AU5997"/>
      <c r="AV5997"/>
      <c r="AW5997"/>
      <c r="AX5997"/>
      <c r="AY5997"/>
      <c r="AZ5997"/>
      <c r="BA5997"/>
      <c r="BB5997"/>
      <c r="BC5997"/>
      <c r="BD5997"/>
      <c r="BE5997"/>
      <c r="BF5997"/>
      <c r="BG5997"/>
      <c r="BH5997"/>
      <c r="BI5997"/>
      <c r="BJ5997"/>
      <c r="BK5997"/>
      <c r="BL5997"/>
      <c r="BM5997"/>
      <c r="BN5997"/>
      <c r="BO5997"/>
      <c r="BP5997"/>
      <c r="BQ5997"/>
      <c r="BR5997"/>
      <c r="BS5997"/>
      <c r="BT5997"/>
      <c r="BU5997"/>
      <c r="BV5997"/>
      <c r="BW5997"/>
      <c r="BX5997"/>
      <c r="BY5997"/>
      <c r="BZ5997"/>
      <c r="CA5997"/>
      <c r="CB5997"/>
      <c r="CC5997"/>
      <c r="CD5997"/>
      <c r="CE5997"/>
      <c r="CF5997"/>
      <c r="CG5997"/>
      <c r="CH5997"/>
      <c r="CI5997"/>
      <c r="CJ5997"/>
      <c r="CK5997"/>
      <c r="CL5997"/>
      <c r="CM5997"/>
      <c r="CN5997"/>
      <c r="CO5997"/>
      <c r="CP5997"/>
      <c r="CQ5997"/>
      <c r="CR5997"/>
      <c r="CS5997"/>
      <c r="CT5997"/>
      <c r="CU5997"/>
      <c r="CV5997"/>
    </row>
    <row r="5998" spans="10:100" x14ac:dyDescent="0.25">
      <c r="J5998"/>
      <c r="K5998"/>
      <c r="L5998"/>
      <c r="M5998"/>
      <c r="N5998"/>
      <c r="O5998"/>
      <c r="P5998"/>
      <c r="Q5998"/>
      <c r="R5998"/>
      <c r="S5998"/>
      <c r="T5998"/>
      <c r="U5998"/>
      <c r="V5998"/>
      <c r="W5998"/>
      <c r="X5998"/>
      <c r="Y5998"/>
      <c r="Z5998"/>
      <c r="AA5998"/>
      <c r="AB5998"/>
      <c r="AC5998"/>
      <c r="AD5998"/>
      <c r="AE5998"/>
      <c r="AF5998"/>
      <c r="AG5998"/>
      <c r="AH5998"/>
      <c r="AI5998"/>
      <c r="AJ5998"/>
      <c r="AK5998"/>
      <c r="AL5998"/>
      <c r="AM5998"/>
      <c r="AN5998"/>
      <c r="AO5998"/>
      <c r="AP5998"/>
      <c r="AQ5998"/>
      <c r="AR5998"/>
      <c r="AS5998"/>
      <c r="AT5998"/>
      <c r="AU5998"/>
      <c r="AV5998"/>
      <c r="AW5998"/>
      <c r="AX5998"/>
      <c r="AY5998"/>
      <c r="AZ5998"/>
      <c r="BA5998"/>
      <c r="BB5998"/>
      <c r="BC5998"/>
      <c r="BD5998"/>
      <c r="BE5998"/>
      <c r="BF5998"/>
      <c r="BG5998"/>
      <c r="BH5998"/>
      <c r="BI5998"/>
      <c r="BJ5998"/>
      <c r="BK5998"/>
      <c r="BL5998"/>
      <c r="BM5998"/>
      <c r="BN5998"/>
      <c r="BO5998"/>
      <c r="BP5998"/>
      <c r="BQ5998"/>
      <c r="BR5998"/>
      <c r="BS5998"/>
      <c r="BT5998"/>
      <c r="BU5998"/>
      <c r="BV5998"/>
      <c r="BW5998"/>
      <c r="BX5998"/>
      <c r="BY5998"/>
      <c r="BZ5998"/>
      <c r="CA5998"/>
      <c r="CB5998"/>
      <c r="CC5998"/>
      <c r="CD5998"/>
      <c r="CE5998"/>
      <c r="CF5998"/>
      <c r="CG5998"/>
      <c r="CH5998"/>
      <c r="CI5998"/>
      <c r="CJ5998"/>
      <c r="CK5998"/>
      <c r="CL5998"/>
      <c r="CM5998"/>
      <c r="CN5998"/>
      <c r="CO5998"/>
      <c r="CP5998"/>
      <c r="CQ5998"/>
      <c r="CR5998"/>
      <c r="CS5998"/>
      <c r="CT5998"/>
      <c r="CU5998"/>
      <c r="CV5998"/>
    </row>
    <row r="5999" spans="10:100" x14ac:dyDescent="0.25">
      <c r="J5999"/>
      <c r="K5999"/>
      <c r="L5999"/>
      <c r="M5999"/>
      <c r="N5999"/>
      <c r="O5999"/>
      <c r="P5999"/>
      <c r="Q5999"/>
      <c r="R5999"/>
      <c r="S5999"/>
      <c r="T5999"/>
      <c r="U5999"/>
      <c r="V5999"/>
      <c r="W5999"/>
      <c r="X5999"/>
      <c r="Y5999"/>
      <c r="Z5999"/>
      <c r="AA5999"/>
      <c r="AB5999"/>
      <c r="AC5999"/>
      <c r="AD5999"/>
      <c r="AE5999"/>
      <c r="AF5999"/>
      <c r="AG5999"/>
      <c r="AH5999"/>
      <c r="AI5999"/>
      <c r="AJ5999"/>
      <c r="AK5999"/>
      <c r="AL5999"/>
      <c r="AM5999"/>
      <c r="AN5999"/>
      <c r="AO5999"/>
      <c r="AP5999"/>
      <c r="AQ5999"/>
      <c r="AR5999"/>
      <c r="AS5999"/>
      <c r="AT5999"/>
      <c r="AU5999"/>
      <c r="AV5999"/>
      <c r="AW5999"/>
      <c r="AX5999"/>
      <c r="AY5999"/>
      <c r="AZ5999"/>
      <c r="BA5999"/>
      <c r="BB5999"/>
      <c r="BC5999"/>
      <c r="BD5999"/>
      <c r="BE5999"/>
      <c r="BF5999"/>
      <c r="BG5999"/>
      <c r="BH5999"/>
      <c r="BI5999"/>
      <c r="BJ5999"/>
      <c r="BK5999"/>
      <c r="BL5999"/>
      <c r="BM5999"/>
      <c r="BN5999"/>
      <c r="BO5999"/>
      <c r="BP5999"/>
      <c r="BQ5999"/>
      <c r="BR5999"/>
      <c r="BS5999"/>
      <c r="BT5999"/>
      <c r="BU5999"/>
      <c r="BV5999"/>
      <c r="BW5999"/>
      <c r="BX5999"/>
      <c r="BY5999"/>
      <c r="BZ5999"/>
      <c r="CA5999"/>
      <c r="CB5999"/>
      <c r="CC5999"/>
      <c r="CD5999"/>
      <c r="CE5999"/>
      <c r="CF5999"/>
      <c r="CG5999"/>
      <c r="CH5999"/>
      <c r="CI5999"/>
      <c r="CJ5999"/>
      <c r="CK5999"/>
      <c r="CL5999"/>
      <c r="CM5999"/>
      <c r="CN5999"/>
      <c r="CO5999"/>
      <c r="CP5999"/>
      <c r="CQ5999"/>
      <c r="CR5999"/>
      <c r="CS5999"/>
      <c r="CT5999"/>
      <c r="CU5999"/>
      <c r="CV5999"/>
    </row>
    <row r="6000" spans="10:100" x14ac:dyDescent="0.25">
      <c r="J6000"/>
      <c r="K6000"/>
      <c r="L6000"/>
      <c r="M6000"/>
      <c r="N6000"/>
      <c r="O6000"/>
      <c r="P6000"/>
      <c r="Q6000"/>
      <c r="R6000"/>
      <c r="S6000"/>
      <c r="T6000"/>
      <c r="U6000"/>
      <c r="V6000"/>
      <c r="W6000"/>
      <c r="X6000"/>
      <c r="Y6000"/>
      <c r="Z6000"/>
      <c r="AA6000"/>
      <c r="AB6000"/>
      <c r="AC6000"/>
      <c r="AD6000"/>
      <c r="AE6000"/>
      <c r="AF6000"/>
      <c r="AG6000"/>
      <c r="AH6000"/>
      <c r="AI6000"/>
      <c r="AJ6000"/>
      <c r="AK6000"/>
      <c r="AL6000"/>
      <c r="AM6000"/>
      <c r="AN6000"/>
      <c r="AO6000"/>
      <c r="AP6000"/>
      <c r="AQ6000"/>
      <c r="AR6000"/>
      <c r="AS6000"/>
      <c r="AT6000"/>
      <c r="AU6000"/>
      <c r="AV6000"/>
      <c r="AW6000"/>
      <c r="AX6000"/>
      <c r="AY6000"/>
      <c r="AZ6000"/>
      <c r="BA6000"/>
      <c r="BB6000"/>
      <c r="BC6000"/>
      <c r="BD6000"/>
      <c r="BE6000"/>
      <c r="BF6000"/>
      <c r="BG6000"/>
      <c r="BH6000"/>
      <c r="BI6000"/>
      <c r="BJ6000"/>
      <c r="BK6000"/>
      <c r="BL6000"/>
      <c r="BM6000"/>
      <c r="BN6000"/>
      <c r="BO6000"/>
      <c r="BP6000"/>
      <c r="BQ6000"/>
      <c r="BR6000"/>
      <c r="BS6000"/>
      <c r="BT6000"/>
      <c r="BU6000"/>
      <c r="BV6000"/>
      <c r="BW6000"/>
      <c r="BX6000"/>
      <c r="BY6000"/>
      <c r="BZ6000"/>
      <c r="CA6000"/>
      <c r="CB6000"/>
      <c r="CC6000"/>
      <c r="CD6000"/>
      <c r="CE6000"/>
      <c r="CF6000"/>
      <c r="CG6000"/>
      <c r="CH6000"/>
      <c r="CI6000"/>
      <c r="CJ6000"/>
      <c r="CK6000"/>
      <c r="CL6000"/>
      <c r="CM6000"/>
      <c r="CN6000"/>
      <c r="CO6000"/>
      <c r="CP6000"/>
      <c r="CQ6000"/>
      <c r="CR6000"/>
      <c r="CS6000"/>
      <c r="CT6000"/>
      <c r="CU6000"/>
      <c r="CV6000"/>
    </row>
    <row r="6001" spans="10:100" x14ac:dyDescent="0.25">
      <c r="J6001"/>
      <c r="K6001"/>
      <c r="L6001"/>
      <c r="M6001"/>
      <c r="N6001"/>
      <c r="O6001"/>
      <c r="P6001"/>
      <c r="Q6001"/>
      <c r="R6001"/>
      <c r="S6001"/>
      <c r="T6001"/>
      <c r="U6001"/>
      <c r="V6001"/>
      <c r="W6001"/>
      <c r="X6001"/>
      <c r="Y6001"/>
      <c r="Z6001"/>
      <c r="AA6001"/>
      <c r="AB6001"/>
      <c r="AC6001"/>
      <c r="AD6001"/>
      <c r="AE6001"/>
      <c r="AF6001"/>
      <c r="AG6001"/>
      <c r="AH6001"/>
      <c r="AI6001"/>
      <c r="AJ6001"/>
      <c r="AK6001"/>
      <c r="AL6001"/>
      <c r="AM6001"/>
      <c r="AN6001"/>
      <c r="AO6001"/>
      <c r="AP6001"/>
      <c r="AQ6001"/>
      <c r="AR6001"/>
      <c r="AS6001"/>
      <c r="AT6001"/>
      <c r="AU6001"/>
      <c r="AV6001"/>
      <c r="AW6001"/>
      <c r="AX6001"/>
      <c r="AY6001"/>
      <c r="AZ6001"/>
      <c r="BA6001"/>
      <c r="BB6001"/>
      <c r="BC6001"/>
      <c r="BD6001"/>
      <c r="BE6001"/>
      <c r="BF6001"/>
      <c r="BG6001"/>
      <c r="BH6001"/>
      <c r="BI6001"/>
      <c r="BJ6001"/>
      <c r="BK6001"/>
      <c r="BL6001"/>
      <c r="BM6001"/>
      <c r="BN6001"/>
      <c r="BO6001"/>
      <c r="BP6001"/>
      <c r="BQ6001"/>
      <c r="BR6001"/>
      <c r="BS6001"/>
      <c r="BT6001"/>
      <c r="BU6001"/>
      <c r="BV6001"/>
      <c r="BW6001"/>
      <c r="BX6001"/>
      <c r="BY6001"/>
      <c r="BZ6001"/>
      <c r="CA6001"/>
      <c r="CB6001"/>
      <c r="CC6001"/>
      <c r="CD6001"/>
      <c r="CE6001"/>
      <c r="CF6001"/>
      <c r="CG6001"/>
      <c r="CH6001"/>
      <c r="CI6001"/>
      <c r="CJ6001"/>
      <c r="CK6001"/>
      <c r="CL6001"/>
      <c r="CM6001"/>
      <c r="CN6001"/>
      <c r="CO6001"/>
      <c r="CP6001"/>
      <c r="CQ6001"/>
      <c r="CR6001"/>
      <c r="CS6001"/>
      <c r="CT6001"/>
      <c r="CU6001"/>
      <c r="CV6001"/>
    </row>
    <row r="6002" spans="10:100" x14ac:dyDescent="0.25">
      <c r="J6002"/>
      <c r="K6002"/>
      <c r="L6002"/>
      <c r="M6002"/>
      <c r="N6002"/>
      <c r="O6002"/>
      <c r="P6002"/>
      <c r="Q6002"/>
      <c r="R6002"/>
      <c r="S6002"/>
      <c r="T6002"/>
      <c r="U6002"/>
      <c r="V6002"/>
      <c r="W6002"/>
      <c r="X6002"/>
      <c r="Y6002"/>
      <c r="Z6002"/>
      <c r="AA6002"/>
      <c r="AB6002"/>
      <c r="AC6002"/>
      <c r="AD6002"/>
      <c r="AE6002"/>
      <c r="AF6002"/>
      <c r="AG6002"/>
      <c r="AH6002"/>
      <c r="AI6002"/>
      <c r="AJ6002"/>
      <c r="AK6002"/>
      <c r="AL6002"/>
      <c r="AM6002"/>
      <c r="AN6002"/>
      <c r="AO6002"/>
      <c r="AP6002"/>
      <c r="AQ6002"/>
      <c r="AR6002"/>
      <c r="AS6002"/>
      <c r="AT6002"/>
      <c r="AU6002"/>
      <c r="AV6002"/>
      <c r="AW6002"/>
      <c r="AX6002"/>
      <c r="AY6002"/>
      <c r="AZ6002"/>
      <c r="BA6002"/>
      <c r="BB6002"/>
      <c r="BC6002"/>
      <c r="BD6002"/>
      <c r="BE6002"/>
      <c r="BF6002"/>
      <c r="BG6002"/>
      <c r="BH6002"/>
      <c r="BI6002"/>
      <c r="BJ6002"/>
      <c r="BK6002"/>
      <c r="BL6002"/>
      <c r="BM6002"/>
      <c r="BN6002"/>
      <c r="BO6002"/>
      <c r="BP6002"/>
      <c r="BQ6002"/>
      <c r="BR6002"/>
      <c r="BS6002"/>
      <c r="BT6002"/>
      <c r="BU6002"/>
      <c r="BV6002"/>
      <c r="BW6002"/>
      <c r="BX6002"/>
      <c r="BY6002"/>
      <c r="BZ6002"/>
      <c r="CA6002"/>
      <c r="CB6002"/>
      <c r="CC6002"/>
      <c r="CD6002"/>
      <c r="CE6002"/>
      <c r="CF6002"/>
      <c r="CG6002"/>
      <c r="CH6002"/>
      <c r="CI6002"/>
      <c r="CJ6002"/>
      <c r="CK6002"/>
      <c r="CL6002"/>
      <c r="CM6002"/>
      <c r="CN6002"/>
      <c r="CO6002"/>
      <c r="CP6002"/>
      <c r="CQ6002"/>
      <c r="CR6002"/>
      <c r="CS6002"/>
      <c r="CT6002"/>
      <c r="CU6002"/>
      <c r="CV6002"/>
    </row>
    <row r="6003" spans="10:100" x14ac:dyDescent="0.25">
      <c r="J6003"/>
      <c r="K6003"/>
      <c r="L6003"/>
      <c r="M6003"/>
      <c r="N6003"/>
      <c r="O6003"/>
      <c r="P6003"/>
      <c r="Q6003"/>
      <c r="R6003"/>
      <c r="S6003"/>
      <c r="T6003"/>
      <c r="U6003"/>
      <c r="V6003"/>
      <c r="W6003"/>
      <c r="X6003"/>
      <c r="Y6003"/>
      <c r="Z6003"/>
      <c r="AA6003"/>
      <c r="AB6003"/>
      <c r="AC6003"/>
      <c r="AD6003"/>
      <c r="AE6003"/>
      <c r="AF6003"/>
      <c r="AG6003"/>
      <c r="AH6003"/>
      <c r="AI6003"/>
      <c r="AJ6003"/>
      <c r="AK6003"/>
      <c r="AL6003"/>
      <c r="AM6003"/>
      <c r="AN6003"/>
      <c r="AO6003"/>
      <c r="AP6003"/>
      <c r="AQ6003"/>
      <c r="AR6003"/>
      <c r="AS6003"/>
      <c r="AT6003"/>
      <c r="AU6003"/>
      <c r="AV6003"/>
      <c r="AW6003"/>
      <c r="AX6003"/>
      <c r="AY6003"/>
      <c r="AZ6003"/>
      <c r="BA6003"/>
      <c r="BB6003"/>
      <c r="BC6003"/>
      <c r="BD6003"/>
      <c r="BE6003"/>
      <c r="BF6003"/>
      <c r="BG6003"/>
      <c r="BH6003"/>
      <c r="BI6003"/>
      <c r="BJ6003"/>
      <c r="BK6003"/>
      <c r="BL6003"/>
      <c r="BM6003"/>
      <c r="BN6003"/>
      <c r="BO6003"/>
      <c r="BP6003"/>
      <c r="BQ6003"/>
      <c r="BR6003"/>
      <c r="BS6003"/>
      <c r="BT6003"/>
      <c r="BU6003"/>
      <c r="BV6003"/>
      <c r="BW6003"/>
      <c r="BX6003"/>
      <c r="BY6003"/>
      <c r="BZ6003"/>
      <c r="CA6003"/>
      <c r="CB6003"/>
      <c r="CC6003"/>
      <c r="CD6003"/>
      <c r="CE6003"/>
      <c r="CF6003"/>
      <c r="CG6003"/>
      <c r="CH6003"/>
      <c r="CI6003"/>
      <c r="CJ6003"/>
      <c r="CK6003"/>
      <c r="CL6003"/>
      <c r="CM6003"/>
      <c r="CN6003"/>
      <c r="CO6003"/>
      <c r="CP6003"/>
      <c r="CQ6003"/>
      <c r="CR6003"/>
      <c r="CS6003"/>
      <c r="CT6003"/>
      <c r="CU6003"/>
      <c r="CV6003"/>
    </row>
    <row r="6004" spans="10:100" x14ac:dyDescent="0.25">
      <c r="J6004"/>
      <c r="K6004"/>
      <c r="L6004"/>
      <c r="M6004"/>
      <c r="N6004"/>
      <c r="O6004"/>
      <c r="P6004"/>
      <c r="Q6004"/>
      <c r="R6004"/>
      <c r="S6004"/>
      <c r="T6004"/>
      <c r="U6004"/>
      <c r="V6004"/>
      <c r="W6004"/>
      <c r="X6004"/>
      <c r="Y6004"/>
      <c r="Z6004"/>
      <c r="AA6004"/>
      <c r="AB6004"/>
      <c r="AC6004"/>
      <c r="AD6004"/>
      <c r="AE6004"/>
      <c r="AF6004"/>
      <c r="AG6004"/>
      <c r="AH6004"/>
      <c r="AI6004"/>
      <c r="AJ6004"/>
      <c r="AK6004"/>
      <c r="AL6004"/>
      <c r="AM6004"/>
      <c r="AN6004"/>
      <c r="AO6004"/>
      <c r="AP6004"/>
      <c r="AQ6004"/>
      <c r="AR6004"/>
      <c r="AS6004"/>
      <c r="AT6004"/>
      <c r="AU6004"/>
      <c r="AV6004"/>
      <c r="AW6004"/>
      <c r="AX6004"/>
      <c r="AY6004"/>
      <c r="AZ6004"/>
      <c r="BA6004"/>
      <c r="BB6004"/>
      <c r="BC6004"/>
      <c r="BD6004"/>
      <c r="BE6004"/>
      <c r="BF6004"/>
      <c r="BG6004"/>
      <c r="BH6004"/>
      <c r="BI6004"/>
      <c r="BJ6004"/>
      <c r="BK6004"/>
      <c r="BL6004"/>
      <c r="BM6004"/>
      <c r="BN6004"/>
      <c r="BO6004"/>
      <c r="BP6004"/>
      <c r="BQ6004"/>
      <c r="BR6004"/>
      <c r="BS6004"/>
      <c r="BT6004"/>
      <c r="BU6004"/>
      <c r="BV6004"/>
      <c r="BW6004"/>
      <c r="BX6004"/>
      <c r="BY6004"/>
      <c r="BZ6004"/>
      <c r="CA6004"/>
      <c r="CB6004"/>
      <c r="CC6004"/>
      <c r="CD6004"/>
      <c r="CE6004"/>
      <c r="CF6004"/>
      <c r="CG6004"/>
      <c r="CH6004"/>
      <c r="CI6004"/>
      <c r="CJ6004"/>
      <c r="CK6004"/>
      <c r="CL6004"/>
      <c r="CM6004"/>
      <c r="CN6004"/>
      <c r="CO6004"/>
      <c r="CP6004"/>
      <c r="CQ6004"/>
      <c r="CR6004"/>
      <c r="CS6004"/>
      <c r="CT6004"/>
      <c r="CU6004"/>
      <c r="CV6004"/>
    </row>
    <row r="6005" spans="10:100" x14ac:dyDescent="0.25">
      <c r="J6005"/>
      <c r="K6005"/>
      <c r="L6005"/>
      <c r="M6005"/>
      <c r="N6005"/>
      <c r="O6005"/>
      <c r="P6005"/>
      <c r="Q6005"/>
      <c r="R6005"/>
      <c r="S6005"/>
      <c r="T6005"/>
      <c r="U6005"/>
      <c r="V6005"/>
      <c r="W6005"/>
      <c r="X6005"/>
      <c r="Y6005"/>
      <c r="Z6005"/>
      <c r="AA6005"/>
      <c r="AB6005"/>
      <c r="AC6005"/>
      <c r="AD6005"/>
      <c r="AE6005"/>
      <c r="AF6005"/>
      <c r="AG6005"/>
      <c r="AH6005"/>
      <c r="AI6005"/>
      <c r="AJ6005"/>
      <c r="AK6005"/>
      <c r="AL6005"/>
      <c r="AM6005"/>
      <c r="AN6005"/>
      <c r="AO6005"/>
      <c r="AP6005"/>
      <c r="AQ6005"/>
      <c r="AR6005"/>
      <c r="AS6005"/>
      <c r="AT6005"/>
      <c r="AU6005"/>
      <c r="AV6005"/>
      <c r="AW6005"/>
      <c r="AX6005"/>
      <c r="AY6005"/>
      <c r="AZ6005"/>
      <c r="BA6005"/>
      <c r="BB6005"/>
      <c r="BC6005"/>
      <c r="BD6005"/>
      <c r="BE6005"/>
      <c r="BF6005"/>
      <c r="BG6005"/>
      <c r="BH6005"/>
      <c r="BI6005"/>
      <c r="BJ6005"/>
      <c r="BK6005"/>
      <c r="BL6005"/>
      <c r="BM6005"/>
      <c r="BN6005"/>
      <c r="BO6005"/>
      <c r="BP6005"/>
      <c r="BQ6005"/>
      <c r="BR6005"/>
      <c r="BS6005"/>
      <c r="BT6005"/>
      <c r="BU6005"/>
      <c r="BV6005"/>
      <c r="BW6005"/>
      <c r="BX6005"/>
      <c r="BY6005"/>
      <c r="BZ6005"/>
      <c r="CA6005"/>
      <c r="CB6005"/>
      <c r="CC6005"/>
      <c r="CD6005"/>
      <c r="CE6005"/>
      <c r="CF6005"/>
      <c r="CG6005"/>
      <c r="CH6005"/>
      <c r="CI6005"/>
      <c r="CJ6005"/>
      <c r="CK6005"/>
      <c r="CL6005"/>
      <c r="CM6005"/>
      <c r="CN6005"/>
      <c r="CO6005"/>
      <c r="CP6005"/>
      <c r="CQ6005"/>
      <c r="CR6005"/>
      <c r="CS6005"/>
      <c r="CT6005"/>
      <c r="CU6005"/>
      <c r="CV6005"/>
    </row>
    <row r="6006" spans="10:100" x14ac:dyDescent="0.25">
      <c r="J6006"/>
      <c r="K6006"/>
      <c r="L6006"/>
      <c r="M6006"/>
      <c r="N6006"/>
      <c r="O6006"/>
      <c r="P6006"/>
      <c r="Q6006"/>
      <c r="R6006"/>
      <c r="S6006"/>
      <c r="T6006"/>
      <c r="U6006"/>
      <c r="V6006"/>
      <c r="W6006"/>
      <c r="X6006"/>
      <c r="Y6006"/>
      <c r="Z6006"/>
      <c r="AA6006"/>
      <c r="AB6006"/>
      <c r="AC6006"/>
      <c r="AD6006"/>
      <c r="AE6006"/>
      <c r="AF6006"/>
      <c r="AG6006"/>
      <c r="AH6006"/>
      <c r="AI6006"/>
      <c r="AJ6006"/>
      <c r="AK6006"/>
      <c r="AL6006"/>
      <c r="AM6006"/>
      <c r="AN6006"/>
      <c r="AO6006"/>
      <c r="AP6006"/>
      <c r="AQ6006"/>
      <c r="AR6006"/>
      <c r="AS6006"/>
      <c r="AT6006"/>
      <c r="AU6006"/>
      <c r="AV6006"/>
      <c r="AW6006"/>
      <c r="AX6006"/>
      <c r="AY6006"/>
      <c r="AZ6006"/>
      <c r="BA6006"/>
      <c r="BB6006"/>
      <c r="BC6006"/>
      <c r="BD6006"/>
      <c r="BE6006"/>
      <c r="BF6006"/>
      <c r="BG6006"/>
      <c r="BH6006"/>
      <c r="BI6006"/>
      <c r="BJ6006"/>
      <c r="BK6006"/>
      <c r="BL6006"/>
      <c r="BM6006"/>
      <c r="BN6006"/>
      <c r="BO6006"/>
      <c r="BP6006"/>
      <c r="BQ6006"/>
      <c r="BR6006"/>
      <c r="BS6006"/>
      <c r="BT6006"/>
      <c r="BU6006"/>
      <c r="BV6006"/>
      <c r="BW6006"/>
      <c r="BX6006"/>
      <c r="BY6006"/>
      <c r="BZ6006"/>
      <c r="CA6006"/>
      <c r="CB6006"/>
      <c r="CC6006"/>
      <c r="CD6006"/>
      <c r="CE6006"/>
      <c r="CF6006"/>
      <c r="CG6006"/>
      <c r="CH6006"/>
      <c r="CI6006"/>
      <c r="CJ6006"/>
      <c r="CK6006"/>
      <c r="CL6006"/>
      <c r="CM6006"/>
      <c r="CN6006"/>
      <c r="CO6006"/>
      <c r="CP6006"/>
      <c r="CQ6006"/>
      <c r="CR6006"/>
      <c r="CS6006"/>
      <c r="CT6006"/>
      <c r="CU6006"/>
      <c r="CV6006"/>
    </row>
    <row r="6007" spans="10:100" x14ac:dyDescent="0.25">
      <c r="J6007"/>
      <c r="K6007"/>
      <c r="L6007"/>
      <c r="M6007"/>
      <c r="N6007"/>
      <c r="O6007"/>
      <c r="P6007"/>
      <c r="Q6007"/>
      <c r="R6007"/>
      <c r="S6007"/>
      <c r="T6007"/>
      <c r="U6007"/>
      <c r="V6007"/>
      <c r="W6007"/>
      <c r="X6007"/>
      <c r="Y6007"/>
      <c r="Z6007"/>
      <c r="AA6007"/>
      <c r="AB6007"/>
      <c r="AC6007"/>
      <c r="AD6007"/>
      <c r="AE6007"/>
      <c r="AF6007"/>
      <c r="AG6007"/>
      <c r="AH6007"/>
      <c r="AI6007"/>
      <c r="AJ6007"/>
      <c r="AK6007"/>
      <c r="AL6007"/>
      <c r="AM6007"/>
      <c r="AN6007"/>
      <c r="AO6007"/>
      <c r="AP6007"/>
      <c r="AQ6007"/>
      <c r="AR6007"/>
      <c r="AS6007"/>
      <c r="AT6007"/>
      <c r="AU6007"/>
      <c r="AV6007"/>
      <c r="AW6007"/>
      <c r="AX6007"/>
      <c r="AY6007"/>
      <c r="AZ6007"/>
      <c r="BA6007"/>
      <c r="BB6007"/>
      <c r="BC6007"/>
      <c r="BD6007"/>
      <c r="BE6007"/>
      <c r="BF6007"/>
      <c r="BG6007"/>
      <c r="BH6007"/>
      <c r="BI6007"/>
      <c r="BJ6007"/>
      <c r="BK6007"/>
      <c r="BL6007"/>
      <c r="BM6007"/>
      <c r="BN6007"/>
      <c r="BO6007"/>
      <c r="BP6007"/>
      <c r="BQ6007"/>
      <c r="BR6007"/>
      <c r="BS6007"/>
      <c r="BT6007"/>
      <c r="BU6007"/>
      <c r="BV6007"/>
      <c r="BW6007"/>
      <c r="BX6007"/>
      <c r="BY6007"/>
      <c r="BZ6007"/>
      <c r="CA6007"/>
      <c r="CB6007"/>
      <c r="CC6007"/>
      <c r="CD6007"/>
      <c r="CE6007"/>
      <c r="CF6007"/>
      <c r="CG6007"/>
      <c r="CH6007"/>
      <c r="CI6007"/>
      <c r="CJ6007"/>
      <c r="CK6007"/>
      <c r="CL6007"/>
      <c r="CM6007"/>
      <c r="CN6007"/>
      <c r="CO6007"/>
      <c r="CP6007"/>
      <c r="CQ6007"/>
      <c r="CR6007"/>
      <c r="CS6007"/>
      <c r="CT6007"/>
      <c r="CU6007"/>
      <c r="CV6007"/>
    </row>
    <row r="6008" spans="10:100" x14ac:dyDescent="0.25">
      <c r="J6008"/>
      <c r="K6008"/>
      <c r="L6008"/>
      <c r="M6008"/>
      <c r="N6008"/>
      <c r="O6008"/>
      <c r="P6008"/>
      <c r="Q6008"/>
      <c r="R6008"/>
      <c r="S6008"/>
      <c r="T6008"/>
      <c r="U6008"/>
      <c r="V6008"/>
      <c r="W6008"/>
      <c r="X6008"/>
      <c r="Y6008"/>
      <c r="Z6008"/>
      <c r="AA6008"/>
      <c r="AB6008"/>
      <c r="AC6008"/>
      <c r="AD6008"/>
      <c r="AE6008"/>
      <c r="AF6008"/>
      <c r="AG6008"/>
      <c r="AH6008"/>
      <c r="AI6008"/>
      <c r="AJ6008"/>
      <c r="AK6008"/>
      <c r="AL6008"/>
      <c r="AM6008"/>
      <c r="AN6008"/>
      <c r="AO6008"/>
      <c r="AP6008"/>
      <c r="AQ6008"/>
      <c r="AR6008"/>
      <c r="AS6008"/>
      <c r="AT6008"/>
      <c r="AU6008"/>
      <c r="AV6008"/>
      <c r="AW6008"/>
      <c r="AX6008"/>
      <c r="AY6008"/>
      <c r="AZ6008"/>
      <c r="BA6008"/>
      <c r="BB6008"/>
      <c r="BC6008"/>
      <c r="BD6008"/>
      <c r="BE6008"/>
      <c r="BF6008"/>
      <c r="BG6008"/>
      <c r="BH6008"/>
      <c r="BI6008"/>
      <c r="BJ6008"/>
      <c r="BK6008"/>
      <c r="BL6008"/>
      <c r="BM6008"/>
      <c r="BN6008"/>
      <c r="BO6008"/>
      <c r="BP6008"/>
      <c r="BQ6008"/>
      <c r="BR6008"/>
      <c r="BS6008"/>
      <c r="BT6008"/>
      <c r="BU6008"/>
      <c r="BV6008"/>
      <c r="BW6008"/>
      <c r="BX6008"/>
      <c r="BY6008"/>
      <c r="BZ6008"/>
      <c r="CA6008"/>
      <c r="CB6008"/>
      <c r="CC6008"/>
      <c r="CD6008"/>
      <c r="CE6008"/>
      <c r="CF6008"/>
      <c r="CG6008"/>
      <c r="CH6008"/>
      <c r="CI6008"/>
      <c r="CJ6008"/>
      <c r="CK6008"/>
      <c r="CL6008"/>
      <c r="CM6008"/>
      <c r="CN6008"/>
      <c r="CO6008"/>
      <c r="CP6008"/>
      <c r="CQ6008"/>
      <c r="CR6008"/>
      <c r="CS6008"/>
      <c r="CT6008"/>
      <c r="CU6008"/>
      <c r="CV6008"/>
    </row>
    <row r="6009" spans="10:100" x14ac:dyDescent="0.25">
      <c r="J6009"/>
      <c r="K6009"/>
      <c r="L6009"/>
      <c r="M6009"/>
      <c r="N6009"/>
      <c r="O6009"/>
      <c r="P6009"/>
      <c r="Q6009"/>
      <c r="R6009"/>
      <c r="S6009"/>
      <c r="T6009"/>
      <c r="U6009"/>
      <c r="V6009"/>
      <c r="W6009"/>
      <c r="X6009"/>
      <c r="Y6009"/>
      <c r="Z6009"/>
      <c r="AA6009"/>
      <c r="AB6009"/>
      <c r="AC6009"/>
      <c r="AD6009"/>
      <c r="AE6009"/>
      <c r="AF6009"/>
      <c r="AG6009"/>
      <c r="AH6009"/>
      <c r="AI6009"/>
      <c r="AJ6009"/>
      <c r="AK6009"/>
      <c r="AL6009"/>
      <c r="AM6009"/>
      <c r="AN6009"/>
      <c r="AO6009"/>
      <c r="AP6009"/>
      <c r="AQ6009"/>
      <c r="AR6009"/>
      <c r="AS6009"/>
      <c r="AT6009"/>
      <c r="AU6009"/>
      <c r="AV6009"/>
      <c r="AW6009"/>
      <c r="AX6009"/>
      <c r="AY6009"/>
      <c r="AZ6009"/>
      <c r="BA6009"/>
      <c r="BB6009"/>
      <c r="BC6009"/>
      <c r="BD6009"/>
      <c r="BE6009"/>
      <c r="BF6009"/>
      <c r="BG6009"/>
      <c r="BH6009"/>
      <c r="BI6009"/>
      <c r="BJ6009"/>
      <c r="BK6009"/>
      <c r="BL6009"/>
      <c r="BM6009"/>
      <c r="BN6009"/>
      <c r="BO6009"/>
      <c r="BP6009"/>
      <c r="BQ6009"/>
      <c r="BR6009"/>
      <c r="BS6009"/>
      <c r="BT6009"/>
      <c r="BU6009"/>
      <c r="BV6009"/>
      <c r="BW6009"/>
      <c r="BX6009"/>
      <c r="BY6009"/>
      <c r="BZ6009"/>
      <c r="CA6009"/>
      <c r="CB6009"/>
      <c r="CC6009"/>
      <c r="CD6009"/>
      <c r="CE6009"/>
      <c r="CF6009"/>
      <c r="CG6009"/>
      <c r="CH6009"/>
      <c r="CI6009"/>
      <c r="CJ6009"/>
      <c r="CK6009"/>
      <c r="CL6009"/>
      <c r="CM6009"/>
      <c r="CN6009"/>
      <c r="CO6009"/>
      <c r="CP6009"/>
      <c r="CQ6009"/>
      <c r="CR6009"/>
      <c r="CS6009"/>
      <c r="CT6009"/>
      <c r="CU6009"/>
      <c r="CV6009"/>
    </row>
    <row r="6010" spans="10:100" x14ac:dyDescent="0.25">
      <c r="J6010"/>
      <c r="K6010"/>
      <c r="L6010"/>
      <c r="M6010"/>
      <c r="N6010"/>
      <c r="O6010"/>
      <c r="P6010"/>
      <c r="Q6010"/>
      <c r="R6010"/>
      <c r="S6010"/>
      <c r="T6010"/>
      <c r="U6010"/>
      <c r="V6010"/>
      <c r="W6010"/>
      <c r="X6010"/>
      <c r="Y6010"/>
      <c r="Z6010"/>
      <c r="AA6010"/>
      <c r="AB6010"/>
      <c r="AC6010"/>
      <c r="AD6010"/>
      <c r="AE6010"/>
      <c r="AF6010"/>
      <c r="AG6010"/>
      <c r="AH6010"/>
      <c r="AI6010"/>
      <c r="AJ6010"/>
      <c r="AK6010"/>
      <c r="AL6010"/>
      <c r="AM6010"/>
      <c r="AN6010"/>
      <c r="AO6010"/>
      <c r="AP6010"/>
      <c r="AQ6010"/>
      <c r="AR6010"/>
      <c r="AS6010"/>
      <c r="AT6010"/>
      <c r="AU6010"/>
      <c r="AV6010"/>
      <c r="AW6010"/>
      <c r="AX6010"/>
      <c r="AY6010"/>
      <c r="AZ6010"/>
      <c r="BA6010"/>
      <c r="BB6010"/>
      <c r="BC6010"/>
      <c r="BD6010"/>
      <c r="BE6010"/>
      <c r="BF6010"/>
      <c r="BG6010"/>
      <c r="BH6010"/>
      <c r="BI6010"/>
      <c r="BJ6010"/>
      <c r="BK6010"/>
      <c r="BL6010"/>
      <c r="BM6010"/>
      <c r="BN6010"/>
      <c r="BO6010"/>
      <c r="BP6010"/>
      <c r="BQ6010"/>
      <c r="BR6010"/>
      <c r="BS6010"/>
      <c r="BT6010"/>
      <c r="BU6010"/>
      <c r="BV6010"/>
      <c r="BW6010"/>
      <c r="BX6010"/>
      <c r="BY6010"/>
      <c r="BZ6010"/>
      <c r="CA6010"/>
      <c r="CB6010"/>
      <c r="CC6010"/>
      <c r="CD6010"/>
      <c r="CE6010"/>
      <c r="CF6010"/>
      <c r="CG6010"/>
      <c r="CH6010"/>
      <c r="CI6010"/>
      <c r="CJ6010"/>
      <c r="CK6010"/>
      <c r="CL6010"/>
      <c r="CM6010"/>
      <c r="CN6010"/>
      <c r="CO6010"/>
      <c r="CP6010"/>
      <c r="CQ6010"/>
      <c r="CR6010"/>
      <c r="CS6010"/>
      <c r="CT6010"/>
      <c r="CU6010"/>
      <c r="CV6010"/>
    </row>
    <row r="6011" spans="10:100" x14ac:dyDescent="0.25">
      <c r="J6011"/>
      <c r="K6011"/>
      <c r="L6011"/>
      <c r="M6011"/>
      <c r="N6011"/>
      <c r="O6011"/>
      <c r="P6011"/>
      <c r="Q6011"/>
      <c r="R6011"/>
      <c r="S6011"/>
      <c r="T6011"/>
      <c r="U6011"/>
      <c r="V6011"/>
      <c r="W6011"/>
      <c r="X6011"/>
      <c r="Y6011"/>
      <c r="Z6011"/>
      <c r="AA6011"/>
      <c r="AB6011"/>
      <c r="AC6011"/>
      <c r="AD6011"/>
      <c r="AE6011"/>
      <c r="AF6011"/>
      <c r="AG6011"/>
      <c r="AH6011"/>
      <c r="AI6011"/>
      <c r="AJ6011"/>
      <c r="AK6011"/>
      <c r="AL6011"/>
      <c r="AM6011"/>
      <c r="AN6011"/>
      <c r="AO6011"/>
      <c r="AP6011"/>
      <c r="AQ6011"/>
      <c r="AR6011"/>
      <c r="AS6011"/>
      <c r="AT6011"/>
      <c r="AU6011"/>
      <c r="AV6011"/>
      <c r="AW6011"/>
      <c r="AX6011"/>
      <c r="AY6011"/>
      <c r="AZ6011"/>
      <c r="BA6011"/>
      <c r="BB6011"/>
      <c r="BC6011"/>
      <c r="BD6011"/>
      <c r="BE6011"/>
      <c r="BF6011"/>
      <c r="BG6011"/>
      <c r="BH6011"/>
      <c r="BI6011"/>
      <c r="BJ6011"/>
      <c r="BK6011"/>
      <c r="BL6011"/>
      <c r="BM6011"/>
      <c r="BN6011"/>
      <c r="BO6011"/>
      <c r="BP6011"/>
      <c r="BQ6011"/>
      <c r="BR6011"/>
      <c r="BS6011"/>
      <c r="BT6011"/>
      <c r="BU6011"/>
      <c r="BV6011"/>
      <c r="BW6011"/>
      <c r="BX6011"/>
      <c r="BY6011"/>
      <c r="BZ6011"/>
      <c r="CA6011"/>
      <c r="CB6011"/>
      <c r="CC6011"/>
      <c r="CD6011"/>
      <c r="CE6011"/>
      <c r="CF6011"/>
      <c r="CG6011"/>
      <c r="CH6011"/>
      <c r="CI6011"/>
      <c r="CJ6011"/>
      <c r="CK6011"/>
      <c r="CL6011"/>
      <c r="CM6011"/>
      <c r="CN6011"/>
      <c r="CO6011"/>
      <c r="CP6011"/>
      <c r="CQ6011"/>
      <c r="CR6011"/>
      <c r="CS6011"/>
      <c r="CT6011"/>
      <c r="CU6011"/>
      <c r="CV6011"/>
    </row>
    <row r="6012" spans="10:100" x14ac:dyDescent="0.25">
      <c r="J6012"/>
      <c r="K6012"/>
      <c r="L6012"/>
      <c r="M6012"/>
      <c r="N6012"/>
      <c r="O6012"/>
      <c r="P6012"/>
      <c r="Q6012"/>
      <c r="R6012"/>
      <c r="S6012"/>
      <c r="T6012"/>
      <c r="U6012"/>
      <c r="V6012"/>
      <c r="W6012"/>
      <c r="X6012"/>
      <c r="Y6012"/>
      <c r="Z6012"/>
      <c r="AA6012"/>
      <c r="AB6012"/>
      <c r="AC6012"/>
      <c r="AD6012"/>
      <c r="AE6012"/>
      <c r="AF6012"/>
      <c r="AG6012"/>
      <c r="AH6012"/>
      <c r="AI6012"/>
      <c r="AJ6012"/>
      <c r="AK6012"/>
      <c r="AL6012"/>
      <c r="AM6012"/>
      <c r="AN6012"/>
      <c r="AO6012"/>
      <c r="AP6012"/>
      <c r="AQ6012"/>
      <c r="AR6012"/>
      <c r="AS6012"/>
      <c r="AT6012"/>
      <c r="AU6012"/>
      <c r="AV6012"/>
      <c r="AW6012"/>
      <c r="AX6012"/>
      <c r="AY6012"/>
      <c r="AZ6012"/>
      <c r="BA6012"/>
      <c r="BB6012"/>
      <c r="BC6012"/>
      <c r="BD6012"/>
      <c r="BE6012"/>
      <c r="BF6012"/>
      <c r="BG6012"/>
      <c r="BH6012"/>
      <c r="BI6012"/>
      <c r="BJ6012"/>
      <c r="BK6012"/>
      <c r="BL6012"/>
      <c r="BM6012"/>
      <c r="BN6012"/>
      <c r="BO6012"/>
      <c r="BP6012"/>
      <c r="BQ6012"/>
      <c r="BR6012"/>
      <c r="BS6012"/>
      <c r="BT6012"/>
      <c r="BU6012"/>
      <c r="BV6012"/>
      <c r="BW6012"/>
      <c r="BX6012"/>
      <c r="BY6012"/>
      <c r="BZ6012"/>
      <c r="CA6012"/>
      <c r="CB6012"/>
      <c r="CC6012"/>
      <c r="CD6012"/>
      <c r="CE6012"/>
      <c r="CF6012"/>
      <c r="CG6012"/>
      <c r="CH6012"/>
      <c r="CI6012"/>
      <c r="CJ6012"/>
      <c r="CK6012"/>
      <c r="CL6012"/>
      <c r="CM6012"/>
      <c r="CN6012"/>
      <c r="CO6012"/>
      <c r="CP6012"/>
      <c r="CQ6012"/>
      <c r="CR6012"/>
      <c r="CS6012"/>
      <c r="CT6012"/>
      <c r="CU6012"/>
      <c r="CV6012"/>
    </row>
    <row r="6013" spans="10:100" x14ac:dyDescent="0.25">
      <c r="J6013"/>
      <c r="K6013"/>
      <c r="L6013"/>
      <c r="M6013"/>
      <c r="N6013"/>
      <c r="O6013"/>
      <c r="P6013"/>
      <c r="Q6013"/>
      <c r="R6013"/>
      <c r="S6013"/>
      <c r="T6013"/>
      <c r="U6013"/>
      <c r="V6013"/>
      <c r="W6013"/>
      <c r="X6013"/>
      <c r="Y6013"/>
      <c r="Z6013"/>
      <c r="AA6013"/>
      <c r="AB6013"/>
      <c r="AC6013"/>
      <c r="AD6013"/>
      <c r="AE6013"/>
      <c r="AF6013"/>
      <c r="AG6013"/>
      <c r="AH6013"/>
      <c r="AI6013"/>
      <c r="AJ6013"/>
      <c r="AK6013"/>
      <c r="AL6013"/>
      <c r="AM6013"/>
      <c r="AN6013"/>
      <c r="AO6013"/>
      <c r="AP6013"/>
      <c r="AQ6013"/>
      <c r="AR6013"/>
      <c r="AS6013"/>
      <c r="AT6013"/>
      <c r="AU6013"/>
      <c r="AV6013"/>
      <c r="AW6013"/>
      <c r="AX6013"/>
      <c r="AY6013"/>
      <c r="AZ6013"/>
      <c r="BA6013"/>
      <c r="BB6013"/>
      <c r="BC6013"/>
      <c r="BD6013"/>
      <c r="BE6013"/>
      <c r="BF6013"/>
      <c r="BG6013"/>
      <c r="BH6013"/>
      <c r="BI6013"/>
      <c r="BJ6013"/>
      <c r="BK6013"/>
      <c r="BL6013"/>
      <c r="BM6013"/>
      <c r="BN6013"/>
      <c r="BO6013"/>
      <c r="BP6013"/>
      <c r="BQ6013"/>
      <c r="BR6013"/>
      <c r="BS6013"/>
      <c r="BT6013"/>
      <c r="BU6013"/>
      <c r="BV6013"/>
      <c r="BW6013"/>
      <c r="BX6013"/>
      <c r="BY6013"/>
      <c r="BZ6013"/>
      <c r="CA6013"/>
      <c r="CB6013"/>
      <c r="CC6013"/>
      <c r="CD6013"/>
      <c r="CE6013"/>
      <c r="CF6013"/>
      <c r="CG6013"/>
      <c r="CH6013"/>
      <c r="CI6013"/>
      <c r="CJ6013"/>
      <c r="CK6013"/>
      <c r="CL6013"/>
      <c r="CM6013"/>
      <c r="CN6013"/>
      <c r="CO6013"/>
      <c r="CP6013"/>
      <c r="CQ6013"/>
      <c r="CR6013"/>
      <c r="CS6013"/>
      <c r="CT6013"/>
      <c r="CU6013"/>
      <c r="CV6013"/>
    </row>
    <row r="6014" spans="10:100" x14ac:dyDescent="0.25">
      <c r="J6014"/>
      <c r="K6014"/>
      <c r="L6014"/>
      <c r="M6014"/>
      <c r="N6014"/>
      <c r="O6014"/>
      <c r="P6014"/>
      <c r="Q6014"/>
      <c r="R6014"/>
      <c r="S6014"/>
      <c r="T6014"/>
      <c r="U6014"/>
      <c r="V6014"/>
      <c r="W6014"/>
      <c r="X6014"/>
      <c r="Y6014"/>
      <c r="Z6014"/>
      <c r="AA6014"/>
      <c r="AB6014"/>
      <c r="AC6014"/>
      <c r="AD6014"/>
      <c r="AE6014"/>
      <c r="AF6014"/>
      <c r="AG6014"/>
      <c r="AH6014"/>
      <c r="AI6014"/>
      <c r="AJ6014"/>
      <c r="AK6014"/>
      <c r="AL6014"/>
      <c r="AM6014"/>
      <c r="AN6014"/>
      <c r="AO6014"/>
      <c r="AP6014"/>
      <c r="AQ6014"/>
      <c r="AR6014"/>
      <c r="AS6014"/>
      <c r="AT6014"/>
      <c r="AU6014"/>
      <c r="AV6014"/>
      <c r="AW6014"/>
      <c r="AX6014"/>
      <c r="AY6014"/>
      <c r="AZ6014"/>
      <c r="BA6014"/>
      <c r="BB6014"/>
      <c r="BC6014"/>
      <c r="BD6014"/>
      <c r="BE6014"/>
      <c r="BF6014"/>
      <c r="BG6014"/>
      <c r="BH6014"/>
      <c r="BI6014"/>
      <c r="BJ6014"/>
      <c r="BK6014"/>
      <c r="BL6014"/>
      <c r="BM6014"/>
      <c r="BN6014"/>
      <c r="BO6014"/>
      <c r="BP6014"/>
      <c r="BQ6014"/>
      <c r="BR6014"/>
      <c r="BS6014"/>
      <c r="BT6014"/>
      <c r="BU6014"/>
      <c r="BV6014"/>
      <c r="BW6014"/>
      <c r="BX6014"/>
      <c r="BY6014"/>
      <c r="BZ6014"/>
      <c r="CA6014"/>
      <c r="CB6014"/>
      <c r="CC6014"/>
      <c r="CD6014"/>
      <c r="CE6014"/>
      <c r="CF6014"/>
      <c r="CG6014"/>
      <c r="CH6014"/>
      <c r="CI6014"/>
      <c r="CJ6014"/>
      <c r="CK6014"/>
      <c r="CL6014"/>
      <c r="CM6014"/>
      <c r="CN6014"/>
      <c r="CO6014"/>
      <c r="CP6014"/>
      <c r="CQ6014"/>
      <c r="CR6014"/>
      <c r="CS6014"/>
      <c r="CT6014"/>
      <c r="CU6014"/>
      <c r="CV6014"/>
    </row>
    <row r="6015" spans="10:100" x14ac:dyDescent="0.25">
      <c r="J6015"/>
      <c r="K6015"/>
      <c r="L6015"/>
      <c r="M6015"/>
      <c r="N6015"/>
      <c r="O6015"/>
      <c r="P6015"/>
      <c r="Q6015"/>
      <c r="R6015"/>
      <c r="S6015"/>
      <c r="T6015"/>
      <c r="U6015"/>
      <c r="V6015"/>
      <c r="W6015"/>
      <c r="X6015"/>
      <c r="Y6015"/>
      <c r="Z6015"/>
      <c r="AA6015"/>
      <c r="AB6015"/>
      <c r="AC6015"/>
      <c r="AD6015"/>
      <c r="AE6015"/>
      <c r="AF6015"/>
      <c r="AG6015"/>
      <c r="AH6015"/>
      <c r="AI6015"/>
      <c r="AJ6015"/>
      <c r="AK6015"/>
      <c r="AL6015"/>
      <c r="AM6015"/>
      <c r="AN6015"/>
      <c r="AO6015"/>
      <c r="AP6015"/>
      <c r="AQ6015"/>
      <c r="AR6015"/>
      <c r="AS6015"/>
      <c r="AT6015"/>
      <c r="AU6015"/>
      <c r="AV6015"/>
      <c r="AW6015"/>
      <c r="AX6015"/>
      <c r="AY6015"/>
      <c r="AZ6015"/>
      <c r="BA6015"/>
      <c r="BB6015"/>
      <c r="BC6015"/>
      <c r="BD6015"/>
      <c r="BE6015"/>
      <c r="BF6015"/>
      <c r="BG6015"/>
      <c r="BH6015"/>
      <c r="BI6015"/>
      <c r="BJ6015"/>
      <c r="BK6015"/>
      <c r="BL6015"/>
      <c r="BM6015"/>
      <c r="BN6015"/>
      <c r="BO6015"/>
      <c r="BP6015"/>
      <c r="BQ6015"/>
      <c r="BR6015"/>
      <c r="BS6015"/>
      <c r="BT6015"/>
      <c r="BU6015"/>
      <c r="BV6015"/>
      <c r="BW6015"/>
      <c r="BX6015"/>
      <c r="BY6015"/>
      <c r="BZ6015"/>
      <c r="CA6015"/>
      <c r="CB6015"/>
      <c r="CC6015"/>
      <c r="CD6015"/>
      <c r="CE6015"/>
      <c r="CF6015"/>
      <c r="CG6015"/>
      <c r="CH6015"/>
      <c r="CI6015"/>
      <c r="CJ6015"/>
      <c r="CK6015"/>
      <c r="CL6015"/>
      <c r="CM6015"/>
      <c r="CN6015"/>
      <c r="CO6015"/>
      <c r="CP6015"/>
      <c r="CQ6015"/>
      <c r="CR6015"/>
      <c r="CS6015"/>
      <c r="CT6015"/>
      <c r="CU6015"/>
      <c r="CV6015"/>
    </row>
    <row r="6016" spans="10:100" x14ac:dyDescent="0.25">
      <c r="J6016"/>
      <c r="K6016"/>
      <c r="L6016"/>
      <c r="M6016"/>
      <c r="N6016"/>
      <c r="O6016"/>
      <c r="P6016"/>
      <c r="Q6016"/>
      <c r="R6016"/>
      <c r="S6016"/>
      <c r="T6016"/>
      <c r="U6016"/>
      <c r="V6016"/>
      <c r="W6016"/>
      <c r="X6016"/>
      <c r="Y6016"/>
      <c r="Z6016"/>
      <c r="AA6016"/>
      <c r="AB6016"/>
      <c r="AC6016"/>
      <c r="AD6016"/>
      <c r="AE6016"/>
      <c r="AF6016"/>
      <c r="AG6016"/>
      <c r="AH6016"/>
      <c r="AI6016"/>
      <c r="AJ6016"/>
      <c r="AK6016"/>
      <c r="AL6016"/>
      <c r="AM6016"/>
      <c r="AN6016"/>
      <c r="AO6016"/>
      <c r="AP6016"/>
      <c r="AQ6016"/>
      <c r="AR6016"/>
      <c r="AS6016"/>
      <c r="AT6016"/>
      <c r="AU6016"/>
      <c r="AV6016"/>
      <c r="AW6016"/>
      <c r="AX6016"/>
      <c r="AY6016"/>
      <c r="AZ6016"/>
      <c r="BA6016"/>
      <c r="BB6016"/>
      <c r="BC6016"/>
      <c r="BD6016"/>
      <c r="BE6016"/>
      <c r="BF6016"/>
      <c r="BG6016"/>
      <c r="BH6016"/>
      <c r="BI6016"/>
      <c r="BJ6016"/>
      <c r="BK6016"/>
      <c r="BL6016"/>
      <c r="BM6016"/>
      <c r="BN6016"/>
      <c r="BO6016"/>
      <c r="BP6016"/>
      <c r="BQ6016"/>
      <c r="BR6016"/>
      <c r="BS6016"/>
      <c r="BT6016"/>
      <c r="BU6016"/>
      <c r="BV6016"/>
      <c r="BW6016"/>
      <c r="BX6016"/>
      <c r="BY6016"/>
      <c r="BZ6016"/>
      <c r="CA6016"/>
      <c r="CB6016"/>
      <c r="CC6016"/>
      <c r="CD6016"/>
      <c r="CE6016"/>
      <c r="CF6016"/>
      <c r="CG6016"/>
      <c r="CH6016"/>
      <c r="CI6016"/>
      <c r="CJ6016"/>
      <c r="CK6016"/>
      <c r="CL6016"/>
      <c r="CM6016"/>
      <c r="CN6016"/>
      <c r="CO6016"/>
      <c r="CP6016"/>
      <c r="CQ6016"/>
      <c r="CR6016"/>
      <c r="CS6016"/>
      <c r="CT6016"/>
      <c r="CU6016"/>
      <c r="CV6016"/>
    </row>
    <row r="6017" spans="10:100" x14ac:dyDescent="0.25">
      <c r="J6017"/>
      <c r="K6017"/>
      <c r="L6017"/>
      <c r="M6017"/>
      <c r="N6017"/>
      <c r="O6017"/>
      <c r="P6017"/>
      <c r="Q6017"/>
      <c r="R6017"/>
      <c r="S6017"/>
      <c r="T6017"/>
      <c r="U6017"/>
      <c r="V6017"/>
      <c r="W6017"/>
      <c r="X6017"/>
      <c r="Y6017"/>
      <c r="Z6017"/>
      <c r="AA6017"/>
      <c r="AB6017"/>
      <c r="AC6017"/>
      <c r="AD6017"/>
      <c r="AE6017"/>
      <c r="AF6017"/>
      <c r="AG6017"/>
      <c r="AH6017"/>
      <c r="AI6017"/>
      <c r="AJ6017"/>
      <c r="AK6017"/>
      <c r="AL6017"/>
      <c r="AM6017"/>
      <c r="AN6017"/>
      <c r="AO6017"/>
      <c r="AP6017"/>
      <c r="AQ6017"/>
      <c r="AR6017"/>
      <c r="AS6017"/>
      <c r="AT6017"/>
      <c r="AU6017"/>
      <c r="AV6017"/>
      <c r="AW6017"/>
      <c r="AX6017"/>
      <c r="AY6017"/>
      <c r="AZ6017"/>
      <c r="BA6017"/>
      <c r="BB6017"/>
      <c r="BC6017"/>
      <c r="BD6017"/>
      <c r="BE6017"/>
      <c r="BF6017"/>
      <c r="BG6017"/>
      <c r="BH6017"/>
      <c r="BI6017"/>
      <c r="BJ6017"/>
      <c r="BK6017"/>
      <c r="BL6017"/>
      <c r="BM6017"/>
      <c r="BN6017"/>
      <c r="BO6017"/>
      <c r="BP6017"/>
      <c r="BQ6017"/>
      <c r="BR6017"/>
      <c r="BS6017"/>
      <c r="BT6017"/>
      <c r="BU6017"/>
      <c r="BV6017"/>
      <c r="BW6017"/>
      <c r="BX6017"/>
      <c r="BY6017"/>
      <c r="BZ6017"/>
      <c r="CA6017"/>
      <c r="CB6017"/>
      <c r="CC6017"/>
      <c r="CD6017"/>
      <c r="CE6017"/>
      <c r="CF6017"/>
      <c r="CG6017"/>
      <c r="CH6017"/>
      <c r="CI6017"/>
      <c r="CJ6017"/>
      <c r="CK6017"/>
      <c r="CL6017"/>
      <c r="CM6017"/>
      <c r="CN6017"/>
      <c r="CO6017"/>
      <c r="CP6017"/>
      <c r="CQ6017"/>
      <c r="CR6017"/>
      <c r="CS6017"/>
      <c r="CT6017"/>
      <c r="CU6017"/>
      <c r="CV6017"/>
    </row>
    <row r="6018" spans="10:100" x14ac:dyDescent="0.25">
      <c r="J6018"/>
      <c r="K6018"/>
      <c r="L6018"/>
      <c r="M6018"/>
      <c r="N6018"/>
      <c r="O6018"/>
      <c r="P6018"/>
      <c r="Q6018"/>
      <c r="R6018"/>
      <c r="S6018"/>
      <c r="T6018"/>
      <c r="U6018"/>
      <c r="V6018"/>
      <c r="W6018"/>
      <c r="X6018"/>
      <c r="Y6018"/>
      <c r="Z6018"/>
      <c r="AA6018"/>
      <c r="AB6018"/>
      <c r="AC6018"/>
      <c r="AD6018"/>
      <c r="AE6018"/>
      <c r="AF6018"/>
      <c r="AG6018"/>
      <c r="AH6018"/>
      <c r="AI6018"/>
      <c r="AJ6018"/>
      <c r="AK6018"/>
      <c r="AL6018"/>
      <c r="AM6018"/>
      <c r="AN6018"/>
      <c r="AO6018"/>
      <c r="AP6018"/>
      <c r="AQ6018"/>
      <c r="AR6018"/>
      <c r="AS6018"/>
      <c r="AT6018"/>
      <c r="AU6018"/>
      <c r="AV6018"/>
      <c r="AW6018"/>
      <c r="AX6018"/>
      <c r="AY6018"/>
      <c r="AZ6018"/>
      <c r="BA6018"/>
      <c r="BB6018"/>
      <c r="BC6018"/>
      <c r="BD6018"/>
      <c r="BE6018"/>
      <c r="BF6018"/>
      <c r="BG6018"/>
      <c r="BH6018"/>
      <c r="BI6018"/>
      <c r="BJ6018"/>
      <c r="BK6018"/>
      <c r="BL6018"/>
      <c r="BM6018"/>
      <c r="BN6018"/>
      <c r="BO6018"/>
      <c r="BP6018"/>
      <c r="BQ6018"/>
      <c r="BR6018"/>
      <c r="BS6018"/>
      <c r="BT6018"/>
      <c r="BU6018"/>
      <c r="BV6018"/>
      <c r="BW6018"/>
      <c r="BX6018"/>
      <c r="BY6018"/>
      <c r="BZ6018"/>
      <c r="CA6018"/>
      <c r="CB6018"/>
      <c r="CC6018"/>
      <c r="CD6018"/>
      <c r="CE6018"/>
      <c r="CF6018"/>
      <c r="CG6018"/>
      <c r="CH6018"/>
      <c r="CI6018"/>
      <c r="CJ6018"/>
      <c r="CK6018"/>
      <c r="CL6018"/>
      <c r="CM6018"/>
      <c r="CN6018"/>
      <c r="CO6018"/>
      <c r="CP6018"/>
      <c r="CQ6018"/>
      <c r="CR6018"/>
      <c r="CS6018"/>
      <c r="CT6018"/>
      <c r="CU6018"/>
      <c r="CV6018"/>
    </row>
    <row r="6019" spans="10:100" x14ac:dyDescent="0.25">
      <c r="J6019"/>
      <c r="K6019"/>
      <c r="L6019"/>
      <c r="M6019"/>
      <c r="N6019"/>
      <c r="O6019"/>
      <c r="P6019"/>
      <c r="Q6019"/>
      <c r="R6019"/>
      <c r="S6019"/>
      <c r="T6019"/>
      <c r="U6019"/>
      <c r="V6019"/>
      <c r="W6019"/>
      <c r="X6019"/>
      <c r="Y6019"/>
      <c r="Z6019"/>
      <c r="AA6019"/>
      <c r="AB6019"/>
      <c r="AC6019"/>
      <c r="AD6019"/>
      <c r="AE6019"/>
      <c r="AF6019"/>
      <c r="AG6019"/>
      <c r="AH6019"/>
      <c r="AI6019"/>
      <c r="AJ6019"/>
      <c r="AK6019"/>
      <c r="AL6019"/>
      <c r="AM6019"/>
      <c r="AN6019"/>
      <c r="AO6019"/>
      <c r="AP6019"/>
      <c r="AQ6019"/>
      <c r="AR6019"/>
      <c r="AS6019"/>
      <c r="AT6019"/>
      <c r="AU6019"/>
      <c r="AV6019"/>
      <c r="AW6019"/>
      <c r="AX6019"/>
      <c r="AY6019"/>
      <c r="AZ6019"/>
      <c r="BA6019"/>
      <c r="BB6019"/>
      <c r="BC6019"/>
      <c r="BD6019"/>
      <c r="BE6019"/>
      <c r="BF6019"/>
      <c r="BG6019"/>
      <c r="BH6019"/>
      <c r="BI6019"/>
      <c r="BJ6019"/>
      <c r="BK6019"/>
      <c r="BL6019"/>
      <c r="BM6019"/>
      <c r="BN6019"/>
      <c r="BO6019"/>
      <c r="BP6019"/>
      <c r="BQ6019"/>
      <c r="BR6019"/>
      <c r="BS6019"/>
      <c r="BT6019"/>
      <c r="BU6019"/>
      <c r="BV6019"/>
      <c r="BW6019"/>
      <c r="BX6019"/>
      <c r="BY6019"/>
      <c r="BZ6019"/>
      <c r="CA6019"/>
      <c r="CB6019"/>
      <c r="CC6019"/>
      <c r="CD6019"/>
      <c r="CE6019"/>
      <c r="CF6019"/>
      <c r="CG6019"/>
      <c r="CH6019"/>
      <c r="CI6019"/>
      <c r="CJ6019"/>
      <c r="CK6019"/>
      <c r="CL6019"/>
      <c r="CM6019"/>
      <c r="CN6019"/>
      <c r="CO6019"/>
      <c r="CP6019"/>
      <c r="CQ6019"/>
      <c r="CR6019"/>
      <c r="CS6019"/>
      <c r="CT6019"/>
      <c r="CU6019"/>
      <c r="CV6019"/>
    </row>
    <row r="6020" spans="10:100" x14ac:dyDescent="0.25">
      <c r="J6020"/>
      <c r="K6020"/>
      <c r="L6020"/>
      <c r="M6020"/>
      <c r="N6020"/>
      <c r="O6020"/>
      <c r="P6020"/>
      <c r="Q6020"/>
      <c r="R6020"/>
      <c r="S6020"/>
      <c r="T6020"/>
      <c r="U6020"/>
      <c r="V6020"/>
      <c r="W6020"/>
      <c r="X6020"/>
      <c r="Y6020"/>
      <c r="Z6020"/>
      <c r="AA6020"/>
      <c r="AB6020"/>
      <c r="AC6020"/>
      <c r="AD6020"/>
      <c r="AE6020"/>
      <c r="AF6020"/>
      <c r="AG6020"/>
      <c r="AH6020"/>
      <c r="AI6020"/>
      <c r="AJ6020"/>
      <c r="AK6020"/>
      <c r="AL6020"/>
      <c r="AM6020"/>
      <c r="AN6020"/>
      <c r="AO6020"/>
      <c r="AP6020"/>
      <c r="AQ6020"/>
      <c r="AR6020"/>
      <c r="AS6020"/>
      <c r="AT6020"/>
      <c r="AU6020"/>
      <c r="AV6020"/>
      <c r="AW6020"/>
      <c r="AX6020"/>
      <c r="AY6020"/>
      <c r="AZ6020"/>
      <c r="BA6020"/>
      <c r="BB6020"/>
      <c r="BC6020"/>
      <c r="BD6020"/>
      <c r="BE6020"/>
      <c r="BF6020"/>
      <c r="BG6020"/>
      <c r="BH6020"/>
      <c r="BI6020"/>
      <c r="BJ6020"/>
      <c r="BK6020"/>
      <c r="BL6020"/>
      <c r="BM6020"/>
      <c r="BN6020"/>
      <c r="BO6020"/>
      <c r="BP6020"/>
      <c r="BQ6020"/>
      <c r="BR6020"/>
      <c r="BS6020"/>
      <c r="BT6020"/>
      <c r="BU6020"/>
      <c r="BV6020"/>
      <c r="BW6020"/>
      <c r="BX6020"/>
      <c r="BY6020"/>
      <c r="BZ6020"/>
      <c r="CA6020"/>
      <c r="CB6020"/>
      <c r="CC6020"/>
      <c r="CD6020"/>
      <c r="CE6020"/>
      <c r="CF6020"/>
      <c r="CG6020"/>
      <c r="CH6020"/>
      <c r="CI6020"/>
      <c r="CJ6020"/>
      <c r="CK6020"/>
      <c r="CL6020"/>
      <c r="CM6020"/>
      <c r="CN6020"/>
      <c r="CO6020"/>
      <c r="CP6020"/>
      <c r="CQ6020"/>
      <c r="CR6020"/>
      <c r="CS6020"/>
      <c r="CT6020"/>
      <c r="CU6020"/>
      <c r="CV6020"/>
    </row>
    <row r="6021" spans="10:100" x14ac:dyDescent="0.25">
      <c r="J6021"/>
      <c r="K6021"/>
      <c r="L6021"/>
      <c r="M6021"/>
      <c r="N6021"/>
      <c r="O6021"/>
      <c r="P6021"/>
      <c r="Q6021"/>
      <c r="R6021"/>
      <c r="S6021"/>
      <c r="T6021"/>
      <c r="U6021"/>
      <c r="V6021"/>
      <c r="W6021"/>
      <c r="X6021"/>
      <c r="Y6021"/>
      <c r="Z6021"/>
      <c r="AA6021"/>
      <c r="AB6021"/>
      <c r="AC6021"/>
      <c r="AD6021"/>
      <c r="AE6021"/>
      <c r="AF6021"/>
      <c r="AG6021"/>
      <c r="AH6021"/>
      <c r="AI6021"/>
      <c r="AJ6021"/>
      <c r="AK6021"/>
      <c r="AL6021"/>
      <c r="AM6021"/>
      <c r="AN6021"/>
      <c r="AO6021"/>
      <c r="AP6021"/>
      <c r="AQ6021"/>
      <c r="AR6021"/>
      <c r="AS6021"/>
      <c r="AT6021"/>
      <c r="AU6021"/>
      <c r="AV6021"/>
      <c r="AW6021"/>
      <c r="AX6021"/>
      <c r="AY6021"/>
      <c r="AZ6021"/>
      <c r="BA6021"/>
      <c r="BB6021"/>
      <c r="BC6021"/>
      <c r="BD6021"/>
      <c r="BE6021"/>
      <c r="BF6021"/>
      <c r="BG6021"/>
      <c r="BH6021"/>
      <c r="BI6021"/>
      <c r="BJ6021"/>
      <c r="BK6021"/>
      <c r="BL6021"/>
      <c r="BM6021"/>
      <c r="BN6021"/>
      <c r="BO6021"/>
      <c r="BP6021"/>
      <c r="BQ6021"/>
      <c r="BR6021"/>
      <c r="BS6021"/>
      <c r="BT6021"/>
      <c r="BU6021"/>
      <c r="BV6021"/>
      <c r="BW6021"/>
      <c r="BX6021"/>
      <c r="BY6021"/>
      <c r="BZ6021"/>
      <c r="CA6021"/>
      <c r="CB6021"/>
      <c r="CC6021"/>
      <c r="CD6021"/>
      <c r="CE6021"/>
      <c r="CF6021"/>
      <c r="CG6021"/>
      <c r="CH6021"/>
      <c r="CI6021"/>
      <c r="CJ6021"/>
      <c r="CK6021"/>
      <c r="CL6021"/>
      <c r="CM6021"/>
      <c r="CN6021"/>
      <c r="CO6021"/>
      <c r="CP6021"/>
      <c r="CQ6021"/>
      <c r="CR6021"/>
      <c r="CS6021"/>
      <c r="CT6021"/>
      <c r="CU6021"/>
      <c r="CV6021"/>
    </row>
    <row r="6022" spans="10:100" x14ac:dyDescent="0.25">
      <c r="J6022"/>
      <c r="K6022"/>
      <c r="L6022"/>
      <c r="M6022"/>
      <c r="N6022"/>
      <c r="O6022"/>
      <c r="P6022"/>
      <c r="Q6022"/>
      <c r="R6022"/>
      <c r="S6022"/>
      <c r="T6022"/>
      <c r="U6022"/>
      <c r="V6022"/>
      <c r="W6022"/>
      <c r="X6022"/>
      <c r="Y6022"/>
      <c r="Z6022"/>
      <c r="AA6022"/>
      <c r="AB6022"/>
      <c r="AC6022"/>
      <c r="AD6022"/>
      <c r="AE6022"/>
      <c r="AF6022"/>
      <c r="AG6022"/>
      <c r="AH6022"/>
      <c r="AI6022"/>
      <c r="AJ6022"/>
      <c r="AK6022"/>
      <c r="AL6022"/>
      <c r="AM6022"/>
      <c r="AN6022"/>
      <c r="AO6022"/>
      <c r="AP6022"/>
      <c r="AQ6022"/>
      <c r="AR6022"/>
      <c r="AS6022"/>
      <c r="AT6022"/>
      <c r="AU6022"/>
      <c r="AV6022"/>
      <c r="AW6022"/>
      <c r="AX6022"/>
      <c r="AY6022"/>
      <c r="AZ6022"/>
      <c r="BA6022"/>
      <c r="BB6022"/>
      <c r="BC6022"/>
      <c r="BD6022"/>
      <c r="BE6022"/>
      <c r="BF6022"/>
      <c r="BG6022"/>
      <c r="BH6022"/>
      <c r="BI6022"/>
      <c r="BJ6022"/>
      <c r="BK6022"/>
      <c r="BL6022"/>
      <c r="BM6022"/>
      <c r="BN6022"/>
      <c r="BO6022"/>
      <c r="BP6022"/>
      <c r="BQ6022"/>
      <c r="BR6022"/>
      <c r="BS6022"/>
      <c r="BT6022"/>
      <c r="BU6022"/>
      <c r="BV6022"/>
      <c r="BW6022"/>
      <c r="BX6022"/>
      <c r="BY6022"/>
      <c r="BZ6022"/>
      <c r="CA6022"/>
      <c r="CB6022"/>
      <c r="CC6022"/>
      <c r="CD6022"/>
      <c r="CE6022"/>
      <c r="CF6022"/>
      <c r="CG6022"/>
      <c r="CH6022"/>
      <c r="CI6022"/>
      <c r="CJ6022"/>
      <c r="CK6022"/>
      <c r="CL6022"/>
      <c r="CM6022"/>
      <c r="CN6022"/>
      <c r="CO6022"/>
      <c r="CP6022"/>
      <c r="CQ6022"/>
      <c r="CR6022"/>
      <c r="CS6022"/>
      <c r="CT6022"/>
      <c r="CU6022"/>
      <c r="CV6022"/>
    </row>
    <row r="6023" spans="10:100" x14ac:dyDescent="0.25">
      <c r="J6023"/>
      <c r="K6023"/>
      <c r="L6023"/>
      <c r="M6023"/>
      <c r="N6023"/>
      <c r="O6023"/>
      <c r="P6023"/>
      <c r="Q6023"/>
      <c r="R6023"/>
      <c r="S6023"/>
      <c r="T6023"/>
      <c r="U6023"/>
      <c r="V6023"/>
      <c r="W6023"/>
      <c r="X6023"/>
      <c r="Y6023"/>
      <c r="Z6023"/>
      <c r="AA6023"/>
      <c r="AB6023"/>
      <c r="AC6023"/>
      <c r="AD6023"/>
      <c r="AE6023"/>
      <c r="AF6023"/>
      <c r="AG6023"/>
      <c r="AH6023"/>
      <c r="AI6023"/>
      <c r="AJ6023"/>
      <c r="AK6023"/>
      <c r="AL6023"/>
      <c r="AM6023"/>
      <c r="AN6023"/>
      <c r="AO6023"/>
      <c r="AP6023"/>
      <c r="AQ6023"/>
      <c r="AR6023"/>
      <c r="AS6023"/>
      <c r="AT6023"/>
      <c r="AU6023"/>
      <c r="AV6023"/>
      <c r="AW6023"/>
      <c r="AX6023"/>
      <c r="AY6023"/>
      <c r="AZ6023"/>
      <c r="BA6023"/>
      <c r="BB6023"/>
      <c r="BC6023"/>
      <c r="BD6023"/>
      <c r="BE6023"/>
      <c r="BF6023"/>
      <c r="BG6023"/>
      <c r="BH6023"/>
      <c r="BI6023"/>
      <c r="BJ6023"/>
      <c r="BK6023"/>
      <c r="BL6023"/>
      <c r="BM6023"/>
      <c r="BN6023"/>
      <c r="BO6023"/>
      <c r="BP6023"/>
      <c r="BQ6023"/>
      <c r="BR6023"/>
      <c r="BS6023"/>
      <c r="BT6023"/>
      <c r="BU6023"/>
      <c r="BV6023"/>
      <c r="BW6023"/>
      <c r="BX6023"/>
      <c r="BY6023"/>
      <c r="BZ6023"/>
      <c r="CA6023"/>
      <c r="CB6023"/>
      <c r="CC6023"/>
      <c r="CD6023"/>
      <c r="CE6023"/>
      <c r="CF6023"/>
      <c r="CG6023"/>
      <c r="CH6023"/>
      <c r="CI6023"/>
      <c r="CJ6023"/>
      <c r="CK6023"/>
      <c r="CL6023"/>
      <c r="CM6023"/>
      <c r="CN6023"/>
      <c r="CO6023"/>
      <c r="CP6023"/>
      <c r="CQ6023"/>
      <c r="CR6023"/>
      <c r="CS6023"/>
      <c r="CT6023"/>
      <c r="CU6023"/>
      <c r="CV6023"/>
    </row>
    <row r="6024" spans="10:100" x14ac:dyDescent="0.25">
      <c r="J6024"/>
      <c r="K6024"/>
      <c r="L6024"/>
      <c r="M6024"/>
      <c r="N6024"/>
      <c r="O6024"/>
      <c r="P6024"/>
      <c r="Q6024"/>
      <c r="R6024"/>
      <c r="S6024"/>
      <c r="T6024"/>
      <c r="U6024"/>
      <c r="V6024"/>
      <c r="W6024"/>
      <c r="X6024"/>
      <c r="Y6024"/>
      <c r="Z6024"/>
      <c r="AA6024"/>
      <c r="AB6024"/>
      <c r="AC6024"/>
      <c r="AD6024"/>
      <c r="AE6024"/>
      <c r="AF6024"/>
      <c r="AG6024"/>
      <c r="AH6024"/>
      <c r="AI6024"/>
      <c r="AJ6024"/>
      <c r="AK6024"/>
      <c r="AL6024"/>
      <c r="AM6024"/>
      <c r="AN6024"/>
      <c r="AO6024"/>
      <c r="AP6024"/>
      <c r="AQ6024"/>
      <c r="AR6024"/>
      <c r="AS6024"/>
      <c r="AT6024"/>
      <c r="AU6024"/>
      <c r="AV6024"/>
      <c r="AW6024"/>
      <c r="AX6024"/>
      <c r="AY6024"/>
      <c r="AZ6024"/>
      <c r="BA6024"/>
      <c r="BB6024"/>
      <c r="BC6024"/>
      <c r="BD6024"/>
      <c r="BE6024"/>
      <c r="BF6024"/>
      <c r="BG6024"/>
      <c r="BH6024"/>
      <c r="BI6024"/>
      <c r="BJ6024"/>
      <c r="BK6024"/>
      <c r="BL6024"/>
      <c r="BM6024"/>
      <c r="BN6024"/>
      <c r="BO6024"/>
      <c r="BP6024"/>
      <c r="BQ6024"/>
      <c r="BR6024"/>
      <c r="BS6024"/>
      <c r="BT6024"/>
      <c r="BU6024"/>
      <c r="BV6024"/>
      <c r="BW6024"/>
      <c r="BX6024"/>
      <c r="BY6024"/>
      <c r="BZ6024"/>
      <c r="CA6024"/>
      <c r="CB6024"/>
      <c r="CC6024"/>
      <c r="CD6024"/>
      <c r="CE6024"/>
      <c r="CF6024"/>
      <c r="CG6024"/>
      <c r="CH6024"/>
      <c r="CI6024"/>
      <c r="CJ6024"/>
      <c r="CK6024"/>
      <c r="CL6024"/>
      <c r="CM6024"/>
      <c r="CN6024"/>
      <c r="CO6024"/>
      <c r="CP6024"/>
      <c r="CQ6024"/>
      <c r="CR6024"/>
      <c r="CS6024"/>
      <c r="CT6024"/>
      <c r="CU6024"/>
      <c r="CV6024"/>
    </row>
    <row r="6025" spans="10:100" x14ac:dyDescent="0.25">
      <c r="J6025"/>
      <c r="K6025"/>
      <c r="L6025"/>
      <c r="M6025"/>
      <c r="N6025"/>
      <c r="O6025"/>
      <c r="P6025"/>
      <c r="Q6025"/>
      <c r="R6025"/>
      <c r="S6025"/>
      <c r="T6025"/>
      <c r="U6025"/>
      <c r="V6025"/>
      <c r="W6025"/>
      <c r="X6025"/>
      <c r="Y6025"/>
      <c r="Z6025"/>
      <c r="AA6025"/>
      <c r="AB6025"/>
      <c r="AC6025"/>
      <c r="AD6025"/>
      <c r="AE6025"/>
      <c r="AF6025"/>
      <c r="AG6025"/>
      <c r="AH6025"/>
      <c r="AI6025"/>
      <c r="AJ6025"/>
      <c r="AK6025"/>
      <c r="AL6025"/>
      <c r="AM6025"/>
      <c r="AN6025"/>
      <c r="AO6025"/>
      <c r="AP6025"/>
      <c r="AQ6025"/>
      <c r="AR6025"/>
      <c r="AS6025"/>
      <c r="AT6025"/>
      <c r="AU6025"/>
      <c r="AV6025"/>
      <c r="AW6025"/>
      <c r="AX6025"/>
      <c r="AY6025"/>
      <c r="AZ6025"/>
      <c r="BA6025"/>
      <c r="BB6025"/>
      <c r="BC6025"/>
      <c r="BD6025"/>
      <c r="BE6025"/>
      <c r="BF6025"/>
      <c r="BG6025"/>
      <c r="BH6025"/>
      <c r="BI6025"/>
      <c r="BJ6025"/>
      <c r="BK6025"/>
      <c r="BL6025"/>
      <c r="BM6025"/>
      <c r="BN6025"/>
      <c r="BO6025"/>
      <c r="BP6025"/>
      <c r="BQ6025"/>
      <c r="BR6025"/>
      <c r="BS6025"/>
      <c r="BT6025"/>
      <c r="BU6025"/>
      <c r="BV6025"/>
      <c r="BW6025"/>
      <c r="BX6025"/>
      <c r="BY6025"/>
      <c r="BZ6025"/>
      <c r="CA6025"/>
      <c r="CB6025"/>
      <c r="CC6025"/>
      <c r="CD6025"/>
      <c r="CE6025"/>
      <c r="CF6025"/>
      <c r="CG6025"/>
      <c r="CH6025"/>
      <c r="CI6025"/>
      <c r="CJ6025"/>
      <c r="CK6025"/>
      <c r="CL6025"/>
      <c r="CM6025"/>
      <c r="CN6025"/>
      <c r="CO6025"/>
      <c r="CP6025"/>
      <c r="CQ6025"/>
      <c r="CR6025"/>
      <c r="CS6025"/>
      <c r="CT6025"/>
      <c r="CU6025"/>
      <c r="CV6025"/>
    </row>
    <row r="6026" spans="10:100" x14ac:dyDescent="0.25">
      <c r="J6026"/>
      <c r="K6026"/>
      <c r="L6026"/>
      <c r="M6026"/>
      <c r="N6026"/>
      <c r="O6026"/>
      <c r="P6026"/>
      <c r="Q6026"/>
      <c r="R6026"/>
      <c r="S6026"/>
      <c r="T6026"/>
      <c r="U6026"/>
      <c r="V6026"/>
      <c r="W6026"/>
      <c r="X6026"/>
      <c r="Y6026"/>
      <c r="Z6026"/>
      <c r="AA6026"/>
      <c r="AB6026"/>
      <c r="AC6026"/>
      <c r="AD6026"/>
      <c r="AE6026"/>
      <c r="AF6026"/>
      <c r="AG6026"/>
      <c r="AH6026"/>
      <c r="AI6026"/>
      <c r="AJ6026"/>
      <c r="AK6026"/>
      <c r="AL6026"/>
      <c r="AM6026"/>
      <c r="AN6026"/>
      <c r="AO6026"/>
      <c r="AP6026"/>
      <c r="AQ6026"/>
      <c r="AR6026"/>
      <c r="AS6026"/>
      <c r="AT6026"/>
      <c r="AU6026"/>
      <c r="AV6026"/>
      <c r="AW6026"/>
      <c r="AX6026"/>
      <c r="AY6026"/>
      <c r="AZ6026"/>
      <c r="BA6026"/>
      <c r="BB6026"/>
      <c r="BC6026"/>
      <c r="BD6026"/>
      <c r="BE6026"/>
      <c r="BF6026"/>
      <c r="BG6026"/>
      <c r="BH6026"/>
      <c r="BI6026"/>
      <c r="BJ6026"/>
      <c r="BK6026"/>
      <c r="BL6026"/>
      <c r="BM6026"/>
      <c r="BN6026"/>
      <c r="BO6026"/>
      <c r="BP6026"/>
      <c r="BQ6026"/>
      <c r="BR6026"/>
      <c r="BS6026"/>
      <c r="BT6026"/>
      <c r="BU6026"/>
      <c r="BV6026"/>
      <c r="BW6026"/>
      <c r="BX6026"/>
      <c r="BY6026"/>
      <c r="BZ6026"/>
      <c r="CA6026"/>
      <c r="CB6026"/>
      <c r="CC6026"/>
      <c r="CD6026"/>
      <c r="CE6026"/>
      <c r="CF6026"/>
      <c r="CG6026"/>
      <c r="CH6026"/>
      <c r="CI6026"/>
      <c r="CJ6026"/>
      <c r="CK6026"/>
      <c r="CL6026"/>
      <c r="CM6026"/>
      <c r="CN6026"/>
      <c r="CO6026"/>
      <c r="CP6026"/>
      <c r="CQ6026"/>
      <c r="CR6026"/>
      <c r="CS6026"/>
      <c r="CT6026"/>
      <c r="CU6026"/>
      <c r="CV6026"/>
    </row>
    <row r="6027" spans="10:100" x14ac:dyDescent="0.25">
      <c r="J6027"/>
      <c r="K6027"/>
      <c r="L6027"/>
      <c r="M6027"/>
      <c r="N6027"/>
      <c r="O6027"/>
      <c r="P6027"/>
      <c r="Q6027"/>
      <c r="R6027"/>
      <c r="S6027"/>
      <c r="T6027"/>
      <c r="U6027"/>
      <c r="V6027"/>
      <c r="W6027"/>
      <c r="X6027"/>
      <c r="Y6027"/>
      <c r="Z6027"/>
      <c r="AA6027"/>
      <c r="AB6027"/>
      <c r="AC6027"/>
      <c r="AD6027"/>
      <c r="AE6027"/>
      <c r="AF6027"/>
      <c r="AG6027"/>
      <c r="AH6027"/>
      <c r="AI6027"/>
      <c r="AJ6027"/>
      <c r="AK6027"/>
      <c r="AL6027"/>
      <c r="AM6027"/>
      <c r="AN6027"/>
      <c r="AO6027"/>
      <c r="AP6027"/>
      <c r="AQ6027"/>
      <c r="AR6027"/>
      <c r="AS6027"/>
      <c r="AT6027"/>
      <c r="AU6027"/>
      <c r="AV6027"/>
      <c r="AW6027"/>
      <c r="AX6027"/>
      <c r="AY6027"/>
      <c r="AZ6027"/>
      <c r="BA6027"/>
      <c r="BB6027"/>
      <c r="BC6027"/>
      <c r="BD6027"/>
      <c r="BE6027"/>
      <c r="BF6027"/>
      <c r="BG6027"/>
      <c r="BH6027"/>
      <c r="BI6027"/>
      <c r="BJ6027"/>
      <c r="BK6027"/>
      <c r="BL6027"/>
      <c r="BM6027"/>
      <c r="BN6027"/>
      <c r="BO6027"/>
      <c r="BP6027"/>
      <c r="BQ6027"/>
      <c r="BR6027"/>
      <c r="BS6027"/>
      <c r="BT6027"/>
      <c r="BU6027"/>
      <c r="BV6027"/>
      <c r="BW6027"/>
      <c r="BX6027"/>
      <c r="BY6027"/>
      <c r="BZ6027"/>
      <c r="CA6027"/>
      <c r="CB6027"/>
      <c r="CC6027"/>
      <c r="CD6027"/>
      <c r="CE6027"/>
      <c r="CF6027"/>
      <c r="CG6027"/>
      <c r="CH6027"/>
      <c r="CI6027"/>
      <c r="CJ6027"/>
      <c r="CK6027"/>
      <c r="CL6027"/>
      <c r="CM6027"/>
      <c r="CN6027"/>
      <c r="CO6027"/>
      <c r="CP6027"/>
      <c r="CQ6027"/>
      <c r="CR6027"/>
      <c r="CS6027"/>
      <c r="CT6027"/>
      <c r="CU6027"/>
      <c r="CV6027"/>
    </row>
    <row r="6028" spans="10:100" x14ac:dyDescent="0.25">
      <c r="J6028"/>
      <c r="K6028"/>
      <c r="L6028"/>
      <c r="M6028"/>
      <c r="N6028"/>
      <c r="O6028"/>
      <c r="P6028"/>
      <c r="Q6028"/>
      <c r="R6028"/>
      <c r="S6028"/>
      <c r="T6028"/>
      <c r="U6028"/>
      <c r="V6028"/>
      <c r="W6028"/>
      <c r="X6028"/>
      <c r="Y6028"/>
      <c r="Z6028"/>
      <c r="AA6028"/>
      <c r="AB6028"/>
      <c r="AC6028"/>
      <c r="AD6028"/>
      <c r="AE6028"/>
      <c r="AF6028"/>
      <c r="AG6028"/>
      <c r="AH6028"/>
      <c r="AI6028"/>
      <c r="AJ6028"/>
      <c r="AK6028"/>
      <c r="AL6028"/>
      <c r="AM6028"/>
      <c r="AN6028"/>
      <c r="AO6028"/>
      <c r="AP6028"/>
      <c r="AQ6028"/>
      <c r="AR6028"/>
      <c r="AS6028"/>
      <c r="AT6028"/>
      <c r="AU6028"/>
      <c r="AV6028"/>
      <c r="AW6028"/>
      <c r="AX6028"/>
      <c r="AY6028"/>
      <c r="AZ6028"/>
      <c r="BA6028"/>
      <c r="BB6028"/>
      <c r="BC6028"/>
      <c r="BD6028"/>
      <c r="BE6028"/>
      <c r="BF6028"/>
      <c r="BG6028"/>
      <c r="BH6028"/>
      <c r="BI6028"/>
      <c r="BJ6028"/>
      <c r="BK6028"/>
      <c r="BL6028"/>
      <c r="BM6028"/>
      <c r="BN6028"/>
      <c r="BO6028"/>
      <c r="BP6028"/>
      <c r="BQ6028"/>
      <c r="BR6028"/>
      <c r="BS6028"/>
      <c r="BT6028"/>
      <c r="BU6028"/>
      <c r="BV6028"/>
      <c r="BW6028"/>
      <c r="BX6028"/>
      <c r="BY6028"/>
      <c r="BZ6028"/>
      <c r="CA6028"/>
      <c r="CB6028"/>
      <c r="CC6028"/>
      <c r="CD6028"/>
      <c r="CE6028"/>
      <c r="CF6028"/>
      <c r="CG6028"/>
      <c r="CH6028"/>
      <c r="CI6028"/>
      <c r="CJ6028"/>
      <c r="CK6028"/>
      <c r="CL6028"/>
      <c r="CM6028"/>
      <c r="CN6028"/>
      <c r="CO6028"/>
      <c r="CP6028"/>
      <c r="CQ6028"/>
      <c r="CR6028"/>
      <c r="CS6028"/>
      <c r="CT6028"/>
      <c r="CU6028"/>
      <c r="CV6028"/>
    </row>
    <row r="6029" spans="10:100" x14ac:dyDescent="0.25">
      <c r="J6029"/>
      <c r="K6029"/>
      <c r="L6029"/>
      <c r="M6029"/>
      <c r="N6029"/>
      <c r="O6029"/>
      <c r="P6029"/>
      <c r="Q6029"/>
      <c r="R6029"/>
      <c r="S6029"/>
      <c r="T6029"/>
      <c r="U6029"/>
      <c r="V6029"/>
      <c r="W6029"/>
      <c r="X6029"/>
      <c r="Y6029"/>
      <c r="Z6029"/>
      <c r="AA6029"/>
      <c r="AB6029"/>
      <c r="AC6029"/>
      <c r="AD6029"/>
      <c r="AE6029"/>
      <c r="AF6029"/>
      <c r="AG6029"/>
      <c r="AH6029"/>
      <c r="AI6029"/>
      <c r="AJ6029"/>
      <c r="AK6029"/>
      <c r="AL6029"/>
      <c r="AM6029"/>
      <c r="AN6029"/>
      <c r="AO6029"/>
      <c r="AP6029"/>
      <c r="AQ6029"/>
      <c r="AR6029"/>
      <c r="AS6029"/>
      <c r="AT6029"/>
      <c r="AU6029"/>
      <c r="AV6029"/>
      <c r="AW6029"/>
      <c r="AX6029"/>
      <c r="AY6029"/>
      <c r="AZ6029"/>
      <c r="BA6029"/>
      <c r="BB6029"/>
      <c r="BC6029"/>
      <c r="BD6029"/>
      <c r="BE6029"/>
      <c r="BF6029"/>
      <c r="BG6029"/>
      <c r="BH6029"/>
      <c r="BI6029"/>
      <c r="BJ6029"/>
      <c r="BK6029"/>
      <c r="BL6029"/>
      <c r="BM6029"/>
      <c r="BN6029"/>
      <c r="BO6029"/>
      <c r="BP6029"/>
      <c r="BQ6029"/>
      <c r="BR6029"/>
      <c r="BS6029"/>
      <c r="BT6029"/>
      <c r="BU6029"/>
      <c r="BV6029"/>
      <c r="BW6029"/>
      <c r="BX6029"/>
      <c r="BY6029"/>
      <c r="BZ6029"/>
      <c r="CA6029"/>
      <c r="CB6029"/>
      <c r="CC6029"/>
      <c r="CD6029"/>
      <c r="CE6029"/>
      <c r="CF6029"/>
      <c r="CG6029"/>
      <c r="CH6029"/>
      <c r="CI6029"/>
      <c r="CJ6029"/>
      <c r="CK6029"/>
      <c r="CL6029"/>
      <c r="CM6029"/>
      <c r="CN6029"/>
      <c r="CO6029"/>
      <c r="CP6029"/>
      <c r="CQ6029"/>
      <c r="CR6029"/>
      <c r="CS6029"/>
      <c r="CT6029"/>
      <c r="CU6029"/>
      <c r="CV6029"/>
    </row>
    <row r="6030" spans="10:100" x14ac:dyDescent="0.25">
      <c r="J6030"/>
      <c r="K6030"/>
      <c r="L6030"/>
      <c r="M6030"/>
      <c r="N6030"/>
      <c r="O6030"/>
      <c r="P6030"/>
      <c r="Q6030"/>
      <c r="R6030"/>
      <c r="S6030"/>
      <c r="T6030"/>
      <c r="U6030"/>
      <c r="V6030"/>
      <c r="W6030"/>
      <c r="X6030"/>
      <c r="Y6030"/>
      <c r="Z6030"/>
      <c r="AA6030"/>
      <c r="AB6030"/>
      <c r="AC6030"/>
      <c r="AD6030"/>
      <c r="AE6030"/>
      <c r="AF6030"/>
      <c r="AG6030"/>
      <c r="AH6030"/>
      <c r="AI6030"/>
      <c r="AJ6030"/>
      <c r="AK6030"/>
      <c r="AL6030"/>
      <c r="AM6030"/>
      <c r="AN6030"/>
      <c r="AO6030"/>
      <c r="AP6030"/>
      <c r="AQ6030"/>
      <c r="AR6030"/>
      <c r="AS6030"/>
      <c r="AT6030"/>
      <c r="AU6030"/>
      <c r="AV6030"/>
      <c r="AW6030"/>
      <c r="AX6030"/>
      <c r="AY6030"/>
      <c r="AZ6030"/>
      <c r="BA6030"/>
      <c r="BB6030"/>
      <c r="BC6030"/>
      <c r="BD6030"/>
      <c r="BE6030"/>
      <c r="BF6030"/>
      <c r="BG6030"/>
      <c r="BH6030"/>
      <c r="BI6030"/>
      <c r="BJ6030"/>
      <c r="BK6030"/>
      <c r="BL6030"/>
      <c r="BM6030"/>
      <c r="BN6030"/>
      <c r="BO6030"/>
      <c r="BP6030"/>
      <c r="BQ6030"/>
      <c r="BR6030"/>
      <c r="BS6030"/>
      <c r="BT6030"/>
      <c r="BU6030"/>
      <c r="BV6030"/>
      <c r="BW6030"/>
      <c r="BX6030"/>
      <c r="BY6030"/>
      <c r="BZ6030"/>
      <c r="CA6030"/>
      <c r="CB6030"/>
      <c r="CC6030"/>
      <c r="CD6030"/>
      <c r="CE6030"/>
      <c r="CF6030"/>
      <c r="CG6030"/>
      <c r="CH6030"/>
      <c r="CI6030"/>
      <c r="CJ6030"/>
      <c r="CK6030"/>
      <c r="CL6030"/>
      <c r="CM6030"/>
      <c r="CN6030"/>
      <c r="CO6030"/>
      <c r="CP6030"/>
      <c r="CQ6030"/>
      <c r="CR6030"/>
      <c r="CS6030"/>
      <c r="CT6030"/>
      <c r="CU6030"/>
      <c r="CV6030"/>
    </row>
    <row r="6031" spans="10:100" x14ac:dyDescent="0.25">
      <c r="J6031"/>
      <c r="K6031"/>
      <c r="L6031"/>
      <c r="M6031"/>
      <c r="N6031"/>
      <c r="O6031"/>
      <c r="P6031"/>
      <c r="Q6031"/>
      <c r="R6031"/>
      <c r="S6031"/>
      <c r="T6031"/>
      <c r="U6031"/>
      <c r="V6031"/>
      <c r="W6031"/>
      <c r="X6031"/>
      <c r="Y6031"/>
      <c r="Z6031"/>
      <c r="AA6031"/>
      <c r="AB6031"/>
      <c r="AC6031"/>
      <c r="AD6031"/>
      <c r="AE6031"/>
      <c r="AF6031"/>
      <c r="AG6031"/>
      <c r="AH6031"/>
      <c r="AI6031"/>
      <c r="AJ6031"/>
      <c r="AK6031"/>
      <c r="AL6031"/>
      <c r="AM6031"/>
      <c r="AN6031"/>
      <c r="AO6031"/>
      <c r="AP6031"/>
      <c r="AQ6031"/>
      <c r="AR6031"/>
      <c r="AS6031"/>
      <c r="AT6031"/>
      <c r="AU6031"/>
      <c r="AV6031"/>
      <c r="AW6031"/>
      <c r="AX6031"/>
      <c r="AY6031"/>
      <c r="AZ6031"/>
      <c r="BA6031"/>
      <c r="BB6031"/>
      <c r="BC6031"/>
      <c r="BD6031"/>
      <c r="BE6031"/>
      <c r="BF6031"/>
      <c r="BG6031"/>
      <c r="BH6031"/>
      <c r="BI6031"/>
      <c r="BJ6031"/>
      <c r="BK6031"/>
      <c r="BL6031"/>
      <c r="BM6031"/>
      <c r="BN6031"/>
      <c r="BO6031"/>
      <c r="BP6031"/>
      <c r="BQ6031"/>
      <c r="BR6031"/>
      <c r="BS6031"/>
      <c r="BT6031"/>
      <c r="BU6031"/>
      <c r="BV6031"/>
      <c r="BW6031"/>
      <c r="BX6031"/>
      <c r="BY6031"/>
      <c r="BZ6031"/>
      <c r="CA6031"/>
      <c r="CB6031"/>
      <c r="CC6031"/>
      <c r="CD6031"/>
      <c r="CE6031"/>
      <c r="CF6031"/>
      <c r="CG6031"/>
      <c r="CH6031"/>
      <c r="CI6031"/>
      <c r="CJ6031"/>
      <c r="CK6031"/>
      <c r="CL6031"/>
      <c r="CM6031"/>
      <c r="CN6031"/>
      <c r="CO6031"/>
      <c r="CP6031"/>
      <c r="CQ6031"/>
      <c r="CR6031"/>
      <c r="CS6031"/>
      <c r="CT6031"/>
      <c r="CU6031"/>
      <c r="CV6031"/>
    </row>
    <row r="6032" spans="10:100" x14ac:dyDescent="0.25">
      <c r="J6032"/>
      <c r="K6032"/>
      <c r="L6032"/>
      <c r="M6032"/>
      <c r="N6032"/>
      <c r="O6032"/>
      <c r="P6032"/>
      <c r="Q6032"/>
      <c r="R6032"/>
      <c r="S6032"/>
      <c r="T6032"/>
      <c r="U6032"/>
      <c r="V6032"/>
      <c r="W6032"/>
      <c r="X6032"/>
      <c r="Y6032"/>
      <c r="Z6032"/>
      <c r="AA6032"/>
      <c r="AB6032"/>
      <c r="AC6032"/>
      <c r="AD6032"/>
      <c r="AE6032"/>
      <c r="AF6032"/>
      <c r="AG6032"/>
      <c r="AH6032"/>
      <c r="AI6032"/>
      <c r="AJ6032"/>
      <c r="AK6032"/>
      <c r="AL6032"/>
      <c r="AM6032"/>
      <c r="AN6032"/>
      <c r="AO6032"/>
      <c r="AP6032"/>
      <c r="AQ6032"/>
      <c r="AR6032"/>
      <c r="AS6032"/>
      <c r="AT6032"/>
      <c r="AU6032"/>
      <c r="AV6032"/>
      <c r="AW6032"/>
      <c r="AX6032"/>
      <c r="AY6032"/>
      <c r="AZ6032"/>
      <c r="BA6032"/>
      <c r="BB6032"/>
      <c r="BC6032"/>
      <c r="BD6032"/>
      <c r="BE6032"/>
      <c r="BF6032"/>
      <c r="BG6032"/>
      <c r="BH6032"/>
      <c r="BI6032"/>
      <c r="BJ6032"/>
      <c r="BK6032"/>
      <c r="BL6032"/>
      <c r="BM6032"/>
      <c r="BN6032"/>
      <c r="BO6032"/>
      <c r="BP6032"/>
      <c r="BQ6032"/>
      <c r="BR6032"/>
      <c r="BS6032"/>
      <c r="BT6032"/>
      <c r="BU6032"/>
      <c r="BV6032"/>
      <c r="BW6032"/>
      <c r="BX6032"/>
      <c r="BY6032"/>
      <c r="BZ6032"/>
      <c r="CA6032"/>
      <c r="CB6032"/>
      <c r="CC6032"/>
      <c r="CD6032"/>
      <c r="CE6032"/>
      <c r="CF6032"/>
      <c r="CG6032"/>
      <c r="CH6032"/>
      <c r="CI6032"/>
      <c r="CJ6032"/>
      <c r="CK6032"/>
      <c r="CL6032"/>
      <c r="CM6032"/>
      <c r="CN6032"/>
      <c r="CO6032"/>
      <c r="CP6032"/>
      <c r="CQ6032"/>
      <c r="CR6032"/>
      <c r="CS6032"/>
      <c r="CT6032"/>
      <c r="CU6032"/>
      <c r="CV6032"/>
    </row>
    <row r="6033" spans="10:100" x14ac:dyDescent="0.25">
      <c r="J6033"/>
      <c r="K6033"/>
      <c r="L6033"/>
      <c r="M6033"/>
      <c r="N6033"/>
      <c r="O6033"/>
      <c r="P6033"/>
      <c r="Q6033"/>
      <c r="R6033"/>
      <c r="S6033"/>
      <c r="T6033"/>
      <c r="U6033"/>
      <c r="V6033"/>
      <c r="W6033"/>
      <c r="X6033"/>
      <c r="Y6033"/>
      <c r="Z6033"/>
      <c r="AA6033"/>
      <c r="AB6033"/>
      <c r="AC6033"/>
      <c r="AD6033"/>
      <c r="AE6033"/>
      <c r="AF6033"/>
      <c r="AG6033"/>
      <c r="AH6033"/>
      <c r="AI6033"/>
      <c r="AJ6033"/>
      <c r="AK6033"/>
      <c r="AL6033"/>
      <c r="AM6033"/>
      <c r="AN6033"/>
      <c r="AO6033"/>
      <c r="AP6033"/>
      <c r="AQ6033"/>
      <c r="AR6033"/>
      <c r="AS6033"/>
      <c r="AT6033"/>
      <c r="AU6033"/>
      <c r="AV6033"/>
      <c r="AW6033"/>
      <c r="AX6033"/>
      <c r="AY6033"/>
      <c r="AZ6033"/>
      <c r="BA6033"/>
      <c r="BB6033"/>
      <c r="BC6033"/>
      <c r="BD6033"/>
      <c r="BE6033"/>
      <c r="BF6033"/>
      <c r="BG6033"/>
      <c r="BH6033"/>
      <c r="BI6033"/>
      <c r="BJ6033"/>
      <c r="BK6033"/>
      <c r="BL6033"/>
      <c r="BM6033"/>
      <c r="BN6033"/>
      <c r="BO6033"/>
      <c r="BP6033"/>
      <c r="BQ6033"/>
      <c r="BR6033"/>
      <c r="BS6033"/>
      <c r="BT6033"/>
      <c r="BU6033"/>
      <c r="BV6033"/>
      <c r="BW6033"/>
      <c r="BX6033"/>
      <c r="BY6033"/>
      <c r="BZ6033"/>
      <c r="CA6033"/>
      <c r="CB6033"/>
      <c r="CC6033"/>
      <c r="CD6033"/>
      <c r="CE6033"/>
      <c r="CF6033"/>
      <c r="CG6033"/>
      <c r="CH6033"/>
      <c r="CI6033"/>
      <c r="CJ6033"/>
      <c r="CK6033"/>
      <c r="CL6033"/>
      <c r="CM6033"/>
      <c r="CN6033"/>
      <c r="CO6033"/>
      <c r="CP6033"/>
      <c r="CQ6033"/>
      <c r="CR6033"/>
      <c r="CS6033"/>
      <c r="CT6033"/>
      <c r="CU6033"/>
      <c r="CV6033"/>
    </row>
    <row r="6034" spans="10:100" x14ac:dyDescent="0.25">
      <c r="J6034"/>
      <c r="K6034"/>
      <c r="L6034"/>
      <c r="M6034"/>
      <c r="N6034"/>
      <c r="O6034"/>
      <c r="P6034"/>
      <c r="Q6034"/>
      <c r="R6034"/>
      <c r="S6034"/>
      <c r="T6034"/>
      <c r="U6034"/>
      <c r="V6034"/>
      <c r="W6034"/>
      <c r="X6034"/>
      <c r="Y6034"/>
      <c r="Z6034"/>
      <c r="AA6034"/>
      <c r="AB6034"/>
      <c r="AC6034"/>
      <c r="AD6034"/>
      <c r="AE6034"/>
      <c r="AF6034"/>
      <c r="AG6034"/>
      <c r="AH6034"/>
      <c r="AI6034"/>
      <c r="AJ6034"/>
      <c r="AK6034"/>
      <c r="AL6034"/>
      <c r="AM6034"/>
      <c r="AN6034"/>
      <c r="AO6034"/>
      <c r="AP6034"/>
      <c r="AQ6034"/>
      <c r="AR6034"/>
      <c r="AS6034"/>
      <c r="AT6034"/>
      <c r="AU6034"/>
      <c r="AV6034"/>
      <c r="AW6034"/>
      <c r="AX6034"/>
      <c r="AY6034"/>
      <c r="AZ6034"/>
      <c r="BA6034"/>
      <c r="BB6034"/>
      <c r="BC6034"/>
      <c r="BD6034"/>
      <c r="BE6034"/>
      <c r="BF6034"/>
      <c r="BG6034"/>
      <c r="BH6034"/>
      <c r="BI6034"/>
      <c r="BJ6034"/>
      <c r="BK6034"/>
      <c r="BL6034"/>
      <c r="BM6034"/>
      <c r="BN6034"/>
      <c r="BO6034"/>
      <c r="BP6034"/>
      <c r="BQ6034"/>
      <c r="BR6034"/>
      <c r="BS6034"/>
      <c r="BT6034"/>
      <c r="BU6034"/>
      <c r="BV6034"/>
      <c r="BW6034"/>
      <c r="BX6034"/>
      <c r="BY6034"/>
      <c r="BZ6034"/>
      <c r="CA6034"/>
      <c r="CB6034"/>
      <c r="CC6034"/>
      <c r="CD6034"/>
      <c r="CE6034"/>
      <c r="CF6034"/>
      <c r="CG6034"/>
      <c r="CH6034"/>
      <c r="CI6034"/>
      <c r="CJ6034"/>
      <c r="CK6034"/>
      <c r="CL6034"/>
      <c r="CM6034"/>
      <c r="CN6034"/>
      <c r="CO6034"/>
      <c r="CP6034"/>
      <c r="CQ6034"/>
      <c r="CR6034"/>
      <c r="CS6034"/>
      <c r="CT6034"/>
      <c r="CU6034"/>
      <c r="CV6034"/>
    </row>
    <row r="6035" spans="10:100" x14ac:dyDescent="0.25">
      <c r="J6035"/>
      <c r="K6035"/>
      <c r="L6035"/>
      <c r="M6035"/>
      <c r="N6035"/>
      <c r="O6035"/>
      <c r="P6035"/>
      <c r="Q6035"/>
      <c r="R6035"/>
      <c r="S6035"/>
      <c r="T6035"/>
      <c r="U6035"/>
      <c r="V6035"/>
      <c r="W6035"/>
      <c r="X6035"/>
      <c r="Y6035"/>
      <c r="Z6035"/>
      <c r="AA6035"/>
      <c r="AB6035"/>
      <c r="AC6035"/>
      <c r="AD6035"/>
      <c r="AE6035"/>
      <c r="AF6035"/>
      <c r="AG6035"/>
      <c r="AH6035"/>
      <c r="AI6035"/>
      <c r="AJ6035"/>
      <c r="AK6035"/>
      <c r="AL6035"/>
      <c r="AM6035"/>
      <c r="AN6035"/>
      <c r="AO6035"/>
      <c r="AP6035"/>
      <c r="AQ6035"/>
      <c r="AR6035"/>
      <c r="AS6035"/>
      <c r="AT6035"/>
      <c r="AU6035"/>
      <c r="AV6035"/>
      <c r="AW6035"/>
      <c r="AX6035"/>
      <c r="AY6035"/>
      <c r="AZ6035"/>
      <c r="BA6035"/>
      <c r="BB6035"/>
      <c r="BC6035"/>
      <c r="BD6035"/>
      <c r="BE6035"/>
      <c r="BF6035"/>
      <c r="BG6035"/>
      <c r="BH6035"/>
      <c r="BI6035"/>
      <c r="BJ6035"/>
      <c r="BK6035"/>
      <c r="BL6035"/>
      <c r="BM6035"/>
      <c r="BN6035"/>
      <c r="BO6035"/>
      <c r="BP6035"/>
      <c r="BQ6035"/>
      <c r="BR6035"/>
      <c r="BS6035"/>
      <c r="BT6035"/>
      <c r="BU6035"/>
      <c r="BV6035"/>
      <c r="BW6035"/>
      <c r="BX6035"/>
      <c r="BY6035"/>
      <c r="BZ6035"/>
      <c r="CA6035"/>
      <c r="CB6035"/>
      <c r="CC6035"/>
      <c r="CD6035"/>
      <c r="CE6035"/>
      <c r="CF6035"/>
      <c r="CG6035"/>
      <c r="CH6035"/>
      <c r="CI6035"/>
      <c r="CJ6035"/>
      <c r="CK6035"/>
      <c r="CL6035"/>
      <c r="CM6035"/>
      <c r="CN6035"/>
      <c r="CO6035"/>
      <c r="CP6035"/>
      <c r="CQ6035"/>
      <c r="CR6035"/>
      <c r="CS6035"/>
      <c r="CT6035"/>
      <c r="CU6035"/>
      <c r="CV6035"/>
    </row>
    <row r="6036" spans="10:100" x14ac:dyDescent="0.25">
      <c r="J6036"/>
      <c r="K6036"/>
      <c r="L6036"/>
      <c r="M6036"/>
      <c r="N6036"/>
      <c r="O6036"/>
      <c r="P6036"/>
      <c r="Q6036"/>
      <c r="R6036"/>
      <c r="S6036"/>
      <c r="T6036"/>
      <c r="U6036"/>
      <c r="V6036"/>
      <c r="W6036"/>
      <c r="X6036"/>
      <c r="Y6036"/>
      <c r="Z6036"/>
      <c r="AA6036"/>
      <c r="AB6036"/>
      <c r="AC6036"/>
      <c r="AD6036"/>
      <c r="AE6036"/>
      <c r="AF6036"/>
      <c r="AG6036"/>
      <c r="AH6036"/>
      <c r="AI6036"/>
      <c r="AJ6036"/>
      <c r="AK6036"/>
      <c r="AL6036"/>
      <c r="AM6036"/>
      <c r="AN6036"/>
      <c r="AO6036"/>
      <c r="AP6036"/>
      <c r="AQ6036"/>
      <c r="AR6036"/>
      <c r="AS6036"/>
      <c r="AT6036"/>
      <c r="AU6036"/>
      <c r="AV6036"/>
      <c r="AW6036"/>
      <c r="AX6036"/>
      <c r="AY6036"/>
      <c r="AZ6036"/>
      <c r="BA6036"/>
      <c r="BB6036"/>
      <c r="BC6036"/>
      <c r="BD6036"/>
      <c r="BE6036"/>
      <c r="BF6036"/>
      <c r="BG6036"/>
      <c r="BH6036"/>
      <c r="BI6036"/>
      <c r="BJ6036"/>
      <c r="BK6036"/>
      <c r="BL6036"/>
      <c r="BM6036"/>
      <c r="BN6036"/>
      <c r="BO6036"/>
      <c r="BP6036"/>
      <c r="BQ6036"/>
      <c r="BR6036"/>
      <c r="BS6036"/>
      <c r="BT6036"/>
      <c r="BU6036"/>
      <c r="BV6036"/>
      <c r="BW6036"/>
      <c r="BX6036"/>
      <c r="BY6036"/>
      <c r="BZ6036"/>
      <c r="CA6036"/>
      <c r="CB6036"/>
      <c r="CC6036"/>
      <c r="CD6036"/>
      <c r="CE6036"/>
      <c r="CF6036"/>
      <c r="CG6036"/>
      <c r="CH6036"/>
      <c r="CI6036"/>
      <c r="CJ6036"/>
      <c r="CK6036"/>
      <c r="CL6036"/>
      <c r="CM6036"/>
      <c r="CN6036"/>
      <c r="CO6036"/>
      <c r="CP6036"/>
      <c r="CQ6036"/>
      <c r="CR6036"/>
      <c r="CS6036"/>
      <c r="CT6036"/>
      <c r="CU6036"/>
      <c r="CV6036"/>
    </row>
    <row r="6037" spans="10:100" x14ac:dyDescent="0.25">
      <c r="J6037"/>
      <c r="K6037"/>
      <c r="L6037"/>
      <c r="M6037"/>
      <c r="N6037"/>
      <c r="O6037"/>
      <c r="P6037"/>
      <c r="Q6037"/>
      <c r="R6037"/>
      <c r="S6037"/>
      <c r="T6037"/>
      <c r="U6037"/>
      <c r="V6037"/>
      <c r="W6037"/>
      <c r="X6037"/>
      <c r="Y6037"/>
      <c r="Z6037"/>
      <c r="AA6037"/>
      <c r="AB6037"/>
      <c r="AC6037"/>
      <c r="AD6037"/>
      <c r="AE6037"/>
      <c r="AF6037"/>
      <c r="AG6037"/>
      <c r="AH6037"/>
      <c r="AI6037"/>
      <c r="AJ6037"/>
      <c r="AK6037"/>
      <c r="AL6037"/>
      <c r="AM6037"/>
      <c r="AN6037"/>
      <c r="AO6037"/>
      <c r="AP6037"/>
      <c r="AQ6037"/>
      <c r="AR6037"/>
      <c r="AS6037"/>
      <c r="AT6037"/>
      <c r="AU6037"/>
      <c r="AV6037"/>
      <c r="AW6037"/>
      <c r="AX6037"/>
      <c r="AY6037"/>
      <c r="AZ6037"/>
      <c r="BA6037"/>
      <c r="BB6037"/>
      <c r="BC6037"/>
      <c r="BD6037"/>
      <c r="BE6037"/>
      <c r="BF6037"/>
      <c r="BG6037"/>
      <c r="BH6037"/>
      <c r="BI6037"/>
      <c r="BJ6037"/>
      <c r="BK6037"/>
      <c r="BL6037"/>
      <c r="BM6037"/>
      <c r="BN6037"/>
      <c r="BO6037"/>
      <c r="BP6037"/>
      <c r="BQ6037"/>
      <c r="BR6037"/>
      <c r="BS6037"/>
      <c r="BT6037"/>
      <c r="BU6037"/>
      <c r="BV6037"/>
      <c r="BW6037"/>
      <c r="BX6037"/>
      <c r="BY6037"/>
      <c r="BZ6037"/>
      <c r="CA6037"/>
      <c r="CB6037"/>
      <c r="CC6037"/>
      <c r="CD6037"/>
      <c r="CE6037"/>
      <c r="CF6037"/>
      <c r="CG6037"/>
      <c r="CH6037"/>
      <c r="CI6037"/>
      <c r="CJ6037"/>
      <c r="CK6037"/>
      <c r="CL6037"/>
      <c r="CM6037"/>
      <c r="CN6037"/>
      <c r="CO6037"/>
      <c r="CP6037"/>
      <c r="CQ6037"/>
      <c r="CR6037"/>
      <c r="CS6037"/>
      <c r="CT6037"/>
      <c r="CU6037"/>
      <c r="CV6037"/>
    </row>
    <row r="6038" spans="10:100" x14ac:dyDescent="0.25">
      <c r="J6038"/>
      <c r="K6038"/>
      <c r="L6038"/>
      <c r="M6038"/>
      <c r="N6038"/>
      <c r="O6038"/>
      <c r="P6038"/>
      <c r="Q6038"/>
      <c r="R6038"/>
      <c r="S6038"/>
      <c r="T6038"/>
      <c r="U6038"/>
      <c r="V6038"/>
      <c r="W6038"/>
      <c r="X6038"/>
      <c r="Y6038"/>
      <c r="Z6038"/>
      <c r="AA6038"/>
      <c r="AB6038"/>
      <c r="AC6038"/>
      <c r="AD6038"/>
      <c r="AE6038"/>
      <c r="AF6038"/>
      <c r="AG6038"/>
      <c r="AH6038"/>
      <c r="AI6038"/>
      <c r="AJ6038"/>
      <c r="AK6038"/>
      <c r="AL6038"/>
      <c r="AM6038"/>
      <c r="AN6038"/>
      <c r="AO6038"/>
      <c r="AP6038"/>
      <c r="AQ6038"/>
      <c r="AR6038"/>
      <c r="AS6038"/>
      <c r="AT6038"/>
      <c r="AU6038"/>
      <c r="AV6038"/>
      <c r="AW6038"/>
      <c r="AX6038"/>
      <c r="AY6038"/>
      <c r="AZ6038"/>
      <c r="BA6038"/>
      <c r="BB6038"/>
      <c r="BC6038"/>
      <c r="BD6038"/>
      <c r="BE6038"/>
      <c r="BF6038"/>
      <c r="BG6038"/>
      <c r="BH6038"/>
      <c r="BI6038"/>
      <c r="BJ6038"/>
      <c r="BK6038"/>
      <c r="BL6038"/>
      <c r="BM6038"/>
      <c r="BN6038"/>
      <c r="BO6038"/>
      <c r="BP6038"/>
      <c r="BQ6038"/>
      <c r="BR6038"/>
      <c r="BS6038"/>
      <c r="BT6038"/>
      <c r="BU6038"/>
      <c r="BV6038"/>
      <c r="BW6038"/>
      <c r="BX6038"/>
      <c r="BY6038"/>
      <c r="BZ6038"/>
      <c r="CA6038"/>
      <c r="CB6038"/>
      <c r="CC6038"/>
      <c r="CD6038"/>
      <c r="CE6038"/>
      <c r="CF6038"/>
      <c r="CG6038"/>
      <c r="CH6038"/>
      <c r="CI6038"/>
      <c r="CJ6038"/>
      <c r="CK6038"/>
      <c r="CL6038"/>
      <c r="CM6038"/>
      <c r="CN6038"/>
      <c r="CO6038"/>
      <c r="CP6038"/>
      <c r="CQ6038"/>
      <c r="CR6038"/>
      <c r="CS6038"/>
      <c r="CT6038"/>
      <c r="CU6038"/>
      <c r="CV6038"/>
    </row>
    <row r="6039" spans="10:100" x14ac:dyDescent="0.25">
      <c r="J6039"/>
      <c r="K6039"/>
      <c r="L6039"/>
      <c r="M6039"/>
      <c r="N6039"/>
      <c r="O6039"/>
      <c r="P6039"/>
      <c r="Q6039"/>
      <c r="R6039"/>
      <c r="S6039"/>
      <c r="T6039"/>
      <c r="U6039"/>
      <c r="V6039"/>
      <c r="W6039"/>
      <c r="X6039"/>
      <c r="Y6039"/>
      <c r="Z6039"/>
      <c r="AA6039"/>
      <c r="AB6039"/>
      <c r="AC6039"/>
      <c r="AD6039"/>
      <c r="AE6039"/>
      <c r="AF6039"/>
      <c r="AG6039"/>
      <c r="AH6039"/>
      <c r="AI6039"/>
      <c r="AJ6039"/>
      <c r="AK6039"/>
      <c r="AL6039"/>
      <c r="AM6039"/>
      <c r="AN6039"/>
      <c r="AO6039"/>
      <c r="AP6039"/>
      <c r="AQ6039"/>
      <c r="AR6039"/>
      <c r="AS6039"/>
      <c r="AT6039"/>
      <c r="AU6039"/>
      <c r="AV6039"/>
      <c r="AW6039"/>
      <c r="AX6039"/>
      <c r="AY6039"/>
      <c r="AZ6039"/>
      <c r="BA6039"/>
      <c r="BB6039"/>
      <c r="BC6039"/>
      <c r="BD6039"/>
      <c r="BE6039"/>
      <c r="BF6039"/>
      <c r="BG6039"/>
      <c r="BH6039"/>
      <c r="BI6039"/>
      <c r="BJ6039"/>
      <c r="BK6039"/>
      <c r="BL6039"/>
      <c r="BM6039"/>
      <c r="BN6039"/>
      <c r="BO6039"/>
      <c r="BP6039"/>
      <c r="BQ6039"/>
      <c r="BR6039"/>
      <c r="BS6039"/>
      <c r="BT6039"/>
      <c r="BU6039"/>
      <c r="BV6039"/>
      <c r="BW6039"/>
      <c r="BX6039"/>
      <c r="BY6039"/>
      <c r="BZ6039"/>
      <c r="CA6039"/>
      <c r="CB6039"/>
      <c r="CC6039"/>
      <c r="CD6039"/>
      <c r="CE6039"/>
      <c r="CF6039"/>
      <c r="CG6039"/>
      <c r="CH6039"/>
      <c r="CI6039"/>
      <c r="CJ6039"/>
      <c r="CK6039"/>
      <c r="CL6039"/>
      <c r="CM6039"/>
      <c r="CN6039"/>
      <c r="CO6039"/>
      <c r="CP6039"/>
      <c r="CQ6039"/>
      <c r="CR6039"/>
      <c r="CS6039"/>
      <c r="CT6039"/>
      <c r="CU6039"/>
      <c r="CV6039"/>
    </row>
    <row r="6040" spans="10:100" x14ac:dyDescent="0.25">
      <c r="J6040"/>
      <c r="K6040"/>
      <c r="L6040"/>
      <c r="M6040"/>
      <c r="N6040"/>
      <c r="O6040"/>
      <c r="P6040"/>
      <c r="Q6040"/>
      <c r="R6040"/>
      <c r="S6040"/>
      <c r="T6040"/>
      <c r="U6040"/>
      <c r="V6040"/>
      <c r="W6040"/>
      <c r="X6040"/>
      <c r="Y6040"/>
      <c r="Z6040"/>
      <c r="AA6040"/>
      <c r="AB6040"/>
      <c r="AC6040"/>
      <c r="AD6040"/>
      <c r="AE6040"/>
      <c r="AF6040"/>
      <c r="AG6040"/>
      <c r="AH6040"/>
      <c r="AI6040"/>
      <c r="AJ6040"/>
      <c r="AK6040"/>
      <c r="AL6040"/>
      <c r="AM6040"/>
      <c r="AN6040"/>
      <c r="AO6040"/>
      <c r="AP6040"/>
      <c r="AQ6040"/>
      <c r="AR6040"/>
      <c r="AS6040"/>
      <c r="AT6040"/>
      <c r="AU6040"/>
      <c r="AV6040"/>
      <c r="AW6040"/>
      <c r="AX6040"/>
      <c r="AY6040"/>
      <c r="AZ6040"/>
      <c r="BA6040"/>
      <c r="BB6040"/>
      <c r="BC6040"/>
      <c r="BD6040"/>
      <c r="BE6040"/>
      <c r="BF6040"/>
      <c r="BG6040"/>
      <c r="BH6040"/>
      <c r="BI6040"/>
      <c r="BJ6040"/>
      <c r="BK6040"/>
      <c r="BL6040"/>
      <c r="BM6040"/>
      <c r="BN6040"/>
      <c r="BO6040"/>
      <c r="BP6040"/>
      <c r="BQ6040"/>
      <c r="BR6040"/>
      <c r="BS6040"/>
      <c r="BT6040"/>
      <c r="BU6040"/>
      <c r="BV6040"/>
      <c r="BW6040"/>
      <c r="BX6040"/>
      <c r="BY6040"/>
      <c r="BZ6040"/>
      <c r="CA6040"/>
      <c r="CB6040"/>
      <c r="CC6040"/>
      <c r="CD6040"/>
      <c r="CE6040"/>
      <c r="CF6040"/>
      <c r="CG6040"/>
      <c r="CH6040"/>
      <c r="CI6040"/>
      <c r="CJ6040"/>
      <c r="CK6040"/>
      <c r="CL6040"/>
      <c r="CM6040"/>
      <c r="CN6040"/>
      <c r="CO6040"/>
      <c r="CP6040"/>
      <c r="CQ6040"/>
      <c r="CR6040"/>
      <c r="CS6040"/>
      <c r="CT6040"/>
      <c r="CU6040"/>
      <c r="CV6040"/>
    </row>
    <row r="6041" spans="10:100" x14ac:dyDescent="0.25">
      <c r="J6041"/>
      <c r="K6041"/>
      <c r="L6041"/>
      <c r="M6041"/>
      <c r="N6041"/>
      <c r="O6041"/>
      <c r="P6041"/>
      <c r="Q6041"/>
      <c r="R6041"/>
      <c r="S6041"/>
      <c r="T6041"/>
      <c r="U6041"/>
      <c r="V6041"/>
      <c r="W6041"/>
      <c r="X6041"/>
      <c r="Y6041"/>
      <c r="Z6041"/>
      <c r="AA6041"/>
      <c r="AB6041"/>
      <c r="AC6041"/>
      <c r="AD6041"/>
      <c r="AE6041"/>
      <c r="AF6041"/>
      <c r="AG6041"/>
      <c r="AH6041"/>
      <c r="AI6041"/>
      <c r="AJ6041"/>
      <c r="AK6041"/>
      <c r="AL6041"/>
      <c r="AM6041"/>
      <c r="AN6041"/>
      <c r="AO6041"/>
      <c r="AP6041"/>
      <c r="AQ6041"/>
      <c r="AR6041"/>
      <c r="AS6041"/>
      <c r="AT6041"/>
      <c r="AU6041"/>
      <c r="AV6041"/>
      <c r="AW6041"/>
      <c r="AX6041"/>
      <c r="AY6041"/>
      <c r="AZ6041"/>
      <c r="BA6041"/>
      <c r="BB6041"/>
      <c r="BC6041"/>
      <c r="BD6041"/>
      <c r="BE6041"/>
      <c r="BF6041"/>
      <c r="BG6041"/>
      <c r="BH6041"/>
      <c r="BI6041"/>
      <c r="BJ6041"/>
      <c r="BK6041"/>
      <c r="BL6041"/>
      <c r="BM6041"/>
      <c r="BN6041"/>
      <c r="BO6041"/>
      <c r="BP6041"/>
      <c r="BQ6041"/>
      <c r="BR6041"/>
      <c r="BS6041"/>
      <c r="BT6041"/>
      <c r="BU6041"/>
      <c r="BV6041"/>
      <c r="BW6041"/>
      <c r="BX6041"/>
      <c r="BY6041"/>
      <c r="BZ6041"/>
      <c r="CA6041"/>
      <c r="CB6041"/>
      <c r="CC6041"/>
      <c r="CD6041"/>
      <c r="CE6041"/>
      <c r="CF6041"/>
      <c r="CG6041"/>
      <c r="CH6041"/>
      <c r="CI6041"/>
      <c r="CJ6041"/>
      <c r="CK6041"/>
      <c r="CL6041"/>
      <c r="CM6041"/>
      <c r="CN6041"/>
      <c r="CO6041"/>
      <c r="CP6041"/>
      <c r="CQ6041"/>
      <c r="CR6041"/>
      <c r="CS6041"/>
      <c r="CT6041"/>
      <c r="CU6041"/>
      <c r="CV6041"/>
    </row>
    <row r="6042" spans="10:100" x14ac:dyDescent="0.25">
      <c r="J6042"/>
      <c r="K6042"/>
      <c r="L6042"/>
      <c r="M6042"/>
      <c r="N6042"/>
      <c r="O6042"/>
      <c r="P6042"/>
      <c r="Q6042"/>
      <c r="R6042"/>
      <c r="S6042"/>
      <c r="T6042"/>
      <c r="U6042"/>
      <c r="V6042"/>
      <c r="W6042"/>
      <c r="X6042"/>
      <c r="Y6042"/>
      <c r="Z6042"/>
      <c r="AA6042"/>
      <c r="AB6042"/>
      <c r="AC6042"/>
      <c r="AD6042"/>
      <c r="AE6042"/>
      <c r="AF6042"/>
      <c r="AG6042"/>
      <c r="AH6042"/>
      <c r="AI6042"/>
      <c r="AJ6042"/>
      <c r="AK6042"/>
      <c r="AL6042"/>
      <c r="AM6042"/>
      <c r="AN6042"/>
      <c r="AO6042"/>
      <c r="AP6042"/>
      <c r="AQ6042"/>
      <c r="AR6042"/>
      <c r="AS6042"/>
      <c r="AT6042"/>
      <c r="AU6042"/>
      <c r="AV6042"/>
      <c r="AW6042"/>
      <c r="AX6042"/>
      <c r="AY6042"/>
      <c r="AZ6042"/>
      <c r="BA6042"/>
      <c r="BB6042"/>
      <c r="BC6042"/>
      <c r="BD6042"/>
      <c r="BE6042"/>
      <c r="BF6042"/>
      <c r="BG6042"/>
      <c r="BH6042"/>
      <c r="BI6042"/>
      <c r="BJ6042"/>
      <c r="BK6042"/>
      <c r="BL6042"/>
      <c r="BM6042"/>
      <c r="BN6042"/>
      <c r="BO6042"/>
      <c r="BP6042"/>
      <c r="BQ6042"/>
      <c r="BR6042"/>
      <c r="BS6042"/>
      <c r="BT6042"/>
      <c r="BU6042"/>
      <c r="BV6042"/>
      <c r="BW6042"/>
      <c r="BX6042"/>
      <c r="BY6042"/>
      <c r="BZ6042"/>
      <c r="CA6042"/>
      <c r="CB6042"/>
      <c r="CC6042"/>
      <c r="CD6042"/>
      <c r="CE6042"/>
      <c r="CF6042"/>
      <c r="CG6042"/>
      <c r="CH6042"/>
      <c r="CI6042"/>
      <c r="CJ6042"/>
      <c r="CK6042"/>
      <c r="CL6042"/>
      <c r="CM6042"/>
      <c r="CN6042"/>
      <c r="CO6042"/>
      <c r="CP6042"/>
      <c r="CQ6042"/>
      <c r="CR6042"/>
      <c r="CS6042"/>
      <c r="CT6042"/>
      <c r="CU6042"/>
      <c r="CV6042"/>
    </row>
    <row r="6043" spans="10:100" x14ac:dyDescent="0.25">
      <c r="J6043"/>
      <c r="K6043"/>
      <c r="L6043"/>
      <c r="M6043"/>
      <c r="N6043"/>
      <c r="O6043"/>
      <c r="P6043"/>
      <c r="Q6043"/>
      <c r="R6043"/>
      <c r="S6043"/>
      <c r="T6043"/>
      <c r="U6043"/>
      <c r="V6043"/>
      <c r="W6043"/>
      <c r="X6043"/>
      <c r="Y6043"/>
      <c r="Z6043"/>
      <c r="AA6043"/>
      <c r="AB6043"/>
      <c r="AC6043"/>
      <c r="AD6043"/>
      <c r="AE6043"/>
      <c r="AF6043"/>
      <c r="AG6043"/>
      <c r="AH6043"/>
      <c r="AI6043"/>
      <c r="AJ6043"/>
      <c r="AK6043"/>
      <c r="AL6043"/>
      <c r="AM6043"/>
      <c r="AN6043"/>
      <c r="AO6043"/>
      <c r="AP6043"/>
      <c r="AQ6043"/>
      <c r="AR6043"/>
      <c r="AS6043"/>
      <c r="AT6043"/>
      <c r="AU6043"/>
      <c r="AV6043"/>
      <c r="AW6043"/>
      <c r="AX6043"/>
      <c r="AY6043"/>
      <c r="AZ6043"/>
      <c r="BA6043"/>
      <c r="BB6043"/>
      <c r="BC6043"/>
      <c r="BD6043"/>
      <c r="BE6043"/>
      <c r="BF6043"/>
      <c r="BG6043"/>
      <c r="BH6043"/>
      <c r="BI6043"/>
      <c r="BJ6043"/>
      <c r="BK6043"/>
      <c r="BL6043"/>
      <c r="BM6043"/>
      <c r="BN6043"/>
      <c r="BO6043"/>
      <c r="BP6043"/>
      <c r="BQ6043"/>
      <c r="BR6043"/>
      <c r="BS6043"/>
      <c r="BT6043"/>
      <c r="BU6043"/>
      <c r="BV6043"/>
      <c r="BW6043"/>
      <c r="BX6043"/>
      <c r="BY6043"/>
      <c r="BZ6043"/>
      <c r="CA6043"/>
      <c r="CB6043"/>
      <c r="CC6043"/>
      <c r="CD6043"/>
      <c r="CE6043"/>
      <c r="CF6043"/>
      <c r="CG6043"/>
      <c r="CH6043"/>
      <c r="CI6043"/>
      <c r="CJ6043"/>
      <c r="CK6043"/>
      <c r="CL6043"/>
      <c r="CM6043"/>
      <c r="CN6043"/>
      <c r="CO6043"/>
      <c r="CP6043"/>
      <c r="CQ6043"/>
      <c r="CR6043"/>
      <c r="CS6043"/>
      <c r="CT6043"/>
      <c r="CU6043"/>
      <c r="CV6043"/>
    </row>
    <row r="6044" spans="10:100" x14ac:dyDescent="0.25">
      <c r="J6044"/>
      <c r="K6044"/>
      <c r="L6044"/>
      <c r="M6044"/>
      <c r="N6044"/>
      <c r="O6044"/>
      <c r="P6044"/>
      <c r="Q6044"/>
      <c r="R6044"/>
      <c r="S6044"/>
      <c r="T6044"/>
      <c r="U6044"/>
      <c r="V6044"/>
      <c r="W6044"/>
      <c r="X6044"/>
      <c r="Y6044"/>
      <c r="Z6044"/>
      <c r="AA6044"/>
      <c r="AB6044"/>
      <c r="AC6044"/>
      <c r="AD6044"/>
      <c r="AE6044"/>
      <c r="AF6044"/>
      <c r="AG6044"/>
      <c r="AH6044"/>
      <c r="AI6044"/>
      <c r="AJ6044"/>
      <c r="AK6044"/>
      <c r="AL6044"/>
      <c r="AM6044"/>
      <c r="AN6044"/>
      <c r="AO6044"/>
      <c r="AP6044"/>
      <c r="AQ6044"/>
      <c r="AR6044"/>
      <c r="AS6044"/>
      <c r="AT6044"/>
      <c r="AU6044"/>
      <c r="AV6044"/>
      <c r="AW6044"/>
      <c r="AX6044"/>
      <c r="AY6044"/>
      <c r="AZ6044"/>
      <c r="BA6044"/>
      <c r="BB6044"/>
      <c r="BC6044"/>
      <c r="BD6044"/>
      <c r="BE6044"/>
      <c r="BF6044"/>
      <c r="BG6044"/>
      <c r="BH6044"/>
      <c r="BI6044"/>
      <c r="BJ6044"/>
      <c r="BK6044"/>
      <c r="BL6044"/>
      <c r="BM6044"/>
      <c r="BN6044"/>
      <c r="BO6044"/>
      <c r="BP6044"/>
      <c r="BQ6044"/>
      <c r="BR6044"/>
      <c r="BS6044"/>
      <c r="BT6044"/>
      <c r="BU6044"/>
      <c r="BV6044"/>
      <c r="BW6044"/>
      <c r="BX6044"/>
      <c r="BY6044"/>
      <c r="BZ6044"/>
      <c r="CA6044"/>
      <c r="CB6044"/>
      <c r="CC6044"/>
      <c r="CD6044"/>
      <c r="CE6044"/>
      <c r="CF6044"/>
      <c r="CG6044"/>
      <c r="CH6044"/>
      <c r="CI6044"/>
      <c r="CJ6044"/>
      <c r="CK6044"/>
      <c r="CL6044"/>
      <c r="CM6044"/>
      <c r="CN6044"/>
      <c r="CO6044"/>
      <c r="CP6044"/>
      <c r="CQ6044"/>
      <c r="CR6044"/>
      <c r="CS6044"/>
      <c r="CT6044"/>
      <c r="CU6044"/>
      <c r="CV6044"/>
    </row>
    <row r="6045" spans="10:100" x14ac:dyDescent="0.25">
      <c r="J6045"/>
      <c r="K6045"/>
      <c r="L6045"/>
      <c r="M6045"/>
      <c r="N6045"/>
      <c r="O6045"/>
      <c r="P6045"/>
      <c r="Q6045"/>
      <c r="R6045"/>
      <c r="S6045"/>
      <c r="T6045"/>
      <c r="U6045"/>
      <c r="V6045"/>
      <c r="W6045"/>
      <c r="X6045"/>
      <c r="Y6045"/>
      <c r="Z6045"/>
      <c r="AA6045"/>
      <c r="AB6045"/>
      <c r="AC6045"/>
      <c r="AD6045"/>
      <c r="AE6045"/>
      <c r="AF6045"/>
      <c r="AG6045"/>
      <c r="AH6045"/>
      <c r="AI6045"/>
      <c r="AJ6045"/>
      <c r="AK6045"/>
      <c r="AL6045"/>
      <c r="AM6045"/>
      <c r="AN6045"/>
      <c r="AO6045"/>
      <c r="AP6045"/>
      <c r="AQ6045"/>
      <c r="AR6045"/>
      <c r="AS6045"/>
      <c r="AT6045"/>
      <c r="AU6045"/>
      <c r="AV6045"/>
      <c r="AW6045"/>
      <c r="AX6045"/>
      <c r="AY6045"/>
      <c r="AZ6045"/>
      <c r="BA6045"/>
      <c r="BB6045"/>
      <c r="BC6045"/>
      <c r="BD6045"/>
      <c r="BE6045"/>
      <c r="BF6045"/>
      <c r="BG6045"/>
      <c r="BH6045"/>
      <c r="BI6045"/>
      <c r="BJ6045"/>
      <c r="BK6045"/>
      <c r="BL6045"/>
      <c r="BM6045"/>
      <c r="BN6045"/>
      <c r="BO6045"/>
      <c r="BP6045"/>
      <c r="BQ6045"/>
      <c r="BR6045"/>
      <c r="BS6045"/>
      <c r="BT6045"/>
      <c r="BU6045"/>
      <c r="BV6045"/>
      <c r="BW6045"/>
      <c r="BX6045"/>
      <c r="BY6045"/>
      <c r="BZ6045"/>
      <c r="CA6045"/>
      <c r="CB6045"/>
      <c r="CC6045"/>
      <c r="CD6045"/>
      <c r="CE6045"/>
      <c r="CF6045"/>
      <c r="CG6045"/>
      <c r="CH6045"/>
      <c r="CI6045"/>
      <c r="CJ6045"/>
      <c r="CK6045"/>
      <c r="CL6045"/>
      <c r="CM6045"/>
      <c r="CN6045"/>
      <c r="CO6045"/>
      <c r="CP6045"/>
      <c r="CQ6045"/>
      <c r="CR6045"/>
      <c r="CS6045"/>
      <c r="CT6045"/>
      <c r="CU6045"/>
      <c r="CV6045"/>
    </row>
    <row r="6046" spans="10:100" x14ac:dyDescent="0.25">
      <c r="J6046"/>
      <c r="K6046"/>
      <c r="L6046"/>
      <c r="M6046"/>
      <c r="N6046"/>
      <c r="O6046"/>
      <c r="P6046"/>
      <c r="Q6046"/>
      <c r="R6046"/>
      <c r="S6046"/>
      <c r="T6046"/>
      <c r="U6046"/>
      <c r="V6046"/>
      <c r="W6046"/>
      <c r="X6046"/>
      <c r="Y6046"/>
      <c r="Z6046"/>
      <c r="AA6046"/>
      <c r="AB6046"/>
      <c r="AC6046"/>
      <c r="AD6046"/>
      <c r="AE6046"/>
      <c r="AF6046"/>
      <c r="AG6046"/>
      <c r="AH6046"/>
      <c r="AI6046"/>
      <c r="AJ6046"/>
      <c r="AK6046"/>
      <c r="AL6046"/>
      <c r="AM6046"/>
      <c r="AN6046"/>
      <c r="AO6046"/>
      <c r="AP6046"/>
      <c r="AQ6046"/>
      <c r="AR6046"/>
      <c r="AS6046"/>
      <c r="AT6046"/>
      <c r="AU6046"/>
      <c r="AV6046"/>
      <c r="AW6046"/>
      <c r="AX6046"/>
      <c r="AY6046"/>
      <c r="AZ6046"/>
      <c r="BA6046"/>
      <c r="BB6046"/>
      <c r="BC6046"/>
      <c r="BD6046"/>
      <c r="BE6046"/>
      <c r="BF6046"/>
      <c r="BG6046"/>
      <c r="BH6046"/>
      <c r="BI6046"/>
      <c r="BJ6046"/>
      <c r="BK6046"/>
      <c r="BL6046"/>
      <c r="BM6046"/>
      <c r="BN6046"/>
      <c r="BO6046"/>
      <c r="BP6046"/>
      <c r="BQ6046"/>
      <c r="BR6046"/>
      <c r="BS6046"/>
      <c r="BT6046"/>
      <c r="BU6046"/>
      <c r="BV6046"/>
      <c r="BW6046"/>
      <c r="BX6046"/>
      <c r="BY6046"/>
      <c r="BZ6046"/>
      <c r="CA6046"/>
      <c r="CB6046"/>
      <c r="CC6046"/>
      <c r="CD6046"/>
      <c r="CE6046"/>
      <c r="CF6046"/>
      <c r="CG6046"/>
      <c r="CH6046"/>
      <c r="CI6046"/>
      <c r="CJ6046"/>
      <c r="CK6046"/>
      <c r="CL6046"/>
      <c r="CM6046"/>
      <c r="CN6046"/>
      <c r="CO6046"/>
      <c r="CP6046"/>
      <c r="CQ6046"/>
      <c r="CR6046"/>
      <c r="CS6046"/>
      <c r="CT6046"/>
      <c r="CU6046"/>
      <c r="CV6046"/>
    </row>
    <row r="6047" spans="10:100" x14ac:dyDescent="0.25">
      <c r="J6047"/>
      <c r="K6047"/>
      <c r="L6047"/>
      <c r="M6047"/>
      <c r="N6047"/>
      <c r="O6047"/>
      <c r="P6047"/>
      <c r="Q6047"/>
      <c r="R6047"/>
      <c r="S6047"/>
      <c r="T6047"/>
      <c r="U6047"/>
      <c r="V6047"/>
      <c r="W6047"/>
      <c r="X6047"/>
      <c r="Y6047"/>
      <c r="Z6047"/>
      <c r="AA6047"/>
      <c r="AB6047"/>
      <c r="AC6047"/>
      <c r="AD6047"/>
      <c r="AE6047"/>
      <c r="AF6047"/>
      <c r="AG6047"/>
      <c r="AH6047"/>
      <c r="AI6047"/>
      <c r="AJ6047"/>
      <c r="AK6047"/>
      <c r="AL6047"/>
      <c r="AM6047"/>
      <c r="AN6047"/>
      <c r="AO6047"/>
      <c r="AP6047"/>
      <c r="AQ6047"/>
      <c r="AR6047"/>
      <c r="AS6047"/>
      <c r="AT6047"/>
      <c r="AU6047"/>
      <c r="AV6047"/>
      <c r="AW6047"/>
      <c r="AX6047"/>
      <c r="AY6047"/>
      <c r="AZ6047"/>
      <c r="BA6047"/>
      <c r="BB6047"/>
      <c r="BC6047"/>
      <c r="BD6047"/>
      <c r="BE6047"/>
      <c r="BF6047"/>
      <c r="BG6047"/>
      <c r="BH6047"/>
      <c r="BI6047"/>
      <c r="BJ6047"/>
      <c r="BK6047"/>
      <c r="BL6047"/>
      <c r="BM6047"/>
      <c r="BN6047"/>
      <c r="BO6047"/>
      <c r="BP6047"/>
      <c r="BQ6047"/>
      <c r="BR6047"/>
      <c r="BS6047"/>
      <c r="BT6047"/>
      <c r="BU6047"/>
      <c r="BV6047"/>
      <c r="BW6047"/>
      <c r="BX6047"/>
      <c r="BY6047"/>
      <c r="BZ6047"/>
      <c r="CA6047"/>
      <c r="CB6047"/>
      <c r="CC6047"/>
      <c r="CD6047"/>
      <c r="CE6047"/>
      <c r="CF6047"/>
      <c r="CG6047"/>
      <c r="CH6047"/>
      <c r="CI6047"/>
      <c r="CJ6047"/>
      <c r="CK6047"/>
      <c r="CL6047"/>
      <c r="CM6047"/>
      <c r="CN6047"/>
      <c r="CO6047"/>
      <c r="CP6047"/>
      <c r="CQ6047"/>
      <c r="CR6047"/>
      <c r="CS6047"/>
      <c r="CT6047"/>
      <c r="CU6047"/>
      <c r="CV6047"/>
    </row>
    <row r="6048" spans="10:100" x14ac:dyDescent="0.25">
      <c r="J6048"/>
      <c r="K6048"/>
      <c r="L6048"/>
      <c r="M6048"/>
      <c r="N6048"/>
      <c r="O6048"/>
      <c r="P6048"/>
      <c r="Q6048"/>
      <c r="R6048"/>
      <c r="S6048"/>
      <c r="T6048"/>
      <c r="U6048"/>
      <c r="V6048"/>
      <c r="W6048"/>
      <c r="X6048"/>
      <c r="Y6048"/>
      <c r="Z6048"/>
      <c r="AA6048"/>
      <c r="AB6048"/>
      <c r="AC6048"/>
      <c r="AD6048"/>
      <c r="AE6048"/>
      <c r="AF6048"/>
      <c r="AG6048"/>
      <c r="AH6048"/>
      <c r="AI6048"/>
      <c r="AJ6048"/>
      <c r="AK6048"/>
      <c r="AL6048"/>
      <c r="AM6048"/>
      <c r="AN6048"/>
      <c r="AO6048"/>
      <c r="AP6048"/>
      <c r="AQ6048"/>
      <c r="AR6048"/>
      <c r="AS6048"/>
      <c r="AT6048"/>
      <c r="AU6048"/>
      <c r="AV6048"/>
      <c r="AW6048"/>
      <c r="AX6048"/>
      <c r="AY6048"/>
      <c r="AZ6048"/>
      <c r="BA6048"/>
      <c r="BB6048"/>
      <c r="BC6048"/>
      <c r="BD6048"/>
      <c r="BE6048"/>
      <c r="BF6048"/>
      <c r="BG6048"/>
      <c r="BH6048"/>
      <c r="BI6048"/>
      <c r="BJ6048"/>
      <c r="BK6048"/>
      <c r="BL6048"/>
      <c r="BM6048"/>
      <c r="BN6048"/>
      <c r="BO6048"/>
      <c r="BP6048"/>
      <c r="BQ6048"/>
      <c r="BR6048"/>
      <c r="BS6048"/>
      <c r="BT6048"/>
      <c r="BU6048"/>
      <c r="BV6048"/>
      <c r="BW6048"/>
      <c r="BX6048"/>
      <c r="BY6048"/>
      <c r="BZ6048"/>
      <c r="CA6048"/>
      <c r="CB6048"/>
      <c r="CC6048"/>
      <c r="CD6048"/>
      <c r="CE6048"/>
      <c r="CF6048"/>
      <c r="CG6048"/>
      <c r="CH6048"/>
      <c r="CI6048"/>
      <c r="CJ6048"/>
      <c r="CK6048"/>
      <c r="CL6048"/>
      <c r="CM6048"/>
      <c r="CN6048"/>
      <c r="CO6048"/>
      <c r="CP6048"/>
      <c r="CQ6048"/>
      <c r="CR6048"/>
      <c r="CS6048"/>
      <c r="CT6048"/>
      <c r="CU6048"/>
      <c r="CV6048"/>
    </row>
    <row r="6049" spans="10:100" x14ac:dyDescent="0.25">
      <c r="J6049"/>
      <c r="K6049"/>
      <c r="L6049"/>
      <c r="M6049"/>
      <c r="N6049"/>
      <c r="O6049"/>
      <c r="P6049"/>
      <c r="Q6049"/>
      <c r="R6049"/>
      <c r="S6049"/>
      <c r="T6049"/>
      <c r="U6049"/>
      <c r="V6049"/>
      <c r="W6049"/>
      <c r="X6049"/>
      <c r="Y6049"/>
      <c r="Z6049"/>
      <c r="AA6049"/>
      <c r="AB6049"/>
      <c r="AC6049"/>
      <c r="AD6049"/>
      <c r="AE6049"/>
      <c r="AF6049"/>
      <c r="AG6049"/>
      <c r="AH6049"/>
      <c r="AI6049"/>
      <c r="AJ6049"/>
      <c r="AK6049"/>
      <c r="AL6049"/>
      <c r="AM6049"/>
      <c r="AN6049"/>
      <c r="AO6049"/>
      <c r="AP6049"/>
      <c r="AQ6049"/>
      <c r="AR6049"/>
      <c r="AS6049"/>
      <c r="AT6049"/>
      <c r="AU6049"/>
      <c r="AV6049"/>
      <c r="AW6049"/>
      <c r="AX6049"/>
      <c r="AY6049"/>
      <c r="AZ6049"/>
      <c r="BA6049"/>
      <c r="BB6049"/>
      <c r="BC6049"/>
      <c r="BD6049"/>
      <c r="BE6049"/>
      <c r="BF6049"/>
      <c r="BG6049"/>
      <c r="BH6049"/>
      <c r="BI6049"/>
      <c r="BJ6049"/>
      <c r="BK6049"/>
      <c r="BL6049"/>
      <c r="BM6049"/>
      <c r="BN6049"/>
      <c r="BO6049"/>
      <c r="BP6049"/>
      <c r="BQ6049"/>
      <c r="BR6049"/>
      <c r="BS6049"/>
      <c r="BT6049"/>
      <c r="BU6049"/>
      <c r="BV6049"/>
      <c r="BW6049"/>
      <c r="BX6049"/>
      <c r="BY6049"/>
      <c r="BZ6049"/>
      <c r="CA6049"/>
      <c r="CB6049"/>
      <c r="CC6049"/>
      <c r="CD6049"/>
      <c r="CE6049"/>
      <c r="CF6049"/>
      <c r="CG6049"/>
      <c r="CH6049"/>
      <c r="CI6049"/>
      <c r="CJ6049"/>
      <c r="CK6049"/>
      <c r="CL6049"/>
      <c r="CM6049"/>
      <c r="CN6049"/>
      <c r="CO6049"/>
      <c r="CP6049"/>
      <c r="CQ6049"/>
      <c r="CR6049"/>
      <c r="CS6049"/>
      <c r="CT6049"/>
      <c r="CU6049"/>
      <c r="CV6049"/>
    </row>
    <row r="6050" spans="10:100" x14ac:dyDescent="0.25">
      <c r="J6050"/>
      <c r="K6050"/>
      <c r="L6050"/>
      <c r="M6050"/>
      <c r="N6050"/>
      <c r="O6050"/>
      <c r="P6050"/>
      <c r="Q6050"/>
      <c r="R6050"/>
      <c r="S6050"/>
      <c r="T6050"/>
      <c r="U6050"/>
      <c r="V6050"/>
      <c r="W6050"/>
      <c r="X6050"/>
      <c r="Y6050"/>
      <c r="Z6050"/>
      <c r="AA6050"/>
      <c r="AB6050"/>
      <c r="AC6050"/>
      <c r="AD6050"/>
      <c r="AE6050"/>
      <c r="AF6050"/>
      <c r="AG6050"/>
      <c r="AH6050"/>
      <c r="AI6050"/>
      <c r="AJ6050"/>
      <c r="AK6050"/>
      <c r="AL6050"/>
      <c r="AM6050"/>
      <c r="AN6050"/>
      <c r="AO6050"/>
      <c r="AP6050"/>
      <c r="AQ6050"/>
      <c r="AR6050"/>
      <c r="AS6050"/>
      <c r="AT6050"/>
      <c r="AU6050"/>
      <c r="AV6050"/>
      <c r="AW6050"/>
      <c r="AX6050"/>
      <c r="AY6050"/>
      <c r="AZ6050"/>
      <c r="BA6050"/>
      <c r="BB6050"/>
      <c r="BC6050"/>
      <c r="BD6050"/>
      <c r="BE6050"/>
      <c r="BF6050"/>
      <c r="BG6050"/>
      <c r="BH6050"/>
      <c r="BI6050"/>
      <c r="BJ6050"/>
      <c r="BK6050"/>
      <c r="BL6050"/>
      <c r="BM6050"/>
      <c r="BN6050"/>
      <c r="BO6050"/>
      <c r="BP6050"/>
      <c r="BQ6050"/>
      <c r="BR6050"/>
      <c r="BS6050"/>
      <c r="BT6050"/>
      <c r="BU6050"/>
      <c r="BV6050"/>
      <c r="BW6050"/>
      <c r="BX6050"/>
      <c r="BY6050"/>
      <c r="BZ6050"/>
      <c r="CA6050"/>
      <c r="CB6050"/>
      <c r="CC6050"/>
      <c r="CD6050"/>
      <c r="CE6050"/>
      <c r="CF6050"/>
      <c r="CG6050"/>
      <c r="CH6050"/>
      <c r="CI6050"/>
      <c r="CJ6050"/>
      <c r="CK6050"/>
      <c r="CL6050"/>
      <c r="CM6050"/>
      <c r="CN6050"/>
      <c r="CO6050"/>
      <c r="CP6050"/>
      <c r="CQ6050"/>
      <c r="CR6050"/>
      <c r="CS6050"/>
      <c r="CT6050"/>
      <c r="CU6050"/>
      <c r="CV6050"/>
    </row>
    <row r="6051" spans="10:100" x14ac:dyDescent="0.25">
      <c r="J6051"/>
      <c r="K6051"/>
      <c r="L6051"/>
      <c r="M6051"/>
      <c r="N6051"/>
      <c r="O6051"/>
      <c r="P6051"/>
      <c r="Q6051"/>
      <c r="R6051"/>
      <c r="S6051"/>
      <c r="T6051"/>
      <c r="U6051"/>
      <c r="V6051"/>
      <c r="W6051"/>
      <c r="X6051"/>
      <c r="Y6051"/>
      <c r="Z6051"/>
      <c r="AA6051"/>
      <c r="AB6051"/>
      <c r="AC6051"/>
      <c r="AD6051"/>
      <c r="AE6051"/>
      <c r="AF6051"/>
      <c r="AG6051"/>
      <c r="AH6051"/>
      <c r="AI6051"/>
      <c r="AJ6051"/>
      <c r="AK6051"/>
      <c r="AL6051"/>
      <c r="AM6051"/>
      <c r="AN6051"/>
      <c r="AO6051"/>
      <c r="AP6051"/>
      <c r="AQ6051"/>
      <c r="AR6051"/>
      <c r="AS6051"/>
      <c r="AT6051"/>
      <c r="AU6051"/>
      <c r="AV6051"/>
      <c r="AW6051"/>
      <c r="AX6051"/>
      <c r="AY6051"/>
      <c r="AZ6051"/>
      <c r="BA6051"/>
      <c r="BB6051"/>
      <c r="BC6051"/>
      <c r="BD6051"/>
      <c r="BE6051"/>
      <c r="BF6051"/>
      <c r="BG6051"/>
      <c r="BH6051"/>
      <c r="BI6051"/>
      <c r="BJ6051"/>
      <c r="BK6051"/>
      <c r="BL6051"/>
      <c r="BM6051"/>
      <c r="BN6051"/>
      <c r="BO6051"/>
      <c r="BP6051"/>
      <c r="BQ6051"/>
      <c r="BR6051"/>
      <c r="BS6051"/>
      <c r="BT6051"/>
      <c r="BU6051"/>
      <c r="BV6051"/>
      <c r="BW6051"/>
      <c r="BX6051"/>
      <c r="BY6051"/>
      <c r="BZ6051"/>
      <c r="CA6051"/>
      <c r="CB6051"/>
      <c r="CC6051"/>
      <c r="CD6051"/>
      <c r="CE6051"/>
      <c r="CF6051"/>
      <c r="CG6051"/>
      <c r="CH6051"/>
      <c r="CI6051"/>
      <c r="CJ6051"/>
      <c r="CK6051"/>
      <c r="CL6051"/>
      <c r="CM6051"/>
      <c r="CN6051"/>
      <c r="CO6051"/>
      <c r="CP6051"/>
      <c r="CQ6051"/>
      <c r="CR6051"/>
      <c r="CS6051"/>
      <c r="CT6051"/>
      <c r="CU6051"/>
      <c r="CV6051"/>
    </row>
    <row r="6052" spans="10:100" x14ac:dyDescent="0.25">
      <c r="J6052"/>
      <c r="K6052"/>
      <c r="L6052"/>
      <c r="M6052"/>
      <c r="N6052"/>
      <c r="O6052"/>
      <c r="P6052"/>
      <c r="Q6052"/>
      <c r="R6052"/>
      <c r="S6052"/>
      <c r="T6052"/>
      <c r="U6052"/>
      <c r="V6052"/>
      <c r="W6052"/>
      <c r="X6052"/>
      <c r="Y6052"/>
      <c r="Z6052"/>
      <c r="AA6052"/>
      <c r="AB6052"/>
      <c r="AC6052"/>
      <c r="AD6052"/>
      <c r="AE6052"/>
      <c r="AF6052"/>
      <c r="AG6052"/>
      <c r="AH6052"/>
      <c r="AI6052"/>
      <c r="AJ6052"/>
      <c r="AK6052"/>
      <c r="AL6052"/>
      <c r="AM6052"/>
      <c r="AN6052"/>
      <c r="AO6052"/>
      <c r="AP6052"/>
      <c r="AQ6052"/>
      <c r="AR6052"/>
      <c r="AS6052"/>
      <c r="AT6052"/>
      <c r="AU6052"/>
      <c r="AV6052"/>
      <c r="AW6052"/>
      <c r="AX6052"/>
      <c r="AY6052"/>
      <c r="AZ6052"/>
      <c r="BA6052"/>
      <c r="BB6052"/>
      <c r="BC6052"/>
      <c r="BD6052"/>
      <c r="BE6052"/>
      <c r="BF6052"/>
      <c r="BG6052"/>
      <c r="BH6052"/>
      <c r="BI6052"/>
      <c r="BJ6052"/>
      <c r="BK6052"/>
      <c r="BL6052"/>
      <c r="BM6052"/>
      <c r="BN6052"/>
      <c r="BO6052"/>
      <c r="BP6052"/>
      <c r="BQ6052"/>
      <c r="BR6052"/>
      <c r="BS6052"/>
      <c r="BT6052"/>
      <c r="BU6052"/>
      <c r="BV6052"/>
      <c r="BW6052"/>
      <c r="BX6052"/>
      <c r="BY6052"/>
      <c r="BZ6052"/>
      <c r="CA6052"/>
      <c r="CB6052"/>
      <c r="CC6052"/>
      <c r="CD6052"/>
      <c r="CE6052"/>
      <c r="CF6052"/>
      <c r="CG6052"/>
      <c r="CH6052"/>
      <c r="CI6052"/>
      <c r="CJ6052"/>
      <c r="CK6052"/>
      <c r="CL6052"/>
      <c r="CM6052"/>
      <c r="CN6052"/>
      <c r="CO6052"/>
      <c r="CP6052"/>
      <c r="CQ6052"/>
      <c r="CR6052"/>
      <c r="CS6052"/>
      <c r="CT6052"/>
      <c r="CU6052"/>
      <c r="CV6052"/>
    </row>
    <row r="6053" spans="10:100" x14ac:dyDescent="0.25">
      <c r="J6053"/>
      <c r="K6053"/>
      <c r="L6053"/>
      <c r="M6053"/>
      <c r="N6053"/>
      <c r="O6053"/>
      <c r="P6053"/>
      <c r="Q6053"/>
      <c r="R6053"/>
      <c r="S6053"/>
      <c r="T6053"/>
      <c r="U6053"/>
      <c r="V6053"/>
      <c r="W6053"/>
      <c r="X6053"/>
      <c r="Y6053"/>
      <c r="Z6053"/>
      <c r="AA6053"/>
      <c r="AB6053"/>
      <c r="AC6053"/>
      <c r="AD6053"/>
      <c r="AE6053"/>
      <c r="AF6053"/>
      <c r="AG6053"/>
      <c r="AH6053"/>
      <c r="AI6053"/>
      <c r="AJ6053"/>
      <c r="AK6053"/>
      <c r="AL6053"/>
      <c r="AM6053"/>
      <c r="AN6053"/>
      <c r="AO6053"/>
      <c r="AP6053"/>
      <c r="AQ6053"/>
      <c r="AR6053"/>
      <c r="AS6053"/>
      <c r="AT6053"/>
      <c r="AU6053"/>
      <c r="AV6053"/>
      <c r="AW6053"/>
      <c r="AX6053"/>
      <c r="AY6053"/>
      <c r="AZ6053"/>
      <c r="BA6053"/>
      <c r="BB6053"/>
      <c r="BC6053"/>
      <c r="BD6053"/>
      <c r="BE6053"/>
      <c r="BF6053"/>
      <c r="BG6053"/>
      <c r="BH6053"/>
      <c r="BI6053"/>
      <c r="BJ6053"/>
      <c r="BK6053"/>
      <c r="BL6053"/>
      <c r="BM6053"/>
      <c r="BN6053"/>
      <c r="BO6053"/>
      <c r="BP6053"/>
      <c r="BQ6053"/>
      <c r="BR6053"/>
      <c r="BS6053"/>
      <c r="BT6053"/>
      <c r="BU6053"/>
      <c r="BV6053"/>
      <c r="BW6053"/>
      <c r="BX6053"/>
      <c r="BY6053"/>
      <c r="BZ6053"/>
      <c r="CA6053"/>
      <c r="CB6053"/>
      <c r="CC6053"/>
      <c r="CD6053"/>
      <c r="CE6053"/>
      <c r="CF6053"/>
      <c r="CG6053"/>
      <c r="CH6053"/>
      <c r="CI6053"/>
      <c r="CJ6053"/>
      <c r="CK6053"/>
      <c r="CL6053"/>
      <c r="CM6053"/>
      <c r="CN6053"/>
      <c r="CO6053"/>
      <c r="CP6053"/>
      <c r="CQ6053"/>
      <c r="CR6053"/>
      <c r="CS6053"/>
      <c r="CT6053"/>
      <c r="CU6053"/>
      <c r="CV6053"/>
    </row>
    <row r="6054" spans="10:100" x14ac:dyDescent="0.25">
      <c r="J6054"/>
      <c r="K6054"/>
      <c r="L6054"/>
      <c r="M6054"/>
      <c r="N6054"/>
      <c r="O6054"/>
      <c r="P6054"/>
      <c r="Q6054"/>
      <c r="R6054"/>
      <c r="S6054"/>
      <c r="T6054"/>
      <c r="U6054"/>
      <c r="V6054"/>
      <c r="W6054"/>
      <c r="X6054"/>
      <c r="Y6054"/>
      <c r="Z6054"/>
      <c r="AA6054"/>
      <c r="AB6054"/>
      <c r="AC6054"/>
      <c r="AD6054"/>
      <c r="AE6054"/>
      <c r="AF6054"/>
      <c r="AG6054"/>
      <c r="AH6054"/>
      <c r="AI6054"/>
      <c r="AJ6054"/>
      <c r="AK6054"/>
      <c r="AL6054"/>
      <c r="AM6054"/>
      <c r="AN6054"/>
      <c r="AO6054"/>
      <c r="AP6054"/>
      <c r="AQ6054"/>
      <c r="AR6054"/>
      <c r="AS6054"/>
      <c r="AT6054"/>
      <c r="AU6054"/>
      <c r="AV6054"/>
      <c r="AW6054"/>
      <c r="AX6054"/>
      <c r="AY6054"/>
      <c r="AZ6054"/>
      <c r="BA6054"/>
      <c r="BB6054"/>
      <c r="BC6054"/>
      <c r="BD6054"/>
      <c r="BE6054"/>
      <c r="BF6054"/>
      <c r="BG6054"/>
      <c r="BH6054"/>
      <c r="BI6054"/>
      <c r="BJ6054"/>
      <c r="BK6054"/>
      <c r="BL6054"/>
      <c r="BM6054"/>
      <c r="BN6054"/>
      <c r="BO6054"/>
      <c r="BP6054"/>
      <c r="BQ6054"/>
      <c r="BR6054"/>
      <c r="BS6054"/>
      <c r="BT6054"/>
      <c r="BU6054"/>
      <c r="BV6054"/>
      <c r="BW6054"/>
      <c r="BX6054"/>
      <c r="BY6054"/>
      <c r="BZ6054"/>
      <c r="CA6054"/>
      <c r="CB6054"/>
      <c r="CC6054"/>
      <c r="CD6054"/>
      <c r="CE6054"/>
      <c r="CF6054"/>
      <c r="CG6054"/>
      <c r="CH6054"/>
      <c r="CI6054"/>
      <c r="CJ6054"/>
      <c r="CK6054"/>
      <c r="CL6054"/>
      <c r="CM6054"/>
      <c r="CN6054"/>
      <c r="CO6054"/>
      <c r="CP6054"/>
      <c r="CQ6054"/>
      <c r="CR6054"/>
      <c r="CS6054"/>
      <c r="CT6054"/>
      <c r="CU6054"/>
      <c r="CV6054"/>
    </row>
    <row r="6055" spans="10:100" x14ac:dyDescent="0.25">
      <c r="J6055"/>
      <c r="K6055"/>
      <c r="L6055"/>
      <c r="M6055"/>
      <c r="N6055"/>
      <c r="O6055"/>
      <c r="P6055"/>
      <c r="Q6055"/>
      <c r="R6055"/>
      <c r="S6055"/>
      <c r="T6055"/>
      <c r="U6055"/>
      <c r="V6055"/>
      <c r="W6055"/>
      <c r="X6055"/>
      <c r="Y6055"/>
      <c r="Z6055"/>
      <c r="AA6055"/>
      <c r="AB6055"/>
      <c r="AC6055"/>
      <c r="AD6055"/>
      <c r="AE6055"/>
      <c r="AF6055"/>
      <c r="AG6055"/>
      <c r="AH6055"/>
      <c r="AI6055"/>
      <c r="AJ6055"/>
      <c r="AK6055"/>
      <c r="AL6055"/>
      <c r="AM6055"/>
      <c r="AN6055"/>
      <c r="AO6055"/>
      <c r="AP6055"/>
      <c r="AQ6055"/>
      <c r="AR6055"/>
      <c r="AS6055"/>
      <c r="AT6055"/>
      <c r="AU6055"/>
      <c r="AV6055"/>
      <c r="AW6055"/>
      <c r="AX6055"/>
      <c r="AY6055"/>
      <c r="AZ6055"/>
      <c r="BA6055"/>
      <c r="BB6055"/>
      <c r="BC6055"/>
      <c r="BD6055"/>
      <c r="BE6055"/>
      <c r="BF6055"/>
      <c r="BG6055"/>
      <c r="BH6055"/>
      <c r="BI6055"/>
      <c r="BJ6055"/>
      <c r="BK6055"/>
      <c r="BL6055"/>
      <c r="BM6055"/>
      <c r="BN6055"/>
      <c r="BO6055"/>
      <c r="BP6055"/>
      <c r="BQ6055"/>
      <c r="BR6055"/>
      <c r="BS6055"/>
      <c r="BT6055"/>
      <c r="BU6055"/>
      <c r="BV6055"/>
      <c r="BW6055"/>
      <c r="BX6055"/>
      <c r="BY6055"/>
      <c r="BZ6055"/>
      <c r="CA6055"/>
      <c r="CB6055"/>
      <c r="CC6055"/>
      <c r="CD6055"/>
      <c r="CE6055"/>
      <c r="CF6055"/>
      <c r="CG6055"/>
      <c r="CH6055"/>
      <c r="CI6055"/>
      <c r="CJ6055"/>
      <c r="CK6055"/>
      <c r="CL6055"/>
      <c r="CM6055"/>
      <c r="CN6055"/>
      <c r="CO6055"/>
      <c r="CP6055"/>
      <c r="CQ6055"/>
      <c r="CR6055"/>
      <c r="CS6055"/>
      <c r="CT6055"/>
      <c r="CU6055"/>
      <c r="CV6055"/>
    </row>
    <row r="6056" spans="10:100" x14ac:dyDescent="0.25">
      <c r="J6056"/>
      <c r="K6056"/>
      <c r="L6056"/>
      <c r="M6056"/>
      <c r="N6056"/>
      <c r="O6056"/>
      <c r="P6056"/>
      <c r="Q6056"/>
      <c r="R6056"/>
      <c r="S6056"/>
      <c r="T6056"/>
      <c r="U6056"/>
      <c r="V6056"/>
      <c r="W6056"/>
      <c r="X6056"/>
      <c r="Y6056"/>
      <c r="Z6056"/>
      <c r="AA6056"/>
      <c r="AB6056"/>
      <c r="AC6056"/>
      <c r="AD6056"/>
      <c r="AE6056"/>
      <c r="AF6056"/>
      <c r="AG6056"/>
      <c r="AH6056"/>
      <c r="AI6056"/>
      <c r="AJ6056"/>
      <c r="AK6056"/>
      <c r="AL6056"/>
      <c r="AM6056"/>
      <c r="AN6056"/>
      <c r="AO6056"/>
      <c r="AP6056"/>
      <c r="AQ6056"/>
      <c r="AR6056"/>
      <c r="AS6056"/>
      <c r="AT6056"/>
      <c r="AU6056"/>
      <c r="AV6056"/>
      <c r="AW6056"/>
      <c r="AX6056"/>
      <c r="AY6056"/>
      <c r="AZ6056"/>
      <c r="BA6056"/>
      <c r="BB6056"/>
      <c r="BC6056"/>
      <c r="BD6056"/>
      <c r="BE6056"/>
      <c r="BF6056"/>
      <c r="BG6056"/>
      <c r="BH6056"/>
      <c r="BI6056"/>
      <c r="BJ6056"/>
      <c r="BK6056"/>
      <c r="BL6056"/>
      <c r="BM6056"/>
      <c r="BN6056"/>
      <c r="BO6056"/>
      <c r="BP6056"/>
      <c r="BQ6056"/>
      <c r="BR6056"/>
      <c r="BS6056"/>
      <c r="BT6056"/>
      <c r="BU6056"/>
      <c r="BV6056"/>
      <c r="BW6056"/>
      <c r="BX6056"/>
      <c r="BY6056"/>
      <c r="BZ6056"/>
      <c r="CA6056"/>
      <c r="CB6056"/>
      <c r="CC6056"/>
      <c r="CD6056"/>
      <c r="CE6056"/>
      <c r="CF6056"/>
      <c r="CG6056"/>
      <c r="CH6056"/>
      <c r="CI6056"/>
      <c r="CJ6056"/>
      <c r="CK6056"/>
      <c r="CL6056"/>
      <c r="CM6056"/>
      <c r="CN6056"/>
      <c r="CO6056"/>
      <c r="CP6056"/>
      <c r="CQ6056"/>
      <c r="CR6056"/>
      <c r="CS6056"/>
      <c r="CT6056"/>
      <c r="CU6056"/>
      <c r="CV6056"/>
    </row>
    <row r="6057" spans="10:100" x14ac:dyDescent="0.25">
      <c r="J6057"/>
      <c r="K6057"/>
      <c r="L6057"/>
      <c r="M6057"/>
      <c r="N6057"/>
      <c r="O6057"/>
      <c r="P6057"/>
      <c r="Q6057"/>
      <c r="R6057"/>
      <c r="S6057"/>
      <c r="T6057"/>
      <c r="U6057"/>
      <c r="V6057"/>
      <c r="W6057"/>
      <c r="X6057"/>
      <c r="Y6057"/>
      <c r="Z6057"/>
      <c r="AA6057"/>
      <c r="AB6057"/>
      <c r="AC6057"/>
      <c r="AD6057"/>
      <c r="AE6057"/>
      <c r="AF6057"/>
      <c r="AG6057"/>
      <c r="AH6057"/>
      <c r="AI6057"/>
      <c r="AJ6057"/>
      <c r="AK6057"/>
      <c r="AL6057"/>
      <c r="AM6057"/>
      <c r="AN6057"/>
      <c r="AO6057"/>
      <c r="AP6057"/>
      <c r="AQ6057"/>
      <c r="AR6057"/>
      <c r="AS6057"/>
      <c r="AT6057"/>
      <c r="AU6057"/>
      <c r="AV6057"/>
      <c r="AW6057"/>
      <c r="AX6057"/>
      <c r="AY6057"/>
      <c r="AZ6057"/>
      <c r="BA6057"/>
      <c r="BB6057"/>
      <c r="BC6057"/>
      <c r="BD6057"/>
      <c r="BE6057"/>
      <c r="BF6057"/>
      <c r="BG6057"/>
      <c r="BH6057"/>
      <c r="BI6057"/>
      <c r="BJ6057"/>
      <c r="BK6057"/>
      <c r="BL6057"/>
      <c r="BM6057"/>
      <c r="BN6057"/>
      <c r="BO6057"/>
      <c r="BP6057"/>
      <c r="BQ6057"/>
      <c r="BR6057"/>
      <c r="BS6057"/>
      <c r="BT6057"/>
      <c r="BU6057"/>
      <c r="BV6057"/>
      <c r="BW6057"/>
      <c r="BX6057"/>
      <c r="BY6057"/>
      <c r="BZ6057"/>
      <c r="CA6057"/>
      <c r="CB6057"/>
      <c r="CC6057"/>
      <c r="CD6057"/>
      <c r="CE6057"/>
      <c r="CF6057"/>
      <c r="CG6057"/>
      <c r="CH6057"/>
      <c r="CI6057"/>
      <c r="CJ6057"/>
      <c r="CK6057"/>
      <c r="CL6057"/>
      <c r="CM6057"/>
      <c r="CN6057"/>
      <c r="CO6057"/>
      <c r="CP6057"/>
      <c r="CQ6057"/>
      <c r="CR6057"/>
      <c r="CS6057"/>
      <c r="CT6057"/>
      <c r="CU6057"/>
      <c r="CV6057"/>
    </row>
    <row r="6058" spans="10:100" x14ac:dyDescent="0.25">
      <c r="J6058"/>
      <c r="K6058"/>
      <c r="L6058"/>
      <c r="M6058"/>
      <c r="N6058"/>
      <c r="O6058"/>
      <c r="P6058"/>
      <c r="Q6058"/>
      <c r="R6058"/>
      <c r="S6058"/>
      <c r="T6058"/>
      <c r="U6058"/>
      <c r="V6058"/>
      <c r="W6058"/>
      <c r="X6058"/>
      <c r="Y6058"/>
      <c r="Z6058"/>
      <c r="AA6058"/>
      <c r="AB6058"/>
      <c r="AC6058"/>
      <c r="AD6058"/>
      <c r="AE6058"/>
      <c r="AF6058"/>
      <c r="AG6058"/>
      <c r="AH6058"/>
      <c r="AI6058"/>
      <c r="AJ6058"/>
      <c r="AK6058"/>
      <c r="AL6058"/>
      <c r="AM6058"/>
      <c r="AN6058"/>
      <c r="AO6058"/>
      <c r="AP6058"/>
      <c r="AQ6058"/>
      <c r="AR6058"/>
      <c r="AS6058"/>
      <c r="AT6058"/>
      <c r="AU6058"/>
      <c r="AV6058"/>
      <c r="AW6058"/>
      <c r="AX6058"/>
      <c r="AY6058"/>
      <c r="AZ6058"/>
      <c r="BA6058"/>
      <c r="BB6058"/>
      <c r="BC6058"/>
      <c r="BD6058"/>
      <c r="BE6058"/>
      <c r="BF6058"/>
      <c r="BG6058"/>
      <c r="BH6058"/>
      <c r="BI6058"/>
      <c r="BJ6058"/>
      <c r="BK6058"/>
      <c r="BL6058"/>
      <c r="BM6058"/>
      <c r="BN6058"/>
      <c r="BO6058"/>
      <c r="BP6058"/>
      <c r="BQ6058"/>
      <c r="BR6058"/>
      <c r="BS6058"/>
      <c r="BT6058"/>
      <c r="BU6058"/>
      <c r="BV6058"/>
      <c r="BW6058"/>
      <c r="BX6058"/>
      <c r="BY6058"/>
      <c r="BZ6058"/>
      <c r="CA6058"/>
      <c r="CB6058"/>
      <c r="CC6058"/>
      <c r="CD6058"/>
      <c r="CE6058"/>
      <c r="CF6058"/>
      <c r="CG6058"/>
      <c r="CH6058"/>
      <c r="CI6058"/>
      <c r="CJ6058"/>
      <c r="CK6058"/>
      <c r="CL6058"/>
      <c r="CM6058"/>
      <c r="CN6058"/>
      <c r="CO6058"/>
      <c r="CP6058"/>
      <c r="CQ6058"/>
      <c r="CR6058"/>
      <c r="CS6058"/>
      <c r="CT6058"/>
      <c r="CU6058"/>
      <c r="CV6058"/>
    </row>
    <row r="6059" spans="10:100" x14ac:dyDescent="0.25">
      <c r="J6059"/>
      <c r="K6059"/>
      <c r="L6059"/>
      <c r="M6059"/>
      <c r="N6059"/>
      <c r="O6059"/>
      <c r="P6059"/>
      <c r="Q6059"/>
      <c r="R6059"/>
      <c r="S6059"/>
      <c r="T6059"/>
      <c r="U6059"/>
      <c r="V6059"/>
      <c r="W6059"/>
      <c r="X6059"/>
      <c r="Y6059"/>
      <c r="Z6059"/>
      <c r="AA6059"/>
      <c r="AB6059"/>
      <c r="AC6059"/>
      <c r="AD6059"/>
      <c r="AE6059"/>
      <c r="AF6059"/>
      <c r="AG6059"/>
      <c r="AH6059"/>
      <c r="AI6059"/>
      <c r="AJ6059"/>
      <c r="AK6059"/>
      <c r="AL6059"/>
      <c r="AM6059"/>
      <c r="AN6059"/>
      <c r="AO6059"/>
      <c r="AP6059"/>
      <c r="AQ6059"/>
      <c r="AR6059"/>
      <c r="AS6059"/>
      <c r="AT6059"/>
      <c r="AU6059"/>
      <c r="AV6059"/>
      <c r="AW6059"/>
      <c r="AX6059"/>
      <c r="AY6059"/>
      <c r="AZ6059"/>
      <c r="BA6059"/>
      <c r="BB6059"/>
      <c r="BC6059"/>
      <c r="BD6059"/>
      <c r="BE6059"/>
      <c r="BF6059"/>
      <c r="BG6059"/>
      <c r="BH6059"/>
      <c r="BI6059"/>
      <c r="BJ6059"/>
      <c r="BK6059"/>
      <c r="BL6059"/>
      <c r="BM6059"/>
      <c r="BN6059"/>
      <c r="BO6059"/>
      <c r="BP6059"/>
      <c r="BQ6059"/>
      <c r="BR6059"/>
      <c r="BS6059"/>
      <c r="BT6059"/>
      <c r="BU6059"/>
      <c r="BV6059"/>
      <c r="BW6059"/>
      <c r="BX6059"/>
      <c r="BY6059"/>
      <c r="BZ6059"/>
      <c r="CA6059"/>
      <c r="CB6059"/>
      <c r="CC6059"/>
      <c r="CD6059"/>
      <c r="CE6059"/>
      <c r="CF6059"/>
      <c r="CG6059"/>
      <c r="CH6059"/>
      <c r="CI6059"/>
      <c r="CJ6059"/>
      <c r="CK6059"/>
      <c r="CL6059"/>
      <c r="CM6059"/>
      <c r="CN6059"/>
      <c r="CO6059"/>
      <c r="CP6059"/>
      <c r="CQ6059"/>
      <c r="CR6059"/>
      <c r="CS6059"/>
      <c r="CT6059"/>
      <c r="CU6059"/>
      <c r="CV6059"/>
    </row>
    <row r="6060" spans="10:100" x14ac:dyDescent="0.25">
      <c r="J6060"/>
      <c r="K6060"/>
      <c r="L6060"/>
      <c r="M6060"/>
      <c r="N6060"/>
      <c r="O6060"/>
      <c r="P6060"/>
      <c r="Q6060"/>
      <c r="R6060"/>
      <c r="S6060"/>
      <c r="T6060"/>
      <c r="U6060"/>
      <c r="V6060"/>
      <c r="W6060"/>
      <c r="X6060"/>
      <c r="Y6060"/>
      <c r="Z6060"/>
      <c r="AA6060"/>
      <c r="AB6060"/>
      <c r="AC6060"/>
      <c r="AD6060"/>
      <c r="AE6060"/>
      <c r="AF6060"/>
      <c r="AG6060"/>
      <c r="AH6060"/>
      <c r="AI6060"/>
      <c r="AJ6060"/>
      <c r="AK6060"/>
      <c r="AL6060"/>
      <c r="AM6060"/>
      <c r="AN6060"/>
      <c r="AO6060"/>
      <c r="AP6060"/>
      <c r="AQ6060"/>
      <c r="AR6060"/>
      <c r="AS6060"/>
      <c r="AT6060"/>
      <c r="AU6060"/>
      <c r="AV6060"/>
      <c r="AW6060"/>
      <c r="AX6060"/>
      <c r="AY6060"/>
      <c r="AZ6060"/>
      <c r="BA6060"/>
      <c r="BB6060"/>
      <c r="BC6060"/>
      <c r="BD6060"/>
      <c r="BE6060"/>
      <c r="BF6060"/>
      <c r="BG6060"/>
      <c r="BH6060"/>
      <c r="BI6060"/>
      <c r="BJ6060"/>
      <c r="BK6060"/>
      <c r="BL6060"/>
      <c r="BM6060"/>
      <c r="BN6060"/>
      <c r="BO6060"/>
      <c r="BP6060"/>
      <c r="BQ6060"/>
      <c r="BR6060"/>
      <c r="BS6060"/>
      <c r="BT6060"/>
      <c r="BU6060"/>
      <c r="BV6060"/>
      <c r="BW6060"/>
      <c r="BX6060"/>
      <c r="BY6060"/>
      <c r="BZ6060"/>
      <c r="CA6060"/>
      <c r="CB6060"/>
      <c r="CC6060"/>
      <c r="CD6060"/>
      <c r="CE6060"/>
      <c r="CF6060"/>
      <c r="CG6060"/>
      <c r="CH6060"/>
      <c r="CI6060"/>
      <c r="CJ6060"/>
      <c r="CK6060"/>
      <c r="CL6060"/>
      <c r="CM6060"/>
      <c r="CN6060"/>
      <c r="CO6060"/>
      <c r="CP6060"/>
      <c r="CQ6060"/>
      <c r="CR6060"/>
      <c r="CS6060"/>
      <c r="CT6060"/>
      <c r="CU6060"/>
      <c r="CV6060"/>
    </row>
    <row r="6061" spans="10:100" x14ac:dyDescent="0.25">
      <c r="J6061"/>
      <c r="K6061"/>
      <c r="L6061"/>
      <c r="M6061"/>
      <c r="N6061"/>
      <c r="O6061"/>
      <c r="P6061"/>
      <c r="Q6061"/>
      <c r="R6061"/>
      <c r="S6061"/>
      <c r="T6061"/>
      <c r="U6061"/>
      <c r="V6061"/>
      <c r="W6061"/>
      <c r="X6061"/>
      <c r="Y6061"/>
      <c r="Z6061"/>
      <c r="AA6061"/>
      <c r="AB6061"/>
      <c r="AC6061"/>
      <c r="AD6061"/>
      <c r="AE6061"/>
      <c r="AF6061"/>
      <c r="AG6061"/>
      <c r="AH6061"/>
      <c r="AI6061"/>
      <c r="AJ6061"/>
      <c r="AK6061"/>
      <c r="AL6061"/>
      <c r="AM6061"/>
      <c r="AN6061"/>
      <c r="AO6061"/>
      <c r="AP6061"/>
      <c r="AQ6061"/>
      <c r="AR6061"/>
      <c r="AS6061"/>
      <c r="AT6061"/>
      <c r="AU6061"/>
      <c r="AV6061"/>
      <c r="AW6061"/>
      <c r="AX6061"/>
      <c r="AY6061"/>
      <c r="AZ6061"/>
      <c r="BA6061"/>
      <c r="BB6061"/>
      <c r="BC6061"/>
      <c r="BD6061"/>
      <c r="BE6061"/>
      <c r="BF6061"/>
      <c r="BG6061"/>
      <c r="BH6061"/>
      <c r="BI6061"/>
      <c r="BJ6061"/>
      <c r="BK6061"/>
      <c r="BL6061"/>
      <c r="BM6061"/>
      <c r="BN6061"/>
      <c r="BO6061"/>
      <c r="BP6061"/>
      <c r="BQ6061"/>
      <c r="BR6061"/>
      <c r="BS6061"/>
      <c r="BT6061"/>
      <c r="BU6061"/>
      <c r="BV6061"/>
      <c r="BW6061"/>
      <c r="BX6061"/>
      <c r="BY6061"/>
      <c r="BZ6061"/>
      <c r="CA6061"/>
      <c r="CB6061"/>
      <c r="CC6061"/>
      <c r="CD6061"/>
      <c r="CE6061"/>
      <c r="CF6061"/>
      <c r="CG6061"/>
      <c r="CH6061"/>
      <c r="CI6061"/>
      <c r="CJ6061"/>
      <c r="CK6061"/>
      <c r="CL6061"/>
      <c r="CM6061"/>
      <c r="CN6061"/>
      <c r="CO6061"/>
      <c r="CP6061"/>
      <c r="CQ6061"/>
      <c r="CR6061"/>
      <c r="CS6061"/>
      <c r="CT6061"/>
      <c r="CU6061"/>
      <c r="CV6061"/>
    </row>
    <row r="6062" spans="10:100" x14ac:dyDescent="0.25">
      <c r="J6062"/>
      <c r="K6062"/>
      <c r="L6062"/>
      <c r="M6062"/>
      <c r="N6062"/>
      <c r="O6062"/>
      <c r="P6062"/>
      <c r="Q6062"/>
      <c r="R6062"/>
      <c r="S6062"/>
      <c r="T6062"/>
      <c r="U6062"/>
      <c r="V6062"/>
      <c r="W6062"/>
      <c r="X6062"/>
      <c r="Y6062"/>
      <c r="Z6062"/>
      <c r="AA6062"/>
      <c r="AB6062"/>
      <c r="AC6062"/>
      <c r="AD6062"/>
      <c r="AE6062"/>
      <c r="AF6062"/>
      <c r="AG6062"/>
      <c r="AH6062"/>
      <c r="AI6062"/>
      <c r="AJ6062"/>
      <c r="AK6062"/>
      <c r="AL6062"/>
      <c r="AM6062"/>
      <c r="AN6062"/>
      <c r="AO6062"/>
      <c r="AP6062"/>
      <c r="AQ6062"/>
      <c r="AR6062"/>
      <c r="AS6062"/>
      <c r="AT6062"/>
      <c r="AU6062"/>
      <c r="AV6062"/>
      <c r="AW6062"/>
      <c r="AX6062"/>
      <c r="AY6062"/>
      <c r="AZ6062"/>
      <c r="BA6062"/>
      <c r="BB6062"/>
      <c r="BC6062"/>
      <c r="BD6062"/>
      <c r="BE6062"/>
      <c r="BF6062"/>
      <c r="BG6062"/>
      <c r="BH6062"/>
      <c r="BI6062"/>
      <c r="BJ6062"/>
      <c r="BK6062"/>
      <c r="BL6062"/>
      <c r="BM6062"/>
      <c r="BN6062"/>
      <c r="BO6062"/>
      <c r="BP6062"/>
      <c r="BQ6062"/>
      <c r="BR6062"/>
      <c r="BS6062"/>
      <c r="BT6062"/>
      <c r="BU6062"/>
      <c r="BV6062"/>
      <c r="BW6062"/>
      <c r="BX6062"/>
      <c r="BY6062"/>
      <c r="BZ6062"/>
      <c r="CA6062"/>
      <c r="CB6062"/>
      <c r="CC6062"/>
      <c r="CD6062"/>
      <c r="CE6062"/>
      <c r="CF6062"/>
      <c r="CG6062"/>
      <c r="CH6062"/>
      <c r="CI6062"/>
      <c r="CJ6062"/>
      <c r="CK6062"/>
      <c r="CL6062"/>
      <c r="CM6062"/>
      <c r="CN6062"/>
      <c r="CO6062"/>
      <c r="CP6062"/>
      <c r="CQ6062"/>
      <c r="CR6062"/>
      <c r="CS6062"/>
      <c r="CT6062"/>
      <c r="CU6062"/>
      <c r="CV6062"/>
    </row>
    <row r="6063" spans="10:100" x14ac:dyDescent="0.25">
      <c r="J6063"/>
      <c r="K6063"/>
      <c r="L6063"/>
      <c r="M6063"/>
      <c r="N6063"/>
      <c r="O6063"/>
      <c r="P6063"/>
      <c r="Q6063"/>
      <c r="R6063"/>
      <c r="S6063"/>
      <c r="T6063"/>
      <c r="U6063"/>
      <c r="V6063"/>
      <c r="W6063"/>
      <c r="X6063"/>
      <c r="Y6063"/>
      <c r="Z6063"/>
      <c r="AA6063"/>
      <c r="AB6063"/>
      <c r="AC6063"/>
      <c r="AD6063"/>
      <c r="AE6063"/>
      <c r="AF6063"/>
      <c r="AG6063"/>
      <c r="AH6063"/>
      <c r="AI6063"/>
      <c r="AJ6063"/>
      <c r="AK6063"/>
      <c r="AL6063"/>
      <c r="AM6063"/>
      <c r="AN6063"/>
      <c r="AO6063"/>
      <c r="AP6063"/>
      <c r="AQ6063"/>
      <c r="AR6063"/>
      <c r="AS6063"/>
      <c r="AT6063"/>
      <c r="AU6063"/>
      <c r="AV6063"/>
      <c r="AW6063"/>
      <c r="AX6063"/>
      <c r="AY6063"/>
      <c r="AZ6063"/>
      <c r="BA6063"/>
      <c r="BB6063"/>
      <c r="BC6063"/>
      <c r="BD6063"/>
      <c r="BE6063"/>
      <c r="BF6063"/>
      <c r="BG6063"/>
      <c r="BH6063"/>
      <c r="BI6063"/>
      <c r="BJ6063"/>
      <c r="BK6063"/>
      <c r="BL6063"/>
      <c r="BM6063"/>
      <c r="BN6063"/>
      <c r="BO6063"/>
      <c r="BP6063"/>
      <c r="BQ6063"/>
      <c r="BR6063"/>
      <c r="BS6063"/>
      <c r="BT6063"/>
      <c r="BU6063"/>
      <c r="BV6063"/>
      <c r="BW6063"/>
      <c r="BX6063"/>
      <c r="BY6063"/>
      <c r="BZ6063"/>
      <c r="CA6063"/>
      <c r="CB6063"/>
      <c r="CC6063"/>
      <c r="CD6063"/>
      <c r="CE6063"/>
      <c r="CF6063"/>
      <c r="CG6063"/>
      <c r="CH6063"/>
      <c r="CI6063"/>
      <c r="CJ6063"/>
      <c r="CK6063"/>
      <c r="CL6063"/>
      <c r="CM6063"/>
      <c r="CN6063"/>
      <c r="CO6063"/>
      <c r="CP6063"/>
      <c r="CQ6063"/>
      <c r="CR6063"/>
      <c r="CS6063"/>
      <c r="CT6063"/>
      <c r="CU6063"/>
      <c r="CV6063"/>
    </row>
    <row r="6064" spans="10:100" x14ac:dyDescent="0.25">
      <c r="J6064"/>
      <c r="K6064"/>
      <c r="L6064"/>
      <c r="M6064"/>
      <c r="N6064"/>
      <c r="O6064"/>
      <c r="P6064"/>
      <c r="Q6064"/>
      <c r="R6064"/>
      <c r="S6064"/>
      <c r="T6064"/>
      <c r="U6064"/>
      <c r="V6064"/>
      <c r="W6064"/>
      <c r="X6064"/>
      <c r="Y6064"/>
      <c r="Z6064"/>
      <c r="AA6064"/>
      <c r="AB6064"/>
      <c r="AC6064"/>
      <c r="AD6064"/>
      <c r="AE6064"/>
      <c r="AF6064"/>
      <c r="AG6064"/>
      <c r="AH6064"/>
      <c r="AI6064"/>
      <c r="AJ6064"/>
      <c r="AK6064"/>
      <c r="AL6064"/>
      <c r="AM6064"/>
      <c r="AN6064"/>
      <c r="AO6064"/>
      <c r="AP6064"/>
      <c r="AQ6064"/>
      <c r="AR6064"/>
      <c r="AS6064"/>
      <c r="AT6064"/>
      <c r="AU6064"/>
      <c r="AV6064"/>
      <c r="AW6064"/>
      <c r="AX6064"/>
      <c r="AY6064"/>
      <c r="AZ6064"/>
      <c r="BA6064"/>
      <c r="BB6064"/>
      <c r="BC6064"/>
      <c r="BD6064"/>
      <c r="BE6064"/>
      <c r="BF6064"/>
      <c r="BG6064"/>
      <c r="BH6064"/>
      <c r="BI6064"/>
      <c r="BJ6064"/>
      <c r="BK6064"/>
      <c r="BL6064"/>
      <c r="BM6064"/>
      <c r="BN6064"/>
      <c r="BO6064"/>
      <c r="BP6064"/>
      <c r="BQ6064"/>
      <c r="BR6064"/>
      <c r="BS6064"/>
      <c r="BT6064"/>
      <c r="BU6064"/>
      <c r="BV6064"/>
      <c r="BW6064"/>
      <c r="BX6064"/>
      <c r="BY6064"/>
      <c r="BZ6064"/>
      <c r="CA6064"/>
      <c r="CB6064"/>
      <c r="CC6064"/>
      <c r="CD6064"/>
      <c r="CE6064"/>
      <c r="CF6064"/>
      <c r="CG6064"/>
      <c r="CH6064"/>
      <c r="CI6064"/>
      <c r="CJ6064"/>
      <c r="CK6064"/>
      <c r="CL6064"/>
      <c r="CM6064"/>
      <c r="CN6064"/>
      <c r="CO6064"/>
      <c r="CP6064"/>
      <c r="CQ6064"/>
      <c r="CR6064"/>
      <c r="CS6064"/>
      <c r="CT6064"/>
      <c r="CU6064"/>
      <c r="CV6064"/>
    </row>
    <row r="6065" spans="10:100" x14ac:dyDescent="0.25">
      <c r="J6065"/>
      <c r="K6065"/>
      <c r="L6065"/>
      <c r="M6065"/>
      <c r="N6065"/>
      <c r="O6065"/>
      <c r="P6065"/>
      <c r="Q6065"/>
      <c r="R6065"/>
      <c r="S6065"/>
      <c r="T6065"/>
      <c r="U6065"/>
      <c r="V6065"/>
      <c r="W6065"/>
      <c r="X6065"/>
      <c r="Y6065"/>
      <c r="Z6065"/>
      <c r="AA6065"/>
      <c r="AB6065"/>
      <c r="AC6065"/>
      <c r="AD6065"/>
      <c r="AE6065"/>
      <c r="AF6065"/>
      <c r="AG6065"/>
      <c r="AH6065"/>
      <c r="AI6065"/>
      <c r="AJ6065"/>
      <c r="AK6065"/>
      <c r="AL6065"/>
      <c r="AM6065"/>
      <c r="AN6065"/>
      <c r="AO6065"/>
      <c r="AP6065"/>
      <c r="AQ6065"/>
      <c r="AR6065"/>
      <c r="AS6065"/>
      <c r="AT6065"/>
      <c r="AU6065"/>
      <c r="AV6065"/>
      <c r="AW6065"/>
      <c r="AX6065"/>
      <c r="AY6065"/>
      <c r="AZ6065"/>
      <c r="BA6065"/>
      <c r="BB6065"/>
      <c r="BC6065"/>
      <c r="BD6065"/>
      <c r="BE6065"/>
      <c r="BF6065"/>
      <c r="BG6065"/>
      <c r="BH6065"/>
      <c r="BI6065"/>
      <c r="BJ6065"/>
      <c r="BK6065"/>
      <c r="BL6065"/>
      <c r="BM6065"/>
      <c r="BN6065"/>
      <c r="BO6065"/>
      <c r="BP6065"/>
      <c r="BQ6065"/>
      <c r="BR6065"/>
      <c r="BS6065"/>
      <c r="BT6065"/>
      <c r="BU6065"/>
      <c r="BV6065"/>
      <c r="BW6065"/>
      <c r="BX6065"/>
      <c r="BY6065"/>
      <c r="BZ6065"/>
      <c r="CA6065"/>
      <c r="CB6065"/>
      <c r="CC6065"/>
      <c r="CD6065"/>
      <c r="CE6065"/>
      <c r="CF6065"/>
      <c r="CG6065"/>
      <c r="CH6065"/>
      <c r="CI6065"/>
      <c r="CJ6065"/>
      <c r="CK6065"/>
      <c r="CL6065"/>
      <c r="CM6065"/>
      <c r="CN6065"/>
      <c r="CO6065"/>
      <c r="CP6065"/>
      <c r="CQ6065"/>
      <c r="CR6065"/>
      <c r="CS6065"/>
      <c r="CT6065"/>
      <c r="CU6065"/>
      <c r="CV6065"/>
    </row>
    <row r="6066" spans="10:100" x14ac:dyDescent="0.25">
      <c r="J6066"/>
      <c r="K6066"/>
      <c r="L6066"/>
      <c r="M6066"/>
      <c r="N6066"/>
      <c r="O6066"/>
      <c r="P6066"/>
      <c r="Q6066"/>
      <c r="R6066"/>
      <c r="S6066"/>
      <c r="T6066"/>
      <c r="U6066"/>
      <c r="V6066"/>
      <c r="W6066"/>
      <c r="X6066"/>
      <c r="Y6066"/>
      <c r="Z6066"/>
      <c r="AA6066"/>
      <c r="AB6066"/>
      <c r="AC6066"/>
      <c r="AD6066"/>
      <c r="AE6066"/>
      <c r="AF6066"/>
      <c r="AG6066"/>
      <c r="AH6066"/>
      <c r="AI6066"/>
      <c r="AJ6066"/>
      <c r="AK6066"/>
      <c r="AL6066"/>
      <c r="AM6066"/>
      <c r="AN6066"/>
      <c r="AO6066"/>
      <c r="AP6066"/>
      <c r="AQ6066"/>
      <c r="AR6066"/>
      <c r="AS6066"/>
      <c r="AT6066"/>
      <c r="AU6066"/>
      <c r="AV6066"/>
      <c r="AW6066"/>
      <c r="AX6066"/>
      <c r="AY6066"/>
      <c r="AZ6066"/>
      <c r="BA6066"/>
      <c r="BB6066"/>
      <c r="BC6066"/>
      <c r="BD6066"/>
      <c r="BE6066"/>
      <c r="BF6066"/>
      <c r="BG6066"/>
      <c r="BH6066"/>
      <c r="BI6066"/>
      <c r="BJ6066"/>
      <c r="BK6066"/>
      <c r="BL6066"/>
      <c r="BM6066"/>
      <c r="BN6066"/>
      <c r="BO6066"/>
      <c r="BP6066"/>
      <c r="BQ6066"/>
      <c r="BR6066"/>
      <c r="BS6066"/>
      <c r="BT6066"/>
      <c r="BU6066"/>
      <c r="BV6066"/>
      <c r="BW6066"/>
      <c r="BX6066"/>
      <c r="BY6066"/>
      <c r="BZ6066"/>
      <c r="CA6066"/>
      <c r="CB6066"/>
      <c r="CC6066"/>
      <c r="CD6066"/>
      <c r="CE6066"/>
      <c r="CF6066"/>
      <c r="CG6066"/>
      <c r="CH6066"/>
      <c r="CI6066"/>
      <c r="CJ6066"/>
      <c r="CK6066"/>
      <c r="CL6066"/>
      <c r="CM6066"/>
      <c r="CN6066"/>
      <c r="CO6066"/>
      <c r="CP6066"/>
      <c r="CQ6066"/>
      <c r="CR6066"/>
      <c r="CS6066"/>
      <c r="CT6066"/>
      <c r="CU6066"/>
      <c r="CV6066"/>
    </row>
    <row r="6067" spans="10:100" x14ac:dyDescent="0.25">
      <c r="J6067"/>
      <c r="K6067"/>
      <c r="L6067"/>
      <c r="M6067"/>
      <c r="N6067"/>
      <c r="O6067"/>
      <c r="P6067"/>
      <c r="Q6067"/>
      <c r="R6067"/>
      <c r="S6067"/>
      <c r="T6067"/>
      <c r="U6067"/>
      <c r="V6067"/>
      <c r="W6067"/>
      <c r="X6067"/>
      <c r="Y6067"/>
      <c r="Z6067"/>
      <c r="AA6067"/>
      <c r="AB6067"/>
      <c r="AC6067"/>
      <c r="AD6067"/>
      <c r="AE6067"/>
      <c r="AF6067"/>
      <c r="AG6067"/>
      <c r="AH6067"/>
      <c r="AI6067"/>
      <c r="AJ6067"/>
      <c r="AK6067"/>
      <c r="AL6067"/>
      <c r="AM6067"/>
      <c r="AN6067"/>
      <c r="AO6067"/>
      <c r="AP6067"/>
      <c r="AQ6067"/>
      <c r="AR6067"/>
      <c r="AS6067"/>
      <c r="AT6067"/>
      <c r="AU6067"/>
      <c r="AV6067"/>
      <c r="AW6067"/>
      <c r="AX6067"/>
      <c r="AY6067"/>
      <c r="AZ6067"/>
      <c r="BA6067"/>
      <c r="BB6067"/>
      <c r="BC6067"/>
      <c r="BD6067"/>
      <c r="BE6067"/>
      <c r="BF6067"/>
      <c r="BG6067"/>
      <c r="BH6067"/>
      <c r="BI6067"/>
      <c r="BJ6067"/>
      <c r="BK6067"/>
      <c r="BL6067"/>
      <c r="BM6067"/>
      <c r="BN6067"/>
      <c r="BO6067"/>
      <c r="BP6067"/>
      <c r="BQ6067"/>
      <c r="BR6067"/>
      <c r="BS6067"/>
      <c r="BT6067"/>
      <c r="BU6067"/>
      <c r="BV6067"/>
      <c r="BW6067"/>
      <c r="BX6067"/>
      <c r="BY6067"/>
      <c r="BZ6067"/>
      <c r="CA6067"/>
      <c r="CB6067"/>
      <c r="CC6067"/>
      <c r="CD6067"/>
      <c r="CE6067"/>
      <c r="CF6067"/>
      <c r="CG6067"/>
      <c r="CH6067"/>
      <c r="CI6067"/>
      <c r="CJ6067"/>
      <c r="CK6067"/>
      <c r="CL6067"/>
      <c r="CM6067"/>
      <c r="CN6067"/>
      <c r="CO6067"/>
      <c r="CP6067"/>
      <c r="CQ6067"/>
      <c r="CR6067"/>
      <c r="CS6067"/>
      <c r="CT6067"/>
      <c r="CU6067"/>
      <c r="CV6067"/>
    </row>
    <row r="6068" spans="10:100" x14ac:dyDescent="0.25">
      <c r="J6068"/>
      <c r="K6068"/>
      <c r="L6068"/>
      <c r="M6068"/>
      <c r="N6068"/>
      <c r="O6068"/>
      <c r="P6068"/>
      <c r="Q6068"/>
      <c r="R6068"/>
      <c r="S6068"/>
      <c r="T6068"/>
      <c r="U6068"/>
      <c r="V6068"/>
      <c r="W6068"/>
      <c r="X6068"/>
      <c r="Y6068"/>
      <c r="Z6068"/>
      <c r="AA6068"/>
      <c r="AB6068"/>
      <c r="AC6068"/>
      <c r="AD6068"/>
      <c r="AE6068"/>
      <c r="AF6068"/>
      <c r="AG6068"/>
      <c r="AH6068"/>
      <c r="AI6068"/>
      <c r="AJ6068"/>
      <c r="AK6068"/>
      <c r="AL6068"/>
      <c r="AM6068"/>
      <c r="AN6068"/>
      <c r="AO6068"/>
      <c r="AP6068"/>
      <c r="AQ6068"/>
      <c r="AR6068"/>
      <c r="AS6068"/>
      <c r="AT6068"/>
      <c r="AU6068"/>
      <c r="AV6068"/>
      <c r="AW6068"/>
      <c r="AX6068"/>
      <c r="AY6068"/>
      <c r="AZ6068"/>
      <c r="BA6068"/>
      <c r="BB6068"/>
      <c r="BC6068"/>
      <c r="BD6068"/>
      <c r="BE6068"/>
      <c r="BF6068"/>
      <c r="BG6068"/>
      <c r="BH6068"/>
      <c r="BI6068"/>
      <c r="BJ6068"/>
      <c r="BK6068"/>
      <c r="BL6068"/>
      <c r="BM6068"/>
      <c r="BN6068"/>
      <c r="BO6068"/>
      <c r="BP6068"/>
      <c r="BQ6068"/>
      <c r="BR6068"/>
      <c r="BS6068"/>
      <c r="BT6068"/>
      <c r="BU6068"/>
      <c r="BV6068"/>
      <c r="BW6068"/>
      <c r="BX6068"/>
      <c r="BY6068"/>
      <c r="BZ6068"/>
      <c r="CA6068"/>
      <c r="CB6068"/>
      <c r="CC6068"/>
      <c r="CD6068"/>
      <c r="CE6068"/>
      <c r="CF6068"/>
      <c r="CG6068"/>
      <c r="CH6068"/>
      <c r="CI6068"/>
      <c r="CJ6068"/>
      <c r="CK6068"/>
      <c r="CL6068"/>
      <c r="CM6068"/>
      <c r="CN6068"/>
      <c r="CO6068"/>
      <c r="CP6068"/>
      <c r="CQ6068"/>
      <c r="CR6068"/>
      <c r="CS6068"/>
      <c r="CT6068"/>
      <c r="CU6068"/>
      <c r="CV6068"/>
    </row>
    <row r="6069" spans="10:100" x14ac:dyDescent="0.25">
      <c r="J6069"/>
      <c r="K6069"/>
      <c r="L6069"/>
      <c r="M6069"/>
      <c r="N6069"/>
      <c r="O6069"/>
      <c r="P6069"/>
      <c r="Q6069"/>
      <c r="R6069"/>
      <c r="S6069"/>
      <c r="T6069"/>
      <c r="U6069"/>
      <c r="V6069"/>
      <c r="W6069"/>
      <c r="X6069"/>
      <c r="Y6069"/>
      <c r="Z6069"/>
      <c r="AA6069"/>
      <c r="AB6069"/>
      <c r="AC6069"/>
      <c r="AD6069"/>
      <c r="AE6069"/>
      <c r="AF6069"/>
      <c r="AG6069"/>
      <c r="AH6069"/>
      <c r="AI6069"/>
      <c r="AJ6069"/>
      <c r="AK6069"/>
      <c r="AL6069"/>
      <c r="AM6069"/>
      <c r="AN6069"/>
      <c r="AO6069"/>
      <c r="AP6069"/>
      <c r="AQ6069"/>
      <c r="AR6069"/>
      <c r="AS6069"/>
      <c r="AT6069"/>
      <c r="AU6069"/>
      <c r="AV6069"/>
      <c r="AW6069"/>
      <c r="AX6069"/>
      <c r="AY6069"/>
      <c r="AZ6069"/>
      <c r="BA6069"/>
      <c r="BB6069"/>
      <c r="BC6069"/>
      <c r="BD6069"/>
      <c r="BE6069"/>
      <c r="BF6069"/>
      <c r="BG6069"/>
      <c r="BH6069"/>
      <c r="BI6069"/>
      <c r="BJ6069"/>
      <c r="BK6069"/>
      <c r="BL6069"/>
      <c r="BM6069"/>
      <c r="BN6069"/>
      <c r="BO6069"/>
      <c r="BP6069"/>
      <c r="BQ6069"/>
      <c r="BR6069"/>
      <c r="BS6069"/>
      <c r="BT6069"/>
      <c r="BU6069"/>
      <c r="BV6069"/>
      <c r="BW6069"/>
      <c r="BX6069"/>
      <c r="BY6069"/>
      <c r="BZ6069"/>
      <c r="CA6069"/>
      <c r="CB6069"/>
      <c r="CC6069"/>
      <c r="CD6069"/>
      <c r="CE6069"/>
      <c r="CF6069"/>
      <c r="CG6069"/>
      <c r="CH6069"/>
      <c r="CI6069"/>
      <c r="CJ6069"/>
      <c r="CK6069"/>
      <c r="CL6069"/>
      <c r="CM6069"/>
      <c r="CN6069"/>
      <c r="CO6069"/>
      <c r="CP6069"/>
      <c r="CQ6069"/>
      <c r="CR6069"/>
      <c r="CS6069"/>
      <c r="CT6069"/>
      <c r="CU6069"/>
      <c r="CV6069"/>
    </row>
    <row r="6070" spans="10:100" x14ac:dyDescent="0.25">
      <c r="J6070"/>
      <c r="K6070"/>
      <c r="L6070"/>
      <c r="M6070"/>
      <c r="N6070"/>
      <c r="O6070"/>
      <c r="P6070"/>
      <c r="Q6070"/>
      <c r="R6070"/>
      <c r="S6070"/>
      <c r="T6070"/>
      <c r="U6070"/>
      <c r="V6070"/>
      <c r="W6070"/>
      <c r="X6070"/>
      <c r="Y6070"/>
      <c r="Z6070"/>
      <c r="AA6070"/>
      <c r="AB6070"/>
      <c r="AC6070"/>
      <c r="AD6070"/>
      <c r="AE6070"/>
      <c r="AF6070"/>
      <c r="AG6070"/>
      <c r="AH6070"/>
      <c r="AI6070"/>
      <c r="AJ6070"/>
      <c r="AK6070"/>
      <c r="AL6070"/>
      <c r="AM6070"/>
      <c r="AN6070"/>
      <c r="AO6070"/>
      <c r="AP6070"/>
      <c r="AQ6070"/>
      <c r="AR6070"/>
      <c r="AS6070"/>
      <c r="AT6070"/>
      <c r="AU6070"/>
      <c r="AV6070"/>
      <c r="AW6070"/>
      <c r="AX6070"/>
      <c r="AY6070"/>
      <c r="AZ6070"/>
      <c r="BA6070"/>
      <c r="BB6070"/>
      <c r="BC6070"/>
      <c r="BD6070"/>
      <c r="BE6070"/>
      <c r="BF6070"/>
      <c r="BG6070"/>
      <c r="BH6070"/>
      <c r="BI6070"/>
      <c r="BJ6070"/>
      <c r="BK6070"/>
      <c r="BL6070"/>
      <c r="BM6070"/>
      <c r="BN6070"/>
      <c r="BO6070"/>
      <c r="BP6070"/>
      <c r="BQ6070"/>
      <c r="BR6070"/>
      <c r="BS6070"/>
      <c r="BT6070"/>
      <c r="BU6070"/>
      <c r="BV6070"/>
      <c r="BW6070"/>
      <c r="BX6070"/>
      <c r="BY6070"/>
      <c r="BZ6070"/>
      <c r="CA6070"/>
      <c r="CB6070"/>
      <c r="CC6070"/>
      <c r="CD6070"/>
      <c r="CE6070"/>
      <c r="CF6070"/>
      <c r="CG6070"/>
      <c r="CH6070"/>
      <c r="CI6070"/>
      <c r="CJ6070"/>
      <c r="CK6070"/>
      <c r="CL6070"/>
      <c r="CM6070"/>
      <c r="CN6070"/>
      <c r="CO6070"/>
      <c r="CP6070"/>
      <c r="CQ6070"/>
      <c r="CR6070"/>
      <c r="CS6070"/>
      <c r="CT6070"/>
      <c r="CU6070"/>
      <c r="CV6070"/>
    </row>
    <row r="6071" spans="10:100" x14ac:dyDescent="0.25">
      <c r="J6071"/>
      <c r="K6071"/>
      <c r="L6071"/>
      <c r="M6071"/>
      <c r="N6071"/>
      <c r="O6071"/>
      <c r="P6071"/>
      <c r="Q6071"/>
      <c r="R6071"/>
      <c r="S6071"/>
      <c r="T6071"/>
      <c r="U6071"/>
      <c r="V6071"/>
      <c r="W6071"/>
      <c r="X6071"/>
      <c r="Y6071"/>
      <c r="Z6071"/>
      <c r="AA6071"/>
      <c r="AB6071"/>
      <c r="AC6071"/>
      <c r="AD6071"/>
      <c r="AE6071"/>
      <c r="AF6071"/>
      <c r="AG6071"/>
      <c r="AH6071"/>
      <c r="AI6071"/>
      <c r="AJ6071"/>
      <c r="AK6071"/>
      <c r="AL6071"/>
      <c r="AM6071"/>
      <c r="AN6071"/>
      <c r="AO6071"/>
      <c r="AP6071"/>
      <c r="AQ6071"/>
      <c r="AR6071"/>
      <c r="AS6071"/>
      <c r="AT6071"/>
      <c r="AU6071"/>
      <c r="AV6071"/>
      <c r="AW6071"/>
      <c r="AX6071"/>
      <c r="AY6071"/>
      <c r="AZ6071"/>
      <c r="BA6071"/>
      <c r="BB6071"/>
      <c r="BC6071"/>
      <c r="BD6071"/>
      <c r="BE6071"/>
      <c r="BF6071"/>
      <c r="BG6071"/>
      <c r="BH6071"/>
      <c r="BI6071"/>
      <c r="BJ6071"/>
      <c r="BK6071"/>
      <c r="BL6071"/>
      <c r="BM6071"/>
      <c r="BN6071"/>
      <c r="BO6071"/>
      <c r="BP6071"/>
      <c r="BQ6071"/>
      <c r="BR6071"/>
      <c r="BS6071"/>
      <c r="BT6071"/>
      <c r="BU6071"/>
      <c r="BV6071"/>
      <c r="BW6071"/>
      <c r="BX6071"/>
      <c r="BY6071"/>
      <c r="BZ6071"/>
      <c r="CA6071"/>
      <c r="CB6071"/>
      <c r="CC6071"/>
      <c r="CD6071"/>
      <c r="CE6071"/>
      <c r="CF6071"/>
      <c r="CG6071"/>
      <c r="CH6071"/>
      <c r="CI6071"/>
      <c r="CJ6071"/>
      <c r="CK6071"/>
      <c r="CL6071"/>
      <c r="CM6071"/>
      <c r="CN6071"/>
      <c r="CO6071"/>
      <c r="CP6071"/>
      <c r="CQ6071"/>
      <c r="CR6071"/>
      <c r="CS6071"/>
      <c r="CT6071"/>
      <c r="CU6071"/>
      <c r="CV6071"/>
    </row>
    <row r="6072" spans="10:100" x14ac:dyDescent="0.25">
      <c r="J6072"/>
      <c r="K6072"/>
      <c r="L6072"/>
      <c r="M6072"/>
      <c r="N6072"/>
      <c r="O6072"/>
      <c r="P6072"/>
      <c r="Q6072"/>
      <c r="R6072"/>
      <c r="S6072"/>
      <c r="T6072"/>
      <c r="U6072"/>
      <c r="V6072"/>
      <c r="W6072"/>
      <c r="X6072"/>
      <c r="Y6072"/>
      <c r="Z6072"/>
      <c r="AA6072"/>
      <c r="AB6072"/>
      <c r="AC6072"/>
      <c r="AD6072"/>
      <c r="AE6072"/>
      <c r="AF6072"/>
      <c r="AG6072"/>
      <c r="AH6072"/>
      <c r="AI6072"/>
      <c r="AJ6072"/>
      <c r="AK6072"/>
      <c r="AL6072"/>
      <c r="AM6072"/>
      <c r="AN6072"/>
      <c r="AO6072"/>
      <c r="AP6072"/>
      <c r="AQ6072"/>
      <c r="AR6072"/>
      <c r="AS6072"/>
      <c r="AT6072"/>
      <c r="AU6072"/>
      <c r="AV6072"/>
      <c r="AW6072"/>
      <c r="AX6072"/>
      <c r="AY6072"/>
      <c r="AZ6072"/>
      <c r="BA6072"/>
      <c r="BB6072"/>
      <c r="BC6072"/>
      <c r="BD6072"/>
      <c r="BE6072"/>
      <c r="BF6072"/>
      <c r="BG6072"/>
      <c r="BH6072"/>
      <c r="BI6072"/>
      <c r="BJ6072"/>
      <c r="BK6072"/>
      <c r="BL6072"/>
      <c r="BM6072"/>
      <c r="BN6072"/>
      <c r="BO6072"/>
      <c r="BP6072"/>
      <c r="BQ6072"/>
      <c r="BR6072"/>
      <c r="BS6072"/>
      <c r="BT6072"/>
      <c r="BU6072"/>
      <c r="BV6072"/>
      <c r="BW6072"/>
      <c r="BX6072"/>
      <c r="BY6072"/>
      <c r="BZ6072"/>
      <c r="CA6072"/>
      <c r="CB6072"/>
      <c r="CC6072"/>
      <c r="CD6072"/>
      <c r="CE6072"/>
      <c r="CF6072"/>
      <c r="CG6072"/>
      <c r="CH6072"/>
      <c r="CI6072"/>
      <c r="CJ6072"/>
      <c r="CK6072"/>
      <c r="CL6072"/>
      <c r="CM6072"/>
      <c r="CN6072"/>
      <c r="CO6072"/>
      <c r="CP6072"/>
      <c r="CQ6072"/>
      <c r="CR6072"/>
      <c r="CS6072"/>
      <c r="CT6072"/>
      <c r="CU6072"/>
      <c r="CV6072"/>
    </row>
    <row r="6073" spans="10:100" x14ac:dyDescent="0.25">
      <c r="J6073"/>
      <c r="K6073"/>
      <c r="L6073"/>
      <c r="M6073"/>
      <c r="N6073"/>
      <c r="O6073"/>
      <c r="P6073"/>
      <c r="Q6073"/>
      <c r="R6073"/>
      <c r="S6073"/>
      <c r="T6073"/>
      <c r="U6073"/>
      <c r="V6073"/>
      <c r="W6073"/>
      <c r="X6073"/>
      <c r="Y6073"/>
      <c r="Z6073"/>
      <c r="AA6073"/>
      <c r="AB6073"/>
      <c r="AC6073"/>
      <c r="AD6073"/>
      <c r="AE6073"/>
      <c r="AF6073"/>
      <c r="AG6073"/>
      <c r="AH6073"/>
      <c r="AI6073"/>
      <c r="AJ6073"/>
      <c r="AK6073"/>
      <c r="AL6073"/>
      <c r="AM6073"/>
      <c r="AN6073"/>
      <c r="AO6073"/>
      <c r="AP6073"/>
      <c r="AQ6073"/>
      <c r="AR6073"/>
      <c r="AS6073"/>
      <c r="AT6073"/>
      <c r="AU6073"/>
      <c r="AV6073"/>
      <c r="AW6073"/>
      <c r="AX6073"/>
      <c r="AY6073"/>
      <c r="AZ6073"/>
      <c r="BA6073"/>
      <c r="BB6073"/>
      <c r="BC6073"/>
      <c r="BD6073"/>
      <c r="BE6073"/>
      <c r="BF6073"/>
      <c r="BG6073"/>
      <c r="BH6073"/>
      <c r="BI6073"/>
      <c r="BJ6073"/>
      <c r="BK6073"/>
      <c r="BL6073"/>
      <c r="BM6073"/>
      <c r="BN6073"/>
      <c r="BO6073"/>
      <c r="BP6073"/>
      <c r="BQ6073"/>
      <c r="BR6073"/>
      <c r="BS6073"/>
      <c r="BT6073"/>
      <c r="BU6073"/>
      <c r="BV6073"/>
      <c r="BW6073"/>
      <c r="BX6073"/>
      <c r="BY6073"/>
      <c r="BZ6073"/>
      <c r="CA6073"/>
      <c r="CB6073"/>
      <c r="CC6073"/>
      <c r="CD6073"/>
      <c r="CE6073"/>
      <c r="CF6073"/>
      <c r="CG6073"/>
      <c r="CH6073"/>
      <c r="CI6073"/>
      <c r="CJ6073"/>
      <c r="CK6073"/>
      <c r="CL6073"/>
      <c r="CM6073"/>
      <c r="CN6073"/>
      <c r="CO6073"/>
      <c r="CP6073"/>
      <c r="CQ6073"/>
      <c r="CR6073"/>
      <c r="CS6073"/>
      <c r="CT6073"/>
      <c r="CU6073"/>
      <c r="CV6073"/>
    </row>
    <row r="6074" spans="10:100" x14ac:dyDescent="0.25">
      <c r="J6074"/>
      <c r="K6074"/>
      <c r="L6074"/>
      <c r="M6074"/>
      <c r="N6074"/>
      <c r="O6074"/>
      <c r="P6074"/>
      <c r="Q6074"/>
      <c r="R6074"/>
      <c r="S6074"/>
      <c r="T6074"/>
      <c r="U6074"/>
      <c r="V6074"/>
      <c r="W6074"/>
      <c r="X6074"/>
      <c r="Y6074"/>
      <c r="Z6074"/>
      <c r="AA6074"/>
      <c r="AB6074"/>
      <c r="AC6074"/>
      <c r="AD6074"/>
      <c r="AE6074"/>
      <c r="AF6074"/>
      <c r="AG6074"/>
      <c r="AH6074"/>
      <c r="AI6074"/>
      <c r="AJ6074"/>
      <c r="AK6074"/>
      <c r="AL6074"/>
      <c r="AM6074"/>
      <c r="AN6074"/>
      <c r="AO6074"/>
      <c r="AP6074"/>
      <c r="AQ6074"/>
      <c r="AR6074"/>
      <c r="AS6074"/>
      <c r="AT6074"/>
      <c r="AU6074"/>
      <c r="AV6074"/>
      <c r="AW6074"/>
      <c r="AX6074"/>
      <c r="AY6074"/>
      <c r="AZ6074"/>
      <c r="BA6074"/>
      <c r="BB6074"/>
      <c r="BC6074"/>
      <c r="BD6074"/>
      <c r="BE6074"/>
      <c r="BF6074"/>
      <c r="BG6074"/>
      <c r="BH6074"/>
      <c r="BI6074"/>
      <c r="BJ6074"/>
      <c r="BK6074"/>
      <c r="BL6074"/>
      <c r="BM6074"/>
      <c r="BN6074"/>
      <c r="BO6074"/>
      <c r="BP6074"/>
      <c r="BQ6074"/>
      <c r="BR6074"/>
      <c r="BS6074"/>
      <c r="BT6074"/>
      <c r="BU6074"/>
      <c r="BV6074"/>
      <c r="BW6074"/>
      <c r="BX6074"/>
      <c r="BY6074"/>
      <c r="BZ6074"/>
      <c r="CA6074"/>
      <c r="CB6074"/>
      <c r="CC6074"/>
      <c r="CD6074"/>
      <c r="CE6074"/>
      <c r="CF6074"/>
      <c r="CG6074"/>
      <c r="CH6074"/>
      <c r="CI6074"/>
      <c r="CJ6074"/>
      <c r="CK6074"/>
      <c r="CL6074"/>
      <c r="CM6074"/>
      <c r="CN6074"/>
      <c r="CO6074"/>
      <c r="CP6074"/>
      <c r="CQ6074"/>
      <c r="CR6074"/>
      <c r="CS6074"/>
      <c r="CT6074"/>
      <c r="CU6074"/>
      <c r="CV6074"/>
    </row>
    <row r="6075" spans="10:100" x14ac:dyDescent="0.25">
      <c r="J6075"/>
      <c r="K6075"/>
      <c r="L6075"/>
      <c r="M6075"/>
      <c r="N6075"/>
      <c r="O6075"/>
      <c r="P6075"/>
      <c r="Q6075"/>
      <c r="R6075"/>
      <c r="S6075"/>
      <c r="T6075"/>
      <c r="U6075"/>
      <c r="V6075"/>
      <c r="W6075"/>
      <c r="X6075"/>
      <c r="Y6075"/>
      <c r="Z6075"/>
      <c r="AA6075"/>
      <c r="AB6075"/>
      <c r="AC6075"/>
      <c r="AD6075"/>
      <c r="AE6075"/>
      <c r="AF6075"/>
      <c r="AG6075"/>
      <c r="AH6075"/>
      <c r="AI6075"/>
      <c r="AJ6075"/>
      <c r="AK6075"/>
      <c r="AL6075"/>
      <c r="AM6075"/>
      <c r="AN6075"/>
      <c r="AO6075"/>
      <c r="AP6075"/>
      <c r="AQ6075"/>
      <c r="AR6075"/>
      <c r="AS6075"/>
      <c r="AT6075"/>
      <c r="AU6075"/>
      <c r="AV6075"/>
      <c r="AW6075"/>
      <c r="AX6075"/>
      <c r="AY6075"/>
      <c r="AZ6075"/>
      <c r="BA6075"/>
      <c r="BB6075"/>
      <c r="BC6075"/>
      <c r="BD6075"/>
      <c r="BE6075"/>
      <c r="BF6075"/>
      <c r="BG6075"/>
      <c r="BH6075"/>
      <c r="BI6075"/>
      <c r="BJ6075"/>
      <c r="BK6075"/>
      <c r="BL6075"/>
      <c r="BM6075"/>
      <c r="BN6075"/>
      <c r="BO6075"/>
      <c r="BP6075"/>
      <c r="BQ6075"/>
      <c r="BR6075"/>
      <c r="BS6075"/>
      <c r="BT6075"/>
      <c r="BU6075"/>
      <c r="BV6075"/>
      <c r="BW6075"/>
      <c r="BX6075"/>
      <c r="BY6075"/>
      <c r="BZ6075"/>
      <c r="CA6075"/>
      <c r="CB6075"/>
      <c r="CC6075"/>
      <c r="CD6075"/>
      <c r="CE6075"/>
      <c r="CF6075"/>
      <c r="CG6075"/>
      <c r="CH6075"/>
      <c r="CI6075"/>
      <c r="CJ6075"/>
      <c r="CK6075"/>
      <c r="CL6075"/>
      <c r="CM6075"/>
      <c r="CN6075"/>
      <c r="CO6075"/>
      <c r="CP6075"/>
      <c r="CQ6075"/>
      <c r="CR6075"/>
      <c r="CS6075"/>
      <c r="CT6075"/>
      <c r="CU6075"/>
      <c r="CV6075"/>
    </row>
    <row r="6076" spans="10:100" x14ac:dyDescent="0.25">
      <c r="J6076"/>
      <c r="K6076"/>
      <c r="L6076"/>
      <c r="M6076"/>
      <c r="N6076"/>
      <c r="O6076"/>
      <c r="P6076"/>
      <c r="Q6076"/>
      <c r="R6076"/>
      <c r="S6076"/>
      <c r="T6076"/>
      <c r="U6076"/>
      <c r="V6076"/>
      <c r="W6076"/>
      <c r="X6076"/>
      <c r="Y6076"/>
      <c r="Z6076"/>
      <c r="AA6076"/>
      <c r="AB6076"/>
      <c r="AC6076"/>
      <c r="AD6076"/>
      <c r="AE6076"/>
      <c r="AF6076"/>
      <c r="AG6076"/>
      <c r="AH6076"/>
      <c r="AI6076"/>
      <c r="AJ6076"/>
      <c r="AK6076"/>
      <c r="AL6076"/>
      <c r="AM6076"/>
      <c r="AN6076"/>
      <c r="AO6076"/>
      <c r="AP6076"/>
      <c r="AQ6076"/>
      <c r="AR6076"/>
      <c r="AS6076"/>
      <c r="AT6076"/>
      <c r="AU6076"/>
      <c r="AV6076"/>
      <c r="AW6076"/>
      <c r="AX6076"/>
      <c r="AY6076"/>
      <c r="AZ6076"/>
      <c r="BA6076"/>
      <c r="BB6076"/>
      <c r="BC6076"/>
      <c r="BD6076"/>
      <c r="BE6076"/>
      <c r="BF6076"/>
      <c r="BG6076"/>
      <c r="BH6076"/>
      <c r="BI6076"/>
      <c r="BJ6076"/>
      <c r="BK6076"/>
      <c r="BL6076"/>
      <c r="BM6076"/>
      <c r="BN6076"/>
      <c r="BO6076"/>
      <c r="BP6076"/>
      <c r="BQ6076"/>
      <c r="BR6076"/>
      <c r="BS6076"/>
      <c r="BT6076"/>
      <c r="BU6076"/>
      <c r="BV6076"/>
      <c r="BW6076"/>
      <c r="BX6076"/>
      <c r="BY6076"/>
      <c r="BZ6076"/>
      <c r="CA6076"/>
      <c r="CB6076"/>
      <c r="CC6076"/>
      <c r="CD6076"/>
      <c r="CE6076"/>
      <c r="CF6076"/>
      <c r="CG6076"/>
      <c r="CH6076"/>
      <c r="CI6076"/>
      <c r="CJ6076"/>
      <c r="CK6076"/>
      <c r="CL6076"/>
      <c r="CM6076"/>
      <c r="CN6076"/>
      <c r="CO6076"/>
      <c r="CP6076"/>
      <c r="CQ6076"/>
      <c r="CR6076"/>
      <c r="CS6076"/>
      <c r="CT6076"/>
      <c r="CU6076"/>
      <c r="CV6076"/>
    </row>
    <row r="6077" spans="10:100" x14ac:dyDescent="0.25">
      <c r="J6077"/>
      <c r="K6077"/>
      <c r="L6077"/>
      <c r="M6077"/>
      <c r="N6077"/>
      <c r="O6077"/>
      <c r="P6077"/>
      <c r="Q6077"/>
      <c r="R6077"/>
      <c r="S6077"/>
      <c r="T6077"/>
      <c r="U6077"/>
      <c r="V6077"/>
      <c r="W6077"/>
      <c r="X6077"/>
      <c r="Y6077"/>
      <c r="Z6077"/>
      <c r="AA6077"/>
      <c r="AB6077"/>
      <c r="AC6077"/>
      <c r="AD6077"/>
      <c r="AE6077"/>
      <c r="AF6077"/>
      <c r="AG6077"/>
      <c r="AH6077"/>
      <c r="AI6077"/>
      <c r="AJ6077"/>
      <c r="AK6077"/>
      <c r="AL6077"/>
      <c r="AM6077"/>
      <c r="AN6077"/>
      <c r="AO6077"/>
      <c r="AP6077"/>
      <c r="AQ6077"/>
      <c r="AR6077"/>
      <c r="AS6077"/>
      <c r="AT6077"/>
      <c r="AU6077"/>
      <c r="AV6077"/>
      <c r="AW6077"/>
      <c r="AX6077"/>
      <c r="AY6077"/>
      <c r="AZ6077"/>
      <c r="BA6077"/>
      <c r="BB6077"/>
      <c r="BC6077"/>
      <c r="BD6077"/>
      <c r="BE6077"/>
      <c r="BF6077"/>
      <c r="BG6077"/>
      <c r="BH6077"/>
      <c r="BI6077"/>
      <c r="BJ6077"/>
      <c r="BK6077"/>
      <c r="BL6077"/>
      <c r="BM6077"/>
      <c r="BN6077"/>
      <c r="BO6077"/>
      <c r="BP6077"/>
      <c r="BQ6077"/>
      <c r="BR6077"/>
      <c r="BS6077"/>
      <c r="BT6077"/>
      <c r="BU6077"/>
      <c r="BV6077"/>
      <c r="BW6077"/>
      <c r="BX6077"/>
      <c r="BY6077"/>
      <c r="BZ6077"/>
      <c r="CA6077"/>
      <c r="CB6077"/>
      <c r="CC6077"/>
      <c r="CD6077"/>
      <c r="CE6077"/>
      <c r="CF6077"/>
      <c r="CG6077"/>
      <c r="CH6077"/>
      <c r="CI6077"/>
      <c r="CJ6077"/>
      <c r="CK6077"/>
      <c r="CL6077"/>
      <c r="CM6077"/>
      <c r="CN6077"/>
      <c r="CO6077"/>
      <c r="CP6077"/>
      <c r="CQ6077"/>
      <c r="CR6077"/>
      <c r="CS6077"/>
      <c r="CT6077"/>
      <c r="CU6077"/>
      <c r="CV6077"/>
    </row>
    <row r="6078" spans="10:100" x14ac:dyDescent="0.25">
      <c r="J6078"/>
      <c r="K6078"/>
      <c r="L6078"/>
      <c r="M6078"/>
      <c r="N6078"/>
      <c r="O6078"/>
      <c r="P6078"/>
      <c r="Q6078"/>
      <c r="R6078"/>
      <c r="S6078"/>
      <c r="T6078"/>
      <c r="U6078"/>
      <c r="V6078"/>
      <c r="W6078"/>
      <c r="X6078"/>
      <c r="Y6078"/>
      <c r="Z6078"/>
      <c r="AA6078"/>
      <c r="AB6078"/>
      <c r="AC6078"/>
      <c r="AD6078"/>
      <c r="AE6078"/>
      <c r="AF6078"/>
      <c r="AG6078"/>
      <c r="AH6078"/>
      <c r="AI6078"/>
      <c r="AJ6078"/>
      <c r="AK6078"/>
      <c r="AL6078"/>
      <c r="AM6078"/>
      <c r="AN6078"/>
      <c r="AO6078"/>
      <c r="AP6078"/>
      <c r="AQ6078"/>
      <c r="AR6078"/>
      <c r="AS6078"/>
      <c r="AT6078"/>
      <c r="AU6078"/>
      <c r="AV6078"/>
      <c r="AW6078"/>
      <c r="AX6078"/>
      <c r="AY6078"/>
      <c r="AZ6078"/>
      <c r="BA6078"/>
      <c r="BB6078"/>
      <c r="BC6078"/>
      <c r="BD6078"/>
      <c r="BE6078"/>
      <c r="BF6078"/>
      <c r="BG6078"/>
      <c r="BH6078"/>
      <c r="BI6078"/>
      <c r="BJ6078"/>
      <c r="BK6078"/>
      <c r="BL6078"/>
      <c r="BM6078"/>
      <c r="BN6078"/>
      <c r="BO6078"/>
      <c r="BP6078"/>
      <c r="BQ6078"/>
      <c r="BR6078"/>
      <c r="BS6078"/>
      <c r="BT6078"/>
      <c r="BU6078"/>
      <c r="BV6078"/>
      <c r="BW6078"/>
      <c r="BX6078"/>
      <c r="BY6078"/>
      <c r="BZ6078"/>
      <c r="CA6078"/>
      <c r="CB6078"/>
      <c r="CC6078"/>
      <c r="CD6078"/>
      <c r="CE6078"/>
      <c r="CF6078"/>
      <c r="CG6078"/>
      <c r="CH6078"/>
      <c r="CI6078"/>
      <c r="CJ6078"/>
      <c r="CK6078"/>
      <c r="CL6078"/>
      <c r="CM6078"/>
      <c r="CN6078"/>
      <c r="CO6078"/>
      <c r="CP6078"/>
      <c r="CQ6078"/>
      <c r="CR6078"/>
      <c r="CS6078"/>
      <c r="CT6078"/>
      <c r="CU6078"/>
      <c r="CV6078"/>
    </row>
    <row r="6079" spans="10:100" x14ac:dyDescent="0.25">
      <c r="J6079"/>
      <c r="K6079"/>
      <c r="L6079"/>
      <c r="M6079"/>
      <c r="N6079"/>
      <c r="O6079"/>
      <c r="P6079"/>
      <c r="Q6079"/>
      <c r="R6079"/>
      <c r="S6079"/>
      <c r="T6079"/>
      <c r="U6079"/>
      <c r="V6079"/>
      <c r="W6079"/>
      <c r="X6079"/>
      <c r="Y6079"/>
      <c r="Z6079"/>
      <c r="AA6079"/>
      <c r="AB6079"/>
      <c r="AC6079"/>
      <c r="AD6079"/>
      <c r="AE6079"/>
      <c r="AF6079"/>
      <c r="AG6079"/>
      <c r="AH6079"/>
      <c r="AI6079"/>
      <c r="AJ6079"/>
      <c r="AK6079"/>
      <c r="AL6079"/>
      <c r="AM6079"/>
      <c r="AN6079"/>
      <c r="AO6079"/>
      <c r="AP6079"/>
      <c r="AQ6079"/>
      <c r="AR6079"/>
      <c r="AS6079"/>
      <c r="AT6079"/>
      <c r="AU6079"/>
      <c r="AV6079"/>
      <c r="AW6079"/>
      <c r="AX6079"/>
      <c r="AY6079"/>
      <c r="AZ6079"/>
      <c r="BA6079"/>
      <c r="BB6079"/>
      <c r="BC6079"/>
      <c r="BD6079"/>
      <c r="BE6079"/>
      <c r="BF6079"/>
      <c r="BG6079"/>
      <c r="BH6079"/>
      <c r="BI6079"/>
      <c r="BJ6079"/>
      <c r="BK6079"/>
      <c r="BL6079"/>
      <c r="BM6079"/>
      <c r="BN6079"/>
      <c r="BO6079"/>
      <c r="BP6079"/>
      <c r="BQ6079"/>
      <c r="BR6079"/>
      <c r="BS6079"/>
      <c r="BT6079"/>
      <c r="BU6079"/>
      <c r="BV6079"/>
      <c r="BW6079"/>
      <c r="BX6079"/>
      <c r="BY6079"/>
      <c r="BZ6079"/>
      <c r="CA6079"/>
      <c r="CB6079"/>
      <c r="CC6079"/>
      <c r="CD6079"/>
      <c r="CE6079"/>
      <c r="CF6079"/>
      <c r="CG6079"/>
      <c r="CH6079"/>
      <c r="CI6079"/>
      <c r="CJ6079"/>
      <c r="CK6079"/>
      <c r="CL6079"/>
      <c r="CM6079"/>
      <c r="CN6079"/>
      <c r="CO6079"/>
      <c r="CP6079"/>
      <c r="CQ6079"/>
      <c r="CR6079"/>
      <c r="CS6079"/>
      <c r="CT6079"/>
      <c r="CU6079"/>
      <c r="CV6079"/>
    </row>
    <row r="6080" spans="10:100" x14ac:dyDescent="0.25">
      <c r="J6080"/>
      <c r="K6080"/>
      <c r="L6080"/>
      <c r="M6080"/>
      <c r="N6080"/>
      <c r="O6080"/>
      <c r="P6080"/>
      <c r="Q6080"/>
      <c r="R6080"/>
      <c r="S6080"/>
      <c r="T6080"/>
      <c r="U6080"/>
      <c r="V6080"/>
      <c r="W6080"/>
      <c r="X6080"/>
      <c r="Y6080"/>
      <c r="Z6080"/>
      <c r="AA6080"/>
      <c r="AB6080"/>
      <c r="AC6080"/>
      <c r="AD6080"/>
      <c r="AE6080"/>
      <c r="AF6080"/>
      <c r="AG6080"/>
      <c r="AH6080"/>
      <c r="AI6080"/>
      <c r="AJ6080"/>
      <c r="AK6080"/>
      <c r="AL6080"/>
      <c r="AM6080"/>
      <c r="AN6080"/>
      <c r="AO6080"/>
      <c r="AP6080"/>
      <c r="AQ6080"/>
      <c r="AR6080"/>
      <c r="AS6080"/>
      <c r="AT6080"/>
      <c r="AU6080"/>
      <c r="AV6080"/>
      <c r="AW6080"/>
      <c r="AX6080"/>
      <c r="AY6080"/>
      <c r="AZ6080"/>
      <c r="BA6080"/>
      <c r="BB6080"/>
      <c r="BC6080"/>
      <c r="BD6080"/>
      <c r="BE6080"/>
      <c r="BF6080"/>
      <c r="BG6080"/>
      <c r="BH6080"/>
      <c r="BI6080"/>
      <c r="BJ6080"/>
      <c r="BK6080"/>
      <c r="BL6080"/>
      <c r="BM6080"/>
      <c r="BN6080"/>
      <c r="BO6080"/>
      <c r="BP6080"/>
      <c r="BQ6080"/>
      <c r="BR6080"/>
      <c r="BS6080"/>
      <c r="BT6080"/>
      <c r="BU6080"/>
      <c r="BV6080"/>
      <c r="BW6080"/>
      <c r="BX6080"/>
      <c r="BY6080"/>
      <c r="BZ6080"/>
      <c r="CA6080"/>
      <c r="CB6080"/>
      <c r="CC6080"/>
      <c r="CD6080"/>
      <c r="CE6080"/>
      <c r="CF6080"/>
      <c r="CG6080"/>
      <c r="CH6080"/>
      <c r="CI6080"/>
      <c r="CJ6080"/>
      <c r="CK6080"/>
      <c r="CL6080"/>
      <c r="CM6080"/>
      <c r="CN6080"/>
      <c r="CO6080"/>
      <c r="CP6080"/>
      <c r="CQ6080"/>
      <c r="CR6080"/>
      <c r="CS6080"/>
      <c r="CT6080"/>
      <c r="CU6080"/>
      <c r="CV6080"/>
    </row>
    <row r="6081" spans="10:100" x14ac:dyDescent="0.25">
      <c r="J6081"/>
      <c r="K6081"/>
      <c r="L6081"/>
      <c r="M6081"/>
      <c r="N6081"/>
      <c r="O6081"/>
      <c r="P6081"/>
      <c r="Q6081"/>
      <c r="R6081"/>
      <c r="S6081"/>
      <c r="T6081"/>
      <c r="U6081"/>
      <c r="V6081"/>
      <c r="W6081"/>
      <c r="X6081"/>
      <c r="Y6081"/>
      <c r="Z6081"/>
      <c r="AA6081"/>
      <c r="AB6081"/>
      <c r="AC6081"/>
      <c r="AD6081"/>
      <c r="AE6081"/>
      <c r="AF6081"/>
      <c r="AG6081"/>
      <c r="AH6081"/>
      <c r="AI6081"/>
      <c r="AJ6081"/>
      <c r="AK6081"/>
      <c r="AL6081"/>
      <c r="AM6081"/>
      <c r="AN6081"/>
      <c r="AO6081"/>
      <c r="AP6081"/>
      <c r="AQ6081"/>
      <c r="AR6081"/>
      <c r="AS6081"/>
      <c r="AT6081"/>
      <c r="AU6081"/>
      <c r="AV6081"/>
      <c r="AW6081"/>
      <c r="AX6081"/>
      <c r="AY6081"/>
      <c r="AZ6081"/>
      <c r="BA6081"/>
      <c r="BB6081"/>
      <c r="BC6081"/>
      <c r="BD6081"/>
      <c r="BE6081"/>
      <c r="BF6081"/>
      <c r="BG6081"/>
      <c r="BH6081"/>
      <c r="BI6081"/>
      <c r="BJ6081"/>
      <c r="BK6081"/>
      <c r="BL6081"/>
      <c r="BM6081"/>
      <c r="BN6081"/>
      <c r="BO6081"/>
      <c r="BP6081"/>
      <c r="BQ6081"/>
      <c r="BR6081"/>
      <c r="BS6081"/>
      <c r="BT6081"/>
      <c r="BU6081"/>
      <c r="BV6081"/>
      <c r="BW6081"/>
      <c r="BX6081"/>
      <c r="BY6081"/>
      <c r="BZ6081"/>
      <c r="CA6081"/>
      <c r="CB6081"/>
      <c r="CC6081"/>
      <c r="CD6081"/>
      <c r="CE6081"/>
      <c r="CF6081"/>
      <c r="CG6081"/>
      <c r="CH6081"/>
      <c r="CI6081"/>
      <c r="CJ6081"/>
      <c r="CK6081"/>
      <c r="CL6081"/>
      <c r="CM6081"/>
      <c r="CN6081"/>
      <c r="CO6081"/>
      <c r="CP6081"/>
      <c r="CQ6081"/>
      <c r="CR6081"/>
      <c r="CS6081"/>
      <c r="CT6081"/>
      <c r="CU6081"/>
      <c r="CV6081"/>
    </row>
    <row r="6082" spans="10:100" x14ac:dyDescent="0.25">
      <c r="J6082"/>
      <c r="K6082"/>
      <c r="L6082"/>
      <c r="M6082"/>
      <c r="N6082"/>
      <c r="O6082"/>
      <c r="P6082"/>
      <c r="Q6082"/>
      <c r="R6082"/>
      <c r="S6082"/>
      <c r="T6082"/>
      <c r="U6082"/>
      <c r="V6082"/>
      <c r="W6082"/>
      <c r="X6082"/>
      <c r="Y6082"/>
      <c r="Z6082"/>
      <c r="AA6082"/>
      <c r="AB6082"/>
      <c r="AC6082"/>
      <c r="AD6082"/>
      <c r="AE6082"/>
      <c r="AF6082"/>
      <c r="AG6082"/>
      <c r="AH6082"/>
      <c r="AI6082"/>
      <c r="AJ6082"/>
      <c r="AK6082"/>
      <c r="AL6082"/>
      <c r="AM6082"/>
      <c r="AN6082"/>
      <c r="AO6082"/>
      <c r="AP6082"/>
      <c r="AQ6082"/>
      <c r="AR6082"/>
      <c r="AS6082"/>
      <c r="AT6082"/>
      <c r="AU6082"/>
      <c r="AV6082"/>
      <c r="AW6082"/>
      <c r="AX6082"/>
      <c r="AY6082"/>
      <c r="AZ6082"/>
      <c r="BA6082"/>
      <c r="BB6082"/>
      <c r="BC6082"/>
      <c r="BD6082"/>
      <c r="BE6082"/>
      <c r="BF6082"/>
      <c r="BG6082"/>
      <c r="BH6082"/>
      <c r="BI6082"/>
      <c r="BJ6082"/>
      <c r="BK6082"/>
      <c r="BL6082"/>
      <c r="BM6082"/>
      <c r="BN6082"/>
      <c r="BO6082"/>
      <c r="BP6082"/>
      <c r="BQ6082"/>
      <c r="BR6082"/>
      <c r="BS6082"/>
      <c r="BT6082"/>
      <c r="BU6082"/>
      <c r="BV6082"/>
      <c r="BW6082"/>
      <c r="BX6082"/>
      <c r="BY6082"/>
      <c r="BZ6082"/>
      <c r="CA6082"/>
      <c r="CB6082"/>
      <c r="CC6082"/>
      <c r="CD6082"/>
      <c r="CE6082"/>
      <c r="CF6082"/>
      <c r="CG6082"/>
      <c r="CH6082"/>
      <c r="CI6082"/>
      <c r="CJ6082"/>
      <c r="CK6082"/>
      <c r="CL6082"/>
      <c r="CM6082"/>
      <c r="CN6082"/>
      <c r="CO6082"/>
      <c r="CP6082"/>
      <c r="CQ6082"/>
      <c r="CR6082"/>
      <c r="CS6082"/>
      <c r="CT6082"/>
      <c r="CU6082"/>
      <c r="CV6082"/>
    </row>
    <row r="6083" spans="10:100" x14ac:dyDescent="0.25">
      <c r="J6083"/>
      <c r="K6083"/>
      <c r="L6083"/>
      <c r="M6083"/>
      <c r="N6083"/>
      <c r="O6083"/>
      <c r="P6083"/>
      <c r="Q6083"/>
      <c r="R6083"/>
      <c r="S6083"/>
      <c r="T6083"/>
      <c r="U6083"/>
      <c r="V6083"/>
      <c r="W6083"/>
      <c r="X6083"/>
      <c r="Y6083"/>
      <c r="Z6083"/>
      <c r="AA6083"/>
      <c r="AB6083"/>
      <c r="AC6083"/>
      <c r="AD6083"/>
      <c r="AE6083"/>
      <c r="AF6083"/>
      <c r="AG6083"/>
      <c r="AH6083"/>
      <c r="AI6083"/>
      <c r="AJ6083"/>
      <c r="AK6083"/>
      <c r="AL6083"/>
      <c r="AM6083"/>
      <c r="AN6083"/>
      <c r="AO6083"/>
      <c r="AP6083"/>
      <c r="AQ6083"/>
      <c r="AR6083"/>
      <c r="AS6083"/>
      <c r="AT6083"/>
      <c r="AU6083"/>
      <c r="AV6083"/>
      <c r="AW6083"/>
      <c r="AX6083"/>
      <c r="AY6083"/>
      <c r="AZ6083"/>
      <c r="BA6083"/>
      <c r="BB6083"/>
      <c r="BC6083"/>
      <c r="BD6083"/>
      <c r="BE6083"/>
      <c r="BF6083"/>
      <c r="BG6083"/>
      <c r="BH6083"/>
      <c r="BI6083"/>
      <c r="BJ6083"/>
      <c r="BK6083"/>
      <c r="BL6083"/>
      <c r="BM6083"/>
      <c r="BN6083"/>
      <c r="BO6083"/>
      <c r="BP6083"/>
      <c r="BQ6083"/>
      <c r="BR6083"/>
      <c r="BS6083"/>
      <c r="BT6083"/>
      <c r="BU6083"/>
      <c r="BV6083"/>
      <c r="BW6083"/>
      <c r="BX6083"/>
      <c r="BY6083"/>
      <c r="BZ6083"/>
      <c r="CA6083"/>
      <c r="CB6083"/>
      <c r="CC6083"/>
      <c r="CD6083"/>
      <c r="CE6083"/>
      <c r="CF6083"/>
      <c r="CG6083"/>
      <c r="CH6083"/>
      <c r="CI6083"/>
      <c r="CJ6083"/>
      <c r="CK6083"/>
      <c r="CL6083"/>
      <c r="CM6083"/>
      <c r="CN6083"/>
      <c r="CO6083"/>
      <c r="CP6083"/>
      <c r="CQ6083"/>
      <c r="CR6083"/>
      <c r="CS6083"/>
      <c r="CT6083"/>
      <c r="CU6083"/>
      <c r="CV6083"/>
    </row>
    <row r="6084" spans="10:100" x14ac:dyDescent="0.25">
      <c r="J6084"/>
      <c r="K6084"/>
      <c r="L6084"/>
      <c r="M6084"/>
      <c r="N6084"/>
      <c r="O6084"/>
      <c r="P6084"/>
      <c r="Q6084"/>
      <c r="R6084"/>
      <c r="S6084"/>
      <c r="T6084"/>
      <c r="U6084"/>
      <c r="V6084"/>
      <c r="W6084"/>
      <c r="X6084"/>
      <c r="Y6084"/>
      <c r="Z6084"/>
      <c r="AA6084"/>
      <c r="AB6084"/>
      <c r="AC6084"/>
      <c r="AD6084"/>
      <c r="AE6084"/>
      <c r="AF6084"/>
      <c r="AG6084"/>
      <c r="AH6084"/>
      <c r="AI6084"/>
      <c r="AJ6084"/>
      <c r="AK6084"/>
      <c r="AL6084"/>
      <c r="AM6084"/>
      <c r="AN6084"/>
      <c r="AO6084"/>
      <c r="AP6084"/>
      <c r="AQ6084"/>
      <c r="AR6084"/>
      <c r="AS6084"/>
      <c r="AT6084"/>
      <c r="AU6084"/>
      <c r="AV6084"/>
      <c r="AW6084"/>
      <c r="AX6084"/>
      <c r="AY6084"/>
      <c r="AZ6084"/>
      <c r="BA6084"/>
      <c r="BB6084"/>
      <c r="BC6084"/>
      <c r="BD6084"/>
      <c r="BE6084"/>
      <c r="BF6084"/>
      <c r="BG6084"/>
      <c r="BH6084"/>
      <c r="BI6084"/>
      <c r="BJ6084"/>
      <c r="BK6084"/>
      <c r="BL6084"/>
      <c r="BM6084"/>
      <c r="BN6084"/>
      <c r="BO6084"/>
      <c r="BP6084"/>
      <c r="BQ6084"/>
      <c r="BR6084"/>
      <c r="BS6084"/>
      <c r="BT6084"/>
      <c r="BU6084"/>
      <c r="BV6084"/>
      <c r="BW6084"/>
      <c r="BX6084"/>
      <c r="BY6084"/>
      <c r="BZ6084"/>
      <c r="CA6084"/>
      <c r="CB6084"/>
      <c r="CC6084"/>
      <c r="CD6084"/>
      <c r="CE6084"/>
      <c r="CF6084"/>
      <c r="CG6084"/>
      <c r="CH6084"/>
      <c r="CI6084"/>
      <c r="CJ6084"/>
      <c r="CK6084"/>
      <c r="CL6084"/>
      <c r="CM6084"/>
      <c r="CN6084"/>
      <c r="CO6084"/>
      <c r="CP6084"/>
      <c r="CQ6084"/>
      <c r="CR6084"/>
      <c r="CS6084"/>
      <c r="CT6084"/>
      <c r="CU6084"/>
      <c r="CV6084"/>
    </row>
    <row r="6085" spans="10:100" x14ac:dyDescent="0.25">
      <c r="J6085"/>
      <c r="K6085"/>
      <c r="L6085"/>
      <c r="M6085"/>
      <c r="N6085"/>
      <c r="O6085"/>
      <c r="P6085"/>
      <c r="Q6085"/>
      <c r="R6085"/>
      <c r="S6085"/>
      <c r="T6085"/>
      <c r="U6085"/>
      <c r="V6085"/>
      <c r="W6085"/>
      <c r="X6085"/>
      <c r="Y6085"/>
      <c r="Z6085"/>
      <c r="AA6085"/>
      <c r="AB6085"/>
      <c r="AC6085"/>
      <c r="AD6085"/>
      <c r="AE6085"/>
      <c r="AF6085"/>
      <c r="AG6085"/>
      <c r="AH6085"/>
      <c r="AI6085"/>
      <c r="AJ6085"/>
      <c r="AK6085"/>
      <c r="AL6085"/>
      <c r="AM6085"/>
      <c r="AN6085"/>
      <c r="AO6085"/>
      <c r="AP6085"/>
      <c r="AQ6085"/>
      <c r="AR6085"/>
      <c r="AS6085"/>
      <c r="AT6085"/>
      <c r="AU6085"/>
      <c r="AV6085"/>
      <c r="AW6085"/>
      <c r="AX6085"/>
      <c r="AY6085"/>
      <c r="AZ6085"/>
      <c r="BA6085"/>
      <c r="BB6085"/>
      <c r="BC6085"/>
      <c r="BD6085"/>
      <c r="BE6085"/>
      <c r="BF6085"/>
      <c r="BG6085"/>
      <c r="BH6085"/>
      <c r="BI6085"/>
      <c r="BJ6085"/>
      <c r="BK6085"/>
      <c r="BL6085"/>
      <c r="BM6085"/>
      <c r="BN6085"/>
      <c r="BO6085"/>
      <c r="BP6085"/>
      <c r="BQ6085"/>
      <c r="BR6085"/>
      <c r="BS6085"/>
      <c r="BT6085"/>
      <c r="BU6085"/>
      <c r="BV6085"/>
      <c r="BW6085"/>
      <c r="BX6085"/>
      <c r="BY6085"/>
      <c r="BZ6085"/>
      <c r="CA6085"/>
      <c r="CB6085"/>
      <c r="CC6085"/>
      <c r="CD6085"/>
      <c r="CE6085"/>
      <c r="CF6085"/>
      <c r="CG6085"/>
      <c r="CH6085"/>
      <c r="CI6085"/>
      <c r="CJ6085"/>
      <c r="CK6085"/>
      <c r="CL6085"/>
      <c r="CM6085"/>
      <c r="CN6085"/>
      <c r="CO6085"/>
      <c r="CP6085"/>
      <c r="CQ6085"/>
      <c r="CR6085"/>
      <c r="CS6085"/>
      <c r="CT6085"/>
      <c r="CU6085"/>
      <c r="CV6085"/>
    </row>
    <row r="6086" spans="10:100" x14ac:dyDescent="0.25">
      <c r="J6086"/>
      <c r="K6086"/>
      <c r="L6086"/>
      <c r="M6086"/>
      <c r="N6086"/>
      <c r="O6086"/>
      <c r="P6086"/>
      <c r="Q6086"/>
      <c r="R6086"/>
      <c r="S6086"/>
      <c r="T6086"/>
      <c r="U6086"/>
      <c r="V6086"/>
      <c r="W6086"/>
      <c r="X6086"/>
      <c r="Y6086"/>
      <c r="Z6086"/>
      <c r="AA6086"/>
      <c r="AB6086"/>
      <c r="AC6086"/>
      <c r="AD6086"/>
      <c r="AE6086"/>
      <c r="AF6086"/>
      <c r="AG6086"/>
      <c r="AH6086"/>
      <c r="AI6086"/>
      <c r="AJ6086"/>
      <c r="AK6086"/>
      <c r="AL6086"/>
      <c r="AM6086"/>
      <c r="AN6086"/>
      <c r="AO6086"/>
      <c r="AP6086"/>
      <c r="AQ6086"/>
      <c r="AR6086"/>
      <c r="AS6086"/>
      <c r="AT6086"/>
      <c r="AU6086"/>
      <c r="AV6086"/>
      <c r="AW6086"/>
      <c r="AX6086"/>
      <c r="AY6086"/>
      <c r="AZ6086"/>
      <c r="BA6086"/>
      <c r="BB6086"/>
      <c r="BC6086"/>
      <c r="BD6086"/>
      <c r="BE6086"/>
      <c r="BF6086"/>
      <c r="BG6086"/>
      <c r="BH6086"/>
      <c r="BI6086"/>
      <c r="BJ6086"/>
      <c r="BK6086"/>
      <c r="BL6086"/>
      <c r="BM6086"/>
      <c r="BN6086"/>
      <c r="BO6086"/>
      <c r="BP6086"/>
      <c r="BQ6086"/>
      <c r="BR6086"/>
      <c r="BS6086"/>
      <c r="BT6086"/>
      <c r="BU6086"/>
      <c r="BV6086"/>
      <c r="BW6086"/>
      <c r="BX6086"/>
      <c r="BY6086"/>
      <c r="BZ6086"/>
      <c r="CA6086"/>
      <c r="CB6086"/>
      <c r="CC6086"/>
      <c r="CD6086"/>
      <c r="CE6086"/>
      <c r="CF6086"/>
      <c r="CG6086"/>
      <c r="CH6086"/>
      <c r="CI6086"/>
      <c r="CJ6086"/>
      <c r="CK6086"/>
      <c r="CL6086"/>
      <c r="CM6086"/>
      <c r="CN6086"/>
      <c r="CO6086"/>
      <c r="CP6086"/>
      <c r="CQ6086"/>
      <c r="CR6086"/>
      <c r="CS6086"/>
      <c r="CT6086"/>
      <c r="CU6086"/>
      <c r="CV6086"/>
    </row>
    <row r="6087" spans="10:100" x14ac:dyDescent="0.25">
      <c r="J6087"/>
      <c r="K6087"/>
      <c r="L6087"/>
      <c r="M6087"/>
      <c r="N6087"/>
      <c r="O6087"/>
      <c r="P6087"/>
      <c r="Q6087"/>
      <c r="R6087"/>
      <c r="S6087"/>
      <c r="T6087"/>
      <c r="U6087"/>
      <c r="V6087"/>
      <c r="W6087"/>
      <c r="X6087"/>
      <c r="Y6087"/>
      <c r="Z6087"/>
      <c r="AA6087"/>
      <c r="AB6087"/>
      <c r="AC6087"/>
      <c r="AD6087"/>
      <c r="AE6087"/>
      <c r="AF6087"/>
      <c r="AG6087"/>
      <c r="AH6087"/>
      <c r="AI6087"/>
      <c r="AJ6087"/>
      <c r="AK6087"/>
      <c r="AL6087"/>
      <c r="AM6087"/>
      <c r="AN6087"/>
      <c r="AO6087"/>
      <c r="AP6087"/>
      <c r="AQ6087"/>
      <c r="AR6087"/>
      <c r="AS6087"/>
      <c r="AT6087"/>
      <c r="AU6087"/>
      <c r="AV6087"/>
      <c r="AW6087"/>
      <c r="AX6087"/>
      <c r="AY6087"/>
      <c r="AZ6087"/>
      <c r="BA6087"/>
      <c r="BB6087"/>
      <c r="BC6087"/>
      <c r="BD6087"/>
      <c r="BE6087"/>
      <c r="BF6087"/>
      <c r="BG6087"/>
      <c r="BH6087"/>
      <c r="BI6087"/>
      <c r="BJ6087"/>
      <c r="BK6087"/>
      <c r="BL6087"/>
      <c r="BM6087"/>
      <c r="BN6087"/>
      <c r="BO6087"/>
      <c r="BP6087"/>
      <c r="BQ6087"/>
      <c r="BR6087"/>
      <c r="BS6087"/>
      <c r="BT6087"/>
      <c r="BU6087"/>
      <c r="BV6087"/>
      <c r="BW6087"/>
      <c r="BX6087"/>
      <c r="BY6087"/>
      <c r="BZ6087"/>
      <c r="CA6087"/>
      <c r="CB6087"/>
      <c r="CC6087"/>
      <c r="CD6087"/>
      <c r="CE6087"/>
      <c r="CF6087"/>
      <c r="CG6087"/>
      <c r="CH6087"/>
      <c r="CI6087"/>
      <c r="CJ6087"/>
      <c r="CK6087"/>
      <c r="CL6087"/>
      <c r="CM6087"/>
      <c r="CN6087"/>
      <c r="CO6087"/>
      <c r="CP6087"/>
      <c r="CQ6087"/>
      <c r="CR6087"/>
      <c r="CS6087"/>
      <c r="CT6087"/>
      <c r="CU6087"/>
      <c r="CV6087"/>
    </row>
    <row r="6088" spans="10:100" x14ac:dyDescent="0.25">
      <c r="J6088"/>
      <c r="K6088"/>
      <c r="L6088"/>
      <c r="M6088"/>
      <c r="N6088"/>
      <c r="O6088"/>
      <c r="P6088"/>
      <c r="Q6088"/>
      <c r="R6088"/>
      <c r="S6088"/>
      <c r="T6088"/>
      <c r="U6088"/>
      <c r="V6088"/>
      <c r="W6088"/>
      <c r="X6088"/>
      <c r="Y6088"/>
      <c r="Z6088"/>
      <c r="AA6088"/>
      <c r="AB6088"/>
      <c r="AC6088"/>
      <c r="AD6088"/>
      <c r="AE6088"/>
      <c r="AF6088"/>
      <c r="AG6088"/>
      <c r="AH6088"/>
      <c r="AI6088"/>
      <c r="AJ6088"/>
      <c r="AK6088"/>
      <c r="AL6088"/>
      <c r="AM6088"/>
      <c r="AN6088"/>
      <c r="AO6088"/>
      <c r="AP6088"/>
      <c r="AQ6088"/>
      <c r="AR6088"/>
      <c r="AS6088"/>
      <c r="AT6088"/>
      <c r="AU6088"/>
      <c r="AV6088"/>
      <c r="AW6088"/>
      <c r="AX6088"/>
      <c r="AY6088"/>
      <c r="AZ6088"/>
      <c r="BA6088"/>
      <c r="BB6088"/>
      <c r="BC6088"/>
      <c r="BD6088"/>
      <c r="BE6088"/>
      <c r="BF6088"/>
      <c r="BG6088"/>
      <c r="BH6088"/>
      <c r="BI6088"/>
      <c r="BJ6088"/>
      <c r="BK6088"/>
      <c r="BL6088"/>
      <c r="BM6088"/>
      <c r="BN6088"/>
      <c r="BO6088"/>
      <c r="BP6088"/>
      <c r="BQ6088"/>
      <c r="BR6088"/>
      <c r="BS6088"/>
      <c r="BT6088"/>
      <c r="BU6088"/>
      <c r="BV6088"/>
      <c r="BW6088"/>
      <c r="BX6088"/>
      <c r="BY6088"/>
      <c r="BZ6088"/>
      <c r="CA6088"/>
      <c r="CB6088"/>
      <c r="CC6088"/>
      <c r="CD6088"/>
      <c r="CE6088"/>
      <c r="CF6088"/>
      <c r="CG6088"/>
      <c r="CH6088"/>
      <c r="CI6088"/>
      <c r="CJ6088"/>
      <c r="CK6088"/>
      <c r="CL6088"/>
      <c r="CM6088"/>
      <c r="CN6088"/>
      <c r="CO6088"/>
      <c r="CP6088"/>
      <c r="CQ6088"/>
      <c r="CR6088"/>
      <c r="CS6088"/>
      <c r="CT6088"/>
      <c r="CU6088"/>
      <c r="CV6088"/>
    </row>
    <row r="6089" spans="10:100" x14ac:dyDescent="0.25">
      <c r="J6089"/>
      <c r="K6089"/>
      <c r="L6089"/>
      <c r="M6089"/>
      <c r="N6089"/>
      <c r="O6089"/>
      <c r="P6089"/>
      <c r="Q6089"/>
      <c r="R6089"/>
      <c r="S6089"/>
      <c r="T6089"/>
      <c r="U6089"/>
      <c r="V6089"/>
      <c r="W6089"/>
      <c r="X6089"/>
      <c r="Y6089"/>
      <c r="Z6089"/>
      <c r="AA6089"/>
      <c r="AB6089"/>
      <c r="AC6089"/>
      <c r="AD6089"/>
      <c r="AE6089"/>
      <c r="AF6089"/>
      <c r="AG6089"/>
      <c r="AH6089"/>
      <c r="AI6089"/>
      <c r="AJ6089"/>
      <c r="AK6089"/>
      <c r="AL6089"/>
      <c r="AM6089"/>
      <c r="AN6089"/>
      <c r="AO6089"/>
      <c r="AP6089"/>
      <c r="AQ6089"/>
      <c r="AR6089"/>
      <c r="AS6089"/>
      <c r="AT6089"/>
      <c r="AU6089"/>
      <c r="AV6089"/>
      <c r="AW6089"/>
      <c r="AX6089"/>
      <c r="AY6089"/>
      <c r="AZ6089"/>
      <c r="BA6089"/>
      <c r="BB6089"/>
      <c r="BC6089"/>
      <c r="BD6089"/>
      <c r="BE6089"/>
      <c r="BF6089"/>
      <c r="BG6089"/>
      <c r="BH6089"/>
      <c r="BI6089"/>
      <c r="BJ6089"/>
      <c r="BK6089"/>
      <c r="BL6089"/>
      <c r="BM6089"/>
      <c r="BN6089"/>
      <c r="BO6089"/>
      <c r="BP6089"/>
      <c r="BQ6089"/>
      <c r="BR6089"/>
      <c r="BS6089"/>
      <c r="BT6089"/>
      <c r="BU6089"/>
      <c r="BV6089"/>
      <c r="BW6089"/>
      <c r="BX6089"/>
      <c r="BY6089"/>
      <c r="BZ6089"/>
      <c r="CA6089"/>
      <c r="CB6089"/>
      <c r="CC6089"/>
      <c r="CD6089"/>
      <c r="CE6089"/>
      <c r="CF6089"/>
      <c r="CG6089"/>
      <c r="CH6089"/>
      <c r="CI6089"/>
      <c r="CJ6089"/>
      <c r="CK6089"/>
      <c r="CL6089"/>
      <c r="CM6089"/>
      <c r="CN6089"/>
      <c r="CO6089"/>
      <c r="CP6089"/>
      <c r="CQ6089"/>
      <c r="CR6089"/>
      <c r="CS6089"/>
      <c r="CT6089"/>
      <c r="CU6089"/>
      <c r="CV6089"/>
    </row>
    <row r="6090" spans="10:100" x14ac:dyDescent="0.25">
      <c r="J6090"/>
      <c r="K6090"/>
      <c r="L6090"/>
      <c r="M6090"/>
      <c r="N6090"/>
      <c r="O6090"/>
      <c r="P6090"/>
      <c r="Q6090"/>
      <c r="R6090"/>
      <c r="S6090"/>
      <c r="T6090"/>
      <c r="U6090"/>
      <c r="V6090"/>
      <c r="W6090"/>
      <c r="X6090"/>
      <c r="Y6090"/>
      <c r="Z6090"/>
      <c r="AA6090"/>
      <c r="AB6090"/>
      <c r="AC6090"/>
      <c r="AD6090"/>
      <c r="AE6090"/>
      <c r="AF6090"/>
      <c r="AG6090"/>
      <c r="AH6090"/>
      <c r="AI6090"/>
      <c r="AJ6090"/>
      <c r="AK6090"/>
      <c r="AL6090"/>
      <c r="AM6090"/>
      <c r="AN6090"/>
      <c r="AO6090"/>
      <c r="AP6090"/>
      <c r="AQ6090"/>
      <c r="AR6090"/>
      <c r="AS6090"/>
      <c r="AT6090"/>
      <c r="AU6090"/>
      <c r="AV6090"/>
      <c r="AW6090"/>
      <c r="AX6090"/>
      <c r="AY6090"/>
      <c r="AZ6090"/>
      <c r="BA6090"/>
      <c r="BB6090"/>
      <c r="BC6090"/>
      <c r="BD6090"/>
      <c r="BE6090"/>
      <c r="BF6090"/>
      <c r="BG6090"/>
      <c r="BH6090"/>
      <c r="BI6090"/>
      <c r="BJ6090"/>
      <c r="BK6090"/>
      <c r="BL6090"/>
      <c r="BM6090"/>
      <c r="BN6090"/>
      <c r="BO6090"/>
      <c r="BP6090"/>
      <c r="BQ6090"/>
      <c r="BR6090"/>
      <c r="BS6090"/>
      <c r="BT6090"/>
      <c r="BU6090"/>
      <c r="BV6090"/>
      <c r="BW6090"/>
      <c r="BX6090"/>
      <c r="BY6090"/>
      <c r="BZ6090"/>
      <c r="CA6090"/>
      <c r="CB6090"/>
      <c r="CC6090"/>
      <c r="CD6090"/>
      <c r="CE6090"/>
      <c r="CF6090"/>
      <c r="CG6090"/>
      <c r="CH6090"/>
      <c r="CI6090"/>
      <c r="CJ6090"/>
      <c r="CK6090"/>
      <c r="CL6090"/>
      <c r="CM6090"/>
      <c r="CN6090"/>
      <c r="CO6090"/>
      <c r="CP6090"/>
      <c r="CQ6090"/>
      <c r="CR6090"/>
      <c r="CS6090"/>
      <c r="CT6090"/>
      <c r="CU6090"/>
      <c r="CV6090"/>
    </row>
    <row r="6091" spans="10:100" x14ac:dyDescent="0.25">
      <c r="J6091"/>
      <c r="K6091"/>
      <c r="L6091"/>
      <c r="M6091"/>
      <c r="N6091"/>
      <c r="O6091"/>
      <c r="P6091"/>
      <c r="Q6091"/>
      <c r="R6091"/>
      <c r="S6091"/>
      <c r="T6091"/>
      <c r="U6091"/>
      <c r="V6091"/>
      <c r="W6091"/>
      <c r="X6091"/>
      <c r="Y6091"/>
      <c r="Z6091"/>
      <c r="AA6091"/>
      <c r="AB6091"/>
      <c r="AC6091"/>
      <c r="AD6091"/>
      <c r="AE6091"/>
      <c r="AF6091"/>
      <c r="AG6091"/>
      <c r="AH6091"/>
      <c r="AI6091"/>
      <c r="AJ6091"/>
      <c r="AK6091"/>
      <c r="AL6091"/>
      <c r="AM6091"/>
      <c r="AN6091"/>
      <c r="AO6091"/>
      <c r="AP6091"/>
      <c r="AQ6091"/>
      <c r="AR6091"/>
      <c r="AS6091"/>
      <c r="AT6091"/>
      <c r="AU6091"/>
      <c r="AV6091"/>
      <c r="AW6091"/>
      <c r="AX6091"/>
      <c r="AY6091"/>
      <c r="AZ6091"/>
      <c r="BA6091"/>
      <c r="BB6091"/>
      <c r="BC6091"/>
      <c r="BD6091"/>
      <c r="BE6091"/>
      <c r="BF6091"/>
      <c r="BG6091"/>
      <c r="BH6091"/>
      <c r="BI6091"/>
      <c r="BJ6091"/>
      <c r="BK6091"/>
      <c r="BL6091"/>
      <c r="BM6091"/>
      <c r="BN6091"/>
      <c r="BO6091"/>
      <c r="BP6091"/>
      <c r="BQ6091"/>
      <c r="BR6091"/>
      <c r="BS6091"/>
      <c r="BT6091"/>
      <c r="BU6091"/>
      <c r="BV6091"/>
      <c r="BW6091"/>
      <c r="BX6091"/>
      <c r="BY6091"/>
      <c r="BZ6091"/>
      <c r="CA6091"/>
      <c r="CB6091"/>
      <c r="CC6091"/>
      <c r="CD6091"/>
      <c r="CE6091"/>
      <c r="CF6091"/>
      <c r="CG6091"/>
      <c r="CH6091"/>
      <c r="CI6091"/>
      <c r="CJ6091"/>
      <c r="CK6091"/>
      <c r="CL6091"/>
      <c r="CM6091"/>
      <c r="CN6091"/>
      <c r="CO6091"/>
      <c r="CP6091"/>
      <c r="CQ6091"/>
      <c r="CR6091"/>
      <c r="CS6091"/>
      <c r="CT6091"/>
      <c r="CU6091"/>
      <c r="CV6091"/>
    </row>
    <row r="6092" spans="10:100" x14ac:dyDescent="0.25">
      <c r="J6092"/>
      <c r="K6092"/>
      <c r="L6092"/>
      <c r="M6092"/>
      <c r="N6092"/>
      <c r="O6092"/>
      <c r="P6092"/>
      <c r="Q6092"/>
      <c r="R6092"/>
      <c r="S6092"/>
      <c r="T6092"/>
      <c r="U6092"/>
      <c r="V6092"/>
      <c r="W6092"/>
      <c r="X6092"/>
      <c r="Y6092"/>
      <c r="Z6092"/>
      <c r="AA6092"/>
      <c r="AB6092"/>
      <c r="AC6092"/>
      <c r="AD6092"/>
      <c r="AE6092"/>
      <c r="AF6092"/>
      <c r="AG6092"/>
      <c r="AH6092"/>
      <c r="AI6092"/>
      <c r="AJ6092"/>
      <c r="AK6092"/>
      <c r="AL6092"/>
      <c r="AM6092"/>
      <c r="AN6092"/>
      <c r="AO6092"/>
      <c r="AP6092"/>
      <c r="AQ6092"/>
      <c r="AR6092"/>
      <c r="AS6092"/>
      <c r="AT6092"/>
      <c r="AU6092"/>
      <c r="AV6092"/>
      <c r="AW6092"/>
      <c r="AX6092"/>
      <c r="AY6092"/>
      <c r="AZ6092"/>
      <c r="BA6092"/>
      <c r="BB6092"/>
      <c r="BC6092"/>
      <c r="BD6092"/>
      <c r="BE6092"/>
      <c r="BF6092"/>
      <c r="BG6092"/>
      <c r="BH6092"/>
      <c r="BI6092"/>
      <c r="BJ6092"/>
      <c r="BK6092"/>
      <c r="BL6092"/>
      <c r="BM6092"/>
      <c r="BN6092"/>
      <c r="BO6092"/>
      <c r="BP6092"/>
      <c r="BQ6092"/>
      <c r="BR6092"/>
      <c r="BS6092"/>
      <c r="BT6092"/>
      <c r="BU6092"/>
      <c r="BV6092"/>
      <c r="BW6092"/>
      <c r="BX6092"/>
      <c r="BY6092"/>
      <c r="BZ6092"/>
      <c r="CA6092"/>
      <c r="CB6092"/>
      <c r="CC6092"/>
      <c r="CD6092"/>
      <c r="CE6092"/>
      <c r="CF6092"/>
      <c r="CG6092"/>
      <c r="CH6092"/>
      <c r="CI6092"/>
      <c r="CJ6092"/>
      <c r="CK6092"/>
      <c r="CL6092"/>
      <c r="CM6092"/>
      <c r="CN6092"/>
      <c r="CO6092"/>
      <c r="CP6092"/>
      <c r="CQ6092"/>
      <c r="CR6092"/>
      <c r="CS6092"/>
      <c r="CT6092"/>
      <c r="CU6092"/>
      <c r="CV6092"/>
    </row>
    <row r="6093" spans="10:100" x14ac:dyDescent="0.25">
      <c r="J6093"/>
      <c r="K6093"/>
      <c r="L6093"/>
      <c r="M6093"/>
      <c r="N6093"/>
      <c r="O6093"/>
      <c r="P6093"/>
      <c r="Q6093"/>
      <c r="R6093"/>
      <c r="S6093"/>
      <c r="T6093"/>
      <c r="U6093"/>
      <c r="V6093"/>
      <c r="W6093"/>
      <c r="X6093"/>
      <c r="Y6093"/>
      <c r="Z6093"/>
      <c r="AA6093"/>
      <c r="AB6093"/>
      <c r="AC6093"/>
      <c r="AD6093"/>
      <c r="AE6093"/>
      <c r="AF6093"/>
      <c r="AG6093"/>
      <c r="AH6093"/>
      <c r="AI6093"/>
      <c r="AJ6093"/>
      <c r="AK6093"/>
      <c r="AL6093"/>
      <c r="AM6093"/>
      <c r="AN6093"/>
      <c r="AO6093"/>
      <c r="AP6093"/>
      <c r="AQ6093"/>
      <c r="AR6093"/>
      <c r="AS6093"/>
      <c r="AT6093"/>
      <c r="AU6093"/>
      <c r="AV6093"/>
      <c r="AW6093"/>
      <c r="AX6093"/>
      <c r="AY6093"/>
      <c r="AZ6093"/>
      <c r="BA6093"/>
      <c r="BB6093"/>
      <c r="BC6093"/>
      <c r="BD6093"/>
      <c r="BE6093"/>
      <c r="BF6093"/>
      <c r="BG6093"/>
      <c r="BH6093"/>
      <c r="BI6093"/>
      <c r="BJ6093"/>
      <c r="BK6093"/>
      <c r="BL6093"/>
      <c r="BM6093"/>
      <c r="BN6093"/>
      <c r="BO6093"/>
      <c r="BP6093"/>
      <c r="BQ6093"/>
      <c r="BR6093"/>
      <c r="BS6093"/>
      <c r="BT6093"/>
      <c r="BU6093"/>
      <c r="BV6093"/>
      <c r="BW6093"/>
      <c r="BX6093"/>
      <c r="BY6093"/>
      <c r="BZ6093"/>
      <c r="CA6093"/>
      <c r="CB6093"/>
      <c r="CC6093"/>
      <c r="CD6093"/>
      <c r="CE6093"/>
      <c r="CF6093"/>
      <c r="CG6093"/>
      <c r="CH6093"/>
      <c r="CI6093"/>
      <c r="CJ6093"/>
      <c r="CK6093"/>
      <c r="CL6093"/>
      <c r="CM6093"/>
      <c r="CN6093"/>
      <c r="CO6093"/>
      <c r="CP6093"/>
      <c r="CQ6093"/>
      <c r="CR6093"/>
      <c r="CS6093"/>
      <c r="CT6093"/>
      <c r="CU6093"/>
      <c r="CV6093"/>
    </row>
    <row r="6094" spans="10:100" x14ac:dyDescent="0.25">
      <c r="J6094"/>
      <c r="K6094"/>
      <c r="L6094"/>
      <c r="M6094"/>
      <c r="N6094"/>
      <c r="O6094"/>
      <c r="P6094"/>
      <c r="Q6094"/>
      <c r="R6094"/>
      <c r="S6094"/>
      <c r="T6094"/>
      <c r="U6094"/>
      <c r="V6094"/>
      <c r="W6094"/>
      <c r="X6094"/>
      <c r="Y6094"/>
      <c r="Z6094"/>
      <c r="AA6094"/>
      <c r="AB6094"/>
      <c r="AC6094"/>
      <c r="AD6094"/>
      <c r="AE6094"/>
      <c r="AF6094"/>
      <c r="AG6094"/>
      <c r="AH6094"/>
      <c r="AI6094"/>
      <c r="AJ6094"/>
      <c r="AK6094"/>
      <c r="AL6094"/>
      <c r="AM6094"/>
      <c r="AN6094"/>
      <c r="AO6094"/>
      <c r="AP6094"/>
      <c r="AQ6094"/>
      <c r="AR6094"/>
      <c r="AS6094"/>
      <c r="AT6094"/>
      <c r="AU6094"/>
      <c r="AV6094"/>
      <c r="AW6094"/>
      <c r="AX6094"/>
      <c r="AY6094"/>
      <c r="AZ6094"/>
      <c r="BA6094"/>
      <c r="BB6094"/>
      <c r="BC6094"/>
      <c r="BD6094"/>
      <c r="BE6094"/>
      <c r="BF6094"/>
      <c r="BG6094"/>
      <c r="BH6094"/>
      <c r="BI6094"/>
      <c r="BJ6094"/>
      <c r="BK6094"/>
      <c r="BL6094"/>
      <c r="BM6094"/>
      <c r="BN6094"/>
      <c r="BO6094"/>
      <c r="BP6094"/>
      <c r="BQ6094"/>
      <c r="BR6094"/>
      <c r="BS6094"/>
      <c r="BT6094"/>
      <c r="BU6094"/>
      <c r="BV6094"/>
      <c r="BW6094"/>
      <c r="BX6094"/>
      <c r="BY6094"/>
      <c r="BZ6094"/>
      <c r="CA6094"/>
      <c r="CB6094"/>
      <c r="CC6094"/>
      <c r="CD6094"/>
      <c r="CE6094"/>
      <c r="CF6094"/>
      <c r="CG6094"/>
      <c r="CH6094"/>
      <c r="CI6094"/>
      <c r="CJ6094"/>
      <c r="CK6094"/>
      <c r="CL6094"/>
      <c r="CM6094"/>
      <c r="CN6094"/>
      <c r="CO6094"/>
      <c r="CP6094"/>
      <c r="CQ6094"/>
      <c r="CR6094"/>
      <c r="CS6094"/>
      <c r="CT6094"/>
      <c r="CU6094"/>
      <c r="CV6094"/>
    </row>
    <row r="6095" spans="10:100" x14ac:dyDescent="0.25">
      <c r="J6095"/>
      <c r="K6095"/>
      <c r="L6095"/>
      <c r="M6095"/>
      <c r="N6095"/>
      <c r="O6095"/>
      <c r="P6095"/>
      <c r="Q6095"/>
      <c r="R6095"/>
      <c r="S6095"/>
      <c r="T6095"/>
      <c r="U6095"/>
      <c r="V6095"/>
      <c r="W6095"/>
      <c r="X6095"/>
      <c r="Y6095"/>
      <c r="Z6095"/>
      <c r="AA6095"/>
      <c r="AB6095"/>
      <c r="AC6095"/>
      <c r="AD6095"/>
      <c r="AE6095"/>
      <c r="AF6095"/>
      <c r="AG6095"/>
      <c r="AH6095"/>
      <c r="AI6095"/>
      <c r="AJ6095"/>
      <c r="AK6095"/>
      <c r="AL6095"/>
      <c r="AM6095"/>
      <c r="AN6095"/>
      <c r="AO6095"/>
      <c r="AP6095"/>
      <c r="AQ6095"/>
      <c r="AR6095"/>
      <c r="AS6095"/>
      <c r="AT6095"/>
      <c r="AU6095"/>
      <c r="AV6095"/>
      <c r="AW6095"/>
      <c r="AX6095"/>
      <c r="AY6095"/>
      <c r="AZ6095"/>
      <c r="BA6095"/>
      <c r="BB6095"/>
      <c r="BC6095"/>
      <c r="BD6095"/>
      <c r="BE6095"/>
      <c r="BF6095"/>
      <c r="BG6095"/>
      <c r="BH6095"/>
      <c r="BI6095"/>
      <c r="BJ6095"/>
      <c r="BK6095"/>
      <c r="BL6095"/>
      <c r="BM6095"/>
      <c r="BN6095"/>
      <c r="BO6095"/>
      <c r="BP6095"/>
      <c r="BQ6095"/>
      <c r="BR6095"/>
      <c r="BS6095"/>
      <c r="BT6095"/>
      <c r="BU6095"/>
      <c r="BV6095"/>
      <c r="BW6095"/>
      <c r="BX6095"/>
      <c r="BY6095"/>
      <c r="BZ6095"/>
      <c r="CA6095"/>
      <c r="CB6095"/>
      <c r="CC6095"/>
      <c r="CD6095"/>
      <c r="CE6095"/>
      <c r="CF6095"/>
      <c r="CG6095"/>
      <c r="CH6095"/>
      <c r="CI6095"/>
      <c r="CJ6095"/>
      <c r="CK6095"/>
      <c r="CL6095"/>
      <c r="CM6095"/>
      <c r="CN6095"/>
      <c r="CO6095"/>
      <c r="CP6095"/>
      <c r="CQ6095"/>
      <c r="CR6095"/>
      <c r="CS6095"/>
      <c r="CT6095"/>
      <c r="CU6095"/>
      <c r="CV6095"/>
    </row>
    <row r="6096" spans="10:100" x14ac:dyDescent="0.25">
      <c r="J6096"/>
      <c r="K6096"/>
      <c r="L6096"/>
      <c r="M6096"/>
      <c r="N6096"/>
      <c r="O6096"/>
      <c r="P6096"/>
      <c r="Q6096"/>
      <c r="R6096"/>
      <c r="S6096"/>
      <c r="T6096"/>
      <c r="U6096"/>
      <c r="V6096"/>
      <c r="W6096"/>
      <c r="X6096"/>
      <c r="Y6096"/>
      <c r="Z6096"/>
      <c r="AA6096"/>
      <c r="AB6096"/>
      <c r="AC6096"/>
      <c r="AD6096"/>
      <c r="AE6096"/>
      <c r="AF6096"/>
      <c r="AG6096"/>
      <c r="AH6096"/>
      <c r="AI6096"/>
      <c r="AJ6096"/>
      <c r="AK6096"/>
      <c r="AL6096"/>
      <c r="AM6096"/>
      <c r="AN6096"/>
      <c r="AO6096"/>
      <c r="AP6096"/>
      <c r="AQ6096"/>
      <c r="AR6096"/>
      <c r="AS6096"/>
      <c r="AT6096"/>
      <c r="AU6096"/>
      <c r="AV6096"/>
      <c r="AW6096"/>
      <c r="AX6096"/>
      <c r="AY6096"/>
      <c r="AZ6096"/>
      <c r="BA6096"/>
      <c r="BB6096"/>
      <c r="BC6096"/>
      <c r="BD6096"/>
      <c r="BE6096"/>
      <c r="BF6096"/>
      <c r="BG6096"/>
      <c r="BH6096"/>
      <c r="BI6096"/>
      <c r="BJ6096"/>
      <c r="BK6096"/>
      <c r="BL6096"/>
      <c r="BM6096"/>
      <c r="BN6096"/>
      <c r="BO6096"/>
      <c r="BP6096"/>
      <c r="BQ6096"/>
      <c r="BR6096"/>
      <c r="BS6096"/>
      <c r="BT6096"/>
      <c r="BU6096"/>
      <c r="BV6096"/>
      <c r="BW6096"/>
      <c r="BX6096"/>
      <c r="BY6096"/>
      <c r="BZ6096"/>
      <c r="CA6096"/>
      <c r="CB6096"/>
      <c r="CC6096"/>
      <c r="CD6096"/>
      <c r="CE6096"/>
      <c r="CF6096"/>
      <c r="CG6096"/>
      <c r="CH6096"/>
      <c r="CI6096"/>
      <c r="CJ6096"/>
      <c r="CK6096"/>
      <c r="CL6096"/>
      <c r="CM6096"/>
      <c r="CN6096"/>
      <c r="CO6096"/>
      <c r="CP6096"/>
      <c r="CQ6096"/>
      <c r="CR6096"/>
      <c r="CS6096"/>
      <c r="CT6096"/>
      <c r="CU6096"/>
      <c r="CV6096"/>
    </row>
    <row r="6097" spans="10:100" x14ac:dyDescent="0.25">
      <c r="J6097"/>
      <c r="K6097"/>
      <c r="L6097"/>
      <c r="M6097"/>
      <c r="N6097"/>
      <c r="O6097"/>
      <c r="P6097"/>
      <c r="Q6097"/>
      <c r="R6097"/>
      <c r="S6097"/>
      <c r="T6097"/>
      <c r="U6097"/>
      <c r="V6097"/>
      <c r="W6097"/>
      <c r="X6097"/>
      <c r="Y6097"/>
      <c r="Z6097"/>
      <c r="AA6097"/>
      <c r="AB6097"/>
      <c r="AC6097"/>
      <c r="AD6097"/>
      <c r="AE6097"/>
      <c r="AF6097"/>
      <c r="AG6097"/>
      <c r="AH6097"/>
      <c r="AI6097"/>
      <c r="AJ6097"/>
      <c r="AK6097"/>
      <c r="AL6097"/>
      <c r="AM6097"/>
      <c r="AN6097"/>
      <c r="AO6097"/>
      <c r="AP6097"/>
      <c r="AQ6097"/>
      <c r="AR6097"/>
      <c r="AS6097"/>
      <c r="AT6097"/>
      <c r="AU6097"/>
      <c r="AV6097"/>
      <c r="AW6097"/>
      <c r="AX6097"/>
      <c r="AY6097"/>
      <c r="AZ6097"/>
      <c r="BA6097"/>
      <c r="BB6097"/>
      <c r="BC6097"/>
      <c r="BD6097"/>
      <c r="BE6097"/>
      <c r="BF6097"/>
      <c r="BG6097"/>
      <c r="BH6097"/>
      <c r="BI6097"/>
      <c r="BJ6097"/>
      <c r="BK6097"/>
      <c r="BL6097"/>
      <c r="BM6097"/>
      <c r="BN6097"/>
      <c r="BO6097"/>
      <c r="BP6097"/>
      <c r="BQ6097"/>
      <c r="BR6097"/>
      <c r="BS6097"/>
      <c r="BT6097"/>
      <c r="BU6097"/>
      <c r="BV6097"/>
      <c r="BW6097"/>
      <c r="BX6097"/>
      <c r="BY6097"/>
      <c r="BZ6097"/>
      <c r="CA6097"/>
      <c r="CB6097"/>
      <c r="CC6097"/>
      <c r="CD6097"/>
      <c r="CE6097"/>
      <c r="CF6097"/>
      <c r="CG6097"/>
      <c r="CH6097"/>
      <c r="CI6097"/>
      <c r="CJ6097"/>
      <c r="CK6097"/>
      <c r="CL6097"/>
      <c r="CM6097"/>
      <c r="CN6097"/>
      <c r="CO6097"/>
      <c r="CP6097"/>
      <c r="CQ6097"/>
      <c r="CR6097"/>
      <c r="CS6097"/>
      <c r="CT6097"/>
      <c r="CU6097"/>
      <c r="CV6097"/>
    </row>
    <row r="6098" spans="10:100" x14ac:dyDescent="0.25">
      <c r="J6098"/>
      <c r="K6098"/>
      <c r="L6098"/>
      <c r="M6098"/>
      <c r="N6098"/>
      <c r="O6098"/>
      <c r="P6098"/>
      <c r="Q6098"/>
      <c r="R6098"/>
      <c r="S6098"/>
      <c r="T6098"/>
      <c r="U6098"/>
      <c r="V6098"/>
      <c r="W6098"/>
      <c r="X6098"/>
      <c r="Y6098"/>
      <c r="Z6098"/>
      <c r="AA6098"/>
      <c r="AB6098"/>
      <c r="AC6098"/>
      <c r="AD6098"/>
      <c r="AE6098"/>
      <c r="AF6098"/>
      <c r="AG6098"/>
      <c r="AH6098"/>
      <c r="AI6098"/>
      <c r="AJ6098"/>
      <c r="AK6098"/>
      <c r="AL6098"/>
      <c r="AM6098"/>
      <c r="AN6098"/>
      <c r="AO6098"/>
      <c r="AP6098"/>
      <c r="AQ6098"/>
      <c r="AR6098"/>
      <c r="AS6098"/>
      <c r="AT6098"/>
      <c r="AU6098"/>
      <c r="AV6098"/>
      <c r="AW6098"/>
      <c r="AX6098"/>
      <c r="AY6098"/>
      <c r="AZ6098"/>
      <c r="BA6098"/>
      <c r="BB6098"/>
      <c r="BC6098"/>
      <c r="BD6098"/>
      <c r="BE6098"/>
      <c r="BF6098"/>
      <c r="BG6098"/>
      <c r="BH6098"/>
      <c r="BI6098"/>
      <c r="BJ6098"/>
      <c r="BK6098"/>
      <c r="BL6098"/>
      <c r="BM6098"/>
      <c r="BN6098"/>
      <c r="BO6098"/>
      <c r="BP6098"/>
      <c r="BQ6098"/>
      <c r="BR6098"/>
      <c r="BS6098"/>
      <c r="BT6098"/>
      <c r="BU6098"/>
      <c r="BV6098"/>
      <c r="BW6098"/>
      <c r="BX6098"/>
      <c r="BY6098"/>
      <c r="BZ6098"/>
      <c r="CA6098"/>
      <c r="CB6098"/>
      <c r="CC6098"/>
      <c r="CD6098"/>
      <c r="CE6098"/>
      <c r="CF6098"/>
      <c r="CG6098"/>
      <c r="CH6098"/>
      <c r="CI6098"/>
      <c r="CJ6098"/>
      <c r="CK6098"/>
      <c r="CL6098"/>
      <c r="CM6098"/>
      <c r="CN6098"/>
      <c r="CO6098"/>
      <c r="CP6098"/>
      <c r="CQ6098"/>
      <c r="CR6098"/>
      <c r="CS6098"/>
      <c r="CT6098"/>
      <c r="CU6098"/>
      <c r="CV6098"/>
    </row>
    <row r="6099" spans="10:100" x14ac:dyDescent="0.25">
      <c r="J6099"/>
      <c r="K6099"/>
      <c r="L6099"/>
      <c r="M6099"/>
      <c r="N6099"/>
      <c r="O6099"/>
      <c r="P6099"/>
      <c r="Q6099"/>
      <c r="R6099"/>
      <c r="S6099"/>
      <c r="T6099"/>
      <c r="U6099"/>
      <c r="V6099"/>
      <c r="W6099"/>
      <c r="X6099"/>
      <c r="Y6099"/>
      <c r="Z6099"/>
      <c r="AA6099"/>
      <c r="AB6099"/>
      <c r="AC6099"/>
      <c r="AD6099"/>
      <c r="AE6099"/>
      <c r="AF6099"/>
      <c r="AG6099"/>
      <c r="AH6099"/>
      <c r="AI6099"/>
      <c r="AJ6099"/>
      <c r="AK6099"/>
      <c r="AL6099"/>
      <c r="AM6099"/>
      <c r="AN6099"/>
      <c r="AO6099"/>
      <c r="AP6099"/>
      <c r="AQ6099"/>
      <c r="AR6099"/>
      <c r="AS6099"/>
      <c r="AT6099"/>
      <c r="AU6099"/>
      <c r="AV6099"/>
      <c r="AW6099"/>
      <c r="AX6099"/>
      <c r="AY6099"/>
      <c r="AZ6099"/>
      <c r="BA6099"/>
      <c r="BB6099"/>
      <c r="BC6099"/>
      <c r="BD6099"/>
      <c r="BE6099"/>
      <c r="BF6099"/>
      <c r="BG6099"/>
      <c r="BH6099"/>
      <c r="BI6099"/>
      <c r="BJ6099"/>
      <c r="BK6099"/>
      <c r="BL6099"/>
      <c r="BM6099"/>
      <c r="BN6099"/>
      <c r="BO6099"/>
      <c r="BP6099"/>
      <c r="BQ6099"/>
      <c r="BR6099"/>
      <c r="BS6099"/>
      <c r="BT6099"/>
      <c r="BU6099"/>
      <c r="BV6099"/>
      <c r="BW6099"/>
      <c r="BX6099"/>
      <c r="BY6099"/>
      <c r="BZ6099"/>
      <c r="CA6099"/>
      <c r="CB6099"/>
      <c r="CC6099"/>
      <c r="CD6099"/>
      <c r="CE6099"/>
      <c r="CF6099"/>
      <c r="CG6099"/>
      <c r="CH6099"/>
      <c r="CI6099"/>
      <c r="CJ6099"/>
      <c r="CK6099"/>
      <c r="CL6099"/>
      <c r="CM6099"/>
      <c r="CN6099"/>
      <c r="CO6099"/>
      <c r="CP6099"/>
      <c r="CQ6099"/>
      <c r="CR6099"/>
      <c r="CS6099"/>
      <c r="CT6099"/>
      <c r="CU6099"/>
      <c r="CV6099"/>
    </row>
    <row r="6100" spans="10:100" x14ac:dyDescent="0.25">
      <c r="J6100"/>
      <c r="K6100"/>
      <c r="L6100"/>
      <c r="M6100"/>
      <c r="N6100"/>
      <c r="O6100"/>
      <c r="P6100"/>
      <c r="Q6100"/>
      <c r="R6100"/>
      <c r="S6100"/>
      <c r="T6100"/>
      <c r="U6100"/>
      <c r="V6100"/>
      <c r="W6100"/>
      <c r="X6100"/>
      <c r="Y6100"/>
      <c r="Z6100"/>
      <c r="AA6100"/>
      <c r="AB6100"/>
      <c r="AC6100"/>
      <c r="AD6100"/>
      <c r="AE6100"/>
      <c r="AF6100"/>
      <c r="AG6100"/>
      <c r="AH6100"/>
      <c r="AI6100"/>
      <c r="AJ6100"/>
      <c r="AK6100"/>
      <c r="AL6100"/>
      <c r="AM6100"/>
      <c r="AN6100"/>
      <c r="AO6100"/>
      <c r="AP6100"/>
      <c r="AQ6100"/>
      <c r="AR6100"/>
      <c r="AS6100"/>
      <c r="AT6100"/>
      <c r="AU6100"/>
      <c r="AV6100"/>
      <c r="AW6100"/>
      <c r="AX6100"/>
      <c r="AY6100"/>
      <c r="AZ6100"/>
      <c r="BA6100"/>
      <c r="BB6100"/>
      <c r="BC6100"/>
      <c r="BD6100"/>
      <c r="BE6100"/>
      <c r="BF6100"/>
      <c r="BG6100"/>
      <c r="BH6100"/>
      <c r="BI6100"/>
      <c r="BJ6100"/>
      <c r="BK6100"/>
      <c r="BL6100"/>
      <c r="BM6100"/>
      <c r="BN6100"/>
      <c r="BO6100"/>
      <c r="BP6100"/>
      <c r="BQ6100"/>
      <c r="BR6100"/>
      <c r="BS6100"/>
      <c r="BT6100"/>
      <c r="BU6100"/>
      <c r="BV6100"/>
      <c r="BW6100"/>
      <c r="BX6100"/>
      <c r="BY6100"/>
      <c r="BZ6100"/>
      <c r="CA6100"/>
      <c r="CB6100"/>
      <c r="CC6100"/>
      <c r="CD6100"/>
      <c r="CE6100"/>
      <c r="CF6100"/>
      <c r="CG6100"/>
      <c r="CH6100"/>
      <c r="CI6100"/>
      <c r="CJ6100"/>
      <c r="CK6100"/>
      <c r="CL6100"/>
      <c r="CM6100"/>
      <c r="CN6100"/>
      <c r="CO6100"/>
      <c r="CP6100"/>
      <c r="CQ6100"/>
      <c r="CR6100"/>
      <c r="CS6100"/>
      <c r="CT6100"/>
      <c r="CU6100"/>
      <c r="CV6100"/>
    </row>
    <row r="6101" spans="10:100" x14ac:dyDescent="0.25">
      <c r="J6101"/>
      <c r="K6101"/>
      <c r="L6101"/>
      <c r="M6101"/>
      <c r="N6101"/>
      <c r="O6101"/>
      <c r="P6101"/>
      <c r="Q6101"/>
      <c r="R6101"/>
      <c r="S6101"/>
      <c r="T6101"/>
      <c r="U6101"/>
      <c r="V6101"/>
      <c r="W6101"/>
      <c r="X6101"/>
      <c r="Y6101"/>
      <c r="Z6101"/>
      <c r="AA6101"/>
      <c r="AB6101"/>
      <c r="AC6101"/>
      <c r="AD6101"/>
      <c r="AE6101"/>
      <c r="AF6101"/>
      <c r="AG6101"/>
      <c r="AH6101"/>
      <c r="AI6101"/>
      <c r="AJ6101"/>
      <c r="AK6101"/>
      <c r="AL6101"/>
      <c r="AM6101"/>
      <c r="AN6101"/>
      <c r="AO6101"/>
      <c r="AP6101"/>
      <c r="AQ6101"/>
      <c r="AR6101"/>
      <c r="AS6101"/>
      <c r="AT6101"/>
      <c r="AU6101"/>
      <c r="AV6101"/>
      <c r="AW6101"/>
      <c r="AX6101"/>
      <c r="AY6101"/>
      <c r="AZ6101"/>
      <c r="BA6101"/>
      <c r="BB6101"/>
      <c r="BC6101"/>
      <c r="BD6101"/>
      <c r="BE6101"/>
      <c r="BF6101"/>
      <c r="BG6101"/>
      <c r="BH6101"/>
      <c r="BI6101"/>
      <c r="BJ6101"/>
      <c r="BK6101"/>
      <c r="BL6101"/>
      <c r="BM6101"/>
      <c r="BN6101"/>
      <c r="BO6101"/>
      <c r="BP6101"/>
      <c r="BQ6101"/>
      <c r="BR6101"/>
      <c r="BS6101"/>
      <c r="BT6101"/>
      <c r="BU6101"/>
      <c r="BV6101"/>
      <c r="BW6101"/>
      <c r="BX6101"/>
      <c r="BY6101"/>
      <c r="BZ6101"/>
      <c r="CA6101"/>
      <c r="CB6101"/>
      <c r="CC6101"/>
      <c r="CD6101"/>
      <c r="CE6101"/>
      <c r="CF6101"/>
      <c r="CG6101"/>
      <c r="CH6101"/>
      <c r="CI6101"/>
      <c r="CJ6101"/>
      <c r="CK6101"/>
      <c r="CL6101"/>
      <c r="CM6101"/>
      <c r="CN6101"/>
      <c r="CO6101"/>
      <c r="CP6101"/>
      <c r="CQ6101"/>
      <c r="CR6101"/>
      <c r="CS6101"/>
      <c r="CT6101"/>
      <c r="CU6101"/>
      <c r="CV6101"/>
    </row>
    <row r="6102" spans="10:100" x14ac:dyDescent="0.25">
      <c r="J6102"/>
      <c r="K6102"/>
      <c r="L6102"/>
      <c r="M6102"/>
      <c r="N6102"/>
      <c r="O6102"/>
      <c r="P6102"/>
      <c r="Q6102"/>
      <c r="R6102"/>
      <c r="S6102"/>
      <c r="T6102"/>
      <c r="U6102"/>
      <c r="V6102"/>
      <c r="W6102"/>
      <c r="X6102"/>
      <c r="Y6102"/>
      <c r="Z6102"/>
      <c r="AA6102"/>
      <c r="AB6102"/>
      <c r="AC6102"/>
      <c r="AD6102"/>
      <c r="AE6102"/>
      <c r="AF6102"/>
      <c r="AG6102"/>
      <c r="AH6102"/>
      <c r="AI6102"/>
      <c r="AJ6102"/>
      <c r="AK6102"/>
      <c r="AL6102"/>
      <c r="AM6102"/>
      <c r="AN6102"/>
      <c r="AO6102"/>
      <c r="AP6102"/>
      <c r="AQ6102"/>
      <c r="AR6102"/>
      <c r="AS6102"/>
      <c r="AT6102"/>
      <c r="AU6102"/>
      <c r="AV6102"/>
      <c r="AW6102"/>
      <c r="AX6102"/>
      <c r="AY6102"/>
      <c r="AZ6102"/>
      <c r="BA6102"/>
      <c r="BB6102"/>
      <c r="BC6102"/>
      <c r="BD6102"/>
      <c r="BE6102"/>
      <c r="BF6102"/>
      <c r="BG6102"/>
      <c r="BH6102"/>
      <c r="BI6102"/>
      <c r="BJ6102"/>
      <c r="BK6102"/>
      <c r="BL6102"/>
      <c r="BM6102"/>
      <c r="BN6102"/>
      <c r="BO6102"/>
      <c r="BP6102"/>
      <c r="BQ6102"/>
      <c r="BR6102"/>
      <c r="BS6102"/>
      <c r="BT6102"/>
      <c r="BU6102"/>
      <c r="BV6102"/>
      <c r="BW6102"/>
      <c r="BX6102"/>
      <c r="BY6102"/>
      <c r="BZ6102"/>
      <c r="CA6102"/>
      <c r="CB6102"/>
      <c r="CC6102"/>
      <c r="CD6102"/>
      <c r="CE6102"/>
      <c r="CF6102"/>
      <c r="CG6102"/>
      <c r="CH6102"/>
      <c r="CI6102"/>
      <c r="CJ6102"/>
      <c r="CK6102"/>
      <c r="CL6102"/>
      <c r="CM6102"/>
      <c r="CN6102"/>
      <c r="CO6102"/>
      <c r="CP6102"/>
      <c r="CQ6102"/>
      <c r="CR6102"/>
      <c r="CS6102"/>
      <c r="CT6102"/>
      <c r="CU6102"/>
      <c r="CV6102"/>
    </row>
    <row r="6103" spans="10:100" x14ac:dyDescent="0.25">
      <c r="J6103"/>
      <c r="K6103"/>
      <c r="L6103"/>
      <c r="M6103"/>
      <c r="N6103"/>
      <c r="O6103"/>
      <c r="P6103"/>
      <c r="Q6103"/>
      <c r="R6103"/>
      <c r="S6103"/>
      <c r="T6103"/>
      <c r="U6103"/>
      <c r="V6103"/>
      <c r="W6103"/>
      <c r="X6103"/>
      <c r="Y6103"/>
      <c r="Z6103"/>
      <c r="AA6103"/>
      <c r="AB6103"/>
      <c r="AC6103"/>
      <c r="AD6103"/>
      <c r="AE6103"/>
      <c r="AF6103"/>
      <c r="AG6103"/>
      <c r="AH6103"/>
      <c r="AI6103"/>
      <c r="AJ6103"/>
      <c r="AK6103"/>
      <c r="AL6103"/>
      <c r="AM6103"/>
      <c r="AN6103"/>
      <c r="AO6103"/>
      <c r="AP6103"/>
      <c r="AQ6103"/>
      <c r="AR6103"/>
      <c r="AS6103"/>
      <c r="AT6103"/>
      <c r="AU6103"/>
      <c r="AV6103"/>
      <c r="AW6103"/>
      <c r="AX6103"/>
      <c r="AY6103"/>
      <c r="AZ6103"/>
      <c r="BA6103"/>
      <c r="BB6103"/>
      <c r="BC6103"/>
      <c r="BD6103"/>
      <c r="BE6103"/>
      <c r="BF6103"/>
      <c r="BG6103"/>
      <c r="BH6103"/>
      <c r="BI6103"/>
      <c r="BJ6103"/>
      <c r="BK6103"/>
      <c r="BL6103"/>
      <c r="BM6103"/>
      <c r="BN6103"/>
      <c r="BO6103"/>
      <c r="BP6103"/>
      <c r="BQ6103"/>
      <c r="BR6103"/>
      <c r="BS6103"/>
      <c r="BT6103"/>
      <c r="BU6103"/>
      <c r="BV6103"/>
      <c r="BW6103"/>
      <c r="BX6103"/>
      <c r="BY6103"/>
      <c r="BZ6103"/>
      <c r="CA6103"/>
      <c r="CB6103"/>
      <c r="CC6103"/>
      <c r="CD6103"/>
      <c r="CE6103"/>
      <c r="CF6103"/>
      <c r="CG6103"/>
      <c r="CH6103"/>
      <c r="CI6103"/>
      <c r="CJ6103"/>
      <c r="CK6103"/>
      <c r="CL6103"/>
      <c r="CM6103"/>
      <c r="CN6103"/>
      <c r="CO6103"/>
      <c r="CP6103"/>
      <c r="CQ6103"/>
      <c r="CR6103"/>
      <c r="CS6103"/>
      <c r="CT6103"/>
      <c r="CU6103"/>
      <c r="CV6103"/>
    </row>
    <row r="6104" spans="10:100" x14ac:dyDescent="0.25">
      <c r="J6104"/>
      <c r="K6104"/>
      <c r="L6104"/>
      <c r="M6104"/>
      <c r="N6104"/>
      <c r="O6104"/>
      <c r="P6104"/>
      <c r="Q6104"/>
      <c r="R6104"/>
      <c r="S6104"/>
      <c r="T6104"/>
      <c r="U6104"/>
      <c r="V6104"/>
      <c r="W6104"/>
      <c r="X6104"/>
      <c r="Y6104"/>
      <c r="Z6104"/>
      <c r="AA6104"/>
      <c r="AB6104"/>
      <c r="AC6104"/>
      <c r="AD6104"/>
      <c r="AE6104"/>
      <c r="AF6104"/>
      <c r="AG6104"/>
      <c r="AH6104"/>
      <c r="AI6104"/>
      <c r="AJ6104"/>
      <c r="AK6104"/>
      <c r="AL6104"/>
      <c r="AM6104"/>
      <c r="AN6104"/>
      <c r="AO6104"/>
      <c r="AP6104"/>
      <c r="AQ6104"/>
      <c r="AR6104"/>
      <c r="AS6104"/>
      <c r="AT6104"/>
      <c r="AU6104"/>
      <c r="AV6104"/>
      <c r="AW6104"/>
      <c r="AX6104"/>
      <c r="AY6104"/>
      <c r="AZ6104"/>
      <c r="BA6104"/>
      <c r="BB6104"/>
      <c r="BC6104"/>
      <c r="BD6104"/>
      <c r="BE6104"/>
      <c r="BF6104"/>
      <c r="BG6104"/>
      <c r="BH6104"/>
      <c r="BI6104"/>
      <c r="BJ6104"/>
      <c r="BK6104"/>
      <c r="BL6104"/>
      <c r="BM6104"/>
      <c r="BN6104"/>
      <c r="BO6104"/>
      <c r="BP6104"/>
      <c r="BQ6104"/>
      <c r="BR6104"/>
      <c r="BS6104"/>
      <c r="BT6104"/>
      <c r="BU6104"/>
      <c r="BV6104"/>
      <c r="BW6104"/>
      <c r="BX6104"/>
      <c r="BY6104"/>
      <c r="BZ6104"/>
      <c r="CA6104"/>
      <c r="CB6104"/>
      <c r="CC6104"/>
      <c r="CD6104"/>
      <c r="CE6104"/>
      <c r="CF6104"/>
      <c r="CG6104"/>
      <c r="CH6104"/>
      <c r="CI6104"/>
      <c r="CJ6104"/>
      <c r="CK6104"/>
      <c r="CL6104"/>
      <c r="CM6104"/>
      <c r="CN6104"/>
      <c r="CO6104"/>
      <c r="CP6104"/>
      <c r="CQ6104"/>
      <c r="CR6104"/>
      <c r="CS6104"/>
      <c r="CT6104"/>
      <c r="CU6104"/>
      <c r="CV6104"/>
    </row>
    <row r="6105" spans="10:100" x14ac:dyDescent="0.25">
      <c r="J6105"/>
      <c r="K6105"/>
      <c r="L6105"/>
      <c r="M6105"/>
      <c r="N6105"/>
      <c r="O6105"/>
      <c r="P6105"/>
      <c r="Q6105"/>
      <c r="R6105"/>
      <c r="S6105"/>
      <c r="T6105"/>
      <c r="U6105"/>
      <c r="V6105"/>
      <c r="W6105"/>
      <c r="X6105"/>
      <c r="Y6105"/>
      <c r="Z6105"/>
      <c r="AA6105"/>
      <c r="AB6105"/>
      <c r="AC6105"/>
      <c r="AD6105"/>
      <c r="AE6105"/>
      <c r="AF6105"/>
      <c r="AG6105"/>
      <c r="AH6105"/>
      <c r="AI6105"/>
      <c r="AJ6105"/>
      <c r="AK6105"/>
      <c r="AL6105"/>
      <c r="AM6105"/>
      <c r="AN6105"/>
      <c r="AO6105"/>
      <c r="AP6105"/>
      <c r="AQ6105"/>
      <c r="AR6105"/>
      <c r="AS6105"/>
      <c r="AT6105"/>
      <c r="AU6105"/>
      <c r="AV6105"/>
      <c r="AW6105"/>
      <c r="AX6105"/>
      <c r="AY6105"/>
      <c r="AZ6105"/>
      <c r="BA6105"/>
      <c r="BB6105"/>
      <c r="BC6105"/>
      <c r="BD6105"/>
      <c r="BE6105"/>
      <c r="BF6105"/>
      <c r="BG6105"/>
      <c r="BH6105"/>
      <c r="BI6105"/>
      <c r="BJ6105"/>
      <c r="BK6105"/>
      <c r="BL6105"/>
      <c r="BM6105"/>
      <c r="BN6105"/>
      <c r="BO6105"/>
      <c r="BP6105"/>
      <c r="BQ6105"/>
      <c r="BR6105"/>
      <c r="BS6105"/>
      <c r="BT6105"/>
      <c r="BU6105"/>
      <c r="BV6105"/>
      <c r="BW6105"/>
      <c r="BX6105"/>
      <c r="BY6105"/>
      <c r="BZ6105"/>
      <c r="CA6105"/>
      <c r="CB6105"/>
      <c r="CC6105"/>
      <c r="CD6105"/>
      <c r="CE6105"/>
      <c r="CF6105"/>
      <c r="CG6105"/>
      <c r="CH6105"/>
      <c r="CI6105"/>
      <c r="CJ6105"/>
      <c r="CK6105"/>
      <c r="CL6105"/>
      <c r="CM6105"/>
      <c r="CN6105"/>
      <c r="CO6105"/>
      <c r="CP6105"/>
      <c r="CQ6105"/>
      <c r="CR6105"/>
      <c r="CS6105"/>
      <c r="CT6105"/>
      <c r="CU6105"/>
      <c r="CV6105"/>
    </row>
    <row r="6106" spans="10:100" x14ac:dyDescent="0.25">
      <c r="J6106"/>
      <c r="K6106"/>
      <c r="L6106"/>
      <c r="M6106"/>
      <c r="N6106"/>
      <c r="O6106"/>
      <c r="P6106"/>
      <c r="Q6106"/>
      <c r="R6106"/>
      <c r="S6106"/>
      <c r="T6106"/>
      <c r="U6106"/>
      <c r="V6106"/>
      <c r="W6106"/>
      <c r="X6106"/>
      <c r="Y6106"/>
      <c r="Z6106"/>
      <c r="AA6106"/>
      <c r="AB6106"/>
      <c r="AC6106"/>
      <c r="AD6106"/>
      <c r="AE6106"/>
      <c r="AF6106"/>
      <c r="AG6106"/>
      <c r="AH6106"/>
      <c r="AI6106"/>
      <c r="AJ6106"/>
      <c r="AK6106"/>
      <c r="AL6106"/>
      <c r="AM6106"/>
      <c r="AN6106"/>
      <c r="AO6106"/>
      <c r="AP6106"/>
      <c r="AQ6106"/>
      <c r="AR6106"/>
      <c r="AS6106"/>
      <c r="AT6106"/>
      <c r="AU6106"/>
      <c r="AV6106"/>
      <c r="AW6106"/>
      <c r="AX6106"/>
      <c r="AY6106"/>
      <c r="AZ6106"/>
      <c r="BA6106"/>
      <c r="BB6106"/>
      <c r="BC6106"/>
      <c r="BD6106"/>
      <c r="BE6106"/>
      <c r="BF6106"/>
      <c r="BG6106"/>
      <c r="BH6106"/>
      <c r="BI6106"/>
      <c r="BJ6106"/>
      <c r="BK6106"/>
      <c r="BL6106"/>
      <c r="BM6106"/>
      <c r="BN6106"/>
      <c r="BO6106"/>
      <c r="BP6106"/>
      <c r="BQ6106"/>
      <c r="BR6106"/>
      <c r="BS6106"/>
      <c r="BT6106"/>
      <c r="BU6106"/>
      <c r="BV6106"/>
      <c r="BW6106"/>
      <c r="BX6106"/>
      <c r="BY6106"/>
      <c r="BZ6106"/>
      <c r="CA6106"/>
      <c r="CB6106"/>
      <c r="CC6106"/>
      <c r="CD6106"/>
      <c r="CE6106"/>
      <c r="CF6106"/>
      <c r="CG6106"/>
      <c r="CH6106"/>
      <c r="CI6106"/>
      <c r="CJ6106"/>
      <c r="CK6106"/>
      <c r="CL6106"/>
      <c r="CM6106"/>
      <c r="CN6106"/>
      <c r="CO6106"/>
      <c r="CP6106"/>
      <c r="CQ6106"/>
      <c r="CR6106"/>
      <c r="CS6106"/>
      <c r="CT6106"/>
      <c r="CU6106"/>
      <c r="CV6106"/>
    </row>
    <row r="6107" spans="10:100" x14ac:dyDescent="0.25">
      <c r="J6107"/>
      <c r="K6107"/>
      <c r="L6107"/>
      <c r="M6107"/>
      <c r="N6107"/>
      <c r="O6107"/>
      <c r="P6107"/>
      <c r="Q6107"/>
      <c r="R6107"/>
      <c r="S6107"/>
      <c r="T6107"/>
      <c r="U6107"/>
      <c r="V6107"/>
      <c r="W6107"/>
      <c r="X6107"/>
      <c r="Y6107"/>
      <c r="Z6107"/>
      <c r="AA6107"/>
      <c r="AB6107"/>
      <c r="AC6107"/>
      <c r="AD6107"/>
      <c r="AE6107"/>
      <c r="AF6107"/>
      <c r="AG6107"/>
      <c r="AH6107"/>
      <c r="AI6107"/>
      <c r="AJ6107"/>
      <c r="AK6107"/>
      <c r="AL6107"/>
      <c r="AM6107"/>
      <c r="AN6107"/>
      <c r="AO6107"/>
      <c r="AP6107"/>
      <c r="AQ6107"/>
      <c r="AR6107"/>
      <c r="AS6107"/>
      <c r="AT6107"/>
      <c r="AU6107"/>
      <c r="AV6107"/>
      <c r="AW6107"/>
      <c r="AX6107"/>
      <c r="AY6107"/>
      <c r="AZ6107"/>
      <c r="BA6107"/>
      <c r="BB6107"/>
      <c r="BC6107"/>
      <c r="BD6107"/>
      <c r="BE6107"/>
      <c r="BF6107"/>
      <c r="BG6107"/>
      <c r="BH6107"/>
      <c r="BI6107"/>
      <c r="BJ6107"/>
      <c r="BK6107"/>
      <c r="BL6107"/>
      <c r="BM6107"/>
      <c r="BN6107"/>
      <c r="BO6107"/>
      <c r="BP6107"/>
      <c r="BQ6107"/>
      <c r="BR6107"/>
      <c r="BS6107"/>
      <c r="BT6107"/>
      <c r="BU6107"/>
      <c r="BV6107"/>
      <c r="BW6107"/>
      <c r="BX6107"/>
      <c r="BY6107"/>
      <c r="BZ6107"/>
      <c r="CA6107"/>
      <c r="CB6107"/>
      <c r="CC6107"/>
      <c r="CD6107"/>
      <c r="CE6107"/>
      <c r="CF6107"/>
      <c r="CG6107"/>
      <c r="CH6107"/>
      <c r="CI6107"/>
      <c r="CJ6107"/>
      <c r="CK6107"/>
      <c r="CL6107"/>
      <c r="CM6107"/>
      <c r="CN6107"/>
      <c r="CO6107"/>
      <c r="CP6107"/>
      <c r="CQ6107"/>
      <c r="CR6107"/>
      <c r="CS6107"/>
      <c r="CT6107"/>
      <c r="CU6107"/>
      <c r="CV6107"/>
    </row>
    <row r="6108" spans="10:100" x14ac:dyDescent="0.25">
      <c r="J6108"/>
      <c r="K6108"/>
      <c r="L6108"/>
      <c r="M6108"/>
      <c r="N6108"/>
      <c r="O6108"/>
      <c r="P6108"/>
      <c r="Q6108"/>
      <c r="R6108"/>
      <c r="S6108"/>
      <c r="T6108"/>
      <c r="U6108"/>
      <c r="V6108"/>
      <c r="W6108"/>
      <c r="X6108"/>
      <c r="Y6108"/>
      <c r="Z6108"/>
      <c r="AA6108"/>
      <c r="AB6108"/>
      <c r="AC6108"/>
      <c r="AD6108"/>
      <c r="AE6108"/>
      <c r="AF6108"/>
      <c r="AG6108"/>
      <c r="AH6108"/>
      <c r="AI6108"/>
      <c r="AJ6108"/>
      <c r="AK6108"/>
      <c r="AL6108"/>
      <c r="AM6108"/>
      <c r="AN6108"/>
      <c r="AO6108"/>
      <c r="AP6108"/>
      <c r="AQ6108"/>
      <c r="AR6108"/>
      <c r="AS6108"/>
      <c r="AT6108"/>
      <c r="AU6108"/>
      <c r="AV6108"/>
      <c r="AW6108"/>
      <c r="AX6108"/>
      <c r="AY6108"/>
      <c r="AZ6108"/>
      <c r="BA6108"/>
      <c r="BB6108"/>
      <c r="BC6108"/>
      <c r="BD6108"/>
      <c r="BE6108"/>
      <c r="BF6108"/>
      <c r="BG6108"/>
      <c r="BH6108"/>
      <c r="BI6108"/>
      <c r="BJ6108"/>
      <c r="BK6108"/>
      <c r="BL6108"/>
      <c r="BM6108"/>
      <c r="BN6108"/>
      <c r="BO6108"/>
      <c r="BP6108"/>
      <c r="BQ6108"/>
      <c r="BR6108"/>
      <c r="BS6108"/>
      <c r="BT6108"/>
      <c r="BU6108"/>
      <c r="BV6108"/>
      <c r="BW6108"/>
      <c r="BX6108"/>
      <c r="BY6108"/>
      <c r="BZ6108"/>
      <c r="CA6108"/>
      <c r="CB6108"/>
      <c r="CC6108"/>
      <c r="CD6108"/>
      <c r="CE6108"/>
      <c r="CF6108"/>
      <c r="CG6108"/>
      <c r="CH6108"/>
      <c r="CI6108"/>
      <c r="CJ6108"/>
      <c r="CK6108"/>
      <c r="CL6108"/>
      <c r="CM6108"/>
      <c r="CN6108"/>
      <c r="CO6108"/>
      <c r="CP6108"/>
      <c r="CQ6108"/>
      <c r="CR6108"/>
      <c r="CS6108"/>
      <c r="CT6108"/>
      <c r="CU6108"/>
      <c r="CV6108"/>
    </row>
    <row r="6109" spans="10:100" x14ac:dyDescent="0.25">
      <c r="J6109"/>
      <c r="K6109"/>
      <c r="L6109"/>
      <c r="M6109"/>
      <c r="N6109"/>
      <c r="O6109"/>
      <c r="P6109"/>
      <c r="Q6109"/>
      <c r="R6109"/>
      <c r="S6109"/>
      <c r="T6109"/>
      <c r="U6109"/>
      <c r="V6109"/>
      <c r="W6109"/>
      <c r="X6109"/>
      <c r="Y6109"/>
      <c r="Z6109"/>
      <c r="AA6109"/>
      <c r="AB6109"/>
      <c r="AC6109"/>
      <c r="AD6109"/>
      <c r="AE6109"/>
      <c r="AF6109"/>
      <c r="AG6109"/>
      <c r="AH6109"/>
      <c r="AI6109"/>
      <c r="AJ6109"/>
      <c r="AK6109"/>
      <c r="AL6109"/>
      <c r="AM6109"/>
      <c r="AN6109"/>
      <c r="AO6109"/>
      <c r="AP6109"/>
      <c r="AQ6109"/>
      <c r="AR6109"/>
      <c r="AS6109"/>
      <c r="AT6109"/>
      <c r="AU6109"/>
      <c r="AV6109"/>
      <c r="AW6109"/>
      <c r="AX6109"/>
      <c r="AY6109"/>
      <c r="AZ6109"/>
      <c r="BA6109"/>
      <c r="BB6109"/>
      <c r="BC6109"/>
      <c r="BD6109"/>
      <c r="BE6109"/>
      <c r="BF6109"/>
      <c r="BG6109"/>
      <c r="BH6109"/>
      <c r="BI6109"/>
      <c r="BJ6109"/>
      <c r="BK6109"/>
      <c r="BL6109"/>
      <c r="BM6109"/>
      <c r="BN6109"/>
      <c r="BO6109"/>
      <c r="BP6109"/>
      <c r="BQ6109"/>
      <c r="BR6109"/>
      <c r="BS6109"/>
      <c r="BT6109"/>
      <c r="BU6109"/>
      <c r="BV6109"/>
      <c r="BW6109"/>
      <c r="BX6109"/>
      <c r="BY6109"/>
      <c r="BZ6109"/>
      <c r="CA6109"/>
      <c r="CB6109"/>
      <c r="CC6109"/>
      <c r="CD6109"/>
      <c r="CE6109"/>
      <c r="CF6109"/>
      <c r="CG6109"/>
      <c r="CH6109"/>
      <c r="CI6109"/>
      <c r="CJ6109"/>
      <c r="CK6109"/>
      <c r="CL6109"/>
      <c r="CM6109"/>
      <c r="CN6109"/>
      <c r="CO6109"/>
      <c r="CP6109"/>
      <c r="CQ6109"/>
      <c r="CR6109"/>
      <c r="CS6109"/>
      <c r="CT6109"/>
      <c r="CU6109"/>
      <c r="CV6109"/>
    </row>
    <row r="6110" spans="10:100" x14ac:dyDescent="0.25">
      <c r="J6110"/>
      <c r="K6110"/>
      <c r="L6110"/>
      <c r="M6110"/>
      <c r="N6110"/>
      <c r="O6110"/>
      <c r="P6110"/>
      <c r="Q6110"/>
      <c r="R6110"/>
      <c r="S6110"/>
      <c r="T6110"/>
      <c r="U6110"/>
      <c r="V6110"/>
      <c r="W6110"/>
      <c r="X6110"/>
      <c r="Y6110"/>
      <c r="Z6110"/>
      <c r="AA6110"/>
      <c r="AB6110"/>
      <c r="AC6110"/>
      <c r="AD6110"/>
      <c r="AE6110"/>
      <c r="AF6110"/>
      <c r="AG6110"/>
      <c r="AH6110"/>
      <c r="AI6110"/>
      <c r="AJ6110"/>
      <c r="AK6110"/>
      <c r="AL6110"/>
      <c r="AM6110"/>
      <c r="AN6110"/>
      <c r="AO6110"/>
      <c r="AP6110"/>
      <c r="AQ6110"/>
      <c r="AR6110"/>
      <c r="AS6110"/>
      <c r="AT6110"/>
      <c r="AU6110"/>
      <c r="AV6110"/>
      <c r="AW6110"/>
      <c r="AX6110"/>
      <c r="AY6110"/>
      <c r="AZ6110"/>
      <c r="BA6110"/>
      <c r="BB6110"/>
      <c r="BC6110"/>
      <c r="BD6110"/>
      <c r="BE6110"/>
      <c r="BF6110"/>
      <c r="BG6110"/>
      <c r="BH6110"/>
      <c r="BI6110"/>
      <c r="BJ6110"/>
      <c r="BK6110"/>
      <c r="BL6110"/>
      <c r="BM6110"/>
      <c r="BN6110"/>
      <c r="BO6110"/>
      <c r="BP6110"/>
      <c r="BQ6110"/>
      <c r="BR6110"/>
      <c r="BS6110"/>
      <c r="BT6110"/>
      <c r="BU6110"/>
      <c r="BV6110"/>
      <c r="BW6110"/>
      <c r="BX6110"/>
      <c r="BY6110"/>
      <c r="BZ6110"/>
      <c r="CA6110"/>
      <c r="CB6110"/>
      <c r="CC6110"/>
      <c r="CD6110"/>
      <c r="CE6110"/>
      <c r="CF6110"/>
      <c r="CG6110"/>
      <c r="CH6110"/>
      <c r="CI6110"/>
      <c r="CJ6110"/>
      <c r="CK6110"/>
      <c r="CL6110"/>
      <c r="CM6110"/>
      <c r="CN6110"/>
      <c r="CO6110"/>
      <c r="CP6110"/>
      <c r="CQ6110"/>
      <c r="CR6110"/>
      <c r="CS6110"/>
      <c r="CT6110"/>
      <c r="CU6110"/>
      <c r="CV6110"/>
    </row>
    <row r="6111" spans="10:100" x14ac:dyDescent="0.25">
      <c r="J6111"/>
      <c r="K6111"/>
      <c r="L6111"/>
      <c r="M6111"/>
      <c r="N6111"/>
      <c r="O6111"/>
      <c r="P6111"/>
      <c r="Q6111"/>
      <c r="R6111"/>
      <c r="S6111"/>
      <c r="T6111"/>
      <c r="U6111"/>
      <c r="V6111"/>
      <c r="W6111"/>
      <c r="X6111"/>
      <c r="Y6111"/>
      <c r="Z6111"/>
      <c r="AA6111"/>
      <c r="AB6111"/>
      <c r="AC6111"/>
      <c r="AD6111"/>
      <c r="AE6111"/>
      <c r="AF6111"/>
      <c r="AG6111"/>
      <c r="AH6111"/>
      <c r="AI6111"/>
      <c r="AJ6111"/>
      <c r="AK6111"/>
      <c r="AL6111"/>
      <c r="AM6111"/>
      <c r="AN6111"/>
      <c r="AO6111"/>
      <c r="AP6111"/>
      <c r="AQ6111"/>
      <c r="AR6111"/>
      <c r="AS6111"/>
      <c r="AT6111"/>
      <c r="AU6111"/>
      <c r="AV6111"/>
      <c r="AW6111"/>
      <c r="AX6111"/>
      <c r="AY6111"/>
      <c r="AZ6111"/>
      <c r="BA6111"/>
      <c r="BB6111"/>
      <c r="BC6111"/>
      <c r="BD6111"/>
      <c r="BE6111"/>
      <c r="BF6111"/>
      <c r="BG6111"/>
      <c r="BH6111"/>
      <c r="BI6111"/>
      <c r="BJ6111"/>
      <c r="BK6111"/>
      <c r="BL6111"/>
      <c r="BM6111"/>
      <c r="BN6111"/>
      <c r="BO6111"/>
      <c r="BP6111"/>
      <c r="BQ6111"/>
      <c r="BR6111"/>
      <c r="BS6111"/>
      <c r="BT6111"/>
      <c r="BU6111"/>
      <c r="BV6111"/>
      <c r="BW6111"/>
      <c r="BX6111"/>
      <c r="BY6111"/>
      <c r="BZ6111"/>
      <c r="CA6111"/>
      <c r="CB6111"/>
      <c r="CC6111"/>
      <c r="CD6111"/>
      <c r="CE6111"/>
      <c r="CF6111"/>
      <c r="CG6111"/>
      <c r="CH6111"/>
      <c r="CI6111"/>
      <c r="CJ6111"/>
      <c r="CK6111"/>
      <c r="CL6111"/>
      <c r="CM6111"/>
      <c r="CN6111"/>
      <c r="CO6111"/>
      <c r="CP6111"/>
      <c r="CQ6111"/>
      <c r="CR6111"/>
      <c r="CS6111"/>
      <c r="CT6111"/>
      <c r="CU6111"/>
      <c r="CV6111"/>
    </row>
    <row r="6112" spans="10:100" x14ac:dyDescent="0.25">
      <c r="J6112"/>
      <c r="K6112"/>
      <c r="L6112"/>
      <c r="M6112"/>
      <c r="N6112"/>
      <c r="O6112"/>
      <c r="P6112"/>
      <c r="Q6112"/>
      <c r="R6112"/>
      <c r="S6112"/>
      <c r="T6112"/>
      <c r="U6112"/>
      <c r="V6112"/>
      <c r="W6112"/>
      <c r="X6112"/>
      <c r="Y6112"/>
      <c r="Z6112"/>
      <c r="AA6112"/>
      <c r="AB6112"/>
      <c r="AC6112"/>
      <c r="AD6112"/>
      <c r="AE6112"/>
      <c r="AF6112"/>
      <c r="AG6112"/>
      <c r="AH6112"/>
      <c r="AI6112"/>
      <c r="AJ6112"/>
      <c r="AK6112"/>
      <c r="AL6112"/>
      <c r="AM6112"/>
      <c r="AN6112"/>
      <c r="AO6112"/>
      <c r="AP6112"/>
      <c r="AQ6112"/>
      <c r="AR6112"/>
      <c r="AS6112"/>
      <c r="AT6112"/>
      <c r="AU6112"/>
      <c r="AV6112"/>
      <c r="AW6112"/>
      <c r="AX6112"/>
      <c r="AY6112"/>
      <c r="AZ6112"/>
      <c r="BA6112"/>
      <c r="BB6112"/>
      <c r="BC6112"/>
      <c r="BD6112"/>
      <c r="BE6112"/>
      <c r="BF6112"/>
      <c r="BG6112"/>
      <c r="BH6112"/>
      <c r="BI6112"/>
      <c r="BJ6112"/>
      <c r="BK6112"/>
      <c r="BL6112"/>
      <c r="BM6112"/>
      <c r="BN6112"/>
      <c r="BO6112"/>
      <c r="BP6112"/>
      <c r="BQ6112"/>
      <c r="BR6112"/>
      <c r="BS6112"/>
      <c r="BT6112"/>
      <c r="BU6112"/>
      <c r="BV6112"/>
      <c r="BW6112"/>
      <c r="BX6112"/>
      <c r="BY6112"/>
      <c r="BZ6112"/>
      <c r="CA6112"/>
      <c r="CB6112"/>
      <c r="CC6112"/>
      <c r="CD6112"/>
      <c r="CE6112"/>
      <c r="CF6112"/>
      <c r="CG6112"/>
      <c r="CH6112"/>
      <c r="CI6112"/>
      <c r="CJ6112"/>
      <c r="CK6112"/>
      <c r="CL6112"/>
      <c r="CM6112"/>
      <c r="CN6112"/>
      <c r="CO6112"/>
      <c r="CP6112"/>
      <c r="CQ6112"/>
      <c r="CR6112"/>
      <c r="CS6112"/>
      <c r="CT6112"/>
      <c r="CU6112"/>
      <c r="CV6112"/>
    </row>
    <row r="6113" spans="10:100" x14ac:dyDescent="0.25">
      <c r="J6113"/>
      <c r="K6113"/>
      <c r="L6113"/>
      <c r="M6113"/>
      <c r="N6113"/>
      <c r="O6113"/>
      <c r="P6113"/>
      <c r="Q6113"/>
      <c r="R6113"/>
      <c r="S6113"/>
      <c r="T6113"/>
      <c r="U6113"/>
      <c r="V6113"/>
      <c r="W6113"/>
      <c r="X6113"/>
      <c r="Y6113"/>
      <c r="Z6113"/>
      <c r="AA6113"/>
      <c r="AB6113"/>
      <c r="AC6113"/>
      <c r="AD6113"/>
      <c r="AE6113"/>
      <c r="AF6113"/>
      <c r="AG6113"/>
      <c r="AH6113"/>
      <c r="AI6113"/>
      <c r="AJ6113"/>
      <c r="AK6113"/>
      <c r="AL6113"/>
      <c r="AM6113"/>
      <c r="AN6113"/>
      <c r="AO6113"/>
      <c r="AP6113"/>
      <c r="AQ6113"/>
      <c r="AR6113"/>
      <c r="AS6113"/>
      <c r="AT6113"/>
      <c r="AU6113"/>
      <c r="AV6113"/>
      <c r="AW6113"/>
      <c r="AX6113"/>
      <c r="AY6113"/>
      <c r="AZ6113"/>
      <c r="BA6113"/>
      <c r="BB6113"/>
      <c r="BC6113"/>
      <c r="BD6113"/>
      <c r="BE6113"/>
      <c r="BF6113"/>
      <c r="BG6113"/>
      <c r="BH6113"/>
      <c r="BI6113"/>
      <c r="BJ6113"/>
      <c r="BK6113"/>
      <c r="BL6113"/>
      <c r="BM6113"/>
      <c r="BN6113"/>
      <c r="BO6113"/>
      <c r="BP6113"/>
      <c r="BQ6113"/>
      <c r="BR6113"/>
      <c r="BS6113"/>
      <c r="BT6113"/>
      <c r="BU6113"/>
      <c r="BV6113"/>
      <c r="BW6113"/>
      <c r="BX6113"/>
      <c r="BY6113"/>
      <c r="BZ6113"/>
      <c r="CA6113"/>
      <c r="CB6113"/>
      <c r="CC6113"/>
      <c r="CD6113"/>
      <c r="CE6113"/>
      <c r="CF6113"/>
      <c r="CG6113"/>
      <c r="CH6113"/>
      <c r="CI6113"/>
      <c r="CJ6113"/>
      <c r="CK6113"/>
      <c r="CL6113"/>
      <c r="CM6113"/>
      <c r="CN6113"/>
      <c r="CO6113"/>
      <c r="CP6113"/>
      <c r="CQ6113"/>
      <c r="CR6113"/>
      <c r="CS6113"/>
      <c r="CT6113"/>
      <c r="CU6113"/>
      <c r="CV6113"/>
    </row>
    <row r="6114" spans="10:100" x14ac:dyDescent="0.25">
      <c r="J6114"/>
      <c r="K6114"/>
      <c r="L6114"/>
      <c r="M6114"/>
      <c r="N6114"/>
      <c r="O6114"/>
      <c r="P6114"/>
      <c r="Q6114"/>
      <c r="R6114"/>
      <c r="S6114"/>
      <c r="T6114"/>
      <c r="U6114"/>
      <c r="V6114"/>
      <c r="W6114"/>
      <c r="X6114"/>
      <c r="Y6114"/>
      <c r="Z6114"/>
      <c r="AA6114"/>
      <c r="AB6114"/>
      <c r="AC6114"/>
      <c r="AD6114"/>
      <c r="AE6114"/>
      <c r="AF6114"/>
      <c r="AG6114"/>
      <c r="AH6114"/>
      <c r="AI6114"/>
      <c r="AJ6114"/>
      <c r="AK6114"/>
      <c r="AL6114"/>
      <c r="AM6114"/>
      <c r="AN6114"/>
      <c r="AO6114"/>
      <c r="AP6114"/>
      <c r="AQ6114"/>
      <c r="AR6114"/>
      <c r="AS6114"/>
      <c r="AT6114"/>
      <c r="AU6114"/>
      <c r="AV6114"/>
      <c r="AW6114"/>
      <c r="AX6114"/>
      <c r="AY6114"/>
      <c r="AZ6114"/>
      <c r="BA6114"/>
      <c r="BB6114"/>
      <c r="BC6114"/>
      <c r="BD6114"/>
      <c r="BE6114"/>
      <c r="BF6114"/>
      <c r="BG6114"/>
      <c r="BH6114"/>
      <c r="BI6114"/>
      <c r="BJ6114"/>
      <c r="BK6114"/>
      <c r="BL6114"/>
      <c r="BM6114"/>
      <c r="BN6114"/>
      <c r="BO6114"/>
      <c r="BP6114"/>
      <c r="BQ6114"/>
      <c r="BR6114"/>
      <c r="BS6114"/>
      <c r="BT6114"/>
      <c r="BU6114"/>
      <c r="BV6114"/>
      <c r="BW6114"/>
      <c r="BX6114"/>
      <c r="BY6114"/>
      <c r="BZ6114"/>
      <c r="CA6114"/>
      <c r="CB6114"/>
      <c r="CC6114"/>
      <c r="CD6114"/>
      <c r="CE6114"/>
      <c r="CF6114"/>
      <c r="CG6114"/>
      <c r="CH6114"/>
      <c r="CI6114"/>
      <c r="CJ6114"/>
      <c r="CK6114"/>
      <c r="CL6114"/>
      <c r="CM6114"/>
      <c r="CN6114"/>
      <c r="CO6114"/>
      <c r="CP6114"/>
      <c r="CQ6114"/>
      <c r="CR6114"/>
      <c r="CS6114"/>
      <c r="CT6114"/>
      <c r="CU6114"/>
      <c r="CV6114"/>
    </row>
    <row r="6115" spans="10:100" x14ac:dyDescent="0.25">
      <c r="J6115"/>
      <c r="K6115"/>
      <c r="L6115"/>
      <c r="M6115"/>
      <c r="N6115"/>
      <c r="O6115"/>
      <c r="P6115"/>
      <c r="Q6115"/>
      <c r="R6115"/>
      <c r="S6115"/>
      <c r="T6115"/>
      <c r="U6115"/>
      <c r="V6115"/>
      <c r="W6115"/>
      <c r="X6115"/>
      <c r="Y6115"/>
      <c r="Z6115"/>
      <c r="AA6115"/>
      <c r="AB6115"/>
      <c r="AC6115"/>
      <c r="AD6115"/>
      <c r="AE6115"/>
      <c r="AF6115"/>
      <c r="AG6115"/>
      <c r="AH6115"/>
      <c r="AI6115"/>
      <c r="AJ6115"/>
      <c r="AK6115"/>
      <c r="AL6115"/>
      <c r="AM6115"/>
      <c r="AN6115"/>
      <c r="AO6115"/>
      <c r="AP6115"/>
      <c r="AQ6115"/>
      <c r="AR6115"/>
      <c r="AS6115"/>
      <c r="AT6115"/>
      <c r="AU6115"/>
      <c r="AV6115"/>
      <c r="AW6115"/>
      <c r="AX6115"/>
      <c r="AY6115"/>
      <c r="AZ6115"/>
      <c r="BA6115"/>
      <c r="BB6115"/>
      <c r="BC6115"/>
      <c r="BD6115"/>
      <c r="BE6115"/>
      <c r="BF6115"/>
      <c r="BG6115"/>
      <c r="BH6115"/>
      <c r="BI6115"/>
      <c r="BJ6115"/>
      <c r="BK6115"/>
      <c r="BL6115"/>
      <c r="BM6115"/>
      <c r="BN6115"/>
      <c r="BO6115"/>
      <c r="BP6115"/>
      <c r="BQ6115"/>
      <c r="BR6115"/>
      <c r="BS6115"/>
      <c r="BT6115"/>
      <c r="BU6115"/>
      <c r="BV6115"/>
      <c r="BW6115"/>
      <c r="BX6115"/>
      <c r="BY6115"/>
      <c r="BZ6115"/>
      <c r="CA6115"/>
      <c r="CB6115"/>
      <c r="CC6115"/>
      <c r="CD6115"/>
      <c r="CE6115"/>
      <c r="CF6115"/>
      <c r="CG6115"/>
      <c r="CH6115"/>
      <c r="CI6115"/>
      <c r="CJ6115"/>
      <c r="CK6115"/>
      <c r="CL6115"/>
      <c r="CM6115"/>
      <c r="CN6115"/>
      <c r="CO6115"/>
      <c r="CP6115"/>
      <c r="CQ6115"/>
      <c r="CR6115"/>
      <c r="CS6115"/>
      <c r="CT6115"/>
      <c r="CU6115"/>
      <c r="CV6115"/>
    </row>
    <row r="6116" spans="10:100" x14ac:dyDescent="0.25">
      <c r="J6116"/>
      <c r="K6116"/>
      <c r="L6116"/>
      <c r="M6116"/>
      <c r="N6116"/>
      <c r="O6116"/>
      <c r="P6116"/>
      <c r="Q6116"/>
      <c r="R6116"/>
      <c r="S6116"/>
      <c r="T6116"/>
      <c r="U6116"/>
      <c r="V6116"/>
      <c r="W6116"/>
      <c r="X6116"/>
      <c r="Y6116"/>
      <c r="Z6116"/>
      <c r="AA6116"/>
      <c r="AB6116"/>
      <c r="AC6116"/>
      <c r="AD6116"/>
      <c r="AE6116"/>
      <c r="AF6116"/>
      <c r="AG6116"/>
      <c r="AH6116"/>
      <c r="AI6116"/>
      <c r="AJ6116"/>
      <c r="AK6116"/>
      <c r="AL6116"/>
      <c r="AM6116"/>
      <c r="AN6116"/>
      <c r="AO6116"/>
      <c r="AP6116"/>
      <c r="AQ6116"/>
      <c r="AR6116"/>
      <c r="AS6116"/>
      <c r="AT6116"/>
      <c r="AU6116"/>
      <c r="AV6116"/>
      <c r="AW6116"/>
      <c r="AX6116"/>
      <c r="AY6116"/>
      <c r="AZ6116"/>
      <c r="BA6116"/>
      <c r="BB6116"/>
      <c r="BC6116"/>
      <c r="BD6116"/>
      <c r="BE6116"/>
      <c r="BF6116"/>
      <c r="BG6116"/>
      <c r="BH6116"/>
      <c r="BI6116"/>
      <c r="BJ6116"/>
      <c r="BK6116"/>
      <c r="BL6116"/>
      <c r="BM6116"/>
      <c r="BN6116"/>
      <c r="BO6116"/>
      <c r="BP6116"/>
      <c r="BQ6116"/>
      <c r="BR6116"/>
      <c r="BS6116"/>
      <c r="BT6116"/>
      <c r="BU6116"/>
      <c r="BV6116"/>
      <c r="BW6116"/>
      <c r="BX6116"/>
      <c r="BY6116"/>
      <c r="BZ6116"/>
      <c r="CA6116"/>
      <c r="CB6116"/>
      <c r="CC6116"/>
      <c r="CD6116"/>
      <c r="CE6116"/>
      <c r="CF6116"/>
      <c r="CG6116"/>
      <c r="CH6116"/>
      <c r="CI6116"/>
      <c r="CJ6116"/>
      <c r="CK6116"/>
      <c r="CL6116"/>
      <c r="CM6116"/>
      <c r="CN6116"/>
      <c r="CO6116"/>
      <c r="CP6116"/>
      <c r="CQ6116"/>
      <c r="CR6116"/>
      <c r="CS6116"/>
      <c r="CT6116"/>
      <c r="CU6116"/>
      <c r="CV6116"/>
    </row>
    <row r="6117" spans="10:100" x14ac:dyDescent="0.25">
      <c r="J6117"/>
      <c r="K6117"/>
      <c r="L6117"/>
      <c r="M6117"/>
      <c r="N6117"/>
      <c r="O6117"/>
      <c r="P6117"/>
      <c r="Q6117"/>
      <c r="R6117"/>
      <c r="S6117"/>
      <c r="T6117"/>
      <c r="U6117"/>
      <c r="V6117"/>
      <c r="W6117"/>
      <c r="X6117"/>
      <c r="Y6117"/>
      <c r="Z6117"/>
      <c r="AA6117"/>
      <c r="AB6117"/>
      <c r="AC6117"/>
      <c r="AD6117"/>
      <c r="AE6117"/>
      <c r="AF6117"/>
      <c r="AG6117"/>
      <c r="AH6117"/>
      <c r="AI6117"/>
      <c r="AJ6117"/>
      <c r="AK6117"/>
      <c r="AL6117"/>
      <c r="AM6117"/>
      <c r="AN6117"/>
      <c r="AO6117"/>
      <c r="AP6117"/>
      <c r="AQ6117"/>
      <c r="AR6117"/>
      <c r="AS6117"/>
      <c r="AT6117"/>
      <c r="AU6117"/>
      <c r="AV6117"/>
      <c r="AW6117"/>
      <c r="AX6117"/>
      <c r="AY6117"/>
      <c r="AZ6117"/>
      <c r="BA6117"/>
      <c r="BB6117"/>
      <c r="BC6117"/>
      <c r="BD6117"/>
      <c r="BE6117"/>
      <c r="BF6117"/>
      <c r="BG6117"/>
      <c r="BH6117"/>
      <c r="BI6117"/>
      <c r="BJ6117"/>
      <c r="BK6117"/>
      <c r="BL6117"/>
      <c r="BM6117"/>
      <c r="BN6117"/>
      <c r="BO6117"/>
      <c r="BP6117"/>
      <c r="BQ6117"/>
      <c r="BR6117"/>
      <c r="BS6117"/>
      <c r="BT6117"/>
      <c r="BU6117"/>
      <c r="BV6117"/>
      <c r="BW6117"/>
      <c r="BX6117"/>
      <c r="BY6117"/>
      <c r="BZ6117"/>
      <c r="CA6117"/>
      <c r="CB6117"/>
      <c r="CC6117"/>
      <c r="CD6117"/>
      <c r="CE6117"/>
      <c r="CF6117"/>
      <c r="CG6117"/>
      <c r="CH6117"/>
      <c r="CI6117"/>
      <c r="CJ6117"/>
      <c r="CK6117"/>
      <c r="CL6117"/>
      <c r="CM6117"/>
      <c r="CN6117"/>
      <c r="CO6117"/>
      <c r="CP6117"/>
      <c r="CQ6117"/>
      <c r="CR6117"/>
      <c r="CS6117"/>
      <c r="CT6117"/>
      <c r="CU6117"/>
      <c r="CV6117"/>
    </row>
    <row r="6118" spans="10:100" x14ac:dyDescent="0.25">
      <c r="J6118"/>
      <c r="K6118"/>
      <c r="L6118"/>
      <c r="M6118"/>
      <c r="N6118"/>
      <c r="O6118"/>
      <c r="P6118"/>
      <c r="Q6118"/>
      <c r="R6118"/>
      <c r="S6118"/>
      <c r="T6118"/>
      <c r="U6118"/>
      <c r="V6118"/>
      <c r="W6118"/>
      <c r="X6118"/>
      <c r="Y6118"/>
      <c r="Z6118"/>
      <c r="AA6118"/>
      <c r="AB6118"/>
      <c r="AC6118"/>
      <c r="AD6118"/>
      <c r="AE6118"/>
      <c r="AF6118"/>
      <c r="AG6118"/>
      <c r="AH6118"/>
      <c r="AI6118"/>
      <c r="AJ6118"/>
      <c r="AK6118"/>
      <c r="AL6118"/>
      <c r="AM6118"/>
      <c r="AN6118"/>
      <c r="AO6118"/>
      <c r="AP6118"/>
      <c r="AQ6118"/>
      <c r="AR6118"/>
      <c r="AS6118"/>
      <c r="AT6118"/>
      <c r="AU6118"/>
      <c r="AV6118"/>
      <c r="AW6118"/>
      <c r="AX6118"/>
      <c r="AY6118"/>
      <c r="AZ6118"/>
      <c r="BA6118"/>
      <c r="BB6118"/>
      <c r="BC6118"/>
      <c r="BD6118"/>
      <c r="BE6118"/>
      <c r="BF6118"/>
      <c r="BG6118"/>
      <c r="BH6118"/>
      <c r="BI6118"/>
      <c r="BJ6118"/>
      <c r="BK6118"/>
      <c r="BL6118"/>
      <c r="BM6118"/>
      <c r="BN6118"/>
      <c r="BO6118"/>
      <c r="BP6118"/>
      <c r="BQ6118"/>
      <c r="BR6118"/>
      <c r="BS6118"/>
      <c r="BT6118"/>
      <c r="BU6118"/>
      <c r="BV6118"/>
      <c r="BW6118"/>
      <c r="BX6118"/>
      <c r="BY6118"/>
      <c r="BZ6118"/>
      <c r="CA6118"/>
      <c r="CB6118"/>
      <c r="CC6118"/>
      <c r="CD6118"/>
      <c r="CE6118"/>
      <c r="CF6118"/>
      <c r="CG6118"/>
      <c r="CH6118"/>
      <c r="CI6118"/>
      <c r="CJ6118"/>
      <c r="CK6118"/>
      <c r="CL6118"/>
      <c r="CM6118"/>
      <c r="CN6118"/>
      <c r="CO6118"/>
      <c r="CP6118"/>
      <c r="CQ6118"/>
      <c r="CR6118"/>
      <c r="CS6118"/>
      <c r="CT6118"/>
      <c r="CU6118"/>
      <c r="CV6118"/>
    </row>
    <row r="6119" spans="10:100" x14ac:dyDescent="0.25">
      <c r="J6119"/>
      <c r="K6119"/>
      <c r="L6119"/>
      <c r="M6119"/>
      <c r="N6119"/>
      <c r="O6119"/>
      <c r="P6119"/>
      <c r="Q6119"/>
      <c r="R6119"/>
      <c r="S6119"/>
      <c r="T6119"/>
      <c r="U6119"/>
      <c r="V6119"/>
      <c r="W6119"/>
      <c r="X6119"/>
      <c r="Y6119"/>
      <c r="Z6119"/>
      <c r="AA6119"/>
      <c r="AB6119"/>
      <c r="AC6119"/>
      <c r="AD6119"/>
      <c r="AE6119"/>
      <c r="AF6119"/>
      <c r="AG6119"/>
      <c r="AH6119"/>
      <c r="AI6119"/>
      <c r="AJ6119"/>
      <c r="AK6119"/>
      <c r="AL6119"/>
      <c r="AM6119"/>
      <c r="AN6119"/>
      <c r="AO6119"/>
      <c r="AP6119"/>
      <c r="AQ6119"/>
      <c r="AR6119"/>
      <c r="AS6119"/>
      <c r="AT6119"/>
      <c r="AU6119"/>
      <c r="AV6119"/>
      <c r="AW6119"/>
      <c r="AX6119"/>
      <c r="AY6119"/>
      <c r="AZ6119"/>
      <c r="BA6119"/>
      <c r="BB6119"/>
      <c r="BC6119"/>
      <c r="BD6119"/>
      <c r="BE6119"/>
      <c r="BF6119"/>
      <c r="BG6119"/>
      <c r="BH6119"/>
      <c r="BI6119"/>
      <c r="BJ6119"/>
      <c r="BK6119"/>
      <c r="BL6119"/>
      <c r="BM6119"/>
      <c r="BN6119"/>
      <c r="BO6119"/>
      <c r="BP6119"/>
      <c r="BQ6119"/>
      <c r="BR6119"/>
      <c r="BS6119"/>
      <c r="BT6119"/>
      <c r="BU6119"/>
      <c r="BV6119"/>
      <c r="BW6119"/>
      <c r="BX6119"/>
      <c r="BY6119"/>
      <c r="BZ6119"/>
      <c r="CA6119"/>
      <c r="CB6119"/>
      <c r="CC6119"/>
      <c r="CD6119"/>
      <c r="CE6119"/>
      <c r="CF6119"/>
      <c r="CG6119"/>
      <c r="CH6119"/>
      <c r="CI6119"/>
      <c r="CJ6119"/>
      <c r="CK6119"/>
      <c r="CL6119"/>
      <c r="CM6119"/>
      <c r="CN6119"/>
      <c r="CO6119"/>
      <c r="CP6119"/>
      <c r="CQ6119"/>
      <c r="CR6119"/>
      <c r="CS6119"/>
      <c r="CT6119"/>
      <c r="CU6119"/>
      <c r="CV6119"/>
    </row>
    <row r="6120" spans="10:100" x14ac:dyDescent="0.25">
      <c r="J6120"/>
      <c r="K6120"/>
      <c r="L6120"/>
      <c r="M6120"/>
      <c r="N6120"/>
      <c r="O6120"/>
      <c r="P6120"/>
      <c r="Q6120"/>
      <c r="R6120"/>
      <c r="S6120"/>
      <c r="T6120"/>
      <c r="U6120"/>
      <c r="V6120"/>
      <c r="W6120"/>
      <c r="X6120"/>
      <c r="Y6120"/>
      <c r="Z6120"/>
      <c r="AA6120"/>
      <c r="AB6120"/>
      <c r="AC6120"/>
      <c r="AD6120"/>
      <c r="AE6120"/>
      <c r="AF6120"/>
      <c r="AG6120"/>
      <c r="AH6120"/>
      <c r="AI6120"/>
      <c r="AJ6120"/>
      <c r="AK6120"/>
      <c r="AL6120"/>
      <c r="AM6120"/>
      <c r="AN6120"/>
      <c r="AO6120"/>
      <c r="AP6120"/>
      <c r="AQ6120"/>
      <c r="AR6120"/>
      <c r="AS6120"/>
      <c r="AT6120"/>
      <c r="AU6120"/>
      <c r="AV6120"/>
      <c r="AW6120"/>
      <c r="AX6120"/>
      <c r="AY6120"/>
      <c r="AZ6120"/>
      <c r="BA6120"/>
      <c r="BB6120"/>
      <c r="BC6120"/>
      <c r="BD6120"/>
      <c r="BE6120"/>
      <c r="BF6120"/>
      <c r="BG6120"/>
      <c r="BH6120"/>
      <c r="BI6120"/>
      <c r="BJ6120"/>
      <c r="BK6120"/>
      <c r="BL6120"/>
      <c r="BM6120"/>
      <c r="BN6120"/>
      <c r="BO6120"/>
      <c r="BP6120"/>
      <c r="BQ6120"/>
      <c r="BR6120"/>
      <c r="BS6120"/>
      <c r="BT6120"/>
      <c r="BU6120"/>
      <c r="BV6120"/>
      <c r="BW6120"/>
      <c r="BX6120"/>
      <c r="BY6120"/>
      <c r="BZ6120"/>
      <c r="CA6120"/>
      <c r="CB6120"/>
      <c r="CC6120"/>
      <c r="CD6120"/>
      <c r="CE6120"/>
      <c r="CF6120"/>
      <c r="CG6120"/>
      <c r="CH6120"/>
      <c r="CI6120"/>
      <c r="CJ6120"/>
      <c r="CK6120"/>
      <c r="CL6120"/>
      <c r="CM6120"/>
      <c r="CN6120"/>
      <c r="CO6120"/>
      <c r="CP6120"/>
      <c r="CQ6120"/>
      <c r="CR6120"/>
      <c r="CS6120"/>
      <c r="CT6120"/>
      <c r="CU6120"/>
      <c r="CV6120"/>
    </row>
    <row r="6121" spans="10:100" x14ac:dyDescent="0.25">
      <c r="J6121"/>
      <c r="K6121"/>
      <c r="L6121"/>
      <c r="M6121"/>
      <c r="N6121"/>
      <c r="O6121"/>
      <c r="P6121"/>
      <c r="Q6121"/>
      <c r="R6121"/>
      <c r="S6121"/>
      <c r="T6121"/>
      <c r="U6121"/>
      <c r="V6121"/>
      <c r="W6121"/>
      <c r="X6121"/>
      <c r="Y6121"/>
      <c r="Z6121"/>
      <c r="AA6121"/>
      <c r="AB6121"/>
      <c r="AC6121"/>
      <c r="AD6121"/>
      <c r="AE6121"/>
      <c r="AF6121"/>
      <c r="AG6121"/>
      <c r="AH6121"/>
      <c r="AI6121"/>
      <c r="AJ6121"/>
      <c r="AK6121"/>
      <c r="AL6121"/>
      <c r="AM6121"/>
      <c r="AN6121"/>
      <c r="AO6121"/>
      <c r="AP6121"/>
      <c r="AQ6121"/>
      <c r="AR6121"/>
      <c r="AS6121"/>
      <c r="AT6121"/>
      <c r="AU6121"/>
      <c r="AV6121"/>
      <c r="AW6121"/>
      <c r="AX6121"/>
      <c r="AY6121"/>
      <c r="AZ6121"/>
      <c r="BA6121"/>
      <c r="BB6121"/>
      <c r="BC6121"/>
      <c r="BD6121"/>
      <c r="BE6121"/>
      <c r="BF6121"/>
      <c r="BG6121"/>
      <c r="BH6121"/>
      <c r="BI6121"/>
      <c r="BJ6121"/>
      <c r="BK6121"/>
      <c r="BL6121"/>
      <c r="BM6121"/>
      <c r="BN6121"/>
      <c r="BO6121"/>
      <c r="BP6121"/>
      <c r="BQ6121"/>
      <c r="BR6121"/>
      <c r="BS6121"/>
      <c r="BT6121"/>
      <c r="BU6121"/>
      <c r="BV6121"/>
      <c r="BW6121"/>
      <c r="BX6121"/>
      <c r="BY6121"/>
      <c r="BZ6121"/>
      <c r="CA6121"/>
      <c r="CB6121"/>
      <c r="CC6121"/>
      <c r="CD6121"/>
      <c r="CE6121"/>
      <c r="CF6121"/>
      <c r="CG6121"/>
      <c r="CH6121"/>
      <c r="CI6121"/>
      <c r="CJ6121"/>
      <c r="CK6121"/>
      <c r="CL6121"/>
      <c r="CM6121"/>
      <c r="CN6121"/>
      <c r="CO6121"/>
      <c r="CP6121"/>
      <c r="CQ6121"/>
      <c r="CR6121"/>
      <c r="CS6121"/>
      <c r="CT6121"/>
      <c r="CU6121"/>
      <c r="CV6121"/>
    </row>
    <row r="6122" spans="10:100" x14ac:dyDescent="0.25">
      <c r="J6122"/>
      <c r="K6122"/>
      <c r="L6122"/>
      <c r="M6122"/>
      <c r="N6122"/>
      <c r="O6122"/>
      <c r="P6122"/>
      <c r="Q6122"/>
      <c r="R6122"/>
      <c r="S6122"/>
      <c r="T6122"/>
      <c r="U6122"/>
      <c r="V6122"/>
      <c r="W6122"/>
      <c r="X6122"/>
      <c r="Y6122"/>
      <c r="Z6122"/>
      <c r="AA6122"/>
      <c r="AB6122"/>
      <c r="AC6122"/>
      <c r="AD6122"/>
      <c r="AE6122"/>
      <c r="AF6122"/>
      <c r="AG6122"/>
      <c r="AH6122"/>
      <c r="AI6122"/>
      <c r="AJ6122"/>
      <c r="AK6122"/>
      <c r="AL6122"/>
      <c r="AM6122"/>
      <c r="AN6122"/>
      <c r="AO6122"/>
      <c r="AP6122"/>
      <c r="AQ6122"/>
      <c r="AR6122"/>
      <c r="AS6122"/>
      <c r="AT6122"/>
      <c r="AU6122"/>
      <c r="AV6122"/>
      <c r="AW6122"/>
      <c r="AX6122"/>
      <c r="AY6122"/>
      <c r="AZ6122"/>
      <c r="BA6122"/>
      <c r="BB6122"/>
      <c r="BC6122"/>
      <c r="BD6122"/>
      <c r="BE6122"/>
      <c r="BF6122"/>
      <c r="BG6122"/>
      <c r="BH6122"/>
      <c r="BI6122"/>
      <c r="BJ6122"/>
      <c r="BK6122"/>
      <c r="BL6122"/>
      <c r="BM6122"/>
      <c r="BN6122"/>
      <c r="BO6122"/>
      <c r="BP6122"/>
      <c r="BQ6122"/>
      <c r="BR6122"/>
      <c r="BS6122"/>
      <c r="BT6122"/>
      <c r="BU6122"/>
      <c r="BV6122"/>
      <c r="BW6122"/>
      <c r="BX6122"/>
      <c r="BY6122"/>
      <c r="BZ6122"/>
      <c r="CA6122"/>
      <c r="CB6122"/>
      <c r="CC6122"/>
      <c r="CD6122"/>
      <c r="CE6122"/>
      <c r="CF6122"/>
      <c r="CG6122"/>
      <c r="CH6122"/>
      <c r="CI6122"/>
      <c r="CJ6122"/>
      <c r="CK6122"/>
      <c r="CL6122"/>
      <c r="CM6122"/>
      <c r="CN6122"/>
      <c r="CO6122"/>
      <c r="CP6122"/>
      <c r="CQ6122"/>
      <c r="CR6122"/>
      <c r="CS6122"/>
      <c r="CT6122"/>
      <c r="CU6122"/>
      <c r="CV6122"/>
    </row>
    <row r="6123" spans="10:100" x14ac:dyDescent="0.25">
      <c r="J6123"/>
      <c r="K6123"/>
      <c r="L6123"/>
      <c r="M6123"/>
      <c r="N6123"/>
      <c r="O6123"/>
      <c r="P6123"/>
      <c r="Q6123"/>
      <c r="R6123"/>
      <c r="S6123"/>
      <c r="T6123"/>
      <c r="U6123"/>
      <c r="V6123"/>
      <c r="W6123"/>
      <c r="X6123"/>
      <c r="Y6123"/>
      <c r="Z6123"/>
      <c r="AA6123"/>
      <c r="AB6123"/>
      <c r="AC6123"/>
      <c r="AD6123"/>
      <c r="AE6123"/>
      <c r="AF6123"/>
      <c r="AG6123"/>
      <c r="AH6123"/>
      <c r="AI6123"/>
      <c r="AJ6123"/>
      <c r="AK6123"/>
      <c r="AL6123"/>
      <c r="AM6123"/>
      <c r="AN6123"/>
      <c r="AO6123"/>
      <c r="AP6123"/>
      <c r="AQ6123"/>
      <c r="AR6123"/>
      <c r="AS6123"/>
      <c r="AT6123"/>
      <c r="AU6123"/>
      <c r="AV6123"/>
      <c r="AW6123"/>
      <c r="AX6123"/>
      <c r="AY6123"/>
      <c r="AZ6123"/>
      <c r="BA6123"/>
      <c r="BB6123"/>
      <c r="BC6123"/>
      <c r="BD6123"/>
      <c r="BE6123"/>
      <c r="BF6123"/>
      <c r="BG6123"/>
      <c r="BH6123"/>
      <c r="BI6123"/>
      <c r="BJ6123"/>
      <c r="BK6123"/>
      <c r="BL6123"/>
      <c r="BM6123"/>
      <c r="BN6123"/>
      <c r="BO6123"/>
      <c r="BP6123"/>
      <c r="BQ6123"/>
      <c r="BR6123"/>
      <c r="BS6123"/>
      <c r="BT6123"/>
      <c r="BU6123"/>
      <c r="BV6123"/>
      <c r="BW6123"/>
      <c r="BX6123"/>
      <c r="BY6123"/>
      <c r="BZ6123"/>
      <c r="CA6123"/>
      <c r="CB6123"/>
      <c r="CC6123"/>
      <c r="CD6123"/>
      <c r="CE6123"/>
      <c r="CF6123"/>
      <c r="CG6123"/>
      <c r="CH6123"/>
      <c r="CI6123"/>
      <c r="CJ6123"/>
      <c r="CK6123"/>
      <c r="CL6123"/>
      <c r="CM6123"/>
      <c r="CN6123"/>
      <c r="CO6123"/>
      <c r="CP6123"/>
      <c r="CQ6123"/>
      <c r="CR6123"/>
      <c r="CS6123"/>
      <c r="CT6123"/>
      <c r="CU6123"/>
      <c r="CV6123"/>
    </row>
    <row r="6124" spans="10:100" x14ac:dyDescent="0.25">
      <c r="J6124"/>
      <c r="K6124"/>
      <c r="L6124"/>
      <c r="M6124"/>
      <c r="N6124"/>
      <c r="O6124"/>
      <c r="P6124"/>
      <c r="Q6124"/>
      <c r="R6124"/>
      <c r="S6124"/>
      <c r="T6124"/>
      <c r="U6124"/>
      <c r="V6124"/>
      <c r="W6124"/>
      <c r="X6124"/>
      <c r="Y6124"/>
      <c r="Z6124"/>
      <c r="AA6124"/>
      <c r="AB6124"/>
      <c r="AC6124"/>
      <c r="AD6124"/>
      <c r="AE6124"/>
      <c r="AF6124"/>
      <c r="AG6124"/>
      <c r="AH6124"/>
      <c r="AI6124"/>
      <c r="AJ6124"/>
      <c r="AK6124"/>
      <c r="AL6124"/>
      <c r="AM6124"/>
      <c r="AN6124"/>
      <c r="AO6124"/>
      <c r="AP6124"/>
      <c r="AQ6124"/>
      <c r="AR6124"/>
      <c r="AS6124"/>
      <c r="AT6124"/>
      <c r="AU6124"/>
      <c r="AV6124"/>
      <c r="AW6124"/>
      <c r="AX6124"/>
      <c r="AY6124"/>
      <c r="AZ6124"/>
      <c r="BA6124"/>
      <c r="BB6124"/>
      <c r="BC6124"/>
      <c r="BD6124"/>
      <c r="BE6124"/>
      <c r="BF6124"/>
      <c r="BG6124"/>
      <c r="BH6124"/>
      <c r="BI6124"/>
      <c r="BJ6124"/>
      <c r="BK6124"/>
      <c r="BL6124"/>
      <c r="BM6124"/>
      <c r="BN6124"/>
      <c r="BO6124"/>
      <c r="BP6124"/>
      <c r="BQ6124"/>
      <c r="BR6124"/>
      <c r="BS6124"/>
      <c r="BT6124"/>
      <c r="BU6124"/>
      <c r="BV6124"/>
      <c r="BW6124"/>
      <c r="BX6124"/>
      <c r="BY6124"/>
      <c r="BZ6124"/>
      <c r="CA6124"/>
      <c r="CB6124"/>
      <c r="CC6124"/>
      <c r="CD6124"/>
      <c r="CE6124"/>
      <c r="CF6124"/>
      <c r="CG6124"/>
      <c r="CH6124"/>
      <c r="CI6124"/>
      <c r="CJ6124"/>
      <c r="CK6124"/>
      <c r="CL6124"/>
      <c r="CM6124"/>
      <c r="CN6124"/>
      <c r="CO6124"/>
      <c r="CP6124"/>
      <c r="CQ6124"/>
      <c r="CR6124"/>
      <c r="CS6124"/>
      <c r="CT6124"/>
      <c r="CU6124"/>
      <c r="CV6124"/>
    </row>
    <row r="6125" spans="10:100" x14ac:dyDescent="0.25">
      <c r="J6125"/>
      <c r="K6125"/>
      <c r="L6125"/>
      <c r="M6125"/>
      <c r="N6125"/>
      <c r="O6125"/>
      <c r="P6125"/>
      <c r="Q6125"/>
      <c r="R6125"/>
      <c r="S6125"/>
      <c r="T6125"/>
      <c r="U6125"/>
      <c r="V6125"/>
      <c r="W6125"/>
      <c r="X6125"/>
      <c r="Y6125"/>
      <c r="Z6125"/>
      <c r="AA6125"/>
      <c r="AB6125"/>
      <c r="AC6125"/>
      <c r="AD6125"/>
      <c r="AE6125"/>
      <c r="AF6125"/>
      <c r="AG6125"/>
      <c r="AH6125"/>
      <c r="AI6125"/>
      <c r="AJ6125"/>
      <c r="AK6125"/>
      <c r="AL6125"/>
      <c r="AM6125"/>
      <c r="AN6125"/>
      <c r="AO6125"/>
      <c r="AP6125"/>
      <c r="AQ6125"/>
      <c r="AR6125"/>
      <c r="AS6125"/>
      <c r="AT6125"/>
      <c r="AU6125"/>
      <c r="AV6125"/>
      <c r="AW6125"/>
      <c r="AX6125"/>
      <c r="AY6125"/>
      <c r="AZ6125"/>
      <c r="BA6125"/>
      <c r="BB6125"/>
      <c r="BC6125"/>
      <c r="BD6125"/>
      <c r="BE6125"/>
      <c r="BF6125"/>
      <c r="BG6125"/>
      <c r="BH6125"/>
      <c r="BI6125"/>
      <c r="BJ6125"/>
      <c r="BK6125"/>
      <c r="BL6125"/>
      <c r="BM6125"/>
      <c r="BN6125"/>
      <c r="BO6125"/>
      <c r="BP6125"/>
      <c r="BQ6125"/>
      <c r="BR6125"/>
      <c r="BS6125"/>
      <c r="BT6125"/>
      <c r="BU6125"/>
      <c r="BV6125"/>
      <c r="BW6125"/>
      <c r="BX6125"/>
      <c r="BY6125"/>
      <c r="BZ6125"/>
      <c r="CA6125"/>
      <c r="CB6125"/>
      <c r="CC6125"/>
      <c r="CD6125"/>
      <c r="CE6125"/>
      <c r="CF6125"/>
      <c r="CG6125"/>
      <c r="CH6125"/>
      <c r="CI6125"/>
      <c r="CJ6125"/>
      <c r="CK6125"/>
      <c r="CL6125"/>
      <c r="CM6125"/>
      <c r="CN6125"/>
      <c r="CO6125"/>
      <c r="CP6125"/>
      <c r="CQ6125"/>
      <c r="CR6125"/>
      <c r="CS6125"/>
      <c r="CT6125"/>
      <c r="CU6125"/>
      <c r="CV6125"/>
    </row>
    <row r="6126" spans="10:100" x14ac:dyDescent="0.25">
      <c r="J6126"/>
      <c r="K6126"/>
      <c r="L6126"/>
      <c r="M6126"/>
      <c r="N6126"/>
      <c r="O6126"/>
      <c r="P6126"/>
      <c r="Q6126"/>
      <c r="R6126"/>
      <c r="S6126"/>
      <c r="T6126"/>
      <c r="U6126"/>
      <c r="V6126"/>
      <c r="W6126"/>
      <c r="X6126"/>
      <c r="Y6126"/>
      <c r="Z6126"/>
      <c r="AA6126"/>
      <c r="AB6126"/>
      <c r="AC6126"/>
      <c r="AD6126"/>
      <c r="AE6126"/>
      <c r="AF6126"/>
      <c r="AG6126"/>
      <c r="AH6126"/>
      <c r="AI6126"/>
      <c r="AJ6126"/>
      <c r="AK6126"/>
      <c r="AL6126"/>
      <c r="AM6126"/>
      <c r="AN6126"/>
      <c r="AO6126"/>
      <c r="AP6126"/>
      <c r="AQ6126"/>
      <c r="AR6126"/>
      <c r="AS6126"/>
      <c r="AT6126"/>
      <c r="AU6126"/>
      <c r="AV6126"/>
      <c r="AW6126"/>
      <c r="AX6126"/>
      <c r="AY6126"/>
      <c r="AZ6126"/>
      <c r="BA6126"/>
      <c r="BB6126"/>
      <c r="BC6126"/>
      <c r="BD6126"/>
      <c r="BE6126"/>
      <c r="BF6126"/>
      <c r="BG6126"/>
      <c r="BH6126"/>
      <c r="BI6126"/>
      <c r="BJ6126"/>
      <c r="BK6126"/>
      <c r="BL6126"/>
      <c r="BM6126"/>
      <c r="BN6126"/>
      <c r="BO6126"/>
      <c r="BP6126"/>
      <c r="BQ6126"/>
      <c r="BR6126"/>
      <c r="BS6126"/>
      <c r="BT6126"/>
      <c r="BU6126"/>
      <c r="BV6126"/>
      <c r="BW6126"/>
      <c r="BX6126"/>
      <c r="BY6126"/>
      <c r="BZ6126"/>
      <c r="CA6126"/>
      <c r="CB6126"/>
      <c r="CC6126"/>
      <c r="CD6126"/>
      <c r="CE6126"/>
      <c r="CF6126"/>
      <c r="CG6126"/>
      <c r="CH6126"/>
      <c r="CI6126"/>
      <c r="CJ6126"/>
      <c r="CK6126"/>
      <c r="CL6126"/>
      <c r="CM6126"/>
      <c r="CN6126"/>
      <c r="CO6126"/>
      <c r="CP6126"/>
      <c r="CQ6126"/>
      <c r="CR6126"/>
      <c r="CS6126"/>
      <c r="CT6126"/>
      <c r="CU6126"/>
      <c r="CV6126"/>
    </row>
    <row r="6127" spans="10:100" x14ac:dyDescent="0.25">
      <c r="J6127"/>
      <c r="K6127"/>
      <c r="L6127"/>
      <c r="M6127"/>
      <c r="N6127"/>
      <c r="O6127"/>
      <c r="P6127"/>
      <c r="Q6127"/>
      <c r="R6127"/>
      <c r="S6127"/>
      <c r="T6127"/>
      <c r="U6127"/>
      <c r="V6127"/>
      <c r="W6127"/>
      <c r="X6127"/>
      <c r="Y6127"/>
      <c r="Z6127"/>
      <c r="AA6127"/>
      <c r="AB6127"/>
      <c r="AC6127"/>
      <c r="AD6127"/>
      <c r="AE6127"/>
      <c r="AF6127"/>
      <c r="AG6127"/>
      <c r="AH6127"/>
      <c r="AI6127"/>
      <c r="AJ6127"/>
      <c r="AK6127"/>
      <c r="AL6127"/>
      <c r="AM6127"/>
      <c r="AN6127"/>
      <c r="AO6127"/>
      <c r="AP6127"/>
      <c r="AQ6127"/>
      <c r="AR6127"/>
      <c r="AS6127"/>
      <c r="AT6127"/>
      <c r="AU6127"/>
      <c r="AV6127"/>
      <c r="AW6127"/>
      <c r="AX6127"/>
      <c r="AY6127"/>
      <c r="AZ6127"/>
      <c r="BA6127"/>
      <c r="BB6127"/>
      <c r="BC6127"/>
      <c r="BD6127"/>
      <c r="BE6127"/>
      <c r="BF6127"/>
      <c r="BG6127"/>
      <c r="BH6127"/>
      <c r="BI6127"/>
      <c r="BJ6127"/>
      <c r="BK6127"/>
      <c r="BL6127"/>
      <c r="BM6127"/>
      <c r="BN6127"/>
      <c r="BO6127"/>
      <c r="BP6127"/>
      <c r="BQ6127"/>
      <c r="BR6127"/>
      <c r="BS6127"/>
      <c r="BT6127"/>
      <c r="BU6127"/>
      <c r="BV6127"/>
      <c r="BW6127"/>
      <c r="BX6127"/>
      <c r="BY6127"/>
      <c r="BZ6127"/>
      <c r="CA6127"/>
      <c r="CB6127"/>
      <c r="CC6127"/>
      <c r="CD6127"/>
      <c r="CE6127"/>
      <c r="CF6127"/>
      <c r="CG6127"/>
      <c r="CH6127"/>
      <c r="CI6127"/>
      <c r="CJ6127"/>
      <c r="CK6127"/>
      <c r="CL6127"/>
      <c r="CM6127"/>
      <c r="CN6127"/>
      <c r="CO6127"/>
      <c r="CP6127"/>
      <c r="CQ6127"/>
      <c r="CR6127"/>
      <c r="CS6127"/>
      <c r="CT6127"/>
      <c r="CU6127"/>
      <c r="CV6127"/>
    </row>
    <row r="6128" spans="10:100" x14ac:dyDescent="0.25">
      <c r="J6128"/>
      <c r="K6128"/>
      <c r="L6128"/>
      <c r="M6128"/>
      <c r="N6128"/>
      <c r="O6128"/>
      <c r="P6128"/>
      <c r="Q6128"/>
      <c r="R6128"/>
      <c r="S6128"/>
      <c r="T6128"/>
      <c r="U6128"/>
      <c r="V6128"/>
      <c r="W6128"/>
      <c r="X6128"/>
      <c r="Y6128"/>
      <c r="Z6128"/>
      <c r="AA6128"/>
      <c r="AB6128"/>
      <c r="AC6128"/>
      <c r="AD6128"/>
      <c r="AE6128"/>
      <c r="AF6128"/>
      <c r="AG6128"/>
      <c r="AH6128"/>
      <c r="AI6128"/>
      <c r="AJ6128"/>
      <c r="AK6128"/>
      <c r="AL6128"/>
      <c r="AM6128"/>
      <c r="AN6128"/>
      <c r="AO6128"/>
      <c r="AP6128"/>
      <c r="AQ6128"/>
      <c r="AR6128"/>
      <c r="AS6128"/>
      <c r="AT6128"/>
      <c r="AU6128"/>
      <c r="AV6128"/>
      <c r="AW6128"/>
      <c r="AX6128"/>
      <c r="AY6128"/>
      <c r="AZ6128"/>
      <c r="BA6128"/>
      <c r="BB6128"/>
      <c r="BC6128"/>
      <c r="BD6128"/>
      <c r="BE6128"/>
      <c r="BF6128"/>
      <c r="BG6128"/>
      <c r="BH6128"/>
      <c r="BI6128"/>
      <c r="BJ6128"/>
      <c r="BK6128"/>
      <c r="BL6128"/>
      <c r="BM6128"/>
      <c r="BN6128"/>
      <c r="BO6128"/>
      <c r="BP6128"/>
      <c r="BQ6128"/>
      <c r="BR6128"/>
      <c r="BS6128"/>
      <c r="BT6128"/>
      <c r="BU6128"/>
      <c r="BV6128"/>
      <c r="BW6128"/>
      <c r="BX6128"/>
      <c r="BY6128"/>
      <c r="BZ6128"/>
      <c r="CA6128"/>
      <c r="CB6128"/>
      <c r="CC6128"/>
      <c r="CD6128"/>
      <c r="CE6128"/>
      <c r="CF6128"/>
      <c r="CG6128"/>
      <c r="CH6128"/>
      <c r="CI6128"/>
      <c r="CJ6128"/>
      <c r="CK6128"/>
      <c r="CL6128"/>
      <c r="CM6128"/>
      <c r="CN6128"/>
      <c r="CO6128"/>
      <c r="CP6128"/>
      <c r="CQ6128"/>
      <c r="CR6128"/>
      <c r="CS6128"/>
      <c r="CT6128"/>
      <c r="CU6128"/>
      <c r="CV6128"/>
    </row>
    <row r="6129" spans="10:100" x14ac:dyDescent="0.25">
      <c r="J6129"/>
      <c r="K6129"/>
      <c r="L6129"/>
      <c r="M6129"/>
      <c r="N6129"/>
      <c r="O6129"/>
      <c r="P6129"/>
      <c r="Q6129"/>
      <c r="R6129"/>
      <c r="S6129"/>
      <c r="T6129"/>
      <c r="U6129"/>
      <c r="V6129"/>
      <c r="W6129"/>
      <c r="X6129"/>
      <c r="Y6129"/>
      <c r="Z6129"/>
      <c r="AA6129"/>
      <c r="AB6129"/>
      <c r="AC6129"/>
      <c r="AD6129"/>
      <c r="AE6129"/>
      <c r="AF6129"/>
      <c r="AG6129"/>
      <c r="AH6129"/>
      <c r="AI6129"/>
      <c r="AJ6129"/>
      <c r="AK6129"/>
      <c r="AL6129"/>
      <c r="AM6129"/>
      <c r="AN6129"/>
      <c r="AO6129"/>
      <c r="AP6129"/>
      <c r="AQ6129"/>
      <c r="AR6129"/>
      <c r="AS6129"/>
      <c r="AT6129"/>
      <c r="AU6129"/>
      <c r="AV6129"/>
      <c r="AW6129"/>
      <c r="AX6129"/>
      <c r="AY6129"/>
      <c r="AZ6129"/>
      <c r="BA6129"/>
      <c r="BB6129"/>
      <c r="BC6129"/>
      <c r="BD6129"/>
      <c r="BE6129"/>
      <c r="BF6129"/>
      <c r="BG6129"/>
      <c r="BH6129"/>
      <c r="BI6129"/>
      <c r="BJ6129"/>
      <c r="BK6129"/>
      <c r="BL6129"/>
      <c r="BM6129"/>
      <c r="BN6129"/>
      <c r="BO6129"/>
      <c r="BP6129"/>
      <c r="BQ6129"/>
      <c r="BR6129"/>
      <c r="BS6129"/>
      <c r="BT6129"/>
      <c r="BU6129"/>
      <c r="BV6129"/>
      <c r="BW6129"/>
      <c r="BX6129"/>
      <c r="BY6129"/>
      <c r="BZ6129"/>
      <c r="CA6129"/>
      <c r="CB6129"/>
      <c r="CC6129"/>
      <c r="CD6129"/>
      <c r="CE6129"/>
      <c r="CF6129"/>
      <c r="CG6129"/>
      <c r="CH6129"/>
      <c r="CI6129"/>
      <c r="CJ6129"/>
      <c r="CK6129"/>
      <c r="CL6129"/>
      <c r="CM6129"/>
      <c r="CN6129"/>
      <c r="CO6129"/>
      <c r="CP6129"/>
      <c r="CQ6129"/>
      <c r="CR6129"/>
      <c r="CS6129"/>
      <c r="CT6129"/>
      <c r="CU6129"/>
      <c r="CV6129"/>
    </row>
    <row r="6130" spans="10:100" x14ac:dyDescent="0.25">
      <c r="J6130"/>
      <c r="K6130"/>
      <c r="L6130"/>
      <c r="M6130"/>
      <c r="N6130"/>
      <c r="O6130"/>
      <c r="P6130"/>
      <c r="Q6130"/>
      <c r="R6130"/>
      <c r="S6130"/>
      <c r="T6130"/>
      <c r="U6130"/>
      <c r="V6130"/>
      <c r="W6130"/>
      <c r="X6130"/>
      <c r="Y6130"/>
      <c r="Z6130"/>
      <c r="AA6130"/>
      <c r="AB6130"/>
      <c r="AC6130"/>
      <c r="AD6130"/>
      <c r="AE6130"/>
      <c r="AF6130"/>
      <c r="AG6130"/>
      <c r="AH6130"/>
      <c r="AI6130"/>
      <c r="AJ6130"/>
      <c r="AK6130"/>
      <c r="AL6130"/>
      <c r="AM6130"/>
      <c r="AN6130"/>
      <c r="AO6130"/>
      <c r="AP6130"/>
      <c r="AQ6130"/>
      <c r="AR6130"/>
      <c r="AS6130"/>
      <c r="AT6130"/>
      <c r="AU6130"/>
      <c r="AV6130"/>
      <c r="AW6130"/>
      <c r="AX6130"/>
      <c r="AY6130"/>
      <c r="AZ6130"/>
      <c r="BA6130"/>
      <c r="BB6130"/>
      <c r="BC6130"/>
      <c r="BD6130"/>
      <c r="BE6130"/>
      <c r="BF6130"/>
      <c r="BG6130"/>
      <c r="BH6130"/>
      <c r="BI6130"/>
      <c r="BJ6130"/>
      <c r="BK6130"/>
      <c r="BL6130"/>
      <c r="BM6130"/>
      <c r="BN6130"/>
      <c r="BO6130"/>
      <c r="BP6130"/>
      <c r="BQ6130"/>
      <c r="BR6130"/>
      <c r="BS6130"/>
      <c r="BT6130"/>
      <c r="BU6130"/>
      <c r="BV6130"/>
      <c r="BW6130"/>
      <c r="BX6130"/>
      <c r="BY6130"/>
      <c r="BZ6130"/>
      <c r="CA6130"/>
      <c r="CB6130"/>
      <c r="CC6130"/>
      <c r="CD6130"/>
      <c r="CE6130"/>
      <c r="CF6130"/>
      <c r="CG6130"/>
      <c r="CH6130"/>
      <c r="CI6130"/>
      <c r="CJ6130"/>
      <c r="CK6130"/>
      <c r="CL6130"/>
      <c r="CM6130"/>
      <c r="CN6130"/>
      <c r="CO6130"/>
      <c r="CP6130"/>
      <c r="CQ6130"/>
      <c r="CR6130"/>
      <c r="CS6130"/>
      <c r="CT6130"/>
      <c r="CU6130"/>
      <c r="CV6130"/>
    </row>
    <row r="6131" spans="10:100" x14ac:dyDescent="0.25">
      <c r="J6131"/>
      <c r="K6131"/>
      <c r="L6131"/>
      <c r="M6131"/>
      <c r="N6131"/>
      <c r="O6131"/>
      <c r="P6131"/>
      <c r="Q6131"/>
      <c r="R6131"/>
      <c r="S6131"/>
      <c r="T6131"/>
      <c r="U6131"/>
      <c r="V6131"/>
      <c r="W6131"/>
      <c r="X6131"/>
      <c r="Y6131"/>
      <c r="Z6131"/>
      <c r="AA6131"/>
      <c r="AB6131"/>
      <c r="AC6131"/>
      <c r="AD6131"/>
      <c r="AE6131"/>
      <c r="AF6131"/>
      <c r="AG6131"/>
      <c r="AH6131"/>
      <c r="AI6131"/>
      <c r="AJ6131"/>
      <c r="AK6131"/>
      <c r="AL6131"/>
      <c r="AM6131"/>
      <c r="AN6131"/>
      <c r="AO6131"/>
      <c r="AP6131"/>
      <c r="AQ6131"/>
      <c r="AR6131"/>
      <c r="AS6131"/>
      <c r="AT6131"/>
      <c r="AU6131"/>
      <c r="AV6131"/>
      <c r="AW6131"/>
      <c r="AX6131"/>
      <c r="AY6131"/>
      <c r="AZ6131"/>
      <c r="BA6131"/>
      <c r="BB6131"/>
      <c r="BC6131"/>
      <c r="BD6131"/>
      <c r="BE6131"/>
      <c r="BF6131"/>
      <c r="BG6131"/>
      <c r="BH6131"/>
      <c r="BI6131"/>
      <c r="BJ6131"/>
      <c r="BK6131"/>
      <c r="BL6131"/>
      <c r="BM6131"/>
      <c r="BN6131"/>
      <c r="BO6131"/>
      <c r="BP6131"/>
      <c r="BQ6131"/>
      <c r="BR6131"/>
      <c r="BS6131"/>
      <c r="BT6131"/>
      <c r="BU6131"/>
      <c r="BV6131"/>
      <c r="BW6131"/>
      <c r="BX6131"/>
      <c r="BY6131"/>
      <c r="BZ6131"/>
      <c r="CA6131"/>
      <c r="CB6131"/>
      <c r="CC6131"/>
      <c r="CD6131"/>
      <c r="CE6131"/>
      <c r="CF6131"/>
      <c r="CG6131"/>
      <c r="CH6131"/>
      <c r="CI6131"/>
      <c r="CJ6131"/>
      <c r="CK6131"/>
      <c r="CL6131"/>
      <c r="CM6131"/>
      <c r="CN6131"/>
      <c r="CO6131"/>
      <c r="CP6131"/>
      <c r="CQ6131"/>
      <c r="CR6131"/>
      <c r="CS6131"/>
      <c r="CT6131"/>
      <c r="CU6131"/>
      <c r="CV6131"/>
    </row>
    <row r="6132" spans="10:100" x14ac:dyDescent="0.25">
      <c r="J6132"/>
      <c r="K6132"/>
      <c r="L6132"/>
      <c r="M6132"/>
      <c r="N6132"/>
      <c r="O6132"/>
      <c r="P6132"/>
      <c r="Q6132"/>
      <c r="R6132"/>
      <c r="S6132"/>
      <c r="T6132"/>
      <c r="U6132"/>
      <c r="V6132"/>
      <c r="W6132"/>
      <c r="X6132"/>
      <c r="Y6132"/>
      <c r="Z6132"/>
      <c r="AA6132"/>
      <c r="AB6132"/>
      <c r="AC6132"/>
      <c r="AD6132"/>
      <c r="AE6132"/>
      <c r="AF6132"/>
      <c r="AG6132"/>
      <c r="AH6132"/>
      <c r="AI6132"/>
      <c r="AJ6132"/>
      <c r="AK6132"/>
      <c r="AL6132"/>
      <c r="AM6132"/>
      <c r="AN6132"/>
      <c r="AO6132"/>
      <c r="AP6132"/>
      <c r="AQ6132"/>
      <c r="AR6132"/>
      <c r="AS6132"/>
      <c r="AT6132"/>
      <c r="AU6132"/>
      <c r="AV6132"/>
      <c r="AW6132"/>
      <c r="AX6132"/>
      <c r="AY6132"/>
      <c r="AZ6132"/>
      <c r="BA6132"/>
      <c r="BB6132"/>
      <c r="BC6132"/>
      <c r="BD6132"/>
      <c r="BE6132"/>
      <c r="BF6132"/>
      <c r="BG6132"/>
      <c r="BH6132"/>
      <c r="BI6132"/>
      <c r="BJ6132"/>
      <c r="BK6132"/>
      <c r="BL6132"/>
      <c r="BM6132"/>
      <c r="BN6132"/>
      <c r="BO6132"/>
      <c r="BP6132"/>
      <c r="BQ6132"/>
      <c r="BR6132"/>
      <c r="BS6132"/>
      <c r="BT6132"/>
      <c r="BU6132"/>
      <c r="BV6132"/>
      <c r="BW6132"/>
      <c r="BX6132"/>
      <c r="BY6132"/>
      <c r="BZ6132"/>
      <c r="CA6132"/>
      <c r="CB6132"/>
      <c r="CC6132"/>
      <c r="CD6132"/>
      <c r="CE6132"/>
      <c r="CF6132"/>
      <c r="CG6132"/>
      <c r="CH6132"/>
      <c r="CI6132"/>
      <c r="CJ6132"/>
      <c r="CK6132"/>
      <c r="CL6132"/>
      <c r="CM6132"/>
      <c r="CN6132"/>
      <c r="CO6132"/>
      <c r="CP6132"/>
      <c r="CQ6132"/>
      <c r="CR6132"/>
      <c r="CS6132"/>
      <c r="CT6132"/>
      <c r="CU6132"/>
      <c r="CV6132"/>
    </row>
    <row r="6133" spans="10:100" x14ac:dyDescent="0.25">
      <c r="J6133"/>
      <c r="K6133"/>
      <c r="L6133"/>
      <c r="M6133"/>
      <c r="N6133"/>
      <c r="O6133"/>
      <c r="P6133"/>
      <c r="Q6133"/>
      <c r="R6133"/>
      <c r="S6133"/>
      <c r="T6133"/>
      <c r="U6133"/>
      <c r="V6133"/>
      <c r="W6133"/>
      <c r="X6133"/>
      <c r="Y6133"/>
      <c r="Z6133"/>
      <c r="AA6133"/>
      <c r="AB6133"/>
      <c r="AC6133"/>
      <c r="AD6133"/>
      <c r="AE6133"/>
      <c r="AF6133"/>
      <c r="AG6133"/>
      <c r="AH6133"/>
      <c r="AI6133"/>
      <c r="AJ6133"/>
      <c r="AK6133"/>
      <c r="AL6133"/>
      <c r="AM6133"/>
      <c r="AN6133"/>
      <c r="AO6133"/>
      <c r="AP6133"/>
      <c r="AQ6133"/>
      <c r="AR6133"/>
      <c r="AS6133"/>
      <c r="AT6133"/>
      <c r="AU6133"/>
      <c r="AV6133"/>
      <c r="AW6133"/>
      <c r="AX6133"/>
      <c r="AY6133"/>
      <c r="AZ6133"/>
      <c r="BA6133"/>
      <c r="BB6133"/>
      <c r="BC6133"/>
      <c r="BD6133"/>
      <c r="BE6133"/>
      <c r="BF6133"/>
      <c r="BG6133"/>
      <c r="BH6133"/>
      <c r="BI6133"/>
      <c r="BJ6133"/>
      <c r="BK6133"/>
      <c r="BL6133"/>
      <c r="BM6133"/>
      <c r="BN6133"/>
      <c r="BO6133"/>
      <c r="BP6133"/>
      <c r="BQ6133"/>
      <c r="BR6133"/>
      <c r="BS6133"/>
      <c r="BT6133"/>
      <c r="BU6133"/>
      <c r="BV6133"/>
      <c r="BW6133"/>
      <c r="BX6133"/>
      <c r="BY6133"/>
      <c r="BZ6133"/>
      <c r="CA6133"/>
      <c r="CB6133"/>
      <c r="CC6133"/>
      <c r="CD6133"/>
      <c r="CE6133"/>
      <c r="CF6133"/>
      <c r="CG6133"/>
      <c r="CH6133"/>
      <c r="CI6133"/>
      <c r="CJ6133"/>
      <c r="CK6133"/>
      <c r="CL6133"/>
      <c r="CM6133"/>
      <c r="CN6133"/>
      <c r="CO6133"/>
      <c r="CP6133"/>
      <c r="CQ6133"/>
      <c r="CR6133"/>
      <c r="CS6133"/>
      <c r="CT6133"/>
      <c r="CU6133"/>
      <c r="CV6133"/>
    </row>
    <row r="6134" spans="10:100" x14ac:dyDescent="0.25">
      <c r="J6134"/>
      <c r="K6134"/>
      <c r="L6134"/>
      <c r="M6134"/>
      <c r="N6134"/>
      <c r="O6134"/>
      <c r="P6134"/>
      <c r="Q6134"/>
      <c r="R6134"/>
      <c r="S6134"/>
      <c r="T6134"/>
      <c r="U6134"/>
      <c r="V6134"/>
      <c r="W6134"/>
      <c r="X6134"/>
      <c r="Y6134"/>
      <c r="Z6134"/>
      <c r="AA6134"/>
      <c r="AB6134"/>
      <c r="AC6134"/>
      <c r="AD6134"/>
      <c r="AE6134"/>
      <c r="AF6134"/>
      <c r="AG6134"/>
      <c r="AH6134"/>
      <c r="AI6134"/>
      <c r="AJ6134"/>
      <c r="AK6134"/>
      <c r="AL6134"/>
      <c r="AM6134"/>
      <c r="AN6134"/>
      <c r="AO6134"/>
      <c r="AP6134"/>
      <c r="AQ6134"/>
      <c r="AR6134"/>
      <c r="AS6134"/>
      <c r="AT6134"/>
      <c r="AU6134"/>
      <c r="AV6134"/>
      <c r="AW6134"/>
      <c r="AX6134"/>
      <c r="AY6134"/>
      <c r="AZ6134"/>
      <c r="BA6134"/>
      <c r="BB6134"/>
      <c r="BC6134"/>
      <c r="BD6134"/>
      <c r="BE6134"/>
      <c r="BF6134"/>
      <c r="BG6134"/>
      <c r="BH6134"/>
      <c r="BI6134"/>
      <c r="BJ6134"/>
      <c r="BK6134"/>
      <c r="BL6134"/>
      <c r="BM6134"/>
      <c r="BN6134"/>
      <c r="BO6134"/>
      <c r="BP6134"/>
      <c r="BQ6134"/>
      <c r="BR6134"/>
      <c r="BS6134"/>
      <c r="BT6134"/>
      <c r="BU6134"/>
      <c r="BV6134"/>
      <c r="BW6134"/>
      <c r="BX6134"/>
      <c r="BY6134"/>
      <c r="BZ6134"/>
      <c r="CA6134"/>
      <c r="CB6134"/>
      <c r="CC6134"/>
      <c r="CD6134"/>
      <c r="CE6134"/>
      <c r="CF6134"/>
      <c r="CG6134"/>
      <c r="CH6134"/>
      <c r="CI6134"/>
      <c r="CJ6134"/>
      <c r="CK6134"/>
      <c r="CL6134"/>
      <c r="CM6134"/>
      <c r="CN6134"/>
      <c r="CO6134"/>
      <c r="CP6134"/>
      <c r="CQ6134"/>
      <c r="CR6134"/>
      <c r="CS6134"/>
      <c r="CT6134"/>
      <c r="CU6134"/>
      <c r="CV6134"/>
    </row>
    <row r="6135" spans="10:100" x14ac:dyDescent="0.25">
      <c r="J6135"/>
      <c r="K6135"/>
      <c r="L6135"/>
      <c r="M6135"/>
      <c r="N6135"/>
      <c r="O6135"/>
      <c r="P6135"/>
      <c r="Q6135"/>
      <c r="R6135"/>
      <c r="S6135"/>
      <c r="T6135"/>
      <c r="U6135"/>
      <c r="V6135"/>
      <c r="W6135"/>
      <c r="X6135"/>
      <c r="Y6135"/>
      <c r="Z6135"/>
      <c r="AA6135"/>
      <c r="AB6135"/>
      <c r="AC6135"/>
      <c r="AD6135"/>
      <c r="AE6135"/>
      <c r="AF6135"/>
      <c r="AG6135"/>
      <c r="AH6135"/>
      <c r="AI6135"/>
      <c r="AJ6135"/>
      <c r="AK6135"/>
      <c r="AL6135"/>
      <c r="AM6135"/>
      <c r="AN6135"/>
      <c r="AO6135"/>
      <c r="AP6135"/>
      <c r="AQ6135"/>
      <c r="AR6135"/>
      <c r="AS6135"/>
      <c r="AT6135"/>
      <c r="AU6135"/>
      <c r="AV6135"/>
      <c r="AW6135"/>
      <c r="AX6135"/>
      <c r="AY6135"/>
      <c r="AZ6135"/>
      <c r="BA6135"/>
      <c r="BB6135"/>
      <c r="BC6135"/>
      <c r="BD6135"/>
      <c r="BE6135"/>
      <c r="BF6135"/>
      <c r="BG6135"/>
      <c r="BH6135"/>
      <c r="BI6135"/>
      <c r="BJ6135"/>
      <c r="BK6135"/>
      <c r="BL6135"/>
      <c r="BM6135"/>
      <c r="BN6135"/>
      <c r="BO6135"/>
      <c r="BP6135"/>
      <c r="BQ6135"/>
      <c r="BR6135"/>
      <c r="BS6135"/>
      <c r="BT6135"/>
      <c r="BU6135"/>
      <c r="BV6135"/>
      <c r="BW6135"/>
      <c r="BX6135"/>
      <c r="BY6135"/>
      <c r="BZ6135"/>
      <c r="CA6135"/>
      <c r="CB6135"/>
      <c r="CC6135"/>
      <c r="CD6135"/>
      <c r="CE6135"/>
      <c r="CF6135"/>
      <c r="CG6135"/>
      <c r="CH6135"/>
      <c r="CI6135"/>
      <c r="CJ6135"/>
      <c r="CK6135"/>
      <c r="CL6135"/>
      <c r="CM6135"/>
      <c r="CN6135"/>
      <c r="CO6135"/>
      <c r="CP6135"/>
      <c r="CQ6135"/>
      <c r="CR6135"/>
      <c r="CS6135"/>
      <c r="CT6135"/>
      <c r="CU6135"/>
      <c r="CV6135"/>
    </row>
    <row r="6136" spans="10:100" x14ac:dyDescent="0.25">
      <c r="J6136"/>
      <c r="K6136"/>
      <c r="L6136"/>
      <c r="M6136"/>
      <c r="N6136"/>
      <c r="O6136"/>
      <c r="P6136"/>
      <c r="Q6136"/>
      <c r="R6136"/>
      <c r="S6136"/>
      <c r="T6136"/>
      <c r="U6136"/>
      <c r="V6136"/>
      <c r="W6136"/>
      <c r="X6136"/>
      <c r="Y6136"/>
      <c r="Z6136"/>
      <c r="AA6136"/>
      <c r="AB6136"/>
      <c r="AC6136"/>
      <c r="AD6136"/>
      <c r="AE6136"/>
      <c r="AF6136"/>
      <c r="AG6136"/>
      <c r="AH6136"/>
      <c r="AI6136"/>
      <c r="AJ6136"/>
      <c r="AK6136"/>
      <c r="AL6136"/>
      <c r="AM6136"/>
      <c r="AN6136"/>
      <c r="AO6136"/>
      <c r="AP6136"/>
      <c r="AQ6136"/>
      <c r="AR6136"/>
      <c r="AS6136"/>
      <c r="AT6136"/>
      <c r="AU6136"/>
      <c r="AV6136"/>
      <c r="AW6136"/>
      <c r="AX6136"/>
      <c r="AY6136"/>
      <c r="AZ6136"/>
      <c r="BA6136"/>
      <c r="BB6136"/>
      <c r="BC6136"/>
      <c r="BD6136"/>
      <c r="BE6136"/>
      <c r="BF6136"/>
      <c r="BG6136"/>
      <c r="BH6136"/>
      <c r="BI6136"/>
      <c r="BJ6136"/>
      <c r="BK6136"/>
      <c r="BL6136"/>
      <c r="BM6136"/>
      <c r="BN6136"/>
      <c r="BO6136"/>
      <c r="BP6136"/>
      <c r="BQ6136"/>
      <c r="BR6136"/>
      <c r="BS6136"/>
      <c r="BT6136"/>
      <c r="BU6136"/>
      <c r="BV6136"/>
      <c r="BW6136"/>
      <c r="BX6136"/>
      <c r="BY6136"/>
      <c r="BZ6136"/>
      <c r="CA6136"/>
      <c r="CB6136"/>
      <c r="CC6136"/>
      <c r="CD6136"/>
      <c r="CE6136"/>
      <c r="CF6136"/>
      <c r="CG6136"/>
      <c r="CH6136"/>
      <c r="CI6136"/>
      <c r="CJ6136"/>
      <c r="CK6136"/>
      <c r="CL6136"/>
      <c r="CM6136"/>
      <c r="CN6136"/>
      <c r="CO6136"/>
      <c r="CP6136"/>
      <c r="CQ6136"/>
      <c r="CR6136"/>
      <c r="CS6136"/>
      <c r="CT6136"/>
      <c r="CU6136"/>
      <c r="CV6136"/>
    </row>
    <row r="6137" spans="10:100" x14ac:dyDescent="0.25">
      <c r="J6137"/>
      <c r="K6137"/>
      <c r="L6137"/>
      <c r="M6137"/>
      <c r="N6137"/>
      <c r="O6137"/>
      <c r="P6137"/>
      <c r="Q6137"/>
      <c r="R6137"/>
      <c r="S6137"/>
      <c r="T6137"/>
      <c r="U6137"/>
      <c r="V6137"/>
      <c r="W6137"/>
      <c r="X6137"/>
      <c r="Y6137"/>
      <c r="Z6137"/>
      <c r="AA6137"/>
      <c r="AB6137"/>
      <c r="AC6137"/>
      <c r="AD6137"/>
      <c r="AE6137"/>
      <c r="AF6137"/>
      <c r="AG6137"/>
      <c r="AH6137"/>
      <c r="AI6137"/>
      <c r="AJ6137"/>
      <c r="AK6137"/>
      <c r="AL6137"/>
      <c r="AM6137"/>
      <c r="AN6137"/>
      <c r="AO6137"/>
      <c r="AP6137"/>
      <c r="AQ6137"/>
      <c r="AR6137"/>
      <c r="AS6137"/>
      <c r="AT6137"/>
      <c r="AU6137"/>
      <c r="AV6137"/>
      <c r="AW6137"/>
      <c r="AX6137"/>
      <c r="AY6137"/>
      <c r="AZ6137"/>
      <c r="BA6137"/>
      <c r="BB6137"/>
      <c r="BC6137"/>
      <c r="BD6137"/>
      <c r="BE6137"/>
      <c r="BF6137"/>
      <c r="BG6137"/>
      <c r="BH6137"/>
      <c r="BI6137"/>
      <c r="BJ6137"/>
      <c r="BK6137"/>
      <c r="BL6137"/>
      <c r="BM6137"/>
      <c r="BN6137"/>
      <c r="BO6137"/>
      <c r="BP6137"/>
      <c r="BQ6137"/>
      <c r="BR6137"/>
      <c r="BS6137"/>
      <c r="BT6137"/>
      <c r="BU6137"/>
      <c r="BV6137"/>
      <c r="BW6137"/>
      <c r="BX6137"/>
      <c r="BY6137"/>
      <c r="BZ6137"/>
      <c r="CA6137"/>
      <c r="CB6137"/>
      <c r="CC6137"/>
      <c r="CD6137"/>
      <c r="CE6137"/>
      <c r="CF6137"/>
      <c r="CG6137"/>
      <c r="CH6137"/>
      <c r="CI6137"/>
      <c r="CJ6137"/>
      <c r="CK6137"/>
      <c r="CL6137"/>
      <c r="CM6137"/>
      <c r="CN6137"/>
      <c r="CO6137"/>
      <c r="CP6137"/>
      <c r="CQ6137"/>
      <c r="CR6137"/>
      <c r="CS6137"/>
      <c r="CT6137"/>
      <c r="CU6137"/>
      <c r="CV6137"/>
    </row>
    <row r="6138" spans="10:100" x14ac:dyDescent="0.25">
      <c r="J6138"/>
      <c r="K6138"/>
      <c r="L6138"/>
      <c r="M6138"/>
      <c r="N6138"/>
      <c r="O6138"/>
      <c r="P6138"/>
      <c r="Q6138"/>
      <c r="R6138"/>
      <c r="S6138"/>
      <c r="T6138"/>
      <c r="U6138"/>
      <c r="V6138"/>
      <c r="W6138"/>
      <c r="X6138"/>
      <c r="Y6138"/>
      <c r="Z6138"/>
      <c r="AA6138"/>
      <c r="AB6138"/>
      <c r="AC6138"/>
      <c r="AD6138"/>
      <c r="AE6138"/>
      <c r="AF6138"/>
      <c r="AG6138"/>
      <c r="AH6138"/>
      <c r="AI6138"/>
      <c r="AJ6138"/>
      <c r="AK6138"/>
      <c r="AL6138"/>
      <c r="AM6138"/>
      <c r="AN6138"/>
      <c r="AO6138"/>
      <c r="AP6138"/>
      <c r="AQ6138"/>
      <c r="AR6138"/>
      <c r="AS6138"/>
      <c r="AT6138"/>
      <c r="AU6138"/>
      <c r="AV6138"/>
      <c r="AW6138"/>
      <c r="AX6138"/>
      <c r="AY6138"/>
      <c r="AZ6138"/>
      <c r="BA6138"/>
      <c r="BB6138"/>
      <c r="BC6138"/>
      <c r="BD6138"/>
      <c r="BE6138"/>
      <c r="BF6138"/>
      <c r="BG6138"/>
      <c r="BH6138"/>
      <c r="BI6138"/>
      <c r="BJ6138"/>
      <c r="BK6138"/>
      <c r="BL6138"/>
      <c r="BM6138"/>
      <c r="BN6138"/>
      <c r="BO6138"/>
      <c r="BP6138"/>
      <c r="BQ6138"/>
      <c r="BR6138"/>
      <c r="BS6138"/>
      <c r="BT6138"/>
      <c r="BU6138"/>
      <c r="BV6138"/>
      <c r="BW6138"/>
      <c r="BX6138"/>
      <c r="BY6138"/>
      <c r="BZ6138"/>
      <c r="CA6138"/>
      <c r="CB6138"/>
      <c r="CC6138"/>
      <c r="CD6138"/>
      <c r="CE6138"/>
      <c r="CF6138"/>
      <c r="CG6138"/>
      <c r="CH6138"/>
      <c r="CI6138"/>
      <c r="CJ6138"/>
      <c r="CK6138"/>
      <c r="CL6138"/>
      <c r="CM6138"/>
      <c r="CN6138"/>
      <c r="CO6138"/>
      <c r="CP6138"/>
      <c r="CQ6138"/>
      <c r="CR6138"/>
      <c r="CS6138"/>
      <c r="CT6138"/>
      <c r="CU6138"/>
      <c r="CV6138"/>
    </row>
    <row r="6139" spans="10:100" x14ac:dyDescent="0.25">
      <c r="J6139"/>
      <c r="K6139"/>
      <c r="L6139"/>
      <c r="M6139"/>
      <c r="N6139"/>
      <c r="O6139"/>
      <c r="P6139"/>
      <c r="Q6139"/>
      <c r="R6139"/>
      <c r="S6139"/>
      <c r="T6139"/>
      <c r="U6139"/>
      <c r="V6139"/>
      <c r="W6139"/>
      <c r="X6139"/>
      <c r="Y6139"/>
      <c r="Z6139"/>
      <c r="AA6139"/>
      <c r="AB6139"/>
      <c r="AC6139"/>
      <c r="AD6139"/>
      <c r="AE6139"/>
      <c r="AF6139"/>
      <c r="AG6139"/>
      <c r="AH6139"/>
      <c r="AI6139"/>
      <c r="AJ6139"/>
      <c r="AK6139"/>
      <c r="AL6139"/>
      <c r="AM6139"/>
      <c r="AN6139"/>
      <c r="AO6139"/>
      <c r="AP6139"/>
      <c r="AQ6139"/>
      <c r="AR6139"/>
      <c r="AS6139"/>
      <c r="AT6139"/>
      <c r="AU6139"/>
      <c r="AV6139"/>
      <c r="AW6139"/>
      <c r="AX6139"/>
      <c r="AY6139"/>
      <c r="AZ6139"/>
      <c r="BA6139"/>
      <c r="BB6139"/>
      <c r="BC6139"/>
      <c r="BD6139"/>
      <c r="BE6139"/>
      <c r="BF6139"/>
      <c r="BG6139"/>
      <c r="BH6139"/>
      <c r="BI6139"/>
      <c r="BJ6139"/>
      <c r="BK6139"/>
      <c r="BL6139"/>
      <c r="BM6139"/>
      <c r="BN6139"/>
      <c r="BO6139"/>
      <c r="BP6139"/>
      <c r="BQ6139"/>
      <c r="BR6139"/>
      <c r="BS6139"/>
      <c r="BT6139"/>
      <c r="BU6139"/>
      <c r="BV6139"/>
      <c r="BW6139"/>
      <c r="BX6139"/>
      <c r="BY6139"/>
      <c r="BZ6139"/>
      <c r="CA6139"/>
      <c r="CB6139"/>
      <c r="CC6139"/>
      <c r="CD6139"/>
      <c r="CE6139"/>
      <c r="CF6139"/>
      <c r="CG6139"/>
      <c r="CH6139"/>
      <c r="CI6139"/>
      <c r="CJ6139"/>
      <c r="CK6139"/>
      <c r="CL6139"/>
      <c r="CM6139"/>
      <c r="CN6139"/>
      <c r="CO6139"/>
      <c r="CP6139"/>
      <c r="CQ6139"/>
      <c r="CR6139"/>
      <c r="CS6139"/>
      <c r="CT6139"/>
      <c r="CU6139"/>
      <c r="CV6139"/>
    </row>
    <row r="6140" spans="10:100" x14ac:dyDescent="0.25">
      <c r="J6140"/>
      <c r="K6140"/>
      <c r="L6140"/>
      <c r="M6140"/>
      <c r="N6140"/>
      <c r="O6140"/>
      <c r="P6140"/>
      <c r="Q6140"/>
      <c r="R6140"/>
      <c r="S6140"/>
      <c r="T6140"/>
      <c r="U6140"/>
      <c r="V6140"/>
      <c r="W6140"/>
      <c r="X6140"/>
      <c r="Y6140"/>
      <c r="Z6140"/>
      <c r="AA6140"/>
      <c r="AB6140"/>
      <c r="AC6140"/>
      <c r="AD6140"/>
      <c r="AE6140"/>
      <c r="AF6140"/>
      <c r="AG6140"/>
      <c r="AH6140"/>
      <c r="AI6140"/>
      <c r="AJ6140"/>
      <c r="AK6140"/>
      <c r="AL6140"/>
      <c r="AM6140"/>
      <c r="AN6140"/>
      <c r="AO6140"/>
      <c r="AP6140"/>
      <c r="AQ6140"/>
      <c r="AR6140"/>
      <c r="AS6140"/>
      <c r="AT6140"/>
      <c r="AU6140"/>
      <c r="AV6140"/>
      <c r="AW6140"/>
      <c r="AX6140"/>
      <c r="AY6140"/>
      <c r="AZ6140"/>
      <c r="BA6140"/>
      <c r="BB6140"/>
      <c r="BC6140"/>
      <c r="BD6140"/>
      <c r="BE6140"/>
      <c r="BF6140"/>
      <c r="BG6140"/>
      <c r="BH6140"/>
      <c r="BI6140"/>
      <c r="BJ6140"/>
      <c r="BK6140"/>
      <c r="BL6140"/>
      <c r="BM6140"/>
      <c r="BN6140"/>
      <c r="BO6140"/>
      <c r="BP6140"/>
      <c r="BQ6140"/>
      <c r="BR6140"/>
      <c r="BS6140"/>
      <c r="BT6140"/>
      <c r="BU6140"/>
      <c r="BV6140"/>
      <c r="BW6140"/>
      <c r="BX6140"/>
      <c r="BY6140"/>
      <c r="BZ6140"/>
      <c r="CA6140"/>
      <c r="CB6140"/>
      <c r="CC6140"/>
      <c r="CD6140"/>
      <c r="CE6140"/>
      <c r="CF6140"/>
      <c r="CG6140"/>
      <c r="CH6140"/>
      <c r="CI6140"/>
      <c r="CJ6140"/>
      <c r="CK6140"/>
      <c r="CL6140"/>
      <c r="CM6140"/>
      <c r="CN6140"/>
      <c r="CO6140"/>
      <c r="CP6140"/>
      <c r="CQ6140"/>
      <c r="CR6140"/>
      <c r="CS6140"/>
      <c r="CT6140"/>
      <c r="CU6140"/>
      <c r="CV6140"/>
    </row>
    <row r="6141" spans="10:100" x14ac:dyDescent="0.25">
      <c r="J6141"/>
      <c r="K6141"/>
      <c r="L6141"/>
      <c r="M6141"/>
      <c r="N6141"/>
      <c r="O6141"/>
      <c r="P6141"/>
      <c r="Q6141"/>
      <c r="R6141"/>
      <c r="S6141"/>
      <c r="T6141"/>
      <c r="U6141"/>
      <c r="V6141"/>
      <c r="W6141"/>
      <c r="X6141"/>
      <c r="Y6141"/>
      <c r="Z6141"/>
      <c r="AA6141"/>
      <c r="AB6141"/>
      <c r="AC6141"/>
      <c r="AD6141"/>
      <c r="AE6141"/>
      <c r="AF6141"/>
      <c r="AG6141"/>
      <c r="AH6141"/>
      <c r="AI6141"/>
      <c r="AJ6141"/>
      <c r="AK6141"/>
      <c r="AL6141"/>
      <c r="AM6141"/>
      <c r="AN6141"/>
      <c r="AO6141"/>
      <c r="AP6141"/>
      <c r="AQ6141"/>
      <c r="AR6141"/>
      <c r="AS6141"/>
      <c r="AT6141"/>
      <c r="AU6141"/>
      <c r="AV6141"/>
      <c r="AW6141"/>
      <c r="AX6141"/>
      <c r="AY6141"/>
      <c r="AZ6141"/>
      <c r="BA6141"/>
      <c r="BB6141"/>
      <c r="BC6141"/>
      <c r="BD6141"/>
      <c r="BE6141"/>
      <c r="BF6141"/>
      <c r="BG6141"/>
      <c r="BH6141"/>
      <c r="BI6141"/>
      <c r="BJ6141"/>
      <c r="BK6141"/>
      <c r="BL6141"/>
      <c r="BM6141"/>
      <c r="BN6141"/>
      <c r="BO6141"/>
      <c r="BP6141"/>
      <c r="BQ6141"/>
      <c r="BR6141"/>
      <c r="BS6141"/>
      <c r="BT6141"/>
      <c r="BU6141"/>
      <c r="BV6141"/>
      <c r="BW6141"/>
      <c r="BX6141"/>
      <c r="BY6141"/>
      <c r="BZ6141"/>
      <c r="CA6141"/>
      <c r="CB6141"/>
      <c r="CC6141"/>
      <c r="CD6141"/>
      <c r="CE6141"/>
      <c r="CF6141"/>
      <c r="CG6141"/>
      <c r="CH6141"/>
      <c r="CI6141"/>
      <c r="CJ6141"/>
      <c r="CK6141"/>
      <c r="CL6141"/>
      <c r="CM6141"/>
      <c r="CN6141"/>
      <c r="CO6141"/>
      <c r="CP6141"/>
      <c r="CQ6141"/>
      <c r="CR6141"/>
      <c r="CS6141"/>
      <c r="CT6141"/>
      <c r="CU6141"/>
      <c r="CV6141"/>
    </row>
    <row r="6142" spans="10:100" x14ac:dyDescent="0.25">
      <c r="J6142"/>
      <c r="K6142"/>
      <c r="L6142"/>
      <c r="M6142"/>
      <c r="N6142"/>
      <c r="O6142"/>
      <c r="P6142"/>
      <c r="Q6142"/>
      <c r="R6142"/>
      <c r="S6142"/>
      <c r="T6142"/>
      <c r="U6142"/>
      <c r="V6142"/>
      <c r="W6142"/>
      <c r="X6142"/>
      <c r="Y6142"/>
      <c r="Z6142"/>
      <c r="AA6142"/>
      <c r="AB6142"/>
      <c r="AC6142"/>
      <c r="AD6142"/>
      <c r="AE6142"/>
      <c r="AF6142"/>
      <c r="AG6142"/>
      <c r="AH6142"/>
      <c r="AI6142"/>
      <c r="AJ6142"/>
      <c r="AK6142"/>
      <c r="AL6142"/>
      <c r="AM6142"/>
      <c r="AN6142"/>
      <c r="AO6142"/>
      <c r="AP6142"/>
      <c r="AQ6142"/>
      <c r="AR6142"/>
      <c r="AS6142"/>
      <c r="AT6142"/>
      <c r="AU6142"/>
      <c r="AV6142"/>
      <c r="AW6142"/>
      <c r="AX6142"/>
      <c r="AY6142"/>
      <c r="AZ6142"/>
      <c r="BA6142"/>
      <c r="BB6142"/>
      <c r="BC6142"/>
      <c r="BD6142"/>
      <c r="BE6142"/>
      <c r="BF6142"/>
      <c r="BG6142"/>
      <c r="BH6142"/>
      <c r="BI6142"/>
      <c r="BJ6142"/>
      <c r="BK6142"/>
      <c r="BL6142"/>
      <c r="BM6142"/>
      <c r="BN6142"/>
      <c r="BO6142"/>
      <c r="BP6142"/>
      <c r="BQ6142"/>
      <c r="BR6142"/>
      <c r="BS6142"/>
      <c r="BT6142"/>
      <c r="BU6142"/>
      <c r="BV6142"/>
      <c r="BW6142"/>
      <c r="BX6142"/>
      <c r="BY6142"/>
      <c r="BZ6142"/>
      <c r="CA6142"/>
      <c r="CB6142"/>
      <c r="CC6142"/>
      <c r="CD6142"/>
      <c r="CE6142"/>
      <c r="CF6142"/>
      <c r="CG6142"/>
      <c r="CH6142"/>
      <c r="CI6142"/>
      <c r="CJ6142"/>
      <c r="CK6142"/>
      <c r="CL6142"/>
      <c r="CM6142"/>
      <c r="CN6142"/>
      <c r="CO6142"/>
      <c r="CP6142"/>
      <c r="CQ6142"/>
      <c r="CR6142"/>
      <c r="CS6142"/>
      <c r="CT6142"/>
      <c r="CU6142"/>
      <c r="CV6142"/>
    </row>
    <row r="6143" spans="10:100" x14ac:dyDescent="0.25">
      <c r="J6143"/>
      <c r="K6143"/>
      <c r="L6143"/>
      <c r="M6143"/>
      <c r="N6143"/>
      <c r="O6143"/>
      <c r="P6143"/>
      <c r="Q6143"/>
      <c r="R6143"/>
      <c r="S6143"/>
      <c r="T6143"/>
      <c r="U6143"/>
      <c r="V6143"/>
      <c r="W6143"/>
      <c r="X6143"/>
      <c r="Y6143"/>
      <c r="Z6143"/>
      <c r="AA6143"/>
      <c r="AB6143"/>
      <c r="AC6143"/>
      <c r="AD6143"/>
      <c r="AE6143"/>
      <c r="AF6143"/>
      <c r="AG6143"/>
      <c r="AH6143"/>
      <c r="AI6143"/>
      <c r="AJ6143"/>
      <c r="AK6143"/>
      <c r="AL6143"/>
      <c r="AM6143"/>
      <c r="AN6143"/>
      <c r="AO6143"/>
      <c r="AP6143"/>
      <c r="AQ6143"/>
      <c r="AR6143"/>
      <c r="AS6143"/>
      <c r="AT6143"/>
      <c r="AU6143"/>
      <c r="AV6143"/>
      <c r="AW6143"/>
      <c r="AX6143"/>
      <c r="AY6143"/>
      <c r="AZ6143"/>
      <c r="BA6143"/>
      <c r="BB6143"/>
      <c r="BC6143"/>
      <c r="BD6143"/>
      <c r="BE6143"/>
      <c r="BF6143"/>
      <c r="BG6143"/>
      <c r="BH6143"/>
      <c r="BI6143"/>
      <c r="BJ6143"/>
      <c r="BK6143"/>
      <c r="BL6143"/>
      <c r="BM6143"/>
      <c r="BN6143"/>
      <c r="BO6143"/>
      <c r="BP6143"/>
      <c r="BQ6143"/>
      <c r="BR6143"/>
      <c r="BS6143"/>
      <c r="BT6143"/>
      <c r="BU6143"/>
      <c r="BV6143"/>
      <c r="BW6143"/>
      <c r="BX6143"/>
      <c r="BY6143"/>
      <c r="BZ6143"/>
      <c r="CA6143"/>
      <c r="CB6143"/>
      <c r="CC6143"/>
      <c r="CD6143"/>
      <c r="CE6143"/>
      <c r="CF6143"/>
      <c r="CG6143"/>
      <c r="CH6143"/>
      <c r="CI6143"/>
      <c r="CJ6143"/>
      <c r="CK6143"/>
      <c r="CL6143"/>
      <c r="CM6143"/>
      <c r="CN6143"/>
      <c r="CO6143"/>
      <c r="CP6143"/>
      <c r="CQ6143"/>
      <c r="CR6143"/>
      <c r="CS6143"/>
      <c r="CT6143"/>
      <c r="CU6143"/>
      <c r="CV6143"/>
    </row>
    <row r="6144" spans="10:100" x14ac:dyDescent="0.25">
      <c r="J6144"/>
      <c r="K6144"/>
      <c r="L6144"/>
      <c r="M6144"/>
      <c r="N6144"/>
      <c r="O6144"/>
      <c r="P6144"/>
      <c r="Q6144"/>
      <c r="R6144"/>
      <c r="S6144"/>
      <c r="T6144"/>
      <c r="U6144"/>
      <c r="V6144"/>
      <c r="W6144"/>
      <c r="X6144"/>
      <c r="Y6144"/>
      <c r="Z6144"/>
      <c r="AA6144"/>
      <c r="AB6144"/>
      <c r="AC6144"/>
      <c r="AD6144"/>
      <c r="AE6144"/>
      <c r="AF6144"/>
      <c r="AG6144"/>
      <c r="AH6144"/>
      <c r="AI6144"/>
      <c r="AJ6144"/>
      <c r="AK6144"/>
      <c r="AL6144"/>
      <c r="AM6144"/>
      <c r="AN6144"/>
      <c r="AO6144"/>
      <c r="AP6144"/>
      <c r="AQ6144"/>
      <c r="AR6144"/>
      <c r="AS6144"/>
      <c r="AT6144"/>
      <c r="AU6144"/>
      <c r="AV6144"/>
      <c r="AW6144"/>
      <c r="AX6144"/>
      <c r="AY6144"/>
      <c r="AZ6144"/>
      <c r="BA6144"/>
      <c r="BB6144"/>
      <c r="BC6144"/>
      <c r="BD6144"/>
      <c r="BE6144"/>
      <c r="BF6144"/>
      <c r="BG6144"/>
      <c r="BH6144"/>
      <c r="BI6144"/>
      <c r="BJ6144"/>
      <c r="BK6144"/>
      <c r="BL6144"/>
      <c r="BM6144"/>
      <c r="BN6144"/>
      <c r="BO6144"/>
      <c r="BP6144"/>
      <c r="BQ6144"/>
      <c r="BR6144"/>
      <c r="BS6144"/>
      <c r="BT6144"/>
      <c r="BU6144"/>
      <c r="BV6144"/>
      <c r="BW6144"/>
      <c r="BX6144"/>
      <c r="BY6144"/>
      <c r="BZ6144"/>
      <c r="CA6144"/>
      <c r="CB6144"/>
      <c r="CC6144"/>
      <c r="CD6144"/>
      <c r="CE6144"/>
      <c r="CF6144"/>
      <c r="CG6144"/>
      <c r="CH6144"/>
      <c r="CI6144"/>
      <c r="CJ6144"/>
      <c r="CK6144"/>
      <c r="CL6144"/>
      <c r="CM6144"/>
      <c r="CN6144"/>
      <c r="CO6144"/>
      <c r="CP6144"/>
      <c r="CQ6144"/>
      <c r="CR6144"/>
      <c r="CS6144"/>
      <c r="CT6144"/>
      <c r="CU6144"/>
      <c r="CV6144"/>
    </row>
    <row r="6145" spans="10:100" x14ac:dyDescent="0.25">
      <c r="J6145"/>
      <c r="K6145"/>
      <c r="L6145"/>
      <c r="M6145"/>
      <c r="N6145"/>
      <c r="O6145"/>
      <c r="P6145"/>
      <c r="Q6145"/>
      <c r="R6145"/>
      <c r="S6145"/>
      <c r="T6145"/>
      <c r="U6145"/>
      <c r="V6145"/>
      <c r="W6145"/>
      <c r="X6145"/>
      <c r="Y6145"/>
      <c r="Z6145"/>
      <c r="AA6145"/>
      <c r="AB6145"/>
      <c r="AC6145"/>
      <c r="AD6145"/>
      <c r="AE6145"/>
      <c r="AF6145"/>
      <c r="AG6145"/>
      <c r="AH6145"/>
      <c r="AI6145"/>
      <c r="AJ6145"/>
      <c r="AK6145"/>
      <c r="AL6145"/>
      <c r="AM6145"/>
      <c r="AN6145"/>
      <c r="AO6145"/>
      <c r="AP6145"/>
      <c r="AQ6145"/>
      <c r="AR6145"/>
      <c r="AS6145"/>
      <c r="AT6145"/>
      <c r="AU6145"/>
      <c r="AV6145"/>
      <c r="AW6145"/>
      <c r="AX6145"/>
      <c r="AY6145"/>
      <c r="AZ6145"/>
      <c r="BA6145"/>
      <c r="BB6145"/>
      <c r="BC6145"/>
      <c r="BD6145"/>
      <c r="BE6145"/>
      <c r="BF6145"/>
      <c r="BG6145"/>
      <c r="BH6145"/>
      <c r="BI6145"/>
      <c r="BJ6145"/>
      <c r="BK6145"/>
      <c r="BL6145"/>
      <c r="BM6145"/>
      <c r="BN6145"/>
      <c r="BO6145"/>
      <c r="BP6145"/>
      <c r="BQ6145"/>
      <c r="BR6145"/>
      <c r="BS6145"/>
      <c r="BT6145"/>
      <c r="BU6145"/>
      <c r="BV6145"/>
      <c r="BW6145"/>
      <c r="BX6145"/>
      <c r="BY6145"/>
      <c r="BZ6145"/>
      <c r="CA6145"/>
      <c r="CB6145"/>
      <c r="CC6145"/>
      <c r="CD6145"/>
      <c r="CE6145"/>
      <c r="CF6145"/>
      <c r="CG6145"/>
      <c r="CH6145"/>
      <c r="CI6145"/>
      <c r="CJ6145"/>
      <c r="CK6145"/>
      <c r="CL6145"/>
      <c r="CM6145"/>
      <c r="CN6145"/>
      <c r="CO6145"/>
      <c r="CP6145"/>
      <c r="CQ6145"/>
      <c r="CR6145"/>
      <c r="CS6145"/>
      <c r="CT6145"/>
      <c r="CU6145"/>
      <c r="CV6145"/>
    </row>
    <row r="6146" spans="10:100" x14ac:dyDescent="0.25">
      <c r="J6146"/>
      <c r="K6146"/>
      <c r="L6146"/>
      <c r="M6146"/>
      <c r="N6146"/>
      <c r="O6146"/>
      <c r="P6146"/>
      <c r="Q6146"/>
      <c r="R6146"/>
      <c r="S6146"/>
      <c r="T6146"/>
      <c r="U6146"/>
      <c r="V6146"/>
      <c r="W6146"/>
      <c r="X6146"/>
      <c r="Y6146"/>
      <c r="Z6146"/>
      <c r="AA6146"/>
      <c r="AB6146"/>
      <c r="AC6146"/>
      <c r="AD6146"/>
      <c r="AE6146"/>
      <c r="AF6146"/>
      <c r="AG6146"/>
      <c r="AH6146"/>
      <c r="AI6146"/>
      <c r="AJ6146"/>
      <c r="AK6146"/>
      <c r="AL6146"/>
      <c r="AM6146"/>
      <c r="AN6146"/>
      <c r="AO6146"/>
      <c r="AP6146"/>
      <c r="AQ6146"/>
      <c r="AR6146"/>
      <c r="AS6146"/>
      <c r="AT6146"/>
      <c r="AU6146"/>
      <c r="AV6146"/>
      <c r="AW6146"/>
      <c r="AX6146"/>
      <c r="AY6146"/>
      <c r="AZ6146"/>
      <c r="BA6146"/>
      <c r="BB6146"/>
      <c r="BC6146"/>
      <c r="BD6146"/>
      <c r="BE6146"/>
      <c r="BF6146"/>
      <c r="BG6146"/>
      <c r="BH6146"/>
      <c r="BI6146"/>
      <c r="BJ6146"/>
      <c r="BK6146"/>
      <c r="BL6146"/>
      <c r="BM6146"/>
      <c r="BN6146"/>
      <c r="BO6146"/>
      <c r="BP6146"/>
      <c r="BQ6146"/>
      <c r="BR6146"/>
      <c r="BS6146"/>
      <c r="BT6146"/>
      <c r="BU6146"/>
      <c r="BV6146"/>
      <c r="BW6146"/>
      <c r="BX6146"/>
      <c r="BY6146"/>
      <c r="BZ6146"/>
      <c r="CA6146"/>
      <c r="CB6146"/>
      <c r="CC6146"/>
      <c r="CD6146"/>
      <c r="CE6146"/>
      <c r="CF6146"/>
      <c r="CG6146"/>
      <c r="CH6146"/>
      <c r="CI6146"/>
      <c r="CJ6146"/>
      <c r="CK6146"/>
      <c r="CL6146"/>
      <c r="CM6146"/>
      <c r="CN6146"/>
      <c r="CO6146"/>
      <c r="CP6146"/>
      <c r="CQ6146"/>
      <c r="CR6146"/>
      <c r="CS6146"/>
      <c r="CT6146"/>
      <c r="CU6146"/>
      <c r="CV6146"/>
    </row>
    <row r="6147" spans="10:100" x14ac:dyDescent="0.25">
      <c r="J6147"/>
      <c r="K6147"/>
      <c r="L6147"/>
      <c r="M6147"/>
      <c r="N6147"/>
      <c r="O6147"/>
      <c r="P6147"/>
      <c r="Q6147"/>
      <c r="R6147"/>
      <c r="S6147"/>
      <c r="T6147"/>
      <c r="U6147"/>
      <c r="V6147"/>
      <c r="W6147"/>
      <c r="X6147"/>
      <c r="Y6147"/>
      <c r="Z6147"/>
      <c r="AA6147"/>
      <c r="AB6147"/>
      <c r="AC6147"/>
      <c r="AD6147"/>
      <c r="AE6147"/>
      <c r="AF6147"/>
      <c r="AG6147"/>
      <c r="AH6147"/>
      <c r="AI6147"/>
      <c r="AJ6147"/>
      <c r="AK6147"/>
      <c r="AL6147"/>
      <c r="AM6147"/>
      <c r="AN6147"/>
      <c r="AO6147"/>
      <c r="AP6147"/>
      <c r="AQ6147"/>
      <c r="AR6147"/>
      <c r="AS6147"/>
      <c r="AT6147"/>
      <c r="AU6147"/>
      <c r="AV6147"/>
      <c r="AW6147"/>
      <c r="AX6147"/>
      <c r="AY6147"/>
      <c r="AZ6147"/>
      <c r="BA6147"/>
      <c r="BB6147"/>
      <c r="BC6147"/>
      <c r="BD6147"/>
      <c r="BE6147"/>
      <c r="BF6147"/>
      <c r="BG6147"/>
      <c r="BH6147"/>
      <c r="BI6147"/>
      <c r="BJ6147"/>
      <c r="BK6147"/>
      <c r="BL6147"/>
      <c r="BM6147"/>
      <c r="BN6147"/>
      <c r="BO6147"/>
      <c r="BP6147"/>
      <c r="BQ6147"/>
      <c r="BR6147"/>
      <c r="BS6147"/>
      <c r="BT6147"/>
      <c r="BU6147"/>
      <c r="BV6147"/>
      <c r="BW6147"/>
      <c r="BX6147"/>
      <c r="BY6147"/>
      <c r="BZ6147"/>
      <c r="CA6147"/>
      <c r="CB6147"/>
      <c r="CC6147"/>
      <c r="CD6147"/>
      <c r="CE6147"/>
      <c r="CF6147"/>
      <c r="CG6147"/>
      <c r="CH6147"/>
      <c r="CI6147"/>
      <c r="CJ6147"/>
      <c r="CK6147"/>
      <c r="CL6147"/>
      <c r="CM6147"/>
      <c r="CN6147"/>
      <c r="CO6147"/>
      <c r="CP6147"/>
      <c r="CQ6147"/>
      <c r="CR6147"/>
      <c r="CS6147"/>
      <c r="CT6147"/>
      <c r="CU6147"/>
      <c r="CV6147"/>
    </row>
    <row r="6148" spans="10:100" x14ac:dyDescent="0.25">
      <c r="J6148"/>
      <c r="K6148"/>
      <c r="L6148"/>
      <c r="M6148"/>
      <c r="N6148"/>
      <c r="O6148"/>
      <c r="P6148"/>
      <c r="Q6148"/>
      <c r="R6148"/>
      <c r="S6148"/>
      <c r="T6148"/>
      <c r="U6148"/>
      <c r="V6148"/>
      <c r="W6148"/>
      <c r="X6148"/>
      <c r="Y6148"/>
      <c r="Z6148"/>
      <c r="AA6148"/>
      <c r="AB6148"/>
      <c r="AC6148"/>
      <c r="AD6148"/>
      <c r="AE6148"/>
      <c r="AF6148"/>
      <c r="AG6148"/>
      <c r="AH6148"/>
      <c r="AI6148"/>
      <c r="AJ6148"/>
      <c r="AK6148"/>
      <c r="AL6148"/>
      <c r="AM6148"/>
      <c r="AN6148"/>
      <c r="AO6148"/>
      <c r="AP6148"/>
      <c r="AQ6148"/>
      <c r="AR6148"/>
      <c r="AS6148"/>
      <c r="AT6148"/>
      <c r="AU6148"/>
      <c r="AV6148"/>
      <c r="AW6148"/>
      <c r="AX6148"/>
      <c r="AY6148"/>
      <c r="AZ6148"/>
      <c r="BA6148"/>
      <c r="BB6148"/>
      <c r="BC6148"/>
      <c r="BD6148"/>
      <c r="BE6148"/>
      <c r="BF6148"/>
      <c r="BG6148"/>
      <c r="BH6148"/>
      <c r="BI6148"/>
      <c r="BJ6148"/>
      <c r="BK6148"/>
      <c r="BL6148"/>
      <c r="BM6148"/>
      <c r="BN6148"/>
      <c r="BO6148"/>
      <c r="BP6148"/>
      <c r="BQ6148"/>
      <c r="BR6148"/>
      <c r="BS6148"/>
      <c r="BT6148"/>
      <c r="BU6148"/>
      <c r="BV6148"/>
      <c r="BW6148"/>
      <c r="BX6148"/>
      <c r="BY6148"/>
      <c r="BZ6148"/>
      <c r="CA6148"/>
      <c r="CB6148"/>
      <c r="CC6148"/>
      <c r="CD6148"/>
      <c r="CE6148"/>
      <c r="CF6148"/>
      <c r="CG6148"/>
      <c r="CH6148"/>
      <c r="CI6148"/>
      <c r="CJ6148"/>
      <c r="CK6148"/>
      <c r="CL6148"/>
      <c r="CM6148"/>
      <c r="CN6148"/>
      <c r="CO6148"/>
      <c r="CP6148"/>
      <c r="CQ6148"/>
      <c r="CR6148"/>
      <c r="CS6148"/>
      <c r="CT6148"/>
      <c r="CU6148"/>
      <c r="CV6148"/>
    </row>
    <row r="6149" spans="10:100" x14ac:dyDescent="0.25">
      <c r="J6149"/>
      <c r="K6149"/>
      <c r="L6149"/>
      <c r="M6149"/>
      <c r="N6149"/>
      <c r="O6149"/>
      <c r="P6149"/>
      <c r="Q6149"/>
      <c r="R6149"/>
      <c r="S6149"/>
      <c r="T6149"/>
      <c r="U6149"/>
      <c r="V6149"/>
      <c r="W6149"/>
      <c r="X6149"/>
      <c r="Y6149"/>
      <c r="Z6149"/>
      <c r="AA6149"/>
      <c r="AB6149"/>
      <c r="AC6149"/>
      <c r="AD6149"/>
      <c r="AE6149"/>
      <c r="AF6149"/>
      <c r="AG6149"/>
      <c r="AH6149"/>
      <c r="AI6149"/>
      <c r="AJ6149"/>
      <c r="AK6149"/>
      <c r="AL6149"/>
      <c r="AM6149"/>
      <c r="AN6149"/>
      <c r="AO6149"/>
      <c r="AP6149"/>
      <c r="AQ6149"/>
      <c r="AR6149"/>
      <c r="AS6149"/>
      <c r="AT6149"/>
      <c r="AU6149"/>
      <c r="AV6149"/>
      <c r="AW6149"/>
      <c r="AX6149"/>
      <c r="AY6149"/>
      <c r="AZ6149"/>
      <c r="BA6149"/>
      <c r="BB6149"/>
      <c r="BC6149"/>
      <c r="BD6149"/>
      <c r="BE6149"/>
      <c r="BF6149"/>
      <c r="BG6149"/>
      <c r="BH6149"/>
      <c r="BI6149"/>
      <c r="BJ6149"/>
      <c r="BK6149"/>
      <c r="BL6149"/>
      <c r="BM6149"/>
      <c r="BN6149"/>
      <c r="BO6149"/>
      <c r="BP6149"/>
      <c r="BQ6149"/>
      <c r="BR6149"/>
      <c r="BS6149"/>
      <c r="BT6149"/>
      <c r="BU6149"/>
      <c r="BV6149"/>
      <c r="BW6149"/>
      <c r="BX6149"/>
      <c r="BY6149"/>
      <c r="BZ6149"/>
      <c r="CA6149"/>
      <c r="CB6149"/>
      <c r="CC6149"/>
      <c r="CD6149"/>
      <c r="CE6149"/>
      <c r="CF6149"/>
      <c r="CG6149"/>
      <c r="CH6149"/>
      <c r="CI6149"/>
      <c r="CJ6149"/>
      <c r="CK6149"/>
      <c r="CL6149"/>
      <c r="CM6149"/>
      <c r="CN6149"/>
      <c r="CO6149"/>
      <c r="CP6149"/>
      <c r="CQ6149"/>
      <c r="CR6149"/>
      <c r="CS6149"/>
      <c r="CT6149"/>
      <c r="CU6149"/>
      <c r="CV6149"/>
    </row>
    <row r="6150" spans="10:100" x14ac:dyDescent="0.25">
      <c r="J6150"/>
      <c r="K6150"/>
      <c r="L6150"/>
      <c r="M6150"/>
      <c r="N6150"/>
      <c r="O6150"/>
      <c r="P6150"/>
      <c r="Q6150"/>
      <c r="R6150"/>
      <c r="S6150"/>
      <c r="T6150"/>
      <c r="U6150"/>
      <c r="V6150"/>
      <c r="W6150"/>
      <c r="X6150"/>
      <c r="Y6150"/>
      <c r="Z6150"/>
      <c r="AA6150"/>
      <c r="AB6150"/>
      <c r="AC6150"/>
      <c r="AD6150"/>
      <c r="AE6150"/>
      <c r="AF6150"/>
      <c r="AG6150"/>
      <c r="AH6150"/>
      <c r="AI6150"/>
      <c r="AJ6150"/>
      <c r="AK6150"/>
      <c r="AL6150"/>
      <c r="AM6150"/>
      <c r="AN6150"/>
      <c r="AO6150"/>
      <c r="AP6150"/>
      <c r="AQ6150"/>
      <c r="AR6150"/>
      <c r="AS6150"/>
      <c r="AT6150"/>
      <c r="AU6150"/>
      <c r="AV6150"/>
      <c r="AW6150"/>
      <c r="AX6150"/>
      <c r="AY6150"/>
      <c r="AZ6150"/>
      <c r="BA6150"/>
      <c r="BB6150"/>
      <c r="BC6150"/>
      <c r="BD6150"/>
      <c r="BE6150"/>
      <c r="BF6150"/>
      <c r="BG6150"/>
      <c r="BH6150"/>
      <c r="BI6150"/>
      <c r="BJ6150"/>
      <c r="BK6150"/>
      <c r="BL6150"/>
      <c r="BM6150"/>
      <c r="BN6150"/>
      <c r="BO6150"/>
      <c r="BP6150"/>
      <c r="BQ6150"/>
      <c r="BR6150"/>
      <c r="BS6150"/>
      <c r="BT6150"/>
      <c r="BU6150"/>
      <c r="BV6150"/>
      <c r="BW6150"/>
      <c r="BX6150"/>
      <c r="BY6150"/>
      <c r="BZ6150"/>
      <c r="CA6150"/>
      <c r="CB6150"/>
      <c r="CC6150"/>
      <c r="CD6150"/>
      <c r="CE6150"/>
      <c r="CF6150"/>
      <c r="CG6150"/>
      <c r="CH6150"/>
      <c r="CI6150"/>
      <c r="CJ6150"/>
      <c r="CK6150"/>
      <c r="CL6150"/>
      <c r="CM6150"/>
      <c r="CN6150"/>
      <c r="CO6150"/>
      <c r="CP6150"/>
      <c r="CQ6150"/>
      <c r="CR6150"/>
      <c r="CS6150"/>
      <c r="CT6150"/>
      <c r="CU6150"/>
      <c r="CV6150"/>
    </row>
    <row r="6151" spans="10:100" x14ac:dyDescent="0.25">
      <c r="J6151"/>
      <c r="K6151"/>
      <c r="L6151"/>
      <c r="M6151"/>
      <c r="N6151"/>
      <c r="O6151"/>
      <c r="P6151"/>
      <c r="Q6151"/>
      <c r="R6151"/>
      <c r="S6151"/>
      <c r="T6151"/>
      <c r="U6151"/>
      <c r="V6151"/>
      <c r="W6151"/>
      <c r="X6151"/>
      <c r="Y6151"/>
      <c r="Z6151"/>
      <c r="AA6151"/>
      <c r="AB6151"/>
      <c r="AC6151"/>
      <c r="AD6151"/>
      <c r="AE6151"/>
      <c r="AF6151"/>
      <c r="AG6151"/>
      <c r="AH6151"/>
      <c r="AI6151"/>
      <c r="AJ6151"/>
      <c r="AK6151"/>
      <c r="AL6151"/>
      <c r="AM6151"/>
      <c r="AN6151"/>
      <c r="AO6151"/>
      <c r="AP6151"/>
      <c r="AQ6151"/>
      <c r="AR6151"/>
      <c r="AS6151"/>
      <c r="AT6151"/>
      <c r="AU6151"/>
      <c r="AV6151"/>
      <c r="AW6151"/>
      <c r="AX6151"/>
      <c r="AY6151"/>
      <c r="AZ6151"/>
      <c r="BA6151"/>
      <c r="BB6151"/>
      <c r="BC6151"/>
      <c r="BD6151"/>
      <c r="BE6151"/>
      <c r="BF6151"/>
      <c r="BG6151"/>
      <c r="BH6151"/>
      <c r="BI6151"/>
      <c r="BJ6151"/>
      <c r="BK6151"/>
      <c r="BL6151"/>
      <c r="BM6151"/>
      <c r="BN6151"/>
      <c r="BO6151"/>
      <c r="BP6151"/>
      <c r="BQ6151"/>
      <c r="BR6151"/>
      <c r="BS6151"/>
      <c r="BT6151"/>
      <c r="BU6151"/>
      <c r="BV6151"/>
      <c r="BW6151"/>
      <c r="BX6151"/>
      <c r="BY6151"/>
      <c r="BZ6151"/>
      <c r="CA6151"/>
      <c r="CB6151"/>
      <c r="CC6151"/>
      <c r="CD6151"/>
      <c r="CE6151"/>
      <c r="CF6151"/>
      <c r="CG6151"/>
      <c r="CH6151"/>
      <c r="CI6151"/>
      <c r="CJ6151"/>
      <c r="CK6151"/>
      <c r="CL6151"/>
      <c r="CM6151"/>
      <c r="CN6151"/>
      <c r="CO6151"/>
      <c r="CP6151"/>
      <c r="CQ6151"/>
      <c r="CR6151"/>
      <c r="CS6151"/>
      <c r="CT6151"/>
      <c r="CU6151"/>
      <c r="CV6151"/>
    </row>
    <row r="6152" spans="10:100" x14ac:dyDescent="0.25">
      <c r="J6152"/>
      <c r="K6152"/>
      <c r="L6152"/>
      <c r="M6152"/>
      <c r="N6152"/>
      <c r="O6152"/>
      <c r="P6152"/>
      <c r="Q6152"/>
      <c r="R6152"/>
      <c r="S6152"/>
      <c r="T6152"/>
      <c r="U6152"/>
      <c r="V6152"/>
      <c r="W6152"/>
      <c r="X6152"/>
      <c r="Y6152"/>
      <c r="Z6152"/>
      <c r="AA6152"/>
      <c r="AB6152"/>
      <c r="AC6152"/>
      <c r="AD6152"/>
      <c r="AE6152"/>
      <c r="AF6152"/>
      <c r="AG6152"/>
      <c r="AH6152"/>
      <c r="AI6152"/>
      <c r="AJ6152"/>
      <c r="AK6152"/>
      <c r="AL6152"/>
      <c r="AM6152"/>
      <c r="AN6152"/>
      <c r="AO6152"/>
      <c r="AP6152"/>
      <c r="AQ6152"/>
      <c r="AR6152"/>
      <c r="AS6152"/>
      <c r="AT6152"/>
      <c r="AU6152"/>
      <c r="AV6152"/>
      <c r="AW6152"/>
      <c r="AX6152"/>
      <c r="AY6152"/>
      <c r="AZ6152"/>
      <c r="BA6152"/>
      <c r="BB6152"/>
      <c r="BC6152"/>
      <c r="BD6152"/>
      <c r="BE6152"/>
      <c r="BF6152"/>
      <c r="BG6152"/>
      <c r="BH6152"/>
      <c r="BI6152"/>
      <c r="BJ6152"/>
      <c r="BK6152"/>
      <c r="BL6152"/>
      <c r="BM6152"/>
      <c r="BN6152"/>
      <c r="BO6152"/>
      <c r="BP6152"/>
      <c r="BQ6152"/>
      <c r="BR6152"/>
      <c r="BS6152"/>
      <c r="BT6152"/>
      <c r="BU6152"/>
      <c r="BV6152"/>
      <c r="BW6152"/>
      <c r="BX6152"/>
      <c r="BY6152"/>
      <c r="BZ6152"/>
      <c r="CA6152"/>
      <c r="CB6152"/>
      <c r="CC6152"/>
      <c r="CD6152"/>
      <c r="CE6152"/>
      <c r="CF6152"/>
      <c r="CG6152"/>
      <c r="CH6152"/>
      <c r="CI6152"/>
      <c r="CJ6152"/>
      <c r="CK6152"/>
      <c r="CL6152"/>
      <c r="CM6152"/>
      <c r="CN6152"/>
      <c r="CO6152"/>
      <c r="CP6152"/>
      <c r="CQ6152"/>
      <c r="CR6152"/>
      <c r="CS6152"/>
      <c r="CT6152"/>
      <c r="CU6152"/>
      <c r="CV6152"/>
    </row>
    <row r="6153" spans="10:100" x14ac:dyDescent="0.25">
      <c r="J6153"/>
      <c r="K6153"/>
      <c r="L6153"/>
      <c r="M6153"/>
      <c r="N6153"/>
      <c r="O6153"/>
      <c r="P6153"/>
      <c r="Q6153"/>
      <c r="R6153"/>
      <c r="S6153"/>
      <c r="T6153"/>
      <c r="U6153"/>
      <c r="V6153"/>
      <c r="W6153"/>
      <c r="X6153"/>
      <c r="Y6153"/>
      <c r="Z6153"/>
      <c r="AA6153"/>
      <c r="AB6153"/>
      <c r="AC6153"/>
      <c r="AD6153"/>
      <c r="AE6153"/>
      <c r="AF6153"/>
      <c r="AG6153"/>
      <c r="AH6153"/>
      <c r="AI6153"/>
      <c r="AJ6153"/>
      <c r="AK6153"/>
      <c r="AL6153"/>
      <c r="AM6153"/>
      <c r="AN6153"/>
      <c r="AO6153"/>
      <c r="AP6153"/>
      <c r="AQ6153"/>
      <c r="AR6153"/>
      <c r="AS6153"/>
      <c r="AT6153"/>
      <c r="AU6153"/>
      <c r="AV6153"/>
      <c r="AW6153"/>
      <c r="AX6153"/>
      <c r="AY6153"/>
      <c r="AZ6153"/>
      <c r="BA6153"/>
      <c r="BB6153"/>
      <c r="BC6153"/>
      <c r="BD6153"/>
      <c r="BE6153"/>
      <c r="BF6153"/>
      <c r="BG6153"/>
      <c r="BH6153"/>
      <c r="BI6153"/>
      <c r="BJ6153"/>
      <c r="BK6153"/>
      <c r="BL6153"/>
      <c r="BM6153"/>
      <c r="BN6153"/>
      <c r="BO6153"/>
      <c r="BP6153"/>
      <c r="BQ6153"/>
      <c r="BR6153"/>
      <c r="BS6153"/>
      <c r="BT6153"/>
      <c r="BU6153"/>
      <c r="BV6153"/>
      <c r="BW6153"/>
      <c r="BX6153"/>
      <c r="BY6153"/>
      <c r="BZ6153"/>
      <c r="CA6153"/>
      <c r="CB6153"/>
      <c r="CC6153"/>
      <c r="CD6153"/>
      <c r="CE6153"/>
      <c r="CF6153"/>
      <c r="CG6153"/>
      <c r="CH6153"/>
      <c r="CI6153"/>
      <c r="CJ6153"/>
      <c r="CK6153"/>
      <c r="CL6153"/>
      <c r="CM6153"/>
      <c r="CN6153"/>
      <c r="CO6153"/>
      <c r="CP6153"/>
      <c r="CQ6153"/>
      <c r="CR6153"/>
      <c r="CS6153"/>
      <c r="CT6153"/>
      <c r="CU6153"/>
      <c r="CV6153"/>
    </row>
    <row r="6154" spans="10:100" x14ac:dyDescent="0.25">
      <c r="J6154"/>
      <c r="K6154"/>
      <c r="L6154"/>
      <c r="M6154"/>
      <c r="N6154"/>
      <c r="O6154"/>
      <c r="P6154"/>
      <c r="Q6154"/>
      <c r="R6154"/>
      <c r="S6154"/>
      <c r="T6154"/>
      <c r="U6154"/>
      <c r="V6154"/>
      <c r="W6154"/>
      <c r="X6154"/>
      <c r="Y6154"/>
      <c r="Z6154"/>
      <c r="AA6154"/>
      <c r="AB6154"/>
      <c r="AC6154"/>
      <c r="AD6154"/>
      <c r="AE6154"/>
      <c r="AF6154"/>
      <c r="AG6154"/>
      <c r="AH6154"/>
      <c r="AI6154"/>
      <c r="AJ6154"/>
      <c r="AK6154"/>
      <c r="AL6154"/>
      <c r="AM6154"/>
      <c r="AN6154"/>
      <c r="AO6154"/>
      <c r="AP6154"/>
      <c r="AQ6154"/>
      <c r="AR6154"/>
      <c r="AS6154"/>
      <c r="AT6154"/>
      <c r="AU6154"/>
      <c r="AV6154"/>
      <c r="AW6154"/>
      <c r="AX6154"/>
      <c r="AY6154"/>
      <c r="AZ6154"/>
      <c r="BA6154"/>
      <c r="BB6154"/>
      <c r="BC6154"/>
      <c r="BD6154"/>
      <c r="BE6154"/>
      <c r="BF6154"/>
      <c r="BG6154"/>
      <c r="BH6154"/>
      <c r="BI6154"/>
      <c r="BJ6154"/>
      <c r="BK6154"/>
      <c r="BL6154"/>
      <c r="BM6154"/>
      <c r="BN6154"/>
      <c r="BO6154"/>
      <c r="BP6154"/>
      <c r="BQ6154"/>
      <c r="BR6154"/>
      <c r="BS6154"/>
      <c r="BT6154"/>
      <c r="BU6154"/>
      <c r="BV6154"/>
      <c r="BW6154"/>
      <c r="BX6154"/>
      <c r="BY6154"/>
      <c r="BZ6154"/>
      <c r="CA6154"/>
      <c r="CB6154"/>
      <c r="CC6154"/>
      <c r="CD6154"/>
      <c r="CE6154"/>
      <c r="CF6154"/>
      <c r="CG6154"/>
      <c r="CH6154"/>
      <c r="CI6154"/>
      <c r="CJ6154"/>
      <c r="CK6154"/>
      <c r="CL6154"/>
      <c r="CM6154"/>
      <c r="CN6154"/>
      <c r="CO6154"/>
      <c r="CP6154"/>
      <c r="CQ6154"/>
      <c r="CR6154"/>
      <c r="CS6154"/>
      <c r="CT6154"/>
      <c r="CU6154"/>
      <c r="CV6154"/>
    </row>
    <row r="6155" spans="10:100" x14ac:dyDescent="0.25">
      <c r="J6155"/>
      <c r="K6155"/>
      <c r="L6155"/>
      <c r="M6155"/>
      <c r="N6155"/>
      <c r="O6155"/>
      <c r="P6155"/>
      <c r="Q6155"/>
      <c r="R6155"/>
      <c r="S6155"/>
      <c r="T6155"/>
      <c r="U6155"/>
      <c r="V6155"/>
      <c r="W6155"/>
      <c r="X6155"/>
      <c r="Y6155"/>
      <c r="Z6155"/>
      <c r="AA6155"/>
      <c r="AB6155"/>
      <c r="AC6155"/>
      <c r="AD6155"/>
      <c r="AE6155"/>
      <c r="AF6155"/>
      <c r="AG6155"/>
      <c r="AH6155"/>
      <c r="AI6155"/>
      <c r="AJ6155"/>
      <c r="AK6155"/>
      <c r="AL6155"/>
      <c r="AM6155"/>
      <c r="AN6155"/>
      <c r="AO6155"/>
      <c r="AP6155"/>
      <c r="AQ6155"/>
      <c r="AR6155"/>
      <c r="AS6155"/>
      <c r="AT6155"/>
      <c r="AU6155"/>
      <c r="AV6155"/>
      <c r="AW6155"/>
      <c r="AX6155"/>
      <c r="AY6155"/>
      <c r="AZ6155"/>
      <c r="BA6155"/>
      <c r="BB6155"/>
      <c r="BC6155"/>
      <c r="BD6155"/>
      <c r="BE6155"/>
      <c r="BF6155"/>
      <c r="BG6155"/>
      <c r="BH6155"/>
      <c r="BI6155"/>
      <c r="BJ6155"/>
      <c r="BK6155"/>
      <c r="BL6155"/>
      <c r="BM6155"/>
      <c r="BN6155"/>
      <c r="BO6155"/>
      <c r="BP6155"/>
      <c r="BQ6155"/>
      <c r="BR6155"/>
      <c r="BS6155"/>
      <c r="BT6155"/>
      <c r="BU6155"/>
      <c r="BV6155"/>
      <c r="BW6155"/>
      <c r="BX6155"/>
      <c r="BY6155"/>
      <c r="BZ6155"/>
      <c r="CA6155"/>
      <c r="CB6155"/>
      <c r="CC6155"/>
      <c r="CD6155"/>
      <c r="CE6155"/>
      <c r="CF6155"/>
      <c r="CG6155"/>
      <c r="CH6155"/>
      <c r="CI6155"/>
      <c r="CJ6155"/>
      <c r="CK6155"/>
      <c r="CL6155"/>
      <c r="CM6155"/>
      <c r="CN6155"/>
      <c r="CO6155"/>
      <c r="CP6155"/>
      <c r="CQ6155"/>
      <c r="CR6155"/>
      <c r="CS6155"/>
      <c r="CT6155"/>
      <c r="CU6155"/>
      <c r="CV6155"/>
    </row>
    <row r="6156" spans="10:100" x14ac:dyDescent="0.25">
      <c r="J6156"/>
      <c r="K6156"/>
      <c r="L6156"/>
      <c r="M6156"/>
      <c r="N6156"/>
      <c r="O6156"/>
      <c r="P6156"/>
      <c r="Q6156"/>
      <c r="R6156"/>
      <c r="S6156"/>
      <c r="T6156"/>
      <c r="U6156"/>
      <c r="V6156"/>
      <c r="W6156"/>
      <c r="X6156"/>
      <c r="Y6156"/>
      <c r="Z6156"/>
      <c r="AA6156"/>
      <c r="AB6156"/>
      <c r="AC6156"/>
      <c r="AD6156"/>
      <c r="AE6156"/>
      <c r="AF6156"/>
      <c r="AG6156"/>
      <c r="AH6156"/>
      <c r="AI6156"/>
      <c r="AJ6156"/>
      <c r="AK6156"/>
      <c r="AL6156"/>
      <c r="AM6156"/>
      <c r="AN6156"/>
      <c r="AO6156"/>
      <c r="AP6156"/>
      <c r="AQ6156"/>
      <c r="AR6156"/>
      <c r="AS6156"/>
      <c r="AT6156"/>
      <c r="AU6156"/>
      <c r="AV6156"/>
      <c r="AW6156"/>
      <c r="AX6156"/>
      <c r="AY6156"/>
      <c r="AZ6156"/>
      <c r="BA6156"/>
      <c r="BB6156"/>
      <c r="BC6156"/>
      <c r="BD6156"/>
      <c r="BE6156"/>
      <c r="BF6156"/>
      <c r="BG6156"/>
      <c r="BH6156"/>
      <c r="BI6156"/>
      <c r="BJ6156"/>
      <c r="BK6156"/>
      <c r="BL6156"/>
      <c r="BM6156"/>
      <c r="BN6156"/>
      <c r="BO6156"/>
      <c r="BP6156"/>
      <c r="BQ6156"/>
      <c r="BR6156"/>
      <c r="BS6156"/>
      <c r="BT6156"/>
      <c r="BU6156"/>
      <c r="BV6156"/>
      <c r="BW6156"/>
      <c r="BX6156"/>
      <c r="BY6156"/>
      <c r="BZ6156"/>
      <c r="CA6156"/>
      <c r="CB6156"/>
      <c r="CC6156"/>
      <c r="CD6156"/>
      <c r="CE6156"/>
      <c r="CF6156"/>
      <c r="CG6156"/>
      <c r="CH6156"/>
      <c r="CI6156"/>
      <c r="CJ6156"/>
      <c r="CK6156"/>
      <c r="CL6156"/>
      <c r="CM6156"/>
      <c r="CN6156"/>
      <c r="CO6156"/>
      <c r="CP6156"/>
      <c r="CQ6156"/>
      <c r="CR6156"/>
      <c r="CS6156"/>
      <c r="CT6156"/>
      <c r="CU6156"/>
      <c r="CV6156"/>
    </row>
    <row r="6157" spans="10:100" x14ac:dyDescent="0.25">
      <c r="J6157"/>
      <c r="K6157"/>
      <c r="L6157"/>
      <c r="M6157"/>
      <c r="N6157"/>
      <c r="O6157"/>
      <c r="P6157"/>
      <c r="Q6157"/>
      <c r="R6157"/>
      <c r="S6157"/>
      <c r="T6157"/>
      <c r="U6157"/>
      <c r="V6157"/>
      <c r="W6157"/>
      <c r="X6157"/>
      <c r="Y6157"/>
      <c r="Z6157"/>
      <c r="AA6157"/>
      <c r="AB6157"/>
      <c r="AC6157"/>
      <c r="AD6157"/>
      <c r="AE6157"/>
      <c r="AF6157"/>
      <c r="AG6157"/>
      <c r="AH6157"/>
      <c r="AI6157"/>
      <c r="AJ6157"/>
      <c r="AK6157"/>
      <c r="AL6157"/>
      <c r="AM6157"/>
      <c r="AN6157"/>
      <c r="AO6157"/>
      <c r="AP6157"/>
      <c r="AQ6157"/>
      <c r="AR6157"/>
      <c r="AS6157"/>
      <c r="AT6157"/>
      <c r="AU6157"/>
      <c r="AV6157"/>
      <c r="AW6157"/>
      <c r="AX6157"/>
      <c r="AY6157"/>
      <c r="AZ6157"/>
      <c r="BA6157"/>
      <c r="BB6157"/>
      <c r="BC6157"/>
      <c r="BD6157"/>
      <c r="BE6157"/>
      <c r="BF6157"/>
      <c r="BG6157"/>
      <c r="BH6157"/>
      <c r="BI6157"/>
      <c r="BJ6157"/>
      <c r="BK6157"/>
      <c r="BL6157"/>
      <c r="BM6157"/>
      <c r="BN6157"/>
      <c r="BO6157"/>
      <c r="BP6157"/>
      <c r="BQ6157"/>
      <c r="BR6157"/>
      <c r="BS6157"/>
      <c r="BT6157"/>
      <c r="BU6157"/>
      <c r="BV6157"/>
      <c r="BW6157"/>
      <c r="BX6157"/>
      <c r="BY6157"/>
      <c r="BZ6157"/>
      <c r="CA6157"/>
      <c r="CB6157"/>
      <c r="CC6157"/>
      <c r="CD6157"/>
      <c r="CE6157"/>
      <c r="CF6157"/>
      <c r="CG6157"/>
      <c r="CH6157"/>
      <c r="CI6157"/>
      <c r="CJ6157"/>
      <c r="CK6157"/>
      <c r="CL6157"/>
      <c r="CM6157"/>
      <c r="CN6157"/>
      <c r="CO6157"/>
      <c r="CP6157"/>
      <c r="CQ6157"/>
      <c r="CR6157"/>
      <c r="CS6157"/>
      <c r="CT6157"/>
      <c r="CU6157"/>
      <c r="CV6157"/>
    </row>
    <row r="6158" spans="10:100" x14ac:dyDescent="0.25">
      <c r="J6158"/>
      <c r="K6158"/>
      <c r="L6158"/>
      <c r="M6158"/>
      <c r="N6158"/>
      <c r="O6158"/>
      <c r="P6158"/>
      <c r="Q6158"/>
      <c r="R6158"/>
      <c r="S6158"/>
      <c r="T6158"/>
      <c r="U6158"/>
      <c r="V6158"/>
      <c r="W6158"/>
      <c r="X6158"/>
      <c r="Y6158"/>
      <c r="Z6158"/>
      <c r="AA6158"/>
      <c r="AB6158"/>
      <c r="AC6158"/>
      <c r="AD6158"/>
      <c r="AE6158"/>
      <c r="AF6158"/>
      <c r="AG6158"/>
      <c r="AH6158"/>
      <c r="AI6158"/>
      <c r="AJ6158"/>
      <c r="AK6158"/>
      <c r="AL6158"/>
      <c r="AM6158"/>
      <c r="AN6158"/>
      <c r="AO6158"/>
      <c r="AP6158"/>
      <c r="AQ6158"/>
      <c r="AR6158"/>
      <c r="AS6158"/>
      <c r="AT6158"/>
      <c r="AU6158"/>
      <c r="AV6158"/>
      <c r="AW6158"/>
      <c r="AX6158"/>
      <c r="AY6158"/>
      <c r="AZ6158"/>
      <c r="BA6158"/>
      <c r="BB6158"/>
      <c r="BC6158"/>
      <c r="BD6158"/>
      <c r="BE6158"/>
      <c r="BF6158"/>
      <c r="BG6158"/>
      <c r="BH6158"/>
      <c r="BI6158"/>
      <c r="BJ6158"/>
      <c r="BK6158"/>
      <c r="BL6158"/>
      <c r="BM6158"/>
      <c r="BN6158"/>
      <c r="BO6158"/>
      <c r="BP6158"/>
      <c r="BQ6158"/>
      <c r="BR6158"/>
      <c r="BS6158"/>
      <c r="BT6158"/>
      <c r="BU6158"/>
      <c r="BV6158"/>
      <c r="BW6158"/>
      <c r="BX6158"/>
      <c r="BY6158"/>
      <c r="BZ6158"/>
      <c r="CA6158"/>
      <c r="CB6158"/>
      <c r="CC6158"/>
      <c r="CD6158"/>
      <c r="CE6158"/>
      <c r="CF6158"/>
      <c r="CG6158"/>
      <c r="CH6158"/>
      <c r="CI6158"/>
      <c r="CJ6158"/>
      <c r="CK6158"/>
      <c r="CL6158"/>
      <c r="CM6158"/>
      <c r="CN6158"/>
      <c r="CO6158"/>
      <c r="CP6158"/>
      <c r="CQ6158"/>
      <c r="CR6158"/>
      <c r="CS6158"/>
      <c r="CT6158"/>
      <c r="CU6158"/>
      <c r="CV6158"/>
    </row>
    <row r="6159" spans="10:100" x14ac:dyDescent="0.25">
      <c r="J6159"/>
      <c r="K6159"/>
      <c r="L6159"/>
      <c r="M6159"/>
      <c r="N6159"/>
      <c r="O6159"/>
      <c r="P6159"/>
      <c r="Q6159"/>
      <c r="R6159"/>
      <c r="S6159"/>
      <c r="T6159"/>
      <c r="U6159"/>
      <c r="V6159"/>
      <c r="W6159"/>
      <c r="X6159"/>
      <c r="Y6159"/>
      <c r="Z6159"/>
      <c r="AA6159"/>
      <c r="AB6159"/>
      <c r="AC6159"/>
      <c r="AD6159"/>
      <c r="AE6159"/>
      <c r="AF6159"/>
      <c r="AG6159"/>
      <c r="AH6159"/>
      <c r="AI6159"/>
      <c r="AJ6159"/>
      <c r="AK6159"/>
      <c r="AL6159"/>
      <c r="AM6159"/>
      <c r="AN6159"/>
      <c r="AO6159"/>
      <c r="AP6159"/>
      <c r="AQ6159"/>
      <c r="AR6159"/>
      <c r="AS6159"/>
      <c r="AT6159"/>
      <c r="AU6159"/>
      <c r="AV6159"/>
      <c r="AW6159"/>
      <c r="AX6159"/>
      <c r="AY6159"/>
      <c r="AZ6159"/>
      <c r="BA6159"/>
      <c r="BB6159"/>
      <c r="BC6159"/>
      <c r="BD6159"/>
      <c r="BE6159"/>
      <c r="BF6159"/>
      <c r="BG6159"/>
      <c r="BH6159"/>
      <c r="BI6159"/>
      <c r="BJ6159"/>
      <c r="BK6159"/>
      <c r="BL6159"/>
      <c r="BM6159"/>
      <c r="BN6159"/>
      <c r="BO6159"/>
      <c r="BP6159"/>
      <c r="BQ6159"/>
      <c r="BR6159"/>
      <c r="BS6159"/>
      <c r="BT6159"/>
      <c r="BU6159"/>
      <c r="BV6159"/>
      <c r="BW6159"/>
      <c r="BX6159"/>
      <c r="BY6159"/>
      <c r="BZ6159"/>
      <c r="CA6159"/>
      <c r="CB6159"/>
      <c r="CC6159"/>
      <c r="CD6159"/>
      <c r="CE6159"/>
      <c r="CF6159"/>
      <c r="CG6159"/>
      <c r="CH6159"/>
      <c r="CI6159"/>
      <c r="CJ6159"/>
      <c r="CK6159"/>
      <c r="CL6159"/>
      <c r="CM6159"/>
      <c r="CN6159"/>
      <c r="CO6159"/>
      <c r="CP6159"/>
      <c r="CQ6159"/>
      <c r="CR6159"/>
      <c r="CS6159"/>
      <c r="CT6159"/>
      <c r="CU6159"/>
      <c r="CV6159"/>
    </row>
    <row r="6160" spans="10:100" x14ac:dyDescent="0.25">
      <c r="J6160"/>
      <c r="K6160"/>
      <c r="L6160"/>
      <c r="M6160"/>
      <c r="N6160"/>
      <c r="O6160"/>
      <c r="P6160"/>
      <c r="Q6160"/>
      <c r="R6160"/>
      <c r="S6160"/>
      <c r="T6160"/>
      <c r="U6160"/>
      <c r="V6160"/>
      <c r="W6160"/>
      <c r="X6160"/>
      <c r="Y6160"/>
      <c r="Z6160"/>
      <c r="AA6160"/>
      <c r="AB6160"/>
      <c r="AC6160"/>
      <c r="AD6160"/>
      <c r="AE6160"/>
      <c r="AF6160"/>
      <c r="AG6160"/>
      <c r="AH6160"/>
      <c r="AI6160"/>
      <c r="AJ6160"/>
      <c r="AK6160"/>
      <c r="AL6160"/>
      <c r="AM6160"/>
      <c r="AN6160"/>
      <c r="AO6160"/>
      <c r="AP6160"/>
      <c r="AQ6160"/>
      <c r="AR6160"/>
      <c r="AS6160"/>
      <c r="AT6160"/>
      <c r="AU6160"/>
      <c r="AV6160"/>
      <c r="AW6160"/>
      <c r="AX6160"/>
      <c r="AY6160"/>
      <c r="AZ6160"/>
      <c r="BA6160"/>
      <c r="BB6160"/>
      <c r="BC6160"/>
      <c r="BD6160"/>
      <c r="BE6160"/>
      <c r="BF6160"/>
      <c r="BG6160"/>
      <c r="BH6160"/>
      <c r="BI6160"/>
      <c r="BJ6160"/>
      <c r="BK6160"/>
      <c r="BL6160"/>
      <c r="BM6160"/>
      <c r="BN6160"/>
      <c r="BO6160"/>
      <c r="BP6160"/>
      <c r="BQ6160"/>
      <c r="BR6160"/>
      <c r="BS6160"/>
      <c r="BT6160"/>
      <c r="BU6160"/>
      <c r="BV6160"/>
      <c r="BW6160"/>
      <c r="BX6160"/>
      <c r="BY6160"/>
      <c r="BZ6160"/>
      <c r="CA6160"/>
      <c r="CB6160"/>
      <c r="CC6160"/>
      <c r="CD6160"/>
      <c r="CE6160"/>
      <c r="CF6160"/>
      <c r="CG6160"/>
      <c r="CH6160"/>
      <c r="CI6160"/>
      <c r="CJ6160"/>
      <c r="CK6160"/>
      <c r="CL6160"/>
      <c r="CM6160"/>
      <c r="CN6160"/>
      <c r="CO6160"/>
      <c r="CP6160"/>
      <c r="CQ6160"/>
      <c r="CR6160"/>
      <c r="CS6160"/>
      <c r="CT6160"/>
      <c r="CU6160"/>
      <c r="CV6160"/>
    </row>
    <row r="6161" spans="10:100" x14ac:dyDescent="0.25">
      <c r="J6161"/>
      <c r="K6161"/>
      <c r="L6161"/>
      <c r="M6161"/>
      <c r="N6161"/>
      <c r="O6161"/>
      <c r="P6161"/>
      <c r="Q6161"/>
      <c r="R6161"/>
      <c r="S6161"/>
      <c r="T6161"/>
      <c r="U6161"/>
      <c r="V6161"/>
      <c r="W6161"/>
      <c r="X6161"/>
      <c r="Y6161"/>
      <c r="Z6161"/>
      <c r="AA6161"/>
      <c r="AB6161"/>
      <c r="AC6161"/>
      <c r="AD6161"/>
      <c r="AE6161"/>
      <c r="AF6161"/>
      <c r="AG6161"/>
      <c r="AH6161"/>
      <c r="AI6161"/>
      <c r="AJ6161"/>
      <c r="AK6161"/>
      <c r="AL6161"/>
      <c r="AM6161"/>
      <c r="AN6161"/>
      <c r="AO6161"/>
      <c r="AP6161"/>
      <c r="AQ6161"/>
      <c r="AR6161"/>
      <c r="AS6161"/>
      <c r="AT6161"/>
      <c r="AU6161"/>
      <c r="AV6161"/>
      <c r="AW6161"/>
      <c r="AX6161"/>
      <c r="AY6161"/>
      <c r="AZ6161"/>
      <c r="BA6161"/>
      <c r="BB6161"/>
      <c r="BC6161"/>
      <c r="BD6161"/>
      <c r="BE6161"/>
      <c r="BF6161"/>
      <c r="BG6161"/>
      <c r="BH6161"/>
      <c r="BI6161"/>
      <c r="BJ6161"/>
      <c r="BK6161"/>
      <c r="BL6161"/>
      <c r="BM6161"/>
      <c r="BN6161"/>
      <c r="BO6161"/>
      <c r="BP6161"/>
      <c r="BQ6161"/>
      <c r="BR6161"/>
      <c r="BS6161"/>
      <c r="BT6161"/>
      <c r="BU6161"/>
      <c r="BV6161"/>
      <c r="BW6161"/>
      <c r="BX6161"/>
      <c r="BY6161"/>
      <c r="BZ6161"/>
      <c r="CA6161"/>
      <c r="CB6161"/>
      <c r="CC6161"/>
      <c r="CD6161"/>
      <c r="CE6161"/>
      <c r="CF6161"/>
      <c r="CG6161"/>
      <c r="CH6161"/>
      <c r="CI6161"/>
      <c r="CJ6161"/>
      <c r="CK6161"/>
      <c r="CL6161"/>
      <c r="CM6161"/>
      <c r="CN6161"/>
      <c r="CO6161"/>
      <c r="CP6161"/>
      <c r="CQ6161"/>
      <c r="CR6161"/>
      <c r="CS6161"/>
      <c r="CT6161"/>
      <c r="CU6161"/>
      <c r="CV6161"/>
    </row>
    <row r="6162" spans="10:100" x14ac:dyDescent="0.25">
      <c r="J6162"/>
      <c r="K6162"/>
      <c r="L6162"/>
      <c r="M6162"/>
      <c r="N6162"/>
      <c r="O6162"/>
      <c r="P6162"/>
      <c r="Q6162"/>
      <c r="R6162"/>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c r="BA6162"/>
      <c r="BB6162"/>
      <c r="BC6162"/>
      <c r="BD6162"/>
      <c r="BE6162"/>
      <c r="BF6162"/>
      <c r="BG6162"/>
      <c r="BH6162"/>
      <c r="BI6162"/>
      <c r="BJ6162"/>
      <c r="BK6162"/>
      <c r="BL6162"/>
      <c r="BM6162"/>
      <c r="BN6162"/>
      <c r="BO6162"/>
      <c r="BP6162"/>
      <c r="BQ6162"/>
      <c r="BR6162"/>
      <c r="BS6162"/>
      <c r="BT6162"/>
      <c r="BU6162"/>
      <c r="BV6162"/>
      <c r="BW6162"/>
      <c r="BX6162"/>
      <c r="BY6162"/>
      <c r="BZ6162"/>
      <c r="CA6162"/>
      <c r="CB6162"/>
      <c r="CC6162"/>
      <c r="CD6162"/>
      <c r="CE6162"/>
      <c r="CF6162"/>
      <c r="CG6162"/>
      <c r="CH6162"/>
      <c r="CI6162"/>
      <c r="CJ6162"/>
      <c r="CK6162"/>
      <c r="CL6162"/>
      <c r="CM6162"/>
      <c r="CN6162"/>
      <c r="CO6162"/>
      <c r="CP6162"/>
      <c r="CQ6162"/>
      <c r="CR6162"/>
      <c r="CS6162"/>
      <c r="CT6162"/>
      <c r="CU6162"/>
      <c r="CV6162"/>
    </row>
    <row r="6163" spans="10:100" x14ac:dyDescent="0.25">
      <c r="J6163"/>
      <c r="K6163"/>
      <c r="L6163"/>
      <c r="M6163"/>
      <c r="N6163"/>
      <c r="O6163"/>
      <c r="P6163"/>
      <c r="Q6163"/>
      <c r="R6163"/>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c r="BA6163"/>
      <c r="BB6163"/>
      <c r="BC6163"/>
      <c r="BD6163"/>
      <c r="BE6163"/>
      <c r="BF6163"/>
      <c r="BG6163"/>
      <c r="BH6163"/>
      <c r="BI6163"/>
      <c r="BJ6163"/>
      <c r="BK6163"/>
      <c r="BL6163"/>
      <c r="BM6163"/>
      <c r="BN6163"/>
      <c r="BO6163"/>
      <c r="BP6163"/>
      <c r="BQ6163"/>
      <c r="BR6163"/>
      <c r="BS6163"/>
      <c r="BT6163"/>
      <c r="BU6163"/>
      <c r="BV6163"/>
      <c r="BW6163"/>
      <c r="BX6163"/>
      <c r="BY6163"/>
      <c r="BZ6163"/>
      <c r="CA6163"/>
      <c r="CB6163"/>
      <c r="CC6163"/>
      <c r="CD6163"/>
      <c r="CE6163"/>
      <c r="CF6163"/>
      <c r="CG6163"/>
      <c r="CH6163"/>
      <c r="CI6163"/>
      <c r="CJ6163"/>
      <c r="CK6163"/>
      <c r="CL6163"/>
      <c r="CM6163"/>
      <c r="CN6163"/>
      <c r="CO6163"/>
      <c r="CP6163"/>
      <c r="CQ6163"/>
      <c r="CR6163"/>
      <c r="CS6163"/>
      <c r="CT6163"/>
      <c r="CU6163"/>
      <c r="CV6163"/>
    </row>
    <row r="6164" spans="10:100" x14ac:dyDescent="0.25">
      <c r="J6164"/>
      <c r="K6164"/>
      <c r="L6164"/>
      <c r="M6164"/>
      <c r="N6164"/>
      <c r="O6164"/>
      <c r="P6164"/>
      <c r="Q6164"/>
      <c r="R6164"/>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c r="BA6164"/>
      <c r="BB6164"/>
      <c r="BC6164"/>
      <c r="BD6164"/>
      <c r="BE6164"/>
      <c r="BF6164"/>
      <c r="BG6164"/>
      <c r="BH6164"/>
      <c r="BI6164"/>
      <c r="BJ6164"/>
      <c r="BK6164"/>
      <c r="BL6164"/>
      <c r="BM6164"/>
      <c r="BN6164"/>
      <c r="BO6164"/>
      <c r="BP6164"/>
      <c r="BQ6164"/>
      <c r="BR6164"/>
      <c r="BS6164"/>
      <c r="BT6164"/>
      <c r="BU6164"/>
      <c r="BV6164"/>
      <c r="BW6164"/>
      <c r="BX6164"/>
      <c r="BY6164"/>
      <c r="BZ6164"/>
      <c r="CA6164"/>
      <c r="CB6164"/>
      <c r="CC6164"/>
      <c r="CD6164"/>
      <c r="CE6164"/>
      <c r="CF6164"/>
      <c r="CG6164"/>
      <c r="CH6164"/>
      <c r="CI6164"/>
      <c r="CJ6164"/>
      <c r="CK6164"/>
      <c r="CL6164"/>
      <c r="CM6164"/>
      <c r="CN6164"/>
      <c r="CO6164"/>
      <c r="CP6164"/>
      <c r="CQ6164"/>
      <c r="CR6164"/>
      <c r="CS6164"/>
      <c r="CT6164"/>
      <c r="CU6164"/>
      <c r="CV6164"/>
    </row>
    <row r="6165" spans="10:100" x14ac:dyDescent="0.25">
      <c r="J6165"/>
      <c r="K6165"/>
      <c r="L6165"/>
      <c r="M6165"/>
      <c r="N6165"/>
      <c r="O6165"/>
      <c r="P6165"/>
      <c r="Q6165"/>
      <c r="R6165"/>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c r="BA6165"/>
      <c r="BB6165"/>
      <c r="BC6165"/>
      <c r="BD6165"/>
      <c r="BE6165"/>
      <c r="BF6165"/>
      <c r="BG6165"/>
      <c r="BH6165"/>
      <c r="BI6165"/>
      <c r="BJ6165"/>
      <c r="BK6165"/>
      <c r="BL6165"/>
      <c r="BM6165"/>
      <c r="BN6165"/>
      <c r="BO6165"/>
      <c r="BP6165"/>
      <c r="BQ6165"/>
      <c r="BR6165"/>
      <c r="BS6165"/>
      <c r="BT6165"/>
      <c r="BU6165"/>
      <c r="BV6165"/>
      <c r="BW6165"/>
      <c r="BX6165"/>
      <c r="BY6165"/>
      <c r="BZ6165"/>
      <c r="CA6165"/>
      <c r="CB6165"/>
      <c r="CC6165"/>
      <c r="CD6165"/>
      <c r="CE6165"/>
      <c r="CF6165"/>
      <c r="CG6165"/>
      <c r="CH6165"/>
      <c r="CI6165"/>
      <c r="CJ6165"/>
      <c r="CK6165"/>
      <c r="CL6165"/>
      <c r="CM6165"/>
      <c r="CN6165"/>
      <c r="CO6165"/>
      <c r="CP6165"/>
      <c r="CQ6165"/>
      <c r="CR6165"/>
      <c r="CS6165"/>
      <c r="CT6165"/>
      <c r="CU6165"/>
      <c r="CV6165"/>
    </row>
    <row r="6166" spans="10:100" x14ac:dyDescent="0.25">
      <c r="J6166"/>
      <c r="K6166"/>
      <c r="L6166"/>
      <c r="M6166"/>
      <c r="N6166"/>
      <c r="O6166"/>
      <c r="P6166"/>
      <c r="Q6166"/>
      <c r="R6166"/>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c r="BA6166"/>
      <c r="BB6166"/>
      <c r="BC6166"/>
      <c r="BD6166"/>
      <c r="BE6166"/>
      <c r="BF6166"/>
      <c r="BG6166"/>
      <c r="BH6166"/>
      <c r="BI6166"/>
      <c r="BJ6166"/>
      <c r="BK6166"/>
      <c r="BL6166"/>
      <c r="BM6166"/>
      <c r="BN6166"/>
      <c r="BO6166"/>
      <c r="BP6166"/>
      <c r="BQ6166"/>
      <c r="BR6166"/>
      <c r="BS6166"/>
      <c r="BT6166"/>
      <c r="BU6166"/>
      <c r="BV6166"/>
      <c r="BW6166"/>
      <c r="BX6166"/>
      <c r="BY6166"/>
      <c r="BZ6166"/>
      <c r="CA6166"/>
      <c r="CB6166"/>
      <c r="CC6166"/>
      <c r="CD6166"/>
      <c r="CE6166"/>
      <c r="CF6166"/>
      <c r="CG6166"/>
      <c r="CH6166"/>
      <c r="CI6166"/>
      <c r="CJ6166"/>
      <c r="CK6166"/>
      <c r="CL6166"/>
      <c r="CM6166"/>
      <c r="CN6166"/>
      <c r="CO6166"/>
      <c r="CP6166"/>
      <c r="CQ6166"/>
      <c r="CR6166"/>
      <c r="CS6166"/>
      <c r="CT6166"/>
      <c r="CU6166"/>
      <c r="CV6166"/>
    </row>
    <row r="6167" spans="10:100" x14ac:dyDescent="0.25">
      <c r="J6167"/>
      <c r="K6167"/>
      <c r="L6167"/>
      <c r="M6167"/>
      <c r="N6167"/>
      <c r="O6167"/>
      <c r="P6167"/>
      <c r="Q6167"/>
      <c r="R616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c r="BA6167"/>
      <c r="BB6167"/>
      <c r="BC6167"/>
      <c r="BD6167"/>
      <c r="BE6167"/>
      <c r="BF6167"/>
      <c r="BG6167"/>
      <c r="BH6167"/>
      <c r="BI6167"/>
      <c r="BJ6167"/>
      <c r="BK6167"/>
      <c r="BL6167"/>
      <c r="BM6167"/>
      <c r="BN6167"/>
      <c r="BO6167"/>
      <c r="BP6167"/>
      <c r="BQ6167"/>
      <c r="BR6167"/>
      <c r="BS6167"/>
      <c r="BT6167"/>
      <c r="BU6167"/>
      <c r="BV6167"/>
      <c r="BW6167"/>
      <c r="BX6167"/>
      <c r="BY6167"/>
      <c r="BZ6167"/>
      <c r="CA6167"/>
      <c r="CB6167"/>
      <c r="CC6167"/>
      <c r="CD6167"/>
      <c r="CE6167"/>
      <c r="CF6167"/>
      <c r="CG6167"/>
      <c r="CH6167"/>
      <c r="CI6167"/>
      <c r="CJ6167"/>
      <c r="CK6167"/>
      <c r="CL6167"/>
      <c r="CM6167"/>
      <c r="CN6167"/>
      <c r="CO6167"/>
      <c r="CP6167"/>
      <c r="CQ6167"/>
      <c r="CR6167"/>
      <c r="CS6167"/>
      <c r="CT6167"/>
      <c r="CU6167"/>
      <c r="CV6167"/>
    </row>
    <row r="6168" spans="10:100" x14ac:dyDescent="0.25">
      <c r="J6168"/>
      <c r="K6168"/>
      <c r="L6168"/>
      <c r="M6168"/>
      <c r="N6168"/>
      <c r="O6168"/>
      <c r="P6168"/>
      <c r="Q6168"/>
      <c r="R6168"/>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c r="BA6168"/>
      <c r="BB6168"/>
      <c r="BC6168"/>
      <c r="BD6168"/>
      <c r="BE6168"/>
      <c r="BF6168"/>
      <c r="BG6168"/>
      <c r="BH6168"/>
      <c r="BI6168"/>
      <c r="BJ6168"/>
      <c r="BK6168"/>
      <c r="BL6168"/>
      <c r="BM6168"/>
      <c r="BN6168"/>
      <c r="BO6168"/>
      <c r="BP6168"/>
      <c r="BQ6168"/>
      <c r="BR6168"/>
      <c r="BS6168"/>
      <c r="BT6168"/>
      <c r="BU6168"/>
      <c r="BV6168"/>
      <c r="BW6168"/>
      <c r="BX6168"/>
      <c r="BY6168"/>
      <c r="BZ6168"/>
      <c r="CA6168"/>
      <c r="CB6168"/>
      <c r="CC6168"/>
      <c r="CD6168"/>
      <c r="CE6168"/>
      <c r="CF6168"/>
      <c r="CG6168"/>
      <c r="CH6168"/>
      <c r="CI6168"/>
      <c r="CJ6168"/>
      <c r="CK6168"/>
      <c r="CL6168"/>
      <c r="CM6168"/>
      <c r="CN6168"/>
      <c r="CO6168"/>
      <c r="CP6168"/>
      <c r="CQ6168"/>
      <c r="CR6168"/>
      <c r="CS6168"/>
      <c r="CT6168"/>
      <c r="CU6168"/>
      <c r="CV6168"/>
    </row>
    <row r="6169" spans="10:100" x14ac:dyDescent="0.25">
      <c r="J6169"/>
      <c r="K6169"/>
      <c r="L6169"/>
      <c r="M6169"/>
      <c r="N6169"/>
      <c r="O6169"/>
      <c r="P6169"/>
      <c r="Q6169"/>
      <c r="R6169"/>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c r="BA6169"/>
      <c r="BB6169"/>
      <c r="BC6169"/>
      <c r="BD6169"/>
      <c r="BE6169"/>
      <c r="BF6169"/>
      <c r="BG6169"/>
      <c r="BH6169"/>
      <c r="BI6169"/>
      <c r="BJ6169"/>
      <c r="BK6169"/>
      <c r="BL6169"/>
      <c r="BM6169"/>
      <c r="BN6169"/>
      <c r="BO6169"/>
      <c r="BP6169"/>
      <c r="BQ6169"/>
      <c r="BR6169"/>
      <c r="BS6169"/>
      <c r="BT6169"/>
      <c r="BU6169"/>
      <c r="BV6169"/>
      <c r="BW6169"/>
      <c r="BX6169"/>
      <c r="BY6169"/>
      <c r="BZ6169"/>
      <c r="CA6169"/>
      <c r="CB6169"/>
      <c r="CC6169"/>
      <c r="CD6169"/>
      <c r="CE6169"/>
      <c r="CF6169"/>
      <c r="CG6169"/>
      <c r="CH6169"/>
      <c r="CI6169"/>
      <c r="CJ6169"/>
      <c r="CK6169"/>
      <c r="CL6169"/>
      <c r="CM6169"/>
      <c r="CN6169"/>
      <c r="CO6169"/>
      <c r="CP6169"/>
      <c r="CQ6169"/>
      <c r="CR6169"/>
      <c r="CS6169"/>
      <c r="CT6169"/>
      <c r="CU6169"/>
      <c r="CV6169"/>
    </row>
    <row r="6170" spans="10:100" x14ac:dyDescent="0.25">
      <c r="J6170"/>
      <c r="K6170"/>
      <c r="L6170"/>
      <c r="M6170"/>
      <c r="N6170"/>
      <c r="O6170"/>
      <c r="P6170"/>
      <c r="Q6170"/>
      <c r="R6170"/>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c r="BA6170"/>
      <c r="BB6170"/>
      <c r="BC6170"/>
      <c r="BD6170"/>
      <c r="BE6170"/>
      <c r="BF6170"/>
      <c r="BG6170"/>
      <c r="BH6170"/>
      <c r="BI6170"/>
      <c r="BJ6170"/>
      <c r="BK6170"/>
      <c r="BL6170"/>
      <c r="BM6170"/>
      <c r="BN6170"/>
      <c r="BO6170"/>
      <c r="BP6170"/>
      <c r="BQ6170"/>
      <c r="BR6170"/>
      <c r="BS6170"/>
      <c r="BT6170"/>
      <c r="BU6170"/>
      <c r="BV6170"/>
      <c r="BW6170"/>
      <c r="BX6170"/>
      <c r="BY6170"/>
      <c r="BZ6170"/>
      <c r="CA6170"/>
      <c r="CB6170"/>
      <c r="CC6170"/>
      <c r="CD6170"/>
      <c r="CE6170"/>
      <c r="CF6170"/>
      <c r="CG6170"/>
      <c r="CH6170"/>
      <c r="CI6170"/>
      <c r="CJ6170"/>
      <c r="CK6170"/>
      <c r="CL6170"/>
      <c r="CM6170"/>
      <c r="CN6170"/>
      <c r="CO6170"/>
      <c r="CP6170"/>
      <c r="CQ6170"/>
      <c r="CR6170"/>
      <c r="CS6170"/>
      <c r="CT6170"/>
      <c r="CU6170"/>
      <c r="CV6170"/>
    </row>
    <row r="6171" spans="10:100" x14ac:dyDescent="0.25">
      <c r="J6171"/>
      <c r="K6171"/>
      <c r="L6171"/>
      <c r="M6171"/>
      <c r="N6171"/>
      <c r="O6171"/>
      <c r="P6171"/>
      <c r="Q6171"/>
      <c r="R6171"/>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c r="BA6171"/>
      <c r="BB6171"/>
      <c r="BC6171"/>
      <c r="BD6171"/>
      <c r="BE6171"/>
      <c r="BF6171"/>
      <c r="BG6171"/>
      <c r="BH6171"/>
      <c r="BI6171"/>
      <c r="BJ6171"/>
      <c r="BK6171"/>
      <c r="BL6171"/>
      <c r="BM6171"/>
      <c r="BN6171"/>
      <c r="BO6171"/>
      <c r="BP6171"/>
      <c r="BQ6171"/>
      <c r="BR6171"/>
      <c r="BS6171"/>
      <c r="BT6171"/>
      <c r="BU6171"/>
      <c r="BV6171"/>
      <c r="BW6171"/>
      <c r="BX6171"/>
      <c r="BY6171"/>
      <c r="BZ6171"/>
      <c r="CA6171"/>
      <c r="CB6171"/>
      <c r="CC6171"/>
      <c r="CD6171"/>
      <c r="CE6171"/>
      <c r="CF6171"/>
      <c r="CG6171"/>
      <c r="CH6171"/>
      <c r="CI6171"/>
      <c r="CJ6171"/>
      <c r="CK6171"/>
      <c r="CL6171"/>
      <c r="CM6171"/>
      <c r="CN6171"/>
      <c r="CO6171"/>
      <c r="CP6171"/>
      <c r="CQ6171"/>
      <c r="CR6171"/>
      <c r="CS6171"/>
      <c r="CT6171"/>
      <c r="CU6171"/>
      <c r="CV6171"/>
    </row>
    <row r="6172" spans="10:100" x14ac:dyDescent="0.25">
      <c r="J6172"/>
      <c r="K6172"/>
      <c r="L6172"/>
      <c r="M6172"/>
      <c r="N6172"/>
      <c r="O6172"/>
      <c r="P6172"/>
      <c r="Q6172"/>
      <c r="R6172"/>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c r="BA6172"/>
      <c r="BB6172"/>
      <c r="BC6172"/>
      <c r="BD6172"/>
      <c r="BE6172"/>
      <c r="BF6172"/>
      <c r="BG6172"/>
      <c r="BH6172"/>
      <c r="BI6172"/>
      <c r="BJ6172"/>
      <c r="BK6172"/>
      <c r="BL6172"/>
      <c r="BM6172"/>
      <c r="BN6172"/>
      <c r="BO6172"/>
      <c r="BP6172"/>
      <c r="BQ6172"/>
      <c r="BR6172"/>
      <c r="BS6172"/>
      <c r="BT6172"/>
      <c r="BU6172"/>
      <c r="BV6172"/>
      <c r="BW6172"/>
      <c r="BX6172"/>
      <c r="BY6172"/>
      <c r="BZ6172"/>
      <c r="CA6172"/>
      <c r="CB6172"/>
      <c r="CC6172"/>
      <c r="CD6172"/>
      <c r="CE6172"/>
      <c r="CF6172"/>
      <c r="CG6172"/>
      <c r="CH6172"/>
      <c r="CI6172"/>
      <c r="CJ6172"/>
      <c r="CK6172"/>
      <c r="CL6172"/>
      <c r="CM6172"/>
      <c r="CN6172"/>
      <c r="CO6172"/>
      <c r="CP6172"/>
      <c r="CQ6172"/>
      <c r="CR6172"/>
      <c r="CS6172"/>
      <c r="CT6172"/>
      <c r="CU6172"/>
      <c r="CV6172"/>
    </row>
    <row r="6173" spans="10:100" x14ac:dyDescent="0.25">
      <c r="J6173"/>
      <c r="K6173"/>
      <c r="L6173"/>
      <c r="M6173"/>
      <c r="N6173"/>
      <c r="O6173"/>
      <c r="P6173"/>
      <c r="Q6173"/>
      <c r="R6173"/>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c r="BA6173"/>
      <c r="BB6173"/>
      <c r="BC6173"/>
      <c r="BD6173"/>
      <c r="BE6173"/>
      <c r="BF6173"/>
      <c r="BG6173"/>
      <c r="BH6173"/>
      <c r="BI6173"/>
      <c r="BJ6173"/>
      <c r="BK6173"/>
      <c r="BL6173"/>
      <c r="BM6173"/>
      <c r="BN6173"/>
      <c r="BO6173"/>
      <c r="BP6173"/>
      <c r="BQ6173"/>
      <c r="BR6173"/>
      <c r="BS6173"/>
      <c r="BT6173"/>
      <c r="BU6173"/>
      <c r="BV6173"/>
      <c r="BW6173"/>
      <c r="BX6173"/>
      <c r="BY6173"/>
      <c r="BZ6173"/>
      <c r="CA6173"/>
      <c r="CB6173"/>
      <c r="CC6173"/>
      <c r="CD6173"/>
      <c r="CE6173"/>
      <c r="CF6173"/>
      <c r="CG6173"/>
      <c r="CH6173"/>
      <c r="CI6173"/>
      <c r="CJ6173"/>
      <c r="CK6173"/>
      <c r="CL6173"/>
      <c r="CM6173"/>
      <c r="CN6173"/>
      <c r="CO6173"/>
      <c r="CP6173"/>
      <c r="CQ6173"/>
      <c r="CR6173"/>
      <c r="CS6173"/>
      <c r="CT6173"/>
      <c r="CU6173"/>
      <c r="CV6173"/>
    </row>
    <row r="6174" spans="10:100" x14ac:dyDescent="0.25">
      <c r="J6174"/>
      <c r="K6174"/>
      <c r="L6174"/>
      <c r="M6174"/>
      <c r="N6174"/>
      <c r="O6174"/>
      <c r="P6174"/>
      <c r="Q6174"/>
      <c r="R6174"/>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c r="BA6174"/>
      <c r="BB6174"/>
      <c r="BC6174"/>
      <c r="BD6174"/>
      <c r="BE6174"/>
      <c r="BF6174"/>
      <c r="BG6174"/>
      <c r="BH6174"/>
      <c r="BI6174"/>
      <c r="BJ6174"/>
      <c r="BK6174"/>
      <c r="BL6174"/>
      <c r="BM6174"/>
      <c r="BN6174"/>
      <c r="BO6174"/>
      <c r="BP6174"/>
      <c r="BQ6174"/>
      <c r="BR6174"/>
      <c r="BS6174"/>
      <c r="BT6174"/>
      <c r="BU6174"/>
      <c r="BV6174"/>
      <c r="BW6174"/>
      <c r="BX6174"/>
      <c r="BY6174"/>
      <c r="BZ6174"/>
      <c r="CA6174"/>
      <c r="CB6174"/>
      <c r="CC6174"/>
      <c r="CD6174"/>
      <c r="CE6174"/>
      <c r="CF6174"/>
      <c r="CG6174"/>
      <c r="CH6174"/>
      <c r="CI6174"/>
      <c r="CJ6174"/>
      <c r="CK6174"/>
      <c r="CL6174"/>
      <c r="CM6174"/>
      <c r="CN6174"/>
      <c r="CO6174"/>
      <c r="CP6174"/>
      <c r="CQ6174"/>
      <c r="CR6174"/>
      <c r="CS6174"/>
      <c r="CT6174"/>
      <c r="CU6174"/>
      <c r="CV6174"/>
    </row>
    <row r="6175" spans="10:100" x14ac:dyDescent="0.25">
      <c r="J6175"/>
      <c r="K6175"/>
      <c r="L6175"/>
      <c r="M6175"/>
      <c r="N6175"/>
      <c r="O6175"/>
      <c r="P6175"/>
      <c r="Q6175"/>
      <c r="R6175"/>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c r="BA6175"/>
      <c r="BB6175"/>
      <c r="BC6175"/>
      <c r="BD6175"/>
      <c r="BE6175"/>
      <c r="BF6175"/>
      <c r="BG6175"/>
      <c r="BH6175"/>
      <c r="BI6175"/>
      <c r="BJ6175"/>
      <c r="BK6175"/>
      <c r="BL6175"/>
      <c r="BM6175"/>
      <c r="BN6175"/>
      <c r="BO6175"/>
      <c r="BP6175"/>
      <c r="BQ6175"/>
      <c r="BR6175"/>
      <c r="BS6175"/>
      <c r="BT6175"/>
      <c r="BU6175"/>
      <c r="BV6175"/>
      <c r="BW6175"/>
      <c r="BX6175"/>
      <c r="BY6175"/>
      <c r="BZ6175"/>
      <c r="CA6175"/>
      <c r="CB6175"/>
      <c r="CC6175"/>
      <c r="CD6175"/>
      <c r="CE6175"/>
      <c r="CF6175"/>
      <c r="CG6175"/>
      <c r="CH6175"/>
      <c r="CI6175"/>
      <c r="CJ6175"/>
      <c r="CK6175"/>
      <c r="CL6175"/>
      <c r="CM6175"/>
      <c r="CN6175"/>
      <c r="CO6175"/>
      <c r="CP6175"/>
      <c r="CQ6175"/>
      <c r="CR6175"/>
      <c r="CS6175"/>
      <c r="CT6175"/>
      <c r="CU6175"/>
      <c r="CV6175"/>
    </row>
    <row r="6176" spans="10:100" x14ac:dyDescent="0.25">
      <c r="J6176"/>
      <c r="K6176"/>
      <c r="L6176"/>
      <c r="M6176"/>
      <c r="N6176"/>
      <c r="O6176"/>
      <c r="P6176"/>
      <c r="Q6176"/>
      <c r="R6176"/>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c r="BA6176"/>
      <c r="BB6176"/>
      <c r="BC6176"/>
      <c r="BD6176"/>
      <c r="BE6176"/>
      <c r="BF6176"/>
      <c r="BG6176"/>
      <c r="BH6176"/>
      <c r="BI6176"/>
      <c r="BJ6176"/>
      <c r="BK6176"/>
      <c r="BL6176"/>
      <c r="BM6176"/>
      <c r="BN6176"/>
      <c r="BO6176"/>
      <c r="BP6176"/>
      <c r="BQ6176"/>
      <c r="BR6176"/>
      <c r="BS6176"/>
      <c r="BT6176"/>
      <c r="BU6176"/>
      <c r="BV6176"/>
      <c r="BW6176"/>
      <c r="BX6176"/>
      <c r="BY6176"/>
      <c r="BZ6176"/>
      <c r="CA6176"/>
      <c r="CB6176"/>
      <c r="CC6176"/>
      <c r="CD6176"/>
      <c r="CE6176"/>
      <c r="CF6176"/>
      <c r="CG6176"/>
      <c r="CH6176"/>
      <c r="CI6176"/>
      <c r="CJ6176"/>
      <c r="CK6176"/>
      <c r="CL6176"/>
      <c r="CM6176"/>
      <c r="CN6176"/>
      <c r="CO6176"/>
      <c r="CP6176"/>
      <c r="CQ6176"/>
      <c r="CR6176"/>
      <c r="CS6176"/>
      <c r="CT6176"/>
      <c r="CU6176"/>
      <c r="CV6176"/>
    </row>
    <row r="6177" spans="10:100" x14ac:dyDescent="0.25">
      <c r="J6177"/>
      <c r="K6177"/>
      <c r="L6177"/>
      <c r="M6177"/>
      <c r="N6177"/>
      <c r="O6177"/>
      <c r="P6177"/>
      <c r="Q6177"/>
      <c r="R6177"/>
      <c r="S6177"/>
      <c r="T6177"/>
      <c r="U6177"/>
      <c r="V6177"/>
      <c r="W6177"/>
      <c r="X6177"/>
      <c r="Y6177"/>
      <c r="Z6177"/>
      <c r="AA6177"/>
      <c r="AB6177"/>
      <c r="AC6177"/>
      <c r="AD6177"/>
      <c r="AE6177"/>
      <c r="AF6177"/>
      <c r="AG6177"/>
      <c r="AH6177"/>
      <c r="AI6177"/>
      <c r="AJ6177"/>
      <c r="AK6177"/>
      <c r="AL6177"/>
      <c r="AM6177"/>
      <c r="AN6177"/>
      <c r="AO6177"/>
      <c r="AP6177"/>
      <c r="AQ6177"/>
      <c r="AR6177"/>
      <c r="AS6177"/>
      <c r="AT6177"/>
      <c r="AU6177"/>
      <c r="AV6177"/>
      <c r="AW6177"/>
      <c r="AX6177"/>
      <c r="AY6177"/>
      <c r="AZ6177"/>
      <c r="BA6177"/>
      <c r="BB6177"/>
      <c r="BC6177"/>
      <c r="BD6177"/>
      <c r="BE6177"/>
      <c r="BF6177"/>
      <c r="BG6177"/>
      <c r="BH6177"/>
      <c r="BI6177"/>
      <c r="BJ6177"/>
      <c r="BK6177"/>
      <c r="BL6177"/>
      <c r="BM6177"/>
      <c r="BN6177"/>
      <c r="BO6177"/>
      <c r="BP6177"/>
      <c r="BQ6177"/>
      <c r="BR6177"/>
      <c r="BS6177"/>
      <c r="BT6177"/>
      <c r="BU6177"/>
      <c r="BV6177"/>
      <c r="BW6177"/>
      <c r="BX6177"/>
      <c r="BY6177"/>
      <c r="BZ6177"/>
      <c r="CA6177"/>
      <c r="CB6177"/>
      <c r="CC6177"/>
      <c r="CD6177"/>
      <c r="CE6177"/>
      <c r="CF6177"/>
      <c r="CG6177"/>
      <c r="CH6177"/>
      <c r="CI6177"/>
      <c r="CJ6177"/>
      <c r="CK6177"/>
      <c r="CL6177"/>
      <c r="CM6177"/>
      <c r="CN6177"/>
      <c r="CO6177"/>
      <c r="CP6177"/>
      <c r="CQ6177"/>
      <c r="CR6177"/>
      <c r="CS6177"/>
      <c r="CT6177"/>
      <c r="CU6177"/>
      <c r="CV6177"/>
    </row>
    <row r="6178" spans="10:100" x14ac:dyDescent="0.25">
      <c r="J6178"/>
      <c r="K6178"/>
      <c r="L6178"/>
      <c r="M6178"/>
      <c r="N6178"/>
      <c r="O6178"/>
      <c r="P6178"/>
      <c r="Q6178"/>
      <c r="R6178"/>
      <c r="S6178"/>
      <c r="T6178"/>
      <c r="U6178"/>
      <c r="V6178"/>
      <c r="W6178"/>
      <c r="X6178"/>
      <c r="Y6178"/>
      <c r="Z6178"/>
      <c r="AA6178"/>
      <c r="AB6178"/>
      <c r="AC6178"/>
      <c r="AD6178"/>
      <c r="AE6178"/>
      <c r="AF6178"/>
      <c r="AG6178"/>
      <c r="AH6178"/>
      <c r="AI6178"/>
      <c r="AJ6178"/>
      <c r="AK6178"/>
      <c r="AL6178"/>
      <c r="AM6178"/>
      <c r="AN6178"/>
      <c r="AO6178"/>
      <c r="AP6178"/>
      <c r="AQ6178"/>
      <c r="AR6178"/>
      <c r="AS6178"/>
      <c r="AT6178"/>
      <c r="AU6178"/>
      <c r="AV6178"/>
      <c r="AW6178"/>
      <c r="AX6178"/>
      <c r="AY6178"/>
      <c r="AZ6178"/>
      <c r="BA6178"/>
      <c r="BB6178"/>
      <c r="BC6178"/>
      <c r="BD6178"/>
      <c r="BE6178"/>
      <c r="BF6178"/>
      <c r="BG6178"/>
      <c r="BH6178"/>
      <c r="BI6178"/>
      <c r="BJ6178"/>
      <c r="BK6178"/>
      <c r="BL6178"/>
      <c r="BM6178"/>
      <c r="BN6178"/>
      <c r="BO6178"/>
      <c r="BP6178"/>
      <c r="BQ6178"/>
      <c r="BR6178"/>
      <c r="BS6178"/>
      <c r="BT6178"/>
      <c r="BU6178"/>
      <c r="BV6178"/>
      <c r="BW6178"/>
      <c r="BX6178"/>
      <c r="BY6178"/>
      <c r="BZ6178"/>
      <c r="CA6178"/>
      <c r="CB6178"/>
      <c r="CC6178"/>
      <c r="CD6178"/>
      <c r="CE6178"/>
      <c r="CF6178"/>
      <c r="CG6178"/>
      <c r="CH6178"/>
      <c r="CI6178"/>
      <c r="CJ6178"/>
      <c r="CK6178"/>
      <c r="CL6178"/>
      <c r="CM6178"/>
      <c r="CN6178"/>
      <c r="CO6178"/>
      <c r="CP6178"/>
      <c r="CQ6178"/>
      <c r="CR6178"/>
      <c r="CS6178"/>
      <c r="CT6178"/>
      <c r="CU6178"/>
      <c r="CV6178"/>
    </row>
    <row r="6179" spans="10:100" x14ac:dyDescent="0.25">
      <c r="J6179"/>
      <c r="K6179"/>
      <c r="L6179"/>
      <c r="M6179"/>
      <c r="N6179"/>
      <c r="O6179"/>
      <c r="P6179"/>
      <c r="Q6179"/>
      <c r="R6179"/>
      <c r="S6179"/>
      <c r="T6179"/>
      <c r="U6179"/>
      <c r="V6179"/>
      <c r="W6179"/>
      <c r="X6179"/>
      <c r="Y6179"/>
      <c r="Z6179"/>
      <c r="AA6179"/>
      <c r="AB6179"/>
      <c r="AC6179"/>
      <c r="AD6179"/>
      <c r="AE6179"/>
      <c r="AF6179"/>
      <c r="AG6179"/>
      <c r="AH6179"/>
      <c r="AI6179"/>
      <c r="AJ6179"/>
      <c r="AK6179"/>
      <c r="AL6179"/>
      <c r="AM6179"/>
      <c r="AN6179"/>
      <c r="AO6179"/>
      <c r="AP6179"/>
      <c r="AQ6179"/>
      <c r="AR6179"/>
      <c r="AS6179"/>
      <c r="AT6179"/>
      <c r="AU6179"/>
      <c r="AV6179"/>
      <c r="AW6179"/>
      <c r="AX6179"/>
      <c r="AY6179"/>
      <c r="AZ6179"/>
      <c r="BA6179"/>
      <c r="BB6179"/>
      <c r="BC6179"/>
      <c r="BD6179"/>
      <c r="BE6179"/>
      <c r="BF6179"/>
      <c r="BG6179"/>
      <c r="BH6179"/>
      <c r="BI6179"/>
      <c r="BJ6179"/>
      <c r="BK6179"/>
      <c r="BL6179"/>
      <c r="BM6179"/>
      <c r="BN6179"/>
      <c r="BO6179"/>
      <c r="BP6179"/>
      <c r="BQ6179"/>
      <c r="BR6179"/>
      <c r="BS6179"/>
      <c r="BT6179"/>
      <c r="BU6179"/>
      <c r="BV6179"/>
      <c r="BW6179"/>
      <c r="BX6179"/>
      <c r="BY6179"/>
      <c r="BZ6179"/>
      <c r="CA6179"/>
      <c r="CB6179"/>
      <c r="CC6179"/>
      <c r="CD6179"/>
      <c r="CE6179"/>
      <c r="CF6179"/>
      <c r="CG6179"/>
      <c r="CH6179"/>
      <c r="CI6179"/>
      <c r="CJ6179"/>
      <c r="CK6179"/>
      <c r="CL6179"/>
      <c r="CM6179"/>
      <c r="CN6179"/>
      <c r="CO6179"/>
      <c r="CP6179"/>
      <c r="CQ6179"/>
      <c r="CR6179"/>
      <c r="CS6179"/>
      <c r="CT6179"/>
      <c r="CU6179"/>
      <c r="CV6179"/>
    </row>
    <row r="6180" spans="10:100" x14ac:dyDescent="0.25">
      <c r="J6180"/>
      <c r="K6180"/>
      <c r="L6180"/>
      <c r="M6180"/>
      <c r="N6180"/>
      <c r="O6180"/>
      <c r="P6180"/>
      <c r="Q6180"/>
      <c r="R6180"/>
      <c r="S6180"/>
      <c r="T6180"/>
      <c r="U6180"/>
      <c r="V6180"/>
      <c r="W6180"/>
      <c r="X6180"/>
      <c r="Y6180"/>
      <c r="Z6180"/>
      <c r="AA6180"/>
      <c r="AB6180"/>
      <c r="AC6180"/>
      <c r="AD6180"/>
      <c r="AE6180"/>
      <c r="AF6180"/>
      <c r="AG6180"/>
      <c r="AH6180"/>
      <c r="AI6180"/>
      <c r="AJ6180"/>
      <c r="AK6180"/>
      <c r="AL6180"/>
      <c r="AM6180"/>
      <c r="AN6180"/>
      <c r="AO6180"/>
      <c r="AP6180"/>
      <c r="AQ6180"/>
      <c r="AR6180"/>
      <c r="AS6180"/>
      <c r="AT6180"/>
      <c r="AU6180"/>
      <c r="AV6180"/>
      <c r="AW6180"/>
      <c r="AX6180"/>
      <c r="AY6180"/>
      <c r="AZ6180"/>
      <c r="BA6180"/>
      <c r="BB6180"/>
      <c r="BC6180"/>
      <c r="BD6180"/>
      <c r="BE6180"/>
      <c r="BF6180"/>
      <c r="BG6180"/>
      <c r="BH6180"/>
      <c r="BI6180"/>
      <c r="BJ6180"/>
      <c r="BK6180"/>
      <c r="BL6180"/>
      <c r="BM6180"/>
      <c r="BN6180"/>
      <c r="BO6180"/>
      <c r="BP6180"/>
      <c r="BQ6180"/>
      <c r="BR6180"/>
      <c r="BS6180"/>
      <c r="BT6180"/>
      <c r="BU6180"/>
      <c r="BV6180"/>
      <c r="BW6180"/>
      <c r="BX6180"/>
      <c r="BY6180"/>
      <c r="BZ6180"/>
      <c r="CA6180"/>
      <c r="CB6180"/>
      <c r="CC6180"/>
      <c r="CD6180"/>
      <c r="CE6180"/>
      <c r="CF6180"/>
      <c r="CG6180"/>
      <c r="CH6180"/>
      <c r="CI6180"/>
      <c r="CJ6180"/>
      <c r="CK6180"/>
      <c r="CL6180"/>
      <c r="CM6180"/>
      <c r="CN6180"/>
      <c r="CO6180"/>
      <c r="CP6180"/>
      <c r="CQ6180"/>
      <c r="CR6180"/>
      <c r="CS6180"/>
      <c r="CT6180"/>
      <c r="CU6180"/>
      <c r="CV6180"/>
    </row>
    <row r="6181" spans="10:100" x14ac:dyDescent="0.25">
      <c r="J6181"/>
      <c r="K6181"/>
      <c r="L6181"/>
      <c r="M6181"/>
      <c r="N6181"/>
      <c r="O6181"/>
      <c r="P6181"/>
      <c r="Q6181"/>
      <c r="R6181"/>
      <c r="S6181"/>
      <c r="T6181"/>
      <c r="U6181"/>
      <c r="V6181"/>
      <c r="W6181"/>
      <c r="X6181"/>
      <c r="Y6181"/>
      <c r="Z6181"/>
      <c r="AA6181"/>
      <c r="AB6181"/>
      <c r="AC6181"/>
      <c r="AD6181"/>
      <c r="AE6181"/>
      <c r="AF6181"/>
      <c r="AG6181"/>
      <c r="AH6181"/>
      <c r="AI6181"/>
      <c r="AJ6181"/>
      <c r="AK6181"/>
      <c r="AL6181"/>
      <c r="AM6181"/>
      <c r="AN6181"/>
      <c r="AO6181"/>
      <c r="AP6181"/>
      <c r="AQ6181"/>
      <c r="AR6181"/>
      <c r="AS6181"/>
      <c r="AT6181"/>
      <c r="AU6181"/>
      <c r="AV6181"/>
      <c r="AW6181"/>
      <c r="AX6181"/>
      <c r="AY6181"/>
      <c r="AZ6181"/>
      <c r="BA6181"/>
      <c r="BB6181"/>
      <c r="BC6181"/>
      <c r="BD6181"/>
      <c r="BE6181"/>
      <c r="BF6181"/>
      <c r="BG6181"/>
      <c r="BH6181"/>
      <c r="BI6181"/>
      <c r="BJ6181"/>
      <c r="BK6181"/>
      <c r="BL6181"/>
      <c r="BM6181"/>
      <c r="BN6181"/>
      <c r="BO6181"/>
      <c r="BP6181"/>
      <c r="BQ6181"/>
      <c r="BR6181"/>
      <c r="BS6181"/>
      <c r="BT6181"/>
      <c r="BU6181"/>
      <c r="BV6181"/>
      <c r="BW6181"/>
      <c r="BX6181"/>
      <c r="BY6181"/>
      <c r="BZ6181"/>
      <c r="CA6181"/>
      <c r="CB6181"/>
      <c r="CC6181"/>
      <c r="CD6181"/>
      <c r="CE6181"/>
      <c r="CF6181"/>
      <c r="CG6181"/>
      <c r="CH6181"/>
      <c r="CI6181"/>
      <c r="CJ6181"/>
      <c r="CK6181"/>
      <c r="CL6181"/>
      <c r="CM6181"/>
      <c r="CN6181"/>
      <c r="CO6181"/>
      <c r="CP6181"/>
      <c r="CQ6181"/>
      <c r="CR6181"/>
      <c r="CS6181"/>
      <c r="CT6181"/>
      <c r="CU6181"/>
      <c r="CV6181"/>
    </row>
    <row r="6182" spans="10:100" x14ac:dyDescent="0.25">
      <c r="J6182"/>
      <c r="K6182"/>
      <c r="L6182"/>
      <c r="M6182"/>
      <c r="N6182"/>
      <c r="O6182"/>
      <c r="P6182"/>
      <c r="Q6182"/>
      <c r="R6182"/>
      <c r="S6182"/>
      <c r="T6182"/>
      <c r="U6182"/>
      <c r="V6182"/>
      <c r="W6182"/>
      <c r="X6182"/>
      <c r="Y6182"/>
      <c r="Z6182"/>
      <c r="AA6182"/>
      <c r="AB6182"/>
      <c r="AC6182"/>
      <c r="AD6182"/>
      <c r="AE6182"/>
      <c r="AF6182"/>
      <c r="AG6182"/>
      <c r="AH6182"/>
      <c r="AI6182"/>
      <c r="AJ6182"/>
      <c r="AK6182"/>
      <c r="AL6182"/>
      <c r="AM6182"/>
      <c r="AN6182"/>
      <c r="AO6182"/>
      <c r="AP6182"/>
      <c r="AQ6182"/>
      <c r="AR6182"/>
      <c r="AS6182"/>
      <c r="AT6182"/>
      <c r="AU6182"/>
      <c r="AV6182"/>
      <c r="AW6182"/>
      <c r="AX6182"/>
      <c r="AY6182"/>
      <c r="AZ6182"/>
      <c r="BA6182"/>
      <c r="BB6182"/>
      <c r="BC6182"/>
      <c r="BD6182"/>
      <c r="BE6182"/>
      <c r="BF6182"/>
      <c r="BG6182"/>
      <c r="BH6182"/>
      <c r="BI6182"/>
      <c r="BJ6182"/>
      <c r="BK6182"/>
      <c r="BL6182"/>
      <c r="BM6182"/>
      <c r="BN6182"/>
      <c r="BO6182"/>
      <c r="BP6182"/>
      <c r="BQ6182"/>
      <c r="BR6182"/>
      <c r="BS6182"/>
      <c r="BT6182"/>
      <c r="BU6182"/>
      <c r="BV6182"/>
      <c r="BW6182"/>
      <c r="BX6182"/>
      <c r="BY6182"/>
      <c r="BZ6182"/>
      <c r="CA6182"/>
      <c r="CB6182"/>
      <c r="CC6182"/>
      <c r="CD6182"/>
      <c r="CE6182"/>
      <c r="CF6182"/>
      <c r="CG6182"/>
      <c r="CH6182"/>
      <c r="CI6182"/>
      <c r="CJ6182"/>
      <c r="CK6182"/>
      <c r="CL6182"/>
      <c r="CM6182"/>
      <c r="CN6182"/>
      <c r="CO6182"/>
      <c r="CP6182"/>
      <c r="CQ6182"/>
      <c r="CR6182"/>
      <c r="CS6182"/>
      <c r="CT6182"/>
      <c r="CU6182"/>
      <c r="CV6182"/>
    </row>
    <row r="6183" spans="10:100" x14ac:dyDescent="0.25">
      <c r="J6183"/>
      <c r="K6183"/>
      <c r="L6183"/>
      <c r="M6183"/>
      <c r="N6183"/>
      <c r="O6183"/>
      <c r="P6183"/>
      <c r="Q6183"/>
      <c r="R6183"/>
      <c r="S6183"/>
      <c r="T6183"/>
      <c r="U6183"/>
      <c r="V6183"/>
      <c r="W6183"/>
      <c r="X6183"/>
      <c r="Y6183"/>
      <c r="Z6183"/>
      <c r="AA6183"/>
      <c r="AB6183"/>
      <c r="AC6183"/>
      <c r="AD6183"/>
      <c r="AE6183"/>
      <c r="AF6183"/>
      <c r="AG6183"/>
      <c r="AH6183"/>
      <c r="AI6183"/>
      <c r="AJ6183"/>
      <c r="AK6183"/>
      <c r="AL6183"/>
      <c r="AM6183"/>
      <c r="AN6183"/>
      <c r="AO6183"/>
      <c r="AP6183"/>
      <c r="AQ6183"/>
      <c r="AR6183"/>
      <c r="AS6183"/>
      <c r="AT6183"/>
      <c r="AU6183"/>
      <c r="AV6183"/>
      <c r="AW6183"/>
      <c r="AX6183"/>
      <c r="AY6183"/>
      <c r="AZ6183"/>
      <c r="BA6183"/>
      <c r="BB6183"/>
      <c r="BC6183"/>
      <c r="BD6183"/>
      <c r="BE6183"/>
      <c r="BF6183"/>
      <c r="BG6183"/>
      <c r="BH6183"/>
      <c r="BI6183"/>
      <c r="BJ6183"/>
      <c r="BK6183"/>
      <c r="BL6183"/>
      <c r="BM6183"/>
      <c r="BN6183"/>
      <c r="BO6183"/>
      <c r="BP6183"/>
      <c r="BQ6183"/>
      <c r="BR6183"/>
      <c r="BS6183"/>
      <c r="BT6183"/>
      <c r="BU6183"/>
      <c r="BV6183"/>
      <c r="BW6183"/>
      <c r="BX6183"/>
      <c r="BY6183"/>
      <c r="BZ6183"/>
      <c r="CA6183"/>
      <c r="CB6183"/>
      <c r="CC6183"/>
      <c r="CD6183"/>
      <c r="CE6183"/>
      <c r="CF6183"/>
      <c r="CG6183"/>
      <c r="CH6183"/>
      <c r="CI6183"/>
      <c r="CJ6183"/>
      <c r="CK6183"/>
      <c r="CL6183"/>
      <c r="CM6183"/>
      <c r="CN6183"/>
      <c r="CO6183"/>
      <c r="CP6183"/>
      <c r="CQ6183"/>
      <c r="CR6183"/>
      <c r="CS6183"/>
      <c r="CT6183"/>
      <c r="CU6183"/>
      <c r="CV6183"/>
    </row>
    <row r="6184" spans="10:100" x14ac:dyDescent="0.25">
      <c r="J6184"/>
      <c r="K6184"/>
      <c r="L6184"/>
      <c r="M6184"/>
      <c r="N6184"/>
      <c r="O6184"/>
      <c r="P6184"/>
      <c r="Q6184"/>
      <c r="R6184"/>
      <c r="S6184"/>
      <c r="T6184"/>
      <c r="U6184"/>
      <c r="V6184"/>
      <c r="W6184"/>
      <c r="X6184"/>
      <c r="Y6184"/>
      <c r="Z6184"/>
      <c r="AA6184"/>
      <c r="AB6184"/>
      <c r="AC6184"/>
      <c r="AD6184"/>
      <c r="AE6184"/>
      <c r="AF6184"/>
      <c r="AG6184"/>
      <c r="AH6184"/>
      <c r="AI6184"/>
      <c r="AJ6184"/>
      <c r="AK6184"/>
      <c r="AL6184"/>
      <c r="AM6184"/>
      <c r="AN6184"/>
      <c r="AO6184"/>
      <c r="AP6184"/>
      <c r="AQ6184"/>
      <c r="AR6184"/>
      <c r="AS6184"/>
      <c r="AT6184"/>
      <c r="AU6184"/>
      <c r="AV6184"/>
      <c r="AW6184"/>
      <c r="AX6184"/>
      <c r="AY6184"/>
      <c r="AZ6184"/>
      <c r="BA6184"/>
      <c r="BB6184"/>
      <c r="BC6184"/>
      <c r="BD6184"/>
      <c r="BE6184"/>
      <c r="BF6184"/>
      <c r="BG6184"/>
      <c r="BH6184"/>
      <c r="BI6184"/>
      <c r="BJ6184"/>
      <c r="BK6184"/>
      <c r="BL6184"/>
      <c r="BM6184"/>
      <c r="BN6184"/>
      <c r="BO6184"/>
      <c r="BP6184"/>
      <c r="BQ6184"/>
      <c r="BR6184"/>
      <c r="BS6184"/>
      <c r="BT6184"/>
      <c r="BU6184"/>
      <c r="BV6184"/>
      <c r="BW6184"/>
      <c r="BX6184"/>
      <c r="BY6184"/>
      <c r="BZ6184"/>
      <c r="CA6184"/>
      <c r="CB6184"/>
      <c r="CC6184"/>
      <c r="CD6184"/>
      <c r="CE6184"/>
      <c r="CF6184"/>
      <c r="CG6184"/>
      <c r="CH6184"/>
      <c r="CI6184"/>
      <c r="CJ6184"/>
      <c r="CK6184"/>
      <c r="CL6184"/>
      <c r="CM6184"/>
      <c r="CN6184"/>
      <c r="CO6184"/>
      <c r="CP6184"/>
      <c r="CQ6184"/>
      <c r="CR6184"/>
      <c r="CS6184"/>
      <c r="CT6184"/>
      <c r="CU6184"/>
      <c r="CV6184"/>
    </row>
    <row r="6185" spans="10:100" x14ac:dyDescent="0.25">
      <c r="J6185"/>
      <c r="K6185"/>
      <c r="L6185"/>
      <c r="M6185"/>
      <c r="N6185"/>
      <c r="O6185"/>
      <c r="P6185"/>
      <c r="Q6185"/>
      <c r="R6185"/>
      <c r="S6185"/>
      <c r="T6185"/>
      <c r="U6185"/>
      <c r="V6185"/>
      <c r="W6185"/>
      <c r="X6185"/>
      <c r="Y6185"/>
      <c r="Z6185"/>
      <c r="AA6185"/>
      <c r="AB6185"/>
      <c r="AC6185"/>
      <c r="AD6185"/>
      <c r="AE6185"/>
      <c r="AF6185"/>
      <c r="AG6185"/>
      <c r="AH6185"/>
      <c r="AI6185"/>
      <c r="AJ6185"/>
      <c r="AK6185"/>
      <c r="AL6185"/>
      <c r="AM6185"/>
      <c r="AN6185"/>
      <c r="AO6185"/>
      <c r="AP6185"/>
      <c r="AQ6185"/>
      <c r="AR6185"/>
      <c r="AS6185"/>
      <c r="AT6185"/>
      <c r="AU6185"/>
      <c r="AV6185"/>
      <c r="AW6185"/>
      <c r="AX6185"/>
      <c r="AY6185"/>
      <c r="AZ6185"/>
      <c r="BA6185"/>
      <c r="BB6185"/>
      <c r="BC6185"/>
      <c r="BD6185"/>
      <c r="BE6185"/>
      <c r="BF6185"/>
      <c r="BG6185"/>
      <c r="BH6185"/>
      <c r="BI6185"/>
      <c r="BJ6185"/>
      <c r="BK6185"/>
      <c r="BL6185"/>
      <c r="BM6185"/>
      <c r="BN6185"/>
      <c r="BO6185"/>
      <c r="BP6185"/>
      <c r="BQ6185"/>
      <c r="BR6185"/>
      <c r="BS6185"/>
      <c r="BT6185"/>
      <c r="BU6185"/>
      <c r="BV6185"/>
      <c r="BW6185"/>
      <c r="BX6185"/>
      <c r="BY6185"/>
      <c r="BZ6185"/>
      <c r="CA6185"/>
      <c r="CB6185"/>
      <c r="CC6185"/>
      <c r="CD6185"/>
      <c r="CE6185"/>
      <c r="CF6185"/>
      <c r="CG6185"/>
      <c r="CH6185"/>
      <c r="CI6185"/>
      <c r="CJ6185"/>
      <c r="CK6185"/>
      <c r="CL6185"/>
      <c r="CM6185"/>
      <c r="CN6185"/>
      <c r="CO6185"/>
      <c r="CP6185"/>
      <c r="CQ6185"/>
      <c r="CR6185"/>
      <c r="CS6185"/>
      <c r="CT6185"/>
      <c r="CU6185"/>
      <c r="CV6185"/>
    </row>
    <row r="6186" spans="10:100" x14ac:dyDescent="0.25">
      <c r="J6186"/>
      <c r="K6186"/>
      <c r="L6186"/>
      <c r="M6186"/>
      <c r="N6186"/>
      <c r="O6186"/>
      <c r="P6186"/>
      <c r="Q6186"/>
      <c r="R6186"/>
      <c r="S6186"/>
      <c r="T6186"/>
      <c r="U6186"/>
      <c r="V6186"/>
      <c r="W6186"/>
      <c r="X6186"/>
      <c r="Y6186"/>
      <c r="Z6186"/>
      <c r="AA6186"/>
      <c r="AB6186"/>
      <c r="AC6186"/>
      <c r="AD6186"/>
      <c r="AE6186"/>
      <c r="AF6186"/>
      <c r="AG6186"/>
      <c r="AH6186"/>
      <c r="AI6186"/>
      <c r="AJ6186"/>
      <c r="AK6186"/>
      <c r="AL6186"/>
      <c r="AM6186"/>
      <c r="AN6186"/>
      <c r="AO6186"/>
      <c r="AP6186"/>
      <c r="AQ6186"/>
      <c r="AR6186"/>
      <c r="AS6186"/>
      <c r="AT6186"/>
      <c r="AU6186"/>
      <c r="AV6186"/>
      <c r="AW6186"/>
      <c r="AX6186"/>
      <c r="AY6186"/>
      <c r="AZ6186"/>
      <c r="BA6186"/>
      <c r="BB6186"/>
      <c r="BC6186"/>
      <c r="BD6186"/>
      <c r="BE6186"/>
      <c r="BF6186"/>
      <c r="BG6186"/>
      <c r="BH6186"/>
      <c r="BI6186"/>
      <c r="BJ6186"/>
      <c r="BK6186"/>
      <c r="BL6186"/>
      <c r="BM6186"/>
      <c r="BN6186"/>
      <c r="BO6186"/>
      <c r="BP6186"/>
      <c r="BQ6186"/>
      <c r="BR6186"/>
      <c r="BS6186"/>
      <c r="BT6186"/>
      <c r="BU6186"/>
      <c r="BV6186"/>
      <c r="BW6186"/>
      <c r="BX6186"/>
      <c r="BY6186"/>
      <c r="BZ6186"/>
      <c r="CA6186"/>
      <c r="CB6186"/>
      <c r="CC6186"/>
      <c r="CD6186"/>
      <c r="CE6186"/>
      <c r="CF6186"/>
      <c r="CG6186"/>
      <c r="CH6186"/>
      <c r="CI6186"/>
      <c r="CJ6186"/>
      <c r="CK6186"/>
      <c r="CL6186"/>
      <c r="CM6186"/>
      <c r="CN6186"/>
      <c r="CO6186"/>
      <c r="CP6186"/>
      <c r="CQ6186"/>
      <c r="CR6186"/>
      <c r="CS6186"/>
      <c r="CT6186"/>
      <c r="CU6186"/>
      <c r="CV6186"/>
    </row>
    <row r="6187" spans="10:100" x14ac:dyDescent="0.25">
      <c r="J6187"/>
      <c r="K6187"/>
      <c r="L6187"/>
      <c r="M6187"/>
      <c r="N6187"/>
      <c r="O6187"/>
      <c r="P6187"/>
      <c r="Q6187"/>
      <c r="R6187"/>
      <c r="S6187"/>
      <c r="T6187"/>
      <c r="U6187"/>
      <c r="V6187"/>
      <c r="W6187"/>
      <c r="X6187"/>
      <c r="Y6187"/>
      <c r="Z6187"/>
      <c r="AA6187"/>
      <c r="AB6187"/>
      <c r="AC6187"/>
      <c r="AD6187"/>
      <c r="AE6187"/>
      <c r="AF6187"/>
      <c r="AG6187"/>
      <c r="AH6187"/>
      <c r="AI6187"/>
      <c r="AJ6187"/>
      <c r="AK6187"/>
      <c r="AL6187"/>
      <c r="AM6187"/>
      <c r="AN6187"/>
      <c r="AO6187"/>
      <c r="AP6187"/>
      <c r="AQ6187"/>
      <c r="AR6187"/>
      <c r="AS6187"/>
      <c r="AT6187"/>
      <c r="AU6187"/>
      <c r="AV6187"/>
      <c r="AW6187"/>
      <c r="AX6187"/>
      <c r="AY6187"/>
      <c r="AZ6187"/>
      <c r="BA6187"/>
      <c r="BB6187"/>
      <c r="BC6187"/>
      <c r="BD6187"/>
      <c r="BE6187"/>
      <c r="BF6187"/>
      <c r="BG6187"/>
      <c r="BH6187"/>
      <c r="BI6187"/>
      <c r="BJ6187"/>
      <c r="BK6187"/>
      <c r="BL6187"/>
      <c r="BM6187"/>
      <c r="BN6187"/>
      <c r="BO6187"/>
      <c r="BP6187"/>
      <c r="BQ6187"/>
      <c r="BR6187"/>
      <c r="BS6187"/>
      <c r="BT6187"/>
      <c r="BU6187"/>
      <c r="BV6187"/>
      <c r="BW6187"/>
      <c r="BX6187"/>
      <c r="BY6187"/>
      <c r="BZ6187"/>
      <c r="CA6187"/>
      <c r="CB6187"/>
      <c r="CC6187"/>
      <c r="CD6187"/>
      <c r="CE6187"/>
      <c r="CF6187"/>
      <c r="CG6187"/>
      <c r="CH6187"/>
      <c r="CI6187"/>
      <c r="CJ6187"/>
      <c r="CK6187"/>
      <c r="CL6187"/>
      <c r="CM6187"/>
      <c r="CN6187"/>
      <c r="CO6187"/>
      <c r="CP6187"/>
      <c r="CQ6187"/>
      <c r="CR6187"/>
      <c r="CS6187"/>
      <c r="CT6187"/>
      <c r="CU6187"/>
      <c r="CV6187"/>
    </row>
    <row r="6188" spans="10:100" x14ac:dyDescent="0.25">
      <c r="J6188"/>
      <c r="K6188"/>
      <c r="L6188"/>
      <c r="M6188"/>
      <c r="N6188"/>
      <c r="O6188"/>
      <c r="P6188"/>
      <c r="Q6188"/>
      <c r="R6188"/>
      <c r="S6188"/>
      <c r="T6188"/>
      <c r="U6188"/>
      <c r="V6188"/>
      <c r="W6188"/>
      <c r="X6188"/>
      <c r="Y6188"/>
      <c r="Z6188"/>
      <c r="AA6188"/>
      <c r="AB6188"/>
      <c r="AC6188"/>
      <c r="AD6188"/>
      <c r="AE6188"/>
      <c r="AF6188"/>
      <c r="AG6188"/>
      <c r="AH6188"/>
      <c r="AI6188"/>
      <c r="AJ6188"/>
      <c r="AK6188"/>
      <c r="AL6188"/>
      <c r="AM6188"/>
      <c r="AN6188"/>
      <c r="AO6188"/>
      <c r="AP6188"/>
      <c r="AQ6188"/>
      <c r="AR6188"/>
      <c r="AS6188"/>
      <c r="AT6188"/>
      <c r="AU6188"/>
      <c r="AV6188"/>
      <c r="AW6188"/>
      <c r="AX6188"/>
      <c r="AY6188"/>
      <c r="AZ6188"/>
      <c r="BA6188"/>
      <c r="BB6188"/>
      <c r="BC6188"/>
      <c r="BD6188"/>
      <c r="BE6188"/>
      <c r="BF6188"/>
      <c r="BG6188"/>
      <c r="BH6188"/>
      <c r="BI6188"/>
      <c r="BJ6188"/>
      <c r="BK6188"/>
      <c r="BL6188"/>
      <c r="BM6188"/>
      <c r="BN6188"/>
      <c r="BO6188"/>
      <c r="BP6188"/>
      <c r="BQ6188"/>
      <c r="BR6188"/>
      <c r="BS6188"/>
      <c r="BT6188"/>
      <c r="BU6188"/>
      <c r="BV6188"/>
      <c r="BW6188"/>
      <c r="BX6188"/>
      <c r="BY6188"/>
      <c r="BZ6188"/>
      <c r="CA6188"/>
      <c r="CB6188"/>
      <c r="CC6188"/>
      <c r="CD6188"/>
      <c r="CE6188"/>
      <c r="CF6188"/>
      <c r="CG6188"/>
      <c r="CH6188"/>
      <c r="CI6188"/>
      <c r="CJ6188"/>
      <c r="CK6188"/>
      <c r="CL6188"/>
      <c r="CM6188"/>
      <c r="CN6188"/>
      <c r="CO6188"/>
      <c r="CP6188"/>
      <c r="CQ6188"/>
      <c r="CR6188"/>
      <c r="CS6188"/>
      <c r="CT6188"/>
      <c r="CU6188"/>
      <c r="CV6188"/>
    </row>
    <row r="6189" spans="10:100" x14ac:dyDescent="0.25">
      <c r="J6189"/>
      <c r="K6189"/>
      <c r="L6189"/>
      <c r="M6189"/>
      <c r="N6189"/>
      <c r="O6189"/>
      <c r="P6189"/>
      <c r="Q6189"/>
      <c r="R6189"/>
      <c r="S6189"/>
      <c r="T6189"/>
      <c r="U6189"/>
      <c r="V6189"/>
      <c r="W6189"/>
      <c r="X6189"/>
      <c r="Y6189"/>
      <c r="Z6189"/>
      <c r="AA6189"/>
      <c r="AB6189"/>
      <c r="AC6189"/>
      <c r="AD6189"/>
      <c r="AE6189"/>
      <c r="AF6189"/>
      <c r="AG6189"/>
      <c r="AH6189"/>
      <c r="AI6189"/>
      <c r="AJ6189"/>
      <c r="AK6189"/>
      <c r="AL6189"/>
      <c r="AM6189"/>
      <c r="AN6189"/>
      <c r="AO6189"/>
      <c r="AP6189"/>
      <c r="AQ6189"/>
      <c r="AR6189"/>
      <c r="AS6189"/>
      <c r="AT6189"/>
      <c r="AU6189"/>
      <c r="AV6189"/>
      <c r="AW6189"/>
      <c r="AX6189"/>
      <c r="AY6189"/>
      <c r="AZ6189"/>
      <c r="BA6189"/>
      <c r="BB6189"/>
      <c r="BC6189"/>
      <c r="BD6189"/>
      <c r="BE6189"/>
      <c r="BF6189"/>
      <c r="BG6189"/>
      <c r="BH6189"/>
      <c r="BI6189"/>
      <c r="BJ6189"/>
      <c r="BK6189"/>
      <c r="BL6189"/>
      <c r="BM6189"/>
      <c r="BN6189"/>
      <c r="BO6189"/>
      <c r="BP6189"/>
      <c r="BQ6189"/>
      <c r="BR6189"/>
      <c r="BS6189"/>
      <c r="BT6189"/>
      <c r="BU6189"/>
      <c r="BV6189"/>
      <c r="BW6189"/>
      <c r="BX6189"/>
      <c r="BY6189"/>
      <c r="BZ6189"/>
      <c r="CA6189"/>
      <c r="CB6189"/>
      <c r="CC6189"/>
      <c r="CD6189"/>
      <c r="CE6189"/>
      <c r="CF6189"/>
      <c r="CG6189"/>
      <c r="CH6189"/>
      <c r="CI6189"/>
      <c r="CJ6189"/>
      <c r="CK6189"/>
      <c r="CL6189"/>
      <c r="CM6189"/>
      <c r="CN6189"/>
      <c r="CO6189"/>
      <c r="CP6189"/>
      <c r="CQ6189"/>
      <c r="CR6189"/>
      <c r="CS6189"/>
      <c r="CT6189"/>
      <c r="CU6189"/>
      <c r="CV6189"/>
    </row>
    <row r="6190" spans="10:100" x14ac:dyDescent="0.25">
      <c r="J6190"/>
      <c r="K6190"/>
      <c r="L6190"/>
      <c r="M6190"/>
      <c r="N6190"/>
      <c r="O6190"/>
      <c r="P6190"/>
      <c r="Q6190"/>
      <c r="R6190"/>
      <c r="S6190"/>
      <c r="T6190"/>
      <c r="U6190"/>
      <c r="V6190"/>
      <c r="W6190"/>
      <c r="X6190"/>
      <c r="Y6190"/>
      <c r="Z6190"/>
      <c r="AA6190"/>
      <c r="AB6190"/>
      <c r="AC6190"/>
      <c r="AD6190"/>
      <c r="AE6190"/>
      <c r="AF6190"/>
      <c r="AG6190"/>
      <c r="AH6190"/>
      <c r="AI6190"/>
      <c r="AJ6190"/>
      <c r="AK6190"/>
      <c r="AL6190"/>
      <c r="AM6190"/>
      <c r="AN6190"/>
      <c r="AO6190"/>
      <c r="AP6190"/>
      <c r="AQ6190"/>
      <c r="AR6190"/>
      <c r="AS6190"/>
      <c r="AT6190"/>
      <c r="AU6190"/>
      <c r="AV6190"/>
      <c r="AW6190"/>
      <c r="AX6190"/>
      <c r="AY6190"/>
      <c r="AZ6190"/>
      <c r="BA6190"/>
      <c r="BB6190"/>
      <c r="BC6190"/>
      <c r="BD6190"/>
      <c r="BE6190"/>
      <c r="BF6190"/>
      <c r="BG6190"/>
      <c r="BH6190"/>
      <c r="BI6190"/>
      <c r="BJ6190"/>
      <c r="BK6190"/>
      <c r="BL6190"/>
      <c r="BM6190"/>
      <c r="BN6190"/>
      <c r="BO6190"/>
      <c r="BP6190"/>
      <c r="BQ6190"/>
      <c r="BR6190"/>
      <c r="BS6190"/>
      <c r="BT6190"/>
      <c r="BU6190"/>
      <c r="BV6190"/>
      <c r="BW6190"/>
      <c r="BX6190"/>
      <c r="BY6190"/>
      <c r="BZ6190"/>
      <c r="CA6190"/>
      <c r="CB6190"/>
      <c r="CC6190"/>
      <c r="CD6190"/>
      <c r="CE6190"/>
      <c r="CF6190"/>
      <c r="CG6190"/>
      <c r="CH6190"/>
      <c r="CI6190"/>
      <c r="CJ6190"/>
      <c r="CK6190"/>
      <c r="CL6190"/>
      <c r="CM6190"/>
      <c r="CN6190"/>
      <c r="CO6190"/>
      <c r="CP6190"/>
      <c r="CQ6190"/>
      <c r="CR6190"/>
      <c r="CS6190"/>
      <c r="CT6190"/>
      <c r="CU6190"/>
      <c r="CV6190"/>
    </row>
    <row r="6191" spans="10:100" x14ac:dyDescent="0.25">
      <c r="J6191"/>
      <c r="K6191"/>
      <c r="L6191"/>
      <c r="M6191"/>
      <c r="N6191"/>
      <c r="O6191"/>
      <c r="P6191"/>
      <c r="Q6191"/>
      <c r="R6191"/>
      <c r="S6191"/>
      <c r="T6191"/>
      <c r="U6191"/>
      <c r="V6191"/>
      <c r="W6191"/>
      <c r="X6191"/>
      <c r="Y6191"/>
      <c r="Z6191"/>
      <c r="AA6191"/>
      <c r="AB6191"/>
      <c r="AC6191"/>
      <c r="AD6191"/>
      <c r="AE6191"/>
      <c r="AF6191"/>
      <c r="AG6191"/>
      <c r="AH6191"/>
      <c r="AI6191"/>
      <c r="AJ6191"/>
      <c r="AK6191"/>
      <c r="AL6191"/>
      <c r="AM6191"/>
      <c r="AN6191"/>
      <c r="AO6191"/>
      <c r="AP6191"/>
      <c r="AQ6191"/>
      <c r="AR6191"/>
      <c r="AS6191"/>
      <c r="AT6191"/>
      <c r="AU6191"/>
      <c r="AV6191"/>
      <c r="AW6191"/>
      <c r="AX6191"/>
      <c r="AY6191"/>
      <c r="AZ6191"/>
      <c r="BA6191"/>
      <c r="BB6191"/>
      <c r="BC6191"/>
      <c r="BD6191"/>
      <c r="BE6191"/>
      <c r="BF6191"/>
      <c r="BG6191"/>
      <c r="BH6191"/>
      <c r="BI6191"/>
      <c r="BJ6191"/>
      <c r="BK6191"/>
      <c r="BL6191"/>
      <c r="BM6191"/>
      <c r="BN6191"/>
      <c r="BO6191"/>
      <c r="BP6191"/>
      <c r="BQ6191"/>
      <c r="BR6191"/>
      <c r="BS6191"/>
      <c r="BT6191"/>
      <c r="BU6191"/>
      <c r="BV6191"/>
      <c r="BW6191"/>
      <c r="BX6191"/>
      <c r="BY6191"/>
      <c r="BZ6191"/>
      <c r="CA6191"/>
      <c r="CB6191"/>
      <c r="CC6191"/>
      <c r="CD6191"/>
      <c r="CE6191"/>
      <c r="CF6191"/>
      <c r="CG6191"/>
      <c r="CH6191"/>
      <c r="CI6191"/>
      <c r="CJ6191"/>
      <c r="CK6191"/>
      <c r="CL6191"/>
      <c r="CM6191"/>
      <c r="CN6191"/>
      <c r="CO6191"/>
      <c r="CP6191"/>
      <c r="CQ6191"/>
      <c r="CR6191"/>
      <c r="CS6191"/>
      <c r="CT6191"/>
      <c r="CU6191"/>
      <c r="CV6191"/>
    </row>
    <row r="6192" spans="10:100" x14ac:dyDescent="0.25">
      <c r="J6192"/>
      <c r="K6192"/>
      <c r="L6192"/>
      <c r="M6192"/>
      <c r="N6192"/>
      <c r="O6192"/>
      <c r="P6192"/>
      <c r="Q6192"/>
      <c r="R6192"/>
      <c r="S6192"/>
      <c r="T6192"/>
      <c r="U6192"/>
      <c r="V6192"/>
      <c r="W6192"/>
      <c r="X6192"/>
      <c r="Y6192"/>
      <c r="Z6192"/>
      <c r="AA6192"/>
      <c r="AB6192"/>
      <c r="AC6192"/>
      <c r="AD6192"/>
      <c r="AE6192"/>
      <c r="AF6192"/>
      <c r="AG6192"/>
      <c r="AH6192"/>
      <c r="AI6192"/>
      <c r="AJ6192"/>
      <c r="AK6192"/>
      <c r="AL6192"/>
      <c r="AM6192"/>
      <c r="AN6192"/>
      <c r="AO6192"/>
      <c r="AP6192"/>
      <c r="AQ6192"/>
      <c r="AR6192"/>
      <c r="AS6192"/>
      <c r="AT6192"/>
      <c r="AU6192"/>
      <c r="AV6192"/>
      <c r="AW6192"/>
      <c r="AX6192"/>
      <c r="AY6192"/>
      <c r="AZ6192"/>
      <c r="BA6192"/>
      <c r="BB6192"/>
      <c r="BC6192"/>
      <c r="BD6192"/>
      <c r="BE6192"/>
      <c r="BF6192"/>
      <c r="BG6192"/>
      <c r="BH6192"/>
      <c r="BI6192"/>
      <c r="BJ6192"/>
      <c r="BK6192"/>
      <c r="BL6192"/>
      <c r="BM6192"/>
      <c r="BN6192"/>
      <c r="BO6192"/>
      <c r="BP6192"/>
      <c r="BQ6192"/>
      <c r="BR6192"/>
      <c r="BS6192"/>
      <c r="BT6192"/>
      <c r="BU6192"/>
      <c r="BV6192"/>
      <c r="BW6192"/>
      <c r="BX6192"/>
      <c r="BY6192"/>
      <c r="BZ6192"/>
      <c r="CA6192"/>
      <c r="CB6192"/>
      <c r="CC6192"/>
      <c r="CD6192"/>
      <c r="CE6192"/>
      <c r="CF6192"/>
      <c r="CG6192"/>
      <c r="CH6192"/>
      <c r="CI6192"/>
      <c r="CJ6192"/>
      <c r="CK6192"/>
      <c r="CL6192"/>
      <c r="CM6192"/>
      <c r="CN6192"/>
      <c r="CO6192"/>
      <c r="CP6192"/>
      <c r="CQ6192"/>
      <c r="CR6192"/>
      <c r="CS6192"/>
      <c r="CT6192"/>
      <c r="CU6192"/>
      <c r="CV6192"/>
    </row>
    <row r="6193" spans="10:100" x14ac:dyDescent="0.25">
      <c r="J6193"/>
      <c r="K6193"/>
      <c r="L6193"/>
      <c r="M6193"/>
      <c r="N6193"/>
      <c r="O6193"/>
      <c r="P6193"/>
      <c r="Q6193"/>
      <c r="R6193"/>
      <c r="S6193"/>
      <c r="T6193"/>
      <c r="U6193"/>
      <c r="V6193"/>
      <c r="W6193"/>
      <c r="X6193"/>
      <c r="Y6193"/>
      <c r="Z6193"/>
      <c r="AA6193"/>
      <c r="AB6193"/>
      <c r="AC6193"/>
      <c r="AD6193"/>
      <c r="AE6193"/>
      <c r="AF6193"/>
      <c r="AG6193"/>
      <c r="AH6193"/>
      <c r="AI6193"/>
      <c r="AJ6193"/>
      <c r="AK6193"/>
      <c r="AL6193"/>
      <c r="AM6193"/>
      <c r="AN6193"/>
      <c r="AO6193"/>
      <c r="AP6193"/>
      <c r="AQ6193"/>
      <c r="AR6193"/>
      <c r="AS6193"/>
      <c r="AT6193"/>
      <c r="AU6193"/>
      <c r="AV6193"/>
      <c r="AW6193"/>
      <c r="AX6193"/>
      <c r="AY6193"/>
      <c r="AZ6193"/>
      <c r="BA6193"/>
      <c r="BB6193"/>
      <c r="BC6193"/>
      <c r="BD6193"/>
      <c r="BE6193"/>
      <c r="BF6193"/>
      <c r="BG6193"/>
      <c r="BH6193"/>
      <c r="BI6193"/>
      <c r="BJ6193"/>
      <c r="BK6193"/>
      <c r="BL6193"/>
      <c r="BM6193"/>
      <c r="BN6193"/>
      <c r="BO6193"/>
      <c r="BP6193"/>
      <c r="BQ6193"/>
      <c r="BR6193"/>
      <c r="BS6193"/>
      <c r="BT6193"/>
      <c r="BU6193"/>
      <c r="BV6193"/>
      <c r="BW6193"/>
      <c r="BX6193"/>
      <c r="BY6193"/>
      <c r="BZ6193"/>
      <c r="CA6193"/>
      <c r="CB6193"/>
      <c r="CC6193"/>
      <c r="CD6193"/>
      <c r="CE6193"/>
      <c r="CF6193"/>
      <c r="CG6193"/>
      <c r="CH6193"/>
      <c r="CI6193"/>
      <c r="CJ6193"/>
      <c r="CK6193"/>
      <c r="CL6193"/>
      <c r="CM6193"/>
      <c r="CN6193"/>
      <c r="CO6193"/>
      <c r="CP6193"/>
      <c r="CQ6193"/>
      <c r="CR6193"/>
      <c r="CS6193"/>
      <c r="CT6193"/>
      <c r="CU6193"/>
      <c r="CV6193"/>
    </row>
    <row r="6194" spans="10:100" x14ac:dyDescent="0.25">
      <c r="J6194"/>
      <c r="K6194"/>
      <c r="L6194"/>
      <c r="M6194"/>
      <c r="N6194"/>
      <c r="O6194"/>
      <c r="P6194"/>
      <c r="Q6194"/>
      <c r="R6194"/>
      <c r="S6194"/>
      <c r="T6194"/>
      <c r="U6194"/>
      <c r="V6194"/>
      <c r="W6194"/>
      <c r="X6194"/>
      <c r="Y6194"/>
      <c r="Z6194"/>
      <c r="AA6194"/>
      <c r="AB6194"/>
      <c r="AC6194"/>
      <c r="AD6194"/>
      <c r="AE6194"/>
      <c r="AF6194"/>
      <c r="AG6194"/>
      <c r="AH6194"/>
      <c r="AI6194"/>
      <c r="AJ6194"/>
      <c r="AK6194"/>
      <c r="AL6194"/>
      <c r="AM6194"/>
      <c r="AN6194"/>
      <c r="AO6194"/>
      <c r="AP6194"/>
      <c r="AQ6194"/>
      <c r="AR6194"/>
      <c r="AS6194"/>
      <c r="AT6194"/>
      <c r="AU6194"/>
      <c r="AV6194"/>
      <c r="AW6194"/>
      <c r="AX6194"/>
      <c r="AY6194"/>
      <c r="AZ6194"/>
      <c r="BA6194"/>
      <c r="BB6194"/>
      <c r="BC6194"/>
      <c r="BD6194"/>
      <c r="BE6194"/>
      <c r="BF6194"/>
      <c r="BG6194"/>
      <c r="BH6194"/>
      <c r="BI6194"/>
      <c r="BJ6194"/>
      <c r="BK6194"/>
      <c r="BL6194"/>
      <c r="BM6194"/>
      <c r="BN6194"/>
      <c r="BO6194"/>
      <c r="BP6194"/>
      <c r="BQ6194"/>
      <c r="BR6194"/>
      <c r="BS6194"/>
      <c r="BT6194"/>
      <c r="BU6194"/>
      <c r="BV6194"/>
      <c r="BW6194"/>
      <c r="BX6194"/>
      <c r="BY6194"/>
      <c r="BZ6194"/>
      <c r="CA6194"/>
      <c r="CB6194"/>
      <c r="CC6194"/>
      <c r="CD6194"/>
      <c r="CE6194"/>
      <c r="CF6194"/>
      <c r="CG6194"/>
      <c r="CH6194"/>
      <c r="CI6194"/>
      <c r="CJ6194"/>
      <c r="CK6194"/>
      <c r="CL6194"/>
      <c r="CM6194"/>
      <c r="CN6194"/>
      <c r="CO6194"/>
      <c r="CP6194"/>
      <c r="CQ6194"/>
      <c r="CR6194"/>
      <c r="CS6194"/>
      <c r="CT6194"/>
      <c r="CU6194"/>
      <c r="CV6194"/>
    </row>
    <row r="6195" spans="10:100" x14ac:dyDescent="0.25">
      <c r="J6195"/>
      <c r="K6195"/>
      <c r="L6195"/>
      <c r="M6195"/>
      <c r="N6195"/>
      <c r="O6195"/>
      <c r="P6195"/>
      <c r="Q6195"/>
      <c r="R6195"/>
      <c r="S6195"/>
      <c r="T6195"/>
      <c r="U6195"/>
      <c r="V6195"/>
      <c r="W6195"/>
      <c r="X6195"/>
      <c r="Y6195"/>
      <c r="Z6195"/>
      <c r="AA6195"/>
      <c r="AB6195"/>
      <c r="AC6195"/>
      <c r="AD6195"/>
      <c r="AE6195"/>
      <c r="AF6195"/>
      <c r="AG6195"/>
      <c r="AH6195"/>
      <c r="AI6195"/>
      <c r="AJ6195"/>
      <c r="AK6195"/>
      <c r="AL6195"/>
      <c r="AM6195"/>
      <c r="AN6195"/>
      <c r="AO6195"/>
      <c r="AP6195"/>
      <c r="AQ6195"/>
      <c r="AR6195"/>
      <c r="AS6195"/>
      <c r="AT6195"/>
      <c r="AU6195"/>
      <c r="AV6195"/>
      <c r="AW6195"/>
      <c r="AX6195"/>
      <c r="AY6195"/>
      <c r="AZ6195"/>
      <c r="BA6195"/>
      <c r="BB6195"/>
      <c r="BC6195"/>
      <c r="BD6195"/>
      <c r="BE6195"/>
      <c r="BF6195"/>
      <c r="BG6195"/>
      <c r="BH6195"/>
      <c r="BI6195"/>
      <c r="BJ6195"/>
      <c r="BK6195"/>
      <c r="BL6195"/>
      <c r="BM6195"/>
      <c r="BN6195"/>
      <c r="BO6195"/>
      <c r="BP6195"/>
      <c r="BQ6195"/>
      <c r="BR6195"/>
      <c r="BS6195"/>
      <c r="BT6195"/>
      <c r="BU6195"/>
      <c r="BV6195"/>
      <c r="BW6195"/>
      <c r="BX6195"/>
      <c r="BY6195"/>
      <c r="BZ6195"/>
      <c r="CA6195"/>
      <c r="CB6195"/>
      <c r="CC6195"/>
      <c r="CD6195"/>
      <c r="CE6195"/>
      <c r="CF6195"/>
      <c r="CG6195"/>
      <c r="CH6195"/>
      <c r="CI6195"/>
      <c r="CJ6195"/>
      <c r="CK6195"/>
      <c r="CL6195"/>
      <c r="CM6195"/>
      <c r="CN6195"/>
      <c r="CO6195"/>
      <c r="CP6195"/>
      <c r="CQ6195"/>
      <c r="CR6195"/>
      <c r="CS6195"/>
      <c r="CT6195"/>
      <c r="CU6195"/>
      <c r="CV6195"/>
    </row>
    <row r="6196" spans="10:100" x14ac:dyDescent="0.25">
      <c r="J6196"/>
      <c r="K6196"/>
      <c r="L6196"/>
      <c r="M6196"/>
      <c r="N6196"/>
      <c r="O6196"/>
      <c r="P6196"/>
      <c r="Q6196"/>
      <c r="R6196"/>
      <c r="S6196"/>
      <c r="T6196"/>
      <c r="U6196"/>
      <c r="V6196"/>
      <c r="W6196"/>
      <c r="X6196"/>
      <c r="Y6196"/>
      <c r="Z6196"/>
      <c r="AA6196"/>
      <c r="AB6196"/>
      <c r="AC6196"/>
      <c r="AD6196"/>
      <c r="AE6196"/>
      <c r="AF6196"/>
      <c r="AG6196"/>
      <c r="AH6196"/>
      <c r="AI6196"/>
      <c r="AJ6196"/>
      <c r="AK6196"/>
      <c r="AL6196"/>
      <c r="AM6196"/>
      <c r="AN6196"/>
      <c r="AO6196"/>
      <c r="AP6196"/>
      <c r="AQ6196"/>
      <c r="AR6196"/>
      <c r="AS6196"/>
      <c r="AT6196"/>
      <c r="AU6196"/>
      <c r="AV6196"/>
      <c r="AW6196"/>
      <c r="AX6196"/>
      <c r="AY6196"/>
      <c r="AZ6196"/>
      <c r="BA6196"/>
      <c r="BB6196"/>
      <c r="BC6196"/>
      <c r="BD6196"/>
      <c r="BE6196"/>
      <c r="BF6196"/>
      <c r="BG6196"/>
      <c r="BH6196"/>
      <c r="BI6196"/>
      <c r="BJ6196"/>
      <c r="BK6196"/>
      <c r="BL6196"/>
      <c r="BM6196"/>
      <c r="BN6196"/>
      <c r="BO6196"/>
      <c r="BP6196"/>
      <c r="BQ6196"/>
      <c r="BR6196"/>
      <c r="BS6196"/>
      <c r="BT6196"/>
      <c r="BU6196"/>
      <c r="BV6196"/>
      <c r="BW6196"/>
      <c r="BX6196"/>
      <c r="BY6196"/>
      <c r="BZ6196"/>
      <c r="CA6196"/>
      <c r="CB6196"/>
      <c r="CC6196"/>
      <c r="CD6196"/>
      <c r="CE6196"/>
      <c r="CF6196"/>
      <c r="CG6196"/>
      <c r="CH6196"/>
      <c r="CI6196"/>
      <c r="CJ6196"/>
      <c r="CK6196"/>
      <c r="CL6196"/>
      <c r="CM6196"/>
      <c r="CN6196"/>
      <c r="CO6196"/>
      <c r="CP6196"/>
      <c r="CQ6196"/>
      <c r="CR6196"/>
      <c r="CS6196"/>
      <c r="CT6196"/>
      <c r="CU6196"/>
      <c r="CV6196"/>
    </row>
    <row r="6197" spans="10:100" x14ac:dyDescent="0.25">
      <c r="J6197"/>
      <c r="K6197"/>
      <c r="L6197"/>
      <c r="M6197"/>
      <c r="N6197"/>
      <c r="O6197"/>
      <c r="P6197"/>
      <c r="Q6197"/>
      <c r="R6197"/>
      <c r="S6197"/>
      <c r="T6197"/>
      <c r="U6197"/>
      <c r="V6197"/>
      <c r="W6197"/>
      <c r="X6197"/>
      <c r="Y6197"/>
      <c r="Z6197"/>
      <c r="AA6197"/>
      <c r="AB6197"/>
      <c r="AC6197"/>
      <c r="AD6197"/>
      <c r="AE6197"/>
      <c r="AF6197"/>
      <c r="AG6197"/>
      <c r="AH6197"/>
      <c r="AI6197"/>
      <c r="AJ6197"/>
      <c r="AK6197"/>
      <c r="AL6197"/>
      <c r="AM6197"/>
      <c r="AN6197"/>
      <c r="AO6197"/>
      <c r="AP6197"/>
      <c r="AQ6197"/>
      <c r="AR6197"/>
      <c r="AS6197"/>
      <c r="AT6197"/>
      <c r="AU6197"/>
      <c r="AV6197"/>
      <c r="AW6197"/>
      <c r="AX6197"/>
      <c r="AY6197"/>
      <c r="AZ6197"/>
      <c r="BA6197"/>
      <c r="BB6197"/>
      <c r="BC6197"/>
      <c r="BD6197"/>
      <c r="BE6197"/>
      <c r="BF6197"/>
      <c r="BG6197"/>
      <c r="BH6197"/>
      <c r="BI6197"/>
      <c r="BJ6197"/>
      <c r="BK6197"/>
      <c r="BL6197"/>
      <c r="BM6197"/>
      <c r="BN6197"/>
      <c r="BO6197"/>
      <c r="BP6197"/>
      <c r="BQ6197"/>
      <c r="BR6197"/>
      <c r="BS6197"/>
      <c r="BT6197"/>
      <c r="BU6197"/>
      <c r="BV6197"/>
      <c r="BW6197"/>
      <c r="BX6197"/>
      <c r="BY6197"/>
      <c r="BZ6197"/>
      <c r="CA6197"/>
      <c r="CB6197"/>
      <c r="CC6197"/>
      <c r="CD6197"/>
      <c r="CE6197"/>
      <c r="CF6197"/>
      <c r="CG6197"/>
      <c r="CH6197"/>
      <c r="CI6197"/>
      <c r="CJ6197"/>
      <c r="CK6197"/>
      <c r="CL6197"/>
      <c r="CM6197"/>
      <c r="CN6197"/>
      <c r="CO6197"/>
      <c r="CP6197"/>
      <c r="CQ6197"/>
      <c r="CR6197"/>
      <c r="CS6197"/>
      <c r="CT6197"/>
      <c r="CU6197"/>
      <c r="CV6197"/>
    </row>
    <row r="6198" spans="10:100" x14ac:dyDescent="0.25">
      <c r="J6198"/>
      <c r="K6198"/>
      <c r="L6198"/>
      <c r="M6198"/>
      <c r="N6198"/>
      <c r="O6198"/>
      <c r="P6198"/>
      <c r="Q6198"/>
      <c r="R6198"/>
      <c r="S6198"/>
      <c r="T6198"/>
      <c r="U6198"/>
      <c r="V6198"/>
      <c r="W6198"/>
      <c r="X6198"/>
      <c r="Y6198"/>
      <c r="Z6198"/>
      <c r="AA6198"/>
      <c r="AB6198"/>
      <c r="AC6198"/>
      <c r="AD6198"/>
      <c r="AE6198"/>
      <c r="AF6198"/>
      <c r="AG6198"/>
      <c r="AH6198"/>
      <c r="AI6198"/>
      <c r="AJ6198"/>
      <c r="AK6198"/>
      <c r="AL6198"/>
      <c r="AM6198"/>
      <c r="AN6198"/>
      <c r="AO6198"/>
      <c r="AP6198"/>
      <c r="AQ6198"/>
      <c r="AR6198"/>
      <c r="AS6198"/>
      <c r="AT6198"/>
      <c r="AU6198"/>
      <c r="AV6198"/>
      <c r="AW6198"/>
      <c r="AX6198"/>
      <c r="AY6198"/>
      <c r="AZ6198"/>
      <c r="BA6198"/>
      <c r="BB6198"/>
      <c r="BC6198"/>
      <c r="BD6198"/>
      <c r="BE6198"/>
      <c r="BF6198"/>
      <c r="BG6198"/>
      <c r="BH6198"/>
      <c r="BI6198"/>
      <c r="BJ6198"/>
      <c r="BK6198"/>
      <c r="BL6198"/>
      <c r="BM6198"/>
      <c r="BN6198"/>
      <c r="BO6198"/>
      <c r="BP6198"/>
      <c r="BQ6198"/>
      <c r="BR6198"/>
      <c r="BS6198"/>
      <c r="BT6198"/>
      <c r="BU6198"/>
      <c r="BV6198"/>
      <c r="BW6198"/>
      <c r="BX6198"/>
      <c r="BY6198"/>
      <c r="BZ6198"/>
      <c r="CA6198"/>
      <c r="CB6198"/>
      <c r="CC6198"/>
      <c r="CD6198"/>
      <c r="CE6198"/>
      <c r="CF6198"/>
      <c r="CG6198"/>
      <c r="CH6198"/>
      <c r="CI6198"/>
      <c r="CJ6198"/>
      <c r="CK6198"/>
      <c r="CL6198"/>
      <c r="CM6198"/>
      <c r="CN6198"/>
      <c r="CO6198"/>
      <c r="CP6198"/>
      <c r="CQ6198"/>
      <c r="CR6198"/>
      <c r="CS6198"/>
      <c r="CT6198"/>
      <c r="CU6198"/>
      <c r="CV6198"/>
    </row>
    <row r="6199" spans="10:100" x14ac:dyDescent="0.25">
      <c r="J6199"/>
      <c r="K6199"/>
      <c r="L6199"/>
      <c r="M6199"/>
      <c r="N6199"/>
      <c r="O6199"/>
      <c r="P6199"/>
      <c r="Q6199"/>
      <c r="R6199"/>
      <c r="S6199"/>
      <c r="T6199"/>
      <c r="U6199"/>
      <c r="V6199"/>
      <c r="W6199"/>
      <c r="X6199"/>
      <c r="Y6199"/>
      <c r="Z6199"/>
      <c r="AA6199"/>
      <c r="AB6199"/>
      <c r="AC6199"/>
      <c r="AD6199"/>
      <c r="AE6199"/>
      <c r="AF6199"/>
      <c r="AG6199"/>
      <c r="AH6199"/>
      <c r="AI6199"/>
      <c r="AJ6199"/>
      <c r="AK6199"/>
      <c r="AL6199"/>
      <c r="AM6199"/>
      <c r="AN6199"/>
      <c r="AO6199"/>
      <c r="AP6199"/>
      <c r="AQ6199"/>
      <c r="AR6199"/>
      <c r="AS6199"/>
      <c r="AT6199"/>
      <c r="AU6199"/>
      <c r="AV6199"/>
      <c r="AW6199"/>
      <c r="AX6199"/>
      <c r="AY6199"/>
      <c r="AZ6199"/>
      <c r="BA6199"/>
      <c r="BB6199"/>
      <c r="BC6199"/>
      <c r="BD6199"/>
      <c r="BE6199"/>
      <c r="BF6199"/>
      <c r="BG6199"/>
      <c r="BH6199"/>
      <c r="BI6199"/>
      <c r="BJ6199"/>
      <c r="BK6199"/>
      <c r="BL6199"/>
      <c r="BM6199"/>
      <c r="BN6199"/>
      <c r="BO6199"/>
      <c r="BP6199"/>
      <c r="BQ6199"/>
      <c r="BR6199"/>
      <c r="BS6199"/>
      <c r="BT6199"/>
      <c r="BU6199"/>
      <c r="BV6199"/>
      <c r="BW6199"/>
      <c r="BX6199"/>
      <c r="BY6199"/>
      <c r="BZ6199"/>
      <c r="CA6199"/>
      <c r="CB6199"/>
      <c r="CC6199"/>
      <c r="CD6199"/>
      <c r="CE6199"/>
      <c r="CF6199"/>
      <c r="CG6199"/>
      <c r="CH6199"/>
      <c r="CI6199"/>
      <c r="CJ6199"/>
      <c r="CK6199"/>
      <c r="CL6199"/>
      <c r="CM6199"/>
      <c r="CN6199"/>
      <c r="CO6199"/>
      <c r="CP6199"/>
      <c r="CQ6199"/>
      <c r="CR6199"/>
      <c r="CS6199"/>
      <c r="CT6199"/>
      <c r="CU6199"/>
      <c r="CV6199"/>
    </row>
    <row r="6200" spans="10:100" x14ac:dyDescent="0.25">
      <c r="J6200"/>
      <c r="K6200"/>
      <c r="L6200"/>
      <c r="M6200"/>
      <c r="N6200"/>
      <c r="O6200"/>
      <c r="P6200"/>
      <c r="Q6200"/>
      <c r="R6200"/>
      <c r="S6200"/>
      <c r="T6200"/>
      <c r="U6200"/>
      <c r="V6200"/>
      <c r="W6200"/>
      <c r="X6200"/>
      <c r="Y6200"/>
      <c r="Z6200"/>
      <c r="AA6200"/>
      <c r="AB6200"/>
      <c r="AC6200"/>
      <c r="AD6200"/>
      <c r="AE6200"/>
      <c r="AF6200"/>
      <c r="AG6200"/>
      <c r="AH6200"/>
      <c r="AI6200"/>
      <c r="AJ6200"/>
      <c r="AK6200"/>
      <c r="AL6200"/>
      <c r="AM6200"/>
      <c r="AN6200"/>
      <c r="AO6200"/>
      <c r="AP6200"/>
      <c r="AQ6200"/>
      <c r="AR6200"/>
      <c r="AS6200"/>
      <c r="AT6200"/>
      <c r="AU6200"/>
      <c r="AV6200"/>
      <c r="AW6200"/>
      <c r="AX6200"/>
      <c r="AY6200"/>
      <c r="AZ6200"/>
      <c r="BA6200"/>
      <c r="BB6200"/>
      <c r="BC6200"/>
      <c r="BD6200"/>
      <c r="BE6200"/>
      <c r="BF6200"/>
      <c r="BG6200"/>
      <c r="BH6200"/>
      <c r="BI6200"/>
      <c r="BJ6200"/>
      <c r="BK6200"/>
      <c r="BL6200"/>
      <c r="BM6200"/>
      <c r="BN6200"/>
      <c r="BO6200"/>
      <c r="BP6200"/>
      <c r="BQ6200"/>
      <c r="BR6200"/>
      <c r="BS6200"/>
      <c r="BT6200"/>
      <c r="BU6200"/>
      <c r="BV6200"/>
      <c r="BW6200"/>
      <c r="BX6200"/>
      <c r="BY6200"/>
      <c r="BZ6200"/>
      <c r="CA6200"/>
      <c r="CB6200"/>
      <c r="CC6200"/>
      <c r="CD6200"/>
      <c r="CE6200"/>
      <c r="CF6200"/>
      <c r="CG6200"/>
      <c r="CH6200"/>
      <c r="CI6200"/>
      <c r="CJ6200"/>
      <c r="CK6200"/>
      <c r="CL6200"/>
      <c r="CM6200"/>
      <c r="CN6200"/>
      <c r="CO6200"/>
      <c r="CP6200"/>
      <c r="CQ6200"/>
      <c r="CR6200"/>
      <c r="CS6200"/>
      <c r="CT6200"/>
      <c r="CU6200"/>
      <c r="CV6200"/>
    </row>
    <row r="6201" spans="10:100" x14ac:dyDescent="0.25">
      <c r="J6201"/>
      <c r="K6201"/>
      <c r="L6201"/>
      <c r="M6201"/>
      <c r="N6201"/>
      <c r="O6201"/>
      <c r="P6201"/>
      <c r="Q6201"/>
      <c r="R6201"/>
      <c r="S6201"/>
      <c r="T6201"/>
      <c r="U6201"/>
      <c r="V6201"/>
      <c r="W6201"/>
      <c r="X6201"/>
      <c r="Y6201"/>
      <c r="Z6201"/>
      <c r="AA6201"/>
      <c r="AB6201"/>
      <c r="AC6201"/>
      <c r="AD6201"/>
      <c r="AE6201"/>
      <c r="AF6201"/>
      <c r="AG6201"/>
      <c r="AH6201"/>
      <c r="AI6201"/>
      <c r="AJ6201"/>
      <c r="AK6201"/>
      <c r="AL6201"/>
      <c r="AM6201"/>
      <c r="AN6201"/>
      <c r="AO6201"/>
      <c r="AP6201"/>
      <c r="AQ6201"/>
      <c r="AR6201"/>
      <c r="AS6201"/>
      <c r="AT6201"/>
      <c r="AU6201"/>
      <c r="AV6201"/>
      <c r="AW6201"/>
      <c r="AX6201"/>
      <c r="AY6201"/>
      <c r="AZ6201"/>
      <c r="BA6201"/>
      <c r="BB6201"/>
      <c r="BC6201"/>
      <c r="BD6201"/>
      <c r="BE6201"/>
      <c r="BF6201"/>
      <c r="BG6201"/>
      <c r="BH6201"/>
      <c r="BI6201"/>
      <c r="BJ6201"/>
      <c r="BK6201"/>
      <c r="BL6201"/>
      <c r="BM6201"/>
      <c r="BN6201"/>
      <c r="BO6201"/>
      <c r="BP6201"/>
      <c r="BQ6201"/>
      <c r="BR6201"/>
      <c r="BS6201"/>
      <c r="BT6201"/>
      <c r="BU6201"/>
      <c r="BV6201"/>
      <c r="BW6201"/>
      <c r="BX6201"/>
      <c r="BY6201"/>
      <c r="BZ6201"/>
      <c r="CA6201"/>
      <c r="CB6201"/>
      <c r="CC6201"/>
      <c r="CD6201"/>
      <c r="CE6201"/>
      <c r="CF6201"/>
      <c r="CG6201"/>
      <c r="CH6201"/>
      <c r="CI6201"/>
      <c r="CJ6201"/>
      <c r="CK6201"/>
      <c r="CL6201"/>
      <c r="CM6201"/>
      <c r="CN6201"/>
      <c r="CO6201"/>
      <c r="CP6201"/>
      <c r="CQ6201"/>
      <c r="CR6201"/>
      <c r="CS6201"/>
      <c r="CT6201"/>
      <c r="CU6201"/>
      <c r="CV6201"/>
    </row>
    <row r="6202" spans="10:100" x14ac:dyDescent="0.25">
      <c r="J6202"/>
      <c r="K6202"/>
      <c r="L6202"/>
      <c r="M6202"/>
      <c r="N6202"/>
      <c r="O6202"/>
      <c r="P6202"/>
      <c r="Q6202"/>
      <c r="R6202"/>
      <c r="S6202"/>
      <c r="T6202"/>
      <c r="U6202"/>
      <c r="V6202"/>
      <c r="W6202"/>
      <c r="X6202"/>
      <c r="Y6202"/>
      <c r="Z6202"/>
      <c r="AA6202"/>
      <c r="AB6202"/>
      <c r="AC6202"/>
      <c r="AD6202"/>
      <c r="AE6202"/>
      <c r="AF6202"/>
      <c r="AG6202"/>
      <c r="AH6202"/>
      <c r="AI6202"/>
      <c r="AJ6202"/>
      <c r="AK6202"/>
      <c r="AL6202"/>
      <c r="AM6202"/>
      <c r="AN6202"/>
      <c r="AO6202"/>
      <c r="AP6202"/>
      <c r="AQ6202"/>
      <c r="AR6202"/>
      <c r="AS6202"/>
      <c r="AT6202"/>
      <c r="AU6202"/>
      <c r="AV6202"/>
      <c r="AW6202"/>
      <c r="AX6202"/>
      <c r="AY6202"/>
      <c r="AZ6202"/>
      <c r="BA6202"/>
      <c r="BB6202"/>
      <c r="BC6202"/>
      <c r="BD6202"/>
      <c r="BE6202"/>
      <c r="BF6202"/>
      <c r="BG6202"/>
      <c r="BH6202"/>
      <c r="BI6202"/>
      <c r="BJ6202"/>
      <c r="BK6202"/>
      <c r="BL6202"/>
      <c r="BM6202"/>
      <c r="BN6202"/>
      <c r="BO6202"/>
      <c r="BP6202"/>
      <c r="BQ6202"/>
      <c r="BR6202"/>
      <c r="BS6202"/>
      <c r="BT6202"/>
      <c r="BU6202"/>
      <c r="BV6202"/>
      <c r="BW6202"/>
      <c r="BX6202"/>
      <c r="BY6202"/>
      <c r="BZ6202"/>
      <c r="CA6202"/>
      <c r="CB6202"/>
      <c r="CC6202"/>
      <c r="CD6202"/>
      <c r="CE6202"/>
      <c r="CF6202"/>
      <c r="CG6202"/>
      <c r="CH6202"/>
      <c r="CI6202"/>
      <c r="CJ6202"/>
      <c r="CK6202"/>
      <c r="CL6202"/>
      <c r="CM6202"/>
      <c r="CN6202"/>
      <c r="CO6202"/>
      <c r="CP6202"/>
      <c r="CQ6202"/>
      <c r="CR6202"/>
      <c r="CS6202"/>
      <c r="CT6202"/>
      <c r="CU6202"/>
      <c r="CV6202"/>
    </row>
    <row r="6203" spans="10:100" x14ac:dyDescent="0.25">
      <c r="J6203"/>
      <c r="K6203"/>
      <c r="L6203"/>
      <c r="M6203"/>
      <c r="N6203"/>
      <c r="O6203"/>
      <c r="P6203"/>
      <c r="Q6203"/>
      <c r="R6203"/>
      <c r="S6203"/>
      <c r="T6203"/>
      <c r="U6203"/>
      <c r="V6203"/>
      <c r="W6203"/>
      <c r="X6203"/>
      <c r="Y6203"/>
      <c r="Z6203"/>
      <c r="AA6203"/>
      <c r="AB6203"/>
      <c r="AC6203"/>
      <c r="AD6203"/>
      <c r="AE6203"/>
      <c r="AF6203"/>
      <c r="AG6203"/>
      <c r="AH6203"/>
      <c r="AI6203"/>
      <c r="AJ6203"/>
      <c r="AK6203"/>
      <c r="AL6203"/>
      <c r="AM6203"/>
      <c r="AN6203"/>
      <c r="AO6203"/>
      <c r="AP6203"/>
      <c r="AQ6203"/>
      <c r="AR6203"/>
      <c r="AS6203"/>
      <c r="AT6203"/>
      <c r="AU6203"/>
      <c r="AV6203"/>
      <c r="AW6203"/>
      <c r="AX6203"/>
      <c r="AY6203"/>
      <c r="AZ6203"/>
      <c r="BA6203"/>
      <c r="BB6203"/>
      <c r="BC6203"/>
      <c r="BD6203"/>
      <c r="BE6203"/>
      <c r="BF6203"/>
      <c r="BG6203"/>
      <c r="BH6203"/>
      <c r="BI6203"/>
      <c r="BJ6203"/>
      <c r="BK6203"/>
      <c r="BL6203"/>
      <c r="BM6203"/>
      <c r="BN6203"/>
      <c r="BO6203"/>
      <c r="BP6203"/>
      <c r="BQ6203"/>
      <c r="BR6203"/>
      <c r="BS6203"/>
      <c r="BT6203"/>
      <c r="BU6203"/>
      <c r="BV6203"/>
      <c r="BW6203"/>
      <c r="BX6203"/>
      <c r="BY6203"/>
      <c r="BZ6203"/>
      <c r="CA6203"/>
      <c r="CB6203"/>
      <c r="CC6203"/>
      <c r="CD6203"/>
      <c r="CE6203"/>
      <c r="CF6203"/>
      <c r="CG6203"/>
      <c r="CH6203"/>
      <c r="CI6203"/>
      <c r="CJ6203"/>
      <c r="CK6203"/>
      <c r="CL6203"/>
      <c r="CM6203"/>
      <c r="CN6203"/>
      <c r="CO6203"/>
      <c r="CP6203"/>
      <c r="CQ6203"/>
      <c r="CR6203"/>
      <c r="CS6203"/>
      <c r="CT6203"/>
      <c r="CU6203"/>
      <c r="CV6203"/>
    </row>
    <row r="6204" spans="10:100" x14ac:dyDescent="0.25">
      <c r="J6204"/>
      <c r="K6204"/>
      <c r="L6204"/>
      <c r="M6204"/>
      <c r="N6204"/>
      <c r="O6204"/>
      <c r="P6204"/>
      <c r="Q6204"/>
      <c r="R6204"/>
      <c r="S6204"/>
      <c r="T6204"/>
      <c r="U6204"/>
      <c r="V6204"/>
      <c r="W6204"/>
      <c r="X6204"/>
      <c r="Y6204"/>
      <c r="Z6204"/>
      <c r="AA6204"/>
      <c r="AB6204"/>
      <c r="AC6204"/>
      <c r="AD6204"/>
      <c r="AE6204"/>
      <c r="AF6204"/>
      <c r="AG6204"/>
      <c r="AH6204"/>
      <c r="AI6204"/>
      <c r="AJ6204"/>
      <c r="AK6204"/>
      <c r="AL6204"/>
      <c r="AM6204"/>
      <c r="AN6204"/>
      <c r="AO6204"/>
      <c r="AP6204"/>
      <c r="AQ6204"/>
      <c r="AR6204"/>
      <c r="AS6204"/>
      <c r="AT6204"/>
      <c r="AU6204"/>
      <c r="AV6204"/>
      <c r="AW6204"/>
      <c r="AX6204"/>
      <c r="AY6204"/>
      <c r="AZ6204"/>
      <c r="BA6204"/>
      <c r="BB6204"/>
      <c r="BC6204"/>
      <c r="BD6204"/>
      <c r="BE6204"/>
      <c r="BF6204"/>
      <c r="BG6204"/>
      <c r="BH6204"/>
      <c r="BI6204"/>
      <c r="BJ6204"/>
      <c r="BK6204"/>
      <c r="BL6204"/>
      <c r="BM6204"/>
      <c r="BN6204"/>
      <c r="BO6204"/>
      <c r="BP6204"/>
      <c r="BQ6204"/>
      <c r="BR6204"/>
      <c r="BS6204"/>
      <c r="BT6204"/>
      <c r="BU6204"/>
      <c r="BV6204"/>
      <c r="BW6204"/>
      <c r="BX6204"/>
      <c r="BY6204"/>
      <c r="BZ6204"/>
      <c r="CA6204"/>
      <c r="CB6204"/>
      <c r="CC6204"/>
      <c r="CD6204"/>
      <c r="CE6204"/>
      <c r="CF6204"/>
      <c r="CG6204"/>
      <c r="CH6204"/>
      <c r="CI6204"/>
      <c r="CJ6204"/>
      <c r="CK6204"/>
      <c r="CL6204"/>
      <c r="CM6204"/>
      <c r="CN6204"/>
      <c r="CO6204"/>
      <c r="CP6204"/>
      <c r="CQ6204"/>
      <c r="CR6204"/>
      <c r="CS6204"/>
      <c r="CT6204"/>
      <c r="CU6204"/>
      <c r="CV6204"/>
    </row>
    <row r="6205" spans="10:100" x14ac:dyDescent="0.25">
      <c r="J6205"/>
      <c r="K6205"/>
      <c r="L6205"/>
      <c r="M6205"/>
      <c r="N6205"/>
      <c r="O6205"/>
      <c r="P6205"/>
      <c r="Q6205"/>
      <c r="R6205"/>
      <c r="S6205"/>
      <c r="T6205"/>
      <c r="U6205"/>
      <c r="V6205"/>
      <c r="W6205"/>
      <c r="X6205"/>
      <c r="Y6205"/>
      <c r="Z6205"/>
      <c r="AA6205"/>
      <c r="AB6205"/>
      <c r="AC6205"/>
      <c r="AD6205"/>
      <c r="AE6205"/>
      <c r="AF6205"/>
      <c r="AG6205"/>
      <c r="AH6205"/>
      <c r="AI6205"/>
      <c r="AJ6205"/>
      <c r="AK6205"/>
      <c r="AL6205"/>
      <c r="AM6205"/>
      <c r="AN6205"/>
      <c r="AO6205"/>
      <c r="AP6205"/>
      <c r="AQ6205"/>
      <c r="AR6205"/>
      <c r="AS6205"/>
      <c r="AT6205"/>
      <c r="AU6205"/>
      <c r="AV6205"/>
      <c r="AW6205"/>
      <c r="AX6205"/>
      <c r="AY6205"/>
      <c r="AZ6205"/>
      <c r="BA6205"/>
      <c r="BB6205"/>
      <c r="BC6205"/>
      <c r="BD6205"/>
      <c r="BE6205"/>
      <c r="BF6205"/>
      <c r="BG6205"/>
      <c r="BH6205"/>
      <c r="BI6205"/>
      <c r="BJ6205"/>
      <c r="BK6205"/>
      <c r="BL6205"/>
      <c r="BM6205"/>
      <c r="BN6205"/>
      <c r="BO6205"/>
      <c r="BP6205"/>
      <c r="BQ6205"/>
      <c r="BR6205"/>
      <c r="BS6205"/>
      <c r="BT6205"/>
      <c r="BU6205"/>
      <c r="BV6205"/>
      <c r="BW6205"/>
      <c r="BX6205"/>
      <c r="BY6205"/>
      <c r="BZ6205"/>
      <c r="CA6205"/>
      <c r="CB6205"/>
      <c r="CC6205"/>
      <c r="CD6205"/>
      <c r="CE6205"/>
      <c r="CF6205"/>
      <c r="CG6205"/>
      <c r="CH6205"/>
      <c r="CI6205"/>
      <c r="CJ6205"/>
      <c r="CK6205"/>
      <c r="CL6205"/>
      <c r="CM6205"/>
      <c r="CN6205"/>
      <c r="CO6205"/>
      <c r="CP6205"/>
      <c r="CQ6205"/>
      <c r="CR6205"/>
      <c r="CS6205"/>
      <c r="CT6205"/>
      <c r="CU6205"/>
      <c r="CV6205"/>
    </row>
    <row r="6206" spans="10:100" x14ac:dyDescent="0.25">
      <c r="J6206"/>
      <c r="K6206"/>
      <c r="L6206"/>
      <c r="M6206"/>
      <c r="N6206"/>
      <c r="O6206"/>
      <c r="P6206"/>
      <c r="Q6206"/>
      <c r="R6206"/>
      <c r="S6206"/>
      <c r="T6206"/>
      <c r="U6206"/>
      <c r="V6206"/>
      <c r="W6206"/>
      <c r="X6206"/>
      <c r="Y6206"/>
      <c r="Z6206"/>
      <c r="AA6206"/>
      <c r="AB6206"/>
      <c r="AC6206"/>
      <c r="AD6206"/>
      <c r="AE6206"/>
      <c r="AF6206"/>
      <c r="AG6206"/>
      <c r="AH6206"/>
      <c r="AI6206"/>
      <c r="AJ6206"/>
      <c r="AK6206"/>
      <c r="AL6206"/>
      <c r="AM6206"/>
      <c r="AN6206"/>
      <c r="AO6206"/>
      <c r="AP6206"/>
      <c r="AQ6206"/>
      <c r="AR6206"/>
      <c r="AS6206"/>
      <c r="AT6206"/>
      <c r="AU6206"/>
      <c r="AV6206"/>
      <c r="AW6206"/>
      <c r="AX6206"/>
      <c r="AY6206"/>
      <c r="AZ6206"/>
      <c r="BA6206"/>
      <c r="BB6206"/>
      <c r="BC6206"/>
      <c r="BD6206"/>
      <c r="BE6206"/>
      <c r="BF6206"/>
      <c r="BG6206"/>
      <c r="BH6206"/>
      <c r="BI6206"/>
      <c r="BJ6206"/>
      <c r="BK6206"/>
      <c r="BL6206"/>
      <c r="BM6206"/>
      <c r="BN6206"/>
      <c r="BO6206"/>
      <c r="BP6206"/>
      <c r="BQ6206"/>
      <c r="BR6206"/>
      <c r="BS6206"/>
      <c r="BT6206"/>
      <c r="BU6206"/>
      <c r="BV6206"/>
      <c r="BW6206"/>
      <c r="BX6206"/>
      <c r="BY6206"/>
      <c r="BZ6206"/>
      <c r="CA6206"/>
      <c r="CB6206"/>
      <c r="CC6206"/>
      <c r="CD6206"/>
      <c r="CE6206"/>
      <c r="CF6206"/>
      <c r="CG6206"/>
      <c r="CH6206"/>
      <c r="CI6206"/>
      <c r="CJ6206"/>
      <c r="CK6206"/>
      <c r="CL6206"/>
      <c r="CM6206"/>
      <c r="CN6206"/>
      <c r="CO6206"/>
      <c r="CP6206"/>
      <c r="CQ6206"/>
      <c r="CR6206"/>
      <c r="CS6206"/>
      <c r="CT6206"/>
      <c r="CU6206"/>
      <c r="CV6206"/>
    </row>
    <row r="6207" spans="10:100" x14ac:dyDescent="0.25">
      <c r="J6207"/>
      <c r="K6207"/>
      <c r="L6207"/>
      <c r="M6207"/>
      <c r="N6207"/>
      <c r="O6207"/>
      <c r="P6207"/>
      <c r="Q6207"/>
      <c r="R6207"/>
      <c r="S6207"/>
      <c r="T6207"/>
      <c r="U6207"/>
      <c r="V6207"/>
      <c r="W6207"/>
      <c r="X6207"/>
      <c r="Y6207"/>
      <c r="Z6207"/>
      <c r="AA6207"/>
      <c r="AB6207"/>
      <c r="AC6207"/>
      <c r="AD6207"/>
      <c r="AE6207"/>
      <c r="AF6207"/>
      <c r="AG6207"/>
      <c r="AH6207"/>
      <c r="AI6207"/>
      <c r="AJ6207"/>
      <c r="AK6207"/>
      <c r="AL6207"/>
      <c r="AM6207"/>
      <c r="AN6207"/>
      <c r="AO6207"/>
      <c r="AP6207"/>
      <c r="AQ6207"/>
      <c r="AR6207"/>
      <c r="AS6207"/>
      <c r="AT6207"/>
      <c r="AU6207"/>
      <c r="AV6207"/>
      <c r="AW6207"/>
      <c r="AX6207"/>
      <c r="AY6207"/>
      <c r="AZ6207"/>
      <c r="BA6207"/>
      <c r="BB6207"/>
      <c r="BC6207"/>
      <c r="BD6207"/>
      <c r="BE6207"/>
      <c r="BF6207"/>
      <c r="BG6207"/>
      <c r="BH6207"/>
      <c r="BI6207"/>
      <c r="BJ6207"/>
      <c r="BK6207"/>
      <c r="BL6207"/>
      <c r="BM6207"/>
      <c r="BN6207"/>
      <c r="BO6207"/>
      <c r="BP6207"/>
      <c r="BQ6207"/>
      <c r="BR6207"/>
      <c r="BS6207"/>
      <c r="BT6207"/>
      <c r="BU6207"/>
      <c r="BV6207"/>
      <c r="BW6207"/>
      <c r="BX6207"/>
      <c r="BY6207"/>
      <c r="BZ6207"/>
      <c r="CA6207"/>
      <c r="CB6207"/>
      <c r="CC6207"/>
      <c r="CD6207"/>
      <c r="CE6207"/>
      <c r="CF6207"/>
      <c r="CG6207"/>
      <c r="CH6207"/>
      <c r="CI6207"/>
      <c r="CJ6207"/>
      <c r="CK6207"/>
      <c r="CL6207"/>
      <c r="CM6207"/>
      <c r="CN6207"/>
      <c r="CO6207"/>
      <c r="CP6207"/>
      <c r="CQ6207"/>
      <c r="CR6207"/>
      <c r="CS6207"/>
      <c r="CT6207"/>
      <c r="CU6207"/>
      <c r="CV6207"/>
    </row>
    <row r="6208" spans="10:100" x14ac:dyDescent="0.25">
      <c r="J6208"/>
      <c r="K6208"/>
      <c r="L6208"/>
      <c r="M6208"/>
      <c r="N6208"/>
      <c r="O6208"/>
      <c r="P6208"/>
      <c r="Q6208"/>
      <c r="R6208"/>
      <c r="S6208"/>
      <c r="T6208"/>
      <c r="U6208"/>
      <c r="V6208"/>
      <c r="W6208"/>
      <c r="X6208"/>
      <c r="Y6208"/>
      <c r="Z6208"/>
      <c r="AA6208"/>
      <c r="AB6208"/>
      <c r="AC6208"/>
      <c r="AD6208"/>
      <c r="AE6208"/>
      <c r="AF6208"/>
      <c r="AG6208"/>
      <c r="AH6208"/>
      <c r="AI6208"/>
      <c r="AJ6208"/>
      <c r="AK6208"/>
      <c r="AL6208"/>
      <c r="AM6208"/>
      <c r="AN6208"/>
      <c r="AO6208"/>
      <c r="AP6208"/>
      <c r="AQ6208"/>
      <c r="AR6208"/>
      <c r="AS6208"/>
      <c r="AT6208"/>
      <c r="AU6208"/>
      <c r="AV6208"/>
      <c r="AW6208"/>
      <c r="AX6208"/>
      <c r="AY6208"/>
      <c r="AZ6208"/>
      <c r="BA6208"/>
      <c r="BB6208"/>
      <c r="BC6208"/>
      <c r="BD6208"/>
      <c r="BE6208"/>
      <c r="BF6208"/>
      <c r="BG6208"/>
      <c r="BH6208"/>
      <c r="BI6208"/>
      <c r="BJ6208"/>
      <c r="BK6208"/>
      <c r="BL6208"/>
      <c r="BM6208"/>
      <c r="BN6208"/>
      <c r="BO6208"/>
      <c r="BP6208"/>
      <c r="BQ6208"/>
      <c r="BR6208"/>
      <c r="BS6208"/>
      <c r="BT6208"/>
      <c r="BU6208"/>
      <c r="BV6208"/>
      <c r="BW6208"/>
      <c r="BX6208"/>
      <c r="BY6208"/>
      <c r="BZ6208"/>
      <c r="CA6208"/>
      <c r="CB6208"/>
      <c r="CC6208"/>
      <c r="CD6208"/>
      <c r="CE6208"/>
      <c r="CF6208"/>
      <c r="CG6208"/>
      <c r="CH6208"/>
      <c r="CI6208"/>
      <c r="CJ6208"/>
      <c r="CK6208"/>
      <c r="CL6208"/>
      <c r="CM6208"/>
      <c r="CN6208"/>
      <c r="CO6208"/>
      <c r="CP6208"/>
      <c r="CQ6208"/>
      <c r="CR6208"/>
      <c r="CS6208"/>
      <c r="CT6208"/>
      <c r="CU6208"/>
      <c r="CV6208"/>
    </row>
    <row r="6209" spans="10:100" x14ac:dyDescent="0.25">
      <c r="J6209"/>
      <c r="K6209"/>
      <c r="L6209"/>
      <c r="M6209"/>
      <c r="N6209"/>
      <c r="O6209"/>
      <c r="P6209"/>
      <c r="Q6209"/>
      <c r="R6209"/>
      <c r="S6209"/>
      <c r="T6209"/>
      <c r="U6209"/>
      <c r="V6209"/>
      <c r="W6209"/>
      <c r="X6209"/>
      <c r="Y6209"/>
      <c r="Z6209"/>
      <c r="AA6209"/>
      <c r="AB6209"/>
      <c r="AC6209"/>
      <c r="AD6209"/>
      <c r="AE6209"/>
      <c r="AF6209"/>
      <c r="AG6209"/>
      <c r="AH6209"/>
      <c r="AI6209"/>
      <c r="AJ6209"/>
      <c r="AK6209"/>
      <c r="AL6209"/>
      <c r="AM6209"/>
      <c r="AN6209"/>
      <c r="AO6209"/>
      <c r="AP6209"/>
      <c r="AQ6209"/>
      <c r="AR6209"/>
      <c r="AS6209"/>
      <c r="AT6209"/>
      <c r="AU6209"/>
      <c r="AV6209"/>
      <c r="AW6209"/>
      <c r="AX6209"/>
      <c r="AY6209"/>
      <c r="AZ6209"/>
      <c r="BA6209"/>
      <c r="BB6209"/>
      <c r="BC6209"/>
      <c r="BD6209"/>
      <c r="BE6209"/>
      <c r="BF6209"/>
      <c r="BG6209"/>
      <c r="BH6209"/>
      <c r="BI6209"/>
      <c r="BJ6209"/>
      <c r="BK6209"/>
      <c r="BL6209"/>
      <c r="BM6209"/>
      <c r="BN6209"/>
      <c r="BO6209"/>
      <c r="BP6209"/>
      <c r="BQ6209"/>
      <c r="BR6209"/>
      <c r="BS6209"/>
      <c r="BT6209"/>
      <c r="BU6209"/>
      <c r="BV6209"/>
      <c r="BW6209"/>
      <c r="BX6209"/>
      <c r="BY6209"/>
      <c r="BZ6209"/>
      <c r="CA6209"/>
      <c r="CB6209"/>
      <c r="CC6209"/>
      <c r="CD6209"/>
      <c r="CE6209"/>
      <c r="CF6209"/>
      <c r="CG6209"/>
      <c r="CH6209"/>
      <c r="CI6209"/>
      <c r="CJ6209"/>
      <c r="CK6209"/>
      <c r="CL6209"/>
      <c r="CM6209"/>
      <c r="CN6209"/>
      <c r="CO6209"/>
      <c r="CP6209"/>
      <c r="CQ6209"/>
      <c r="CR6209"/>
      <c r="CS6209"/>
      <c r="CT6209"/>
      <c r="CU6209"/>
      <c r="CV6209"/>
    </row>
    <row r="6210" spans="10:100" x14ac:dyDescent="0.25">
      <c r="J6210"/>
      <c r="K6210"/>
      <c r="L6210"/>
      <c r="M6210"/>
      <c r="N6210"/>
      <c r="O6210"/>
      <c r="P6210"/>
      <c r="Q6210"/>
      <c r="R6210"/>
      <c r="S6210"/>
      <c r="T6210"/>
      <c r="U6210"/>
      <c r="V6210"/>
      <c r="W6210"/>
      <c r="X6210"/>
      <c r="Y6210"/>
      <c r="Z6210"/>
      <c r="AA6210"/>
      <c r="AB6210"/>
      <c r="AC6210"/>
      <c r="AD6210"/>
      <c r="AE6210"/>
      <c r="AF6210"/>
      <c r="AG6210"/>
      <c r="AH6210"/>
      <c r="AI6210"/>
      <c r="AJ6210"/>
      <c r="AK6210"/>
      <c r="AL6210"/>
      <c r="AM6210"/>
      <c r="AN6210"/>
      <c r="AO6210"/>
      <c r="AP6210"/>
      <c r="AQ6210"/>
      <c r="AR6210"/>
      <c r="AS6210"/>
      <c r="AT6210"/>
      <c r="AU6210"/>
      <c r="AV6210"/>
      <c r="AW6210"/>
      <c r="AX6210"/>
      <c r="AY6210"/>
      <c r="AZ6210"/>
      <c r="BA6210"/>
      <c r="BB6210"/>
      <c r="BC6210"/>
      <c r="BD6210"/>
      <c r="BE6210"/>
      <c r="BF6210"/>
      <c r="BG6210"/>
      <c r="BH6210"/>
      <c r="BI6210"/>
      <c r="BJ6210"/>
      <c r="BK6210"/>
      <c r="BL6210"/>
      <c r="BM6210"/>
      <c r="BN6210"/>
      <c r="BO6210"/>
      <c r="BP6210"/>
      <c r="BQ6210"/>
      <c r="BR6210"/>
      <c r="BS6210"/>
      <c r="BT6210"/>
      <c r="BU6210"/>
      <c r="BV6210"/>
      <c r="BW6210"/>
      <c r="BX6210"/>
      <c r="BY6210"/>
      <c r="BZ6210"/>
      <c r="CA6210"/>
      <c r="CB6210"/>
      <c r="CC6210"/>
      <c r="CD6210"/>
      <c r="CE6210"/>
      <c r="CF6210"/>
      <c r="CG6210"/>
      <c r="CH6210"/>
      <c r="CI6210"/>
      <c r="CJ6210"/>
      <c r="CK6210"/>
      <c r="CL6210"/>
      <c r="CM6210"/>
      <c r="CN6210"/>
      <c r="CO6210"/>
      <c r="CP6210"/>
      <c r="CQ6210"/>
      <c r="CR6210"/>
      <c r="CS6210"/>
      <c r="CT6210"/>
      <c r="CU6210"/>
      <c r="CV6210"/>
    </row>
    <row r="6211" spans="10:100" x14ac:dyDescent="0.25">
      <c r="J6211"/>
      <c r="K6211"/>
      <c r="L6211"/>
      <c r="M6211"/>
      <c r="N6211"/>
      <c r="O6211"/>
      <c r="P6211"/>
      <c r="Q6211"/>
      <c r="R6211"/>
      <c r="S6211"/>
      <c r="T6211"/>
      <c r="U6211"/>
      <c r="V6211"/>
      <c r="W6211"/>
      <c r="X6211"/>
      <c r="Y6211"/>
      <c r="Z6211"/>
      <c r="AA6211"/>
      <c r="AB6211"/>
      <c r="AC6211"/>
      <c r="AD6211"/>
      <c r="AE6211"/>
      <c r="AF6211"/>
      <c r="AG6211"/>
      <c r="AH6211"/>
      <c r="AI6211"/>
      <c r="AJ6211"/>
      <c r="AK6211"/>
      <c r="AL6211"/>
      <c r="AM6211"/>
      <c r="AN6211"/>
      <c r="AO6211"/>
      <c r="AP6211"/>
      <c r="AQ6211"/>
      <c r="AR6211"/>
      <c r="AS6211"/>
      <c r="AT6211"/>
      <c r="AU6211"/>
      <c r="AV6211"/>
      <c r="AW6211"/>
      <c r="AX6211"/>
      <c r="AY6211"/>
      <c r="AZ6211"/>
      <c r="BA6211"/>
      <c r="BB6211"/>
      <c r="BC6211"/>
      <c r="BD6211"/>
      <c r="BE6211"/>
      <c r="BF6211"/>
      <c r="BG6211"/>
      <c r="BH6211"/>
      <c r="BI6211"/>
      <c r="BJ6211"/>
      <c r="BK6211"/>
      <c r="BL6211"/>
      <c r="BM6211"/>
      <c r="BN6211"/>
      <c r="BO6211"/>
      <c r="BP6211"/>
      <c r="BQ6211"/>
      <c r="BR6211"/>
      <c r="BS6211"/>
      <c r="BT6211"/>
      <c r="BU6211"/>
      <c r="BV6211"/>
      <c r="BW6211"/>
      <c r="BX6211"/>
      <c r="BY6211"/>
      <c r="BZ6211"/>
      <c r="CA6211"/>
      <c r="CB6211"/>
      <c r="CC6211"/>
      <c r="CD6211"/>
      <c r="CE6211"/>
      <c r="CF6211"/>
      <c r="CG6211"/>
      <c r="CH6211"/>
      <c r="CI6211"/>
      <c r="CJ6211"/>
      <c r="CK6211"/>
      <c r="CL6211"/>
      <c r="CM6211"/>
      <c r="CN6211"/>
      <c r="CO6211"/>
      <c r="CP6211"/>
      <c r="CQ6211"/>
      <c r="CR6211"/>
      <c r="CS6211"/>
      <c r="CT6211"/>
      <c r="CU6211"/>
      <c r="CV6211"/>
    </row>
    <row r="6212" spans="10:100" x14ac:dyDescent="0.25">
      <c r="J6212"/>
      <c r="K6212"/>
      <c r="L6212"/>
      <c r="M6212"/>
      <c r="N6212"/>
      <c r="O6212"/>
      <c r="P6212"/>
      <c r="Q6212"/>
      <c r="R6212"/>
      <c r="S6212"/>
      <c r="T6212"/>
      <c r="U6212"/>
      <c r="V6212"/>
      <c r="W6212"/>
      <c r="X6212"/>
      <c r="Y6212"/>
      <c r="Z6212"/>
      <c r="AA6212"/>
      <c r="AB6212"/>
      <c r="AC6212"/>
      <c r="AD6212"/>
      <c r="AE6212"/>
      <c r="AF6212"/>
      <c r="AG6212"/>
      <c r="AH6212"/>
      <c r="AI6212"/>
      <c r="AJ6212"/>
      <c r="AK6212"/>
      <c r="AL6212"/>
      <c r="AM6212"/>
      <c r="AN6212"/>
      <c r="AO6212"/>
      <c r="AP6212"/>
      <c r="AQ6212"/>
      <c r="AR6212"/>
      <c r="AS6212"/>
      <c r="AT6212"/>
      <c r="AU6212"/>
      <c r="AV6212"/>
      <c r="AW6212"/>
      <c r="AX6212"/>
      <c r="AY6212"/>
      <c r="AZ6212"/>
      <c r="BA6212"/>
      <c r="BB6212"/>
      <c r="BC6212"/>
      <c r="BD6212"/>
      <c r="BE6212"/>
      <c r="BF6212"/>
      <c r="BG6212"/>
      <c r="BH6212"/>
      <c r="BI6212"/>
      <c r="BJ6212"/>
      <c r="BK6212"/>
      <c r="BL6212"/>
      <c r="BM6212"/>
      <c r="BN6212"/>
      <c r="BO6212"/>
      <c r="BP6212"/>
      <c r="BQ6212"/>
      <c r="BR6212"/>
      <c r="BS6212"/>
      <c r="BT6212"/>
      <c r="BU6212"/>
      <c r="BV6212"/>
      <c r="BW6212"/>
      <c r="BX6212"/>
      <c r="BY6212"/>
      <c r="BZ6212"/>
      <c r="CA6212"/>
      <c r="CB6212"/>
      <c r="CC6212"/>
      <c r="CD6212"/>
      <c r="CE6212"/>
      <c r="CF6212"/>
      <c r="CG6212"/>
      <c r="CH6212"/>
      <c r="CI6212"/>
      <c r="CJ6212"/>
      <c r="CK6212"/>
      <c r="CL6212"/>
      <c r="CM6212"/>
      <c r="CN6212"/>
      <c r="CO6212"/>
      <c r="CP6212"/>
      <c r="CQ6212"/>
      <c r="CR6212"/>
      <c r="CS6212"/>
      <c r="CT6212"/>
      <c r="CU6212"/>
      <c r="CV6212"/>
    </row>
    <row r="6213" spans="10:100" x14ac:dyDescent="0.25">
      <c r="J6213"/>
      <c r="K6213"/>
      <c r="L6213"/>
      <c r="M6213"/>
      <c r="N6213"/>
      <c r="O6213"/>
      <c r="P6213"/>
      <c r="Q6213"/>
      <c r="R6213"/>
      <c r="S6213"/>
      <c r="T6213"/>
      <c r="U6213"/>
      <c r="V6213"/>
      <c r="W6213"/>
      <c r="X6213"/>
      <c r="Y6213"/>
      <c r="Z6213"/>
      <c r="AA6213"/>
      <c r="AB6213"/>
      <c r="AC6213"/>
      <c r="AD6213"/>
      <c r="AE6213"/>
      <c r="AF6213"/>
      <c r="AG6213"/>
      <c r="AH6213"/>
      <c r="AI6213"/>
      <c r="AJ6213"/>
      <c r="AK6213"/>
      <c r="AL6213"/>
      <c r="AM6213"/>
      <c r="AN6213"/>
      <c r="AO6213"/>
      <c r="AP6213"/>
      <c r="AQ6213"/>
      <c r="AR6213"/>
      <c r="AS6213"/>
      <c r="AT6213"/>
      <c r="AU6213"/>
      <c r="AV6213"/>
      <c r="AW6213"/>
      <c r="AX6213"/>
      <c r="AY6213"/>
      <c r="AZ6213"/>
      <c r="BA6213"/>
      <c r="BB6213"/>
      <c r="BC6213"/>
      <c r="BD6213"/>
      <c r="BE6213"/>
      <c r="BF6213"/>
      <c r="BG6213"/>
      <c r="BH6213"/>
      <c r="BI6213"/>
      <c r="BJ6213"/>
      <c r="BK6213"/>
      <c r="BL6213"/>
      <c r="BM6213"/>
      <c r="BN6213"/>
      <c r="BO6213"/>
      <c r="BP6213"/>
      <c r="BQ6213"/>
      <c r="BR6213"/>
      <c r="BS6213"/>
      <c r="BT6213"/>
      <c r="BU6213"/>
      <c r="BV6213"/>
      <c r="BW6213"/>
      <c r="BX6213"/>
      <c r="BY6213"/>
      <c r="BZ6213"/>
      <c r="CA6213"/>
      <c r="CB6213"/>
      <c r="CC6213"/>
      <c r="CD6213"/>
      <c r="CE6213"/>
      <c r="CF6213"/>
      <c r="CG6213"/>
      <c r="CH6213"/>
      <c r="CI6213"/>
      <c r="CJ6213"/>
      <c r="CK6213"/>
      <c r="CL6213"/>
      <c r="CM6213"/>
      <c r="CN6213"/>
      <c r="CO6213"/>
      <c r="CP6213"/>
      <c r="CQ6213"/>
      <c r="CR6213"/>
      <c r="CS6213"/>
      <c r="CT6213"/>
      <c r="CU6213"/>
      <c r="CV6213"/>
    </row>
    <row r="6214" spans="10:100" x14ac:dyDescent="0.25">
      <c r="J6214"/>
      <c r="K6214"/>
      <c r="L6214"/>
      <c r="M6214"/>
      <c r="N6214"/>
      <c r="O6214"/>
      <c r="P6214"/>
      <c r="Q6214"/>
      <c r="R6214"/>
      <c r="S6214"/>
      <c r="T6214"/>
      <c r="U6214"/>
      <c r="V6214"/>
      <c r="W6214"/>
      <c r="X6214"/>
      <c r="Y6214"/>
      <c r="Z6214"/>
      <c r="AA6214"/>
      <c r="AB6214"/>
      <c r="AC6214"/>
      <c r="AD6214"/>
      <c r="AE6214"/>
      <c r="AF6214"/>
      <c r="AG6214"/>
      <c r="AH6214"/>
      <c r="AI6214"/>
      <c r="AJ6214"/>
      <c r="AK6214"/>
      <c r="AL6214"/>
      <c r="AM6214"/>
      <c r="AN6214"/>
      <c r="AO6214"/>
      <c r="AP6214"/>
      <c r="AQ6214"/>
      <c r="AR6214"/>
      <c r="AS6214"/>
      <c r="AT6214"/>
      <c r="AU6214"/>
      <c r="AV6214"/>
      <c r="AW6214"/>
      <c r="AX6214"/>
      <c r="AY6214"/>
      <c r="AZ6214"/>
      <c r="BA6214"/>
      <c r="BB6214"/>
      <c r="BC6214"/>
      <c r="BD6214"/>
      <c r="BE6214"/>
      <c r="BF6214"/>
      <c r="BG6214"/>
      <c r="BH6214"/>
      <c r="BI6214"/>
      <c r="BJ6214"/>
      <c r="BK6214"/>
      <c r="BL6214"/>
      <c r="BM6214"/>
      <c r="BN6214"/>
      <c r="BO6214"/>
      <c r="BP6214"/>
      <c r="BQ6214"/>
      <c r="BR6214"/>
      <c r="BS6214"/>
      <c r="BT6214"/>
      <c r="BU6214"/>
      <c r="BV6214"/>
      <c r="BW6214"/>
      <c r="BX6214"/>
      <c r="BY6214"/>
      <c r="BZ6214"/>
      <c r="CA6214"/>
      <c r="CB6214"/>
      <c r="CC6214"/>
      <c r="CD6214"/>
      <c r="CE6214"/>
      <c r="CF6214"/>
      <c r="CG6214"/>
      <c r="CH6214"/>
      <c r="CI6214"/>
      <c r="CJ6214"/>
      <c r="CK6214"/>
      <c r="CL6214"/>
      <c r="CM6214"/>
      <c r="CN6214"/>
      <c r="CO6214"/>
      <c r="CP6214"/>
      <c r="CQ6214"/>
      <c r="CR6214"/>
      <c r="CS6214"/>
      <c r="CT6214"/>
      <c r="CU6214"/>
      <c r="CV6214"/>
    </row>
    <row r="6215" spans="10:100" x14ac:dyDescent="0.25">
      <c r="J6215"/>
      <c r="K6215"/>
      <c r="L6215"/>
      <c r="M6215"/>
      <c r="N6215"/>
      <c r="O6215"/>
      <c r="P6215"/>
      <c r="Q6215"/>
      <c r="R6215"/>
      <c r="S6215"/>
      <c r="T6215"/>
      <c r="U6215"/>
      <c r="V6215"/>
      <c r="W6215"/>
      <c r="X6215"/>
      <c r="Y6215"/>
      <c r="Z6215"/>
      <c r="AA6215"/>
      <c r="AB6215"/>
      <c r="AC6215"/>
      <c r="AD6215"/>
      <c r="AE6215"/>
      <c r="AF6215"/>
      <c r="AG6215"/>
      <c r="AH6215"/>
      <c r="AI6215"/>
      <c r="AJ6215"/>
      <c r="AK6215"/>
      <c r="AL6215"/>
      <c r="AM6215"/>
      <c r="AN6215"/>
      <c r="AO6215"/>
      <c r="AP6215"/>
      <c r="AQ6215"/>
      <c r="AR6215"/>
      <c r="AS6215"/>
      <c r="AT6215"/>
      <c r="AU6215"/>
      <c r="AV6215"/>
      <c r="AW6215"/>
      <c r="AX6215"/>
      <c r="AY6215"/>
      <c r="AZ6215"/>
      <c r="BA6215"/>
      <c r="BB6215"/>
      <c r="BC6215"/>
      <c r="BD6215"/>
      <c r="BE6215"/>
      <c r="BF6215"/>
      <c r="BG6215"/>
      <c r="BH6215"/>
      <c r="BI6215"/>
      <c r="BJ6215"/>
      <c r="BK6215"/>
      <c r="BL6215"/>
      <c r="BM6215"/>
      <c r="BN6215"/>
      <c r="BO6215"/>
      <c r="BP6215"/>
      <c r="BQ6215"/>
      <c r="BR6215"/>
      <c r="BS6215"/>
      <c r="BT6215"/>
      <c r="BU6215"/>
      <c r="BV6215"/>
      <c r="BW6215"/>
      <c r="BX6215"/>
      <c r="BY6215"/>
      <c r="BZ6215"/>
      <c r="CA6215"/>
      <c r="CB6215"/>
      <c r="CC6215"/>
      <c r="CD6215"/>
      <c r="CE6215"/>
      <c r="CF6215"/>
      <c r="CG6215"/>
      <c r="CH6215"/>
      <c r="CI6215"/>
      <c r="CJ6215"/>
      <c r="CK6215"/>
      <c r="CL6215"/>
      <c r="CM6215"/>
      <c r="CN6215"/>
      <c r="CO6215"/>
      <c r="CP6215"/>
      <c r="CQ6215"/>
      <c r="CR6215"/>
      <c r="CS6215"/>
      <c r="CT6215"/>
      <c r="CU6215"/>
      <c r="CV6215"/>
    </row>
    <row r="6216" spans="10:100" x14ac:dyDescent="0.25">
      <c r="J6216"/>
      <c r="K6216"/>
      <c r="L6216"/>
      <c r="M6216"/>
      <c r="N6216"/>
      <c r="O6216"/>
      <c r="P6216"/>
      <c r="Q6216"/>
      <c r="R6216"/>
      <c r="S6216"/>
      <c r="T6216"/>
      <c r="U6216"/>
      <c r="V6216"/>
      <c r="W6216"/>
      <c r="X6216"/>
      <c r="Y6216"/>
      <c r="Z6216"/>
      <c r="AA6216"/>
      <c r="AB6216"/>
      <c r="AC6216"/>
      <c r="AD6216"/>
      <c r="AE6216"/>
      <c r="AF6216"/>
      <c r="AG6216"/>
      <c r="AH6216"/>
      <c r="AI6216"/>
      <c r="AJ6216"/>
      <c r="AK6216"/>
      <c r="AL6216"/>
      <c r="AM6216"/>
      <c r="AN6216"/>
      <c r="AO6216"/>
      <c r="AP6216"/>
      <c r="AQ6216"/>
      <c r="AR6216"/>
      <c r="AS6216"/>
      <c r="AT6216"/>
      <c r="AU6216"/>
      <c r="AV6216"/>
      <c r="AW6216"/>
      <c r="AX6216"/>
      <c r="AY6216"/>
      <c r="AZ6216"/>
      <c r="BA6216"/>
      <c r="BB6216"/>
      <c r="BC6216"/>
      <c r="BD6216"/>
      <c r="BE6216"/>
      <c r="BF6216"/>
      <c r="BG6216"/>
      <c r="BH6216"/>
      <c r="BI6216"/>
      <c r="BJ6216"/>
      <c r="BK6216"/>
      <c r="BL6216"/>
      <c r="BM6216"/>
      <c r="BN6216"/>
      <c r="BO6216"/>
      <c r="BP6216"/>
      <c r="BQ6216"/>
      <c r="BR6216"/>
      <c r="BS6216"/>
      <c r="BT6216"/>
      <c r="BU6216"/>
      <c r="BV6216"/>
      <c r="BW6216"/>
      <c r="BX6216"/>
      <c r="BY6216"/>
      <c r="BZ6216"/>
      <c r="CA6216"/>
      <c r="CB6216"/>
      <c r="CC6216"/>
      <c r="CD6216"/>
      <c r="CE6216"/>
      <c r="CF6216"/>
      <c r="CG6216"/>
      <c r="CH6216"/>
      <c r="CI6216"/>
      <c r="CJ6216"/>
      <c r="CK6216"/>
      <c r="CL6216"/>
      <c r="CM6216"/>
      <c r="CN6216"/>
      <c r="CO6216"/>
      <c r="CP6216"/>
      <c r="CQ6216"/>
      <c r="CR6216"/>
      <c r="CS6216"/>
      <c r="CT6216"/>
      <c r="CU6216"/>
      <c r="CV6216"/>
    </row>
    <row r="6217" spans="10:100" x14ac:dyDescent="0.25">
      <c r="J6217"/>
      <c r="K6217"/>
      <c r="L6217"/>
      <c r="M6217"/>
      <c r="N6217"/>
      <c r="O6217"/>
      <c r="P6217"/>
      <c r="Q6217"/>
      <c r="R6217"/>
      <c r="S6217"/>
      <c r="T6217"/>
      <c r="U6217"/>
      <c r="V6217"/>
      <c r="W6217"/>
      <c r="X6217"/>
      <c r="Y6217"/>
      <c r="Z6217"/>
      <c r="AA6217"/>
      <c r="AB6217"/>
      <c r="AC6217"/>
      <c r="AD6217"/>
      <c r="AE6217"/>
      <c r="AF6217"/>
      <c r="AG6217"/>
      <c r="AH6217"/>
      <c r="AI6217"/>
      <c r="AJ6217"/>
      <c r="AK6217"/>
      <c r="AL6217"/>
      <c r="AM6217"/>
      <c r="AN6217"/>
      <c r="AO6217"/>
      <c r="AP6217"/>
      <c r="AQ6217"/>
      <c r="AR6217"/>
      <c r="AS6217"/>
      <c r="AT6217"/>
      <c r="AU6217"/>
      <c r="AV6217"/>
      <c r="AW6217"/>
      <c r="AX6217"/>
      <c r="AY6217"/>
      <c r="AZ6217"/>
      <c r="BA6217"/>
      <c r="BB6217"/>
      <c r="BC6217"/>
      <c r="BD6217"/>
      <c r="BE6217"/>
      <c r="BF6217"/>
      <c r="BG6217"/>
      <c r="BH6217"/>
      <c r="BI6217"/>
      <c r="BJ6217"/>
      <c r="BK6217"/>
      <c r="BL6217"/>
      <c r="BM6217"/>
      <c r="BN6217"/>
      <c r="BO6217"/>
      <c r="BP6217"/>
      <c r="BQ6217"/>
      <c r="BR6217"/>
      <c r="BS6217"/>
      <c r="BT6217"/>
      <c r="BU6217"/>
      <c r="BV6217"/>
      <c r="BW6217"/>
      <c r="BX6217"/>
      <c r="BY6217"/>
      <c r="BZ6217"/>
      <c r="CA6217"/>
      <c r="CB6217"/>
      <c r="CC6217"/>
      <c r="CD6217"/>
      <c r="CE6217"/>
      <c r="CF6217"/>
      <c r="CG6217"/>
      <c r="CH6217"/>
      <c r="CI6217"/>
      <c r="CJ6217"/>
      <c r="CK6217"/>
      <c r="CL6217"/>
      <c r="CM6217"/>
      <c r="CN6217"/>
      <c r="CO6217"/>
      <c r="CP6217"/>
      <c r="CQ6217"/>
      <c r="CR6217"/>
      <c r="CS6217"/>
      <c r="CT6217"/>
      <c r="CU6217"/>
      <c r="CV6217"/>
    </row>
    <row r="6218" spans="10:100" x14ac:dyDescent="0.25">
      <c r="J6218"/>
      <c r="K6218"/>
      <c r="L6218"/>
      <c r="M6218"/>
      <c r="N6218"/>
      <c r="O6218"/>
      <c r="P6218"/>
      <c r="Q6218"/>
      <c r="R6218"/>
      <c r="S6218"/>
      <c r="T6218"/>
      <c r="U6218"/>
      <c r="V6218"/>
      <c r="W6218"/>
      <c r="X6218"/>
      <c r="Y6218"/>
      <c r="Z6218"/>
      <c r="AA6218"/>
      <c r="AB6218"/>
      <c r="AC6218"/>
      <c r="AD6218"/>
      <c r="AE6218"/>
      <c r="AF6218"/>
      <c r="AG6218"/>
      <c r="AH6218"/>
      <c r="AI6218"/>
      <c r="AJ6218"/>
      <c r="AK6218"/>
      <c r="AL6218"/>
      <c r="AM6218"/>
      <c r="AN6218"/>
      <c r="AO6218"/>
      <c r="AP6218"/>
      <c r="AQ6218"/>
      <c r="AR6218"/>
      <c r="AS6218"/>
      <c r="AT6218"/>
      <c r="AU6218"/>
      <c r="AV6218"/>
      <c r="AW6218"/>
      <c r="AX6218"/>
      <c r="AY6218"/>
      <c r="AZ6218"/>
      <c r="BA6218"/>
      <c r="BB6218"/>
      <c r="BC6218"/>
      <c r="BD6218"/>
      <c r="BE6218"/>
      <c r="BF6218"/>
      <c r="BG6218"/>
      <c r="BH6218"/>
      <c r="BI6218"/>
      <c r="BJ6218"/>
      <c r="BK6218"/>
      <c r="BL6218"/>
      <c r="BM6218"/>
      <c r="BN6218"/>
      <c r="BO6218"/>
      <c r="BP6218"/>
      <c r="BQ6218"/>
      <c r="BR6218"/>
      <c r="BS6218"/>
      <c r="BT6218"/>
      <c r="BU6218"/>
      <c r="BV6218"/>
      <c r="BW6218"/>
      <c r="BX6218"/>
      <c r="BY6218"/>
      <c r="BZ6218"/>
      <c r="CA6218"/>
      <c r="CB6218"/>
      <c r="CC6218"/>
      <c r="CD6218"/>
      <c r="CE6218"/>
      <c r="CF6218"/>
      <c r="CG6218"/>
      <c r="CH6218"/>
      <c r="CI6218"/>
      <c r="CJ6218"/>
      <c r="CK6218"/>
      <c r="CL6218"/>
      <c r="CM6218"/>
      <c r="CN6218"/>
      <c r="CO6218"/>
      <c r="CP6218"/>
      <c r="CQ6218"/>
      <c r="CR6218"/>
      <c r="CS6218"/>
      <c r="CT6218"/>
      <c r="CU6218"/>
      <c r="CV6218"/>
    </row>
    <row r="6219" spans="10:100" x14ac:dyDescent="0.25">
      <c r="J6219"/>
      <c r="K6219"/>
      <c r="L6219"/>
      <c r="M6219"/>
      <c r="N6219"/>
      <c r="O6219"/>
      <c r="P6219"/>
      <c r="Q6219"/>
      <c r="R6219"/>
      <c r="S6219"/>
      <c r="T6219"/>
      <c r="U6219"/>
      <c r="V6219"/>
      <c r="W6219"/>
      <c r="X6219"/>
      <c r="Y6219"/>
      <c r="Z6219"/>
      <c r="AA6219"/>
      <c r="AB6219"/>
      <c r="AC6219"/>
      <c r="AD6219"/>
      <c r="AE6219"/>
      <c r="AF6219"/>
      <c r="AG6219"/>
      <c r="AH6219"/>
      <c r="AI6219"/>
      <c r="AJ6219"/>
      <c r="AK6219"/>
      <c r="AL6219"/>
      <c r="AM6219"/>
      <c r="AN6219"/>
      <c r="AO6219"/>
      <c r="AP6219"/>
      <c r="AQ6219"/>
      <c r="AR6219"/>
      <c r="AS6219"/>
      <c r="AT6219"/>
      <c r="AU6219"/>
      <c r="AV6219"/>
      <c r="AW6219"/>
      <c r="AX6219"/>
      <c r="AY6219"/>
      <c r="AZ6219"/>
      <c r="BA6219"/>
      <c r="BB6219"/>
      <c r="BC6219"/>
      <c r="BD6219"/>
      <c r="BE6219"/>
      <c r="BF6219"/>
      <c r="BG6219"/>
      <c r="BH6219"/>
      <c r="BI6219"/>
      <c r="BJ6219"/>
      <c r="BK6219"/>
      <c r="BL6219"/>
      <c r="BM6219"/>
      <c r="BN6219"/>
      <c r="BO6219"/>
      <c r="BP6219"/>
      <c r="BQ6219"/>
      <c r="BR6219"/>
      <c r="BS6219"/>
      <c r="BT6219"/>
      <c r="BU6219"/>
      <c r="BV6219"/>
      <c r="BW6219"/>
      <c r="BX6219"/>
      <c r="BY6219"/>
      <c r="BZ6219"/>
      <c r="CA6219"/>
      <c r="CB6219"/>
      <c r="CC6219"/>
      <c r="CD6219"/>
      <c r="CE6219"/>
      <c r="CF6219"/>
      <c r="CG6219"/>
      <c r="CH6219"/>
      <c r="CI6219"/>
      <c r="CJ6219"/>
      <c r="CK6219"/>
      <c r="CL6219"/>
      <c r="CM6219"/>
      <c r="CN6219"/>
      <c r="CO6219"/>
      <c r="CP6219"/>
      <c r="CQ6219"/>
      <c r="CR6219"/>
      <c r="CS6219"/>
      <c r="CT6219"/>
      <c r="CU6219"/>
      <c r="CV6219"/>
    </row>
    <row r="6220" spans="10:100" x14ac:dyDescent="0.25">
      <c r="J6220"/>
      <c r="K6220"/>
      <c r="L6220"/>
      <c r="M6220"/>
      <c r="N6220"/>
      <c r="O6220"/>
      <c r="P6220"/>
      <c r="Q6220"/>
      <c r="R6220"/>
      <c r="S6220"/>
      <c r="T6220"/>
      <c r="U6220"/>
      <c r="V6220"/>
      <c r="W6220"/>
      <c r="X6220"/>
      <c r="Y6220"/>
      <c r="Z6220"/>
      <c r="AA6220"/>
      <c r="AB6220"/>
      <c r="AC6220"/>
      <c r="AD6220"/>
      <c r="AE6220"/>
      <c r="AF6220"/>
      <c r="AG6220"/>
      <c r="AH6220"/>
      <c r="AI6220"/>
      <c r="AJ6220"/>
      <c r="AK6220"/>
      <c r="AL6220"/>
      <c r="AM6220"/>
      <c r="AN6220"/>
      <c r="AO6220"/>
      <c r="AP6220"/>
      <c r="AQ6220"/>
      <c r="AR6220"/>
      <c r="AS6220"/>
      <c r="AT6220"/>
      <c r="AU6220"/>
      <c r="AV6220"/>
      <c r="AW6220"/>
      <c r="AX6220"/>
      <c r="AY6220"/>
      <c r="AZ6220"/>
      <c r="BA6220"/>
      <c r="BB6220"/>
      <c r="BC6220"/>
      <c r="BD6220"/>
      <c r="BE6220"/>
      <c r="BF6220"/>
      <c r="BG6220"/>
      <c r="BH6220"/>
      <c r="BI6220"/>
      <c r="BJ6220"/>
      <c r="BK6220"/>
      <c r="BL6220"/>
      <c r="BM6220"/>
      <c r="BN6220"/>
      <c r="BO6220"/>
      <c r="BP6220"/>
      <c r="BQ6220"/>
      <c r="BR6220"/>
      <c r="BS6220"/>
      <c r="BT6220"/>
      <c r="BU6220"/>
      <c r="BV6220"/>
      <c r="BW6220"/>
      <c r="BX6220"/>
      <c r="BY6220"/>
      <c r="BZ6220"/>
      <c r="CA6220"/>
      <c r="CB6220"/>
      <c r="CC6220"/>
      <c r="CD6220"/>
      <c r="CE6220"/>
      <c r="CF6220"/>
      <c r="CG6220"/>
      <c r="CH6220"/>
      <c r="CI6220"/>
      <c r="CJ6220"/>
      <c r="CK6220"/>
      <c r="CL6220"/>
      <c r="CM6220"/>
      <c r="CN6220"/>
      <c r="CO6220"/>
      <c r="CP6220"/>
      <c r="CQ6220"/>
      <c r="CR6220"/>
      <c r="CS6220"/>
      <c r="CT6220"/>
      <c r="CU6220"/>
      <c r="CV6220"/>
    </row>
    <row r="6221" spans="10:100" x14ac:dyDescent="0.25">
      <c r="J6221"/>
      <c r="K6221"/>
      <c r="L6221"/>
      <c r="M6221"/>
      <c r="N6221"/>
      <c r="O6221"/>
      <c r="P6221"/>
      <c r="Q6221"/>
      <c r="R6221"/>
      <c r="S6221"/>
      <c r="T6221"/>
      <c r="U6221"/>
      <c r="V6221"/>
      <c r="W6221"/>
      <c r="X6221"/>
      <c r="Y6221"/>
      <c r="Z6221"/>
      <c r="AA6221"/>
      <c r="AB6221"/>
      <c r="AC6221"/>
      <c r="AD6221"/>
      <c r="AE6221"/>
      <c r="AF6221"/>
      <c r="AG6221"/>
      <c r="AH6221"/>
      <c r="AI6221"/>
      <c r="AJ6221"/>
      <c r="AK6221"/>
      <c r="AL6221"/>
      <c r="AM6221"/>
      <c r="AN6221"/>
      <c r="AO6221"/>
      <c r="AP6221"/>
      <c r="AQ6221"/>
      <c r="AR6221"/>
      <c r="AS6221"/>
      <c r="AT6221"/>
      <c r="AU6221"/>
      <c r="AV6221"/>
      <c r="AW6221"/>
      <c r="AX6221"/>
      <c r="AY6221"/>
      <c r="AZ6221"/>
      <c r="BA6221"/>
      <c r="BB6221"/>
      <c r="BC6221"/>
      <c r="BD6221"/>
      <c r="BE6221"/>
      <c r="BF6221"/>
      <c r="BG6221"/>
      <c r="BH6221"/>
      <c r="BI6221"/>
      <c r="BJ6221"/>
      <c r="BK6221"/>
      <c r="BL6221"/>
      <c r="BM6221"/>
      <c r="BN6221"/>
      <c r="BO6221"/>
      <c r="BP6221"/>
      <c r="BQ6221"/>
      <c r="BR6221"/>
      <c r="BS6221"/>
      <c r="BT6221"/>
      <c r="BU6221"/>
      <c r="BV6221"/>
      <c r="BW6221"/>
      <c r="BX6221"/>
      <c r="BY6221"/>
      <c r="BZ6221"/>
      <c r="CA6221"/>
      <c r="CB6221"/>
      <c r="CC6221"/>
      <c r="CD6221"/>
      <c r="CE6221"/>
      <c r="CF6221"/>
      <c r="CG6221"/>
      <c r="CH6221"/>
      <c r="CI6221"/>
      <c r="CJ6221"/>
      <c r="CK6221"/>
      <c r="CL6221"/>
      <c r="CM6221"/>
      <c r="CN6221"/>
      <c r="CO6221"/>
      <c r="CP6221"/>
      <c r="CQ6221"/>
      <c r="CR6221"/>
      <c r="CS6221"/>
      <c r="CT6221"/>
      <c r="CU6221"/>
      <c r="CV6221"/>
    </row>
    <row r="6222" spans="10:100" x14ac:dyDescent="0.25">
      <c r="J6222"/>
      <c r="K6222"/>
      <c r="L6222"/>
      <c r="M6222"/>
      <c r="N6222"/>
      <c r="O6222"/>
      <c r="P6222"/>
      <c r="Q6222"/>
      <c r="R6222"/>
      <c r="S6222"/>
      <c r="T6222"/>
      <c r="U6222"/>
      <c r="V6222"/>
      <c r="W6222"/>
      <c r="X6222"/>
      <c r="Y6222"/>
      <c r="Z6222"/>
      <c r="AA6222"/>
      <c r="AB6222"/>
      <c r="AC6222"/>
      <c r="AD6222"/>
      <c r="AE6222"/>
      <c r="AF6222"/>
      <c r="AG6222"/>
      <c r="AH6222"/>
      <c r="AI6222"/>
      <c r="AJ6222"/>
      <c r="AK6222"/>
      <c r="AL6222"/>
      <c r="AM6222"/>
      <c r="AN6222"/>
      <c r="AO6222"/>
      <c r="AP6222"/>
      <c r="AQ6222"/>
      <c r="AR6222"/>
      <c r="AS6222"/>
      <c r="AT6222"/>
      <c r="AU6222"/>
      <c r="AV6222"/>
      <c r="AW6222"/>
      <c r="AX6222"/>
      <c r="AY6222"/>
      <c r="AZ6222"/>
      <c r="BA6222"/>
      <c r="BB6222"/>
      <c r="BC6222"/>
      <c r="BD6222"/>
      <c r="BE6222"/>
      <c r="BF6222"/>
      <c r="BG6222"/>
      <c r="BH6222"/>
      <c r="BI6222"/>
      <c r="BJ6222"/>
      <c r="BK6222"/>
      <c r="BL6222"/>
      <c r="BM6222"/>
      <c r="BN6222"/>
      <c r="BO6222"/>
      <c r="BP6222"/>
      <c r="BQ6222"/>
      <c r="BR6222"/>
      <c r="BS6222"/>
      <c r="BT6222"/>
      <c r="BU6222"/>
      <c r="BV6222"/>
      <c r="BW6222"/>
      <c r="BX6222"/>
      <c r="BY6222"/>
      <c r="BZ6222"/>
      <c r="CA6222"/>
      <c r="CB6222"/>
      <c r="CC6222"/>
      <c r="CD6222"/>
      <c r="CE6222"/>
      <c r="CF6222"/>
      <c r="CG6222"/>
      <c r="CH6222"/>
      <c r="CI6222"/>
      <c r="CJ6222"/>
      <c r="CK6222"/>
      <c r="CL6222"/>
      <c r="CM6222"/>
      <c r="CN6222"/>
      <c r="CO6222"/>
      <c r="CP6222"/>
      <c r="CQ6222"/>
      <c r="CR6222"/>
      <c r="CS6222"/>
      <c r="CT6222"/>
      <c r="CU6222"/>
      <c r="CV6222"/>
    </row>
    <row r="6223" spans="10:100" x14ac:dyDescent="0.25">
      <c r="J6223"/>
      <c r="K6223"/>
      <c r="L6223"/>
      <c r="M6223"/>
      <c r="N6223"/>
      <c r="O6223"/>
      <c r="P6223"/>
      <c r="Q6223"/>
      <c r="R6223"/>
      <c r="S6223"/>
      <c r="T6223"/>
      <c r="U6223"/>
      <c r="V6223"/>
      <c r="W6223"/>
      <c r="X6223"/>
      <c r="Y6223"/>
      <c r="Z6223"/>
      <c r="AA6223"/>
      <c r="AB6223"/>
      <c r="AC6223"/>
      <c r="AD6223"/>
      <c r="AE6223"/>
      <c r="AF6223"/>
      <c r="AG6223"/>
      <c r="AH6223"/>
      <c r="AI6223"/>
      <c r="AJ6223"/>
      <c r="AK6223"/>
      <c r="AL6223"/>
      <c r="AM6223"/>
      <c r="AN6223"/>
      <c r="AO6223"/>
      <c r="AP6223"/>
      <c r="AQ6223"/>
      <c r="AR6223"/>
      <c r="AS6223"/>
      <c r="AT6223"/>
      <c r="AU6223"/>
      <c r="AV6223"/>
      <c r="AW6223"/>
      <c r="AX6223"/>
      <c r="AY6223"/>
      <c r="AZ6223"/>
      <c r="BA6223"/>
      <c r="BB6223"/>
      <c r="BC6223"/>
      <c r="BD6223"/>
      <c r="BE6223"/>
      <c r="BF6223"/>
      <c r="BG6223"/>
      <c r="BH6223"/>
      <c r="BI6223"/>
      <c r="BJ6223"/>
      <c r="BK6223"/>
      <c r="BL6223"/>
      <c r="BM6223"/>
      <c r="BN6223"/>
      <c r="BO6223"/>
      <c r="BP6223"/>
      <c r="BQ6223"/>
      <c r="BR6223"/>
      <c r="BS6223"/>
      <c r="BT6223"/>
      <c r="BU6223"/>
      <c r="BV6223"/>
      <c r="BW6223"/>
      <c r="BX6223"/>
      <c r="BY6223"/>
      <c r="BZ6223"/>
      <c r="CA6223"/>
      <c r="CB6223"/>
      <c r="CC6223"/>
      <c r="CD6223"/>
      <c r="CE6223"/>
      <c r="CF6223"/>
      <c r="CG6223"/>
      <c r="CH6223"/>
      <c r="CI6223"/>
      <c r="CJ6223"/>
      <c r="CK6223"/>
      <c r="CL6223"/>
      <c r="CM6223"/>
      <c r="CN6223"/>
      <c r="CO6223"/>
      <c r="CP6223"/>
      <c r="CQ6223"/>
      <c r="CR6223"/>
      <c r="CS6223"/>
      <c r="CT6223"/>
      <c r="CU6223"/>
      <c r="CV6223"/>
    </row>
    <row r="6224" spans="10:100" x14ac:dyDescent="0.25">
      <c r="J6224"/>
      <c r="K6224"/>
      <c r="L6224"/>
      <c r="M6224"/>
      <c r="N6224"/>
      <c r="O6224"/>
      <c r="P6224"/>
      <c r="Q6224"/>
      <c r="R6224"/>
      <c r="S6224"/>
      <c r="T6224"/>
      <c r="U6224"/>
      <c r="V6224"/>
      <c r="W6224"/>
      <c r="X6224"/>
      <c r="Y6224"/>
      <c r="Z6224"/>
      <c r="AA6224"/>
      <c r="AB6224"/>
      <c r="AC6224"/>
      <c r="AD6224"/>
      <c r="AE6224"/>
      <c r="AF6224"/>
      <c r="AG6224"/>
      <c r="AH6224"/>
      <c r="AI6224"/>
      <c r="AJ6224"/>
      <c r="AK6224"/>
      <c r="AL6224"/>
      <c r="AM6224"/>
      <c r="AN6224"/>
      <c r="AO6224"/>
      <c r="AP6224"/>
      <c r="AQ6224"/>
      <c r="AR6224"/>
      <c r="AS6224"/>
      <c r="AT6224"/>
      <c r="AU6224"/>
      <c r="AV6224"/>
      <c r="AW6224"/>
      <c r="AX6224"/>
      <c r="AY6224"/>
      <c r="AZ6224"/>
      <c r="BA6224"/>
      <c r="BB6224"/>
      <c r="BC6224"/>
      <c r="BD6224"/>
      <c r="BE6224"/>
      <c r="BF6224"/>
      <c r="BG6224"/>
      <c r="BH6224"/>
      <c r="BI6224"/>
      <c r="BJ6224"/>
      <c r="BK6224"/>
      <c r="BL6224"/>
      <c r="BM6224"/>
      <c r="BN6224"/>
      <c r="BO6224"/>
      <c r="BP6224"/>
      <c r="BQ6224"/>
      <c r="BR6224"/>
      <c r="BS6224"/>
      <c r="BT6224"/>
      <c r="BU6224"/>
      <c r="BV6224"/>
      <c r="BW6224"/>
      <c r="BX6224"/>
      <c r="BY6224"/>
      <c r="BZ6224"/>
      <c r="CA6224"/>
      <c r="CB6224"/>
      <c r="CC6224"/>
      <c r="CD6224"/>
      <c r="CE6224"/>
      <c r="CF6224"/>
      <c r="CG6224"/>
      <c r="CH6224"/>
      <c r="CI6224"/>
      <c r="CJ6224"/>
      <c r="CK6224"/>
      <c r="CL6224"/>
      <c r="CM6224"/>
      <c r="CN6224"/>
      <c r="CO6224"/>
      <c r="CP6224"/>
      <c r="CQ6224"/>
      <c r="CR6224"/>
      <c r="CS6224"/>
      <c r="CT6224"/>
      <c r="CU6224"/>
      <c r="CV6224"/>
    </row>
    <row r="6225" spans="10:100" x14ac:dyDescent="0.25">
      <c r="J6225"/>
      <c r="K6225"/>
      <c r="L6225"/>
      <c r="M6225"/>
      <c r="N6225"/>
      <c r="O6225"/>
      <c r="P6225"/>
      <c r="Q6225"/>
      <c r="R6225"/>
      <c r="S6225"/>
      <c r="T6225"/>
      <c r="U6225"/>
      <c r="V6225"/>
      <c r="W6225"/>
      <c r="X6225"/>
      <c r="Y6225"/>
      <c r="Z6225"/>
      <c r="AA6225"/>
      <c r="AB6225"/>
      <c r="AC6225"/>
      <c r="AD6225"/>
      <c r="AE6225"/>
      <c r="AF6225"/>
      <c r="AG6225"/>
      <c r="AH6225"/>
      <c r="AI6225"/>
      <c r="AJ6225"/>
      <c r="AK6225"/>
      <c r="AL6225"/>
      <c r="AM6225"/>
      <c r="AN6225"/>
      <c r="AO6225"/>
      <c r="AP6225"/>
      <c r="AQ6225"/>
      <c r="AR6225"/>
      <c r="AS6225"/>
      <c r="AT6225"/>
      <c r="AU6225"/>
      <c r="AV6225"/>
      <c r="AW6225"/>
      <c r="AX6225"/>
      <c r="AY6225"/>
      <c r="AZ6225"/>
      <c r="BA6225"/>
      <c r="BB6225"/>
      <c r="BC6225"/>
      <c r="BD6225"/>
      <c r="BE6225"/>
      <c r="BF6225"/>
      <c r="BG6225"/>
      <c r="BH6225"/>
      <c r="BI6225"/>
      <c r="BJ6225"/>
      <c r="BK6225"/>
      <c r="BL6225"/>
      <c r="BM6225"/>
      <c r="BN6225"/>
      <c r="BO6225"/>
      <c r="BP6225"/>
      <c r="BQ6225"/>
      <c r="BR6225"/>
      <c r="BS6225"/>
      <c r="BT6225"/>
      <c r="BU6225"/>
      <c r="BV6225"/>
      <c r="BW6225"/>
      <c r="BX6225"/>
      <c r="BY6225"/>
      <c r="BZ6225"/>
      <c r="CA6225"/>
      <c r="CB6225"/>
      <c r="CC6225"/>
      <c r="CD6225"/>
      <c r="CE6225"/>
      <c r="CF6225"/>
      <c r="CG6225"/>
      <c r="CH6225"/>
      <c r="CI6225"/>
      <c r="CJ6225"/>
      <c r="CK6225"/>
      <c r="CL6225"/>
      <c r="CM6225"/>
      <c r="CN6225"/>
      <c r="CO6225"/>
      <c r="CP6225"/>
      <c r="CQ6225"/>
      <c r="CR6225"/>
      <c r="CS6225"/>
      <c r="CT6225"/>
      <c r="CU6225"/>
      <c r="CV6225"/>
    </row>
    <row r="6226" spans="10:100" x14ac:dyDescent="0.25">
      <c r="J6226"/>
      <c r="K6226"/>
      <c r="L6226"/>
      <c r="M6226"/>
      <c r="N6226"/>
      <c r="O6226"/>
      <c r="P6226"/>
      <c r="Q6226"/>
      <c r="R6226"/>
      <c r="S6226"/>
      <c r="T6226"/>
      <c r="U6226"/>
      <c r="V6226"/>
      <c r="W6226"/>
      <c r="X6226"/>
      <c r="Y6226"/>
      <c r="Z6226"/>
      <c r="AA6226"/>
      <c r="AB6226"/>
      <c r="AC6226"/>
      <c r="AD6226"/>
      <c r="AE6226"/>
      <c r="AF6226"/>
      <c r="AG6226"/>
      <c r="AH6226"/>
      <c r="AI6226"/>
      <c r="AJ6226"/>
      <c r="AK6226"/>
      <c r="AL6226"/>
      <c r="AM6226"/>
      <c r="AN6226"/>
      <c r="AO6226"/>
      <c r="AP6226"/>
      <c r="AQ6226"/>
      <c r="AR6226"/>
      <c r="AS6226"/>
      <c r="AT6226"/>
      <c r="AU6226"/>
      <c r="AV6226"/>
      <c r="AW6226"/>
      <c r="AX6226"/>
      <c r="AY6226"/>
      <c r="AZ6226"/>
      <c r="BA6226"/>
      <c r="BB6226"/>
      <c r="BC6226"/>
      <c r="BD6226"/>
      <c r="BE6226"/>
      <c r="BF6226"/>
      <c r="BG6226"/>
      <c r="BH6226"/>
      <c r="BI6226"/>
      <c r="BJ6226"/>
      <c r="BK6226"/>
      <c r="BL6226"/>
      <c r="BM6226"/>
      <c r="BN6226"/>
      <c r="BO6226"/>
      <c r="BP6226"/>
      <c r="BQ6226"/>
      <c r="BR6226"/>
      <c r="BS6226"/>
      <c r="BT6226"/>
      <c r="BU6226"/>
      <c r="BV6226"/>
      <c r="BW6226"/>
      <c r="BX6226"/>
      <c r="BY6226"/>
      <c r="BZ6226"/>
      <c r="CA6226"/>
      <c r="CB6226"/>
      <c r="CC6226"/>
      <c r="CD6226"/>
      <c r="CE6226"/>
      <c r="CF6226"/>
      <c r="CG6226"/>
      <c r="CH6226"/>
      <c r="CI6226"/>
      <c r="CJ6226"/>
      <c r="CK6226"/>
      <c r="CL6226"/>
      <c r="CM6226"/>
      <c r="CN6226"/>
      <c r="CO6226"/>
      <c r="CP6226"/>
      <c r="CQ6226"/>
      <c r="CR6226"/>
      <c r="CS6226"/>
      <c r="CT6226"/>
      <c r="CU6226"/>
      <c r="CV6226"/>
    </row>
    <row r="6227" spans="10:100" x14ac:dyDescent="0.25">
      <c r="J6227"/>
      <c r="K6227"/>
      <c r="L6227"/>
      <c r="M6227"/>
      <c r="N6227"/>
      <c r="O6227"/>
      <c r="P6227"/>
      <c r="Q6227"/>
      <c r="R6227"/>
      <c r="S6227"/>
      <c r="T6227"/>
      <c r="U6227"/>
      <c r="V6227"/>
      <c r="W6227"/>
      <c r="X6227"/>
      <c r="Y6227"/>
      <c r="Z6227"/>
      <c r="AA6227"/>
      <c r="AB6227"/>
      <c r="AC6227"/>
      <c r="AD6227"/>
      <c r="AE6227"/>
      <c r="AF6227"/>
      <c r="AG6227"/>
      <c r="AH6227"/>
      <c r="AI6227"/>
      <c r="AJ6227"/>
      <c r="AK6227"/>
      <c r="AL6227"/>
      <c r="AM6227"/>
      <c r="AN6227"/>
      <c r="AO6227"/>
      <c r="AP6227"/>
      <c r="AQ6227"/>
      <c r="AR6227"/>
      <c r="AS6227"/>
      <c r="AT6227"/>
      <c r="AU6227"/>
      <c r="AV6227"/>
      <c r="AW6227"/>
      <c r="AX6227"/>
      <c r="AY6227"/>
      <c r="AZ6227"/>
      <c r="BA6227"/>
      <c r="BB6227"/>
      <c r="BC6227"/>
      <c r="BD6227"/>
      <c r="BE6227"/>
      <c r="BF6227"/>
      <c r="BG6227"/>
      <c r="BH6227"/>
      <c r="BI6227"/>
      <c r="BJ6227"/>
      <c r="BK6227"/>
      <c r="BL6227"/>
      <c r="BM6227"/>
      <c r="BN6227"/>
      <c r="BO6227"/>
      <c r="BP6227"/>
      <c r="BQ6227"/>
      <c r="BR6227"/>
      <c r="BS6227"/>
      <c r="BT6227"/>
      <c r="BU6227"/>
      <c r="BV6227"/>
      <c r="BW6227"/>
      <c r="BX6227"/>
      <c r="BY6227"/>
      <c r="BZ6227"/>
      <c r="CA6227"/>
      <c r="CB6227"/>
      <c r="CC6227"/>
      <c r="CD6227"/>
      <c r="CE6227"/>
      <c r="CF6227"/>
      <c r="CG6227"/>
      <c r="CH6227"/>
      <c r="CI6227"/>
      <c r="CJ6227"/>
      <c r="CK6227"/>
      <c r="CL6227"/>
      <c r="CM6227"/>
      <c r="CN6227"/>
      <c r="CO6227"/>
      <c r="CP6227"/>
      <c r="CQ6227"/>
      <c r="CR6227"/>
      <c r="CS6227"/>
      <c r="CT6227"/>
      <c r="CU6227"/>
      <c r="CV6227"/>
    </row>
    <row r="6228" spans="10:100" x14ac:dyDescent="0.25">
      <c r="J6228"/>
      <c r="K6228"/>
      <c r="L6228"/>
      <c r="M6228"/>
      <c r="N6228"/>
      <c r="O6228"/>
      <c r="P6228"/>
      <c r="Q6228"/>
      <c r="R6228"/>
      <c r="S6228"/>
      <c r="T6228"/>
      <c r="U6228"/>
      <c r="V6228"/>
      <c r="W6228"/>
      <c r="X6228"/>
      <c r="Y6228"/>
      <c r="Z6228"/>
      <c r="AA6228"/>
      <c r="AB6228"/>
      <c r="AC6228"/>
      <c r="AD6228"/>
      <c r="AE6228"/>
      <c r="AF6228"/>
      <c r="AG6228"/>
      <c r="AH6228"/>
      <c r="AI6228"/>
      <c r="AJ6228"/>
      <c r="AK6228"/>
      <c r="AL6228"/>
      <c r="AM6228"/>
      <c r="AN6228"/>
      <c r="AO6228"/>
      <c r="AP6228"/>
      <c r="AQ6228"/>
      <c r="AR6228"/>
      <c r="AS6228"/>
      <c r="AT6228"/>
      <c r="AU6228"/>
      <c r="AV6228"/>
      <c r="AW6228"/>
      <c r="AX6228"/>
      <c r="AY6228"/>
      <c r="AZ6228"/>
      <c r="BA6228"/>
      <c r="BB6228"/>
      <c r="BC6228"/>
      <c r="BD6228"/>
      <c r="BE6228"/>
      <c r="BF6228"/>
      <c r="BG6228"/>
      <c r="BH6228"/>
      <c r="BI6228"/>
      <c r="BJ6228"/>
      <c r="BK6228"/>
      <c r="BL6228"/>
      <c r="BM6228"/>
      <c r="BN6228"/>
      <c r="BO6228"/>
      <c r="BP6228"/>
      <c r="BQ6228"/>
      <c r="BR6228"/>
      <c r="BS6228"/>
      <c r="BT6228"/>
      <c r="BU6228"/>
      <c r="BV6228"/>
      <c r="BW6228"/>
      <c r="BX6228"/>
      <c r="BY6228"/>
      <c r="BZ6228"/>
      <c r="CA6228"/>
      <c r="CB6228"/>
      <c r="CC6228"/>
      <c r="CD6228"/>
      <c r="CE6228"/>
      <c r="CF6228"/>
      <c r="CG6228"/>
      <c r="CH6228"/>
      <c r="CI6228"/>
      <c r="CJ6228"/>
      <c r="CK6228"/>
      <c r="CL6228"/>
      <c r="CM6228"/>
      <c r="CN6228"/>
      <c r="CO6228"/>
      <c r="CP6228"/>
      <c r="CQ6228"/>
      <c r="CR6228"/>
      <c r="CS6228"/>
      <c r="CT6228"/>
      <c r="CU6228"/>
      <c r="CV6228"/>
    </row>
    <row r="6229" spans="10:100" x14ac:dyDescent="0.25">
      <c r="J6229"/>
      <c r="K6229"/>
      <c r="L6229"/>
      <c r="M6229"/>
      <c r="N6229"/>
      <c r="O6229"/>
      <c r="P6229"/>
      <c r="Q6229"/>
      <c r="R6229"/>
      <c r="S6229"/>
      <c r="T6229"/>
      <c r="U6229"/>
      <c r="V6229"/>
      <c r="W6229"/>
      <c r="X6229"/>
      <c r="Y6229"/>
      <c r="Z6229"/>
      <c r="AA6229"/>
      <c r="AB6229"/>
      <c r="AC6229"/>
      <c r="AD6229"/>
      <c r="AE6229"/>
      <c r="AF6229"/>
      <c r="AG6229"/>
      <c r="AH6229"/>
      <c r="AI6229"/>
      <c r="AJ6229"/>
      <c r="AK6229"/>
      <c r="AL6229"/>
      <c r="AM6229"/>
      <c r="AN6229"/>
      <c r="AO6229"/>
      <c r="AP6229"/>
      <c r="AQ6229"/>
      <c r="AR6229"/>
      <c r="AS6229"/>
      <c r="AT6229"/>
      <c r="AU6229"/>
      <c r="AV6229"/>
      <c r="AW6229"/>
      <c r="AX6229"/>
      <c r="AY6229"/>
      <c r="AZ6229"/>
      <c r="BA6229"/>
      <c r="BB6229"/>
      <c r="BC6229"/>
      <c r="BD6229"/>
      <c r="BE6229"/>
      <c r="BF6229"/>
      <c r="BG6229"/>
      <c r="BH6229"/>
      <c r="BI6229"/>
      <c r="BJ6229"/>
      <c r="BK6229"/>
      <c r="BL6229"/>
      <c r="BM6229"/>
      <c r="BN6229"/>
      <c r="BO6229"/>
      <c r="BP6229"/>
      <c r="BQ6229"/>
      <c r="BR6229"/>
      <c r="BS6229"/>
      <c r="BT6229"/>
      <c r="BU6229"/>
      <c r="BV6229"/>
      <c r="BW6229"/>
      <c r="BX6229"/>
      <c r="BY6229"/>
      <c r="BZ6229"/>
      <c r="CA6229"/>
      <c r="CB6229"/>
      <c r="CC6229"/>
      <c r="CD6229"/>
      <c r="CE6229"/>
      <c r="CF6229"/>
      <c r="CG6229"/>
      <c r="CH6229"/>
      <c r="CI6229"/>
      <c r="CJ6229"/>
      <c r="CK6229"/>
      <c r="CL6229"/>
      <c r="CM6229"/>
      <c r="CN6229"/>
      <c r="CO6229"/>
      <c r="CP6229"/>
      <c r="CQ6229"/>
      <c r="CR6229"/>
      <c r="CS6229"/>
      <c r="CT6229"/>
      <c r="CU6229"/>
      <c r="CV6229"/>
    </row>
    <row r="6230" spans="10:100" x14ac:dyDescent="0.25">
      <c r="J6230"/>
      <c r="K6230"/>
      <c r="L6230"/>
      <c r="M6230"/>
      <c r="N6230"/>
      <c r="O6230"/>
      <c r="P6230"/>
      <c r="Q6230"/>
      <c r="R6230"/>
      <c r="S6230"/>
      <c r="T6230"/>
      <c r="U6230"/>
      <c r="V6230"/>
      <c r="W6230"/>
      <c r="X6230"/>
      <c r="Y6230"/>
      <c r="Z6230"/>
      <c r="AA6230"/>
      <c r="AB6230"/>
      <c r="AC6230"/>
      <c r="AD6230"/>
      <c r="AE6230"/>
      <c r="AF6230"/>
      <c r="AG6230"/>
      <c r="AH6230"/>
      <c r="AI6230"/>
      <c r="AJ6230"/>
      <c r="AK6230"/>
      <c r="AL6230"/>
      <c r="AM6230"/>
      <c r="AN6230"/>
      <c r="AO6230"/>
      <c r="AP6230"/>
      <c r="AQ6230"/>
      <c r="AR6230"/>
      <c r="AS6230"/>
      <c r="AT6230"/>
      <c r="AU6230"/>
      <c r="AV6230"/>
      <c r="AW6230"/>
      <c r="AX6230"/>
      <c r="AY6230"/>
      <c r="AZ6230"/>
      <c r="BA6230"/>
      <c r="BB6230"/>
      <c r="BC6230"/>
      <c r="BD6230"/>
      <c r="BE6230"/>
      <c r="BF6230"/>
      <c r="BG6230"/>
      <c r="BH6230"/>
      <c r="BI6230"/>
      <c r="BJ6230"/>
      <c r="BK6230"/>
      <c r="BL6230"/>
      <c r="BM6230"/>
      <c r="BN6230"/>
      <c r="BO6230"/>
      <c r="BP6230"/>
      <c r="BQ6230"/>
      <c r="BR6230"/>
      <c r="BS6230"/>
      <c r="BT6230"/>
      <c r="BU6230"/>
      <c r="BV6230"/>
      <c r="BW6230"/>
      <c r="BX6230"/>
      <c r="BY6230"/>
      <c r="BZ6230"/>
      <c r="CA6230"/>
      <c r="CB6230"/>
      <c r="CC6230"/>
      <c r="CD6230"/>
      <c r="CE6230"/>
      <c r="CF6230"/>
      <c r="CG6230"/>
      <c r="CH6230"/>
      <c r="CI6230"/>
      <c r="CJ6230"/>
      <c r="CK6230"/>
      <c r="CL6230"/>
      <c r="CM6230"/>
      <c r="CN6230"/>
      <c r="CO6230"/>
      <c r="CP6230"/>
      <c r="CQ6230"/>
      <c r="CR6230"/>
      <c r="CS6230"/>
      <c r="CT6230"/>
      <c r="CU6230"/>
      <c r="CV6230"/>
    </row>
    <row r="6231" spans="10:100" x14ac:dyDescent="0.25">
      <c r="J6231"/>
      <c r="K6231"/>
      <c r="L6231"/>
      <c r="M6231"/>
      <c r="N6231"/>
      <c r="O6231"/>
      <c r="P6231"/>
      <c r="Q6231"/>
      <c r="R6231"/>
      <c r="S6231"/>
      <c r="T6231"/>
      <c r="U6231"/>
      <c r="V6231"/>
      <c r="W6231"/>
      <c r="X6231"/>
      <c r="Y6231"/>
      <c r="Z6231"/>
      <c r="AA6231"/>
      <c r="AB6231"/>
      <c r="AC6231"/>
      <c r="AD6231"/>
      <c r="AE6231"/>
      <c r="AF6231"/>
      <c r="AG6231"/>
      <c r="AH6231"/>
      <c r="AI6231"/>
      <c r="AJ6231"/>
      <c r="AK6231"/>
      <c r="AL6231"/>
      <c r="AM6231"/>
      <c r="AN6231"/>
      <c r="AO6231"/>
      <c r="AP6231"/>
      <c r="AQ6231"/>
      <c r="AR6231"/>
      <c r="AS6231"/>
      <c r="AT6231"/>
      <c r="AU6231"/>
      <c r="AV6231"/>
      <c r="AW6231"/>
      <c r="AX6231"/>
      <c r="AY6231"/>
      <c r="AZ6231"/>
      <c r="BA6231"/>
      <c r="BB6231"/>
      <c r="BC6231"/>
      <c r="BD6231"/>
      <c r="BE6231"/>
      <c r="BF6231"/>
      <c r="BG6231"/>
      <c r="BH6231"/>
      <c r="BI6231"/>
      <c r="BJ6231"/>
      <c r="BK6231"/>
      <c r="BL6231"/>
      <c r="BM6231"/>
      <c r="BN6231"/>
      <c r="BO6231"/>
      <c r="BP6231"/>
      <c r="BQ6231"/>
      <c r="BR6231"/>
      <c r="BS6231"/>
      <c r="BT6231"/>
      <c r="BU6231"/>
      <c r="BV6231"/>
      <c r="BW6231"/>
      <c r="BX6231"/>
      <c r="BY6231"/>
      <c r="BZ6231"/>
      <c r="CA6231"/>
      <c r="CB6231"/>
      <c r="CC6231"/>
      <c r="CD6231"/>
      <c r="CE6231"/>
      <c r="CF6231"/>
      <c r="CG6231"/>
      <c r="CH6231"/>
      <c r="CI6231"/>
      <c r="CJ6231"/>
      <c r="CK6231"/>
      <c r="CL6231"/>
      <c r="CM6231"/>
      <c r="CN6231"/>
      <c r="CO6231"/>
      <c r="CP6231"/>
      <c r="CQ6231"/>
      <c r="CR6231"/>
      <c r="CS6231"/>
      <c r="CT6231"/>
      <c r="CU6231"/>
      <c r="CV6231"/>
    </row>
    <row r="6232" spans="10:100" x14ac:dyDescent="0.25">
      <c r="J6232"/>
      <c r="K6232"/>
      <c r="L6232"/>
      <c r="M6232"/>
      <c r="N6232"/>
      <c r="O6232"/>
      <c r="P6232"/>
      <c r="Q6232"/>
      <c r="R6232"/>
      <c r="S6232"/>
      <c r="T6232"/>
      <c r="U6232"/>
      <c r="V6232"/>
      <c r="W6232"/>
      <c r="X6232"/>
      <c r="Y6232"/>
      <c r="Z6232"/>
      <c r="AA6232"/>
      <c r="AB6232"/>
      <c r="AC6232"/>
      <c r="AD6232"/>
      <c r="AE6232"/>
      <c r="AF6232"/>
      <c r="AG6232"/>
      <c r="AH6232"/>
      <c r="AI6232"/>
      <c r="AJ6232"/>
      <c r="AK6232"/>
      <c r="AL6232"/>
      <c r="AM6232"/>
      <c r="AN6232"/>
      <c r="AO6232"/>
      <c r="AP6232"/>
      <c r="AQ6232"/>
      <c r="AR6232"/>
      <c r="AS6232"/>
      <c r="AT6232"/>
      <c r="AU6232"/>
      <c r="AV6232"/>
      <c r="AW6232"/>
      <c r="AX6232"/>
      <c r="AY6232"/>
      <c r="AZ6232"/>
      <c r="BA6232"/>
      <c r="BB6232"/>
      <c r="BC6232"/>
      <c r="BD6232"/>
      <c r="BE6232"/>
      <c r="BF6232"/>
      <c r="BG6232"/>
      <c r="BH6232"/>
      <c r="BI6232"/>
      <c r="BJ6232"/>
      <c r="BK6232"/>
      <c r="BL6232"/>
      <c r="BM6232"/>
      <c r="BN6232"/>
      <c r="BO6232"/>
      <c r="BP6232"/>
      <c r="BQ6232"/>
      <c r="BR6232"/>
      <c r="BS6232"/>
      <c r="BT6232"/>
      <c r="BU6232"/>
      <c r="BV6232"/>
      <c r="BW6232"/>
      <c r="BX6232"/>
      <c r="BY6232"/>
      <c r="BZ6232"/>
      <c r="CA6232"/>
      <c r="CB6232"/>
      <c r="CC6232"/>
      <c r="CD6232"/>
      <c r="CE6232"/>
      <c r="CF6232"/>
      <c r="CG6232"/>
      <c r="CH6232"/>
      <c r="CI6232"/>
      <c r="CJ6232"/>
      <c r="CK6232"/>
      <c r="CL6232"/>
      <c r="CM6232"/>
      <c r="CN6232"/>
      <c r="CO6232"/>
      <c r="CP6232"/>
      <c r="CQ6232"/>
      <c r="CR6232"/>
      <c r="CS6232"/>
      <c r="CT6232"/>
      <c r="CU6232"/>
      <c r="CV6232"/>
    </row>
    <row r="6233" spans="10:100" x14ac:dyDescent="0.25">
      <c r="J6233"/>
      <c r="K6233"/>
      <c r="L6233"/>
      <c r="M6233"/>
      <c r="N6233"/>
      <c r="O6233"/>
      <c r="P6233"/>
      <c r="Q6233"/>
      <c r="R6233"/>
      <c r="S6233"/>
      <c r="T6233"/>
      <c r="U6233"/>
      <c r="V6233"/>
      <c r="W6233"/>
      <c r="X6233"/>
      <c r="Y6233"/>
      <c r="Z6233"/>
      <c r="AA6233"/>
      <c r="AB6233"/>
      <c r="AC6233"/>
      <c r="AD6233"/>
      <c r="AE6233"/>
      <c r="AF6233"/>
      <c r="AG6233"/>
      <c r="AH6233"/>
      <c r="AI6233"/>
      <c r="AJ6233"/>
      <c r="AK6233"/>
      <c r="AL6233"/>
      <c r="AM6233"/>
      <c r="AN6233"/>
      <c r="AO6233"/>
      <c r="AP6233"/>
      <c r="AQ6233"/>
      <c r="AR6233"/>
      <c r="AS6233"/>
      <c r="AT6233"/>
      <c r="AU6233"/>
      <c r="AV6233"/>
      <c r="AW6233"/>
      <c r="AX6233"/>
      <c r="AY6233"/>
      <c r="AZ6233"/>
      <c r="BA6233"/>
      <c r="BB6233"/>
      <c r="BC6233"/>
      <c r="BD6233"/>
      <c r="BE6233"/>
      <c r="BF6233"/>
      <c r="BG6233"/>
      <c r="BH6233"/>
      <c r="BI6233"/>
      <c r="BJ6233"/>
      <c r="BK6233"/>
      <c r="BL6233"/>
      <c r="BM6233"/>
      <c r="BN6233"/>
      <c r="BO6233"/>
      <c r="BP6233"/>
      <c r="BQ6233"/>
      <c r="BR6233"/>
      <c r="BS6233"/>
      <c r="BT6233"/>
      <c r="BU6233"/>
      <c r="BV6233"/>
      <c r="BW6233"/>
      <c r="BX6233"/>
      <c r="BY6233"/>
      <c r="BZ6233"/>
      <c r="CA6233"/>
      <c r="CB6233"/>
      <c r="CC6233"/>
      <c r="CD6233"/>
      <c r="CE6233"/>
      <c r="CF6233"/>
      <c r="CG6233"/>
      <c r="CH6233"/>
      <c r="CI6233"/>
      <c r="CJ6233"/>
      <c r="CK6233"/>
      <c r="CL6233"/>
      <c r="CM6233"/>
      <c r="CN6233"/>
      <c r="CO6233"/>
      <c r="CP6233"/>
      <c r="CQ6233"/>
      <c r="CR6233"/>
      <c r="CS6233"/>
      <c r="CT6233"/>
      <c r="CU6233"/>
      <c r="CV6233"/>
    </row>
    <row r="6234" spans="10:100" x14ac:dyDescent="0.25">
      <c r="J6234"/>
      <c r="K6234"/>
      <c r="L6234"/>
      <c r="M6234"/>
      <c r="N6234"/>
      <c r="O6234"/>
      <c r="P6234"/>
      <c r="Q6234"/>
      <c r="R6234"/>
      <c r="S6234"/>
      <c r="T6234"/>
      <c r="U6234"/>
      <c r="V6234"/>
      <c r="W6234"/>
      <c r="X6234"/>
      <c r="Y6234"/>
      <c r="Z6234"/>
      <c r="AA6234"/>
      <c r="AB6234"/>
      <c r="AC6234"/>
      <c r="AD6234"/>
      <c r="AE6234"/>
      <c r="AF6234"/>
      <c r="AG6234"/>
      <c r="AH6234"/>
      <c r="AI6234"/>
      <c r="AJ6234"/>
      <c r="AK6234"/>
      <c r="AL6234"/>
      <c r="AM6234"/>
      <c r="AN6234"/>
      <c r="AO6234"/>
      <c r="AP6234"/>
      <c r="AQ6234"/>
      <c r="AR6234"/>
      <c r="AS6234"/>
      <c r="AT6234"/>
      <c r="AU6234"/>
      <c r="AV6234"/>
      <c r="AW6234"/>
      <c r="AX6234"/>
      <c r="AY6234"/>
      <c r="AZ6234"/>
      <c r="BA6234"/>
      <c r="BB6234"/>
      <c r="BC6234"/>
      <c r="BD6234"/>
      <c r="BE6234"/>
      <c r="BF6234"/>
      <c r="BG6234"/>
      <c r="BH6234"/>
      <c r="BI6234"/>
      <c r="BJ6234"/>
      <c r="BK6234"/>
      <c r="BL6234"/>
      <c r="BM6234"/>
      <c r="BN6234"/>
      <c r="BO6234"/>
      <c r="BP6234"/>
      <c r="BQ6234"/>
      <c r="BR6234"/>
      <c r="BS6234"/>
      <c r="BT6234"/>
      <c r="BU6234"/>
      <c r="BV6234"/>
      <c r="BW6234"/>
      <c r="BX6234"/>
      <c r="BY6234"/>
      <c r="BZ6234"/>
      <c r="CA6234"/>
      <c r="CB6234"/>
      <c r="CC6234"/>
      <c r="CD6234"/>
      <c r="CE6234"/>
      <c r="CF6234"/>
      <c r="CG6234"/>
      <c r="CH6234"/>
      <c r="CI6234"/>
      <c r="CJ6234"/>
      <c r="CK6234"/>
      <c r="CL6234"/>
      <c r="CM6234"/>
      <c r="CN6234"/>
      <c r="CO6234"/>
      <c r="CP6234"/>
      <c r="CQ6234"/>
      <c r="CR6234"/>
      <c r="CS6234"/>
      <c r="CT6234"/>
      <c r="CU6234"/>
      <c r="CV6234"/>
    </row>
    <row r="6235" spans="10:100" x14ac:dyDescent="0.25">
      <c r="J6235"/>
      <c r="K6235"/>
      <c r="L6235"/>
      <c r="M6235"/>
      <c r="N6235"/>
      <c r="O6235"/>
      <c r="P6235"/>
      <c r="Q6235"/>
      <c r="R6235"/>
      <c r="S6235"/>
      <c r="T6235"/>
      <c r="U6235"/>
      <c r="V6235"/>
      <c r="W6235"/>
      <c r="X6235"/>
      <c r="Y6235"/>
      <c r="Z6235"/>
      <c r="AA6235"/>
      <c r="AB6235"/>
      <c r="AC6235"/>
      <c r="AD6235"/>
      <c r="AE6235"/>
      <c r="AF6235"/>
      <c r="AG6235"/>
      <c r="AH6235"/>
      <c r="AI6235"/>
      <c r="AJ6235"/>
      <c r="AK6235"/>
      <c r="AL6235"/>
      <c r="AM6235"/>
      <c r="AN6235"/>
      <c r="AO6235"/>
      <c r="AP6235"/>
      <c r="AQ6235"/>
      <c r="AR6235"/>
      <c r="AS6235"/>
      <c r="AT6235"/>
      <c r="AU6235"/>
      <c r="AV6235"/>
      <c r="AW6235"/>
      <c r="AX6235"/>
      <c r="AY6235"/>
      <c r="AZ6235"/>
      <c r="BA6235"/>
      <c r="BB6235"/>
      <c r="BC6235"/>
      <c r="BD6235"/>
      <c r="BE6235"/>
      <c r="BF6235"/>
      <c r="BG6235"/>
      <c r="BH6235"/>
      <c r="BI6235"/>
      <c r="BJ6235"/>
      <c r="BK6235"/>
      <c r="BL6235"/>
      <c r="BM6235"/>
      <c r="BN6235"/>
      <c r="BO6235"/>
      <c r="BP6235"/>
      <c r="BQ6235"/>
      <c r="BR6235"/>
      <c r="BS6235"/>
      <c r="BT6235"/>
      <c r="BU6235"/>
      <c r="BV6235"/>
      <c r="BW6235"/>
      <c r="BX6235"/>
      <c r="BY6235"/>
      <c r="BZ6235"/>
      <c r="CA6235"/>
      <c r="CB6235"/>
      <c r="CC6235"/>
      <c r="CD6235"/>
      <c r="CE6235"/>
      <c r="CF6235"/>
      <c r="CG6235"/>
      <c r="CH6235"/>
      <c r="CI6235"/>
      <c r="CJ6235"/>
      <c r="CK6235"/>
      <c r="CL6235"/>
      <c r="CM6235"/>
      <c r="CN6235"/>
      <c r="CO6235"/>
      <c r="CP6235"/>
      <c r="CQ6235"/>
      <c r="CR6235"/>
      <c r="CS6235"/>
      <c r="CT6235"/>
      <c r="CU6235"/>
      <c r="CV6235"/>
    </row>
    <row r="6236" spans="10:100" x14ac:dyDescent="0.25">
      <c r="J6236"/>
      <c r="K6236"/>
      <c r="L6236"/>
      <c r="M6236"/>
      <c r="N6236"/>
      <c r="O6236"/>
      <c r="P6236"/>
      <c r="Q6236"/>
      <c r="R6236"/>
      <c r="S6236"/>
      <c r="T6236"/>
      <c r="U6236"/>
      <c r="V6236"/>
      <c r="W6236"/>
      <c r="X6236"/>
      <c r="Y6236"/>
      <c r="Z6236"/>
      <c r="AA6236"/>
      <c r="AB6236"/>
      <c r="AC6236"/>
      <c r="AD6236"/>
      <c r="AE6236"/>
      <c r="AF6236"/>
      <c r="AG6236"/>
      <c r="AH6236"/>
      <c r="AI6236"/>
      <c r="AJ6236"/>
      <c r="AK6236"/>
      <c r="AL6236"/>
      <c r="AM6236"/>
      <c r="AN6236"/>
      <c r="AO6236"/>
      <c r="AP6236"/>
      <c r="AQ6236"/>
      <c r="AR6236"/>
      <c r="AS6236"/>
      <c r="AT6236"/>
      <c r="AU6236"/>
      <c r="AV6236"/>
      <c r="AW6236"/>
      <c r="AX6236"/>
      <c r="AY6236"/>
      <c r="AZ6236"/>
      <c r="BA6236"/>
      <c r="BB6236"/>
      <c r="BC6236"/>
      <c r="BD6236"/>
      <c r="BE6236"/>
      <c r="BF6236"/>
      <c r="BG6236"/>
      <c r="BH6236"/>
      <c r="BI6236"/>
      <c r="BJ6236"/>
      <c r="BK6236"/>
      <c r="BL6236"/>
      <c r="BM6236"/>
      <c r="BN6236"/>
      <c r="BO6236"/>
      <c r="BP6236"/>
      <c r="BQ6236"/>
      <c r="BR6236"/>
      <c r="BS6236"/>
      <c r="BT6236"/>
      <c r="BU6236"/>
      <c r="BV6236"/>
      <c r="BW6236"/>
      <c r="BX6236"/>
      <c r="BY6236"/>
      <c r="BZ6236"/>
      <c r="CA6236"/>
      <c r="CB6236"/>
      <c r="CC6236"/>
      <c r="CD6236"/>
      <c r="CE6236"/>
      <c r="CF6236"/>
      <c r="CG6236"/>
      <c r="CH6236"/>
      <c r="CI6236"/>
      <c r="CJ6236"/>
      <c r="CK6236"/>
      <c r="CL6236"/>
      <c r="CM6236"/>
      <c r="CN6236"/>
      <c r="CO6236"/>
      <c r="CP6236"/>
      <c r="CQ6236"/>
      <c r="CR6236"/>
      <c r="CS6236"/>
      <c r="CT6236"/>
      <c r="CU6236"/>
      <c r="CV6236"/>
    </row>
    <row r="6237" spans="10:100" x14ac:dyDescent="0.25">
      <c r="J6237"/>
      <c r="K6237"/>
      <c r="L6237"/>
      <c r="M6237"/>
      <c r="N6237"/>
      <c r="O6237"/>
      <c r="P6237"/>
      <c r="Q6237"/>
      <c r="R6237"/>
      <c r="S6237"/>
      <c r="T6237"/>
      <c r="U6237"/>
      <c r="V6237"/>
      <c r="W6237"/>
      <c r="X6237"/>
      <c r="Y6237"/>
      <c r="Z6237"/>
      <c r="AA6237"/>
      <c r="AB6237"/>
      <c r="AC6237"/>
      <c r="AD6237"/>
      <c r="AE6237"/>
      <c r="AF6237"/>
      <c r="AG6237"/>
      <c r="AH6237"/>
      <c r="AI6237"/>
      <c r="AJ6237"/>
      <c r="AK6237"/>
      <c r="AL6237"/>
      <c r="AM6237"/>
      <c r="AN6237"/>
      <c r="AO6237"/>
      <c r="AP6237"/>
      <c r="AQ6237"/>
      <c r="AR6237"/>
      <c r="AS6237"/>
      <c r="AT6237"/>
      <c r="AU6237"/>
      <c r="AV6237"/>
      <c r="AW6237"/>
      <c r="AX6237"/>
      <c r="AY6237"/>
      <c r="AZ6237"/>
      <c r="BA6237"/>
      <c r="BB6237"/>
      <c r="BC6237"/>
      <c r="BD6237"/>
      <c r="BE6237"/>
      <c r="BF6237"/>
      <c r="BG6237"/>
      <c r="BH6237"/>
      <c r="BI6237"/>
      <c r="BJ6237"/>
      <c r="BK6237"/>
      <c r="BL6237"/>
      <c r="BM6237"/>
      <c r="BN6237"/>
      <c r="BO6237"/>
      <c r="BP6237"/>
      <c r="BQ6237"/>
      <c r="BR6237"/>
      <c r="BS6237"/>
      <c r="BT6237"/>
      <c r="BU6237"/>
      <c r="BV6237"/>
      <c r="BW6237"/>
      <c r="BX6237"/>
      <c r="BY6237"/>
      <c r="BZ6237"/>
      <c r="CA6237"/>
      <c r="CB6237"/>
      <c r="CC6237"/>
      <c r="CD6237"/>
      <c r="CE6237"/>
      <c r="CF6237"/>
      <c r="CG6237"/>
      <c r="CH6237"/>
      <c r="CI6237"/>
      <c r="CJ6237"/>
      <c r="CK6237"/>
      <c r="CL6237"/>
      <c r="CM6237"/>
      <c r="CN6237"/>
      <c r="CO6237"/>
      <c r="CP6237"/>
      <c r="CQ6237"/>
      <c r="CR6237"/>
      <c r="CS6237"/>
      <c r="CT6237"/>
      <c r="CU6237"/>
      <c r="CV6237"/>
    </row>
    <row r="6238" spans="10:100" x14ac:dyDescent="0.25">
      <c r="J6238"/>
      <c r="K6238"/>
      <c r="L6238"/>
      <c r="M6238"/>
      <c r="N6238"/>
      <c r="O6238"/>
      <c r="P6238"/>
      <c r="Q6238"/>
      <c r="R6238"/>
      <c r="S6238"/>
      <c r="T6238"/>
      <c r="U6238"/>
      <c r="V6238"/>
      <c r="W6238"/>
      <c r="X6238"/>
      <c r="Y6238"/>
      <c r="Z6238"/>
      <c r="AA6238"/>
      <c r="AB6238"/>
      <c r="AC6238"/>
      <c r="AD6238"/>
      <c r="AE6238"/>
      <c r="AF6238"/>
      <c r="AG6238"/>
      <c r="AH6238"/>
      <c r="AI6238"/>
      <c r="AJ6238"/>
      <c r="AK6238"/>
      <c r="AL6238"/>
      <c r="AM6238"/>
      <c r="AN6238"/>
      <c r="AO6238"/>
      <c r="AP6238"/>
      <c r="AQ6238"/>
      <c r="AR6238"/>
      <c r="AS6238"/>
      <c r="AT6238"/>
      <c r="AU6238"/>
      <c r="AV6238"/>
      <c r="AW6238"/>
      <c r="AX6238"/>
      <c r="AY6238"/>
      <c r="AZ6238"/>
      <c r="BA6238"/>
      <c r="BB6238"/>
      <c r="BC6238"/>
      <c r="BD6238"/>
      <c r="BE6238"/>
      <c r="BF6238"/>
      <c r="BG6238"/>
      <c r="BH6238"/>
      <c r="BI6238"/>
      <c r="BJ6238"/>
      <c r="BK6238"/>
      <c r="BL6238"/>
      <c r="BM6238"/>
      <c r="BN6238"/>
      <c r="BO6238"/>
      <c r="BP6238"/>
      <c r="BQ6238"/>
      <c r="BR6238"/>
      <c r="BS6238"/>
      <c r="BT6238"/>
      <c r="BU6238"/>
      <c r="BV6238"/>
      <c r="BW6238"/>
      <c r="BX6238"/>
      <c r="BY6238"/>
      <c r="BZ6238"/>
      <c r="CA6238"/>
      <c r="CB6238"/>
      <c r="CC6238"/>
      <c r="CD6238"/>
      <c r="CE6238"/>
      <c r="CF6238"/>
      <c r="CG6238"/>
      <c r="CH6238"/>
      <c r="CI6238"/>
      <c r="CJ6238"/>
      <c r="CK6238"/>
      <c r="CL6238"/>
      <c r="CM6238"/>
      <c r="CN6238"/>
      <c r="CO6238"/>
      <c r="CP6238"/>
      <c r="CQ6238"/>
      <c r="CR6238"/>
      <c r="CS6238"/>
      <c r="CT6238"/>
      <c r="CU6238"/>
      <c r="CV6238"/>
    </row>
    <row r="6239" spans="10:100" x14ac:dyDescent="0.25">
      <c r="J6239"/>
      <c r="K6239"/>
      <c r="L6239"/>
      <c r="M6239"/>
      <c r="N6239"/>
      <c r="O6239"/>
      <c r="P6239"/>
      <c r="Q6239"/>
      <c r="R6239"/>
      <c r="S6239"/>
      <c r="T6239"/>
      <c r="U6239"/>
      <c r="V6239"/>
      <c r="W6239"/>
      <c r="X6239"/>
      <c r="Y6239"/>
      <c r="Z6239"/>
      <c r="AA6239"/>
      <c r="AB6239"/>
      <c r="AC6239"/>
      <c r="AD6239"/>
      <c r="AE6239"/>
      <c r="AF6239"/>
      <c r="AG6239"/>
      <c r="AH6239"/>
      <c r="AI6239"/>
      <c r="AJ6239"/>
      <c r="AK6239"/>
      <c r="AL6239"/>
      <c r="AM6239"/>
      <c r="AN6239"/>
      <c r="AO6239"/>
      <c r="AP6239"/>
      <c r="AQ6239"/>
      <c r="AR6239"/>
      <c r="AS6239"/>
      <c r="AT6239"/>
      <c r="AU6239"/>
      <c r="AV6239"/>
      <c r="AW6239"/>
      <c r="AX6239"/>
      <c r="AY6239"/>
      <c r="AZ6239"/>
      <c r="BA6239"/>
      <c r="BB6239"/>
      <c r="BC6239"/>
      <c r="BD6239"/>
      <c r="BE6239"/>
      <c r="BF6239"/>
      <c r="BG6239"/>
      <c r="BH6239"/>
      <c r="BI6239"/>
      <c r="BJ6239"/>
      <c r="BK6239"/>
      <c r="BL6239"/>
      <c r="BM6239"/>
      <c r="BN6239"/>
      <c r="BO6239"/>
      <c r="BP6239"/>
      <c r="BQ6239"/>
      <c r="BR6239"/>
      <c r="BS6239"/>
      <c r="BT6239"/>
      <c r="BU6239"/>
      <c r="BV6239"/>
      <c r="BW6239"/>
      <c r="BX6239"/>
      <c r="BY6239"/>
      <c r="BZ6239"/>
      <c r="CA6239"/>
      <c r="CB6239"/>
      <c r="CC6239"/>
      <c r="CD6239"/>
      <c r="CE6239"/>
      <c r="CF6239"/>
      <c r="CG6239"/>
      <c r="CH6239"/>
      <c r="CI6239"/>
      <c r="CJ6239"/>
      <c r="CK6239"/>
      <c r="CL6239"/>
      <c r="CM6239"/>
      <c r="CN6239"/>
      <c r="CO6239"/>
      <c r="CP6239"/>
      <c r="CQ6239"/>
      <c r="CR6239"/>
      <c r="CS6239"/>
      <c r="CT6239"/>
      <c r="CU6239"/>
      <c r="CV6239"/>
    </row>
    <row r="6240" spans="10:100" x14ac:dyDescent="0.25">
      <c r="J6240"/>
      <c r="K6240"/>
      <c r="L6240"/>
      <c r="M6240"/>
      <c r="N6240"/>
      <c r="O6240"/>
      <c r="P6240"/>
      <c r="Q6240"/>
      <c r="R6240"/>
      <c r="S6240"/>
      <c r="T6240"/>
      <c r="U6240"/>
      <c r="V6240"/>
      <c r="W6240"/>
      <c r="X6240"/>
      <c r="Y6240"/>
      <c r="Z6240"/>
      <c r="AA6240"/>
      <c r="AB6240"/>
      <c r="AC6240"/>
      <c r="AD6240"/>
      <c r="AE6240"/>
      <c r="AF6240"/>
      <c r="AG6240"/>
      <c r="AH6240"/>
      <c r="AI6240"/>
      <c r="AJ6240"/>
      <c r="AK6240"/>
      <c r="AL6240"/>
      <c r="AM6240"/>
      <c r="AN6240"/>
      <c r="AO6240"/>
      <c r="AP6240"/>
      <c r="AQ6240"/>
      <c r="AR6240"/>
      <c r="AS6240"/>
      <c r="AT6240"/>
      <c r="AU6240"/>
      <c r="AV6240"/>
      <c r="AW6240"/>
      <c r="AX6240"/>
      <c r="AY6240"/>
      <c r="AZ6240"/>
      <c r="BA6240"/>
      <c r="BB6240"/>
      <c r="BC6240"/>
      <c r="BD6240"/>
      <c r="BE6240"/>
      <c r="BF6240"/>
      <c r="BG6240"/>
      <c r="BH6240"/>
      <c r="BI6240"/>
      <c r="BJ6240"/>
      <c r="BK6240"/>
      <c r="BL6240"/>
      <c r="BM6240"/>
      <c r="BN6240"/>
      <c r="BO6240"/>
      <c r="BP6240"/>
      <c r="BQ6240"/>
      <c r="BR6240"/>
      <c r="BS6240"/>
      <c r="BT6240"/>
      <c r="BU6240"/>
      <c r="BV6240"/>
      <c r="BW6240"/>
      <c r="BX6240"/>
      <c r="BY6240"/>
      <c r="BZ6240"/>
      <c r="CA6240"/>
      <c r="CB6240"/>
      <c r="CC6240"/>
      <c r="CD6240"/>
      <c r="CE6240"/>
      <c r="CF6240"/>
      <c r="CG6240"/>
      <c r="CH6240"/>
      <c r="CI6240"/>
      <c r="CJ6240"/>
      <c r="CK6240"/>
      <c r="CL6240"/>
      <c r="CM6240"/>
      <c r="CN6240"/>
      <c r="CO6240"/>
      <c r="CP6240"/>
      <c r="CQ6240"/>
      <c r="CR6240"/>
      <c r="CS6240"/>
      <c r="CT6240"/>
      <c r="CU6240"/>
      <c r="CV6240"/>
    </row>
    <row r="6241" spans="10:100" x14ac:dyDescent="0.25">
      <c r="J6241"/>
      <c r="K6241"/>
      <c r="L6241"/>
      <c r="M6241"/>
      <c r="N6241"/>
      <c r="O6241"/>
      <c r="P6241"/>
      <c r="Q6241"/>
      <c r="R6241"/>
      <c r="S6241"/>
      <c r="T6241"/>
      <c r="U6241"/>
      <c r="V6241"/>
      <c r="W6241"/>
      <c r="X6241"/>
      <c r="Y6241"/>
      <c r="Z6241"/>
      <c r="AA6241"/>
      <c r="AB6241"/>
      <c r="AC6241"/>
      <c r="AD6241"/>
      <c r="AE6241"/>
      <c r="AF6241"/>
      <c r="AG6241"/>
      <c r="AH6241"/>
      <c r="AI6241"/>
      <c r="AJ6241"/>
      <c r="AK6241"/>
      <c r="AL6241"/>
      <c r="AM6241"/>
      <c r="AN6241"/>
      <c r="AO6241"/>
      <c r="AP6241"/>
      <c r="AQ6241"/>
      <c r="AR6241"/>
      <c r="AS6241"/>
      <c r="AT6241"/>
      <c r="AU6241"/>
      <c r="AV6241"/>
      <c r="AW6241"/>
      <c r="AX6241"/>
      <c r="AY6241"/>
      <c r="AZ6241"/>
      <c r="BA6241"/>
      <c r="BB6241"/>
      <c r="BC6241"/>
      <c r="BD6241"/>
      <c r="BE6241"/>
      <c r="BF6241"/>
      <c r="BG6241"/>
      <c r="BH6241"/>
      <c r="BI6241"/>
      <c r="BJ6241"/>
      <c r="BK6241"/>
      <c r="BL6241"/>
      <c r="BM6241"/>
      <c r="BN6241"/>
      <c r="BO6241"/>
      <c r="BP6241"/>
      <c r="BQ6241"/>
      <c r="BR6241"/>
      <c r="BS6241"/>
      <c r="BT6241"/>
      <c r="BU6241"/>
      <c r="BV6241"/>
      <c r="BW6241"/>
      <c r="BX6241"/>
      <c r="BY6241"/>
      <c r="BZ6241"/>
      <c r="CA6241"/>
      <c r="CB6241"/>
      <c r="CC6241"/>
      <c r="CD6241"/>
      <c r="CE6241"/>
      <c r="CF6241"/>
      <c r="CG6241"/>
      <c r="CH6241"/>
      <c r="CI6241"/>
      <c r="CJ6241"/>
      <c r="CK6241"/>
      <c r="CL6241"/>
      <c r="CM6241"/>
      <c r="CN6241"/>
      <c r="CO6241"/>
      <c r="CP6241"/>
      <c r="CQ6241"/>
      <c r="CR6241"/>
      <c r="CS6241"/>
      <c r="CT6241"/>
      <c r="CU6241"/>
      <c r="CV6241"/>
    </row>
    <row r="6242" spans="10:100" x14ac:dyDescent="0.25">
      <c r="J6242"/>
      <c r="K6242"/>
      <c r="L6242"/>
      <c r="M6242"/>
      <c r="N6242"/>
      <c r="O6242"/>
      <c r="P6242"/>
      <c r="Q6242"/>
      <c r="R6242"/>
      <c r="S6242"/>
      <c r="T6242"/>
      <c r="U6242"/>
      <c r="V6242"/>
      <c r="W6242"/>
      <c r="X6242"/>
      <c r="Y6242"/>
      <c r="Z6242"/>
      <c r="AA6242"/>
      <c r="AB6242"/>
      <c r="AC6242"/>
      <c r="AD6242"/>
      <c r="AE6242"/>
      <c r="AF6242"/>
      <c r="AG6242"/>
      <c r="AH6242"/>
      <c r="AI6242"/>
      <c r="AJ6242"/>
      <c r="AK6242"/>
      <c r="AL6242"/>
      <c r="AM6242"/>
      <c r="AN6242"/>
      <c r="AO6242"/>
      <c r="AP6242"/>
      <c r="AQ6242"/>
      <c r="AR6242"/>
      <c r="AS6242"/>
      <c r="AT6242"/>
      <c r="AU6242"/>
      <c r="AV6242"/>
      <c r="AW6242"/>
      <c r="AX6242"/>
      <c r="AY6242"/>
      <c r="AZ6242"/>
      <c r="BA6242"/>
      <c r="BB6242"/>
      <c r="BC6242"/>
      <c r="BD6242"/>
      <c r="BE6242"/>
      <c r="BF6242"/>
      <c r="BG6242"/>
      <c r="BH6242"/>
      <c r="BI6242"/>
      <c r="BJ6242"/>
      <c r="BK6242"/>
      <c r="BL6242"/>
      <c r="BM6242"/>
      <c r="BN6242"/>
      <c r="BO6242"/>
      <c r="BP6242"/>
      <c r="BQ6242"/>
      <c r="BR6242"/>
      <c r="BS6242"/>
      <c r="BT6242"/>
      <c r="BU6242"/>
      <c r="BV6242"/>
      <c r="BW6242"/>
      <c r="BX6242"/>
      <c r="BY6242"/>
      <c r="BZ6242"/>
      <c r="CA6242"/>
      <c r="CB6242"/>
      <c r="CC6242"/>
      <c r="CD6242"/>
      <c r="CE6242"/>
      <c r="CF6242"/>
      <c r="CG6242"/>
      <c r="CH6242"/>
      <c r="CI6242"/>
      <c r="CJ6242"/>
      <c r="CK6242"/>
      <c r="CL6242"/>
      <c r="CM6242"/>
      <c r="CN6242"/>
      <c r="CO6242"/>
      <c r="CP6242"/>
      <c r="CQ6242"/>
      <c r="CR6242"/>
      <c r="CS6242"/>
      <c r="CT6242"/>
      <c r="CU6242"/>
      <c r="CV6242"/>
    </row>
    <row r="6243" spans="10:100" x14ac:dyDescent="0.25">
      <c r="J6243"/>
      <c r="K6243"/>
      <c r="L6243"/>
      <c r="M6243"/>
      <c r="N6243"/>
      <c r="O6243"/>
      <c r="P6243"/>
      <c r="Q6243"/>
      <c r="R6243"/>
      <c r="S6243"/>
      <c r="T6243"/>
      <c r="U6243"/>
      <c r="V6243"/>
      <c r="W6243"/>
      <c r="X6243"/>
      <c r="Y6243"/>
      <c r="Z6243"/>
      <c r="AA6243"/>
      <c r="AB6243"/>
      <c r="AC6243"/>
      <c r="AD6243"/>
      <c r="AE6243"/>
      <c r="AF6243"/>
      <c r="AG6243"/>
      <c r="AH6243"/>
      <c r="AI6243"/>
      <c r="AJ6243"/>
      <c r="AK6243"/>
      <c r="AL6243"/>
      <c r="AM6243"/>
      <c r="AN6243"/>
      <c r="AO6243"/>
      <c r="AP6243"/>
      <c r="AQ6243"/>
      <c r="AR6243"/>
      <c r="AS6243"/>
      <c r="AT6243"/>
      <c r="AU6243"/>
      <c r="AV6243"/>
      <c r="AW6243"/>
      <c r="AX6243"/>
      <c r="AY6243"/>
      <c r="AZ6243"/>
      <c r="BA6243"/>
      <c r="BB6243"/>
      <c r="BC6243"/>
      <c r="BD6243"/>
      <c r="BE6243"/>
      <c r="BF6243"/>
      <c r="BG6243"/>
      <c r="BH6243"/>
      <c r="BI6243"/>
      <c r="BJ6243"/>
      <c r="BK6243"/>
      <c r="BL6243"/>
      <c r="BM6243"/>
      <c r="BN6243"/>
      <c r="BO6243"/>
      <c r="BP6243"/>
      <c r="BQ6243"/>
      <c r="BR6243"/>
      <c r="BS6243"/>
      <c r="BT6243"/>
      <c r="BU6243"/>
      <c r="BV6243"/>
      <c r="BW6243"/>
      <c r="BX6243"/>
      <c r="BY6243"/>
      <c r="BZ6243"/>
      <c r="CA6243"/>
      <c r="CB6243"/>
      <c r="CC6243"/>
      <c r="CD6243"/>
      <c r="CE6243"/>
      <c r="CF6243"/>
      <c r="CG6243"/>
      <c r="CH6243"/>
      <c r="CI6243"/>
      <c r="CJ6243"/>
      <c r="CK6243"/>
      <c r="CL6243"/>
      <c r="CM6243"/>
      <c r="CN6243"/>
      <c r="CO6243"/>
      <c r="CP6243"/>
      <c r="CQ6243"/>
      <c r="CR6243"/>
      <c r="CS6243"/>
      <c r="CT6243"/>
      <c r="CU6243"/>
      <c r="CV6243"/>
    </row>
    <row r="6244" spans="10:100" x14ac:dyDescent="0.25">
      <c r="J6244"/>
      <c r="K6244"/>
      <c r="L6244"/>
      <c r="M6244"/>
      <c r="N6244"/>
      <c r="O6244"/>
      <c r="P6244"/>
      <c r="Q6244"/>
      <c r="R6244"/>
      <c r="S6244"/>
      <c r="T6244"/>
      <c r="U6244"/>
      <c r="V6244"/>
      <c r="W6244"/>
      <c r="X6244"/>
      <c r="Y6244"/>
      <c r="Z6244"/>
      <c r="AA6244"/>
      <c r="AB6244"/>
      <c r="AC6244"/>
      <c r="AD6244"/>
      <c r="AE6244"/>
      <c r="AF6244"/>
      <c r="AG6244"/>
      <c r="AH6244"/>
      <c r="AI6244"/>
      <c r="AJ6244"/>
      <c r="AK6244"/>
      <c r="AL6244"/>
      <c r="AM6244"/>
      <c r="AN6244"/>
      <c r="AO6244"/>
      <c r="AP6244"/>
      <c r="AQ6244"/>
      <c r="AR6244"/>
      <c r="AS6244"/>
      <c r="AT6244"/>
      <c r="AU6244"/>
      <c r="AV6244"/>
      <c r="AW6244"/>
      <c r="AX6244"/>
      <c r="AY6244"/>
      <c r="AZ6244"/>
      <c r="BA6244"/>
      <c r="BB6244"/>
      <c r="BC6244"/>
      <c r="BD6244"/>
      <c r="BE6244"/>
      <c r="BF6244"/>
      <c r="BG6244"/>
      <c r="BH6244"/>
      <c r="BI6244"/>
      <c r="BJ6244"/>
      <c r="BK6244"/>
      <c r="BL6244"/>
      <c r="BM6244"/>
      <c r="BN6244"/>
      <c r="BO6244"/>
      <c r="BP6244"/>
      <c r="BQ6244"/>
      <c r="BR6244"/>
      <c r="BS6244"/>
      <c r="BT6244"/>
      <c r="BU6244"/>
      <c r="BV6244"/>
      <c r="BW6244"/>
      <c r="BX6244"/>
      <c r="BY6244"/>
      <c r="BZ6244"/>
      <c r="CA6244"/>
      <c r="CB6244"/>
      <c r="CC6244"/>
      <c r="CD6244"/>
      <c r="CE6244"/>
      <c r="CF6244"/>
      <c r="CG6244"/>
      <c r="CH6244"/>
      <c r="CI6244"/>
      <c r="CJ6244"/>
      <c r="CK6244"/>
      <c r="CL6244"/>
      <c r="CM6244"/>
      <c r="CN6244"/>
      <c r="CO6244"/>
      <c r="CP6244"/>
      <c r="CQ6244"/>
      <c r="CR6244"/>
      <c r="CS6244"/>
      <c r="CT6244"/>
      <c r="CU6244"/>
      <c r="CV6244"/>
    </row>
    <row r="6245" spans="10:100" x14ac:dyDescent="0.25">
      <c r="J6245"/>
      <c r="K6245"/>
      <c r="L6245"/>
      <c r="M6245"/>
      <c r="N6245"/>
      <c r="O6245"/>
      <c r="P6245"/>
      <c r="Q6245"/>
      <c r="R6245"/>
      <c r="S6245"/>
      <c r="T6245"/>
      <c r="U6245"/>
      <c r="V6245"/>
      <c r="W6245"/>
      <c r="X6245"/>
      <c r="Y6245"/>
      <c r="Z6245"/>
      <c r="AA6245"/>
      <c r="AB6245"/>
      <c r="AC6245"/>
      <c r="AD6245"/>
      <c r="AE6245"/>
      <c r="AF6245"/>
      <c r="AG6245"/>
      <c r="AH6245"/>
      <c r="AI6245"/>
      <c r="AJ6245"/>
      <c r="AK6245"/>
      <c r="AL6245"/>
      <c r="AM6245"/>
      <c r="AN6245"/>
      <c r="AO6245"/>
      <c r="AP6245"/>
      <c r="AQ6245"/>
      <c r="AR6245"/>
      <c r="AS6245"/>
      <c r="AT6245"/>
      <c r="AU6245"/>
      <c r="AV6245"/>
      <c r="AW6245"/>
      <c r="AX6245"/>
      <c r="AY6245"/>
      <c r="AZ6245"/>
      <c r="BA6245"/>
      <c r="BB6245"/>
      <c r="BC6245"/>
      <c r="BD6245"/>
      <c r="BE6245"/>
      <c r="BF6245"/>
      <c r="BG6245"/>
      <c r="BH6245"/>
      <c r="BI6245"/>
      <c r="BJ6245"/>
      <c r="BK6245"/>
      <c r="BL6245"/>
      <c r="BM6245"/>
      <c r="BN6245"/>
      <c r="BO6245"/>
      <c r="BP6245"/>
      <c r="BQ6245"/>
      <c r="BR6245"/>
      <c r="BS6245"/>
      <c r="BT6245"/>
      <c r="BU6245"/>
      <c r="BV6245"/>
      <c r="BW6245"/>
      <c r="BX6245"/>
      <c r="BY6245"/>
      <c r="BZ6245"/>
      <c r="CA6245"/>
      <c r="CB6245"/>
      <c r="CC6245"/>
      <c r="CD6245"/>
      <c r="CE6245"/>
      <c r="CF6245"/>
      <c r="CG6245"/>
      <c r="CH6245"/>
      <c r="CI6245"/>
      <c r="CJ6245"/>
      <c r="CK6245"/>
      <c r="CL6245"/>
      <c r="CM6245"/>
      <c r="CN6245"/>
      <c r="CO6245"/>
      <c r="CP6245"/>
      <c r="CQ6245"/>
      <c r="CR6245"/>
      <c r="CS6245"/>
      <c r="CT6245"/>
      <c r="CU6245"/>
      <c r="CV6245"/>
    </row>
    <row r="6246" spans="10:100" x14ac:dyDescent="0.25">
      <c r="J6246"/>
      <c r="K6246"/>
      <c r="L6246"/>
      <c r="M6246"/>
      <c r="N6246"/>
      <c r="O6246"/>
      <c r="P6246"/>
      <c r="Q6246"/>
      <c r="R6246"/>
      <c r="S6246"/>
      <c r="T6246"/>
      <c r="U6246"/>
      <c r="V6246"/>
      <c r="W6246"/>
      <c r="X6246"/>
      <c r="Y6246"/>
      <c r="Z6246"/>
      <c r="AA6246"/>
      <c r="AB6246"/>
      <c r="AC6246"/>
      <c r="AD6246"/>
      <c r="AE6246"/>
      <c r="AF6246"/>
      <c r="AG6246"/>
      <c r="AH6246"/>
      <c r="AI6246"/>
      <c r="AJ6246"/>
      <c r="AK6246"/>
      <c r="AL6246"/>
      <c r="AM6246"/>
      <c r="AN6246"/>
      <c r="AO6246"/>
      <c r="AP6246"/>
      <c r="AQ6246"/>
      <c r="AR6246"/>
      <c r="AS6246"/>
      <c r="AT6246"/>
      <c r="AU6246"/>
      <c r="AV6246"/>
      <c r="AW6246"/>
      <c r="AX6246"/>
      <c r="AY6246"/>
      <c r="AZ6246"/>
      <c r="BA6246"/>
      <c r="BB6246"/>
      <c r="BC6246"/>
      <c r="BD6246"/>
      <c r="BE6246"/>
      <c r="BF6246"/>
      <c r="BG6246"/>
      <c r="BH6246"/>
      <c r="BI6246"/>
      <c r="BJ6246"/>
      <c r="BK6246"/>
      <c r="BL6246"/>
      <c r="BM6246"/>
      <c r="BN6246"/>
      <c r="BO6246"/>
      <c r="BP6246"/>
      <c r="BQ6246"/>
      <c r="BR6246"/>
      <c r="BS6246"/>
      <c r="BT6246"/>
      <c r="BU6246"/>
      <c r="BV6246"/>
      <c r="BW6246"/>
      <c r="BX6246"/>
      <c r="BY6246"/>
      <c r="BZ6246"/>
      <c r="CA6246"/>
      <c r="CB6246"/>
      <c r="CC6246"/>
      <c r="CD6246"/>
      <c r="CE6246"/>
      <c r="CF6246"/>
      <c r="CG6246"/>
      <c r="CH6246"/>
      <c r="CI6246"/>
      <c r="CJ6246"/>
      <c r="CK6246"/>
      <c r="CL6246"/>
      <c r="CM6246"/>
      <c r="CN6246"/>
      <c r="CO6246"/>
      <c r="CP6246"/>
      <c r="CQ6246"/>
      <c r="CR6246"/>
      <c r="CS6246"/>
      <c r="CT6246"/>
      <c r="CU6246"/>
      <c r="CV6246"/>
    </row>
    <row r="6247" spans="10:100" x14ac:dyDescent="0.25">
      <c r="J6247"/>
      <c r="K6247"/>
      <c r="L6247"/>
      <c r="M6247"/>
      <c r="N6247"/>
      <c r="O6247"/>
      <c r="P6247"/>
      <c r="Q6247"/>
      <c r="R6247"/>
      <c r="S6247"/>
      <c r="T6247"/>
      <c r="U6247"/>
      <c r="V6247"/>
      <c r="W6247"/>
      <c r="X6247"/>
      <c r="Y6247"/>
      <c r="Z6247"/>
      <c r="AA6247"/>
      <c r="AB6247"/>
      <c r="AC6247"/>
      <c r="AD6247"/>
      <c r="AE6247"/>
      <c r="AF6247"/>
      <c r="AG6247"/>
      <c r="AH6247"/>
      <c r="AI6247"/>
      <c r="AJ6247"/>
      <c r="AK6247"/>
      <c r="AL6247"/>
      <c r="AM6247"/>
      <c r="AN6247"/>
      <c r="AO6247"/>
      <c r="AP6247"/>
      <c r="AQ6247"/>
      <c r="AR6247"/>
      <c r="AS6247"/>
      <c r="AT6247"/>
      <c r="AU6247"/>
      <c r="AV6247"/>
      <c r="AW6247"/>
      <c r="AX6247"/>
      <c r="AY6247"/>
      <c r="AZ6247"/>
      <c r="BA6247"/>
      <c r="BB6247"/>
      <c r="BC6247"/>
      <c r="BD6247"/>
      <c r="BE6247"/>
      <c r="BF6247"/>
      <c r="BG6247"/>
      <c r="BH6247"/>
      <c r="BI6247"/>
      <c r="BJ6247"/>
      <c r="BK6247"/>
      <c r="BL6247"/>
      <c r="BM6247"/>
      <c r="BN6247"/>
      <c r="BO6247"/>
      <c r="BP6247"/>
      <c r="BQ6247"/>
      <c r="BR6247"/>
      <c r="BS6247"/>
      <c r="BT6247"/>
      <c r="BU6247"/>
      <c r="BV6247"/>
      <c r="BW6247"/>
      <c r="BX6247"/>
      <c r="BY6247"/>
      <c r="BZ6247"/>
      <c r="CA6247"/>
      <c r="CB6247"/>
      <c r="CC6247"/>
      <c r="CD6247"/>
      <c r="CE6247"/>
      <c r="CF6247"/>
      <c r="CG6247"/>
      <c r="CH6247"/>
      <c r="CI6247"/>
      <c r="CJ6247"/>
      <c r="CK6247"/>
      <c r="CL6247"/>
      <c r="CM6247"/>
      <c r="CN6247"/>
      <c r="CO6247"/>
      <c r="CP6247"/>
      <c r="CQ6247"/>
      <c r="CR6247"/>
      <c r="CS6247"/>
      <c r="CT6247"/>
      <c r="CU6247"/>
      <c r="CV6247"/>
    </row>
    <row r="6248" spans="10:100" x14ac:dyDescent="0.25">
      <c r="J6248"/>
      <c r="K6248"/>
      <c r="L6248"/>
      <c r="M6248"/>
      <c r="N6248"/>
      <c r="O6248"/>
      <c r="P6248"/>
      <c r="Q6248"/>
      <c r="R6248"/>
      <c r="S6248"/>
      <c r="T6248"/>
      <c r="U6248"/>
      <c r="V6248"/>
      <c r="W6248"/>
      <c r="X6248"/>
      <c r="Y6248"/>
      <c r="Z6248"/>
      <c r="AA6248"/>
      <c r="AB6248"/>
      <c r="AC6248"/>
      <c r="AD6248"/>
      <c r="AE6248"/>
      <c r="AF6248"/>
      <c r="AG6248"/>
      <c r="AH6248"/>
      <c r="AI6248"/>
      <c r="AJ6248"/>
      <c r="AK6248"/>
      <c r="AL6248"/>
      <c r="AM6248"/>
      <c r="AN6248"/>
      <c r="AO6248"/>
      <c r="AP6248"/>
      <c r="AQ6248"/>
      <c r="AR6248"/>
      <c r="AS6248"/>
      <c r="AT6248"/>
      <c r="AU6248"/>
      <c r="AV6248"/>
      <c r="AW6248"/>
      <c r="AX6248"/>
      <c r="AY6248"/>
      <c r="AZ6248"/>
      <c r="BA6248"/>
      <c r="BB6248"/>
      <c r="BC6248"/>
      <c r="BD6248"/>
      <c r="BE6248"/>
      <c r="BF6248"/>
      <c r="BG6248"/>
      <c r="BH6248"/>
      <c r="BI6248"/>
      <c r="BJ6248"/>
      <c r="BK6248"/>
      <c r="BL6248"/>
      <c r="BM6248"/>
      <c r="BN6248"/>
      <c r="BO6248"/>
      <c r="BP6248"/>
      <c r="BQ6248"/>
      <c r="BR6248"/>
      <c r="BS6248"/>
      <c r="BT6248"/>
      <c r="BU6248"/>
      <c r="BV6248"/>
      <c r="BW6248"/>
      <c r="BX6248"/>
      <c r="BY6248"/>
      <c r="BZ6248"/>
      <c r="CA6248"/>
      <c r="CB6248"/>
      <c r="CC6248"/>
      <c r="CD6248"/>
      <c r="CE6248"/>
      <c r="CF6248"/>
      <c r="CG6248"/>
      <c r="CH6248"/>
      <c r="CI6248"/>
      <c r="CJ6248"/>
      <c r="CK6248"/>
      <c r="CL6248"/>
      <c r="CM6248"/>
      <c r="CN6248"/>
      <c r="CO6248"/>
      <c r="CP6248"/>
      <c r="CQ6248"/>
      <c r="CR6248"/>
      <c r="CS6248"/>
      <c r="CT6248"/>
      <c r="CU6248"/>
      <c r="CV6248"/>
    </row>
    <row r="6249" spans="10:100" x14ac:dyDescent="0.25">
      <c r="J6249"/>
      <c r="K6249"/>
      <c r="L6249"/>
      <c r="M6249"/>
      <c r="N6249"/>
      <c r="O6249"/>
      <c r="P6249"/>
      <c r="Q6249"/>
      <c r="R6249"/>
      <c r="S6249"/>
      <c r="T6249"/>
      <c r="U6249"/>
      <c r="V6249"/>
      <c r="W6249"/>
      <c r="X6249"/>
      <c r="Y6249"/>
      <c r="Z6249"/>
      <c r="AA6249"/>
      <c r="AB6249"/>
      <c r="AC6249"/>
      <c r="AD6249"/>
      <c r="AE6249"/>
      <c r="AF6249"/>
      <c r="AG6249"/>
      <c r="AH6249"/>
      <c r="AI6249"/>
      <c r="AJ6249"/>
      <c r="AK6249"/>
      <c r="AL6249"/>
      <c r="AM6249"/>
      <c r="AN6249"/>
      <c r="AO6249"/>
      <c r="AP6249"/>
      <c r="AQ6249"/>
      <c r="AR6249"/>
      <c r="AS6249"/>
      <c r="AT6249"/>
      <c r="AU6249"/>
      <c r="AV6249"/>
      <c r="AW6249"/>
      <c r="AX6249"/>
      <c r="AY6249"/>
      <c r="AZ6249"/>
      <c r="BA6249"/>
      <c r="BB6249"/>
      <c r="BC6249"/>
      <c r="BD6249"/>
      <c r="BE6249"/>
      <c r="BF6249"/>
      <c r="BG6249"/>
      <c r="BH6249"/>
      <c r="BI6249"/>
      <c r="BJ6249"/>
      <c r="BK6249"/>
      <c r="BL6249"/>
      <c r="BM6249"/>
      <c r="BN6249"/>
      <c r="BO6249"/>
      <c r="BP6249"/>
      <c r="BQ6249"/>
      <c r="BR6249"/>
      <c r="BS6249"/>
      <c r="BT6249"/>
      <c r="BU6249"/>
      <c r="BV6249"/>
      <c r="BW6249"/>
      <c r="BX6249"/>
      <c r="BY6249"/>
      <c r="BZ6249"/>
      <c r="CA6249"/>
      <c r="CB6249"/>
      <c r="CC6249"/>
      <c r="CD6249"/>
      <c r="CE6249"/>
      <c r="CF6249"/>
      <c r="CG6249"/>
      <c r="CH6249"/>
      <c r="CI6249"/>
      <c r="CJ6249"/>
      <c r="CK6249"/>
      <c r="CL6249"/>
      <c r="CM6249"/>
      <c r="CN6249"/>
      <c r="CO6249"/>
      <c r="CP6249"/>
      <c r="CQ6249"/>
      <c r="CR6249"/>
      <c r="CS6249"/>
      <c r="CT6249"/>
      <c r="CU6249"/>
      <c r="CV6249"/>
    </row>
    <row r="6250" spans="10:100" x14ac:dyDescent="0.25">
      <c r="J6250"/>
      <c r="K6250"/>
      <c r="L6250"/>
      <c r="M6250"/>
      <c r="N6250"/>
      <c r="O6250"/>
      <c r="P6250"/>
      <c r="Q6250"/>
      <c r="R6250"/>
      <c r="S6250"/>
      <c r="T6250"/>
      <c r="U6250"/>
      <c r="V6250"/>
      <c r="W6250"/>
      <c r="X6250"/>
      <c r="Y6250"/>
      <c r="Z6250"/>
      <c r="AA6250"/>
      <c r="AB6250"/>
      <c r="AC6250"/>
      <c r="AD6250"/>
      <c r="AE6250"/>
      <c r="AF6250"/>
      <c r="AG6250"/>
      <c r="AH6250"/>
      <c r="AI6250"/>
      <c r="AJ6250"/>
      <c r="AK6250"/>
      <c r="AL6250"/>
      <c r="AM6250"/>
      <c r="AN6250"/>
      <c r="AO6250"/>
      <c r="AP6250"/>
      <c r="AQ6250"/>
      <c r="AR6250"/>
      <c r="AS6250"/>
      <c r="AT6250"/>
      <c r="AU6250"/>
      <c r="AV6250"/>
      <c r="AW6250"/>
      <c r="AX6250"/>
      <c r="AY6250"/>
      <c r="AZ6250"/>
      <c r="BA6250"/>
      <c r="BB6250"/>
      <c r="BC6250"/>
      <c r="BD6250"/>
      <c r="BE6250"/>
      <c r="BF6250"/>
      <c r="BG6250"/>
      <c r="BH6250"/>
      <c r="BI6250"/>
      <c r="BJ6250"/>
      <c r="BK6250"/>
      <c r="BL6250"/>
      <c r="BM6250"/>
      <c r="BN6250"/>
      <c r="BO6250"/>
      <c r="BP6250"/>
      <c r="BQ6250"/>
      <c r="BR6250"/>
      <c r="BS6250"/>
      <c r="BT6250"/>
      <c r="BU6250"/>
      <c r="BV6250"/>
      <c r="BW6250"/>
      <c r="BX6250"/>
      <c r="BY6250"/>
      <c r="BZ6250"/>
      <c r="CA6250"/>
      <c r="CB6250"/>
      <c r="CC6250"/>
      <c r="CD6250"/>
      <c r="CE6250"/>
      <c r="CF6250"/>
      <c r="CG6250"/>
      <c r="CH6250"/>
      <c r="CI6250"/>
      <c r="CJ6250"/>
      <c r="CK6250"/>
      <c r="CL6250"/>
      <c r="CM6250"/>
      <c r="CN6250"/>
      <c r="CO6250"/>
      <c r="CP6250"/>
      <c r="CQ6250"/>
      <c r="CR6250"/>
      <c r="CS6250"/>
      <c r="CT6250"/>
      <c r="CU6250"/>
      <c r="CV6250"/>
    </row>
    <row r="6251" spans="10:100" x14ac:dyDescent="0.25">
      <c r="J6251"/>
      <c r="K6251"/>
      <c r="L6251"/>
      <c r="M6251"/>
      <c r="N6251"/>
      <c r="O6251"/>
      <c r="P6251"/>
      <c r="Q6251"/>
      <c r="R6251"/>
      <c r="S6251"/>
      <c r="T6251"/>
      <c r="U6251"/>
      <c r="V6251"/>
      <c r="W6251"/>
      <c r="X6251"/>
      <c r="Y6251"/>
      <c r="Z6251"/>
      <c r="AA6251"/>
      <c r="AB6251"/>
      <c r="AC6251"/>
      <c r="AD6251"/>
      <c r="AE6251"/>
      <c r="AF6251"/>
      <c r="AG6251"/>
      <c r="AH6251"/>
      <c r="AI6251"/>
      <c r="AJ6251"/>
      <c r="AK6251"/>
      <c r="AL6251"/>
      <c r="AM6251"/>
      <c r="AN6251"/>
      <c r="AO6251"/>
      <c r="AP6251"/>
      <c r="AQ6251"/>
      <c r="AR6251"/>
      <c r="AS6251"/>
      <c r="AT6251"/>
      <c r="AU6251"/>
      <c r="AV6251"/>
      <c r="AW6251"/>
      <c r="AX6251"/>
      <c r="AY6251"/>
      <c r="AZ6251"/>
      <c r="BA6251"/>
      <c r="BB6251"/>
      <c r="BC6251"/>
      <c r="BD6251"/>
      <c r="BE6251"/>
      <c r="BF6251"/>
      <c r="BG6251"/>
      <c r="BH6251"/>
      <c r="BI6251"/>
      <c r="BJ6251"/>
      <c r="BK6251"/>
      <c r="BL6251"/>
      <c r="BM6251"/>
      <c r="BN6251"/>
      <c r="BO6251"/>
      <c r="BP6251"/>
      <c r="BQ6251"/>
      <c r="BR6251"/>
      <c r="BS6251"/>
      <c r="BT6251"/>
      <c r="BU6251"/>
      <c r="BV6251"/>
      <c r="BW6251"/>
      <c r="BX6251"/>
      <c r="BY6251"/>
      <c r="BZ6251"/>
      <c r="CA6251"/>
      <c r="CB6251"/>
      <c r="CC6251"/>
      <c r="CD6251"/>
      <c r="CE6251"/>
      <c r="CF6251"/>
      <c r="CG6251"/>
      <c r="CH6251"/>
      <c r="CI6251"/>
      <c r="CJ6251"/>
      <c r="CK6251"/>
      <c r="CL6251"/>
      <c r="CM6251"/>
      <c r="CN6251"/>
      <c r="CO6251"/>
      <c r="CP6251"/>
      <c r="CQ6251"/>
      <c r="CR6251"/>
      <c r="CS6251"/>
      <c r="CT6251"/>
      <c r="CU6251"/>
      <c r="CV6251"/>
    </row>
    <row r="6252" spans="10:100" x14ac:dyDescent="0.25">
      <c r="J6252"/>
      <c r="K6252"/>
      <c r="L6252"/>
      <c r="M6252"/>
      <c r="N6252"/>
      <c r="O6252"/>
      <c r="P6252"/>
      <c r="Q6252"/>
      <c r="R6252"/>
      <c r="S6252"/>
      <c r="T6252"/>
      <c r="U6252"/>
      <c r="V6252"/>
      <c r="W6252"/>
      <c r="X6252"/>
      <c r="Y6252"/>
      <c r="Z6252"/>
      <c r="AA6252"/>
      <c r="AB6252"/>
      <c r="AC6252"/>
      <c r="AD6252"/>
      <c r="AE6252"/>
      <c r="AF6252"/>
      <c r="AG6252"/>
      <c r="AH6252"/>
      <c r="AI6252"/>
      <c r="AJ6252"/>
      <c r="AK6252"/>
      <c r="AL6252"/>
      <c r="AM6252"/>
      <c r="AN6252"/>
      <c r="AO6252"/>
      <c r="AP6252"/>
      <c r="AQ6252"/>
      <c r="AR6252"/>
      <c r="AS6252"/>
      <c r="AT6252"/>
      <c r="AU6252"/>
      <c r="AV6252"/>
      <c r="AW6252"/>
      <c r="AX6252"/>
      <c r="AY6252"/>
      <c r="AZ6252"/>
      <c r="BA6252"/>
      <c r="BB6252"/>
      <c r="BC6252"/>
      <c r="BD6252"/>
      <c r="BE6252"/>
      <c r="BF6252"/>
      <c r="BG6252"/>
      <c r="BH6252"/>
      <c r="BI6252"/>
      <c r="BJ6252"/>
      <c r="BK6252"/>
      <c r="BL6252"/>
      <c r="BM6252"/>
      <c r="BN6252"/>
      <c r="BO6252"/>
      <c r="BP6252"/>
      <c r="BQ6252"/>
      <c r="BR6252"/>
      <c r="BS6252"/>
      <c r="BT6252"/>
      <c r="BU6252"/>
      <c r="BV6252"/>
      <c r="BW6252"/>
      <c r="BX6252"/>
      <c r="BY6252"/>
      <c r="BZ6252"/>
      <c r="CA6252"/>
      <c r="CB6252"/>
      <c r="CC6252"/>
      <c r="CD6252"/>
      <c r="CE6252"/>
      <c r="CF6252"/>
      <c r="CG6252"/>
      <c r="CH6252"/>
      <c r="CI6252"/>
      <c r="CJ6252"/>
      <c r="CK6252"/>
      <c r="CL6252"/>
      <c r="CM6252"/>
      <c r="CN6252"/>
      <c r="CO6252"/>
      <c r="CP6252"/>
      <c r="CQ6252"/>
      <c r="CR6252"/>
      <c r="CS6252"/>
      <c r="CT6252"/>
      <c r="CU6252"/>
      <c r="CV6252"/>
    </row>
    <row r="6253" spans="10:100" x14ac:dyDescent="0.25">
      <c r="J6253"/>
      <c r="K6253"/>
      <c r="L6253"/>
      <c r="M6253"/>
      <c r="N6253"/>
      <c r="O6253"/>
      <c r="P6253"/>
      <c r="Q6253"/>
      <c r="R6253"/>
      <c r="S6253"/>
      <c r="T6253"/>
      <c r="U6253"/>
      <c r="V6253"/>
      <c r="W6253"/>
      <c r="X6253"/>
      <c r="Y6253"/>
      <c r="Z6253"/>
      <c r="AA6253"/>
      <c r="AB6253"/>
      <c r="AC6253"/>
      <c r="AD6253"/>
      <c r="AE6253"/>
      <c r="AF6253"/>
      <c r="AG6253"/>
      <c r="AH6253"/>
      <c r="AI6253"/>
      <c r="AJ6253"/>
      <c r="AK6253"/>
      <c r="AL6253"/>
      <c r="AM6253"/>
      <c r="AN6253"/>
      <c r="AO6253"/>
      <c r="AP6253"/>
      <c r="AQ6253"/>
      <c r="AR6253"/>
      <c r="AS6253"/>
      <c r="AT6253"/>
      <c r="AU6253"/>
      <c r="AV6253"/>
      <c r="AW6253"/>
      <c r="AX6253"/>
      <c r="AY6253"/>
      <c r="AZ6253"/>
      <c r="BA6253"/>
      <c r="BB6253"/>
      <c r="BC6253"/>
      <c r="BD6253"/>
      <c r="BE6253"/>
      <c r="BF6253"/>
      <c r="BG6253"/>
      <c r="BH6253"/>
      <c r="BI6253"/>
      <c r="BJ6253"/>
      <c r="BK6253"/>
      <c r="BL6253"/>
      <c r="BM6253"/>
      <c r="BN6253"/>
      <c r="BO6253"/>
      <c r="BP6253"/>
      <c r="BQ6253"/>
      <c r="BR6253"/>
      <c r="BS6253"/>
      <c r="BT6253"/>
      <c r="BU6253"/>
      <c r="BV6253"/>
      <c r="BW6253"/>
      <c r="BX6253"/>
      <c r="BY6253"/>
      <c r="BZ6253"/>
      <c r="CA6253"/>
      <c r="CB6253"/>
      <c r="CC6253"/>
      <c r="CD6253"/>
      <c r="CE6253"/>
      <c r="CF6253"/>
      <c r="CG6253"/>
      <c r="CH6253"/>
      <c r="CI6253"/>
      <c r="CJ6253"/>
      <c r="CK6253"/>
      <c r="CL6253"/>
      <c r="CM6253"/>
      <c r="CN6253"/>
      <c r="CO6253"/>
      <c r="CP6253"/>
      <c r="CQ6253"/>
      <c r="CR6253"/>
      <c r="CS6253"/>
      <c r="CT6253"/>
      <c r="CU6253"/>
      <c r="CV6253"/>
    </row>
    <row r="6254" spans="10:100" x14ac:dyDescent="0.25">
      <c r="J6254"/>
      <c r="K6254"/>
      <c r="L6254"/>
      <c r="M6254"/>
      <c r="N6254"/>
      <c r="O6254"/>
      <c r="P6254"/>
      <c r="Q6254"/>
      <c r="R6254"/>
      <c r="S6254"/>
      <c r="T6254"/>
      <c r="U6254"/>
      <c r="V6254"/>
      <c r="W6254"/>
      <c r="X6254"/>
      <c r="Y6254"/>
      <c r="Z6254"/>
      <c r="AA6254"/>
      <c r="AB6254"/>
      <c r="AC6254"/>
      <c r="AD6254"/>
      <c r="AE6254"/>
      <c r="AF6254"/>
      <c r="AG6254"/>
      <c r="AH6254"/>
      <c r="AI6254"/>
      <c r="AJ6254"/>
      <c r="AK6254"/>
      <c r="AL6254"/>
      <c r="AM6254"/>
      <c r="AN6254"/>
      <c r="AO6254"/>
      <c r="AP6254"/>
      <c r="AQ6254"/>
      <c r="AR6254"/>
      <c r="AS6254"/>
      <c r="AT6254"/>
      <c r="AU6254"/>
      <c r="AV6254"/>
      <c r="AW6254"/>
      <c r="AX6254"/>
      <c r="AY6254"/>
      <c r="AZ6254"/>
      <c r="BA6254"/>
      <c r="BB6254"/>
      <c r="BC6254"/>
      <c r="BD6254"/>
      <c r="BE6254"/>
      <c r="BF6254"/>
      <c r="BG6254"/>
      <c r="BH6254"/>
      <c r="BI6254"/>
      <c r="BJ6254"/>
      <c r="BK6254"/>
      <c r="BL6254"/>
      <c r="BM6254"/>
      <c r="BN6254"/>
      <c r="BO6254"/>
      <c r="BP6254"/>
      <c r="BQ6254"/>
      <c r="BR6254"/>
      <c r="BS6254"/>
      <c r="BT6254"/>
      <c r="BU6254"/>
      <c r="BV6254"/>
      <c r="BW6254"/>
      <c r="BX6254"/>
      <c r="BY6254"/>
      <c r="BZ6254"/>
      <c r="CA6254"/>
      <c r="CB6254"/>
      <c r="CC6254"/>
      <c r="CD6254"/>
      <c r="CE6254"/>
      <c r="CF6254"/>
      <c r="CG6254"/>
      <c r="CH6254"/>
      <c r="CI6254"/>
      <c r="CJ6254"/>
      <c r="CK6254"/>
      <c r="CL6254"/>
      <c r="CM6254"/>
      <c r="CN6254"/>
      <c r="CO6254"/>
      <c r="CP6254"/>
      <c r="CQ6254"/>
      <c r="CR6254"/>
      <c r="CS6254"/>
      <c r="CT6254"/>
      <c r="CU6254"/>
      <c r="CV6254"/>
    </row>
    <row r="6255" spans="10:100" x14ac:dyDescent="0.25">
      <c r="J6255"/>
      <c r="K6255"/>
      <c r="L6255"/>
      <c r="M6255"/>
      <c r="N6255"/>
      <c r="O6255"/>
      <c r="P6255"/>
      <c r="Q6255"/>
      <c r="R6255"/>
      <c r="S6255"/>
      <c r="T6255"/>
      <c r="U6255"/>
      <c r="V6255"/>
      <c r="W6255"/>
      <c r="X6255"/>
      <c r="Y6255"/>
      <c r="Z6255"/>
      <c r="AA6255"/>
      <c r="AB6255"/>
      <c r="AC6255"/>
      <c r="AD6255"/>
      <c r="AE6255"/>
      <c r="AF6255"/>
      <c r="AG6255"/>
      <c r="AH6255"/>
      <c r="AI6255"/>
      <c r="AJ6255"/>
      <c r="AK6255"/>
      <c r="AL6255"/>
      <c r="AM6255"/>
      <c r="AN6255"/>
      <c r="AO6255"/>
      <c r="AP6255"/>
      <c r="AQ6255"/>
      <c r="AR6255"/>
      <c r="AS6255"/>
      <c r="AT6255"/>
      <c r="AU6255"/>
      <c r="AV6255"/>
      <c r="AW6255"/>
      <c r="AX6255"/>
      <c r="AY6255"/>
      <c r="AZ6255"/>
      <c r="BA6255"/>
      <c r="BB6255"/>
      <c r="BC6255"/>
      <c r="BD6255"/>
      <c r="BE6255"/>
      <c r="BF6255"/>
      <c r="BG6255"/>
      <c r="BH6255"/>
      <c r="BI6255"/>
      <c r="BJ6255"/>
      <c r="BK6255"/>
      <c r="BL6255"/>
      <c r="BM6255"/>
      <c r="BN6255"/>
      <c r="BO6255"/>
      <c r="BP6255"/>
      <c r="BQ6255"/>
      <c r="BR6255"/>
      <c r="BS6255"/>
      <c r="BT6255"/>
      <c r="BU6255"/>
      <c r="BV6255"/>
      <c r="BW6255"/>
      <c r="BX6255"/>
      <c r="BY6255"/>
      <c r="BZ6255"/>
      <c r="CA6255"/>
      <c r="CB6255"/>
      <c r="CC6255"/>
      <c r="CD6255"/>
      <c r="CE6255"/>
      <c r="CF6255"/>
      <c r="CG6255"/>
      <c r="CH6255"/>
      <c r="CI6255"/>
      <c r="CJ6255"/>
      <c r="CK6255"/>
      <c r="CL6255"/>
      <c r="CM6255"/>
      <c r="CN6255"/>
      <c r="CO6255"/>
      <c r="CP6255"/>
      <c r="CQ6255"/>
      <c r="CR6255"/>
      <c r="CS6255"/>
      <c r="CT6255"/>
      <c r="CU6255"/>
      <c r="CV6255"/>
    </row>
    <row r="6256" spans="10:100" x14ac:dyDescent="0.25">
      <c r="J6256"/>
      <c r="K6256"/>
      <c r="L6256"/>
      <c r="M6256"/>
      <c r="N6256"/>
      <c r="O6256"/>
      <c r="P6256"/>
      <c r="Q6256"/>
      <c r="R6256"/>
      <c r="S6256"/>
      <c r="T6256"/>
      <c r="U6256"/>
      <c r="V6256"/>
      <c r="W6256"/>
      <c r="X6256"/>
      <c r="Y6256"/>
      <c r="Z6256"/>
      <c r="AA6256"/>
      <c r="AB6256"/>
      <c r="AC6256"/>
      <c r="AD6256"/>
      <c r="AE6256"/>
      <c r="AF6256"/>
      <c r="AG6256"/>
      <c r="AH6256"/>
      <c r="AI6256"/>
      <c r="AJ6256"/>
      <c r="AK6256"/>
      <c r="AL6256"/>
      <c r="AM6256"/>
      <c r="AN6256"/>
      <c r="AO6256"/>
      <c r="AP6256"/>
      <c r="AQ6256"/>
      <c r="AR6256"/>
      <c r="AS6256"/>
      <c r="AT6256"/>
      <c r="AU6256"/>
      <c r="AV6256"/>
      <c r="AW6256"/>
      <c r="AX6256"/>
      <c r="AY6256"/>
      <c r="AZ6256"/>
      <c r="BA6256"/>
      <c r="BB6256"/>
      <c r="BC6256"/>
      <c r="BD6256"/>
      <c r="BE6256"/>
      <c r="BF6256"/>
      <c r="BG6256"/>
      <c r="BH6256"/>
      <c r="BI6256"/>
      <c r="BJ6256"/>
      <c r="BK6256"/>
      <c r="BL6256"/>
      <c r="BM6256"/>
      <c r="BN6256"/>
      <c r="BO6256"/>
      <c r="BP6256"/>
      <c r="BQ6256"/>
      <c r="BR6256"/>
      <c r="BS6256"/>
      <c r="BT6256"/>
      <c r="BU6256"/>
      <c r="BV6256"/>
      <c r="BW6256"/>
      <c r="BX6256"/>
      <c r="BY6256"/>
      <c r="BZ6256"/>
      <c r="CA6256"/>
      <c r="CB6256"/>
      <c r="CC6256"/>
      <c r="CD6256"/>
      <c r="CE6256"/>
      <c r="CF6256"/>
      <c r="CG6256"/>
      <c r="CH6256"/>
      <c r="CI6256"/>
      <c r="CJ6256"/>
      <c r="CK6256"/>
      <c r="CL6256"/>
      <c r="CM6256"/>
      <c r="CN6256"/>
      <c r="CO6256"/>
      <c r="CP6256"/>
      <c r="CQ6256"/>
      <c r="CR6256"/>
      <c r="CS6256"/>
      <c r="CT6256"/>
      <c r="CU6256"/>
      <c r="CV6256"/>
    </row>
    <row r="6257" spans="10:100" x14ac:dyDescent="0.25">
      <c r="J6257"/>
      <c r="K6257"/>
      <c r="L6257"/>
      <c r="M6257"/>
      <c r="N6257"/>
      <c r="O6257"/>
      <c r="P6257"/>
      <c r="Q6257"/>
      <c r="R6257"/>
      <c r="S6257"/>
      <c r="T6257"/>
      <c r="U6257"/>
      <c r="V6257"/>
      <c r="W6257"/>
      <c r="X6257"/>
      <c r="Y6257"/>
      <c r="Z6257"/>
      <c r="AA6257"/>
      <c r="AB6257"/>
      <c r="AC6257"/>
      <c r="AD6257"/>
      <c r="AE6257"/>
      <c r="AF6257"/>
      <c r="AG6257"/>
      <c r="AH6257"/>
      <c r="AI6257"/>
      <c r="AJ6257"/>
      <c r="AK6257"/>
      <c r="AL6257"/>
      <c r="AM6257"/>
      <c r="AN6257"/>
      <c r="AO6257"/>
      <c r="AP6257"/>
      <c r="AQ6257"/>
      <c r="AR6257"/>
      <c r="AS6257"/>
      <c r="AT6257"/>
      <c r="AU6257"/>
      <c r="AV6257"/>
      <c r="AW6257"/>
      <c r="AX6257"/>
      <c r="AY6257"/>
      <c r="AZ6257"/>
      <c r="BA6257"/>
      <c r="BB6257"/>
      <c r="BC6257"/>
      <c r="BD6257"/>
      <c r="BE6257"/>
      <c r="BF6257"/>
      <c r="BG6257"/>
      <c r="BH6257"/>
      <c r="BI6257"/>
      <c r="BJ6257"/>
      <c r="BK6257"/>
      <c r="BL6257"/>
      <c r="BM6257"/>
      <c r="BN6257"/>
      <c r="BO6257"/>
      <c r="BP6257"/>
      <c r="BQ6257"/>
      <c r="BR6257"/>
      <c r="BS6257"/>
      <c r="BT6257"/>
      <c r="BU6257"/>
      <c r="BV6257"/>
      <c r="BW6257"/>
      <c r="BX6257"/>
      <c r="BY6257"/>
      <c r="BZ6257"/>
      <c r="CA6257"/>
      <c r="CB6257"/>
      <c r="CC6257"/>
      <c r="CD6257"/>
      <c r="CE6257"/>
      <c r="CF6257"/>
      <c r="CG6257"/>
      <c r="CH6257"/>
      <c r="CI6257"/>
      <c r="CJ6257"/>
      <c r="CK6257"/>
      <c r="CL6257"/>
      <c r="CM6257"/>
      <c r="CN6257"/>
      <c r="CO6257"/>
      <c r="CP6257"/>
      <c r="CQ6257"/>
      <c r="CR6257"/>
      <c r="CS6257"/>
      <c r="CT6257"/>
      <c r="CU6257"/>
      <c r="CV6257"/>
    </row>
    <row r="6258" spans="10:100" x14ac:dyDescent="0.25">
      <c r="J6258"/>
      <c r="K6258"/>
      <c r="L6258"/>
      <c r="M6258"/>
      <c r="N6258"/>
      <c r="O6258"/>
      <c r="P6258"/>
      <c r="Q6258"/>
      <c r="R6258"/>
      <c r="S6258"/>
      <c r="T6258"/>
      <c r="U6258"/>
      <c r="V6258"/>
      <c r="W6258"/>
      <c r="X6258"/>
      <c r="Y6258"/>
      <c r="Z6258"/>
      <c r="AA6258"/>
      <c r="AB6258"/>
      <c r="AC6258"/>
      <c r="AD6258"/>
      <c r="AE6258"/>
      <c r="AF6258"/>
      <c r="AG6258"/>
      <c r="AH6258"/>
      <c r="AI6258"/>
      <c r="AJ6258"/>
      <c r="AK6258"/>
      <c r="AL6258"/>
      <c r="AM6258"/>
      <c r="AN6258"/>
      <c r="AO6258"/>
      <c r="AP6258"/>
      <c r="AQ6258"/>
      <c r="AR6258"/>
      <c r="AS6258"/>
      <c r="AT6258"/>
      <c r="AU6258"/>
      <c r="AV6258"/>
      <c r="AW6258"/>
      <c r="AX6258"/>
      <c r="AY6258"/>
      <c r="AZ6258"/>
      <c r="BA6258"/>
      <c r="BB6258"/>
      <c r="BC6258"/>
      <c r="BD6258"/>
      <c r="BE6258"/>
      <c r="BF6258"/>
      <c r="BG6258"/>
      <c r="BH6258"/>
      <c r="BI6258"/>
      <c r="BJ6258"/>
      <c r="BK6258"/>
      <c r="BL6258"/>
      <c r="BM6258"/>
      <c r="BN6258"/>
      <c r="BO6258"/>
      <c r="BP6258"/>
      <c r="BQ6258"/>
      <c r="BR6258"/>
      <c r="BS6258"/>
      <c r="BT6258"/>
      <c r="BU6258"/>
      <c r="BV6258"/>
      <c r="BW6258"/>
      <c r="BX6258"/>
      <c r="BY6258"/>
      <c r="BZ6258"/>
      <c r="CA6258"/>
      <c r="CB6258"/>
      <c r="CC6258"/>
      <c r="CD6258"/>
      <c r="CE6258"/>
      <c r="CF6258"/>
      <c r="CG6258"/>
      <c r="CH6258"/>
      <c r="CI6258"/>
      <c r="CJ6258"/>
      <c r="CK6258"/>
      <c r="CL6258"/>
      <c r="CM6258"/>
      <c r="CN6258"/>
      <c r="CO6258"/>
      <c r="CP6258"/>
      <c r="CQ6258"/>
      <c r="CR6258"/>
      <c r="CS6258"/>
      <c r="CT6258"/>
      <c r="CU6258"/>
      <c r="CV6258"/>
    </row>
    <row r="6259" spans="10:100" x14ac:dyDescent="0.25">
      <c r="J6259"/>
      <c r="K6259"/>
      <c r="L6259"/>
      <c r="M6259"/>
      <c r="N6259"/>
      <c r="O6259"/>
      <c r="P6259"/>
      <c r="Q6259"/>
      <c r="R6259"/>
      <c r="S6259"/>
      <c r="T6259"/>
      <c r="U6259"/>
      <c r="V6259"/>
      <c r="W6259"/>
      <c r="X6259"/>
      <c r="Y6259"/>
      <c r="Z6259"/>
      <c r="AA6259"/>
      <c r="AB6259"/>
      <c r="AC6259"/>
      <c r="AD6259"/>
      <c r="AE6259"/>
      <c r="AF6259"/>
      <c r="AG6259"/>
      <c r="AH6259"/>
      <c r="AI6259"/>
      <c r="AJ6259"/>
      <c r="AK6259"/>
      <c r="AL6259"/>
      <c r="AM6259"/>
      <c r="AN6259"/>
      <c r="AO6259"/>
      <c r="AP6259"/>
      <c r="AQ6259"/>
      <c r="AR6259"/>
      <c r="AS6259"/>
      <c r="AT6259"/>
      <c r="AU6259"/>
      <c r="AV6259"/>
      <c r="AW6259"/>
      <c r="AX6259"/>
      <c r="AY6259"/>
      <c r="AZ6259"/>
      <c r="BA6259"/>
      <c r="BB6259"/>
      <c r="BC6259"/>
      <c r="BD6259"/>
      <c r="BE6259"/>
      <c r="BF6259"/>
      <c r="BG6259"/>
      <c r="BH6259"/>
      <c r="BI6259"/>
      <c r="BJ6259"/>
      <c r="BK6259"/>
      <c r="BL6259"/>
      <c r="BM6259"/>
      <c r="BN6259"/>
      <c r="BO6259"/>
      <c r="BP6259"/>
      <c r="BQ6259"/>
      <c r="BR6259"/>
      <c r="BS6259"/>
      <c r="BT6259"/>
      <c r="BU6259"/>
      <c r="BV6259"/>
      <c r="BW6259"/>
      <c r="BX6259"/>
      <c r="BY6259"/>
      <c r="BZ6259"/>
      <c r="CA6259"/>
      <c r="CB6259"/>
      <c r="CC6259"/>
      <c r="CD6259"/>
      <c r="CE6259"/>
      <c r="CF6259"/>
      <c r="CG6259"/>
      <c r="CH6259"/>
      <c r="CI6259"/>
      <c r="CJ6259"/>
      <c r="CK6259"/>
      <c r="CL6259"/>
      <c r="CM6259"/>
      <c r="CN6259"/>
      <c r="CO6259"/>
      <c r="CP6259"/>
      <c r="CQ6259"/>
      <c r="CR6259"/>
      <c r="CS6259"/>
      <c r="CT6259"/>
      <c r="CU6259"/>
      <c r="CV6259"/>
    </row>
    <row r="6260" spans="10:100" x14ac:dyDescent="0.25">
      <c r="J6260"/>
      <c r="K6260"/>
      <c r="L6260"/>
      <c r="M6260"/>
      <c r="N6260"/>
      <c r="O6260"/>
      <c r="P6260"/>
      <c r="Q6260"/>
      <c r="R6260"/>
      <c r="S6260"/>
      <c r="T6260"/>
      <c r="U6260"/>
      <c r="V6260"/>
      <c r="W6260"/>
      <c r="X6260"/>
      <c r="Y6260"/>
      <c r="Z6260"/>
      <c r="AA6260"/>
      <c r="AB6260"/>
      <c r="AC6260"/>
      <c r="AD6260"/>
      <c r="AE6260"/>
      <c r="AF6260"/>
      <c r="AG6260"/>
      <c r="AH6260"/>
      <c r="AI6260"/>
      <c r="AJ6260"/>
      <c r="AK6260"/>
      <c r="AL6260"/>
      <c r="AM6260"/>
      <c r="AN6260"/>
      <c r="AO6260"/>
      <c r="AP6260"/>
      <c r="AQ6260"/>
      <c r="AR6260"/>
      <c r="AS6260"/>
      <c r="AT6260"/>
      <c r="AU6260"/>
      <c r="AV6260"/>
      <c r="AW6260"/>
      <c r="AX6260"/>
      <c r="AY6260"/>
      <c r="AZ6260"/>
      <c r="BA6260"/>
      <c r="BB6260"/>
      <c r="BC6260"/>
      <c r="BD6260"/>
      <c r="BE6260"/>
      <c r="BF6260"/>
      <c r="BG6260"/>
      <c r="BH6260"/>
      <c r="BI6260"/>
      <c r="BJ6260"/>
      <c r="BK6260"/>
      <c r="BL6260"/>
      <c r="BM6260"/>
      <c r="BN6260"/>
      <c r="BO6260"/>
      <c r="BP6260"/>
      <c r="BQ6260"/>
      <c r="BR6260"/>
      <c r="BS6260"/>
      <c r="BT6260"/>
      <c r="BU6260"/>
      <c r="BV6260"/>
      <c r="BW6260"/>
      <c r="BX6260"/>
      <c r="BY6260"/>
      <c r="BZ6260"/>
      <c r="CA6260"/>
      <c r="CB6260"/>
      <c r="CC6260"/>
      <c r="CD6260"/>
      <c r="CE6260"/>
      <c r="CF6260"/>
      <c r="CG6260"/>
      <c r="CH6260"/>
      <c r="CI6260"/>
      <c r="CJ6260"/>
      <c r="CK6260"/>
      <c r="CL6260"/>
      <c r="CM6260"/>
      <c r="CN6260"/>
      <c r="CO6260"/>
      <c r="CP6260"/>
      <c r="CQ6260"/>
      <c r="CR6260"/>
      <c r="CS6260"/>
      <c r="CT6260"/>
      <c r="CU6260"/>
      <c r="CV6260"/>
    </row>
    <row r="6261" spans="10:100" x14ac:dyDescent="0.25">
      <c r="J6261"/>
      <c r="K6261"/>
      <c r="L6261"/>
      <c r="M6261"/>
      <c r="N6261"/>
      <c r="O6261"/>
      <c r="P6261"/>
      <c r="Q6261"/>
      <c r="R6261"/>
      <c r="S6261"/>
      <c r="T6261"/>
      <c r="U6261"/>
      <c r="V6261"/>
      <c r="W6261"/>
      <c r="X6261"/>
      <c r="Y6261"/>
      <c r="Z6261"/>
      <c r="AA6261"/>
      <c r="AB6261"/>
      <c r="AC6261"/>
      <c r="AD6261"/>
      <c r="AE6261"/>
      <c r="AF6261"/>
      <c r="AG6261"/>
      <c r="AH6261"/>
      <c r="AI6261"/>
      <c r="AJ6261"/>
      <c r="AK6261"/>
      <c r="AL6261"/>
      <c r="AM6261"/>
      <c r="AN6261"/>
      <c r="AO6261"/>
      <c r="AP6261"/>
      <c r="AQ6261"/>
      <c r="AR6261"/>
      <c r="AS6261"/>
      <c r="AT6261"/>
      <c r="AU6261"/>
      <c r="AV6261"/>
      <c r="AW6261"/>
      <c r="AX6261"/>
      <c r="AY6261"/>
      <c r="AZ6261"/>
      <c r="BA6261"/>
      <c r="BB6261"/>
      <c r="BC6261"/>
      <c r="BD6261"/>
      <c r="BE6261"/>
      <c r="BF6261"/>
      <c r="BG6261"/>
      <c r="BH6261"/>
      <c r="BI6261"/>
      <c r="BJ6261"/>
      <c r="BK6261"/>
      <c r="BL6261"/>
      <c r="BM6261"/>
      <c r="BN6261"/>
      <c r="BO6261"/>
      <c r="BP6261"/>
      <c r="BQ6261"/>
      <c r="BR6261"/>
      <c r="BS6261"/>
      <c r="BT6261"/>
      <c r="BU6261"/>
      <c r="BV6261"/>
      <c r="BW6261"/>
      <c r="BX6261"/>
      <c r="BY6261"/>
      <c r="BZ6261"/>
      <c r="CA6261"/>
      <c r="CB6261"/>
      <c r="CC6261"/>
      <c r="CD6261"/>
      <c r="CE6261"/>
      <c r="CF6261"/>
      <c r="CG6261"/>
      <c r="CH6261"/>
      <c r="CI6261"/>
      <c r="CJ6261"/>
      <c r="CK6261"/>
      <c r="CL6261"/>
      <c r="CM6261"/>
      <c r="CN6261"/>
      <c r="CO6261"/>
      <c r="CP6261"/>
      <c r="CQ6261"/>
      <c r="CR6261"/>
      <c r="CS6261"/>
      <c r="CT6261"/>
      <c r="CU6261"/>
      <c r="CV6261"/>
    </row>
    <row r="6262" spans="10:100" x14ac:dyDescent="0.25">
      <c r="J6262"/>
      <c r="K6262"/>
      <c r="L6262"/>
      <c r="M6262"/>
      <c r="N6262"/>
      <c r="O6262"/>
      <c r="P6262"/>
      <c r="Q6262"/>
      <c r="R6262"/>
      <c r="S6262"/>
      <c r="T6262"/>
      <c r="U6262"/>
      <c r="V6262"/>
      <c r="W6262"/>
      <c r="X6262"/>
      <c r="Y6262"/>
      <c r="Z6262"/>
      <c r="AA6262"/>
      <c r="AB6262"/>
      <c r="AC6262"/>
      <c r="AD6262"/>
      <c r="AE6262"/>
      <c r="AF6262"/>
      <c r="AG6262"/>
      <c r="AH6262"/>
      <c r="AI6262"/>
      <c r="AJ6262"/>
      <c r="AK6262"/>
      <c r="AL6262"/>
      <c r="AM6262"/>
      <c r="AN6262"/>
      <c r="AO6262"/>
      <c r="AP6262"/>
      <c r="AQ6262"/>
      <c r="AR6262"/>
      <c r="AS6262"/>
      <c r="AT6262"/>
      <c r="AU6262"/>
      <c r="AV6262"/>
      <c r="AW6262"/>
      <c r="AX6262"/>
      <c r="AY6262"/>
      <c r="AZ6262"/>
      <c r="BA6262"/>
      <c r="BB6262"/>
      <c r="BC6262"/>
      <c r="BD6262"/>
      <c r="BE6262"/>
      <c r="BF6262"/>
      <c r="BG6262"/>
      <c r="BH6262"/>
      <c r="BI6262"/>
      <c r="BJ6262"/>
      <c r="BK6262"/>
      <c r="BL6262"/>
      <c r="BM6262"/>
      <c r="BN6262"/>
      <c r="BO6262"/>
      <c r="BP6262"/>
      <c r="BQ6262"/>
      <c r="BR6262"/>
      <c r="BS6262"/>
      <c r="BT6262"/>
      <c r="BU6262"/>
      <c r="BV6262"/>
      <c r="BW6262"/>
      <c r="BX6262"/>
      <c r="BY6262"/>
      <c r="BZ6262"/>
      <c r="CA6262"/>
      <c r="CB6262"/>
      <c r="CC6262"/>
      <c r="CD6262"/>
      <c r="CE6262"/>
      <c r="CF6262"/>
      <c r="CG6262"/>
      <c r="CH6262"/>
      <c r="CI6262"/>
      <c r="CJ6262"/>
      <c r="CK6262"/>
      <c r="CL6262"/>
      <c r="CM6262"/>
      <c r="CN6262"/>
      <c r="CO6262"/>
      <c r="CP6262"/>
      <c r="CQ6262"/>
      <c r="CR6262"/>
      <c r="CS6262"/>
      <c r="CT6262"/>
      <c r="CU6262"/>
      <c r="CV6262"/>
    </row>
    <row r="6263" spans="10:100" x14ac:dyDescent="0.25">
      <c r="J6263"/>
      <c r="K6263"/>
      <c r="L6263"/>
      <c r="M6263"/>
      <c r="N6263"/>
      <c r="O6263"/>
      <c r="P6263"/>
      <c r="Q6263"/>
      <c r="R6263"/>
      <c r="S6263"/>
      <c r="T6263"/>
      <c r="U6263"/>
      <c r="V6263"/>
      <c r="W6263"/>
      <c r="X6263"/>
      <c r="Y6263"/>
      <c r="Z6263"/>
      <c r="AA6263"/>
      <c r="AB6263"/>
      <c r="AC6263"/>
      <c r="AD6263"/>
      <c r="AE6263"/>
      <c r="AF6263"/>
      <c r="AG6263"/>
      <c r="AH6263"/>
      <c r="AI6263"/>
      <c r="AJ6263"/>
      <c r="AK6263"/>
      <c r="AL6263"/>
      <c r="AM6263"/>
      <c r="AN6263"/>
      <c r="AO6263"/>
      <c r="AP6263"/>
      <c r="AQ6263"/>
      <c r="AR6263"/>
      <c r="AS6263"/>
      <c r="AT6263"/>
      <c r="AU6263"/>
      <c r="AV6263"/>
      <c r="AW6263"/>
      <c r="AX6263"/>
      <c r="AY6263"/>
      <c r="AZ6263"/>
      <c r="BA6263"/>
      <c r="BB6263"/>
      <c r="BC6263"/>
      <c r="BD6263"/>
      <c r="BE6263"/>
      <c r="BF6263"/>
      <c r="BG6263"/>
      <c r="BH6263"/>
      <c r="BI6263"/>
      <c r="BJ6263"/>
      <c r="BK6263"/>
      <c r="BL6263"/>
      <c r="BM6263"/>
      <c r="BN6263"/>
      <c r="BO6263"/>
      <c r="BP6263"/>
      <c r="BQ6263"/>
      <c r="BR6263"/>
      <c r="BS6263"/>
      <c r="BT6263"/>
      <c r="BU6263"/>
      <c r="BV6263"/>
      <c r="BW6263"/>
      <c r="BX6263"/>
      <c r="BY6263"/>
      <c r="BZ6263"/>
      <c r="CA6263"/>
      <c r="CB6263"/>
      <c r="CC6263"/>
      <c r="CD6263"/>
      <c r="CE6263"/>
      <c r="CF6263"/>
      <c r="CG6263"/>
      <c r="CH6263"/>
      <c r="CI6263"/>
      <c r="CJ6263"/>
      <c r="CK6263"/>
      <c r="CL6263"/>
      <c r="CM6263"/>
      <c r="CN6263"/>
      <c r="CO6263"/>
      <c r="CP6263"/>
      <c r="CQ6263"/>
      <c r="CR6263"/>
      <c r="CS6263"/>
      <c r="CT6263"/>
      <c r="CU6263"/>
      <c r="CV6263"/>
    </row>
    <row r="6264" spans="10:100" x14ac:dyDescent="0.25">
      <c r="J6264"/>
      <c r="K6264"/>
      <c r="L6264"/>
      <c r="M6264"/>
      <c r="N6264"/>
      <c r="O6264"/>
      <c r="P6264"/>
      <c r="Q6264"/>
      <c r="R6264"/>
      <c r="S6264"/>
      <c r="T6264"/>
      <c r="U6264"/>
      <c r="V6264"/>
      <c r="W6264"/>
      <c r="X6264"/>
      <c r="Y6264"/>
      <c r="Z6264"/>
      <c r="AA6264"/>
      <c r="AB6264"/>
      <c r="AC6264"/>
      <c r="AD6264"/>
      <c r="AE6264"/>
      <c r="AF6264"/>
      <c r="AG6264"/>
      <c r="AH6264"/>
      <c r="AI6264"/>
      <c r="AJ6264"/>
      <c r="AK6264"/>
      <c r="AL6264"/>
      <c r="AM6264"/>
      <c r="AN6264"/>
      <c r="AO6264"/>
      <c r="AP6264"/>
      <c r="AQ6264"/>
      <c r="AR6264"/>
      <c r="AS6264"/>
      <c r="AT6264"/>
      <c r="AU6264"/>
      <c r="AV6264"/>
      <c r="AW6264"/>
      <c r="AX6264"/>
      <c r="AY6264"/>
      <c r="AZ6264"/>
      <c r="BA6264"/>
      <c r="BB6264"/>
      <c r="BC6264"/>
      <c r="BD6264"/>
      <c r="BE6264"/>
      <c r="BF6264"/>
      <c r="BG6264"/>
      <c r="BH6264"/>
      <c r="BI6264"/>
      <c r="BJ6264"/>
      <c r="BK6264"/>
      <c r="BL6264"/>
      <c r="BM6264"/>
      <c r="BN6264"/>
      <c r="BO6264"/>
      <c r="BP6264"/>
      <c r="BQ6264"/>
      <c r="BR6264"/>
      <c r="BS6264"/>
      <c r="BT6264"/>
      <c r="BU6264"/>
      <c r="BV6264"/>
      <c r="BW6264"/>
      <c r="BX6264"/>
      <c r="BY6264"/>
      <c r="BZ6264"/>
      <c r="CA6264"/>
      <c r="CB6264"/>
      <c r="CC6264"/>
      <c r="CD6264"/>
      <c r="CE6264"/>
      <c r="CF6264"/>
      <c r="CG6264"/>
      <c r="CH6264"/>
      <c r="CI6264"/>
      <c r="CJ6264"/>
      <c r="CK6264"/>
      <c r="CL6264"/>
      <c r="CM6264"/>
      <c r="CN6264"/>
      <c r="CO6264"/>
      <c r="CP6264"/>
      <c r="CQ6264"/>
      <c r="CR6264"/>
      <c r="CS6264"/>
      <c r="CT6264"/>
      <c r="CU6264"/>
      <c r="CV6264"/>
    </row>
    <row r="6265" spans="10:100" x14ac:dyDescent="0.25">
      <c r="J6265"/>
      <c r="K6265"/>
      <c r="L6265"/>
      <c r="M6265"/>
      <c r="N6265"/>
      <c r="O6265"/>
      <c r="P6265"/>
      <c r="Q6265"/>
      <c r="R6265"/>
      <c r="S6265"/>
      <c r="T6265"/>
      <c r="U6265"/>
      <c r="V6265"/>
      <c r="W6265"/>
      <c r="X6265"/>
      <c r="Y6265"/>
      <c r="Z6265"/>
      <c r="AA6265"/>
      <c r="AB6265"/>
      <c r="AC6265"/>
      <c r="AD6265"/>
      <c r="AE6265"/>
      <c r="AF6265"/>
      <c r="AG6265"/>
      <c r="AH6265"/>
      <c r="AI6265"/>
      <c r="AJ6265"/>
      <c r="AK6265"/>
      <c r="AL6265"/>
      <c r="AM6265"/>
      <c r="AN6265"/>
      <c r="AO6265"/>
      <c r="AP6265"/>
      <c r="AQ6265"/>
      <c r="AR6265"/>
      <c r="AS6265"/>
      <c r="AT6265"/>
      <c r="AU6265"/>
      <c r="AV6265"/>
      <c r="AW6265"/>
      <c r="AX6265"/>
      <c r="AY6265"/>
      <c r="AZ6265"/>
      <c r="BA6265"/>
      <c r="BB6265"/>
      <c r="BC6265"/>
      <c r="BD6265"/>
      <c r="BE6265"/>
      <c r="BF6265"/>
      <c r="BG6265"/>
      <c r="BH6265"/>
      <c r="BI6265"/>
      <c r="BJ6265"/>
      <c r="BK6265"/>
      <c r="BL6265"/>
      <c r="BM6265"/>
      <c r="BN6265"/>
      <c r="BO6265"/>
      <c r="BP6265"/>
      <c r="BQ6265"/>
      <c r="BR6265"/>
      <c r="BS6265"/>
      <c r="BT6265"/>
      <c r="BU6265"/>
      <c r="BV6265"/>
      <c r="BW6265"/>
      <c r="BX6265"/>
      <c r="BY6265"/>
      <c r="BZ6265"/>
      <c r="CA6265"/>
      <c r="CB6265"/>
      <c r="CC6265"/>
      <c r="CD6265"/>
      <c r="CE6265"/>
      <c r="CF6265"/>
      <c r="CG6265"/>
      <c r="CH6265"/>
      <c r="CI6265"/>
      <c r="CJ6265"/>
      <c r="CK6265"/>
      <c r="CL6265"/>
      <c r="CM6265"/>
      <c r="CN6265"/>
      <c r="CO6265"/>
      <c r="CP6265"/>
      <c r="CQ6265"/>
      <c r="CR6265"/>
      <c r="CS6265"/>
      <c r="CT6265"/>
      <c r="CU6265"/>
      <c r="CV6265"/>
    </row>
    <row r="6266" spans="10:100" x14ac:dyDescent="0.25">
      <c r="J6266"/>
      <c r="K6266"/>
      <c r="L6266"/>
      <c r="M6266"/>
      <c r="N6266"/>
      <c r="O6266"/>
      <c r="P6266"/>
      <c r="Q6266"/>
      <c r="R6266"/>
      <c r="S6266"/>
      <c r="T6266"/>
      <c r="U6266"/>
      <c r="V6266"/>
      <c r="W6266"/>
      <c r="X6266"/>
      <c r="Y6266"/>
      <c r="Z6266"/>
      <c r="AA6266"/>
      <c r="AB6266"/>
      <c r="AC6266"/>
      <c r="AD6266"/>
      <c r="AE6266"/>
      <c r="AF6266"/>
      <c r="AG6266"/>
      <c r="AH6266"/>
      <c r="AI6266"/>
      <c r="AJ6266"/>
      <c r="AK6266"/>
      <c r="AL6266"/>
      <c r="AM6266"/>
      <c r="AN6266"/>
      <c r="AO6266"/>
      <c r="AP6266"/>
      <c r="AQ6266"/>
      <c r="AR6266"/>
      <c r="AS6266"/>
      <c r="AT6266"/>
      <c r="AU6266"/>
      <c r="AV6266"/>
      <c r="AW6266"/>
      <c r="AX6266"/>
      <c r="AY6266"/>
      <c r="AZ6266"/>
      <c r="BA6266"/>
      <c r="BB6266"/>
      <c r="BC6266"/>
      <c r="BD6266"/>
      <c r="BE6266"/>
      <c r="BF6266"/>
      <c r="BG6266"/>
      <c r="BH6266"/>
      <c r="BI6266"/>
      <c r="BJ6266"/>
      <c r="BK6266"/>
      <c r="BL6266"/>
      <c r="BM6266"/>
      <c r="BN6266"/>
      <c r="BO6266"/>
      <c r="BP6266"/>
      <c r="BQ6266"/>
      <c r="BR6266"/>
      <c r="BS6266"/>
      <c r="BT6266"/>
      <c r="BU6266"/>
      <c r="BV6266"/>
      <c r="BW6266"/>
      <c r="BX6266"/>
      <c r="BY6266"/>
      <c r="BZ6266"/>
      <c r="CA6266"/>
      <c r="CB6266"/>
      <c r="CC6266"/>
      <c r="CD6266"/>
      <c r="CE6266"/>
      <c r="CF6266"/>
      <c r="CG6266"/>
      <c r="CH6266"/>
      <c r="CI6266"/>
      <c r="CJ6266"/>
      <c r="CK6266"/>
      <c r="CL6266"/>
      <c r="CM6266"/>
      <c r="CN6266"/>
      <c r="CO6266"/>
      <c r="CP6266"/>
      <c r="CQ6266"/>
      <c r="CR6266"/>
      <c r="CS6266"/>
      <c r="CT6266"/>
      <c r="CU6266"/>
      <c r="CV6266"/>
    </row>
    <row r="6267" spans="10:100" x14ac:dyDescent="0.25">
      <c r="J6267"/>
      <c r="K6267"/>
      <c r="L6267"/>
      <c r="M6267"/>
      <c r="N6267"/>
      <c r="O6267"/>
      <c r="P6267"/>
      <c r="Q6267"/>
      <c r="R6267"/>
      <c r="S6267"/>
      <c r="T6267"/>
      <c r="U6267"/>
      <c r="V6267"/>
      <c r="W6267"/>
      <c r="X6267"/>
      <c r="Y6267"/>
      <c r="Z6267"/>
      <c r="AA6267"/>
      <c r="AB6267"/>
      <c r="AC6267"/>
      <c r="AD6267"/>
      <c r="AE6267"/>
      <c r="AF6267"/>
      <c r="AG6267"/>
      <c r="AH6267"/>
      <c r="AI6267"/>
      <c r="AJ6267"/>
      <c r="AK6267"/>
      <c r="AL6267"/>
      <c r="AM6267"/>
      <c r="AN6267"/>
      <c r="AO6267"/>
      <c r="AP6267"/>
      <c r="AQ6267"/>
      <c r="AR6267"/>
      <c r="AS6267"/>
      <c r="AT6267"/>
      <c r="AU6267"/>
      <c r="AV6267"/>
      <c r="AW6267"/>
      <c r="AX6267"/>
      <c r="AY6267"/>
      <c r="AZ6267"/>
      <c r="BA6267"/>
      <c r="BB6267"/>
      <c r="BC6267"/>
      <c r="BD6267"/>
      <c r="BE6267"/>
      <c r="BF6267"/>
      <c r="BG6267"/>
      <c r="BH6267"/>
      <c r="BI6267"/>
      <c r="BJ6267"/>
      <c r="BK6267"/>
      <c r="BL6267"/>
      <c r="BM6267"/>
      <c r="BN6267"/>
      <c r="BO6267"/>
      <c r="BP6267"/>
      <c r="BQ6267"/>
      <c r="BR6267"/>
      <c r="BS6267"/>
      <c r="BT6267"/>
      <c r="BU6267"/>
      <c r="BV6267"/>
      <c r="BW6267"/>
      <c r="BX6267"/>
      <c r="BY6267"/>
      <c r="BZ6267"/>
      <c r="CA6267"/>
      <c r="CB6267"/>
      <c r="CC6267"/>
      <c r="CD6267"/>
      <c r="CE6267"/>
      <c r="CF6267"/>
      <c r="CG6267"/>
      <c r="CH6267"/>
      <c r="CI6267"/>
      <c r="CJ6267"/>
      <c r="CK6267"/>
      <c r="CL6267"/>
      <c r="CM6267"/>
      <c r="CN6267"/>
      <c r="CO6267"/>
      <c r="CP6267"/>
      <c r="CQ6267"/>
      <c r="CR6267"/>
      <c r="CS6267"/>
      <c r="CT6267"/>
      <c r="CU6267"/>
      <c r="CV6267"/>
    </row>
    <row r="6268" spans="10:100" x14ac:dyDescent="0.25">
      <c r="J6268"/>
      <c r="K6268"/>
      <c r="L6268"/>
      <c r="M6268"/>
      <c r="N6268"/>
      <c r="O6268"/>
      <c r="P6268"/>
      <c r="Q6268"/>
      <c r="R6268"/>
      <c r="S6268"/>
      <c r="T6268"/>
      <c r="U6268"/>
      <c r="V6268"/>
      <c r="W6268"/>
      <c r="X6268"/>
      <c r="Y6268"/>
      <c r="Z6268"/>
      <c r="AA6268"/>
      <c r="AB6268"/>
      <c r="AC6268"/>
      <c r="AD6268"/>
      <c r="AE6268"/>
      <c r="AF6268"/>
      <c r="AG6268"/>
      <c r="AH6268"/>
      <c r="AI6268"/>
      <c r="AJ6268"/>
      <c r="AK6268"/>
      <c r="AL6268"/>
      <c r="AM6268"/>
      <c r="AN6268"/>
      <c r="AO6268"/>
      <c r="AP6268"/>
      <c r="AQ6268"/>
      <c r="AR6268"/>
      <c r="AS6268"/>
      <c r="AT6268"/>
      <c r="AU6268"/>
      <c r="AV6268"/>
      <c r="AW6268"/>
      <c r="AX6268"/>
      <c r="AY6268"/>
      <c r="AZ6268"/>
      <c r="BA6268"/>
      <c r="BB6268"/>
      <c r="BC6268"/>
      <c r="BD6268"/>
      <c r="BE6268"/>
      <c r="BF6268"/>
      <c r="BG6268"/>
      <c r="BH6268"/>
      <c r="BI6268"/>
      <c r="BJ6268"/>
      <c r="BK6268"/>
      <c r="BL6268"/>
      <c r="BM6268"/>
      <c r="BN6268"/>
      <c r="BO6268"/>
      <c r="BP6268"/>
      <c r="BQ6268"/>
      <c r="BR6268"/>
      <c r="BS6268"/>
      <c r="BT6268"/>
      <c r="BU6268"/>
      <c r="BV6268"/>
      <c r="BW6268"/>
      <c r="BX6268"/>
      <c r="BY6268"/>
      <c r="BZ6268"/>
      <c r="CA6268"/>
      <c r="CB6268"/>
      <c r="CC6268"/>
      <c r="CD6268"/>
      <c r="CE6268"/>
      <c r="CF6268"/>
      <c r="CG6268"/>
      <c r="CH6268"/>
      <c r="CI6268"/>
      <c r="CJ6268"/>
      <c r="CK6268"/>
      <c r="CL6268"/>
      <c r="CM6268"/>
      <c r="CN6268"/>
      <c r="CO6268"/>
      <c r="CP6268"/>
      <c r="CQ6268"/>
      <c r="CR6268"/>
      <c r="CS6268"/>
      <c r="CT6268"/>
      <c r="CU6268"/>
      <c r="CV6268"/>
    </row>
    <row r="6269" spans="10:100" x14ac:dyDescent="0.25">
      <c r="J6269"/>
      <c r="K6269"/>
      <c r="L6269"/>
      <c r="M6269"/>
      <c r="N6269"/>
      <c r="O6269"/>
      <c r="P6269"/>
      <c r="Q6269"/>
      <c r="R6269"/>
      <c r="S6269"/>
      <c r="T6269"/>
      <c r="U6269"/>
      <c r="V6269"/>
      <c r="W6269"/>
      <c r="X6269"/>
      <c r="Y6269"/>
      <c r="Z6269"/>
      <c r="AA6269"/>
      <c r="AB6269"/>
      <c r="AC6269"/>
      <c r="AD6269"/>
      <c r="AE6269"/>
      <c r="AF6269"/>
      <c r="AG6269"/>
      <c r="AH6269"/>
      <c r="AI6269"/>
      <c r="AJ6269"/>
      <c r="AK6269"/>
      <c r="AL6269"/>
      <c r="AM6269"/>
      <c r="AN6269"/>
      <c r="AO6269"/>
      <c r="AP6269"/>
      <c r="AQ6269"/>
      <c r="AR6269"/>
      <c r="AS6269"/>
      <c r="AT6269"/>
      <c r="AU6269"/>
      <c r="AV6269"/>
      <c r="AW6269"/>
      <c r="AX6269"/>
      <c r="AY6269"/>
      <c r="AZ6269"/>
      <c r="BA6269"/>
      <c r="BB6269"/>
      <c r="BC6269"/>
      <c r="BD6269"/>
      <c r="BE6269"/>
      <c r="BF6269"/>
      <c r="BG6269"/>
      <c r="BH6269"/>
      <c r="BI6269"/>
      <c r="BJ6269"/>
      <c r="BK6269"/>
      <c r="BL6269"/>
      <c r="BM6269"/>
      <c r="BN6269"/>
      <c r="BO6269"/>
      <c r="BP6269"/>
      <c r="BQ6269"/>
      <c r="BR6269"/>
      <c r="BS6269"/>
      <c r="BT6269"/>
      <c r="BU6269"/>
      <c r="BV6269"/>
      <c r="BW6269"/>
      <c r="BX6269"/>
      <c r="BY6269"/>
      <c r="BZ6269"/>
      <c r="CA6269"/>
      <c r="CB6269"/>
      <c r="CC6269"/>
      <c r="CD6269"/>
      <c r="CE6269"/>
      <c r="CF6269"/>
      <c r="CG6269"/>
      <c r="CH6269"/>
      <c r="CI6269"/>
      <c r="CJ6269"/>
      <c r="CK6269"/>
      <c r="CL6269"/>
      <c r="CM6269"/>
      <c r="CN6269"/>
      <c r="CO6269"/>
      <c r="CP6269"/>
      <c r="CQ6269"/>
      <c r="CR6269"/>
      <c r="CS6269"/>
      <c r="CT6269"/>
      <c r="CU6269"/>
      <c r="CV6269"/>
    </row>
    <row r="6270" spans="10:100" x14ac:dyDescent="0.25">
      <c r="J6270"/>
      <c r="K6270"/>
      <c r="L6270"/>
      <c r="M6270"/>
      <c r="N6270"/>
      <c r="O6270"/>
      <c r="P6270"/>
      <c r="Q6270"/>
      <c r="R6270"/>
      <c r="S6270"/>
      <c r="T6270"/>
      <c r="U6270"/>
      <c r="V6270"/>
      <c r="W6270"/>
      <c r="X6270"/>
      <c r="Y6270"/>
      <c r="Z6270"/>
      <c r="AA6270"/>
      <c r="AB6270"/>
      <c r="AC6270"/>
      <c r="AD6270"/>
      <c r="AE6270"/>
      <c r="AF6270"/>
      <c r="AG6270"/>
      <c r="AH6270"/>
      <c r="AI6270"/>
      <c r="AJ6270"/>
      <c r="AK6270"/>
      <c r="AL6270"/>
      <c r="AM6270"/>
      <c r="AN6270"/>
      <c r="AO6270"/>
      <c r="AP6270"/>
      <c r="AQ6270"/>
      <c r="AR6270"/>
      <c r="AS6270"/>
      <c r="AT6270"/>
      <c r="AU6270"/>
      <c r="AV6270"/>
      <c r="AW6270"/>
      <c r="AX6270"/>
      <c r="AY6270"/>
      <c r="AZ6270"/>
      <c r="BA6270"/>
      <c r="BB6270"/>
      <c r="BC6270"/>
      <c r="BD6270"/>
      <c r="BE6270"/>
      <c r="BF6270"/>
      <c r="BG6270"/>
      <c r="BH6270"/>
      <c r="BI6270"/>
      <c r="BJ6270"/>
      <c r="BK6270"/>
      <c r="BL6270"/>
      <c r="BM6270"/>
      <c r="BN6270"/>
      <c r="BO6270"/>
      <c r="BP6270"/>
      <c r="BQ6270"/>
      <c r="BR6270"/>
      <c r="BS6270"/>
      <c r="BT6270"/>
      <c r="BU6270"/>
      <c r="BV6270"/>
      <c r="BW6270"/>
      <c r="BX6270"/>
      <c r="BY6270"/>
      <c r="BZ6270"/>
      <c r="CA6270"/>
      <c r="CB6270"/>
      <c r="CC6270"/>
      <c r="CD6270"/>
      <c r="CE6270"/>
      <c r="CF6270"/>
      <c r="CG6270"/>
      <c r="CH6270"/>
      <c r="CI6270"/>
      <c r="CJ6270"/>
      <c r="CK6270"/>
      <c r="CL6270"/>
      <c r="CM6270"/>
      <c r="CN6270"/>
      <c r="CO6270"/>
      <c r="CP6270"/>
      <c r="CQ6270"/>
      <c r="CR6270"/>
      <c r="CS6270"/>
      <c r="CT6270"/>
      <c r="CU6270"/>
      <c r="CV6270"/>
    </row>
    <row r="6271" spans="10:100" x14ac:dyDescent="0.25">
      <c r="J6271"/>
      <c r="K6271"/>
      <c r="L6271"/>
      <c r="M6271"/>
      <c r="N6271"/>
      <c r="O6271"/>
      <c r="P6271"/>
      <c r="Q6271"/>
      <c r="R6271"/>
      <c r="S6271"/>
      <c r="T6271"/>
      <c r="U6271"/>
      <c r="V6271"/>
      <c r="W6271"/>
      <c r="X6271"/>
      <c r="Y6271"/>
      <c r="Z6271"/>
      <c r="AA6271"/>
      <c r="AB6271"/>
      <c r="AC6271"/>
      <c r="AD6271"/>
      <c r="AE6271"/>
      <c r="AF6271"/>
      <c r="AG6271"/>
      <c r="AH6271"/>
      <c r="AI6271"/>
      <c r="AJ6271"/>
      <c r="AK6271"/>
      <c r="AL6271"/>
      <c r="AM6271"/>
      <c r="AN6271"/>
      <c r="AO6271"/>
      <c r="AP6271"/>
      <c r="AQ6271"/>
      <c r="AR6271"/>
      <c r="AS6271"/>
      <c r="AT6271"/>
      <c r="AU6271"/>
      <c r="AV6271"/>
      <c r="AW6271"/>
      <c r="AX6271"/>
      <c r="AY6271"/>
      <c r="AZ6271"/>
      <c r="BA6271"/>
      <c r="BB6271"/>
      <c r="BC6271"/>
      <c r="BD6271"/>
      <c r="BE6271"/>
      <c r="BF6271"/>
      <c r="BG6271"/>
      <c r="BH6271"/>
      <c r="BI6271"/>
      <c r="BJ6271"/>
      <c r="BK6271"/>
      <c r="BL6271"/>
      <c r="BM6271"/>
      <c r="BN6271"/>
      <c r="BO6271"/>
      <c r="BP6271"/>
      <c r="BQ6271"/>
      <c r="BR6271"/>
      <c r="BS6271"/>
      <c r="BT6271"/>
      <c r="BU6271"/>
      <c r="BV6271"/>
      <c r="BW6271"/>
      <c r="BX6271"/>
      <c r="BY6271"/>
      <c r="BZ6271"/>
      <c r="CA6271"/>
      <c r="CB6271"/>
      <c r="CC6271"/>
      <c r="CD6271"/>
      <c r="CE6271"/>
      <c r="CF6271"/>
      <c r="CG6271"/>
      <c r="CH6271"/>
      <c r="CI6271"/>
      <c r="CJ6271"/>
      <c r="CK6271"/>
      <c r="CL6271"/>
      <c r="CM6271"/>
      <c r="CN6271"/>
      <c r="CO6271"/>
      <c r="CP6271"/>
      <c r="CQ6271"/>
      <c r="CR6271"/>
      <c r="CS6271"/>
      <c r="CT6271"/>
      <c r="CU6271"/>
      <c r="CV6271"/>
    </row>
    <row r="6272" spans="10:100" x14ac:dyDescent="0.25">
      <c r="J6272"/>
      <c r="K6272"/>
      <c r="L6272"/>
      <c r="M6272"/>
      <c r="N6272"/>
      <c r="O6272"/>
      <c r="P6272"/>
      <c r="Q6272"/>
      <c r="R6272"/>
      <c r="S6272"/>
      <c r="T6272"/>
      <c r="U6272"/>
      <c r="V6272"/>
      <c r="W6272"/>
      <c r="X6272"/>
      <c r="Y6272"/>
      <c r="Z6272"/>
      <c r="AA6272"/>
      <c r="AB6272"/>
      <c r="AC6272"/>
      <c r="AD6272"/>
      <c r="AE6272"/>
      <c r="AF6272"/>
      <c r="AG6272"/>
      <c r="AH6272"/>
      <c r="AI6272"/>
      <c r="AJ6272"/>
      <c r="AK6272"/>
      <c r="AL6272"/>
      <c r="AM6272"/>
      <c r="AN6272"/>
      <c r="AO6272"/>
      <c r="AP6272"/>
      <c r="AQ6272"/>
      <c r="AR6272"/>
      <c r="AS6272"/>
      <c r="AT6272"/>
      <c r="AU6272"/>
      <c r="AV6272"/>
      <c r="AW6272"/>
      <c r="AX6272"/>
      <c r="AY6272"/>
      <c r="AZ6272"/>
      <c r="BA6272"/>
      <c r="BB6272"/>
      <c r="BC6272"/>
      <c r="BD6272"/>
      <c r="BE6272"/>
      <c r="BF6272"/>
      <c r="BG6272"/>
      <c r="BH6272"/>
      <c r="BI6272"/>
      <c r="BJ6272"/>
      <c r="BK6272"/>
      <c r="BL6272"/>
      <c r="BM6272"/>
      <c r="BN6272"/>
      <c r="BO6272"/>
      <c r="BP6272"/>
      <c r="BQ6272"/>
      <c r="BR6272"/>
      <c r="BS6272"/>
      <c r="BT6272"/>
      <c r="BU6272"/>
      <c r="BV6272"/>
      <c r="BW6272"/>
      <c r="BX6272"/>
      <c r="BY6272"/>
      <c r="BZ6272"/>
      <c r="CA6272"/>
      <c r="CB6272"/>
      <c r="CC6272"/>
      <c r="CD6272"/>
      <c r="CE6272"/>
      <c r="CF6272"/>
      <c r="CG6272"/>
      <c r="CH6272"/>
      <c r="CI6272"/>
      <c r="CJ6272"/>
      <c r="CK6272"/>
      <c r="CL6272"/>
      <c r="CM6272"/>
      <c r="CN6272"/>
      <c r="CO6272"/>
      <c r="CP6272"/>
      <c r="CQ6272"/>
      <c r="CR6272"/>
      <c r="CS6272"/>
      <c r="CT6272"/>
      <c r="CU6272"/>
      <c r="CV6272"/>
    </row>
    <row r="6273" spans="10:100" x14ac:dyDescent="0.25">
      <c r="J6273"/>
      <c r="K6273"/>
      <c r="L6273"/>
      <c r="M6273"/>
      <c r="N6273"/>
      <c r="O6273"/>
      <c r="P6273"/>
      <c r="Q6273"/>
      <c r="R6273"/>
      <c r="S6273"/>
      <c r="T6273"/>
      <c r="U6273"/>
      <c r="V6273"/>
      <c r="W6273"/>
      <c r="X6273"/>
      <c r="Y6273"/>
      <c r="Z6273"/>
      <c r="AA6273"/>
      <c r="AB6273"/>
      <c r="AC6273"/>
      <c r="AD6273"/>
      <c r="AE6273"/>
      <c r="AF6273"/>
      <c r="AG6273"/>
      <c r="AH6273"/>
      <c r="AI6273"/>
      <c r="AJ6273"/>
      <c r="AK6273"/>
      <c r="AL6273"/>
      <c r="AM6273"/>
      <c r="AN6273"/>
      <c r="AO6273"/>
      <c r="AP6273"/>
      <c r="AQ6273"/>
      <c r="AR6273"/>
      <c r="AS6273"/>
      <c r="AT6273"/>
      <c r="AU6273"/>
      <c r="AV6273"/>
      <c r="AW6273"/>
      <c r="AX6273"/>
      <c r="AY6273"/>
      <c r="AZ6273"/>
      <c r="BA6273"/>
      <c r="BB6273"/>
      <c r="BC6273"/>
      <c r="BD6273"/>
      <c r="BE6273"/>
      <c r="BF6273"/>
      <c r="BG6273"/>
      <c r="BH6273"/>
      <c r="BI6273"/>
      <c r="BJ6273"/>
      <c r="BK6273"/>
      <c r="BL6273"/>
      <c r="BM6273"/>
      <c r="BN6273"/>
      <c r="BO6273"/>
      <c r="BP6273"/>
      <c r="BQ6273"/>
      <c r="BR6273"/>
      <c r="BS6273"/>
      <c r="BT6273"/>
      <c r="BU6273"/>
      <c r="BV6273"/>
      <c r="BW6273"/>
      <c r="BX6273"/>
      <c r="BY6273"/>
      <c r="BZ6273"/>
      <c r="CA6273"/>
      <c r="CB6273"/>
      <c r="CC6273"/>
      <c r="CD6273"/>
      <c r="CE6273"/>
      <c r="CF6273"/>
      <c r="CG6273"/>
      <c r="CH6273"/>
      <c r="CI6273"/>
      <c r="CJ6273"/>
      <c r="CK6273"/>
      <c r="CL6273"/>
      <c r="CM6273"/>
      <c r="CN6273"/>
      <c r="CO6273"/>
      <c r="CP6273"/>
      <c r="CQ6273"/>
      <c r="CR6273"/>
      <c r="CS6273"/>
      <c r="CT6273"/>
      <c r="CU6273"/>
      <c r="CV6273"/>
    </row>
    <row r="6274" spans="10:100" x14ac:dyDescent="0.25">
      <c r="J6274"/>
      <c r="K6274"/>
      <c r="L6274"/>
      <c r="M6274"/>
      <c r="N6274"/>
      <c r="O6274"/>
      <c r="P6274"/>
      <c r="Q6274"/>
      <c r="R6274"/>
      <c r="S6274"/>
      <c r="T6274"/>
      <c r="U6274"/>
      <c r="V6274"/>
      <c r="W6274"/>
      <c r="X6274"/>
      <c r="Y6274"/>
      <c r="Z6274"/>
      <c r="AA6274"/>
      <c r="AB6274"/>
      <c r="AC6274"/>
      <c r="AD6274"/>
      <c r="AE6274"/>
      <c r="AF6274"/>
      <c r="AG6274"/>
      <c r="AH6274"/>
      <c r="AI6274"/>
      <c r="AJ6274"/>
      <c r="AK6274"/>
      <c r="AL6274"/>
      <c r="AM6274"/>
      <c r="AN6274"/>
      <c r="AO6274"/>
      <c r="AP6274"/>
      <c r="AQ6274"/>
      <c r="AR6274"/>
      <c r="AS6274"/>
      <c r="AT6274"/>
      <c r="AU6274"/>
      <c r="AV6274"/>
      <c r="AW6274"/>
      <c r="AX6274"/>
      <c r="AY6274"/>
      <c r="AZ6274"/>
      <c r="BA6274"/>
      <c r="BB6274"/>
      <c r="BC6274"/>
      <c r="BD6274"/>
      <c r="BE6274"/>
      <c r="BF6274"/>
      <c r="BG6274"/>
      <c r="BH6274"/>
      <c r="BI6274"/>
      <c r="BJ6274"/>
      <c r="BK6274"/>
      <c r="BL6274"/>
      <c r="BM6274"/>
      <c r="BN6274"/>
      <c r="BO6274"/>
      <c r="BP6274"/>
      <c r="BQ6274"/>
      <c r="BR6274"/>
      <c r="BS6274"/>
      <c r="BT6274"/>
      <c r="BU6274"/>
      <c r="BV6274"/>
      <c r="BW6274"/>
      <c r="BX6274"/>
      <c r="BY6274"/>
      <c r="BZ6274"/>
      <c r="CA6274"/>
      <c r="CB6274"/>
      <c r="CC6274"/>
      <c r="CD6274"/>
      <c r="CE6274"/>
      <c r="CF6274"/>
      <c r="CG6274"/>
      <c r="CH6274"/>
      <c r="CI6274"/>
      <c r="CJ6274"/>
      <c r="CK6274"/>
      <c r="CL6274"/>
      <c r="CM6274"/>
      <c r="CN6274"/>
      <c r="CO6274"/>
      <c r="CP6274"/>
      <c r="CQ6274"/>
      <c r="CR6274"/>
      <c r="CS6274"/>
      <c r="CT6274"/>
      <c r="CU6274"/>
      <c r="CV6274"/>
    </row>
    <row r="6275" spans="10:100" x14ac:dyDescent="0.25">
      <c r="J6275"/>
      <c r="K6275"/>
      <c r="L6275"/>
      <c r="M6275"/>
      <c r="N6275"/>
      <c r="O6275"/>
      <c r="P6275"/>
      <c r="Q6275"/>
      <c r="R6275"/>
      <c r="S6275"/>
      <c r="T6275"/>
      <c r="U6275"/>
      <c r="V6275"/>
      <c r="W6275"/>
      <c r="X6275"/>
      <c r="Y6275"/>
      <c r="Z6275"/>
      <c r="AA6275"/>
      <c r="AB6275"/>
      <c r="AC6275"/>
      <c r="AD6275"/>
      <c r="AE6275"/>
      <c r="AF6275"/>
      <c r="AG6275"/>
      <c r="AH6275"/>
      <c r="AI6275"/>
      <c r="AJ6275"/>
      <c r="AK6275"/>
      <c r="AL6275"/>
      <c r="AM6275"/>
      <c r="AN6275"/>
      <c r="AO6275"/>
      <c r="AP6275"/>
      <c r="AQ6275"/>
      <c r="AR6275"/>
      <c r="AS6275"/>
      <c r="AT6275"/>
      <c r="AU6275"/>
      <c r="AV6275"/>
      <c r="AW6275"/>
      <c r="AX6275"/>
      <c r="AY6275"/>
      <c r="AZ6275"/>
      <c r="BA6275"/>
      <c r="BB6275"/>
      <c r="BC6275"/>
      <c r="BD6275"/>
      <c r="BE6275"/>
      <c r="BF6275"/>
      <c r="BG6275"/>
      <c r="BH6275"/>
      <c r="BI6275"/>
      <c r="BJ6275"/>
      <c r="BK6275"/>
      <c r="BL6275"/>
      <c r="BM6275"/>
      <c r="BN6275"/>
      <c r="BO6275"/>
      <c r="BP6275"/>
      <c r="BQ6275"/>
      <c r="BR6275"/>
      <c r="BS6275"/>
      <c r="BT6275"/>
      <c r="BU6275"/>
      <c r="BV6275"/>
      <c r="BW6275"/>
      <c r="BX6275"/>
      <c r="BY6275"/>
      <c r="BZ6275"/>
      <c r="CA6275"/>
      <c r="CB6275"/>
      <c r="CC6275"/>
      <c r="CD6275"/>
      <c r="CE6275"/>
      <c r="CF6275"/>
      <c r="CG6275"/>
      <c r="CH6275"/>
      <c r="CI6275"/>
      <c r="CJ6275"/>
      <c r="CK6275"/>
      <c r="CL6275"/>
      <c r="CM6275"/>
      <c r="CN6275"/>
      <c r="CO6275"/>
      <c r="CP6275"/>
      <c r="CQ6275"/>
      <c r="CR6275"/>
      <c r="CS6275"/>
      <c r="CT6275"/>
      <c r="CU6275"/>
      <c r="CV6275"/>
    </row>
    <row r="6276" spans="10:100" x14ac:dyDescent="0.25">
      <c r="J6276"/>
      <c r="K6276"/>
      <c r="L6276"/>
      <c r="M6276"/>
      <c r="N6276"/>
      <c r="O6276"/>
      <c r="P6276"/>
      <c r="Q6276"/>
      <c r="R6276"/>
      <c r="S6276"/>
      <c r="T6276"/>
      <c r="U6276"/>
      <c r="V6276"/>
      <c r="W6276"/>
      <c r="X6276"/>
      <c r="Y6276"/>
      <c r="Z6276"/>
      <c r="AA6276"/>
      <c r="AB6276"/>
      <c r="AC6276"/>
      <c r="AD6276"/>
      <c r="AE6276"/>
      <c r="AF6276"/>
      <c r="AG6276"/>
      <c r="AH6276"/>
      <c r="AI6276"/>
      <c r="AJ6276"/>
      <c r="AK6276"/>
      <c r="AL6276"/>
      <c r="AM6276"/>
      <c r="AN6276"/>
      <c r="AO6276"/>
      <c r="AP6276"/>
      <c r="AQ6276"/>
      <c r="AR6276"/>
      <c r="AS6276"/>
      <c r="AT6276"/>
      <c r="AU6276"/>
      <c r="AV6276"/>
      <c r="AW6276"/>
      <c r="AX6276"/>
      <c r="AY6276"/>
      <c r="AZ6276"/>
      <c r="BA6276"/>
      <c r="BB6276"/>
      <c r="BC6276"/>
      <c r="BD6276"/>
      <c r="BE6276"/>
      <c r="BF6276"/>
      <c r="BG6276"/>
      <c r="BH6276"/>
      <c r="BI6276"/>
      <c r="BJ6276"/>
      <c r="BK6276"/>
      <c r="BL6276"/>
      <c r="BM6276"/>
      <c r="BN6276"/>
      <c r="BO6276"/>
      <c r="BP6276"/>
      <c r="BQ6276"/>
      <c r="BR6276"/>
      <c r="BS6276"/>
      <c r="BT6276"/>
      <c r="BU6276"/>
      <c r="BV6276"/>
      <c r="BW6276"/>
      <c r="BX6276"/>
      <c r="BY6276"/>
      <c r="BZ6276"/>
      <c r="CA6276"/>
      <c r="CB6276"/>
      <c r="CC6276"/>
      <c r="CD6276"/>
      <c r="CE6276"/>
      <c r="CF6276"/>
      <c r="CG6276"/>
      <c r="CH6276"/>
      <c r="CI6276"/>
      <c r="CJ6276"/>
      <c r="CK6276"/>
      <c r="CL6276"/>
      <c r="CM6276"/>
      <c r="CN6276"/>
      <c r="CO6276"/>
      <c r="CP6276"/>
      <c r="CQ6276"/>
      <c r="CR6276"/>
      <c r="CS6276"/>
      <c r="CT6276"/>
      <c r="CU6276"/>
      <c r="CV6276"/>
    </row>
    <row r="6277" spans="10:100" x14ac:dyDescent="0.25">
      <c r="J6277"/>
      <c r="K6277"/>
      <c r="L6277"/>
      <c r="M6277"/>
      <c r="N6277"/>
      <c r="O6277"/>
      <c r="P6277"/>
      <c r="Q6277"/>
      <c r="R6277"/>
      <c r="S6277"/>
      <c r="T6277"/>
      <c r="U6277"/>
      <c r="V6277"/>
      <c r="W6277"/>
      <c r="X6277"/>
      <c r="Y6277"/>
      <c r="Z6277"/>
      <c r="AA6277"/>
      <c r="AB6277"/>
      <c r="AC6277"/>
      <c r="AD6277"/>
      <c r="AE6277"/>
      <c r="AF6277"/>
      <c r="AG6277"/>
      <c r="AH6277"/>
      <c r="AI6277"/>
      <c r="AJ6277"/>
      <c r="AK6277"/>
      <c r="AL6277"/>
      <c r="AM6277"/>
      <c r="AN6277"/>
      <c r="AO6277"/>
      <c r="AP6277"/>
      <c r="AQ6277"/>
      <c r="AR6277"/>
      <c r="AS6277"/>
      <c r="AT6277"/>
      <c r="AU6277"/>
      <c r="AV6277"/>
      <c r="AW6277"/>
      <c r="AX6277"/>
      <c r="AY6277"/>
      <c r="AZ6277"/>
      <c r="BA6277"/>
      <c r="BB6277"/>
      <c r="BC6277"/>
      <c r="BD6277"/>
      <c r="BE6277"/>
      <c r="BF6277"/>
      <c r="BG6277"/>
      <c r="BH6277"/>
      <c r="BI6277"/>
      <c r="BJ6277"/>
      <c r="BK6277"/>
      <c r="BL6277"/>
      <c r="BM6277"/>
      <c r="BN6277"/>
      <c r="BO6277"/>
      <c r="BP6277"/>
      <c r="BQ6277"/>
      <c r="BR6277"/>
      <c r="BS6277"/>
      <c r="BT6277"/>
      <c r="BU6277"/>
      <c r="BV6277"/>
      <c r="BW6277"/>
      <c r="BX6277"/>
      <c r="BY6277"/>
      <c r="BZ6277"/>
      <c r="CA6277"/>
      <c r="CB6277"/>
      <c r="CC6277"/>
      <c r="CD6277"/>
      <c r="CE6277"/>
      <c r="CF6277"/>
      <c r="CG6277"/>
      <c r="CH6277"/>
      <c r="CI6277"/>
      <c r="CJ6277"/>
      <c r="CK6277"/>
      <c r="CL6277"/>
      <c r="CM6277"/>
      <c r="CN6277"/>
      <c r="CO6277"/>
      <c r="CP6277"/>
      <c r="CQ6277"/>
      <c r="CR6277"/>
      <c r="CS6277"/>
      <c r="CT6277"/>
      <c r="CU6277"/>
      <c r="CV6277"/>
    </row>
    <row r="6278" spans="10:100" x14ac:dyDescent="0.25">
      <c r="J6278"/>
      <c r="K6278"/>
      <c r="L6278"/>
      <c r="M6278"/>
      <c r="N6278"/>
      <c r="O6278"/>
      <c r="P6278"/>
      <c r="Q6278"/>
      <c r="R6278"/>
      <c r="S6278"/>
      <c r="T6278"/>
      <c r="U6278"/>
      <c r="V6278"/>
      <c r="W6278"/>
      <c r="X6278"/>
      <c r="Y6278"/>
      <c r="Z6278"/>
      <c r="AA6278"/>
      <c r="AB6278"/>
      <c r="AC6278"/>
      <c r="AD6278"/>
      <c r="AE6278"/>
      <c r="AF6278"/>
      <c r="AG6278"/>
      <c r="AH6278"/>
      <c r="AI6278"/>
      <c r="AJ6278"/>
      <c r="AK6278"/>
      <c r="AL6278"/>
      <c r="AM6278"/>
      <c r="AN6278"/>
      <c r="AO6278"/>
      <c r="AP6278"/>
      <c r="AQ6278"/>
      <c r="AR6278"/>
      <c r="AS6278"/>
      <c r="AT6278"/>
      <c r="AU6278"/>
      <c r="AV6278"/>
      <c r="AW6278"/>
      <c r="AX6278"/>
      <c r="AY6278"/>
      <c r="AZ6278"/>
      <c r="BA6278"/>
      <c r="BB6278"/>
      <c r="BC6278"/>
      <c r="BD6278"/>
      <c r="BE6278"/>
      <c r="BF6278"/>
      <c r="BG6278"/>
      <c r="BH6278"/>
      <c r="BI6278"/>
      <c r="BJ6278"/>
      <c r="BK6278"/>
      <c r="BL6278"/>
      <c r="BM6278"/>
      <c r="BN6278"/>
      <c r="BO6278"/>
      <c r="BP6278"/>
      <c r="BQ6278"/>
      <c r="BR6278"/>
      <c r="BS6278"/>
      <c r="BT6278"/>
      <c r="BU6278"/>
      <c r="BV6278"/>
      <c r="BW6278"/>
      <c r="BX6278"/>
      <c r="BY6278"/>
      <c r="BZ6278"/>
      <c r="CA6278"/>
      <c r="CB6278"/>
      <c r="CC6278"/>
      <c r="CD6278"/>
      <c r="CE6278"/>
      <c r="CF6278"/>
      <c r="CG6278"/>
      <c r="CH6278"/>
      <c r="CI6278"/>
      <c r="CJ6278"/>
      <c r="CK6278"/>
      <c r="CL6278"/>
      <c r="CM6278"/>
      <c r="CN6278"/>
      <c r="CO6278"/>
      <c r="CP6278"/>
      <c r="CQ6278"/>
      <c r="CR6278"/>
      <c r="CS6278"/>
      <c r="CT6278"/>
      <c r="CU6278"/>
      <c r="CV6278"/>
    </row>
    <row r="6279" spans="10:100" x14ac:dyDescent="0.25">
      <c r="J6279"/>
      <c r="K6279"/>
      <c r="L6279"/>
      <c r="M6279"/>
      <c r="N6279"/>
      <c r="O6279"/>
      <c r="P6279"/>
      <c r="Q6279"/>
      <c r="R6279"/>
      <c r="S6279"/>
      <c r="T6279"/>
      <c r="U6279"/>
      <c r="V6279"/>
      <c r="W6279"/>
      <c r="X6279"/>
      <c r="Y6279"/>
      <c r="Z6279"/>
      <c r="AA6279"/>
      <c r="AB6279"/>
      <c r="AC6279"/>
      <c r="AD6279"/>
      <c r="AE6279"/>
      <c r="AF6279"/>
      <c r="AG6279"/>
      <c r="AH6279"/>
      <c r="AI6279"/>
      <c r="AJ6279"/>
      <c r="AK6279"/>
      <c r="AL6279"/>
      <c r="AM6279"/>
      <c r="AN6279"/>
      <c r="AO6279"/>
      <c r="AP6279"/>
      <c r="AQ6279"/>
      <c r="AR6279"/>
      <c r="AS6279"/>
      <c r="AT6279"/>
      <c r="AU6279"/>
      <c r="AV6279"/>
      <c r="AW6279"/>
      <c r="AX6279"/>
      <c r="AY6279"/>
      <c r="AZ6279"/>
      <c r="BA6279"/>
      <c r="BB6279"/>
      <c r="BC6279"/>
      <c r="BD6279"/>
      <c r="BE6279"/>
      <c r="BF6279"/>
      <c r="BG6279"/>
      <c r="BH6279"/>
      <c r="BI6279"/>
      <c r="BJ6279"/>
      <c r="BK6279"/>
      <c r="BL6279"/>
      <c r="BM6279"/>
      <c r="BN6279"/>
      <c r="BO6279"/>
      <c r="BP6279"/>
      <c r="BQ6279"/>
      <c r="BR6279"/>
      <c r="BS6279"/>
      <c r="BT6279"/>
      <c r="BU6279"/>
      <c r="BV6279"/>
      <c r="BW6279"/>
      <c r="BX6279"/>
      <c r="BY6279"/>
      <c r="BZ6279"/>
      <c r="CA6279"/>
      <c r="CB6279"/>
      <c r="CC6279"/>
      <c r="CD6279"/>
      <c r="CE6279"/>
      <c r="CF6279"/>
      <c r="CG6279"/>
      <c r="CH6279"/>
      <c r="CI6279"/>
      <c r="CJ6279"/>
      <c r="CK6279"/>
      <c r="CL6279"/>
      <c r="CM6279"/>
      <c r="CN6279"/>
      <c r="CO6279"/>
      <c r="CP6279"/>
      <c r="CQ6279"/>
      <c r="CR6279"/>
      <c r="CS6279"/>
      <c r="CT6279"/>
      <c r="CU6279"/>
      <c r="CV6279"/>
    </row>
    <row r="6280" spans="10:100" x14ac:dyDescent="0.25">
      <c r="J6280"/>
      <c r="K6280"/>
      <c r="L6280"/>
      <c r="M6280"/>
      <c r="N6280"/>
      <c r="O6280"/>
      <c r="P6280"/>
      <c r="Q6280"/>
      <c r="R6280"/>
      <c r="S6280"/>
      <c r="T6280"/>
      <c r="U6280"/>
      <c r="V6280"/>
      <c r="W6280"/>
      <c r="X6280"/>
      <c r="Y6280"/>
      <c r="Z6280"/>
      <c r="AA6280"/>
      <c r="AB6280"/>
      <c r="AC6280"/>
      <c r="AD6280"/>
      <c r="AE6280"/>
      <c r="AF6280"/>
      <c r="AG6280"/>
      <c r="AH6280"/>
      <c r="AI6280"/>
      <c r="AJ6280"/>
      <c r="AK6280"/>
      <c r="AL6280"/>
      <c r="AM6280"/>
      <c r="AN6280"/>
      <c r="AO6280"/>
      <c r="AP6280"/>
      <c r="AQ6280"/>
      <c r="AR6280"/>
      <c r="AS6280"/>
      <c r="AT6280"/>
      <c r="AU6280"/>
      <c r="AV6280"/>
      <c r="AW6280"/>
      <c r="AX6280"/>
      <c r="AY6280"/>
      <c r="AZ6280"/>
      <c r="BA6280"/>
      <c r="BB6280"/>
      <c r="BC6280"/>
      <c r="BD6280"/>
      <c r="BE6280"/>
      <c r="BF6280"/>
      <c r="BG6280"/>
      <c r="BH6280"/>
      <c r="BI6280"/>
      <c r="BJ6280"/>
      <c r="BK6280"/>
      <c r="BL6280"/>
      <c r="BM6280"/>
      <c r="BN6280"/>
      <c r="BO6280"/>
      <c r="BP6280"/>
      <c r="BQ6280"/>
      <c r="BR6280"/>
      <c r="BS6280"/>
      <c r="BT6280"/>
      <c r="BU6280"/>
      <c r="BV6280"/>
      <c r="BW6280"/>
      <c r="BX6280"/>
      <c r="BY6280"/>
      <c r="BZ6280"/>
      <c r="CA6280"/>
      <c r="CB6280"/>
      <c r="CC6280"/>
      <c r="CD6280"/>
      <c r="CE6280"/>
      <c r="CF6280"/>
      <c r="CG6280"/>
      <c r="CH6280"/>
      <c r="CI6280"/>
      <c r="CJ6280"/>
      <c r="CK6280"/>
      <c r="CL6280"/>
      <c r="CM6280"/>
      <c r="CN6280"/>
      <c r="CO6280"/>
      <c r="CP6280"/>
      <c r="CQ6280"/>
      <c r="CR6280"/>
      <c r="CS6280"/>
      <c r="CT6280"/>
      <c r="CU6280"/>
      <c r="CV6280"/>
    </row>
    <row r="6281" spans="10:100" x14ac:dyDescent="0.25">
      <c r="J6281"/>
      <c r="K6281"/>
      <c r="L6281"/>
      <c r="M6281"/>
      <c r="N6281"/>
      <c r="O6281"/>
      <c r="P6281"/>
      <c r="Q6281"/>
      <c r="R6281"/>
      <c r="S6281"/>
      <c r="T6281"/>
      <c r="U6281"/>
      <c r="V6281"/>
      <c r="W6281"/>
      <c r="X6281"/>
      <c r="Y6281"/>
      <c r="Z6281"/>
      <c r="AA6281"/>
      <c r="AB6281"/>
      <c r="AC6281"/>
      <c r="AD6281"/>
      <c r="AE6281"/>
      <c r="AF6281"/>
      <c r="AG6281"/>
      <c r="AH6281"/>
      <c r="AI6281"/>
      <c r="AJ6281"/>
      <c r="AK6281"/>
      <c r="AL6281"/>
      <c r="AM6281"/>
      <c r="AN6281"/>
      <c r="AO6281"/>
      <c r="AP6281"/>
      <c r="AQ6281"/>
      <c r="AR6281"/>
      <c r="AS6281"/>
      <c r="AT6281"/>
      <c r="AU6281"/>
      <c r="AV6281"/>
      <c r="AW6281"/>
      <c r="AX6281"/>
      <c r="AY6281"/>
      <c r="AZ6281"/>
      <c r="BA6281"/>
      <c r="BB6281"/>
      <c r="BC6281"/>
      <c r="BD6281"/>
      <c r="BE6281"/>
      <c r="BF6281"/>
      <c r="BG6281"/>
      <c r="BH6281"/>
      <c r="BI6281"/>
      <c r="BJ6281"/>
      <c r="BK6281"/>
      <c r="BL6281"/>
      <c r="BM6281"/>
      <c r="BN6281"/>
      <c r="BO6281"/>
      <c r="BP6281"/>
      <c r="BQ6281"/>
      <c r="BR6281"/>
      <c r="BS6281"/>
      <c r="BT6281"/>
      <c r="BU6281"/>
      <c r="BV6281"/>
      <c r="BW6281"/>
      <c r="BX6281"/>
      <c r="BY6281"/>
      <c r="BZ6281"/>
      <c r="CA6281"/>
      <c r="CB6281"/>
      <c r="CC6281"/>
      <c r="CD6281"/>
      <c r="CE6281"/>
      <c r="CF6281"/>
      <c r="CG6281"/>
      <c r="CH6281"/>
      <c r="CI6281"/>
      <c r="CJ6281"/>
      <c r="CK6281"/>
      <c r="CL6281"/>
      <c r="CM6281"/>
      <c r="CN6281"/>
      <c r="CO6281"/>
      <c r="CP6281"/>
      <c r="CQ6281"/>
      <c r="CR6281"/>
      <c r="CS6281"/>
      <c r="CT6281"/>
      <c r="CU6281"/>
      <c r="CV6281"/>
    </row>
    <row r="6282" spans="10:100" x14ac:dyDescent="0.25">
      <c r="J6282"/>
      <c r="K6282"/>
      <c r="L6282"/>
      <c r="M6282"/>
      <c r="N6282"/>
      <c r="O6282"/>
      <c r="P6282"/>
      <c r="Q6282"/>
      <c r="R6282"/>
      <c r="S6282"/>
      <c r="T6282"/>
      <c r="U6282"/>
      <c r="V6282"/>
      <c r="W6282"/>
      <c r="X6282"/>
      <c r="Y6282"/>
      <c r="Z6282"/>
      <c r="AA6282"/>
      <c r="AB6282"/>
      <c r="AC6282"/>
      <c r="AD6282"/>
      <c r="AE6282"/>
      <c r="AF6282"/>
      <c r="AG6282"/>
      <c r="AH6282"/>
      <c r="AI6282"/>
      <c r="AJ6282"/>
      <c r="AK6282"/>
      <c r="AL6282"/>
      <c r="AM6282"/>
      <c r="AN6282"/>
      <c r="AO6282"/>
      <c r="AP6282"/>
      <c r="AQ6282"/>
      <c r="AR6282"/>
      <c r="AS6282"/>
      <c r="AT6282"/>
      <c r="AU6282"/>
      <c r="AV6282"/>
      <c r="AW6282"/>
      <c r="AX6282"/>
      <c r="AY6282"/>
      <c r="AZ6282"/>
      <c r="BA6282"/>
      <c r="BB6282"/>
      <c r="BC6282"/>
      <c r="BD6282"/>
      <c r="BE6282"/>
      <c r="BF6282"/>
      <c r="BG6282"/>
      <c r="BH6282"/>
      <c r="BI6282"/>
      <c r="BJ6282"/>
      <c r="BK6282"/>
      <c r="BL6282"/>
      <c r="BM6282"/>
      <c r="BN6282"/>
      <c r="BO6282"/>
      <c r="BP6282"/>
      <c r="BQ6282"/>
      <c r="BR6282"/>
      <c r="BS6282"/>
      <c r="BT6282"/>
      <c r="BU6282"/>
      <c r="BV6282"/>
      <c r="BW6282"/>
      <c r="BX6282"/>
      <c r="BY6282"/>
      <c r="BZ6282"/>
      <c r="CA6282"/>
      <c r="CB6282"/>
      <c r="CC6282"/>
      <c r="CD6282"/>
      <c r="CE6282"/>
      <c r="CF6282"/>
      <c r="CG6282"/>
      <c r="CH6282"/>
      <c r="CI6282"/>
      <c r="CJ6282"/>
      <c r="CK6282"/>
      <c r="CL6282"/>
      <c r="CM6282"/>
      <c r="CN6282"/>
      <c r="CO6282"/>
      <c r="CP6282"/>
      <c r="CQ6282"/>
      <c r="CR6282"/>
      <c r="CS6282"/>
      <c r="CT6282"/>
      <c r="CU6282"/>
      <c r="CV6282"/>
    </row>
    <row r="6283" spans="10:100" x14ac:dyDescent="0.25">
      <c r="J6283"/>
      <c r="K6283"/>
      <c r="L6283"/>
      <c r="M6283"/>
      <c r="N6283"/>
      <c r="O6283"/>
      <c r="P6283"/>
      <c r="Q6283"/>
      <c r="R6283"/>
      <c r="S6283"/>
      <c r="T6283"/>
      <c r="U6283"/>
      <c r="V6283"/>
      <c r="W6283"/>
      <c r="X6283"/>
      <c r="Y6283"/>
      <c r="Z6283"/>
      <c r="AA6283"/>
      <c r="AB6283"/>
      <c r="AC6283"/>
      <c r="AD6283"/>
      <c r="AE6283"/>
      <c r="AF6283"/>
      <c r="AG6283"/>
      <c r="AH6283"/>
      <c r="AI6283"/>
      <c r="AJ6283"/>
      <c r="AK6283"/>
      <c r="AL6283"/>
      <c r="AM6283"/>
      <c r="AN6283"/>
      <c r="AO6283"/>
      <c r="AP6283"/>
      <c r="AQ6283"/>
      <c r="AR6283"/>
      <c r="AS6283"/>
      <c r="AT6283"/>
      <c r="AU6283"/>
      <c r="AV6283"/>
      <c r="AW6283"/>
      <c r="AX6283"/>
      <c r="AY6283"/>
      <c r="AZ6283"/>
      <c r="BA6283"/>
      <c r="BB6283"/>
      <c r="BC6283"/>
      <c r="BD6283"/>
      <c r="BE6283"/>
      <c r="BF6283"/>
      <c r="BG6283"/>
      <c r="BH6283"/>
      <c r="BI6283"/>
      <c r="BJ6283"/>
      <c r="BK6283"/>
      <c r="BL6283"/>
      <c r="BM6283"/>
      <c r="BN6283"/>
      <c r="BO6283"/>
      <c r="BP6283"/>
      <c r="BQ6283"/>
      <c r="BR6283"/>
      <c r="BS6283"/>
      <c r="BT6283"/>
      <c r="BU6283"/>
      <c r="BV6283"/>
      <c r="BW6283"/>
      <c r="BX6283"/>
      <c r="BY6283"/>
      <c r="BZ6283"/>
      <c r="CA6283"/>
      <c r="CB6283"/>
      <c r="CC6283"/>
      <c r="CD6283"/>
      <c r="CE6283"/>
      <c r="CF6283"/>
      <c r="CG6283"/>
      <c r="CH6283"/>
      <c r="CI6283"/>
      <c r="CJ6283"/>
      <c r="CK6283"/>
      <c r="CL6283"/>
      <c r="CM6283"/>
      <c r="CN6283"/>
      <c r="CO6283"/>
      <c r="CP6283"/>
      <c r="CQ6283"/>
      <c r="CR6283"/>
      <c r="CS6283"/>
      <c r="CT6283"/>
      <c r="CU6283"/>
      <c r="CV6283"/>
    </row>
    <row r="6284" spans="10:100" x14ac:dyDescent="0.25">
      <c r="J6284"/>
      <c r="K6284"/>
      <c r="L6284"/>
      <c r="M6284"/>
      <c r="N6284"/>
      <c r="O6284"/>
      <c r="P6284"/>
      <c r="Q6284"/>
      <c r="R6284"/>
      <c r="S6284"/>
      <c r="T6284"/>
      <c r="U6284"/>
      <c r="V6284"/>
      <c r="W6284"/>
      <c r="X6284"/>
      <c r="Y6284"/>
      <c r="Z6284"/>
      <c r="AA6284"/>
      <c r="AB6284"/>
      <c r="AC6284"/>
      <c r="AD6284"/>
      <c r="AE6284"/>
      <c r="AF6284"/>
      <c r="AG6284"/>
      <c r="AH6284"/>
      <c r="AI6284"/>
      <c r="AJ6284"/>
      <c r="AK6284"/>
      <c r="AL6284"/>
      <c r="AM6284"/>
      <c r="AN6284"/>
      <c r="AO6284"/>
      <c r="AP6284"/>
      <c r="AQ6284"/>
      <c r="AR6284"/>
      <c r="AS6284"/>
      <c r="AT6284"/>
      <c r="AU6284"/>
      <c r="AV6284"/>
      <c r="AW6284"/>
      <c r="AX6284"/>
      <c r="AY6284"/>
      <c r="AZ6284"/>
      <c r="BA6284"/>
      <c r="BB6284"/>
      <c r="BC6284"/>
      <c r="BD6284"/>
      <c r="BE6284"/>
      <c r="BF6284"/>
      <c r="BG6284"/>
      <c r="BH6284"/>
      <c r="BI6284"/>
      <c r="BJ6284"/>
      <c r="BK6284"/>
      <c r="BL6284"/>
      <c r="BM6284"/>
      <c r="BN6284"/>
      <c r="BO6284"/>
      <c r="BP6284"/>
      <c r="BQ6284"/>
      <c r="BR6284"/>
      <c r="BS6284"/>
      <c r="BT6284"/>
      <c r="BU6284"/>
      <c r="BV6284"/>
      <c r="BW6284"/>
      <c r="BX6284"/>
      <c r="BY6284"/>
      <c r="BZ6284"/>
      <c r="CA6284"/>
      <c r="CB6284"/>
      <c r="CC6284"/>
      <c r="CD6284"/>
      <c r="CE6284"/>
      <c r="CF6284"/>
      <c r="CG6284"/>
      <c r="CH6284"/>
      <c r="CI6284"/>
      <c r="CJ6284"/>
      <c r="CK6284"/>
      <c r="CL6284"/>
      <c r="CM6284"/>
      <c r="CN6284"/>
      <c r="CO6284"/>
      <c r="CP6284"/>
      <c r="CQ6284"/>
      <c r="CR6284"/>
      <c r="CS6284"/>
      <c r="CT6284"/>
      <c r="CU6284"/>
      <c r="CV6284"/>
    </row>
    <row r="6285" spans="10:100" x14ac:dyDescent="0.25">
      <c r="J6285"/>
      <c r="K6285"/>
      <c r="L6285"/>
      <c r="M6285"/>
      <c r="N6285"/>
      <c r="O6285"/>
      <c r="P6285"/>
      <c r="Q6285"/>
      <c r="R6285"/>
      <c r="S6285"/>
      <c r="T6285"/>
      <c r="U6285"/>
      <c r="V6285"/>
      <c r="W6285"/>
      <c r="X6285"/>
      <c r="Y6285"/>
      <c r="Z6285"/>
      <c r="AA6285"/>
      <c r="AB6285"/>
      <c r="AC6285"/>
      <c r="AD6285"/>
      <c r="AE6285"/>
      <c r="AF6285"/>
      <c r="AG6285"/>
      <c r="AH6285"/>
      <c r="AI6285"/>
      <c r="AJ6285"/>
      <c r="AK6285"/>
      <c r="AL6285"/>
      <c r="AM6285"/>
      <c r="AN6285"/>
      <c r="AO6285"/>
      <c r="AP6285"/>
      <c r="AQ6285"/>
      <c r="AR6285"/>
      <c r="AS6285"/>
      <c r="AT6285"/>
      <c r="AU6285"/>
      <c r="AV6285"/>
      <c r="AW6285"/>
      <c r="AX6285"/>
      <c r="AY6285"/>
      <c r="AZ6285"/>
      <c r="BA6285"/>
      <c r="BB6285"/>
      <c r="BC6285"/>
      <c r="BD6285"/>
      <c r="BE6285"/>
      <c r="BF6285"/>
      <c r="BG6285"/>
      <c r="BH6285"/>
      <c r="BI6285"/>
      <c r="BJ6285"/>
      <c r="BK6285"/>
      <c r="BL6285"/>
      <c r="BM6285"/>
      <c r="BN6285"/>
      <c r="BO6285"/>
      <c r="BP6285"/>
      <c r="BQ6285"/>
      <c r="BR6285"/>
      <c r="BS6285"/>
      <c r="BT6285"/>
      <c r="BU6285"/>
      <c r="BV6285"/>
      <c r="BW6285"/>
      <c r="BX6285"/>
      <c r="BY6285"/>
      <c r="BZ6285"/>
      <c r="CA6285"/>
      <c r="CB6285"/>
      <c r="CC6285"/>
      <c r="CD6285"/>
      <c r="CE6285"/>
      <c r="CF6285"/>
      <c r="CG6285"/>
      <c r="CH6285"/>
      <c r="CI6285"/>
      <c r="CJ6285"/>
      <c r="CK6285"/>
      <c r="CL6285"/>
      <c r="CM6285"/>
      <c r="CN6285"/>
      <c r="CO6285"/>
      <c r="CP6285"/>
      <c r="CQ6285"/>
      <c r="CR6285"/>
      <c r="CS6285"/>
      <c r="CT6285"/>
      <c r="CU6285"/>
      <c r="CV6285"/>
    </row>
    <row r="6286" spans="10:100" x14ac:dyDescent="0.25">
      <c r="J6286"/>
      <c r="K6286"/>
      <c r="L6286"/>
      <c r="M6286"/>
      <c r="N6286"/>
      <c r="O6286"/>
      <c r="P6286"/>
      <c r="Q6286"/>
      <c r="R6286"/>
      <c r="S6286"/>
      <c r="T6286"/>
      <c r="U6286"/>
      <c r="V6286"/>
      <c r="W6286"/>
      <c r="X6286"/>
      <c r="Y6286"/>
      <c r="Z6286"/>
      <c r="AA6286"/>
      <c r="AB6286"/>
      <c r="AC6286"/>
      <c r="AD6286"/>
      <c r="AE6286"/>
      <c r="AF6286"/>
      <c r="AG6286"/>
      <c r="AH6286"/>
      <c r="AI6286"/>
      <c r="AJ6286"/>
      <c r="AK6286"/>
      <c r="AL6286"/>
      <c r="AM6286"/>
      <c r="AN6286"/>
      <c r="AO6286"/>
      <c r="AP6286"/>
      <c r="AQ6286"/>
      <c r="AR6286"/>
      <c r="AS6286"/>
      <c r="AT6286"/>
      <c r="AU6286"/>
      <c r="AV6286"/>
      <c r="AW6286"/>
      <c r="AX6286"/>
      <c r="AY6286"/>
      <c r="AZ6286"/>
      <c r="BA6286"/>
      <c r="BB6286"/>
      <c r="BC6286"/>
      <c r="BD6286"/>
      <c r="BE6286"/>
      <c r="BF6286"/>
      <c r="BG6286"/>
      <c r="BH6286"/>
      <c r="BI6286"/>
      <c r="BJ6286"/>
      <c r="BK6286"/>
      <c r="BL6286"/>
      <c r="BM6286"/>
      <c r="BN6286"/>
      <c r="BO6286"/>
      <c r="BP6286"/>
      <c r="BQ6286"/>
      <c r="BR6286"/>
      <c r="BS6286"/>
      <c r="BT6286"/>
      <c r="BU6286"/>
      <c r="BV6286"/>
      <c r="BW6286"/>
      <c r="BX6286"/>
      <c r="BY6286"/>
      <c r="BZ6286"/>
      <c r="CA6286"/>
      <c r="CB6286"/>
      <c r="CC6286"/>
      <c r="CD6286"/>
      <c r="CE6286"/>
      <c r="CF6286"/>
      <c r="CG6286"/>
      <c r="CH6286"/>
      <c r="CI6286"/>
      <c r="CJ6286"/>
      <c r="CK6286"/>
      <c r="CL6286"/>
      <c r="CM6286"/>
      <c r="CN6286"/>
      <c r="CO6286"/>
      <c r="CP6286"/>
      <c r="CQ6286"/>
      <c r="CR6286"/>
      <c r="CS6286"/>
      <c r="CT6286"/>
      <c r="CU6286"/>
      <c r="CV6286"/>
    </row>
    <row r="6287" spans="10:100" x14ac:dyDescent="0.25">
      <c r="J6287"/>
      <c r="K6287"/>
      <c r="L6287"/>
      <c r="M6287"/>
      <c r="N6287"/>
      <c r="O6287"/>
      <c r="P6287"/>
      <c r="Q6287"/>
      <c r="R6287"/>
      <c r="S6287"/>
      <c r="T6287"/>
      <c r="U6287"/>
      <c r="V6287"/>
      <c r="W6287"/>
      <c r="X6287"/>
      <c r="Y6287"/>
      <c r="Z6287"/>
      <c r="AA6287"/>
      <c r="AB6287"/>
      <c r="AC6287"/>
      <c r="AD6287"/>
      <c r="AE6287"/>
      <c r="AF6287"/>
      <c r="AG6287"/>
      <c r="AH6287"/>
      <c r="AI6287"/>
      <c r="AJ6287"/>
      <c r="AK6287"/>
      <c r="AL6287"/>
      <c r="AM6287"/>
      <c r="AN6287"/>
      <c r="AO6287"/>
      <c r="AP6287"/>
      <c r="AQ6287"/>
      <c r="AR6287"/>
      <c r="AS6287"/>
      <c r="AT6287"/>
      <c r="AU6287"/>
      <c r="AV6287"/>
      <c r="AW6287"/>
      <c r="AX6287"/>
      <c r="AY6287"/>
      <c r="AZ6287"/>
      <c r="BA6287"/>
      <c r="BB6287"/>
      <c r="BC6287"/>
      <c r="BD6287"/>
      <c r="BE6287"/>
      <c r="BF6287"/>
      <c r="BG6287"/>
      <c r="BH6287"/>
      <c r="BI6287"/>
      <c r="BJ6287"/>
      <c r="BK6287"/>
      <c r="BL6287"/>
      <c r="BM6287"/>
      <c r="BN6287"/>
      <c r="BO6287"/>
      <c r="BP6287"/>
      <c r="BQ6287"/>
      <c r="BR6287"/>
      <c r="BS6287"/>
      <c r="BT6287"/>
      <c r="BU6287"/>
      <c r="BV6287"/>
      <c r="BW6287"/>
      <c r="BX6287"/>
      <c r="BY6287"/>
      <c r="BZ6287"/>
      <c r="CA6287"/>
      <c r="CB6287"/>
      <c r="CC6287"/>
      <c r="CD6287"/>
      <c r="CE6287"/>
      <c r="CF6287"/>
      <c r="CG6287"/>
      <c r="CH6287"/>
      <c r="CI6287"/>
      <c r="CJ6287"/>
      <c r="CK6287"/>
      <c r="CL6287"/>
      <c r="CM6287"/>
      <c r="CN6287"/>
      <c r="CO6287"/>
      <c r="CP6287"/>
      <c r="CQ6287"/>
      <c r="CR6287"/>
      <c r="CS6287"/>
      <c r="CT6287"/>
      <c r="CU6287"/>
      <c r="CV6287"/>
    </row>
    <row r="6288" spans="10:100" x14ac:dyDescent="0.25">
      <c r="J6288"/>
      <c r="K6288"/>
      <c r="L6288"/>
      <c r="M6288"/>
      <c r="N6288"/>
      <c r="O6288"/>
      <c r="P6288"/>
      <c r="Q6288"/>
      <c r="R6288"/>
      <c r="S6288"/>
      <c r="T6288"/>
      <c r="U6288"/>
      <c r="V6288"/>
      <c r="W6288"/>
      <c r="X6288"/>
      <c r="Y6288"/>
      <c r="Z6288"/>
      <c r="AA6288"/>
      <c r="AB6288"/>
      <c r="AC6288"/>
      <c r="AD6288"/>
      <c r="AE6288"/>
      <c r="AF6288"/>
      <c r="AG6288"/>
      <c r="AH6288"/>
      <c r="AI6288"/>
      <c r="AJ6288"/>
      <c r="AK6288"/>
      <c r="AL6288"/>
      <c r="AM6288"/>
      <c r="AN6288"/>
      <c r="AO6288"/>
      <c r="AP6288"/>
      <c r="AQ6288"/>
      <c r="AR6288"/>
      <c r="AS6288"/>
      <c r="AT6288"/>
      <c r="AU6288"/>
      <c r="AV6288"/>
      <c r="AW6288"/>
      <c r="AX6288"/>
      <c r="AY6288"/>
      <c r="AZ6288"/>
      <c r="BA6288"/>
      <c r="BB6288"/>
      <c r="BC6288"/>
      <c r="BD6288"/>
      <c r="BE6288"/>
      <c r="BF6288"/>
      <c r="BG6288"/>
      <c r="BH6288"/>
      <c r="BI6288"/>
      <c r="BJ6288"/>
      <c r="BK6288"/>
      <c r="BL6288"/>
      <c r="BM6288"/>
      <c r="BN6288"/>
      <c r="BO6288"/>
      <c r="BP6288"/>
      <c r="BQ6288"/>
      <c r="BR6288"/>
      <c r="BS6288"/>
      <c r="BT6288"/>
      <c r="BU6288"/>
      <c r="BV6288"/>
      <c r="BW6288"/>
      <c r="BX6288"/>
      <c r="BY6288"/>
      <c r="BZ6288"/>
      <c r="CA6288"/>
      <c r="CB6288"/>
      <c r="CC6288"/>
      <c r="CD6288"/>
      <c r="CE6288"/>
      <c r="CF6288"/>
      <c r="CG6288"/>
      <c r="CH6288"/>
      <c r="CI6288"/>
      <c r="CJ6288"/>
      <c r="CK6288"/>
      <c r="CL6288"/>
      <c r="CM6288"/>
      <c r="CN6288"/>
      <c r="CO6288"/>
      <c r="CP6288"/>
      <c r="CQ6288"/>
      <c r="CR6288"/>
      <c r="CS6288"/>
      <c r="CT6288"/>
      <c r="CU6288"/>
      <c r="CV6288"/>
    </row>
    <row r="6289" spans="10:100" x14ac:dyDescent="0.25">
      <c r="J6289"/>
      <c r="K6289"/>
      <c r="L6289"/>
      <c r="M6289"/>
      <c r="N6289"/>
      <c r="O6289"/>
      <c r="P6289"/>
      <c r="Q6289"/>
      <c r="R6289"/>
      <c r="S6289"/>
      <c r="T6289"/>
      <c r="U6289"/>
      <c r="V6289"/>
      <c r="W6289"/>
      <c r="X6289"/>
      <c r="Y6289"/>
      <c r="Z6289"/>
      <c r="AA6289"/>
      <c r="AB6289"/>
      <c r="AC6289"/>
      <c r="AD6289"/>
      <c r="AE6289"/>
      <c r="AF6289"/>
      <c r="AG6289"/>
      <c r="AH6289"/>
      <c r="AI6289"/>
      <c r="AJ6289"/>
      <c r="AK6289"/>
      <c r="AL6289"/>
      <c r="AM6289"/>
      <c r="AN6289"/>
      <c r="AO6289"/>
      <c r="AP6289"/>
      <c r="AQ6289"/>
      <c r="AR6289"/>
      <c r="AS6289"/>
      <c r="AT6289"/>
      <c r="AU6289"/>
      <c r="AV6289"/>
      <c r="AW6289"/>
      <c r="AX6289"/>
      <c r="AY6289"/>
      <c r="AZ6289"/>
      <c r="BA6289"/>
      <c r="BB6289"/>
      <c r="BC6289"/>
      <c r="BD6289"/>
      <c r="BE6289"/>
      <c r="BF6289"/>
      <c r="BG6289"/>
      <c r="BH6289"/>
      <c r="BI6289"/>
      <c r="BJ6289"/>
      <c r="BK6289"/>
      <c r="BL6289"/>
      <c r="BM6289"/>
      <c r="BN6289"/>
      <c r="BO6289"/>
      <c r="BP6289"/>
      <c r="BQ6289"/>
      <c r="BR6289"/>
      <c r="BS6289"/>
      <c r="BT6289"/>
      <c r="BU6289"/>
      <c r="BV6289"/>
      <c r="BW6289"/>
      <c r="BX6289"/>
      <c r="BY6289"/>
      <c r="BZ6289"/>
      <c r="CA6289"/>
      <c r="CB6289"/>
      <c r="CC6289"/>
      <c r="CD6289"/>
      <c r="CE6289"/>
      <c r="CF6289"/>
      <c r="CG6289"/>
      <c r="CH6289"/>
      <c r="CI6289"/>
      <c r="CJ6289"/>
      <c r="CK6289"/>
      <c r="CL6289"/>
      <c r="CM6289"/>
      <c r="CN6289"/>
      <c r="CO6289"/>
      <c r="CP6289"/>
      <c r="CQ6289"/>
      <c r="CR6289"/>
      <c r="CS6289"/>
      <c r="CT6289"/>
      <c r="CU6289"/>
      <c r="CV6289"/>
    </row>
    <row r="6290" spans="10:100" x14ac:dyDescent="0.25">
      <c r="J6290"/>
      <c r="K6290"/>
      <c r="L6290"/>
      <c r="M6290"/>
      <c r="N6290"/>
      <c r="O6290"/>
      <c r="P6290"/>
      <c r="Q6290"/>
      <c r="R6290"/>
      <c r="S6290"/>
      <c r="T6290"/>
      <c r="U6290"/>
      <c r="V6290"/>
      <c r="W6290"/>
      <c r="X6290"/>
      <c r="Y6290"/>
      <c r="Z6290"/>
      <c r="AA6290"/>
      <c r="AB6290"/>
      <c r="AC6290"/>
      <c r="AD6290"/>
      <c r="AE6290"/>
      <c r="AF6290"/>
      <c r="AG6290"/>
      <c r="AH6290"/>
      <c r="AI6290"/>
      <c r="AJ6290"/>
      <c r="AK6290"/>
      <c r="AL6290"/>
      <c r="AM6290"/>
      <c r="AN6290"/>
      <c r="AO6290"/>
      <c r="AP6290"/>
      <c r="AQ6290"/>
      <c r="AR6290"/>
      <c r="AS6290"/>
      <c r="AT6290"/>
      <c r="AU6290"/>
      <c r="AV6290"/>
      <c r="AW6290"/>
      <c r="AX6290"/>
      <c r="AY6290"/>
      <c r="AZ6290"/>
      <c r="BA6290"/>
      <c r="BB6290"/>
      <c r="BC6290"/>
      <c r="BD6290"/>
      <c r="BE6290"/>
      <c r="BF6290"/>
      <c r="BG6290"/>
      <c r="BH6290"/>
      <c r="BI6290"/>
      <c r="BJ6290"/>
      <c r="BK6290"/>
      <c r="BL6290"/>
      <c r="BM6290"/>
      <c r="BN6290"/>
      <c r="BO6290"/>
      <c r="BP6290"/>
      <c r="BQ6290"/>
      <c r="BR6290"/>
      <c r="BS6290"/>
      <c r="BT6290"/>
      <c r="BU6290"/>
      <c r="BV6290"/>
      <c r="BW6290"/>
      <c r="BX6290"/>
      <c r="BY6290"/>
      <c r="BZ6290"/>
      <c r="CA6290"/>
      <c r="CB6290"/>
      <c r="CC6290"/>
      <c r="CD6290"/>
      <c r="CE6290"/>
      <c r="CF6290"/>
      <c r="CG6290"/>
      <c r="CH6290"/>
      <c r="CI6290"/>
      <c r="CJ6290"/>
      <c r="CK6290"/>
      <c r="CL6290"/>
      <c r="CM6290"/>
      <c r="CN6290"/>
      <c r="CO6290"/>
      <c r="CP6290"/>
      <c r="CQ6290"/>
      <c r="CR6290"/>
      <c r="CS6290"/>
      <c r="CT6290"/>
      <c r="CU6290"/>
      <c r="CV6290"/>
    </row>
    <row r="6291" spans="10:100" x14ac:dyDescent="0.25">
      <c r="J6291"/>
      <c r="K6291"/>
      <c r="L6291"/>
      <c r="M6291"/>
      <c r="N6291"/>
      <c r="O6291"/>
      <c r="P6291"/>
      <c r="Q6291"/>
      <c r="R6291"/>
      <c r="S6291"/>
      <c r="T6291"/>
      <c r="U6291"/>
      <c r="V6291"/>
      <c r="W6291"/>
      <c r="X6291"/>
      <c r="Y6291"/>
      <c r="Z6291"/>
      <c r="AA6291"/>
      <c r="AB6291"/>
      <c r="AC6291"/>
      <c r="AD6291"/>
      <c r="AE6291"/>
      <c r="AF6291"/>
      <c r="AG6291"/>
      <c r="AH6291"/>
      <c r="AI6291"/>
      <c r="AJ6291"/>
      <c r="AK6291"/>
      <c r="AL6291"/>
      <c r="AM6291"/>
      <c r="AN6291"/>
      <c r="AO6291"/>
      <c r="AP6291"/>
      <c r="AQ6291"/>
      <c r="AR6291"/>
      <c r="AS6291"/>
      <c r="AT6291"/>
      <c r="AU6291"/>
      <c r="AV6291"/>
      <c r="AW6291"/>
      <c r="AX6291"/>
      <c r="AY6291"/>
      <c r="AZ6291"/>
      <c r="BA6291"/>
      <c r="BB6291"/>
      <c r="BC6291"/>
      <c r="BD6291"/>
      <c r="BE6291"/>
      <c r="BF6291"/>
      <c r="BG6291"/>
      <c r="BH6291"/>
      <c r="BI6291"/>
      <c r="BJ6291"/>
      <c r="BK6291"/>
      <c r="BL6291"/>
      <c r="BM6291"/>
      <c r="BN6291"/>
      <c r="BO6291"/>
      <c r="BP6291"/>
      <c r="BQ6291"/>
      <c r="BR6291"/>
      <c r="BS6291"/>
      <c r="BT6291"/>
      <c r="BU6291"/>
      <c r="BV6291"/>
      <c r="BW6291"/>
      <c r="BX6291"/>
      <c r="BY6291"/>
      <c r="BZ6291"/>
      <c r="CA6291"/>
      <c r="CB6291"/>
      <c r="CC6291"/>
      <c r="CD6291"/>
      <c r="CE6291"/>
      <c r="CF6291"/>
      <c r="CG6291"/>
      <c r="CH6291"/>
      <c r="CI6291"/>
      <c r="CJ6291"/>
      <c r="CK6291"/>
      <c r="CL6291"/>
      <c r="CM6291"/>
      <c r="CN6291"/>
      <c r="CO6291"/>
      <c r="CP6291"/>
      <c r="CQ6291"/>
      <c r="CR6291"/>
      <c r="CS6291"/>
      <c r="CT6291"/>
      <c r="CU6291"/>
      <c r="CV6291"/>
    </row>
    <row r="6292" spans="10:100" x14ac:dyDescent="0.25">
      <c r="J6292"/>
      <c r="K6292"/>
      <c r="L6292"/>
      <c r="M6292"/>
      <c r="N6292"/>
      <c r="O6292"/>
      <c r="P6292"/>
      <c r="Q6292"/>
      <c r="R6292"/>
      <c r="S6292"/>
      <c r="T6292"/>
      <c r="U6292"/>
      <c r="V6292"/>
      <c r="W6292"/>
      <c r="X6292"/>
      <c r="Y6292"/>
      <c r="Z6292"/>
      <c r="AA6292"/>
      <c r="AB6292"/>
      <c r="AC6292"/>
      <c r="AD6292"/>
      <c r="AE6292"/>
      <c r="AF6292"/>
      <c r="AG6292"/>
      <c r="AH6292"/>
      <c r="AI6292"/>
      <c r="AJ6292"/>
      <c r="AK6292"/>
      <c r="AL6292"/>
      <c r="AM6292"/>
      <c r="AN6292"/>
      <c r="AO6292"/>
      <c r="AP6292"/>
      <c r="AQ6292"/>
      <c r="AR6292"/>
      <c r="AS6292"/>
      <c r="AT6292"/>
      <c r="AU6292"/>
      <c r="AV6292"/>
      <c r="AW6292"/>
      <c r="AX6292"/>
      <c r="AY6292"/>
      <c r="AZ6292"/>
      <c r="BA6292"/>
      <c r="BB6292"/>
      <c r="BC6292"/>
      <c r="BD6292"/>
      <c r="BE6292"/>
      <c r="BF6292"/>
      <c r="BG6292"/>
      <c r="BH6292"/>
      <c r="BI6292"/>
      <c r="BJ6292"/>
      <c r="BK6292"/>
      <c r="BL6292"/>
      <c r="BM6292"/>
      <c r="BN6292"/>
      <c r="BO6292"/>
      <c r="BP6292"/>
      <c r="BQ6292"/>
      <c r="BR6292"/>
      <c r="BS6292"/>
      <c r="BT6292"/>
      <c r="BU6292"/>
      <c r="BV6292"/>
      <c r="BW6292"/>
      <c r="BX6292"/>
      <c r="BY6292"/>
      <c r="BZ6292"/>
      <c r="CA6292"/>
      <c r="CB6292"/>
      <c r="CC6292"/>
      <c r="CD6292"/>
      <c r="CE6292"/>
      <c r="CF6292"/>
      <c r="CG6292"/>
      <c r="CH6292"/>
      <c r="CI6292"/>
      <c r="CJ6292"/>
      <c r="CK6292"/>
      <c r="CL6292"/>
      <c r="CM6292"/>
      <c r="CN6292"/>
      <c r="CO6292"/>
      <c r="CP6292"/>
      <c r="CQ6292"/>
      <c r="CR6292"/>
      <c r="CS6292"/>
      <c r="CT6292"/>
      <c r="CU6292"/>
      <c r="CV6292"/>
    </row>
    <row r="6293" spans="10:100" x14ac:dyDescent="0.25">
      <c r="J6293"/>
      <c r="K6293"/>
      <c r="L6293"/>
      <c r="M6293"/>
      <c r="N6293"/>
      <c r="O6293"/>
      <c r="P6293"/>
      <c r="Q6293"/>
      <c r="R6293"/>
      <c r="S6293"/>
      <c r="T6293"/>
      <c r="U6293"/>
      <c r="V6293"/>
      <c r="W6293"/>
      <c r="X6293"/>
      <c r="Y6293"/>
      <c r="Z6293"/>
      <c r="AA6293"/>
      <c r="AB6293"/>
      <c r="AC6293"/>
      <c r="AD6293"/>
      <c r="AE6293"/>
      <c r="AF6293"/>
      <c r="AG6293"/>
      <c r="AH6293"/>
      <c r="AI6293"/>
      <c r="AJ6293"/>
      <c r="AK6293"/>
      <c r="AL6293"/>
      <c r="AM6293"/>
      <c r="AN6293"/>
      <c r="AO6293"/>
      <c r="AP6293"/>
      <c r="AQ6293"/>
      <c r="AR6293"/>
      <c r="AS6293"/>
      <c r="AT6293"/>
      <c r="AU6293"/>
      <c r="AV6293"/>
      <c r="AW6293"/>
      <c r="AX6293"/>
      <c r="AY6293"/>
      <c r="AZ6293"/>
      <c r="BA6293"/>
      <c r="BB6293"/>
      <c r="BC6293"/>
      <c r="BD6293"/>
      <c r="BE6293"/>
      <c r="BF6293"/>
      <c r="BG6293"/>
      <c r="BH6293"/>
      <c r="BI6293"/>
      <c r="BJ6293"/>
      <c r="BK6293"/>
      <c r="BL6293"/>
      <c r="BM6293"/>
      <c r="BN6293"/>
      <c r="BO6293"/>
      <c r="BP6293"/>
      <c r="BQ6293"/>
      <c r="BR6293"/>
      <c r="BS6293"/>
      <c r="BT6293"/>
      <c r="BU6293"/>
      <c r="BV6293"/>
      <c r="BW6293"/>
      <c r="BX6293"/>
      <c r="BY6293"/>
      <c r="BZ6293"/>
      <c r="CA6293"/>
      <c r="CB6293"/>
      <c r="CC6293"/>
      <c r="CD6293"/>
      <c r="CE6293"/>
      <c r="CF6293"/>
      <c r="CG6293"/>
      <c r="CH6293"/>
      <c r="CI6293"/>
      <c r="CJ6293"/>
      <c r="CK6293"/>
      <c r="CL6293"/>
      <c r="CM6293"/>
      <c r="CN6293"/>
      <c r="CO6293"/>
      <c r="CP6293"/>
      <c r="CQ6293"/>
      <c r="CR6293"/>
      <c r="CS6293"/>
      <c r="CT6293"/>
      <c r="CU6293"/>
      <c r="CV6293"/>
    </row>
    <row r="6294" spans="10:100" x14ac:dyDescent="0.25">
      <c r="J6294"/>
      <c r="K6294"/>
      <c r="L6294"/>
      <c r="M6294"/>
      <c r="N6294"/>
      <c r="O6294"/>
      <c r="P6294"/>
      <c r="Q6294"/>
      <c r="R6294"/>
      <c r="S6294"/>
      <c r="T6294"/>
      <c r="U6294"/>
      <c r="V6294"/>
      <c r="W6294"/>
      <c r="X6294"/>
      <c r="Y6294"/>
      <c r="Z6294"/>
      <c r="AA6294"/>
      <c r="AB6294"/>
      <c r="AC6294"/>
      <c r="AD6294"/>
      <c r="AE6294"/>
      <c r="AF6294"/>
      <c r="AG6294"/>
      <c r="AH6294"/>
      <c r="AI6294"/>
      <c r="AJ6294"/>
      <c r="AK6294"/>
      <c r="AL6294"/>
      <c r="AM6294"/>
      <c r="AN6294"/>
      <c r="AO6294"/>
      <c r="AP6294"/>
      <c r="AQ6294"/>
      <c r="AR6294"/>
      <c r="AS6294"/>
      <c r="AT6294"/>
      <c r="AU6294"/>
      <c r="AV6294"/>
      <c r="AW6294"/>
      <c r="AX6294"/>
      <c r="AY6294"/>
      <c r="AZ6294"/>
      <c r="BA6294"/>
      <c r="BB6294"/>
      <c r="BC6294"/>
      <c r="BD6294"/>
      <c r="BE6294"/>
      <c r="BF6294"/>
      <c r="BG6294"/>
      <c r="BH6294"/>
      <c r="BI6294"/>
      <c r="BJ6294"/>
      <c r="BK6294"/>
      <c r="BL6294"/>
      <c r="BM6294"/>
      <c r="BN6294"/>
      <c r="BO6294"/>
      <c r="BP6294"/>
      <c r="BQ6294"/>
      <c r="BR6294"/>
      <c r="BS6294"/>
      <c r="BT6294"/>
      <c r="BU6294"/>
      <c r="BV6294"/>
      <c r="BW6294"/>
      <c r="BX6294"/>
      <c r="BY6294"/>
      <c r="BZ6294"/>
      <c r="CA6294"/>
      <c r="CB6294"/>
      <c r="CC6294"/>
      <c r="CD6294"/>
      <c r="CE6294"/>
      <c r="CF6294"/>
      <c r="CG6294"/>
      <c r="CH6294"/>
      <c r="CI6294"/>
      <c r="CJ6294"/>
      <c r="CK6294"/>
      <c r="CL6294"/>
      <c r="CM6294"/>
      <c r="CN6294"/>
      <c r="CO6294"/>
      <c r="CP6294"/>
      <c r="CQ6294"/>
      <c r="CR6294"/>
      <c r="CS6294"/>
      <c r="CT6294"/>
      <c r="CU6294"/>
      <c r="CV6294"/>
    </row>
    <row r="6295" spans="10:100" x14ac:dyDescent="0.25">
      <c r="J6295"/>
      <c r="K6295"/>
      <c r="L6295"/>
      <c r="M6295"/>
      <c r="N6295"/>
      <c r="O6295"/>
      <c r="P6295"/>
      <c r="Q6295"/>
      <c r="R6295"/>
      <c r="S6295"/>
      <c r="T6295"/>
      <c r="U6295"/>
      <c r="V6295"/>
      <c r="W6295"/>
      <c r="X6295"/>
      <c r="Y6295"/>
      <c r="Z6295"/>
      <c r="AA6295"/>
      <c r="AB6295"/>
      <c r="AC6295"/>
      <c r="AD6295"/>
      <c r="AE6295"/>
      <c r="AF6295"/>
      <c r="AG6295"/>
      <c r="AH6295"/>
      <c r="AI6295"/>
      <c r="AJ6295"/>
      <c r="AK6295"/>
      <c r="AL6295"/>
      <c r="AM6295"/>
      <c r="AN6295"/>
      <c r="AO6295"/>
      <c r="AP6295"/>
      <c r="AQ6295"/>
      <c r="AR6295"/>
      <c r="AS6295"/>
      <c r="AT6295"/>
      <c r="AU6295"/>
      <c r="AV6295"/>
      <c r="AW6295"/>
      <c r="AX6295"/>
      <c r="AY6295"/>
      <c r="AZ6295"/>
      <c r="BA6295"/>
      <c r="BB6295"/>
      <c r="BC6295"/>
      <c r="BD6295"/>
      <c r="BE6295"/>
      <c r="BF6295"/>
      <c r="BG6295"/>
      <c r="BH6295"/>
      <c r="BI6295"/>
      <c r="BJ6295"/>
      <c r="BK6295"/>
      <c r="BL6295"/>
      <c r="BM6295"/>
      <c r="BN6295"/>
      <c r="BO6295"/>
      <c r="BP6295"/>
      <c r="BQ6295"/>
      <c r="BR6295"/>
      <c r="BS6295"/>
      <c r="BT6295"/>
      <c r="BU6295"/>
      <c r="BV6295"/>
      <c r="BW6295"/>
      <c r="BX6295"/>
      <c r="BY6295"/>
      <c r="BZ6295"/>
      <c r="CA6295"/>
      <c r="CB6295"/>
      <c r="CC6295"/>
      <c r="CD6295"/>
      <c r="CE6295"/>
      <c r="CF6295"/>
      <c r="CG6295"/>
      <c r="CH6295"/>
      <c r="CI6295"/>
      <c r="CJ6295"/>
      <c r="CK6295"/>
      <c r="CL6295"/>
      <c r="CM6295"/>
      <c r="CN6295"/>
      <c r="CO6295"/>
      <c r="CP6295"/>
      <c r="CQ6295"/>
      <c r="CR6295"/>
      <c r="CS6295"/>
      <c r="CT6295"/>
      <c r="CU6295"/>
      <c r="CV6295"/>
    </row>
    <row r="6296" spans="10:100" x14ac:dyDescent="0.25">
      <c r="J6296"/>
      <c r="K6296"/>
      <c r="L6296"/>
      <c r="M6296"/>
      <c r="N6296"/>
      <c r="O6296"/>
      <c r="P6296"/>
      <c r="Q6296"/>
      <c r="R6296"/>
      <c r="S6296"/>
      <c r="T6296"/>
      <c r="U6296"/>
      <c r="V6296"/>
      <c r="W6296"/>
      <c r="X6296"/>
      <c r="Y6296"/>
      <c r="Z6296"/>
      <c r="AA6296"/>
      <c r="AB6296"/>
      <c r="AC6296"/>
      <c r="AD6296"/>
      <c r="AE6296"/>
      <c r="AF6296"/>
      <c r="AG6296"/>
      <c r="AH6296"/>
      <c r="AI6296"/>
      <c r="AJ6296"/>
      <c r="AK6296"/>
      <c r="AL6296"/>
      <c r="AM6296"/>
      <c r="AN6296"/>
      <c r="AO6296"/>
      <c r="AP6296"/>
      <c r="AQ6296"/>
      <c r="AR6296"/>
      <c r="AS6296"/>
      <c r="AT6296"/>
      <c r="AU6296"/>
      <c r="AV6296"/>
      <c r="AW6296"/>
      <c r="AX6296"/>
      <c r="AY6296"/>
      <c r="AZ6296"/>
      <c r="BA6296"/>
      <c r="BB6296"/>
      <c r="BC6296"/>
      <c r="BD6296"/>
      <c r="BE6296"/>
      <c r="BF6296"/>
      <c r="BG6296"/>
      <c r="BH6296"/>
      <c r="BI6296"/>
      <c r="BJ6296"/>
      <c r="BK6296"/>
      <c r="BL6296"/>
      <c r="BM6296"/>
      <c r="BN6296"/>
      <c r="BO6296"/>
      <c r="BP6296"/>
      <c r="BQ6296"/>
      <c r="BR6296"/>
      <c r="BS6296"/>
      <c r="BT6296"/>
      <c r="BU6296"/>
      <c r="BV6296"/>
      <c r="BW6296"/>
      <c r="BX6296"/>
      <c r="BY6296"/>
      <c r="BZ6296"/>
      <c r="CA6296"/>
      <c r="CB6296"/>
      <c r="CC6296"/>
      <c r="CD6296"/>
      <c r="CE6296"/>
      <c r="CF6296"/>
      <c r="CG6296"/>
      <c r="CH6296"/>
      <c r="CI6296"/>
      <c r="CJ6296"/>
      <c r="CK6296"/>
      <c r="CL6296"/>
      <c r="CM6296"/>
      <c r="CN6296"/>
      <c r="CO6296"/>
      <c r="CP6296"/>
      <c r="CQ6296"/>
      <c r="CR6296"/>
      <c r="CS6296"/>
      <c r="CT6296"/>
      <c r="CU6296"/>
      <c r="CV6296"/>
    </row>
    <row r="6297" spans="10:100" x14ac:dyDescent="0.25">
      <c r="J6297"/>
      <c r="K6297"/>
      <c r="L6297"/>
      <c r="M6297"/>
      <c r="N6297"/>
      <c r="O6297"/>
      <c r="P6297"/>
      <c r="Q6297"/>
      <c r="R6297"/>
      <c r="S6297"/>
      <c r="T6297"/>
      <c r="U6297"/>
      <c r="V6297"/>
      <c r="W6297"/>
      <c r="X6297"/>
      <c r="Y6297"/>
      <c r="Z6297"/>
      <c r="AA6297"/>
      <c r="AB6297"/>
      <c r="AC6297"/>
      <c r="AD6297"/>
      <c r="AE6297"/>
      <c r="AF6297"/>
      <c r="AG6297"/>
      <c r="AH6297"/>
      <c r="AI6297"/>
      <c r="AJ6297"/>
      <c r="AK6297"/>
      <c r="AL6297"/>
      <c r="AM6297"/>
      <c r="AN6297"/>
      <c r="AO6297"/>
      <c r="AP6297"/>
      <c r="AQ6297"/>
      <c r="AR6297"/>
      <c r="AS6297"/>
      <c r="AT6297"/>
      <c r="AU6297"/>
      <c r="AV6297"/>
      <c r="AW6297"/>
      <c r="AX6297"/>
      <c r="AY6297"/>
      <c r="AZ6297"/>
      <c r="BA6297"/>
      <c r="BB6297"/>
      <c r="BC6297"/>
      <c r="BD6297"/>
      <c r="BE6297"/>
      <c r="BF6297"/>
      <c r="BG6297"/>
      <c r="BH6297"/>
      <c r="BI6297"/>
      <c r="BJ6297"/>
      <c r="BK6297"/>
      <c r="BL6297"/>
      <c r="BM6297"/>
      <c r="BN6297"/>
      <c r="BO6297"/>
      <c r="BP6297"/>
      <c r="BQ6297"/>
      <c r="BR6297"/>
      <c r="BS6297"/>
      <c r="BT6297"/>
      <c r="BU6297"/>
      <c r="BV6297"/>
      <c r="BW6297"/>
      <c r="BX6297"/>
      <c r="BY6297"/>
      <c r="BZ6297"/>
      <c r="CA6297"/>
      <c r="CB6297"/>
      <c r="CC6297"/>
      <c r="CD6297"/>
      <c r="CE6297"/>
      <c r="CF6297"/>
      <c r="CG6297"/>
      <c r="CH6297"/>
      <c r="CI6297"/>
      <c r="CJ6297"/>
      <c r="CK6297"/>
      <c r="CL6297"/>
      <c r="CM6297"/>
      <c r="CN6297"/>
      <c r="CO6297"/>
      <c r="CP6297"/>
      <c r="CQ6297"/>
      <c r="CR6297"/>
      <c r="CS6297"/>
      <c r="CT6297"/>
      <c r="CU6297"/>
      <c r="CV6297"/>
    </row>
    <row r="6298" spans="10:100" x14ac:dyDescent="0.25">
      <c r="J6298"/>
      <c r="K6298"/>
      <c r="L6298"/>
      <c r="M6298"/>
      <c r="N6298"/>
      <c r="O6298"/>
      <c r="P6298"/>
      <c r="Q6298"/>
      <c r="R6298"/>
      <c r="S6298"/>
      <c r="T6298"/>
      <c r="U6298"/>
      <c r="V6298"/>
      <c r="W6298"/>
      <c r="X6298"/>
      <c r="Y6298"/>
      <c r="Z6298"/>
      <c r="AA6298"/>
      <c r="AB6298"/>
      <c r="AC6298"/>
      <c r="AD6298"/>
      <c r="AE6298"/>
      <c r="AF6298"/>
      <c r="AG6298"/>
      <c r="AH6298"/>
      <c r="AI6298"/>
      <c r="AJ6298"/>
      <c r="AK6298"/>
      <c r="AL6298"/>
      <c r="AM6298"/>
      <c r="AN6298"/>
      <c r="AO6298"/>
      <c r="AP6298"/>
      <c r="AQ6298"/>
      <c r="AR6298"/>
      <c r="AS6298"/>
      <c r="AT6298"/>
      <c r="AU6298"/>
      <c r="AV6298"/>
      <c r="AW6298"/>
      <c r="AX6298"/>
      <c r="AY6298"/>
      <c r="AZ6298"/>
      <c r="BA6298"/>
      <c r="BB6298"/>
      <c r="BC6298"/>
      <c r="BD6298"/>
      <c r="BE6298"/>
      <c r="BF6298"/>
      <c r="BG6298"/>
      <c r="BH6298"/>
      <c r="BI6298"/>
      <c r="BJ6298"/>
      <c r="BK6298"/>
      <c r="BL6298"/>
      <c r="BM6298"/>
      <c r="BN6298"/>
      <c r="BO6298"/>
      <c r="BP6298"/>
      <c r="BQ6298"/>
      <c r="BR6298"/>
      <c r="BS6298"/>
      <c r="BT6298"/>
      <c r="BU6298"/>
      <c r="BV6298"/>
      <c r="BW6298"/>
      <c r="BX6298"/>
      <c r="BY6298"/>
      <c r="BZ6298"/>
      <c r="CA6298"/>
      <c r="CB6298"/>
      <c r="CC6298"/>
      <c r="CD6298"/>
      <c r="CE6298"/>
      <c r="CF6298"/>
      <c r="CG6298"/>
      <c r="CH6298"/>
      <c r="CI6298"/>
      <c r="CJ6298"/>
      <c r="CK6298"/>
      <c r="CL6298"/>
      <c r="CM6298"/>
      <c r="CN6298"/>
      <c r="CO6298"/>
      <c r="CP6298"/>
      <c r="CQ6298"/>
      <c r="CR6298"/>
      <c r="CS6298"/>
      <c r="CT6298"/>
      <c r="CU6298"/>
      <c r="CV6298"/>
    </row>
    <row r="6299" spans="10:100" x14ac:dyDescent="0.25">
      <c r="J6299"/>
      <c r="K6299"/>
      <c r="L6299"/>
      <c r="M6299"/>
      <c r="N6299"/>
      <c r="O6299"/>
      <c r="P6299"/>
      <c r="Q6299"/>
      <c r="R6299"/>
      <c r="S6299"/>
      <c r="T6299"/>
      <c r="U6299"/>
      <c r="V6299"/>
      <c r="W6299"/>
      <c r="X6299"/>
      <c r="Y6299"/>
      <c r="Z6299"/>
      <c r="AA6299"/>
      <c r="AB6299"/>
      <c r="AC6299"/>
      <c r="AD6299"/>
      <c r="AE6299"/>
      <c r="AF6299"/>
      <c r="AG6299"/>
      <c r="AH6299"/>
      <c r="AI6299"/>
      <c r="AJ6299"/>
      <c r="AK6299"/>
      <c r="AL6299"/>
      <c r="AM6299"/>
      <c r="AN6299"/>
      <c r="AO6299"/>
      <c r="AP6299"/>
      <c r="AQ6299"/>
      <c r="AR6299"/>
      <c r="AS6299"/>
      <c r="AT6299"/>
      <c r="AU6299"/>
      <c r="AV6299"/>
      <c r="AW6299"/>
      <c r="AX6299"/>
      <c r="AY6299"/>
      <c r="AZ6299"/>
      <c r="BA6299"/>
      <c r="BB6299"/>
      <c r="BC6299"/>
      <c r="BD6299"/>
      <c r="BE6299"/>
      <c r="BF6299"/>
      <c r="BG6299"/>
      <c r="BH6299"/>
      <c r="BI6299"/>
      <c r="BJ6299"/>
      <c r="BK6299"/>
      <c r="BL6299"/>
      <c r="BM6299"/>
      <c r="BN6299"/>
      <c r="BO6299"/>
      <c r="BP6299"/>
      <c r="BQ6299"/>
      <c r="BR6299"/>
      <c r="BS6299"/>
      <c r="BT6299"/>
      <c r="BU6299"/>
      <c r="BV6299"/>
      <c r="BW6299"/>
      <c r="BX6299"/>
      <c r="BY6299"/>
      <c r="BZ6299"/>
      <c r="CA6299"/>
      <c r="CB6299"/>
      <c r="CC6299"/>
      <c r="CD6299"/>
      <c r="CE6299"/>
      <c r="CF6299"/>
      <c r="CG6299"/>
      <c r="CH6299"/>
      <c r="CI6299"/>
      <c r="CJ6299"/>
      <c r="CK6299"/>
      <c r="CL6299"/>
      <c r="CM6299"/>
      <c r="CN6299"/>
      <c r="CO6299"/>
      <c r="CP6299"/>
      <c r="CQ6299"/>
      <c r="CR6299"/>
      <c r="CS6299"/>
      <c r="CT6299"/>
      <c r="CU6299"/>
      <c r="CV6299"/>
    </row>
    <row r="6300" spans="10:100" x14ac:dyDescent="0.25">
      <c r="J6300"/>
      <c r="K6300"/>
      <c r="L6300"/>
      <c r="M6300"/>
      <c r="N6300"/>
      <c r="O6300"/>
      <c r="P6300"/>
      <c r="Q6300"/>
      <c r="R6300"/>
      <c r="S6300"/>
      <c r="T6300"/>
      <c r="U6300"/>
      <c r="V6300"/>
      <c r="W6300"/>
      <c r="X6300"/>
      <c r="Y6300"/>
      <c r="Z6300"/>
      <c r="AA6300"/>
      <c r="AB6300"/>
      <c r="AC6300"/>
      <c r="AD6300"/>
      <c r="AE6300"/>
      <c r="AF6300"/>
      <c r="AG6300"/>
      <c r="AH6300"/>
      <c r="AI6300"/>
      <c r="AJ6300"/>
      <c r="AK6300"/>
      <c r="AL6300"/>
      <c r="AM6300"/>
      <c r="AN6300"/>
      <c r="AO6300"/>
      <c r="AP6300"/>
      <c r="AQ6300"/>
      <c r="AR6300"/>
      <c r="AS6300"/>
      <c r="AT6300"/>
      <c r="AU6300"/>
      <c r="AV6300"/>
      <c r="AW6300"/>
      <c r="AX6300"/>
      <c r="AY6300"/>
      <c r="AZ6300"/>
      <c r="BA6300"/>
      <c r="BB6300"/>
      <c r="BC6300"/>
      <c r="BD6300"/>
      <c r="BE6300"/>
      <c r="BF6300"/>
      <c r="BG6300"/>
      <c r="BH6300"/>
      <c r="BI6300"/>
      <c r="BJ6300"/>
      <c r="BK6300"/>
      <c r="BL6300"/>
      <c r="BM6300"/>
      <c r="BN6300"/>
      <c r="BO6300"/>
      <c r="BP6300"/>
      <c r="BQ6300"/>
      <c r="BR6300"/>
      <c r="BS6300"/>
      <c r="BT6300"/>
      <c r="BU6300"/>
      <c r="BV6300"/>
      <c r="BW6300"/>
      <c r="BX6300"/>
      <c r="BY6300"/>
      <c r="BZ6300"/>
      <c r="CA6300"/>
      <c r="CB6300"/>
      <c r="CC6300"/>
      <c r="CD6300"/>
      <c r="CE6300"/>
      <c r="CF6300"/>
      <c r="CG6300"/>
      <c r="CH6300"/>
      <c r="CI6300"/>
      <c r="CJ6300"/>
      <c r="CK6300"/>
      <c r="CL6300"/>
      <c r="CM6300"/>
      <c r="CN6300"/>
      <c r="CO6300"/>
      <c r="CP6300"/>
      <c r="CQ6300"/>
      <c r="CR6300"/>
      <c r="CS6300"/>
      <c r="CT6300"/>
      <c r="CU6300"/>
      <c r="CV6300"/>
    </row>
    <row r="6301" spans="10:100" x14ac:dyDescent="0.25">
      <c r="J6301"/>
      <c r="K6301"/>
      <c r="L6301"/>
      <c r="M6301"/>
      <c r="N6301"/>
      <c r="O6301"/>
      <c r="P6301"/>
      <c r="Q6301"/>
      <c r="R6301"/>
      <c r="S6301"/>
      <c r="T6301"/>
      <c r="U6301"/>
      <c r="V6301"/>
      <c r="W6301"/>
      <c r="X6301"/>
      <c r="Y6301"/>
      <c r="Z6301"/>
      <c r="AA6301"/>
      <c r="AB6301"/>
      <c r="AC6301"/>
      <c r="AD6301"/>
      <c r="AE6301"/>
      <c r="AF6301"/>
      <c r="AG6301"/>
      <c r="AH6301"/>
      <c r="AI6301"/>
      <c r="AJ6301"/>
      <c r="AK6301"/>
      <c r="AL6301"/>
      <c r="AM6301"/>
      <c r="AN6301"/>
      <c r="AO6301"/>
      <c r="AP6301"/>
      <c r="AQ6301"/>
      <c r="AR6301"/>
      <c r="AS6301"/>
      <c r="AT6301"/>
      <c r="AU6301"/>
      <c r="AV6301"/>
      <c r="AW6301"/>
      <c r="AX6301"/>
      <c r="AY6301"/>
      <c r="AZ6301"/>
      <c r="BA6301"/>
      <c r="BB6301"/>
      <c r="BC6301"/>
      <c r="BD6301"/>
      <c r="BE6301"/>
      <c r="BF6301"/>
      <c r="BG6301"/>
      <c r="BH6301"/>
      <c r="BI6301"/>
      <c r="BJ6301"/>
      <c r="BK6301"/>
      <c r="BL6301"/>
      <c r="BM6301"/>
      <c r="BN6301"/>
      <c r="BO6301"/>
      <c r="BP6301"/>
      <c r="BQ6301"/>
      <c r="BR6301"/>
      <c r="BS6301"/>
      <c r="BT6301"/>
      <c r="BU6301"/>
      <c r="BV6301"/>
      <c r="BW6301"/>
      <c r="BX6301"/>
      <c r="BY6301"/>
      <c r="BZ6301"/>
      <c r="CA6301"/>
      <c r="CB6301"/>
      <c r="CC6301"/>
      <c r="CD6301"/>
      <c r="CE6301"/>
      <c r="CF6301"/>
      <c r="CG6301"/>
      <c r="CH6301"/>
      <c r="CI6301"/>
      <c r="CJ6301"/>
      <c r="CK6301"/>
      <c r="CL6301"/>
      <c r="CM6301"/>
      <c r="CN6301"/>
      <c r="CO6301"/>
      <c r="CP6301"/>
      <c r="CQ6301"/>
      <c r="CR6301"/>
      <c r="CS6301"/>
      <c r="CT6301"/>
      <c r="CU6301"/>
      <c r="CV6301"/>
    </row>
    <row r="6302" spans="10:100" x14ac:dyDescent="0.25">
      <c r="J6302"/>
      <c r="K6302"/>
      <c r="L6302"/>
      <c r="M6302"/>
      <c r="N6302"/>
      <c r="O6302"/>
      <c r="P6302"/>
      <c r="Q6302"/>
      <c r="R6302"/>
      <c r="S6302"/>
      <c r="T6302"/>
      <c r="U6302"/>
      <c r="V6302"/>
      <c r="W6302"/>
      <c r="X6302"/>
      <c r="Y6302"/>
      <c r="Z6302"/>
      <c r="AA6302"/>
      <c r="AB6302"/>
      <c r="AC6302"/>
      <c r="AD6302"/>
      <c r="AE6302"/>
      <c r="AF6302"/>
      <c r="AG6302"/>
      <c r="AH6302"/>
      <c r="AI6302"/>
      <c r="AJ6302"/>
      <c r="AK6302"/>
      <c r="AL6302"/>
      <c r="AM6302"/>
      <c r="AN6302"/>
      <c r="AO6302"/>
      <c r="AP6302"/>
      <c r="AQ6302"/>
      <c r="AR6302"/>
      <c r="AS6302"/>
      <c r="AT6302"/>
      <c r="AU6302"/>
      <c r="AV6302"/>
      <c r="AW6302"/>
      <c r="AX6302"/>
      <c r="AY6302"/>
      <c r="AZ6302"/>
      <c r="BA6302"/>
      <c r="BB6302"/>
      <c r="BC6302"/>
      <c r="BD6302"/>
      <c r="BE6302"/>
      <c r="BF6302"/>
      <c r="BG6302"/>
      <c r="BH6302"/>
      <c r="BI6302"/>
      <c r="BJ6302"/>
      <c r="BK6302"/>
      <c r="BL6302"/>
      <c r="BM6302"/>
      <c r="BN6302"/>
      <c r="BO6302"/>
      <c r="BP6302"/>
      <c r="BQ6302"/>
      <c r="BR6302"/>
      <c r="BS6302"/>
      <c r="BT6302"/>
      <c r="BU6302"/>
      <c r="BV6302"/>
      <c r="BW6302"/>
      <c r="BX6302"/>
      <c r="BY6302"/>
      <c r="BZ6302"/>
      <c r="CA6302"/>
      <c r="CB6302"/>
      <c r="CC6302"/>
      <c r="CD6302"/>
      <c r="CE6302"/>
      <c r="CF6302"/>
      <c r="CG6302"/>
      <c r="CH6302"/>
      <c r="CI6302"/>
      <c r="CJ6302"/>
      <c r="CK6302"/>
      <c r="CL6302"/>
      <c r="CM6302"/>
      <c r="CN6302"/>
      <c r="CO6302"/>
      <c r="CP6302"/>
      <c r="CQ6302"/>
      <c r="CR6302"/>
      <c r="CS6302"/>
      <c r="CT6302"/>
      <c r="CU6302"/>
      <c r="CV6302"/>
    </row>
    <row r="6303" spans="10:100" x14ac:dyDescent="0.25">
      <c r="J6303"/>
      <c r="K6303"/>
      <c r="L6303"/>
      <c r="M6303"/>
      <c r="N6303"/>
      <c r="O6303"/>
      <c r="P6303"/>
      <c r="Q6303"/>
      <c r="R6303"/>
      <c r="S6303"/>
      <c r="T6303"/>
      <c r="U6303"/>
      <c r="V6303"/>
      <c r="W6303"/>
      <c r="X6303"/>
      <c r="Y6303"/>
      <c r="Z6303"/>
      <c r="AA6303"/>
      <c r="AB6303"/>
      <c r="AC6303"/>
      <c r="AD6303"/>
      <c r="AE6303"/>
      <c r="AF6303"/>
      <c r="AG6303"/>
      <c r="AH6303"/>
      <c r="AI6303"/>
      <c r="AJ6303"/>
      <c r="AK6303"/>
      <c r="AL6303"/>
      <c r="AM6303"/>
      <c r="AN6303"/>
      <c r="AO6303"/>
      <c r="AP6303"/>
      <c r="AQ6303"/>
      <c r="AR6303"/>
      <c r="AS6303"/>
      <c r="AT6303"/>
      <c r="AU6303"/>
      <c r="AV6303"/>
      <c r="AW6303"/>
      <c r="AX6303"/>
      <c r="AY6303"/>
      <c r="AZ6303"/>
      <c r="BA6303"/>
      <c r="BB6303"/>
      <c r="BC6303"/>
      <c r="BD6303"/>
      <c r="BE6303"/>
      <c r="BF6303"/>
      <c r="BG6303"/>
      <c r="BH6303"/>
      <c r="BI6303"/>
      <c r="BJ6303"/>
      <c r="BK6303"/>
      <c r="BL6303"/>
      <c r="BM6303"/>
      <c r="BN6303"/>
      <c r="BO6303"/>
      <c r="BP6303"/>
      <c r="BQ6303"/>
      <c r="BR6303"/>
      <c r="BS6303"/>
      <c r="BT6303"/>
      <c r="BU6303"/>
      <c r="BV6303"/>
      <c r="BW6303"/>
      <c r="BX6303"/>
      <c r="BY6303"/>
      <c r="BZ6303"/>
      <c r="CA6303"/>
      <c r="CB6303"/>
      <c r="CC6303"/>
      <c r="CD6303"/>
      <c r="CE6303"/>
      <c r="CF6303"/>
      <c r="CG6303"/>
      <c r="CH6303"/>
      <c r="CI6303"/>
      <c r="CJ6303"/>
      <c r="CK6303"/>
      <c r="CL6303"/>
      <c r="CM6303"/>
      <c r="CN6303"/>
      <c r="CO6303"/>
      <c r="CP6303"/>
      <c r="CQ6303"/>
      <c r="CR6303"/>
      <c r="CS6303"/>
      <c r="CT6303"/>
      <c r="CU6303"/>
      <c r="CV6303"/>
    </row>
    <row r="6304" spans="10:100" x14ac:dyDescent="0.25">
      <c r="J6304"/>
      <c r="K6304"/>
      <c r="L6304"/>
      <c r="M6304"/>
      <c r="N6304"/>
      <c r="O6304"/>
      <c r="P6304"/>
      <c r="Q6304"/>
      <c r="R6304"/>
      <c r="S6304"/>
      <c r="T6304"/>
      <c r="U6304"/>
      <c r="V6304"/>
      <c r="W6304"/>
      <c r="X6304"/>
      <c r="Y6304"/>
      <c r="Z6304"/>
      <c r="AA6304"/>
      <c r="AB6304"/>
      <c r="AC6304"/>
      <c r="AD6304"/>
      <c r="AE6304"/>
      <c r="AF6304"/>
      <c r="AG6304"/>
      <c r="AH6304"/>
      <c r="AI6304"/>
      <c r="AJ6304"/>
      <c r="AK6304"/>
      <c r="AL6304"/>
      <c r="AM6304"/>
      <c r="AN6304"/>
      <c r="AO6304"/>
      <c r="AP6304"/>
      <c r="AQ6304"/>
      <c r="AR6304"/>
      <c r="AS6304"/>
      <c r="AT6304"/>
      <c r="AU6304"/>
      <c r="AV6304"/>
      <c r="AW6304"/>
      <c r="AX6304"/>
      <c r="AY6304"/>
      <c r="AZ6304"/>
      <c r="BA6304"/>
      <c r="BB6304"/>
      <c r="BC6304"/>
      <c r="BD6304"/>
      <c r="BE6304"/>
      <c r="BF6304"/>
      <c r="BG6304"/>
      <c r="BH6304"/>
      <c r="BI6304"/>
      <c r="BJ6304"/>
      <c r="BK6304"/>
      <c r="BL6304"/>
      <c r="BM6304"/>
      <c r="BN6304"/>
      <c r="BO6304"/>
      <c r="BP6304"/>
      <c r="BQ6304"/>
      <c r="BR6304"/>
      <c r="BS6304"/>
      <c r="BT6304"/>
      <c r="BU6304"/>
      <c r="BV6304"/>
      <c r="BW6304"/>
      <c r="BX6304"/>
      <c r="BY6304"/>
      <c r="BZ6304"/>
      <c r="CA6304"/>
      <c r="CB6304"/>
      <c r="CC6304"/>
      <c r="CD6304"/>
      <c r="CE6304"/>
      <c r="CF6304"/>
      <c r="CG6304"/>
      <c r="CH6304"/>
      <c r="CI6304"/>
      <c r="CJ6304"/>
      <c r="CK6304"/>
      <c r="CL6304"/>
      <c r="CM6304"/>
      <c r="CN6304"/>
      <c r="CO6304"/>
      <c r="CP6304"/>
      <c r="CQ6304"/>
      <c r="CR6304"/>
      <c r="CS6304"/>
      <c r="CT6304"/>
      <c r="CU6304"/>
      <c r="CV6304"/>
    </row>
    <row r="6305" spans="10:100" x14ac:dyDescent="0.25">
      <c r="J6305"/>
      <c r="K6305"/>
      <c r="L6305"/>
      <c r="M6305"/>
      <c r="N6305"/>
      <c r="O6305"/>
      <c r="P6305"/>
      <c r="Q6305"/>
      <c r="R6305"/>
      <c r="S6305"/>
      <c r="T6305"/>
      <c r="U6305"/>
      <c r="V6305"/>
      <c r="W6305"/>
      <c r="X6305"/>
      <c r="Y6305"/>
      <c r="Z6305"/>
      <c r="AA6305"/>
      <c r="AB6305"/>
      <c r="AC6305"/>
      <c r="AD6305"/>
      <c r="AE6305"/>
      <c r="AF6305"/>
      <c r="AG6305"/>
      <c r="AH6305"/>
      <c r="AI6305"/>
      <c r="AJ6305"/>
      <c r="AK6305"/>
      <c r="AL6305"/>
      <c r="AM6305"/>
      <c r="AN6305"/>
      <c r="AO6305"/>
      <c r="AP6305"/>
      <c r="AQ6305"/>
      <c r="AR6305"/>
      <c r="AS6305"/>
      <c r="AT6305"/>
      <c r="AU6305"/>
      <c r="AV6305"/>
      <c r="AW6305"/>
      <c r="AX6305"/>
      <c r="AY6305"/>
      <c r="AZ6305"/>
      <c r="BA6305"/>
      <c r="BB6305"/>
      <c r="BC6305"/>
      <c r="BD6305"/>
      <c r="BE6305"/>
      <c r="BF6305"/>
      <c r="BG6305"/>
      <c r="BH6305"/>
      <c r="BI6305"/>
      <c r="BJ6305"/>
      <c r="BK6305"/>
      <c r="BL6305"/>
      <c r="BM6305"/>
      <c r="BN6305"/>
      <c r="BO6305"/>
      <c r="BP6305"/>
      <c r="BQ6305"/>
      <c r="BR6305"/>
      <c r="BS6305"/>
      <c r="BT6305"/>
      <c r="BU6305"/>
      <c r="BV6305"/>
      <c r="BW6305"/>
      <c r="BX6305"/>
      <c r="BY6305"/>
      <c r="BZ6305"/>
      <c r="CA6305"/>
      <c r="CB6305"/>
      <c r="CC6305"/>
      <c r="CD6305"/>
      <c r="CE6305"/>
      <c r="CF6305"/>
      <c r="CG6305"/>
      <c r="CH6305"/>
      <c r="CI6305"/>
      <c r="CJ6305"/>
      <c r="CK6305"/>
      <c r="CL6305"/>
      <c r="CM6305"/>
      <c r="CN6305"/>
      <c r="CO6305"/>
      <c r="CP6305"/>
      <c r="CQ6305"/>
      <c r="CR6305"/>
      <c r="CS6305"/>
      <c r="CT6305"/>
      <c r="CU6305"/>
      <c r="CV6305"/>
    </row>
    <row r="6306" spans="10:100" x14ac:dyDescent="0.25">
      <c r="J6306"/>
      <c r="K6306"/>
      <c r="L6306"/>
      <c r="M6306"/>
      <c r="N6306"/>
      <c r="O6306"/>
      <c r="P6306"/>
      <c r="Q6306"/>
      <c r="R6306"/>
      <c r="S6306"/>
      <c r="T6306"/>
      <c r="U6306"/>
      <c r="V6306"/>
      <c r="W6306"/>
      <c r="X6306"/>
      <c r="Y6306"/>
      <c r="Z6306"/>
      <c r="AA6306"/>
      <c r="AB6306"/>
      <c r="AC6306"/>
      <c r="AD6306"/>
      <c r="AE6306"/>
      <c r="AF6306"/>
      <c r="AG6306"/>
      <c r="AH6306"/>
      <c r="AI6306"/>
      <c r="AJ6306"/>
      <c r="AK6306"/>
      <c r="AL6306"/>
      <c r="AM6306"/>
      <c r="AN6306"/>
      <c r="AO6306"/>
      <c r="AP6306"/>
      <c r="AQ6306"/>
      <c r="AR6306"/>
      <c r="AS6306"/>
      <c r="AT6306"/>
      <c r="AU6306"/>
      <c r="AV6306"/>
      <c r="AW6306"/>
      <c r="AX6306"/>
      <c r="AY6306"/>
      <c r="AZ6306"/>
      <c r="BA6306"/>
      <c r="BB6306"/>
      <c r="BC6306"/>
      <c r="BD6306"/>
      <c r="BE6306"/>
      <c r="BF6306"/>
      <c r="BG6306"/>
      <c r="BH6306"/>
      <c r="BI6306"/>
      <c r="BJ6306"/>
      <c r="BK6306"/>
      <c r="BL6306"/>
      <c r="BM6306"/>
      <c r="BN6306"/>
      <c r="BO6306"/>
      <c r="BP6306"/>
      <c r="BQ6306"/>
      <c r="BR6306"/>
      <c r="BS6306"/>
      <c r="BT6306"/>
      <c r="BU6306"/>
      <c r="BV6306"/>
      <c r="BW6306"/>
      <c r="BX6306"/>
      <c r="BY6306"/>
      <c r="BZ6306"/>
      <c r="CA6306"/>
      <c r="CB6306"/>
      <c r="CC6306"/>
      <c r="CD6306"/>
      <c r="CE6306"/>
      <c r="CF6306"/>
      <c r="CG6306"/>
      <c r="CH6306"/>
      <c r="CI6306"/>
      <c r="CJ6306"/>
      <c r="CK6306"/>
      <c r="CL6306"/>
      <c r="CM6306"/>
      <c r="CN6306"/>
      <c r="CO6306"/>
      <c r="CP6306"/>
      <c r="CQ6306"/>
      <c r="CR6306"/>
      <c r="CS6306"/>
      <c r="CT6306"/>
      <c r="CU6306"/>
      <c r="CV6306"/>
    </row>
    <row r="6307" spans="10:100" x14ac:dyDescent="0.25">
      <c r="J6307"/>
      <c r="K6307"/>
      <c r="L6307"/>
      <c r="M6307"/>
      <c r="N6307"/>
      <c r="O6307"/>
      <c r="P6307"/>
      <c r="Q6307"/>
      <c r="R6307"/>
      <c r="S6307"/>
      <c r="T6307"/>
      <c r="U6307"/>
      <c r="V6307"/>
      <c r="W6307"/>
      <c r="X6307"/>
      <c r="Y6307"/>
      <c r="Z6307"/>
      <c r="AA6307"/>
      <c r="AB6307"/>
      <c r="AC6307"/>
      <c r="AD6307"/>
      <c r="AE6307"/>
      <c r="AF6307"/>
      <c r="AG6307"/>
      <c r="AH6307"/>
      <c r="AI6307"/>
      <c r="AJ6307"/>
      <c r="AK6307"/>
      <c r="AL6307"/>
      <c r="AM6307"/>
      <c r="AN6307"/>
      <c r="AO6307"/>
      <c r="AP6307"/>
      <c r="AQ6307"/>
      <c r="AR6307"/>
      <c r="AS6307"/>
      <c r="AT6307"/>
      <c r="AU6307"/>
      <c r="AV6307"/>
      <c r="AW6307"/>
      <c r="AX6307"/>
      <c r="AY6307"/>
      <c r="AZ6307"/>
      <c r="BA6307"/>
      <c r="BB6307"/>
      <c r="BC6307"/>
      <c r="BD6307"/>
      <c r="BE6307"/>
      <c r="BF6307"/>
      <c r="BG6307"/>
      <c r="BH6307"/>
      <c r="BI6307"/>
      <c r="BJ6307"/>
      <c r="BK6307"/>
      <c r="BL6307"/>
      <c r="BM6307"/>
      <c r="BN6307"/>
      <c r="BO6307"/>
      <c r="BP6307"/>
      <c r="BQ6307"/>
      <c r="BR6307"/>
      <c r="BS6307"/>
      <c r="BT6307"/>
      <c r="BU6307"/>
      <c r="BV6307"/>
      <c r="BW6307"/>
      <c r="BX6307"/>
      <c r="BY6307"/>
      <c r="BZ6307"/>
      <c r="CA6307"/>
      <c r="CB6307"/>
      <c r="CC6307"/>
      <c r="CD6307"/>
      <c r="CE6307"/>
      <c r="CF6307"/>
      <c r="CG6307"/>
      <c r="CH6307"/>
      <c r="CI6307"/>
      <c r="CJ6307"/>
      <c r="CK6307"/>
      <c r="CL6307"/>
      <c r="CM6307"/>
      <c r="CN6307"/>
      <c r="CO6307"/>
      <c r="CP6307"/>
      <c r="CQ6307"/>
      <c r="CR6307"/>
      <c r="CS6307"/>
      <c r="CT6307"/>
      <c r="CU6307"/>
      <c r="CV6307"/>
    </row>
    <row r="6308" spans="10:100" x14ac:dyDescent="0.25">
      <c r="J6308"/>
      <c r="K6308"/>
      <c r="L6308"/>
      <c r="M6308"/>
      <c r="N6308"/>
      <c r="O6308"/>
      <c r="P6308"/>
      <c r="Q6308"/>
      <c r="R6308"/>
      <c r="S6308"/>
      <c r="T6308"/>
      <c r="U6308"/>
      <c r="V6308"/>
      <c r="W6308"/>
      <c r="X6308"/>
      <c r="Y6308"/>
      <c r="Z6308"/>
      <c r="AA6308"/>
      <c r="AB6308"/>
      <c r="AC6308"/>
      <c r="AD6308"/>
      <c r="AE6308"/>
      <c r="AF6308"/>
      <c r="AG6308"/>
      <c r="AH6308"/>
      <c r="AI6308"/>
      <c r="AJ6308"/>
      <c r="AK6308"/>
      <c r="AL6308"/>
      <c r="AM6308"/>
      <c r="AN6308"/>
      <c r="AO6308"/>
      <c r="AP6308"/>
      <c r="AQ6308"/>
      <c r="AR6308"/>
      <c r="AS6308"/>
      <c r="AT6308"/>
      <c r="AU6308"/>
      <c r="AV6308"/>
      <c r="AW6308"/>
      <c r="AX6308"/>
      <c r="AY6308"/>
      <c r="AZ6308"/>
      <c r="BA6308"/>
      <c r="BB6308"/>
      <c r="BC6308"/>
      <c r="BD6308"/>
      <c r="BE6308"/>
      <c r="BF6308"/>
      <c r="BG6308"/>
      <c r="BH6308"/>
      <c r="BI6308"/>
      <c r="BJ6308"/>
      <c r="BK6308"/>
      <c r="BL6308"/>
      <c r="BM6308"/>
      <c r="BN6308"/>
      <c r="BO6308"/>
      <c r="BP6308"/>
      <c r="BQ6308"/>
      <c r="BR6308"/>
      <c r="BS6308"/>
      <c r="BT6308"/>
      <c r="BU6308"/>
      <c r="BV6308"/>
      <c r="BW6308"/>
      <c r="BX6308"/>
      <c r="BY6308"/>
      <c r="BZ6308"/>
      <c r="CA6308"/>
      <c r="CB6308"/>
      <c r="CC6308"/>
      <c r="CD6308"/>
      <c r="CE6308"/>
      <c r="CF6308"/>
      <c r="CG6308"/>
      <c r="CH6308"/>
      <c r="CI6308"/>
      <c r="CJ6308"/>
      <c r="CK6308"/>
      <c r="CL6308"/>
      <c r="CM6308"/>
      <c r="CN6308"/>
      <c r="CO6308"/>
      <c r="CP6308"/>
      <c r="CQ6308"/>
      <c r="CR6308"/>
      <c r="CS6308"/>
      <c r="CT6308"/>
      <c r="CU6308"/>
      <c r="CV6308"/>
    </row>
    <row r="6309" spans="10:100" x14ac:dyDescent="0.25">
      <c r="J6309"/>
      <c r="K6309"/>
      <c r="L6309"/>
      <c r="M6309"/>
      <c r="N6309"/>
      <c r="O6309"/>
      <c r="P6309"/>
      <c r="Q6309"/>
      <c r="R6309"/>
      <c r="S6309"/>
      <c r="T6309"/>
      <c r="U6309"/>
      <c r="V6309"/>
      <c r="W6309"/>
      <c r="X6309"/>
      <c r="Y6309"/>
      <c r="Z6309"/>
      <c r="AA6309"/>
      <c r="AB6309"/>
      <c r="AC6309"/>
      <c r="AD6309"/>
      <c r="AE6309"/>
      <c r="AF6309"/>
      <c r="AG6309"/>
      <c r="AH6309"/>
      <c r="AI6309"/>
      <c r="AJ6309"/>
      <c r="AK6309"/>
      <c r="AL6309"/>
      <c r="AM6309"/>
      <c r="AN6309"/>
      <c r="AO6309"/>
      <c r="AP6309"/>
      <c r="AQ6309"/>
      <c r="AR6309"/>
      <c r="AS6309"/>
      <c r="AT6309"/>
      <c r="AU6309"/>
      <c r="AV6309"/>
      <c r="AW6309"/>
      <c r="AX6309"/>
      <c r="AY6309"/>
      <c r="AZ6309"/>
      <c r="BA6309"/>
      <c r="BB6309"/>
      <c r="BC6309"/>
      <c r="BD6309"/>
      <c r="BE6309"/>
      <c r="BF6309"/>
      <c r="BG6309"/>
      <c r="BH6309"/>
      <c r="BI6309"/>
      <c r="BJ6309"/>
      <c r="BK6309"/>
      <c r="BL6309"/>
      <c r="BM6309"/>
      <c r="BN6309"/>
      <c r="BO6309"/>
      <c r="BP6309"/>
      <c r="BQ6309"/>
      <c r="BR6309"/>
      <c r="BS6309"/>
      <c r="BT6309"/>
      <c r="BU6309"/>
      <c r="BV6309"/>
      <c r="BW6309"/>
      <c r="BX6309"/>
      <c r="BY6309"/>
      <c r="BZ6309"/>
      <c r="CA6309"/>
      <c r="CB6309"/>
      <c r="CC6309"/>
      <c r="CD6309"/>
      <c r="CE6309"/>
      <c r="CF6309"/>
      <c r="CG6309"/>
      <c r="CH6309"/>
      <c r="CI6309"/>
      <c r="CJ6309"/>
      <c r="CK6309"/>
      <c r="CL6309"/>
      <c r="CM6309"/>
      <c r="CN6309"/>
      <c r="CO6309"/>
      <c r="CP6309"/>
      <c r="CQ6309"/>
      <c r="CR6309"/>
      <c r="CS6309"/>
      <c r="CT6309"/>
      <c r="CU6309"/>
      <c r="CV6309"/>
    </row>
    <row r="6310" spans="10:100" x14ac:dyDescent="0.25">
      <c r="J6310"/>
      <c r="K6310"/>
      <c r="L6310"/>
      <c r="M6310"/>
      <c r="N6310"/>
      <c r="O6310"/>
      <c r="P6310"/>
      <c r="Q6310"/>
      <c r="R6310"/>
      <c r="S6310"/>
      <c r="T6310"/>
      <c r="U6310"/>
      <c r="V6310"/>
      <c r="W6310"/>
      <c r="X6310"/>
      <c r="Y6310"/>
      <c r="Z6310"/>
      <c r="AA6310"/>
      <c r="AB6310"/>
      <c r="AC6310"/>
      <c r="AD6310"/>
      <c r="AE6310"/>
      <c r="AF6310"/>
      <c r="AG6310"/>
      <c r="AH6310"/>
      <c r="AI6310"/>
      <c r="AJ6310"/>
      <c r="AK6310"/>
      <c r="AL6310"/>
      <c r="AM6310"/>
      <c r="AN6310"/>
      <c r="AO6310"/>
      <c r="AP6310"/>
      <c r="AQ6310"/>
      <c r="AR6310"/>
      <c r="AS6310"/>
      <c r="AT6310"/>
      <c r="AU6310"/>
      <c r="AV6310"/>
      <c r="AW6310"/>
      <c r="AX6310"/>
      <c r="AY6310"/>
      <c r="AZ6310"/>
      <c r="BA6310"/>
      <c r="BB6310"/>
      <c r="BC6310"/>
      <c r="BD6310"/>
      <c r="BE6310"/>
      <c r="BF6310"/>
      <c r="BG6310"/>
      <c r="BH6310"/>
      <c r="BI6310"/>
      <c r="BJ6310"/>
      <c r="BK6310"/>
      <c r="BL6310"/>
      <c r="BM6310"/>
      <c r="BN6310"/>
      <c r="BO6310"/>
      <c r="BP6310"/>
      <c r="BQ6310"/>
      <c r="BR6310"/>
      <c r="BS6310"/>
      <c r="BT6310"/>
      <c r="BU6310"/>
      <c r="BV6310"/>
      <c r="BW6310"/>
      <c r="BX6310"/>
      <c r="BY6310"/>
      <c r="BZ6310"/>
      <c r="CA6310"/>
      <c r="CB6310"/>
      <c r="CC6310"/>
      <c r="CD6310"/>
      <c r="CE6310"/>
      <c r="CF6310"/>
      <c r="CG6310"/>
      <c r="CH6310"/>
      <c r="CI6310"/>
      <c r="CJ6310"/>
      <c r="CK6310"/>
      <c r="CL6310"/>
      <c r="CM6310"/>
      <c r="CN6310"/>
      <c r="CO6310"/>
      <c r="CP6310"/>
      <c r="CQ6310"/>
      <c r="CR6310"/>
      <c r="CS6310"/>
      <c r="CT6310"/>
      <c r="CU6310"/>
      <c r="CV6310"/>
    </row>
    <row r="6311" spans="10:100" x14ac:dyDescent="0.25">
      <c r="J6311"/>
      <c r="K6311"/>
      <c r="L6311"/>
      <c r="M6311"/>
      <c r="N6311"/>
      <c r="O6311"/>
      <c r="P6311"/>
      <c r="Q6311"/>
      <c r="R6311"/>
      <c r="S6311"/>
      <c r="T6311"/>
      <c r="U6311"/>
      <c r="V6311"/>
      <c r="W6311"/>
      <c r="X6311"/>
      <c r="Y6311"/>
      <c r="Z6311"/>
      <c r="AA6311"/>
      <c r="AB6311"/>
      <c r="AC6311"/>
      <c r="AD6311"/>
      <c r="AE6311"/>
      <c r="AF6311"/>
      <c r="AG6311"/>
      <c r="AH6311"/>
      <c r="AI6311"/>
      <c r="AJ6311"/>
      <c r="AK6311"/>
      <c r="AL6311"/>
      <c r="AM6311"/>
      <c r="AN6311"/>
      <c r="AO6311"/>
      <c r="AP6311"/>
      <c r="AQ6311"/>
      <c r="AR6311"/>
      <c r="AS6311"/>
      <c r="AT6311"/>
      <c r="AU6311"/>
      <c r="AV6311"/>
      <c r="AW6311"/>
      <c r="AX6311"/>
      <c r="AY6311"/>
      <c r="AZ6311"/>
      <c r="BA6311"/>
      <c r="BB6311"/>
      <c r="BC6311"/>
      <c r="BD6311"/>
      <c r="BE6311"/>
      <c r="BF6311"/>
      <c r="BG6311"/>
      <c r="BH6311"/>
      <c r="BI6311"/>
      <c r="BJ6311"/>
      <c r="BK6311"/>
      <c r="BL6311"/>
      <c r="BM6311"/>
      <c r="BN6311"/>
      <c r="BO6311"/>
      <c r="BP6311"/>
      <c r="BQ6311"/>
      <c r="BR6311"/>
      <c r="BS6311"/>
      <c r="BT6311"/>
      <c r="BU6311"/>
      <c r="BV6311"/>
      <c r="BW6311"/>
      <c r="BX6311"/>
      <c r="BY6311"/>
      <c r="BZ6311"/>
      <c r="CA6311"/>
      <c r="CB6311"/>
      <c r="CC6311"/>
      <c r="CD6311"/>
      <c r="CE6311"/>
      <c r="CF6311"/>
      <c r="CG6311"/>
      <c r="CH6311"/>
      <c r="CI6311"/>
      <c r="CJ6311"/>
      <c r="CK6311"/>
      <c r="CL6311"/>
      <c r="CM6311"/>
      <c r="CN6311"/>
      <c r="CO6311"/>
      <c r="CP6311"/>
      <c r="CQ6311"/>
      <c r="CR6311"/>
      <c r="CS6311"/>
      <c r="CT6311"/>
      <c r="CU6311"/>
      <c r="CV6311"/>
    </row>
    <row r="6312" spans="10:100" x14ac:dyDescent="0.25">
      <c r="J6312"/>
      <c r="K6312"/>
      <c r="L6312"/>
      <c r="M6312"/>
      <c r="N6312"/>
      <c r="O6312"/>
      <c r="P6312"/>
      <c r="Q6312"/>
      <c r="R6312"/>
      <c r="S6312"/>
      <c r="T6312"/>
      <c r="U6312"/>
      <c r="V6312"/>
      <c r="W6312"/>
      <c r="X6312"/>
      <c r="Y6312"/>
      <c r="Z6312"/>
      <c r="AA6312"/>
      <c r="AB6312"/>
      <c r="AC6312"/>
      <c r="AD6312"/>
      <c r="AE6312"/>
      <c r="AF6312"/>
      <c r="AG6312"/>
      <c r="AH6312"/>
      <c r="AI6312"/>
      <c r="AJ6312"/>
      <c r="AK6312"/>
      <c r="AL6312"/>
      <c r="AM6312"/>
      <c r="AN6312"/>
      <c r="AO6312"/>
      <c r="AP6312"/>
      <c r="AQ6312"/>
      <c r="AR6312"/>
      <c r="AS6312"/>
      <c r="AT6312"/>
      <c r="AU6312"/>
      <c r="AV6312"/>
      <c r="AW6312"/>
      <c r="AX6312"/>
      <c r="AY6312"/>
      <c r="AZ6312"/>
      <c r="BA6312"/>
      <c r="BB6312"/>
      <c r="BC6312"/>
      <c r="BD6312"/>
      <c r="BE6312"/>
      <c r="BF6312"/>
      <c r="BG6312"/>
      <c r="BH6312"/>
      <c r="BI6312"/>
      <c r="BJ6312"/>
      <c r="BK6312"/>
      <c r="BL6312"/>
      <c r="BM6312"/>
      <c r="BN6312"/>
      <c r="BO6312"/>
      <c r="BP6312"/>
      <c r="BQ6312"/>
      <c r="BR6312"/>
      <c r="BS6312"/>
      <c r="BT6312"/>
      <c r="BU6312"/>
      <c r="BV6312"/>
      <c r="BW6312"/>
      <c r="BX6312"/>
      <c r="BY6312"/>
      <c r="BZ6312"/>
      <c r="CA6312"/>
      <c r="CB6312"/>
      <c r="CC6312"/>
      <c r="CD6312"/>
      <c r="CE6312"/>
      <c r="CF6312"/>
      <c r="CG6312"/>
      <c r="CH6312"/>
      <c r="CI6312"/>
      <c r="CJ6312"/>
      <c r="CK6312"/>
      <c r="CL6312"/>
      <c r="CM6312"/>
      <c r="CN6312"/>
      <c r="CO6312"/>
      <c r="CP6312"/>
      <c r="CQ6312"/>
      <c r="CR6312"/>
      <c r="CS6312"/>
      <c r="CT6312"/>
      <c r="CU6312"/>
      <c r="CV6312"/>
    </row>
    <row r="6313" spans="10:100" x14ac:dyDescent="0.25">
      <c r="J6313"/>
      <c r="K6313"/>
      <c r="L6313"/>
      <c r="M6313"/>
      <c r="N6313"/>
      <c r="O6313"/>
      <c r="P6313"/>
      <c r="Q6313"/>
      <c r="R6313"/>
      <c r="S6313"/>
      <c r="T6313"/>
      <c r="U6313"/>
      <c r="V6313"/>
      <c r="W6313"/>
      <c r="X6313"/>
      <c r="Y6313"/>
      <c r="Z6313"/>
      <c r="AA6313"/>
      <c r="AB6313"/>
      <c r="AC6313"/>
      <c r="AD6313"/>
      <c r="AE6313"/>
      <c r="AF6313"/>
      <c r="AG6313"/>
      <c r="AH6313"/>
      <c r="AI6313"/>
      <c r="AJ6313"/>
      <c r="AK6313"/>
      <c r="AL6313"/>
      <c r="AM6313"/>
      <c r="AN6313"/>
      <c r="AO6313"/>
      <c r="AP6313"/>
      <c r="AQ6313"/>
      <c r="AR6313"/>
      <c r="AS6313"/>
      <c r="AT6313"/>
      <c r="AU6313"/>
      <c r="AV6313"/>
      <c r="AW6313"/>
      <c r="AX6313"/>
      <c r="AY6313"/>
      <c r="AZ6313"/>
      <c r="BA6313"/>
      <c r="BB6313"/>
      <c r="BC6313"/>
      <c r="BD6313"/>
      <c r="BE6313"/>
      <c r="BF6313"/>
      <c r="BG6313"/>
      <c r="BH6313"/>
      <c r="BI6313"/>
      <c r="BJ6313"/>
      <c r="BK6313"/>
      <c r="BL6313"/>
      <c r="BM6313"/>
      <c r="BN6313"/>
      <c r="BO6313"/>
      <c r="BP6313"/>
      <c r="BQ6313"/>
      <c r="BR6313"/>
      <c r="BS6313"/>
      <c r="BT6313"/>
      <c r="BU6313"/>
      <c r="BV6313"/>
      <c r="BW6313"/>
      <c r="BX6313"/>
      <c r="BY6313"/>
      <c r="BZ6313"/>
      <c r="CA6313"/>
      <c r="CB6313"/>
      <c r="CC6313"/>
      <c r="CD6313"/>
      <c r="CE6313"/>
      <c r="CF6313"/>
      <c r="CG6313"/>
      <c r="CH6313"/>
      <c r="CI6313"/>
      <c r="CJ6313"/>
      <c r="CK6313"/>
      <c r="CL6313"/>
      <c r="CM6313"/>
      <c r="CN6313"/>
      <c r="CO6313"/>
      <c r="CP6313"/>
      <c r="CQ6313"/>
      <c r="CR6313"/>
      <c r="CS6313"/>
      <c r="CT6313"/>
      <c r="CU6313"/>
      <c r="CV6313"/>
    </row>
    <row r="6314" spans="10:100" x14ac:dyDescent="0.25">
      <c r="J6314"/>
      <c r="K6314"/>
      <c r="L6314"/>
      <c r="M6314"/>
      <c r="N6314"/>
      <c r="O6314"/>
      <c r="P6314"/>
      <c r="Q6314"/>
      <c r="R6314"/>
      <c r="S6314"/>
      <c r="T6314"/>
      <c r="U6314"/>
      <c r="V6314"/>
      <c r="W6314"/>
      <c r="X6314"/>
      <c r="Y6314"/>
      <c r="Z6314"/>
      <c r="AA6314"/>
      <c r="AB6314"/>
      <c r="AC6314"/>
      <c r="AD6314"/>
      <c r="AE6314"/>
      <c r="AF6314"/>
      <c r="AG6314"/>
      <c r="AH6314"/>
      <c r="AI6314"/>
      <c r="AJ6314"/>
      <c r="AK6314"/>
      <c r="AL6314"/>
      <c r="AM6314"/>
      <c r="AN6314"/>
      <c r="AO6314"/>
      <c r="AP6314"/>
      <c r="AQ6314"/>
      <c r="AR6314"/>
      <c r="AS6314"/>
      <c r="AT6314"/>
      <c r="AU6314"/>
      <c r="AV6314"/>
      <c r="AW6314"/>
      <c r="AX6314"/>
      <c r="AY6314"/>
      <c r="AZ6314"/>
      <c r="BA6314"/>
      <c r="BB6314"/>
      <c r="BC6314"/>
      <c r="BD6314"/>
      <c r="BE6314"/>
      <c r="BF6314"/>
      <c r="BG6314"/>
      <c r="BH6314"/>
      <c r="BI6314"/>
      <c r="BJ6314"/>
      <c r="BK6314"/>
      <c r="BL6314"/>
      <c r="BM6314"/>
      <c r="BN6314"/>
      <c r="BO6314"/>
      <c r="BP6314"/>
      <c r="BQ6314"/>
      <c r="BR6314"/>
      <c r="BS6314"/>
      <c r="BT6314"/>
      <c r="BU6314"/>
      <c r="BV6314"/>
      <c r="BW6314"/>
      <c r="BX6314"/>
      <c r="BY6314"/>
      <c r="BZ6314"/>
      <c r="CA6314"/>
      <c r="CB6314"/>
      <c r="CC6314"/>
      <c r="CD6314"/>
      <c r="CE6314"/>
      <c r="CF6314"/>
      <c r="CG6314"/>
      <c r="CH6314"/>
      <c r="CI6314"/>
      <c r="CJ6314"/>
      <c r="CK6314"/>
      <c r="CL6314"/>
      <c r="CM6314"/>
      <c r="CN6314"/>
      <c r="CO6314"/>
      <c r="CP6314"/>
      <c r="CQ6314"/>
      <c r="CR6314"/>
      <c r="CS6314"/>
      <c r="CT6314"/>
      <c r="CU6314"/>
      <c r="CV6314"/>
    </row>
    <row r="6315" spans="10:100" x14ac:dyDescent="0.25">
      <c r="J6315"/>
      <c r="K6315"/>
      <c r="L6315"/>
      <c r="M6315"/>
      <c r="N6315"/>
      <c r="O6315"/>
      <c r="P6315"/>
      <c r="Q6315"/>
      <c r="R6315"/>
      <c r="S6315"/>
      <c r="T6315"/>
      <c r="U6315"/>
      <c r="V6315"/>
      <c r="W6315"/>
      <c r="X6315"/>
      <c r="Y6315"/>
      <c r="Z6315"/>
      <c r="AA6315"/>
      <c r="AB6315"/>
      <c r="AC6315"/>
      <c r="AD6315"/>
      <c r="AE6315"/>
      <c r="AF6315"/>
      <c r="AG6315"/>
      <c r="AH6315"/>
      <c r="AI6315"/>
      <c r="AJ6315"/>
      <c r="AK6315"/>
      <c r="AL6315"/>
      <c r="AM6315"/>
      <c r="AN6315"/>
      <c r="AO6315"/>
      <c r="AP6315"/>
      <c r="AQ6315"/>
      <c r="AR6315"/>
      <c r="AS6315"/>
      <c r="AT6315"/>
      <c r="AU6315"/>
      <c r="AV6315"/>
      <c r="AW6315"/>
      <c r="AX6315"/>
      <c r="AY6315"/>
      <c r="AZ6315"/>
      <c r="BA6315"/>
      <c r="BB6315"/>
      <c r="BC6315"/>
      <c r="BD6315"/>
      <c r="BE6315"/>
      <c r="BF6315"/>
      <c r="BG6315"/>
      <c r="BH6315"/>
      <c r="BI6315"/>
      <c r="BJ6315"/>
      <c r="BK6315"/>
      <c r="BL6315"/>
      <c r="BM6315"/>
      <c r="BN6315"/>
      <c r="BO6315"/>
      <c r="BP6315"/>
      <c r="BQ6315"/>
      <c r="BR6315"/>
      <c r="BS6315"/>
      <c r="BT6315"/>
      <c r="BU6315"/>
      <c r="BV6315"/>
      <c r="BW6315"/>
      <c r="BX6315"/>
      <c r="BY6315"/>
      <c r="BZ6315"/>
      <c r="CA6315"/>
      <c r="CB6315"/>
      <c r="CC6315"/>
      <c r="CD6315"/>
      <c r="CE6315"/>
      <c r="CF6315"/>
      <c r="CG6315"/>
      <c r="CH6315"/>
      <c r="CI6315"/>
      <c r="CJ6315"/>
      <c r="CK6315"/>
      <c r="CL6315"/>
      <c r="CM6315"/>
      <c r="CN6315"/>
      <c r="CO6315"/>
      <c r="CP6315"/>
      <c r="CQ6315"/>
      <c r="CR6315"/>
      <c r="CS6315"/>
      <c r="CT6315"/>
      <c r="CU6315"/>
      <c r="CV6315"/>
    </row>
    <row r="6316" spans="10:100" x14ac:dyDescent="0.25">
      <c r="J6316"/>
      <c r="K6316"/>
      <c r="L6316"/>
      <c r="M6316"/>
      <c r="N6316"/>
      <c r="O6316"/>
      <c r="P6316"/>
      <c r="Q6316"/>
      <c r="R6316"/>
      <c r="S6316"/>
      <c r="T6316"/>
      <c r="U6316"/>
      <c r="V6316"/>
      <c r="W6316"/>
      <c r="X6316"/>
      <c r="Y6316"/>
      <c r="Z6316"/>
      <c r="AA6316"/>
      <c r="AB6316"/>
      <c r="AC6316"/>
      <c r="AD6316"/>
      <c r="AE6316"/>
      <c r="AF6316"/>
      <c r="AG6316"/>
      <c r="AH6316"/>
      <c r="AI6316"/>
      <c r="AJ6316"/>
      <c r="AK6316"/>
      <c r="AL6316"/>
      <c r="AM6316"/>
      <c r="AN6316"/>
      <c r="AO6316"/>
      <c r="AP6316"/>
      <c r="AQ6316"/>
      <c r="AR6316"/>
      <c r="AS6316"/>
      <c r="AT6316"/>
      <c r="AU6316"/>
      <c r="AV6316"/>
      <c r="AW6316"/>
      <c r="AX6316"/>
      <c r="AY6316"/>
      <c r="AZ6316"/>
      <c r="BA6316"/>
      <c r="BB6316"/>
      <c r="BC6316"/>
      <c r="BD6316"/>
      <c r="BE6316"/>
      <c r="BF6316"/>
      <c r="BG6316"/>
      <c r="BH6316"/>
      <c r="BI6316"/>
      <c r="BJ6316"/>
      <c r="BK6316"/>
      <c r="BL6316"/>
      <c r="BM6316"/>
      <c r="BN6316"/>
      <c r="BO6316"/>
      <c r="BP6316"/>
      <c r="BQ6316"/>
      <c r="BR6316"/>
      <c r="BS6316"/>
      <c r="BT6316"/>
      <c r="BU6316"/>
      <c r="BV6316"/>
      <c r="BW6316"/>
      <c r="BX6316"/>
      <c r="BY6316"/>
      <c r="BZ6316"/>
      <c r="CA6316"/>
      <c r="CB6316"/>
      <c r="CC6316"/>
      <c r="CD6316"/>
      <c r="CE6316"/>
      <c r="CF6316"/>
      <c r="CG6316"/>
      <c r="CH6316"/>
      <c r="CI6316"/>
      <c r="CJ6316"/>
      <c r="CK6316"/>
      <c r="CL6316"/>
      <c r="CM6316"/>
      <c r="CN6316"/>
      <c r="CO6316"/>
      <c r="CP6316"/>
      <c r="CQ6316"/>
      <c r="CR6316"/>
      <c r="CS6316"/>
      <c r="CT6316"/>
      <c r="CU6316"/>
      <c r="CV6316"/>
    </row>
    <row r="6317" spans="10:100" x14ac:dyDescent="0.25">
      <c r="J6317"/>
      <c r="K6317"/>
      <c r="L6317"/>
      <c r="M6317"/>
      <c r="N6317"/>
      <c r="O6317"/>
      <c r="P6317"/>
      <c r="Q6317"/>
      <c r="R6317"/>
      <c r="S6317"/>
      <c r="T6317"/>
      <c r="U6317"/>
      <c r="V6317"/>
      <c r="W6317"/>
      <c r="X6317"/>
      <c r="Y6317"/>
      <c r="Z6317"/>
      <c r="AA6317"/>
      <c r="AB6317"/>
      <c r="AC6317"/>
      <c r="AD6317"/>
      <c r="AE6317"/>
      <c r="AF6317"/>
      <c r="AG6317"/>
      <c r="AH6317"/>
      <c r="AI6317"/>
      <c r="AJ6317"/>
      <c r="AK6317"/>
      <c r="AL6317"/>
      <c r="AM6317"/>
      <c r="AN6317"/>
      <c r="AO6317"/>
      <c r="AP6317"/>
      <c r="AQ6317"/>
      <c r="AR6317"/>
      <c r="AS6317"/>
      <c r="AT6317"/>
      <c r="AU6317"/>
      <c r="AV6317"/>
      <c r="AW6317"/>
      <c r="AX6317"/>
      <c r="AY6317"/>
      <c r="AZ6317"/>
      <c r="BA6317"/>
      <c r="BB6317"/>
      <c r="BC6317"/>
      <c r="BD6317"/>
      <c r="BE6317"/>
      <c r="BF6317"/>
      <c r="BG6317"/>
      <c r="BH6317"/>
      <c r="BI6317"/>
      <c r="BJ6317"/>
      <c r="BK6317"/>
      <c r="BL6317"/>
      <c r="BM6317"/>
      <c r="BN6317"/>
      <c r="BO6317"/>
      <c r="BP6317"/>
      <c r="BQ6317"/>
      <c r="BR6317"/>
      <c r="BS6317"/>
      <c r="BT6317"/>
      <c r="BU6317"/>
      <c r="BV6317"/>
      <c r="BW6317"/>
      <c r="BX6317"/>
      <c r="BY6317"/>
      <c r="BZ6317"/>
      <c r="CA6317"/>
      <c r="CB6317"/>
      <c r="CC6317"/>
      <c r="CD6317"/>
      <c r="CE6317"/>
      <c r="CF6317"/>
      <c r="CG6317"/>
      <c r="CH6317"/>
      <c r="CI6317"/>
      <c r="CJ6317"/>
      <c r="CK6317"/>
      <c r="CL6317"/>
      <c r="CM6317"/>
      <c r="CN6317"/>
      <c r="CO6317"/>
      <c r="CP6317"/>
      <c r="CQ6317"/>
      <c r="CR6317"/>
      <c r="CS6317"/>
      <c r="CT6317"/>
      <c r="CU6317"/>
      <c r="CV6317"/>
    </row>
    <row r="6318" spans="10:100" x14ac:dyDescent="0.25">
      <c r="J6318"/>
      <c r="K6318"/>
      <c r="L6318"/>
      <c r="M6318"/>
      <c r="N6318"/>
      <c r="O6318"/>
      <c r="P6318"/>
      <c r="Q6318"/>
      <c r="R6318"/>
      <c r="S6318"/>
      <c r="T6318"/>
      <c r="U6318"/>
      <c r="V6318"/>
      <c r="W6318"/>
      <c r="X6318"/>
      <c r="Y6318"/>
      <c r="Z6318"/>
      <c r="AA6318"/>
      <c r="AB6318"/>
      <c r="AC6318"/>
      <c r="AD6318"/>
      <c r="AE6318"/>
      <c r="AF6318"/>
      <c r="AG6318"/>
      <c r="AH6318"/>
      <c r="AI6318"/>
      <c r="AJ6318"/>
      <c r="AK6318"/>
      <c r="AL6318"/>
      <c r="AM6318"/>
      <c r="AN6318"/>
      <c r="AO6318"/>
      <c r="AP6318"/>
      <c r="AQ6318"/>
      <c r="AR6318"/>
      <c r="AS6318"/>
      <c r="AT6318"/>
      <c r="AU6318"/>
      <c r="AV6318"/>
      <c r="AW6318"/>
      <c r="AX6318"/>
      <c r="AY6318"/>
      <c r="AZ6318"/>
      <c r="BA6318"/>
      <c r="BB6318"/>
      <c r="BC6318"/>
      <c r="BD6318"/>
      <c r="BE6318"/>
      <c r="BF6318"/>
      <c r="BG6318"/>
      <c r="BH6318"/>
      <c r="BI6318"/>
      <c r="BJ6318"/>
      <c r="BK6318"/>
      <c r="BL6318"/>
      <c r="BM6318"/>
      <c r="BN6318"/>
      <c r="BO6318"/>
      <c r="BP6318"/>
      <c r="BQ6318"/>
      <c r="BR6318"/>
      <c r="BS6318"/>
      <c r="BT6318"/>
      <c r="BU6318"/>
      <c r="BV6318"/>
      <c r="BW6318"/>
      <c r="BX6318"/>
      <c r="BY6318"/>
      <c r="BZ6318"/>
      <c r="CA6318"/>
      <c r="CB6318"/>
      <c r="CC6318"/>
      <c r="CD6318"/>
      <c r="CE6318"/>
      <c r="CF6318"/>
      <c r="CG6318"/>
      <c r="CH6318"/>
      <c r="CI6318"/>
      <c r="CJ6318"/>
      <c r="CK6318"/>
      <c r="CL6318"/>
      <c r="CM6318"/>
      <c r="CN6318"/>
      <c r="CO6318"/>
      <c r="CP6318"/>
      <c r="CQ6318"/>
      <c r="CR6318"/>
      <c r="CS6318"/>
      <c r="CT6318"/>
      <c r="CU6318"/>
      <c r="CV6318"/>
    </row>
    <row r="6319" spans="10:100" x14ac:dyDescent="0.25">
      <c r="J6319"/>
      <c r="K6319"/>
      <c r="L6319"/>
      <c r="M6319"/>
      <c r="N6319"/>
      <c r="O6319"/>
      <c r="P6319"/>
      <c r="Q6319"/>
      <c r="R6319"/>
      <c r="S6319"/>
      <c r="T6319"/>
      <c r="U6319"/>
      <c r="V6319"/>
      <c r="W6319"/>
      <c r="X6319"/>
      <c r="Y6319"/>
      <c r="Z6319"/>
      <c r="AA6319"/>
      <c r="AB6319"/>
      <c r="AC6319"/>
      <c r="AD6319"/>
      <c r="AE6319"/>
      <c r="AF6319"/>
      <c r="AG6319"/>
      <c r="AH6319"/>
      <c r="AI6319"/>
      <c r="AJ6319"/>
      <c r="AK6319"/>
      <c r="AL6319"/>
      <c r="AM6319"/>
      <c r="AN6319"/>
      <c r="AO6319"/>
      <c r="AP6319"/>
      <c r="AQ6319"/>
      <c r="AR6319"/>
      <c r="AS6319"/>
      <c r="AT6319"/>
      <c r="AU6319"/>
      <c r="AV6319"/>
      <c r="AW6319"/>
      <c r="AX6319"/>
      <c r="AY6319"/>
      <c r="AZ6319"/>
      <c r="BA6319"/>
      <c r="BB6319"/>
      <c r="BC6319"/>
      <c r="BD6319"/>
      <c r="BE6319"/>
      <c r="BF6319"/>
      <c r="BG6319"/>
      <c r="BH6319"/>
      <c r="BI6319"/>
      <c r="BJ6319"/>
      <c r="BK6319"/>
      <c r="BL6319"/>
      <c r="BM6319"/>
      <c r="BN6319"/>
      <c r="BO6319"/>
      <c r="BP6319"/>
      <c r="BQ6319"/>
      <c r="BR6319"/>
      <c r="BS6319"/>
      <c r="BT6319"/>
      <c r="BU6319"/>
      <c r="BV6319"/>
      <c r="BW6319"/>
      <c r="BX6319"/>
      <c r="BY6319"/>
      <c r="BZ6319"/>
      <c r="CA6319"/>
      <c r="CB6319"/>
      <c r="CC6319"/>
      <c r="CD6319"/>
      <c r="CE6319"/>
      <c r="CF6319"/>
      <c r="CG6319"/>
      <c r="CH6319"/>
      <c r="CI6319"/>
      <c r="CJ6319"/>
      <c r="CK6319"/>
      <c r="CL6319"/>
      <c r="CM6319"/>
      <c r="CN6319"/>
      <c r="CO6319"/>
      <c r="CP6319"/>
      <c r="CQ6319"/>
      <c r="CR6319"/>
      <c r="CS6319"/>
      <c r="CT6319"/>
      <c r="CU6319"/>
      <c r="CV6319"/>
    </row>
    <row r="6320" spans="10:100" x14ac:dyDescent="0.25">
      <c r="J6320"/>
      <c r="K6320"/>
      <c r="L6320"/>
      <c r="M6320"/>
      <c r="N6320"/>
      <c r="O6320"/>
      <c r="P6320"/>
      <c r="Q6320"/>
      <c r="R6320"/>
      <c r="S6320"/>
      <c r="T6320"/>
      <c r="U6320"/>
      <c r="V6320"/>
      <c r="W6320"/>
      <c r="X6320"/>
      <c r="Y6320"/>
      <c r="Z6320"/>
      <c r="AA6320"/>
      <c r="AB6320"/>
      <c r="AC6320"/>
      <c r="AD6320"/>
      <c r="AE6320"/>
      <c r="AF6320"/>
      <c r="AG6320"/>
      <c r="AH6320"/>
      <c r="AI6320"/>
      <c r="AJ6320"/>
      <c r="AK6320"/>
      <c r="AL6320"/>
      <c r="AM6320"/>
      <c r="AN6320"/>
      <c r="AO6320"/>
      <c r="AP6320"/>
      <c r="AQ6320"/>
      <c r="AR6320"/>
      <c r="AS6320"/>
      <c r="AT6320"/>
      <c r="AU6320"/>
      <c r="AV6320"/>
      <c r="AW6320"/>
      <c r="AX6320"/>
      <c r="AY6320"/>
      <c r="AZ6320"/>
      <c r="BA6320"/>
      <c r="BB6320"/>
      <c r="BC6320"/>
      <c r="BD6320"/>
      <c r="BE6320"/>
      <c r="BF6320"/>
      <c r="BG6320"/>
      <c r="BH6320"/>
      <c r="BI6320"/>
      <c r="BJ6320"/>
      <c r="BK6320"/>
      <c r="BL6320"/>
      <c r="BM6320"/>
      <c r="BN6320"/>
      <c r="BO6320"/>
      <c r="BP6320"/>
      <c r="BQ6320"/>
      <c r="BR6320"/>
      <c r="BS6320"/>
      <c r="BT6320"/>
      <c r="BU6320"/>
      <c r="BV6320"/>
      <c r="BW6320"/>
      <c r="BX6320"/>
      <c r="BY6320"/>
      <c r="BZ6320"/>
      <c r="CA6320"/>
      <c r="CB6320"/>
      <c r="CC6320"/>
      <c r="CD6320"/>
      <c r="CE6320"/>
      <c r="CF6320"/>
      <c r="CG6320"/>
      <c r="CH6320"/>
      <c r="CI6320"/>
      <c r="CJ6320"/>
      <c r="CK6320"/>
      <c r="CL6320"/>
      <c r="CM6320"/>
      <c r="CN6320"/>
      <c r="CO6320"/>
      <c r="CP6320"/>
      <c r="CQ6320"/>
      <c r="CR6320"/>
      <c r="CS6320"/>
      <c r="CT6320"/>
      <c r="CU6320"/>
      <c r="CV6320"/>
    </row>
    <row r="6321" spans="10:100" x14ac:dyDescent="0.25">
      <c r="J6321"/>
      <c r="K6321"/>
      <c r="L6321"/>
      <c r="M6321"/>
      <c r="N6321"/>
      <c r="O6321"/>
      <c r="P6321"/>
      <c r="Q6321"/>
      <c r="R6321"/>
      <c r="S6321"/>
      <c r="T6321"/>
      <c r="U6321"/>
      <c r="V6321"/>
      <c r="W6321"/>
      <c r="X6321"/>
      <c r="Y6321"/>
      <c r="Z6321"/>
      <c r="AA6321"/>
      <c r="AB6321"/>
      <c r="AC6321"/>
      <c r="AD6321"/>
      <c r="AE6321"/>
      <c r="AF6321"/>
      <c r="AG6321"/>
      <c r="AH6321"/>
      <c r="AI6321"/>
      <c r="AJ6321"/>
      <c r="AK6321"/>
      <c r="AL6321"/>
      <c r="AM6321"/>
      <c r="AN6321"/>
      <c r="AO6321"/>
      <c r="AP6321"/>
      <c r="AQ6321"/>
      <c r="AR6321"/>
      <c r="AS6321"/>
      <c r="AT6321"/>
      <c r="AU6321"/>
      <c r="AV6321"/>
      <c r="AW6321"/>
      <c r="AX6321"/>
      <c r="AY6321"/>
      <c r="AZ6321"/>
      <c r="BA6321"/>
      <c r="BB6321"/>
      <c r="BC6321"/>
      <c r="BD6321"/>
      <c r="BE6321"/>
      <c r="BF6321"/>
      <c r="BG6321"/>
      <c r="BH6321"/>
      <c r="BI6321"/>
      <c r="BJ6321"/>
      <c r="BK6321"/>
      <c r="BL6321"/>
      <c r="BM6321"/>
      <c r="BN6321"/>
      <c r="BO6321"/>
      <c r="BP6321"/>
      <c r="BQ6321"/>
      <c r="BR6321"/>
      <c r="BS6321"/>
      <c r="BT6321"/>
      <c r="BU6321"/>
      <c r="BV6321"/>
      <c r="BW6321"/>
      <c r="BX6321"/>
      <c r="BY6321"/>
      <c r="BZ6321"/>
      <c r="CA6321"/>
      <c r="CB6321"/>
      <c r="CC6321"/>
      <c r="CD6321"/>
      <c r="CE6321"/>
      <c r="CF6321"/>
      <c r="CG6321"/>
      <c r="CH6321"/>
      <c r="CI6321"/>
      <c r="CJ6321"/>
      <c r="CK6321"/>
      <c r="CL6321"/>
      <c r="CM6321"/>
      <c r="CN6321"/>
      <c r="CO6321"/>
      <c r="CP6321"/>
      <c r="CQ6321"/>
      <c r="CR6321"/>
      <c r="CS6321"/>
      <c r="CT6321"/>
      <c r="CU6321"/>
      <c r="CV6321"/>
    </row>
    <row r="6322" spans="10:100" x14ac:dyDescent="0.25">
      <c r="J6322"/>
      <c r="K6322"/>
      <c r="L6322"/>
      <c r="M6322"/>
      <c r="N6322"/>
      <c r="O6322"/>
      <c r="P6322"/>
      <c r="Q6322"/>
      <c r="R6322"/>
      <c r="S6322"/>
      <c r="T6322"/>
      <c r="U6322"/>
      <c r="V6322"/>
      <c r="W6322"/>
      <c r="X6322"/>
      <c r="Y6322"/>
      <c r="Z6322"/>
      <c r="AA6322"/>
      <c r="AB6322"/>
      <c r="AC6322"/>
      <c r="AD6322"/>
      <c r="AE6322"/>
      <c r="AF6322"/>
      <c r="AG6322"/>
      <c r="AH6322"/>
      <c r="AI6322"/>
      <c r="AJ6322"/>
      <c r="AK6322"/>
      <c r="AL6322"/>
      <c r="AM6322"/>
      <c r="AN6322"/>
      <c r="AO6322"/>
      <c r="AP6322"/>
      <c r="AQ6322"/>
      <c r="AR6322"/>
      <c r="AS6322"/>
      <c r="AT6322"/>
      <c r="AU6322"/>
      <c r="AV6322"/>
      <c r="AW6322"/>
      <c r="AX6322"/>
      <c r="AY6322"/>
      <c r="AZ6322"/>
      <c r="BA6322"/>
      <c r="BB6322"/>
      <c r="BC6322"/>
      <c r="BD6322"/>
      <c r="BE6322"/>
      <c r="BF6322"/>
      <c r="BG6322"/>
      <c r="BH6322"/>
      <c r="BI6322"/>
      <c r="BJ6322"/>
      <c r="BK6322"/>
      <c r="BL6322"/>
      <c r="BM6322"/>
      <c r="BN6322"/>
      <c r="BO6322"/>
      <c r="BP6322"/>
      <c r="BQ6322"/>
      <c r="BR6322"/>
      <c r="BS6322"/>
      <c r="BT6322"/>
      <c r="BU6322"/>
      <c r="BV6322"/>
      <c r="BW6322"/>
      <c r="BX6322"/>
      <c r="BY6322"/>
      <c r="BZ6322"/>
      <c r="CA6322"/>
      <c r="CB6322"/>
      <c r="CC6322"/>
      <c r="CD6322"/>
      <c r="CE6322"/>
      <c r="CF6322"/>
      <c r="CG6322"/>
      <c r="CH6322"/>
      <c r="CI6322"/>
      <c r="CJ6322"/>
      <c r="CK6322"/>
      <c r="CL6322"/>
      <c r="CM6322"/>
      <c r="CN6322"/>
      <c r="CO6322"/>
      <c r="CP6322"/>
      <c r="CQ6322"/>
      <c r="CR6322"/>
      <c r="CS6322"/>
      <c r="CT6322"/>
      <c r="CU6322"/>
      <c r="CV6322"/>
    </row>
    <row r="6323" spans="10:100" x14ac:dyDescent="0.25">
      <c r="J6323"/>
      <c r="K6323"/>
      <c r="L6323"/>
      <c r="M6323"/>
      <c r="N6323"/>
      <c r="O6323"/>
      <c r="P6323"/>
      <c r="Q6323"/>
      <c r="R6323"/>
      <c r="S6323"/>
      <c r="T6323"/>
      <c r="U6323"/>
      <c r="V6323"/>
      <c r="W6323"/>
      <c r="X6323"/>
      <c r="Y6323"/>
      <c r="Z6323"/>
      <c r="AA6323"/>
      <c r="AB6323"/>
      <c r="AC6323"/>
      <c r="AD6323"/>
      <c r="AE6323"/>
      <c r="AF6323"/>
      <c r="AG6323"/>
      <c r="AH6323"/>
      <c r="AI6323"/>
      <c r="AJ6323"/>
      <c r="AK6323"/>
      <c r="AL6323"/>
      <c r="AM6323"/>
      <c r="AN6323"/>
      <c r="AO6323"/>
      <c r="AP6323"/>
      <c r="AQ6323"/>
      <c r="AR6323"/>
      <c r="AS6323"/>
      <c r="AT6323"/>
      <c r="AU6323"/>
      <c r="AV6323"/>
      <c r="AW6323"/>
      <c r="AX6323"/>
      <c r="AY6323"/>
      <c r="AZ6323"/>
      <c r="BA6323"/>
      <c r="BB6323"/>
      <c r="BC6323"/>
      <c r="BD6323"/>
      <c r="BE6323"/>
      <c r="BF6323"/>
      <c r="BG6323"/>
      <c r="BH6323"/>
      <c r="BI6323"/>
      <c r="BJ6323"/>
      <c r="BK6323"/>
      <c r="BL6323"/>
      <c r="BM6323"/>
      <c r="BN6323"/>
      <c r="BO6323"/>
      <c r="BP6323"/>
      <c r="BQ6323"/>
      <c r="BR6323"/>
      <c r="BS6323"/>
      <c r="BT6323"/>
      <c r="BU6323"/>
      <c r="BV6323"/>
      <c r="BW6323"/>
      <c r="BX6323"/>
      <c r="BY6323"/>
      <c r="BZ6323"/>
      <c r="CA6323"/>
      <c r="CB6323"/>
      <c r="CC6323"/>
      <c r="CD6323"/>
      <c r="CE6323"/>
      <c r="CF6323"/>
      <c r="CG6323"/>
      <c r="CH6323"/>
      <c r="CI6323"/>
      <c r="CJ6323"/>
      <c r="CK6323"/>
      <c r="CL6323"/>
      <c r="CM6323"/>
      <c r="CN6323"/>
      <c r="CO6323"/>
      <c r="CP6323"/>
      <c r="CQ6323"/>
      <c r="CR6323"/>
      <c r="CS6323"/>
      <c r="CT6323"/>
      <c r="CU6323"/>
      <c r="CV6323"/>
    </row>
    <row r="6324" spans="10:100" x14ac:dyDescent="0.25">
      <c r="J6324"/>
      <c r="K6324"/>
      <c r="L6324"/>
      <c r="M6324"/>
      <c r="N6324"/>
      <c r="O6324"/>
      <c r="P6324"/>
      <c r="Q6324"/>
      <c r="R6324"/>
      <c r="S6324"/>
      <c r="T6324"/>
      <c r="U6324"/>
      <c r="V6324"/>
      <c r="W6324"/>
      <c r="X6324"/>
      <c r="Y6324"/>
      <c r="Z6324"/>
      <c r="AA6324"/>
      <c r="AB6324"/>
      <c r="AC6324"/>
      <c r="AD6324"/>
      <c r="AE6324"/>
      <c r="AF6324"/>
      <c r="AG6324"/>
      <c r="AH6324"/>
      <c r="AI6324"/>
      <c r="AJ6324"/>
      <c r="AK6324"/>
      <c r="AL6324"/>
      <c r="AM6324"/>
      <c r="AN6324"/>
      <c r="AO6324"/>
      <c r="AP6324"/>
      <c r="AQ6324"/>
      <c r="AR6324"/>
      <c r="AS6324"/>
      <c r="AT6324"/>
      <c r="AU6324"/>
      <c r="AV6324"/>
      <c r="AW6324"/>
      <c r="AX6324"/>
      <c r="AY6324"/>
      <c r="AZ6324"/>
      <c r="BA6324"/>
      <c r="BB6324"/>
      <c r="BC6324"/>
      <c r="BD6324"/>
      <c r="BE6324"/>
      <c r="BF6324"/>
      <c r="BG6324"/>
      <c r="BH6324"/>
      <c r="BI6324"/>
      <c r="BJ6324"/>
      <c r="BK6324"/>
      <c r="BL6324"/>
      <c r="BM6324"/>
      <c r="BN6324"/>
      <c r="BO6324"/>
      <c r="BP6324"/>
      <c r="BQ6324"/>
      <c r="BR6324"/>
      <c r="BS6324"/>
      <c r="BT6324"/>
      <c r="BU6324"/>
      <c r="BV6324"/>
      <c r="BW6324"/>
      <c r="BX6324"/>
      <c r="BY6324"/>
      <c r="BZ6324"/>
      <c r="CA6324"/>
      <c r="CB6324"/>
      <c r="CC6324"/>
      <c r="CD6324"/>
      <c r="CE6324"/>
      <c r="CF6324"/>
      <c r="CG6324"/>
      <c r="CH6324"/>
      <c r="CI6324"/>
      <c r="CJ6324"/>
      <c r="CK6324"/>
      <c r="CL6324"/>
      <c r="CM6324"/>
      <c r="CN6324"/>
      <c r="CO6324"/>
      <c r="CP6324"/>
      <c r="CQ6324"/>
      <c r="CR6324"/>
      <c r="CS6324"/>
      <c r="CT6324"/>
      <c r="CU6324"/>
      <c r="CV6324"/>
    </row>
    <row r="6325" spans="10:100" x14ac:dyDescent="0.25">
      <c r="J6325"/>
      <c r="K6325"/>
      <c r="L6325"/>
      <c r="M6325"/>
      <c r="N6325"/>
      <c r="O6325"/>
      <c r="P6325"/>
      <c r="Q6325"/>
      <c r="R6325"/>
      <c r="S6325"/>
      <c r="T6325"/>
      <c r="U6325"/>
      <c r="V6325"/>
      <c r="W6325"/>
      <c r="X6325"/>
      <c r="Y6325"/>
      <c r="Z6325"/>
      <c r="AA6325"/>
      <c r="AB6325"/>
      <c r="AC6325"/>
      <c r="AD6325"/>
      <c r="AE6325"/>
      <c r="AF6325"/>
      <c r="AG6325"/>
      <c r="AH6325"/>
      <c r="AI6325"/>
      <c r="AJ6325"/>
      <c r="AK6325"/>
      <c r="AL6325"/>
      <c r="AM6325"/>
      <c r="AN6325"/>
      <c r="AO6325"/>
      <c r="AP6325"/>
      <c r="AQ6325"/>
      <c r="AR6325"/>
      <c r="AS6325"/>
      <c r="AT6325"/>
      <c r="AU6325"/>
      <c r="AV6325"/>
      <c r="AW6325"/>
      <c r="AX6325"/>
      <c r="AY6325"/>
      <c r="AZ6325"/>
      <c r="BA6325"/>
      <c r="BB6325"/>
      <c r="BC6325"/>
      <c r="BD6325"/>
      <c r="BE6325"/>
      <c r="BF6325"/>
      <c r="BG6325"/>
      <c r="BH6325"/>
      <c r="BI6325"/>
      <c r="BJ6325"/>
      <c r="BK6325"/>
      <c r="BL6325"/>
      <c r="BM6325"/>
      <c r="BN6325"/>
      <c r="BO6325"/>
      <c r="BP6325"/>
      <c r="BQ6325"/>
      <c r="BR6325"/>
      <c r="BS6325"/>
      <c r="BT6325"/>
      <c r="BU6325"/>
      <c r="BV6325"/>
      <c r="BW6325"/>
      <c r="BX6325"/>
      <c r="BY6325"/>
      <c r="BZ6325"/>
      <c r="CA6325"/>
      <c r="CB6325"/>
      <c r="CC6325"/>
      <c r="CD6325"/>
      <c r="CE6325"/>
      <c r="CF6325"/>
      <c r="CG6325"/>
      <c r="CH6325"/>
      <c r="CI6325"/>
      <c r="CJ6325"/>
      <c r="CK6325"/>
      <c r="CL6325"/>
      <c r="CM6325"/>
      <c r="CN6325"/>
      <c r="CO6325"/>
      <c r="CP6325"/>
      <c r="CQ6325"/>
      <c r="CR6325"/>
      <c r="CS6325"/>
      <c r="CT6325"/>
      <c r="CU6325"/>
      <c r="CV6325"/>
    </row>
    <row r="6326" spans="10:100" x14ac:dyDescent="0.25">
      <c r="J6326"/>
      <c r="K6326"/>
      <c r="L6326"/>
      <c r="M6326"/>
      <c r="N6326"/>
      <c r="O6326"/>
      <c r="P6326"/>
      <c r="Q6326"/>
      <c r="R6326"/>
      <c r="S6326"/>
      <c r="T6326"/>
      <c r="U6326"/>
      <c r="V6326"/>
      <c r="W6326"/>
      <c r="X6326"/>
      <c r="Y6326"/>
      <c r="Z6326"/>
      <c r="AA6326"/>
      <c r="AB6326"/>
      <c r="AC6326"/>
      <c r="AD6326"/>
      <c r="AE6326"/>
      <c r="AF6326"/>
      <c r="AG6326"/>
      <c r="AH6326"/>
      <c r="AI6326"/>
      <c r="AJ6326"/>
      <c r="AK6326"/>
      <c r="AL6326"/>
      <c r="AM6326"/>
      <c r="AN6326"/>
      <c r="AO6326"/>
      <c r="AP6326"/>
      <c r="AQ6326"/>
      <c r="AR6326"/>
      <c r="AS6326"/>
      <c r="AT6326"/>
      <c r="AU6326"/>
      <c r="AV6326"/>
      <c r="AW6326"/>
      <c r="AX6326"/>
      <c r="AY6326"/>
      <c r="AZ6326"/>
      <c r="BA6326"/>
      <c r="BB6326"/>
      <c r="BC6326"/>
      <c r="BD6326"/>
      <c r="BE6326"/>
      <c r="BF6326"/>
      <c r="BG6326"/>
      <c r="BH6326"/>
      <c r="BI6326"/>
      <c r="BJ6326"/>
      <c r="BK6326"/>
      <c r="BL6326"/>
      <c r="BM6326"/>
      <c r="BN6326"/>
      <c r="BO6326"/>
      <c r="BP6326"/>
      <c r="BQ6326"/>
      <c r="BR6326"/>
      <c r="BS6326"/>
      <c r="BT6326"/>
      <c r="BU6326"/>
      <c r="BV6326"/>
      <c r="BW6326"/>
      <c r="BX6326"/>
      <c r="BY6326"/>
      <c r="BZ6326"/>
      <c r="CA6326"/>
      <c r="CB6326"/>
      <c r="CC6326"/>
      <c r="CD6326"/>
      <c r="CE6326"/>
      <c r="CF6326"/>
      <c r="CG6326"/>
      <c r="CH6326"/>
      <c r="CI6326"/>
      <c r="CJ6326"/>
      <c r="CK6326"/>
      <c r="CL6326"/>
      <c r="CM6326"/>
      <c r="CN6326"/>
      <c r="CO6326"/>
      <c r="CP6326"/>
      <c r="CQ6326"/>
      <c r="CR6326"/>
      <c r="CS6326"/>
      <c r="CT6326"/>
      <c r="CU6326"/>
      <c r="CV6326"/>
    </row>
    <row r="6327" spans="10:100" x14ac:dyDescent="0.25">
      <c r="J6327"/>
      <c r="K6327"/>
      <c r="L6327"/>
      <c r="M6327"/>
      <c r="N6327"/>
      <c r="O6327"/>
      <c r="P6327"/>
      <c r="Q6327"/>
      <c r="R6327"/>
      <c r="S6327"/>
      <c r="T6327"/>
      <c r="U6327"/>
      <c r="V6327"/>
      <c r="W6327"/>
      <c r="X6327"/>
      <c r="Y6327"/>
      <c r="Z6327"/>
      <c r="AA6327"/>
      <c r="AB6327"/>
      <c r="AC6327"/>
      <c r="AD6327"/>
      <c r="AE6327"/>
      <c r="AF6327"/>
      <c r="AG6327"/>
      <c r="AH6327"/>
      <c r="AI6327"/>
      <c r="AJ6327"/>
      <c r="AK6327"/>
      <c r="AL6327"/>
      <c r="AM6327"/>
      <c r="AN6327"/>
      <c r="AO6327"/>
      <c r="AP6327"/>
      <c r="AQ6327"/>
      <c r="AR6327"/>
      <c r="AS6327"/>
      <c r="AT6327"/>
      <c r="AU6327"/>
      <c r="AV6327"/>
      <c r="AW6327"/>
      <c r="AX6327"/>
      <c r="AY6327"/>
      <c r="AZ6327"/>
      <c r="BA6327"/>
      <c r="BB6327"/>
      <c r="BC6327"/>
      <c r="BD6327"/>
      <c r="BE6327"/>
      <c r="BF6327"/>
      <c r="BG6327"/>
      <c r="BH6327"/>
      <c r="BI6327"/>
      <c r="BJ6327"/>
      <c r="BK6327"/>
      <c r="BL6327"/>
      <c r="BM6327"/>
      <c r="BN6327"/>
      <c r="BO6327"/>
      <c r="BP6327"/>
      <c r="BQ6327"/>
      <c r="BR6327"/>
      <c r="BS6327"/>
      <c r="BT6327"/>
      <c r="BU6327"/>
      <c r="BV6327"/>
      <c r="BW6327"/>
      <c r="BX6327"/>
      <c r="BY6327"/>
      <c r="BZ6327"/>
      <c r="CA6327"/>
      <c r="CB6327"/>
      <c r="CC6327"/>
      <c r="CD6327"/>
      <c r="CE6327"/>
      <c r="CF6327"/>
      <c r="CG6327"/>
      <c r="CH6327"/>
      <c r="CI6327"/>
      <c r="CJ6327"/>
      <c r="CK6327"/>
      <c r="CL6327"/>
      <c r="CM6327"/>
      <c r="CN6327"/>
      <c r="CO6327"/>
      <c r="CP6327"/>
      <c r="CQ6327"/>
      <c r="CR6327"/>
      <c r="CS6327"/>
      <c r="CT6327"/>
      <c r="CU6327"/>
      <c r="CV6327"/>
    </row>
    <row r="6328" spans="10:100" x14ac:dyDescent="0.25">
      <c r="J6328"/>
      <c r="K6328"/>
      <c r="L6328"/>
      <c r="M6328"/>
      <c r="N6328"/>
      <c r="O6328"/>
      <c r="P6328"/>
      <c r="Q6328"/>
      <c r="R6328"/>
      <c r="S6328"/>
      <c r="T6328"/>
      <c r="U6328"/>
      <c r="V6328"/>
      <c r="W6328"/>
      <c r="X6328"/>
      <c r="Y6328"/>
      <c r="Z6328"/>
      <c r="AA6328"/>
      <c r="AB6328"/>
      <c r="AC6328"/>
      <c r="AD6328"/>
      <c r="AE6328"/>
      <c r="AF6328"/>
      <c r="AG6328"/>
      <c r="AH6328"/>
      <c r="AI6328"/>
      <c r="AJ6328"/>
      <c r="AK6328"/>
      <c r="AL6328"/>
      <c r="AM6328"/>
      <c r="AN6328"/>
      <c r="AO6328"/>
      <c r="AP6328"/>
      <c r="AQ6328"/>
      <c r="AR6328"/>
      <c r="AS6328"/>
      <c r="AT6328"/>
      <c r="AU6328"/>
      <c r="AV6328"/>
      <c r="AW6328"/>
      <c r="AX6328"/>
      <c r="AY6328"/>
      <c r="AZ6328"/>
      <c r="BA6328"/>
      <c r="BB6328"/>
      <c r="BC6328"/>
      <c r="BD6328"/>
      <c r="BE6328"/>
      <c r="BF6328"/>
      <c r="BG6328"/>
      <c r="BH6328"/>
      <c r="BI6328"/>
      <c r="BJ6328"/>
      <c r="BK6328"/>
      <c r="BL6328"/>
      <c r="BM6328"/>
      <c r="BN6328"/>
      <c r="BO6328"/>
      <c r="BP6328"/>
      <c r="BQ6328"/>
      <c r="BR6328"/>
      <c r="BS6328"/>
      <c r="BT6328"/>
      <c r="BU6328"/>
      <c r="BV6328"/>
      <c r="BW6328"/>
      <c r="BX6328"/>
      <c r="BY6328"/>
      <c r="BZ6328"/>
      <c r="CA6328"/>
      <c r="CB6328"/>
      <c r="CC6328"/>
      <c r="CD6328"/>
      <c r="CE6328"/>
      <c r="CF6328"/>
      <c r="CG6328"/>
      <c r="CH6328"/>
      <c r="CI6328"/>
      <c r="CJ6328"/>
      <c r="CK6328"/>
      <c r="CL6328"/>
      <c r="CM6328"/>
      <c r="CN6328"/>
      <c r="CO6328"/>
      <c r="CP6328"/>
      <c r="CQ6328"/>
      <c r="CR6328"/>
      <c r="CS6328"/>
      <c r="CT6328"/>
      <c r="CU6328"/>
      <c r="CV6328"/>
    </row>
    <row r="6329" spans="10:100" x14ac:dyDescent="0.25">
      <c r="J6329"/>
      <c r="K6329"/>
      <c r="L6329"/>
      <c r="M6329"/>
      <c r="N6329"/>
      <c r="O6329"/>
      <c r="P6329"/>
      <c r="Q6329"/>
      <c r="R6329"/>
      <c r="S6329"/>
      <c r="T6329"/>
      <c r="U6329"/>
      <c r="V6329"/>
      <c r="W6329"/>
      <c r="X6329"/>
      <c r="Y6329"/>
      <c r="Z6329"/>
      <c r="AA6329"/>
      <c r="AB6329"/>
      <c r="AC6329"/>
      <c r="AD6329"/>
      <c r="AE6329"/>
      <c r="AF6329"/>
      <c r="AG6329"/>
      <c r="AH6329"/>
      <c r="AI6329"/>
      <c r="AJ6329"/>
      <c r="AK6329"/>
      <c r="AL6329"/>
      <c r="AM6329"/>
      <c r="AN6329"/>
      <c r="AO6329"/>
      <c r="AP6329"/>
      <c r="AQ6329"/>
      <c r="AR6329"/>
      <c r="AS6329"/>
      <c r="AT6329"/>
      <c r="AU6329"/>
      <c r="AV6329"/>
      <c r="AW6329"/>
      <c r="AX6329"/>
      <c r="AY6329"/>
      <c r="AZ6329"/>
      <c r="BA6329"/>
      <c r="BB6329"/>
      <c r="BC6329"/>
      <c r="BD6329"/>
      <c r="BE6329"/>
      <c r="BF6329"/>
      <c r="BG6329"/>
      <c r="BH6329"/>
      <c r="BI6329"/>
      <c r="BJ6329"/>
      <c r="BK6329"/>
      <c r="BL6329"/>
      <c r="BM6329"/>
      <c r="BN6329"/>
      <c r="BO6329"/>
      <c r="BP6329"/>
      <c r="BQ6329"/>
      <c r="BR6329"/>
      <c r="BS6329"/>
      <c r="BT6329"/>
      <c r="BU6329"/>
      <c r="BV6329"/>
      <c r="BW6329"/>
      <c r="BX6329"/>
      <c r="BY6329"/>
      <c r="BZ6329"/>
      <c r="CA6329"/>
      <c r="CB6329"/>
      <c r="CC6329"/>
      <c r="CD6329"/>
      <c r="CE6329"/>
      <c r="CF6329"/>
      <c r="CG6329"/>
      <c r="CH6329"/>
      <c r="CI6329"/>
      <c r="CJ6329"/>
      <c r="CK6329"/>
      <c r="CL6329"/>
      <c r="CM6329"/>
      <c r="CN6329"/>
      <c r="CO6329"/>
      <c r="CP6329"/>
      <c r="CQ6329"/>
      <c r="CR6329"/>
      <c r="CS6329"/>
      <c r="CT6329"/>
      <c r="CU6329"/>
      <c r="CV6329"/>
    </row>
    <row r="6330" spans="10:100" x14ac:dyDescent="0.25">
      <c r="J6330"/>
      <c r="K6330"/>
      <c r="L6330"/>
      <c r="M6330"/>
      <c r="N6330"/>
      <c r="O6330"/>
      <c r="P6330"/>
      <c r="Q6330"/>
      <c r="R6330"/>
      <c r="S6330"/>
      <c r="T6330"/>
      <c r="U6330"/>
      <c r="V6330"/>
      <c r="W6330"/>
      <c r="X6330"/>
      <c r="Y6330"/>
      <c r="Z6330"/>
      <c r="AA6330"/>
      <c r="AB6330"/>
      <c r="AC6330"/>
      <c r="AD6330"/>
      <c r="AE6330"/>
      <c r="AF6330"/>
      <c r="AG6330"/>
      <c r="AH6330"/>
      <c r="AI6330"/>
      <c r="AJ6330"/>
      <c r="AK6330"/>
      <c r="AL6330"/>
      <c r="AM6330"/>
      <c r="AN6330"/>
      <c r="AO6330"/>
      <c r="AP6330"/>
      <c r="AQ6330"/>
      <c r="AR6330"/>
      <c r="AS6330"/>
      <c r="AT6330"/>
      <c r="AU6330"/>
      <c r="AV6330"/>
      <c r="AW6330"/>
      <c r="AX6330"/>
      <c r="AY6330"/>
      <c r="AZ6330"/>
      <c r="BA6330"/>
      <c r="BB6330"/>
      <c r="BC6330"/>
      <c r="BD6330"/>
      <c r="BE6330"/>
      <c r="BF6330"/>
      <c r="BG6330"/>
      <c r="BH6330"/>
      <c r="BI6330"/>
      <c r="BJ6330"/>
      <c r="BK6330"/>
      <c r="BL6330"/>
      <c r="BM6330"/>
      <c r="BN6330"/>
      <c r="BO6330"/>
      <c r="BP6330"/>
      <c r="BQ6330"/>
      <c r="BR6330"/>
      <c r="BS6330"/>
      <c r="BT6330"/>
      <c r="BU6330"/>
      <c r="BV6330"/>
      <c r="BW6330"/>
      <c r="BX6330"/>
      <c r="BY6330"/>
      <c r="BZ6330"/>
      <c r="CA6330"/>
      <c r="CB6330"/>
      <c r="CC6330"/>
      <c r="CD6330"/>
      <c r="CE6330"/>
      <c r="CF6330"/>
      <c r="CG6330"/>
      <c r="CH6330"/>
      <c r="CI6330"/>
      <c r="CJ6330"/>
      <c r="CK6330"/>
      <c r="CL6330"/>
      <c r="CM6330"/>
      <c r="CN6330"/>
      <c r="CO6330"/>
      <c r="CP6330"/>
      <c r="CQ6330"/>
      <c r="CR6330"/>
      <c r="CS6330"/>
      <c r="CT6330"/>
      <c r="CU6330"/>
      <c r="CV6330"/>
    </row>
    <row r="6331" spans="10:100" x14ac:dyDescent="0.25">
      <c r="J6331"/>
      <c r="K6331"/>
      <c r="L6331"/>
      <c r="M6331"/>
      <c r="N6331"/>
      <c r="O6331"/>
      <c r="P6331"/>
      <c r="Q6331"/>
      <c r="R6331"/>
      <c r="S6331"/>
      <c r="T6331"/>
      <c r="U6331"/>
      <c r="V6331"/>
      <c r="W6331"/>
      <c r="X6331"/>
      <c r="Y6331"/>
      <c r="Z6331"/>
      <c r="AA6331"/>
      <c r="AB6331"/>
      <c r="AC6331"/>
      <c r="AD6331"/>
      <c r="AE6331"/>
      <c r="AF6331"/>
      <c r="AG6331"/>
      <c r="AH6331"/>
      <c r="AI6331"/>
      <c r="AJ6331"/>
      <c r="AK6331"/>
      <c r="AL6331"/>
      <c r="AM6331"/>
      <c r="AN6331"/>
      <c r="AO6331"/>
      <c r="AP6331"/>
      <c r="AQ6331"/>
      <c r="AR6331"/>
      <c r="AS6331"/>
      <c r="AT6331"/>
      <c r="AU6331"/>
      <c r="AV6331"/>
      <c r="AW6331"/>
      <c r="AX6331"/>
      <c r="AY6331"/>
      <c r="AZ6331"/>
      <c r="BA6331"/>
      <c r="BB6331"/>
      <c r="BC6331"/>
      <c r="BD6331"/>
      <c r="BE6331"/>
      <c r="BF6331"/>
      <c r="BG6331"/>
      <c r="BH6331"/>
      <c r="BI6331"/>
      <c r="BJ6331"/>
      <c r="BK6331"/>
      <c r="BL6331"/>
      <c r="BM6331"/>
      <c r="BN6331"/>
      <c r="BO6331"/>
      <c r="BP6331"/>
      <c r="BQ6331"/>
      <c r="BR6331"/>
      <c r="BS6331"/>
      <c r="BT6331"/>
      <c r="BU6331"/>
      <c r="BV6331"/>
      <c r="BW6331"/>
      <c r="BX6331"/>
      <c r="BY6331"/>
      <c r="BZ6331"/>
      <c r="CA6331"/>
      <c r="CB6331"/>
      <c r="CC6331"/>
      <c r="CD6331"/>
      <c r="CE6331"/>
      <c r="CF6331"/>
      <c r="CG6331"/>
      <c r="CH6331"/>
      <c r="CI6331"/>
      <c r="CJ6331"/>
      <c r="CK6331"/>
      <c r="CL6331"/>
      <c r="CM6331"/>
      <c r="CN6331"/>
      <c r="CO6331"/>
      <c r="CP6331"/>
      <c r="CQ6331"/>
      <c r="CR6331"/>
      <c r="CS6331"/>
      <c r="CT6331"/>
      <c r="CU6331"/>
      <c r="CV6331"/>
    </row>
    <row r="6332" spans="10:100" x14ac:dyDescent="0.25">
      <c r="J6332"/>
      <c r="K6332"/>
      <c r="L6332"/>
      <c r="M6332"/>
      <c r="N6332"/>
      <c r="O6332"/>
      <c r="P6332"/>
      <c r="Q6332"/>
      <c r="R6332"/>
      <c r="S6332"/>
      <c r="T6332"/>
      <c r="U6332"/>
      <c r="V6332"/>
      <c r="W6332"/>
      <c r="X6332"/>
      <c r="Y6332"/>
      <c r="Z6332"/>
      <c r="AA6332"/>
      <c r="AB6332"/>
      <c r="AC6332"/>
      <c r="AD6332"/>
      <c r="AE6332"/>
      <c r="AF6332"/>
      <c r="AG6332"/>
      <c r="AH6332"/>
      <c r="AI6332"/>
      <c r="AJ6332"/>
      <c r="AK6332"/>
      <c r="AL6332"/>
      <c r="AM6332"/>
      <c r="AN6332"/>
      <c r="AO6332"/>
      <c r="AP6332"/>
      <c r="AQ6332"/>
      <c r="AR6332"/>
      <c r="AS6332"/>
      <c r="AT6332"/>
      <c r="AU6332"/>
      <c r="AV6332"/>
      <c r="AW6332"/>
      <c r="AX6332"/>
      <c r="AY6332"/>
      <c r="AZ6332"/>
      <c r="BA6332"/>
      <c r="BB6332"/>
      <c r="BC6332"/>
      <c r="BD6332"/>
      <c r="BE6332"/>
      <c r="BF6332"/>
      <c r="BG6332"/>
      <c r="BH6332"/>
      <c r="BI6332"/>
      <c r="BJ6332"/>
      <c r="BK6332"/>
      <c r="BL6332"/>
      <c r="BM6332"/>
      <c r="BN6332"/>
      <c r="BO6332"/>
      <c r="BP6332"/>
      <c r="BQ6332"/>
      <c r="BR6332"/>
      <c r="BS6332"/>
      <c r="BT6332"/>
      <c r="BU6332"/>
      <c r="BV6332"/>
      <c r="BW6332"/>
      <c r="BX6332"/>
      <c r="BY6332"/>
      <c r="BZ6332"/>
      <c r="CA6332"/>
      <c r="CB6332"/>
      <c r="CC6332"/>
      <c r="CD6332"/>
      <c r="CE6332"/>
      <c r="CF6332"/>
      <c r="CG6332"/>
      <c r="CH6332"/>
      <c r="CI6332"/>
      <c r="CJ6332"/>
      <c r="CK6332"/>
      <c r="CL6332"/>
      <c r="CM6332"/>
      <c r="CN6332"/>
      <c r="CO6332"/>
      <c r="CP6332"/>
      <c r="CQ6332"/>
      <c r="CR6332"/>
      <c r="CS6332"/>
      <c r="CT6332"/>
      <c r="CU6332"/>
      <c r="CV6332"/>
    </row>
    <row r="6333" spans="10:100" x14ac:dyDescent="0.25">
      <c r="J6333"/>
      <c r="K6333"/>
      <c r="L6333"/>
      <c r="M6333"/>
      <c r="N6333"/>
      <c r="O6333"/>
      <c r="P6333"/>
      <c r="Q6333"/>
      <c r="R6333"/>
      <c r="S6333"/>
      <c r="T6333"/>
      <c r="U6333"/>
      <c r="V6333"/>
      <c r="W6333"/>
      <c r="X6333"/>
      <c r="Y6333"/>
      <c r="Z6333"/>
      <c r="AA6333"/>
      <c r="AB6333"/>
      <c r="AC6333"/>
      <c r="AD6333"/>
      <c r="AE6333"/>
      <c r="AF6333"/>
      <c r="AG6333"/>
      <c r="AH6333"/>
      <c r="AI6333"/>
      <c r="AJ6333"/>
      <c r="AK6333"/>
      <c r="AL6333"/>
      <c r="AM6333"/>
      <c r="AN6333"/>
      <c r="AO6333"/>
      <c r="AP6333"/>
      <c r="AQ6333"/>
      <c r="AR6333"/>
      <c r="AS6333"/>
      <c r="AT6333"/>
      <c r="AU6333"/>
      <c r="AV6333"/>
      <c r="AW6333"/>
      <c r="AX6333"/>
      <c r="AY6333"/>
      <c r="AZ6333"/>
      <c r="BA6333"/>
      <c r="BB6333"/>
      <c r="BC6333"/>
      <c r="BD6333"/>
      <c r="BE6333"/>
      <c r="BF6333"/>
      <c r="BG6333"/>
      <c r="BH6333"/>
      <c r="BI6333"/>
      <c r="BJ6333"/>
      <c r="BK6333"/>
      <c r="BL6333"/>
      <c r="BM6333"/>
      <c r="BN6333"/>
      <c r="BO6333"/>
      <c r="BP6333"/>
      <c r="BQ6333"/>
      <c r="BR6333"/>
      <c r="BS6333"/>
      <c r="BT6333"/>
      <c r="BU6333"/>
      <c r="BV6333"/>
      <c r="BW6333"/>
      <c r="BX6333"/>
      <c r="BY6333"/>
      <c r="BZ6333"/>
      <c r="CA6333"/>
      <c r="CB6333"/>
      <c r="CC6333"/>
      <c r="CD6333"/>
      <c r="CE6333"/>
      <c r="CF6333"/>
      <c r="CG6333"/>
      <c r="CH6333"/>
      <c r="CI6333"/>
      <c r="CJ6333"/>
      <c r="CK6333"/>
      <c r="CL6333"/>
      <c r="CM6333"/>
      <c r="CN6333"/>
      <c r="CO6333"/>
      <c r="CP6333"/>
      <c r="CQ6333"/>
      <c r="CR6333"/>
      <c r="CS6333"/>
      <c r="CT6333"/>
      <c r="CU6333"/>
      <c r="CV6333"/>
    </row>
    <row r="6334" spans="10:100" x14ac:dyDescent="0.25">
      <c r="J6334"/>
      <c r="K6334"/>
      <c r="L6334"/>
      <c r="M6334"/>
      <c r="N6334"/>
      <c r="O6334"/>
      <c r="P6334"/>
      <c r="Q6334"/>
      <c r="R6334"/>
      <c r="S6334"/>
      <c r="T6334"/>
      <c r="U6334"/>
      <c r="V6334"/>
      <c r="W6334"/>
      <c r="X6334"/>
      <c r="Y6334"/>
      <c r="Z6334"/>
      <c r="AA6334"/>
      <c r="AB6334"/>
      <c r="AC6334"/>
      <c r="AD6334"/>
      <c r="AE6334"/>
      <c r="AF6334"/>
      <c r="AG6334"/>
      <c r="AH6334"/>
      <c r="AI6334"/>
      <c r="AJ6334"/>
      <c r="AK6334"/>
      <c r="AL6334"/>
      <c r="AM6334"/>
      <c r="AN6334"/>
      <c r="AO6334"/>
      <c r="AP6334"/>
      <c r="AQ6334"/>
      <c r="AR6334"/>
      <c r="AS6334"/>
      <c r="AT6334"/>
      <c r="AU6334"/>
      <c r="AV6334"/>
      <c r="AW6334"/>
      <c r="AX6334"/>
      <c r="AY6334"/>
      <c r="AZ6334"/>
      <c r="BA6334"/>
      <c r="BB6334"/>
      <c r="BC6334"/>
      <c r="BD6334"/>
      <c r="BE6334"/>
      <c r="BF6334"/>
      <c r="BG6334"/>
      <c r="BH6334"/>
      <c r="BI6334"/>
      <c r="BJ6334"/>
      <c r="BK6334"/>
      <c r="BL6334"/>
      <c r="BM6334"/>
      <c r="BN6334"/>
      <c r="BO6334"/>
      <c r="BP6334"/>
      <c r="BQ6334"/>
      <c r="BR6334"/>
      <c r="BS6334"/>
      <c r="BT6334"/>
      <c r="BU6334"/>
      <c r="BV6334"/>
      <c r="BW6334"/>
      <c r="BX6334"/>
      <c r="BY6334"/>
      <c r="BZ6334"/>
      <c r="CA6334"/>
      <c r="CB6334"/>
      <c r="CC6334"/>
      <c r="CD6334"/>
      <c r="CE6334"/>
      <c r="CF6334"/>
      <c r="CG6334"/>
      <c r="CH6334"/>
      <c r="CI6334"/>
      <c r="CJ6334"/>
      <c r="CK6334"/>
      <c r="CL6334"/>
      <c r="CM6334"/>
      <c r="CN6334"/>
      <c r="CO6334"/>
      <c r="CP6334"/>
      <c r="CQ6334"/>
      <c r="CR6334"/>
      <c r="CS6334"/>
      <c r="CT6334"/>
      <c r="CU6334"/>
      <c r="CV6334"/>
    </row>
    <row r="6335" spans="10:100" x14ac:dyDescent="0.25">
      <c r="J6335"/>
      <c r="K6335"/>
      <c r="L6335"/>
      <c r="M6335"/>
      <c r="N6335"/>
      <c r="O6335"/>
      <c r="P6335"/>
      <c r="Q6335"/>
      <c r="R6335"/>
      <c r="S6335"/>
      <c r="T6335"/>
      <c r="U6335"/>
      <c r="V6335"/>
      <c r="W6335"/>
      <c r="X6335"/>
      <c r="Y6335"/>
      <c r="Z6335"/>
      <c r="AA6335"/>
      <c r="AB6335"/>
      <c r="AC6335"/>
      <c r="AD6335"/>
      <c r="AE6335"/>
      <c r="AF6335"/>
      <c r="AG6335"/>
      <c r="AH6335"/>
      <c r="AI6335"/>
      <c r="AJ6335"/>
      <c r="AK6335"/>
      <c r="AL6335"/>
      <c r="AM6335"/>
      <c r="AN6335"/>
      <c r="AO6335"/>
      <c r="AP6335"/>
      <c r="AQ6335"/>
      <c r="AR6335"/>
      <c r="AS6335"/>
      <c r="AT6335"/>
      <c r="AU6335"/>
      <c r="AV6335"/>
      <c r="AW6335"/>
      <c r="AX6335"/>
      <c r="AY6335"/>
      <c r="AZ6335"/>
      <c r="BA6335"/>
      <c r="BB6335"/>
      <c r="BC6335"/>
      <c r="BD6335"/>
      <c r="BE6335"/>
      <c r="BF6335"/>
      <c r="BG6335"/>
      <c r="BH6335"/>
      <c r="BI6335"/>
      <c r="BJ6335"/>
      <c r="BK6335"/>
      <c r="BL6335"/>
      <c r="BM6335"/>
      <c r="BN6335"/>
      <c r="BO6335"/>
      <c r="BP6335"/>
      <c r="BQ6335"/>
      <c r="BR6335"/>
      <c r="BS6335"/>
      <c r="BT6335"/>
      <c r="BU6335"/>
      <c r="BV6335"/>
      <c r="BW6335"/>
      <c r="BX6335"/>
      <c r="BY6335"/>
      <c r="BZ6335"/>
      <c r="CA6335"/>
      <c r="CB6335"/>
      <c r="CC6335"/>
      <c r="CD6335"/>
      <c r="CE6335"/>
      <c r="CF6335"/>
      <c r="CG6335"/>
      <c r="CH6335"/>
      <c r="CI6335"/>
      <c r="CJ6335"/>
      <c r="CK6335"/>
      <c r="CL6335"/>
      <c r="CM6335"/>
      <c r="CN6335"/>
      <c r="CO6335"/>
      <c r="CP6335"/>
      <c r="CQ6335"/>
      <c r="CR6335"/>
      <c r="CS6335"/>
      <c r="CT6335"/>
      <c r="CU6335"/>
      <c r="CV6335"/>
    </row>
    <row r="6336" spans="10:100" x14ac:dyDescent="0.25">
      <c r="J6336"/>
      <c r="K6336"/>
      <c r="L6336"/>
      <c r="M6336"/>
      <c r="N6336"/>
      <c r="O6336"/>
      <c r="P6336"/>
      <c r="Q6336"/>
      <c r="R6336"/>
      <c r="S6336"/>
      <c r="T6336"/>
      <c r="U6336"/>
      <c r="V6336"/>
      <c r="W6336"/>
      <c r="X6336"/>
      <c r="Y6336"/>
      <c r="Z6336"/>
      <c r="AA6336"/>
      <c r="AB6336"/>
      <c r="AC6336"/>
      <c r="AD6336"/>
      <c r="AE6336"/>
      <c r="AF6336"/>
      <c r="AG6336"/>
      <c r="AH6336"/>
      <c r="AI6336"/>
      <c r="AJ6336"/>
      <c r="AK6336"/>
      <c r="AL6336"/>
      <c r="AM6336"/>
      <c r="AN6336"/>
      <c r="AO6336"/>
      <c r="AP6336"/>
      <c r="AQ6336"/>
      <c r="AR6336"/>
      <c r="AS6336"/>
      <c r="AT6336"/>
      <c r="AU6336"/>
      <c r="AV6336"/>
      <c r="AW6336"/>
      <c r="AX6336"/>
      <c r="AY6336"/>
      <c r="AZ6336"/>
      <c r="BA6336"/>
      <c r="BB6336"/>
      <c r="BC6336"/>
      <c r="BD6336"/>
      <c r="BE6336"/>
      <c r="BF6336"/>
      <c r="BG6336"/>
      <c r="BH6336"/>
      <c r="BI6336"/>
      <c r="BJ6336"/>
      <c r="BK6336"/>
      <c r="BL6336"/>
      <c r="BM6336"/>
      <c r="BN6336"/>
      <c r="BO6336"/>
      <c r="BP6336"/>
      <c r="BQ6336"/>
      <c r="BR6336"/>
      <c r="BS6336"/>
      <c r="BT6336"/>
      <c r="BU6336"/>
      <c r="BV6336"/>
      <c r="BW6336"/>
      <c r="BX6336"/>
      <c r="BY6336"/>
      <c r="BZ6336"/>
      <c r="CA6336"/>
      <c r="CB6336"/>
      <c r="CC6336"/>
      <c r="CD6336"/>
      <c r="CE6336"/>
      <c r="CF6336"/>
      <c r="CG6336"/>
      <c r="CH6336"/>
      <c r="CI6336"/>
      <c r="CJ6336"/>
      <c r="CK6336"/>
      <c r="CL6336"/>
      <c r="CM6336"/>
      <c r="CN6336"/>
      <c r="CO6336"/>
      <c r="CP6336"/>
      <c r="CQ6336"/>
      <c r="CR6336"/>
      <c r="CS6336"/>
      <c r="CT6336"/>
      <c r="CU6336"/>
      <c r="CV6336"/>
    </row>
    <row r="6337" spans="10:100" x14ac:dyDescent="0.25">
      <c r="J6337"/>
      <c r="K6337"/>
      <c r="L6337"/>
      <c r="M6337"/>
      <c r="N6337"/>
      <c r="O6337"/>
      <c r="P6337"/>
      <c r="Q6337"/>
      <c r="R6337"/>
      <c r="S6337"/>
      <c r="T6337"/>
      <c r="U6337"/>
      <c r="V6337"/>
      <c r="W6337"/>
      <c r="X6337"/>
      <c r="Y6337"/>
      <c r="Z6337"/>
      <c r="AA6337"/>
      <c r="AB6337"/>
      <c r="AC6337"/>
      <c r="AD6337"/>
      <c r="AE6337"/>
      <c r="AF6337"/>
      <c r="AG6337"/>
      <c r="AH6337"/>
      <c r="AI6337"/>
      <c r="AJ6337"/>
      <c r="AK6337"/>
      <c r="AL6337"/>
      <c r="AM6337"/>
      <c r="AN6337"/>
      <c r="AO6337"/>
      <c r="AP6337"/>
      <c r="AQ6337"/>
      <c r="AR6337"/>
      <c r="AS6337"/>
      <c r="AT6337"/>
      <c r="AU6337"/>
      <c r="AV6337"/>
      <c r="AW6337"/>
      <c r="AX6337"/>
      <c r="AY6337"/>
      <c r="AZ6337"/>
      <c r="BA6337"/>
      <c r="BB6337"/>
      <c r="BC6337"/>
      <c r="BD6337"/>
      <c r="BE6337"/>
      <c r="BF6337"/>
      <c r="BG6337"/>
      <c r="BH6337"/>
      <c r="BI6337"/>
      <c r="BJ6337"/>
      <c r="BK6337"/>
      <c r="BL6337"/>
      <c r="BM6337"/>
      <c r="BN6337"/>
      <c r="BO6337"/>
      <c r="BP6337"/>
      <c r="BQ6337"/>
      <c r="BR6337"/>
      <c r="BS6337"/>
      <c r="BT6337"/>
      <c r="BU6337"/>
      <c r="BV6337"/>
      <c r="BW6337"/>
      <c r="BX6337"/>
      <c r="BY6337"/>
      <c r="BZ6337"/>
      <c r="CA6337"/>
      <c r="CB6337"/>
      <c r="CC6337"/>
      <c r="CD6337"/>
      <c r="CE6337"/>
      <c r="CF6337"/>
      <c r="CG6337"/>
      <c r="CH6337"/>
      <c r="CI6337"/>
      <c r="CJ6337"/>
      <c r="CK6337"/>
      <c r="CL6337"/>
      <c r="CM6337"/>
      <c r="CN6337"/>
      <c r="CO6337"/>
      <c r="CP6337"/>
      <c r="CQ6337"/>
      <c r="CR6337"/>
      <c r="CS6337"/>
      <c r="CT6337"/>
      <c r="CU6337"/>
      <c r="CV6337"/>
    </row>
    <row r="6338" spans="10:100" x14ac:dyDescent="0.25">
      <c r="J6338"/>
      <c r="K6338"/>
      <c r="L6338"/>
      <c r="M6338"/>
      <c r="N6338"/>
      <c r="O6338"/>
      <c r="P6338"/>
      <c r="Q6338"/>
      <c r="R6338"/>
      <c r="S6338"/>
      <c r="T6338"/>
      <c r="U6338"/>
      <c r="V6338"/>
      <c r="W6338"/>
      <c r="X6338"/>
      <c r="Y6338"/>
      <c r="Z6338"/>
      <c r="AA6338"/>
      <c r="AB6338"/>
      <c r="AC6338"/>
      <c r="AD6338"/>
      <c r="AE6338"/>
      <c r="AF6338"/>
      <c r="AG6338"/>
      <c r="AH6338"/>
      <c r="AI6338"/>
      <c r="AJ6338"/>
      <c r="AK6338"/>
      <c r="AL6338"/>
      <c r="AM6338"/>
      <c r="AN6338"/>
      <c r="AO6338"/>
      <c r="AP6338"/>
      <c r="AQ6338"/>
      <c r="AR6338"/>
      <c r="AS6338"/>
      <c r="AT6338"/>
      <c r="AU6338"/>
      <c r="AV6338"/>
      <c r="AW6338"/>
      <c r="AX6338"/>
      <c r="AY6338"/>
      <c r="AZ6338"/>
      <c r="BA6338"/>
      <c r="BB6338"/>
      <c r="BC6338"/>
      <c r="BD6338"/>
      <c r="BE6338"/>
      <c r="BF6338"/>
      <c r="BG6338"/>
      <c r="BH6338"/>
      <c r="BI6338"/>
      <c r="BJ6338"/>
      <c r="BK6338"/>
      <c r="BL6338"/>
      <c r="BM6338"/>
      <c r="BN6338"/>
      <c r="BO6338"/>
      <c r="BP6338"/>
      <c r="BQ6338"/>
      <c r="BR6338"/>
      <c r="BS6338"/>
      <c r="BT6338"/>
      <c r="BU6338"/>
      <c r="BV6338"/>
      <c r="BW6338"/>
      <c r="BX6338"/>
      <c r="BY6338"/>
      <c r="BZ6338"/>
      <c r="CA6338"/>
      <c r="CB6338"/>
      <c r="CC6338"/>
      <c r="CD6338"/>
      <c r="CE6338"/>
      <c r="CF6338"/>
      <c r="CG6338"/>
      <c r="CH6338"/>
      <c r="CI6338"/>
      <c r="CJ6338"/>
      <c r="CK6338"/>
      <c r="CL6338"/>
      <c r="CM6338"/>
      <c r="CN6338"/>
      <c r="CO6338"/>
      <c r="CP6338"/>
      <c r="CQ6338"/>
      <c r="CR6338"/>
      <c r="CS6338"/>
      <c r="CT6338"/>
      <c r="CU6338"/>
      <c r="CV6338"/>
    </row>
    <row r="6339" spans="10:100" x14ac:dyDescent="0.25">
      <c r="J6339"/>
      <c r="K6339"/>
      <c r="L6339"/>
      <c r="M6339"/>
      <c r="N6339"/>
      <c r="O6339"/>
      <c r="P6339"/>
      <c r="Q6339"/>
      <c r="R6339"/>
      <c r="S6339"/>
      <c r="T6339"/>
      <c r="U6339"/>
      <c r="V6339"/>
      <c r="W6339"/>
      <c r="X6339"/>
      <c r="Y6339"/>
      <c r="Z6339"/>
      <c r="AA6339"/>
      <c r="AB6339"/>
      <c r="AC6339"/>
      <c r="AD6339"/>
      <c r="AE6339"/>
      <c r="AF6339"/>
      <c r="AG6339"/>
      <c r="AH6339"/>
      <c r="AI6339"/>
      <c r="AJ6339"/>
      <c r="AK6339"/>
      <c r="AL6339"/>
      <c r="AM6339"/>
      <c r="AN6339"/>
      <c r="AO6339"/>
      <c r="AP6339"/>
      <c r="AQ6339"/>
      <c r="AR6339"/>
      <c r="AS6339"/>
      <c r="AT6339"/>
      <c r="AU6339"/>
      <c r="AV6339"/>
      <c r="AW6339"/>
      <c r="AX6339"/>
      <c r="AY6339"/>
      <c r="AZ6339"/>
      <c r="BA6339"/>
      <c r="BB6339"/>
      <c r="BC6339"/>
      <c r="BD6339"/>
      <c r="BE6339"/>
      <c r="BF6339"/>
      <c r="BG6339"/>
      <c r="BH6339"/>
      <c r="BI6339"/>
      <c r="BJ6339"/>
      <c r="BK6339"/>
      <c r="BL6339"/>
      <c r="BM6339"/>
      <c r="BN6339"/>
      <c r="BO6339"/>
      <c r="BP6339"/>
      <c r="BQ6339"/>
      <c r="BR6339"/>
      <c r="BS6339"/>
      <c r="BT6339"/>
      <c r="BU6339"/>
      <c r="BV6339"/>
      <c r="BW6339"/>
      <c r="BX6339"/>
      <c r="BY6339"/>
      <c r="BZ6339"/>
      <c r="CA6339"/>
      <c r="CB6339"/>
      <c r="CC6339"/>
      <c r="CD6339"/>
      <c r="CE6339"/>
      <c r="CF6339"/>
      <c r="CG6339"/>
      <c r="CH6339"/>
      <c r="CI6339"/>
      <c r="CJ6339"/>
      <c r="CK6339"/>
      <c r="CL6339"/>
      <c r="CM6339"/>
      <c r="CN6339"/>
      <c r="CO6339"/>
      <c r="CP6339"/>
      <c r="CQ6339"/>
      <c r="CR6339"/>
      <c r="CS6339"/>
      <c r="CT6339"/>
      <c r="CU6339"/>
      <c r="CV6339"/>
    </row>
    <row r="6340" spans="10:100" x14ac:dyDescent="0.25">
      <c r="J6340"/>
      <c r="K6340"/>
      <c r="L6340"/>
      <c r="M6340"/>
      <c r="N6340"/>
      <c r="O6340"/>
      <c r="P6340"/>
      <c r="Q6340"/>
      <c r="R6340"/>
      <c r="S6340"/>
      <c r="T6340"/>
      <c r="U6340"/>
      <c r="V6340"/>
      <c r="W6340"/>
      <c r="X6340"/>
      <c r="Y6340"/>
      <c r="Z6340"/>
      <c r="AA6340"/>
      <c r="AB6340"/>
      <c r="AC6340"/>
      <c r="AD6340"/>
      <c r="AE6340"/>
      <c r="AF6340"/>
      <c r="AG6340"/>
      <c r="AH6340"/>
      <c r="AI6340"/>
      <c r="AJ6340"/>
      <c r="AK6340"/>
      <c r="AL6340"/>
      <c r="AM6340"/>
      <c r="AN6340"/>
      <c r="AO6340"/>
      <c r="AP6340"/>
      <c r="AQ6340"/>
      <c r="AR6340"/>
      <c r="AS6340"/>
      <c r="AT6340"/>
      <c r="AU6340"/>
      <c r="AV6340"/>
      <c r="AW6340"/>
      <c r="AX6340"/>
      <c r="AY6340"/>
      <c r="AZ6340"/>
      <c r="BA6340"/>
      <c r="BB6340"/>
      <c r="BC6340"/>
      <c r="BD6340"/>
      <c r="BE6340"/>
      <c r="BF6340"/>
      <c r="BG6340"/>
      <c r="BH6340"/>
      <c r="BI6340"/>
      <c r="BJ6340"/>
      <c r="BK6340"/>
      <c r="BL6340"/>
      <c r="BM6340"/>
      <c r="BN6340"/>
      <c r="BO6340"/>
      <c r="BP6340"/>
      <c r="BQ6340"/>
      <c r="BR6340"/>
      <c r="BS6340"/>
      <c r="BT6340"/>
      <c r="BU6340"/>
      <c r="BV6340"/>
      <c r="BW6340"/>
      <c r="BX6340"/>
      <c r="BY6340"/>
      <c r="BZ6340"/>
      <c r="CA6340"/>
      <c r="CB6340"/>
      <c r="CC6340"/>
      <c r="CD6340"/>
      <c r="CE6340"/>
      <c r="CF6340"/>
      <c r="CG6340"/>
      <c r="CH6340"/>
      <c r="CI6340"/>
      <c r="CJ6340"/>
      <c r="CK6340"/>
      <c r="CL6340"/>
      <c r="CM6340"/>
      <c r="CN6340"/>
      <c r="CO6340"/>
      <c r="CP6340"/>
      <c r="CQ6340"/>
      <c r="CR6340"/>
      <c r="CS6340"/>
      <c r="CT6340"/>
      <c r="CU6340"/>
      <c r="CV6340"/>
    </row>
    <row r="6341" spans="10:100" x14ac:dyDescent="0.25">
      <c r="J6341"/>
      <c r="K6341"/>
      <c r="L6341"/>
      <c r="M6341"/>
      <c r="N6341"/>
      <c r="O6341"/>
      <c r="P6341"/>
      <c r="Q6341"/>
      <c r="R6341"/>
      <c r="S6341"/>
      <c r="T6341"/>
      <c r="U6341"/>
      <c r="V6341"/>
      <c r="W6341"/>
      <c r="X6341"/>
      <c r="Y6341"/>
      <c r="Z6341"/>
      <c r="AA6341"/>
      <c r="AB6341"/>
      <c r="AC6341"/>
      <c r="AD6341"/>
      <c r="AE6341"/>
      <c r="AF6341"/>
      <c r="AG6341"/>
      <c r="AH6341"/>
      <c r="AI6341"/>
      <c r="AJ6341"/>
      <c r="AK6341"/>
      <c r="AL6341"/>
      <c r="AM6341"/>
      <c r="AN6341"/>
      <c r="AO6341"/>
      <c r="AP6341"/>
      <c r="AQ6341"/>
      <c r="AR6341"/>
      <c r="AS6341"/>
      <c r="AT6341"/>
      <c r="AU6341"/>
      <c r="AV6341"/>
      <c r="AW6341"/>
      <c r="AX6341"/>
      <c r="AY6341"/>
      <c r="AZ6341"/>
      <c r="BA6341"/>
      <c r="BB6341"/>
      <c r="BC6341"/>
      <c r="BD6341"/>
      <c r="BE6341"/>
      <c r="BF6341"/>
      <c r="BG6341"/>
      <c r="BH6341"/>
      <c r="BI6341"/>
      <c r="BJ6341"/>
      <c r="BK6341"/>
      <c r="BL6341"/>
      <c r="BM6341"/>
      <c r="BN6341"/>
      <c r="BO6341"/>
      <c r="BP6341"/>
      <c r="BQ6341"/>
      <c r="BR6341"/>
      <c r="BS6341"/>
      <c r="BT6341"/>
      <c r="BU6341"/>
      <c r="BV6341"/>
      <c r="BW6341"/>
      <c r="BX6341"/>
      <c r="BY6341"/>
      <c r="BZ6341"/>
      <c r="CA6341"/>
      <c r="CB6341"/>
      <c r="CC6341"/>
      <c r="CD6341"/>
      <c r="CE6341"/>
      <c r="CF6341"/>
      <c r="CG6341"/>
      <c r="CH6341"/>
      <c r="CI6341"/>
      <c r="CJ6341"/>
      <c r="CK6341"/>
      <c r="CL6341"/>
      <c r="CM6341"/>
      <c r="CN6341"/>
      <c r="CO6341"/>
      <c r="CP6341"/>
      <c r="CQ6341"/>
      <c r="CR6341"/>
      <c r="CS6341"/>
      <c r="CT6341"/>
      <c r="CU6341"/>
      <c r="CV6341"/>
    </row>
    <row r="6342" spans="10:100" x14ac:dyDescent="0.25">
      <c r="J6342"/>
      <c r="K6342"/>
      <c r="L6342"/>
      <c r="M6342"/>
      <c r="N6342"/>
      <c r="O6342"/>
      <c r="P6342"/>
      <c r="Q6342"/>
      <c r="R6342"/>
      <c r="S6342"/>
      <c r="T6342"/>
      <c r="U6342"/>
      <c r="V6342"/>
      <c r="W6342"/>
      <c r="X6342"/>
      <c r="Y6342"/>
      <c r="Z6342"/>
      <c r="AA6342"/>
      <c r="AB6342"/>
      <c r="AC6342"/>
      <c r="AD6342"/>
      <c r="AE6342"/>
      <c r="AF6342"/>
      <c r="AG6342"/>
      <c r="AH6342"/>
      <c r="AI6342"/>
      <c r="AJ6342"/>
      <c r="AK6342"/>
      <c r="AL6342"/>
      <c r="AM6342"/>
      <c r="AN6342"/>
      <c r="AO6342"/>
      <c r="AP6342"/>
      <c r="AQ6342"/>
      <c r="AR6342"/>
      <c r="AS6342"/>
      <c r="AT6342"/>
      <c r="AU6342"/>
      <c r="AV6342"/>
      <c r="AW6342"/>
      <c r="AX6342"/>
      <c r="AY6342"/>
      <c r="AZ6342"/>
      <c r="BA6342"/>
      <c r="BB6342"/>
      <c r="BC6342"/>
      <c r="BD6342"/>
      <c r="BE6342"/>
      <c r="BF6342"/>
      <c r="BG6342"/>
      <c r="BH6342"/>
      <c r="BI6342"/>
      <c r="BJ6342"/>
      <c r="BK6342"/>
      <c r="BL6342"/>
      <c r="BM6342"/>
      <c r="BN6342"/>
      <c r="BO6342"/>
      <c r="BP6342"/>
      <c r="BQ6342"/>
      <c r="BR6342"/>
      <c r="BS6342"/>
      <c r="BT6342"/>
      <c r="BU6342"/>
      <c r="BV6342"/>
      <c r="BW6342"/>
      <c r="BX6342"/>
      <c r="BY6342"/>
      <c r="BZ6342"/>
      <c r="CA6342"/>
      <c r="CB6342"/>
      <c r="CC6342"/>
      <c r="CD6342"/>
      <c r="CE6342"/>
      <c r="CF6342"/>
      <c r="CG6342"/>
      <c r="CH6342"/>
      <c r="CI6342"/>
      <c r="CJ6342"/>
      <c r="CK6342"/>
      <c r="CL6342"/>
      <c r="CM6342"/>
      <c r="CN6342"/>
      <c r="CO6342"/>
      <c r="CP6342"/>
      <c r="CQ6342"/>
      <c r="CR6342"/>
      <c r="CS6342"/>
      <c r="CT6342"/>
      <c r="CU6342"/>
      <c r="CV6342"/>
    </row>
    <row r="6343" spans="10:100" x14ac:dyDescent="0.25">
      <c r="J6343"/>
      <c r="K6343"/>
      <c r="L6343"/>
      <c r="M6343"/>
      <c r="N6343"/>
      <c r="O6343"/>
      <c r="P6343"/>
      <c r="Q6343"/>
      <c r="R6343"/>
      <c r="S6343"/>
      <c r="T6343"/>
      <c r="U6343"/>
      <c r="V6343"/>
      <c r="W6343"/>
      <c r="X6343"/>
      <c r="Y6343"/>
      <c r="Z6343"/>
      <c r="AA6343"/>
      <c r="AB6343"/>
      <c r="AC6343"/>
      <c r="AD6343"/>
      <c r="AE6343"/>
      <c r="AF6343"/>
      <c r="AG6343"/>
      <c r="AH6343"/>
      <c r="AI6343"/>
      <c r="AJ6343"/>
      <c r="AK6343"/>
      <c r="AL6343"/>
      <c r="AM6343"/>
      <c r="AN6343"/>
      <c r="AO6343"/>
      <c r="AP6343"/>
      <c r="AQ6343"/>
      <c r="AR6343"/>
      <c r="AS6343"/>
      <c r="AT6343"/>
      <c r="AU6343"/>
      <c r="AV6343"/>
      <c r="AW6343"/>
      <c r="AX6343"/>
      <c r="AY6343"/>
      <c r="AZ6343"/>
      <c r="BA6343"/>
      <c r="BB6343"/>
      <c r="BC6343"/>
      <c r="BD6343"/>
      <c r="BE6343"/>
      <c r="BF6343"/>
      <c r="BG6343"/>
      <c r="BH6343"/>
      <c r="BI6343"/>
      <c r="BJ6343"/>
      <c r="BK6343"/>
      <c r="BL6343"/>
      <c r="BM6343"/>
      <c r="BN6343"/>
      <c r="BO6343"/>
      <c r="BP6343"/>
      <c r="BQ6343"/>
      <c r="BR6343"/>
      <c r="BS6343"/>
      <c r="BT6343"/>
      <c r="BU6343"/>
      <c r="BV6343"/>
      <c r="BW6343"/>
      <c r="BX6343"/>
      <c r="BY6343"/>
      <c r="BZ6343"/>
      <c r="CA6343"/>
      <c r="CB6343"/>
      <c r="CC6343"/>
      <c r="CD6343"/>
      <c r="CE6343"/>
      <c r="CF6343"/>
      <c r="CG6343"/>
      <c r="CH6343"/>
      <c r="CI6343"/>
      <c r="CJ6343"/>
      <c r="CK6343"/>
      <c r="CL6343"/>
      <c r="CM6343"/>
      <c r="CN6343"/>
      <c r="CO6343"/>
      <c r="CP6343"/>
      <c r="CQ6343"/>
      <c r="CR6343"/>
      <c r="CS6343"/>
      <c r="CT6343"/>
      <c r="CU6343"/>
      <c r="CV6343"/>
    </row>
    <row r="6344" spans="10:100" x14ac:dyDescent="0.25">
      <c r="J6344"/>
      <c r="K6344"/>
      <c r="L6344"/>
      <c r="M6344"/>
      <c r="N6344"/>
      <c r="O6344"/>
      <c r="P6344"/>
      <c r="Q6344"/>
      <c r="R6344"/>
      <c r="S6344"/>
      <c r="T6344"/>
      <c r="U6344"/>
      <c r="V6344"/>
      <c r="W6344"/>
      <c r="X6344"/>
      <c r="Y6344"/>
      <c r="Z6344"/>
      <c r="AA6344"/>
      <c r="AB6344"/>
      <c r="AC6344"/>
      <c r="AD6344"/>
      <c r="AE6344"/>
      <c r="AF6344"/>
      <c r="AG6344"/>
      <c r="AH6344"/>
      <c r="AI6344"/>
      <c r="AJ6344"/>
      <c r="AK6344"/>
      <c r="AL6344"/>
      <c r="AM6344"/>
      <c r="AN6344"/>
      <c r="AO6344"/>
      <c r="AP6344"/>
      <c r="AQ6344"/>
      <c r="AR6344"/>
      <c r="AS6344"/>
      <c r="AT6344"/>
      <c r="AU6344"/>
      <c r="AV6344"/>
      <c r="AW6344"/>
      <c r="AX6344"/>
      <c r="AY6344"/>
      <c r="AZ6344"/>
      <c r="BA6344"/>
      <c r="BB6344"/>
      <c r="BC6344"/>
      <c r="BD6344"/>
      <c r="BE6344"/>
      <c r="BF6344"/>
      <c r="BG6344"/>
      <c r="BH6344"/>
      <c r="BI6344"/>
      <c r="BJ6344"/>
      <c r="BK6344"/>
      <c r="BL6344"/>
      <c r="BM6344"/>
      <c r="BN6344"/>
      <c r="BO6344"/>
      <c r="BP6344"/>
      <c r="BQ6344"/>
      <c r="BR6344"/>
      <c r="BS6344"/>
      <c r="BT6344"/>
      <c r="BU6344"/>
      <c r="BV6344"/>
      <c r="BW6344"/>
      <c r="BX6344"/>
      <c r="BY6344"/>
      <c r="BZ6344"/>
      <c r="CA6344"/>
      <c r="CB6344"/>
      <c r="CC6344"/>
      <c r="CD6344"/>
      <c r="CE6344"/>
      <c r="CF6344"/>
      <c r="CG6344"/>
      <c r="CH6344"/>
      <c r="CI6344"/>
      <c r="CJ6344"/>
      <c r="CK6344"/>
      <c r="CL6344"/>
      <c r="CM6344"/>
      <c r="CN6344"/>
      <c r="CO6344"/>
      <c r="CP6344"/>
      <c r="CQ6344"/>
      <c r="CR6344"/>
      <c r="CS6344"/>
      <c r="CT6344"/>
      <c r="CU6344"/>
      <c r="CV6344"/>
    </row>
    <row r="6345" spans="10:100" x14ac:dyDescent="0.25">
      <c r="J6345"/>
      <c r="K6345"/>
      <c r="L6345"/>
      <c r="M6345"/>
      <c r="N6345"/>
      <c r="O6345"/>
      <c r="P6345"/>
      <c r="Q6345"/>
      <c r="R6345"/>
      <c r="S6345"/>
      <c r="T6345"/>
      <c r="U6345"/>
      <c r="V6345"/>
      <c r="W6345"/>
      <c r="X6345"/>
      <c r="Y6345"/>
      <c r="Z6345"/>
      <c r="AA6345"/>
      <c r="AB6345"/>
      <c r="AC6345"/>
      <c r="AD6345"/>
      <c r="AE6345"/>
      <c r="AF6345"/>
      <c r="AG6345"/>
      <c r="AH6345"/>
      <c r="AI6345"/>
      <c r="AJ6345"/>
      <c r="AK6345"/>
      <c r="AL6345"/>
      <c r="AM6345"/>
      <c r="AN6345"/>
      <c r="AO6345"/>
      <c r="AP6345"/>
      <c r="AQ6345"/>
      <c r="AR6345"/>
      <c r="AS6345"/>
      <c r="AT6345"/>
      <c r="AU6345"/>
      <c r="AV6345"/>
      <c r="AW6345"/>
      <c r="AX6345"/>
      <c r="AY6345"/>
      <c r="AZ6345"/>
      <c r="BA6345"/>
      <c r="BB6345"/>
      <c r="BC6345"/>
      <c r="BD6345"/>
      <c r="BE6345"/>
      <c r="BF6345"/>
      <c r="BG6345"/>
      <c r="BH6345"/>
      <c r="BI6345"/>
      <c r="BJ6345"/>
      <c r="BK6345"/>
      <c r="BL6345"/>
      <c r="BM6345"/>
      <c r="BN6345"/>
      <c r="BO6345"/>
      <c r="BP6345"/>
      <c r="BQ6345"/>
      <c r="BR6345"/>
      <c r="BS6345"/>
      <c r="BT6345"/>
      <c r="BU6345"/>
      <c r="BV6345"/>
      <c r="BW6345"/>
      <c r="BX6345"/>
      <c r="BY6345"/>
      <c r="BZ6345"/>
      <c r="CA6345"/>
      <c r="CB6345"/>
      <c r="CC6345"/>
      <c r="CD6345"/>
      <c r="CE6345"/>
      <c r="CF6345"/>
      <c r="CG6345"/>
      <c r="CH6345"/>
      <c r="CI6345"/>
      <c r="CJ6345"/>
      <c r="CK6345"/>
      <c r="CL6345"/>
      <c r="CM6345"/>
      <c r="CN6345"/>
      <c r="CO6345"/>
      <c r="CP6345"/>
      <c r="CQ6345"/>
      <c r="CR6345"/>
      <c r="CS6345"/>
      <c r="CT6345"/>
      <c r="CU6345"/>
      <c r="CV6345"/>
    </row>
    <row r="6346" spans="10:100" x14ac:dyDescent="0.25">
      <c r="J6346"/>
      <c r="K6346"/>
      <c r="L6346"/>
      <c r="M6346"/>
      <c r="N6346"/>
      <c r="O6346"/>
      <c r="P6346"/>
      <c r="Q6346"/>
      <c r="R6346"/>
      <c r="S6346"/>
      <c r="T6346"/>
      <c r="U6346"/>
      <c r="V6346"/>
      <c r="W6346"/>
      <c r="X6346"/>
      <c r="Y6346"/>
      <c r="Z6346"/>
      <c r="AA6346"/>
      <c r="AB6346"/>
      <c r="AC6346"/>
      <c r="AD6346"/>
      <c r="AE6346"/>
      <c r="AF6346"/>
      <c r="AG6346"/>
      <c r="AH6346"/>
      <c r="AI6346"/>
      <c r="AJ6346"/>
      <c r="AK6346"/>
      <c r="AL6346"/>
      <c r="AM6346"/>
      <c r="AN6346"/>
      <c r="AO6346"/>
      <c r="AP6346"/>
      <c r="AQ6346"/>
      <c r="AR6346"/>
      <c r="AS6346"/>
      <c r="AT6346"/>
      <c r="AU6346"/>
      <c r="AV6346"/>
      <c r="AW6346"/>
      <c r="AX6346"/>
      <c r="AY6346"/>
      <c r="AZ6346"/>
      <c r="BA6346"/>
      <c r="BB6346"/>
      <c r="BC6346"/>
      <c r="BD6346"/>
      <c r="BE6346"/>
      <c r="BF6346"/>
      <c r="BG6346"/>
      <c r="BH6346"/>
      <c r="BI6346"/>
      <c r="BJ6346"/>
      <c r="BK6346"/>
      <c r="BL6346"/>
      <c r="BM6346"/>
      <c r="BN6346"/>
      <c r="BO6346"/>
      <c r="BP6346"/>
      <c r="BQ6346"/>
      <c r="BR6346"/>
      <c r="BS6346"/>
      <c r="BT6346"/>
      <c r="BU6346"/>
      <c r="BV6346"/>
      <c r="BW6346"/>
      <c r="BX6346"/>
      <c r="BY6346"/>
      <c r="BZ6346"/>
      <c r="CA6346"/>
      <c r="CB6346"/>
      <c r="CC6346"/>
      <c r="CD6346"/>
      <c r="CE6346"/>
      <c r="CF6346"/>
      <c r="CG6346"/>
      <c r="CH6346"/>
      <c r="CI6346"/>
      <c r="CJ6346"/>
      <c r="CK6346"/>
      <c r="CL6346"/>
      <c r="CM6346"/>
      <c r="CN6346"/>
      <c r="CO6346"/>
      <c r="CP6346"/>
      <c r="CQ6346"/>
      <c r="CR6346"/>
      <c r="CS6346"/>
      <c r="CT6346"/>
      <c r="CU6346"/>
      <c r="CV6346"/>
    </row>
    <row r="6347" spans="10:100" x14ac:dyDescent="0.25">
      <c r="J6347"/>
      <c r="K6347"/>
      <c r="L6347"/>
      <c r="M6347"/>
      <c r="N6347"/>
      <c r="O6347"/>
      <c r="P6347"/>
      <c r="Q6347"/>
      <c r="R6347"/>
      <c r="S6347"/>
      <c r="T6347"/>
      <c r="U6347"/>
      <c r="V6347"/>
      <c r="W6347"/>
      <c r="X6347"/>
      <c r="Y6347"/>
      <c r="Z6347"/>
      <c r="AA6347"/>
      <c r="AB6347"/>
      <c r="AC6347"/>
      <c r="AD6347"/>
      <c r="AE6347"/>
      <c r="AF6347"/>
      <c r="AG6347"/>
      <c r="AH6347"/>
      <c r="AI6347"/>
      <c r="AJ6347"/>
      <c r="AK6347"/>
      <c r="AL6347"/>
      <c r="AM6347"/>
      <c r="AN6347"/>
      <c r="AO6347"/>
      <c r="AP6347"/>
      <c r="AQ6347"/>
      <c r="AR6347"/>
      <c r="AS6347"/>
      <c r="AT6347"/>
      <c r="AU6347"/>
      <c r="AV6347"/>
      <c r="AW6347"/>
      <c r="AX6347"/>
      <c r="AY6347"/>
      <c r="AZ6347"/>
      <c r="BA6347"/>
      <c r="BB6347"/>
      <c r="BC6347"/>
      <c r="BD6347"/>
      <c r="BE6347"/>
      <c r="BF6347"/>
      <c r="BG6347"/>
      <c r="BH6347"/>
      <c r="BI6347"/>
      <c r="BJ6347"/>
      <c r="BK6347"/>
      <c r="BL6347"/>
      <c r="BM6347"/>
      <c r="BN6347"/>
      <c r="BO6347"/>
      <c r="BP6347"/>
      <c r="BQ6347"/>
      <c r="BR6347"/>
      <c r="BS6347"/>
      <c r="BT6347"/>
      <c r="BU6347"/>
      <c r="BV6347"/>
      <c r="BW6347"/>
      <c r="BX6347"/>
      <c r="BY6347"/>
      <c r="BZ6347"/>
      <c r="CA6347"/>
      <c r="CB6347"/>
      <c r="CC6347"/>
      <c r="CD6347"/>
      <c r="CE6347"/>
      <c r="CF6347"/>
      <c r="CG6347"/>
      <c r="CH6347"/>
      <c r="CI6347"/>
      <c r="CJ6347"/>
      <c r="CK6347"/>
      <c r="CL6347"/>
      <c r="CM6347"/>
      <c r="CN6347"/>
      <c r="CO6347"/>
      <c r="CP6347"/>
      <c r="CQ6347"/>
      <c r="CR6347"/>
      <c r="CS6347"/>
      <c r="CT6347"/>
      <c r="CU6347"/>
      <c r="CV6347"/>
    </row>
    <row r="6348" spans="10:100" x14ac:dyDescent="0.25">
      <c r="J6348"/>
      <c r="K6348"/>
      <c r="L6348"/>
      <c r="M6348"/>
      <c r="N6348"/>
      <c r="O6348"/>
      <c r="P6348"/>
      <c r="Q6348"/>
      <c r="R6348"/>
      <c r="S6348"/>
      <c r="T6348"/>
      <c r="U6348"/>
      <c r="V6348"/>
      <c r="W6348"/>
      <c r="X6348"/>
      <c r="Y6348"/>
      <c r="Z6348"/>
      <c r="AA6348"/>
      <c r="AB6348"/>
      <c r="AC6348"/>
      <c r="AD6348"/>
      <c r="AE6348"/>
      <c r="AF6348"/>
      <c r="AG6348"/>
      <c r="AH6348"/>
      <c r="AI6348"/>
      <c r="AJ6348"/>
      <c r="AK6348"/>
      <c r="AL6348"/>
      <c r="AM6348"/>
      <c r="AN6348"/>
      <c r="AO6348"/>
      <c r="AP6348"/>
      <c r="AQ6348"/>
      <c r="AR6348"/>
      <c r="AS6348"/>
      <c r="AT6348"/>
      <c r="AU6348"/>
      <c r="AV6348"/>
      <c r="AW6348"/>
      <c r="AX6348"/>
      <c r="AY6348"/>
      <c r="AZ6348"/>
      <c r="BA6348"/>
      <c r="BB6348"/>
      <c r="BC6348"/>
      <c r="BD6348"/>
      <c r="BE6348"/>
      <c r="BF6348"/>
      <c r="BG6348"/>
      <c r="BH6348"/>
      <c r="BI6348"/>
      <c r="BJ6348"/>
      <c r="BK6348"/>
      <c r="BL6348"/>
      <c r="BM6348"/>
      <c r="BN6348"/>
      <c r="BO6348"/>
      <c r="BP6348"/>
      <c r="BQ6348"/>
      <c r="BR6348"/>
      <c r="BS6348"/>
      <c r="BT6348"/>
      <c r="BU6348"/>
      <c r="BV6348"/>
      <c r="BW6348"/>
      <c r="BX6348"/>
      <c r="BY6348"/>
      <c r="BZ6348"/>
      <c r="CA6348"/>
      <c r="CB6348"/>
      <c r="CC6348"/>
      <c r="CD6348"/>
      <c r="CE6348"/>
      <c r="CF6348"/>
      <c r="CG6348"/>
      <c r="CH6348"/>
      <c r="CI6348"/>
      <c r="CJ6348"/>
      <c r="CK6348"/>
      <c r="CL6348"/>
      <c r="CM6348"/>
      <c r="CN6348"/>
      <c r="CO6348"/>
      <c r="CP6348"/>
      <c r="CQ6348"/>
      <c r="CR6348"/>
      <c r="CS6348"/>
      <c r="CT6348"/>
      <c r="CU6348"/>
      <c r="CV6348"/>
    </row>
    <row r="6349" spans="10:100" x14ac:dyDescent="0.25">
      <c r="J6349"/>
      <c r="K6349"/>
      <c r="L6349"/>
      <c r="M6349"/>
      <c r="N6349"/>
      <c r="O6349"/>
      <c r="P6349"/>
      <c r="Q6349"/>
      <c r="R6349"/>
      <c r="S6349"/>
      <c r="T6349"/>
      <c r="U6349"/>
      <c r="V6349"/>
      <c r="W6349"/>
      <c r="X6349"/>
      <c r="Y6349"/>
      <c r="Z6349"/>
      <c r="AA6349"/>
      <c r="AB6349"/>
      <c r="AC6349"/>
      <c r="AD6349"/>
      <c r="AE6349"/>
      <c r="AF6349"/>
      <c r="AG6349"/>
      <c r="AH6349"/>
      <c r="AI6349"/>
      <c r="AJ6349"/>
      <c r="AK6349"/>
      <c r="AL6349"/>
      <c r="AM6349"/>
      <c r="AN6349"/>
      <c r="AO6349"/>
      <c r="AP6349"/>
      <c r="AQ6349"/>
      <c r="AR6349"/>
      <c r="AS6349"/>
      <c r="AT6349"/>
      <c r="AU6349"/>
      <c r="AV6349"/>
      <c r="AW6349"/>
      <c r="AX6349"/>
      <c r="AY6349"/>
      <c r="AZ6349"/>
      <c r="BA6349"/>
      <c r="BB6349"/>
      <c r="BC6349"/>
      <c r="BD6349"/>
      <c r="BE6349"/>
      <c r="BF6349"/>
      <c r="BG6349"/>
      <c r="BH6349"/>
      <c r="BI6349"/>
      <c r="BJ6349"/>
      <c r="BK6349"/>
      <c r="BL6349"/>
      <c r="BM6349"/>
      <c r="BN6349"/>
      <c r="BO6349"/>
      <c r="BP6349"/>
      <c r="BQ6349"/>
      <c r="BR6349"/>
      <c r="BS6349"/>
      <c r="BT6349"/>
      <c r="BU6349"/>
      <c r="BV6349"/>
      <c r="BW6349"/>
      <c r="BX6349"/>
      <c r="BY6349"/>
      <c r="BZ6349"/>
      <c r="CA6349"/>
      <c r="CB6349"/>
      <c r="CC6349"/>
      <c r="CD6349"/>
      <c r="CE6349"/>
      <c r="CF6349"/>
      <c r="CG6349"/>
      <c r="CH6349"/>
      <c r="CI6349"/>
      <c r="CJ6349"/>
      <c r="CK6349"/>
      <c r="CL6349"/>
      <c r="CM6349"/>
      <c r="CN6349"/>
      <c r="CO6349"/>
      <c r="CP6349"/>
      <c r="CQ6349"/>
      <c r="CR6349"/>
      <c r="CS6349"/>
      <c r="CT6349"/>
      <c r="CU6349"/>
      <c r="CV6349"/>
    </row>
    <row r="6350" spans="10:100" x14ac:dyDescent="0.25">
      <c r="J6350"/>
      <c r="K6350"/>
      <c r="L6350"/>
      <c r="M6350"/>
      <c r="N6350"/>
      <c r="O6350"/>
      <c r="P6350"/>
      <c r="Q6350"/>
      <c r="R6350"/>
      <c r="S6350"/>
      <c r="T6350"/>
      <c r="U6350"/>
      <c r="V6350"/>
      <c r="W6350"/>
      <c r="X6350"/>
      <c r="Y6350"/>
      <c r="Z6350"/>
      <c r="AA6350"/>
      <c r="AB6350"/>
      <c r="AC6350"/>
      <c r="AD6350"/>
      <c r="AE6350"/>
      <c r="AF6350"/>
      <c r="AG6350"/>
      <c r="AH6350"/>
      <c r="AI6350"/>
      <c r="AJ6350"/>
      <c r="AK6350"/>
      <c r="AL6350"/>
      <c r="AM6350"/>
      <c r="AN6350"/>
      <c r="AO6350"/>
      <c r="AP6350"/>
      <c r="AQ6350"/>
      <c r="AR6350"/>
      <c r="AS6350"/>
      <c r="AT6350"/>
      <c r="AU6350"/>
      <c r="AV6350"/>
      <c r="AW6350"/>
      <c r="AX6350"/>
      <c r="AY6350"/>
      <c r="AZ6350"/>
      <c r="BA6350"/>
      <c r="BB6350"/>
      <c r="BC6350"/>
      <c r="BD6350"/>
      <c r="BE6350"/>
      <c r="BF6350"/>
      <c r="BG6350"/>
      <c r="BH6350"/>
      <c r="BI6350"/>
      <c r="BJ6350"/>
      <c r="BK6350"/>
      <c r="BL6350"/>
      <c r="BM6350"/>
      <c r="BN6350"/>
      <c r="BO6350"/>
      <c r="BP6350"/>
      <c r="BQ6350"/>
      <c r="BR6350"/>
      <c r="BS6350"/>
      <c r="BT6350"/>
      <c r="BU6350"/>
      <c r="BV6350"/>
      <c r="BW6350"/>
      <c r="BX6350"/>
      <c r="BY6350"/>
      <c r="BZ6350"/>
      <c r="CA6350"/>
      <c r="CB6350"/>
      <c r="CC6350"/>
      <c r="CD6350"/>
      <c r="CE6350"/>
      <c r="CF6350"/>
      <c r="CG6350"/>
      <c r="CH6350"/>
      <c r="CI6350"/>
      <c r="CJ6350"/>
      <c r="CK6350"/>
      <c r="CL6350"/>
      <c r="CM6350"/>
      <c r="CN6350"/>
      <c r="CO6350"/>
      <c r="CP6350"/>
      <c r="CQ6350"/>
      <c r="CR6350"/>
      <c r="CS6350"/>
      <c r="CT6350"/>
      <c r="CU6350"/>
      <c r="CV6350"/>
    </row>
    <row r="6351" spans="10:100" x14ac:dyDescent="0.25">
      <c r="J6351"/>
      <c r="K6351"/>
      <c r="L6351"/>
      <c r="M6351"/>
      <c r="N6351"/>
      <c r="O6351"/>
      <c r="P6351"/>
      <c r="Q6351"/>
      <c r="R6351"/>
      <c r="S6351"/>
      <c r="T6351"/>
      <c r="U6351"/>
      <c r="V6351"/>
      <c r="W6351"/>
      <c r="X6351"/>
      <c r="Y6351"/>
      <c r="Z6351"/>
      <c r="AA6351"/>
      <c r="AB6351"/>
      <c r="AC6351"/>
      <c r="AD6351"/>
      <c r="AE6351"/>
      <c r="AF6351"/>
      <c r="AG6351"/>
      <c r="AH6351"/>
      <c r="AI6351"/>
      <c r="AJ6351"/>
      <c r="AK6351"/>
      <c r="AL6351"/>
      <c r="AM6351"/>
      <c r="AN6351"/>
      <c r="AO6351"/>
      <c r="AP6351"/>
      <c r="AQ6351"/>
      <c r="AR6351"/>
      <c r="AS6351"/>
      <c r="AT6351"/>
      <c r="AU6351"/>
      <c r="AV6351"/>
      <c r="AW6351"/>
      <c r="AX6351"/>
      <c r="AY6351"/>
      <c r="AZ6351"/>
      <c r="BA6351"/>
      <c r="BB6351"/>
      <c r="BC6351"/>
      <c r="BD6351"/>
      <c r="BE6351"/>
      <c r="BF6351"/>
      <c r="BG6351"/>
      <c r="BH6351"/>
      <c r="BI6351"/>
      <c r="BJ6351"/>
      <c r="BK6351"/>
      <c r="BL6351"/>
      <c r="BM6351"/>
      <c r="BN6351"/>
      <c r="BO6351"/>
      <c r="BP6351"/>
      <c r="BQ6351"/>
      <c r="BR6351"/>
      <c r="BS6351"/>
      <c r="BT6351"/>
      <c r="BU6351"/>
      <c r="BV6351"/>
      <c r="BW6351"/>
      <c r="BX6351"/>
      <c r="BY6351"/>
      <c r="BZ6351"/>
      <c r="CA6351"/>
      <c r="CB6351"/>
      <c r="CC6351"/>
      <c r="CD6351"/>
      <c r="CE6351"/>
      <c r="CF6351"/>
      <c r="CG6351"/>
      <c r="CH6351"/>
      <c r="CI6351"/>
      <c r="CJ6351"/>
      <c r="CK6351"/>
      <c r="CL6351"/>
      <c r="CM6351"/>
      <c r="CN6351"/>
      <c r="CO6351"/>
      <c r="CP6351"/>
      <c r="CQ6351"/>
      <c r="CR6351"/>
      <c r="CS6351"/>
      <c r="CT6351"/>
      <c r="CU6351"/>
      <c r="CV6351"/>
    </row>
    <row r="6352" spans="10:100" x14ac:dyDescent="0.25">
      <c r="J6352"/>
      <c r="K6352"/>
      <c r="L6352"/>
      <c r="M6352"/>
      <c r="N6352"/>
      <c r="O6352"/>
      <c r="P6352"/>
      <c r="Q6352"/>
      <c r="R6352"/>
      <c r="S6352"/>
      <c r="T6352"/>
      <c r="U6352"/>
      <c r="V6352"/>
      <c r="W6352"/>
      <c r="X6352"/>
      <c r="Y6352"/>
      <c r="Z6352"/>
      <c r="AA6352"/>
      <c r="AB6352"/>
      <c r="AC6352"/>
      <c r="AD6352"/>
      <c r="AE6352"/>
      <c r="AF6352"/>
      <c r="AG6352"/>
      <c r="AH6352"/>
      <c r="AI6352"/>
      <c r="AJ6352"/>
      <c r="AK6352"/>
      <c r="AL6352"/>
      <c r="AM6352"/>
      <c r="AN6352"/>
      <c r="AO6352"/>
      <c r="AP6352"/>
      <c r="AQ6352"/>
      <c r="AR6352"/>
      <c r="AS6352"/>
      <c r="AT6352"/>
      <c r="AU6352"/>
      <c r="AV6352"/>
      <c r="AW6352"/>
      <c r="AX6352"/>
      <c r="AY6352"/>
      <c r="AZ6352"/>
      <c r="BA6352"/>
      <c r="BB6352"/>
      <c r="BC6352"/>
      <c r="BD6352"/>
      <c r="BE6352"/>
      <c r="BF6352"/>
      <c r="BG6352"/>
      <c r="BH6352"/>
      <c r="BI6352"/>
      <c r="BJ6352"/>
      <c r="BK6352"/>
      <c r="BL6352"/>
      <c r="BM6352"/>
      <c r="BN6352"/>
      <c r="BO6352"/>
      <c r="BP6352"/>
      <c r="BQ6352"/>
      <c r="BR6352"/>
      <c r="BS6352"/>
      <c r="BT6352"/>
      <c r="BU6352"/>
      <c r="BV6352"/>
      <c r="BW6352"/>
      <c r="BX6352"/>
      <c r="BY6352"/>
      <c r="BZ6352"/>
      <c r="CA6352"/>
      <c r="CB6352"/>
      <c r="CC6352"/>
      <c r="CD6352"/>
      <c r="CE6352"/>
      <c r="CF6352"/>
      <c r="CG6352"/>
      <c r="CH6352"/>
      <c r="CI6352"/>
      <c r="CJ6352"/>
      <c r="CK6352"/>
      <c r="CL6352"/>
      <c r="CM6352"/>
      <c r="CN6352"/>
      <c r="CO6352"/>
      <c r="CP6352"/>
      <c r="CQ6352"/>
      <c r="CR6352"/>
      <c r="CS6352"/>
      <c r="CT6352"/>
      <c r="CU6352"/>
      <c r="CV6352"/>
    </row>
    <row r="6353" spans="10:100" x14ac:dyDescent="0.25">
      <c r="J6353"/>
      <c r="K6353"/>
      <c r="L6353"/>
      <c r="M6353"/>
      <c r="N6353"/>
      <c r="O6353"/>
      <c r="P6353"/>
      <c r="Q6353"/>
      <c r="R6353"/>
      <c r="S6353"/>
      <c r="T6353"/>
      <c r="U6353"/>
      <c r="V6353"/>
      <c r="W6353"/>
      <c r="X6353"/>
      <c r="Y6353"/>
      <c r="Z6353"/>
      <c r="AA6353"/>
      <c r="AB6353"/>
      <c r="AC6353"/>
      <c r="AD6353"/>
      <c r="AE6353"/>
      <c r="AF6353"/>
      <c r="AG6353"/>
      <c r="AH6353"/>
      <c r="AI6353"/>
      <c r="AJ6353"/>
      <c r="AK6353"/>
      <c r="AL6353"/>
      <c r="AM6353"/>
      <c r="AN6353"/>
      <c r="AO6353"/>
      <c r="AP6353"/>
      <c r="AQ6353"/>
      <c r="AR6353"/>
      <c r="AS6353"/>
      <c r="AT6353"/>
      <c r="AU6353"/>
      <c r="AV6353"/>
      <c r="AW6353"/>
      <c r="AX6353"/>
      <c r="AY6353"/>
      <c r="AZ6353"/>
      <c r="BA6353"/>
      <c r="BB6353"/>
      <c r="BC6353"/>
      <c r="BD6353"/>
      <c r="BE6353"/>
      <c r="BF6353"/>
      <c r="BG6353"/>
      <c r="BH6353"/>
      <c r="BI6353"/>
      <c r="BJ6353"/>
      <c r="BK6353"/>
      <c r="BL6353"/>
      <c r="BM6353"/>
      <c r="BN6353"/>
      <c r="BO6353"/>
      <c r="BP6353"/>
      <c r="BQ6353"/>
      <c r="BR6353"/>
      <c r="BS6353"/>
      <c r="BT6353"/>
      <c r="BU6353"/>
      <c r="BV6353"/>
      <c r="BW6353"/>
      <c r="BX6353"/>
      <c r="BY6353"/>
      <c r="BZ6353"/>
      <c r="CA6353"/>
      <c r="CB6353"/>
      <c r="CC6353"/>
      <c r="CD6353"/>
      <c r="CE6353"/>
      <c r="CF6353"/>
      <c r="CG6353"/>
      <c r="CH6353"/>
      <c r="CI6353"/>
      <c r="CJ6353"/>
      <c r="CK6353"/>
      <c r="CL6353"/>
      <c r="CM6353"/>
      <c r="CN6353"/>
      <c r="CO6353"/>
      <c r="CP6353"/>
      <c r="CQ6353"/>
      <c r="CR6353"/>
      <c r="CS6353"/>
      <c r="CT6353"/>
      <c r="CU6353"/>
      <c r="CV6353"/>
    </row>
    <row r="6354" spans="10:100" x14ac:dyDescent="0.25">
      <c r="J6354"/>
      <c r="K6354"/>
      <c r="L6354"/>
      <c r="M6354"/>
      <c r="N6354"/>
      <c r="O6354"/>
      <c r="P6354"/>
      <c r="Q6354"/>
      <c r="R6354"/>
      <c r="S6354"/>
      <c r="T6354"/>
      <c r="U6354"/>
      <c r="V6354"/>
      <c r="W6354"/>
      <c r="X6354"/>
      <c r="Y6354"/>
      <c r="Z6354"/>
      <c r="AA6354"/>
      <c r="AB6354"/>
      <c r="AC6354"/>
      <c r="AD6354"/>
      <c r="AE6354"/>
      <c r="AF6354"/>
      <c r="AG6354"/>
      <c r="AH6354"/>
      <c r="AI6354"/>
      <c r="AJ6354"/>
      <c r="AK6354"/>
      <c r="AL6354"/>
      <c r="AM6354"/>
      <c r="AN6354"/>
      <c r="AO6354"/>
      <c r="AP6354"/>
      <c r="AQ6354"/>
      <c r="AR6354"/>
      <c r="AS6354"/>
      <c r="AT6354"/>
      <c r="AU6354"/>
      <c r="AV6354"/>
      <c r="AW6354"/>
      <c r="AX6354"/>
      <c r="AY6354"/>
      <c r="AZ6354"/>
      <c r="BA6354"/>
      <c r="BB6354"/>
      <c r="BC6354"/>
      <c r="BD6354"/>
      <c r="BE6354"/>
      <c r="BF6354"/>
      <c r="BG6354"/>
      <c r="BH6354"/>
      <c r="BI6354"/>
      <c r="BJ6354"/>
      <c r="BK6354"/>
      <c r="BL6354"/>
      <c r="BM6354"/>
      <c r="BN6354"/>
      <c r="BO6354"/>
      <c r="BP6354"/>
      <c r="BQ6354"/>
      <c r="BR6354"/>
      <c r="BS6354"/>
      <c r="BT6354"/>
      <c r="BU6354"/>
      <c r="BV6354"/>
      <c r="BW6354"/>
      <c r="BX6354"/>
      <c r="BY6354"/>
      <c r="BZ6354"/>
      <c r="CA6354"/>
      <c r="CB6354"/>
      <c r="CC6354"/>
      <c r="CD6354"/>
      <c r="CE6354"/>
      <c r="CF6354"/>
      <c r="CG6354"/>
      <c r="CH6354"/>
      <c r="CI6354"/>
      <c r="CJ6354"/>
      <c r="CK6354"/>
      <c r="CL6354"/>
      <c r="CM6354"/>
      <c r="CN6354"/>
      <c r="CO6354"/>
      <c r="CP6354"/>
      <c r="CQ6354"/>
      <c r="CR6354"/>
      <c r="CS6354"/>
      <c r="CT6354"/>
      <c r="CU6354"/>
      <c r="CV6354"/>
    </row>
    <row r="6355" spans="10:100" x14ac:dyDescent="0.25">
      <c r="J6355"/>
      <c r="K6355"/>
      <c r="L6355"/>
      <c r="M6355"/>
      <c r="N6355"/>
      <c r="O6355"/>
      <c r="P6355"/>
      <c r="Q6355"/>
      <c r="R6355"/>
      <c r="S6355"/>
      <c r="T6355"/>
      <c r="U6355"/>
      <c r="V6355"/>
      <c r="W6355"/>
      <c r="X6355"/>
      <c r="Y6355"/>
      <c r="Z6355"/>
      <c r="AA6355"/>
      <c r="AB6355"/>
      <c r="AC6355"/>
      <c r="AD6355"/>
      <c r="AE6355"/>
      <c r="AF6355"/>
      <c r="AG6355"/>
      <c r="AH6355"/>
      <c r="AI6355"/>
      <c r="AJ6355"/>
      <c r="AK6355"/>
      <c r="AL6355"/>
      <c r="AM6355"/>
      <c r="AN6355"/>
      <c r="AO6355"/>
      <c r="AP6355"/>
      <c r="AQ6355"/>
      <c r="AR6355"/>
      <c r="AS6355"/>
      <c r="AT6355"/>
      <c r="AU6355"/>
      <c r="AV6355"/>
      <c r="AW6355"/>
      <c r="AX6355"/>
      <c r="AY6355"/>
      <c r="AZ6355"/>
      <c r="BA6355"/>
      <c r="BB6355"/>
      <c r="BC6355"/>
      <c r="BD6355"/>
      <c r="BE6355"/>
      <c r="BF6355"/>
      <c r="BG6355"/>
      <c r="BH6355"/>
      <c r="BI6355"/>
      <c r="BJ6355"/>
      <c r="BK6355"/>
      <c r="BL6355"/>
      <c r="BM6355"/>
      <c r="BN6355"/>
      <c r="BO6355"/>
      <c r="BP6355"/>
      <c r="BQ6355"/>
      <c r="BR6355"/>
      <c r="BS6355"/>
      <c r="BT6355"/>
      <c r="BU6355"/>
      <c r="BV6355"/>
      <c r="BW6355"/>
      <c r="BX6355"/>
      <c r="BY6355"/>
      <c r="BZ6355"/>
      <c r="CA6355"/>
      <c r="CB6355"/>
      <c r="CC6355"/>
      <c r="CD6355"/>
      <c r="CE6355"/>
      <c r="CF6355"/>
      <c r="CG6355"/>
      <c r="CH6355"/>
      <c r="CI6355"/>
      <c r="CJ6355"/>
      <c r="CK6355"/>
      <c r="CL6355"/>
      <c r="CM6355"/>
      <c r="CN6355"/>
      <c r="CO6355"/>
      <c r="CP6355"/>
      <c r="CQ6355"/>
      <c r="CR6355"/>
      <c r="CS6355"/>
      <c r="CT6355"/>
      <c r="CU6355"/>
      <c r="CV6355"/>
    </row>
    <row r="6356" spans="10:100" x14ac:dyDescent="0.25">
      <c r="J6356"/>
      <c r="K6356"/>
      <c r="L6356"/>
      <c r="M6356"/>
      <c r="N6356"/>
      <c r="O6356"/>
      <c r="P6356"/>
      <c r="Q6356"/>
      <c r="R6356"/>
      <c r="S6356"/>
      <c r="T6356"/>
      <c r="U6356"/>
      <c r="V6356"/>
      <c r="W6356"/>
      <c r="X6356"/>
      <c r="Y6356"/>
      <c r="Z6356"/>
      <c r="AA6356"/>
      <c r="AB6356"/>
      <c r="AC6356"/>
      <c r="AD6356"/>
      <c r="AE6356"/>
      <c r="AF6356"/>
      <c r="AG6356"/>
      <c r="AH6356"/>
      <c r="AI6356"/>
      <c r="AJ6356"/>
      <c r="AK6356"/>
      <c r="AL6356"/>
      <c r="AM6356"/>
      <c r="AN6356"/>
      <c r="AO6356"/>
      <c r="AP6356"/>
      <c r="AQ6356"/>
      <c r="AR6356"/>
      <c r="AS6356"/>
      <c r="AT6356"/>
      <c r="AU6356"/>
      <c r="AV6356"/>
      <c r="AW6356"/>
      <c r="AX6356"/>
      <c r="AY6356"/>
      <c r="AZ6356"/>
      <c r="BA6356"/>
      <c r="BB6356"/>
      <c r="BC6356"/>
      <c r="BD6356"/>
      <c r="BE6356"/>
      <c r="BF6356"/>
      <c r="BG6356"/>
      <c r="BH6356"/>
      <c r="BI6356"/>
      <c r="BJ6356"/>
      <c r="BK6356"/>
      <c r="BL6356"/>
      <c r="BM6356"/>
      <c r="BN6356"/>
      <c r="BO6356"/>
      <c r="BP6356"/>
      <c r="BQ6356"/>
      <c r="BR6356"/>
      <c r="BS6356"/>
      <c r="BT6356"/>
      <c r="BU6356"/>
      <c r="BV6356"/>
      <c r="BW6356"/>
      <c r="BX6356"/>
      <c r="BY6356"/>
      <c r="BZ6356"/>
      <c r="CA6356"/>
      <c r="CB6356"/>
      <c r="CC6356"/>
      <c r="CD6356"/>
      <c r="CE6356"/>
      <c r="CF6356"/>
      <c r="CG6356"/>
      <c r="CH6356"/>
      <c r="CI6356"/>
      <c r="CJ6356"/>
      <c r="CK6356"/>
      <c r="CL6356"/>
      <c r="CM6356"/>
      <c r="CN6356"/>
      <c r="CO6356"/>
      <c r="CP6356"/>
      <c r="CQ6356"/>
      <c r="CR6356"/>
      <c r="CS6356"/>
      <c r="CT6356"/>
      <c r="CU6356"/>
      <c r="CV6356"/>
    </row>
    <row r="6357" spans="10:100" x14ac:dyDescent="0.25">
      <c r="J6357"/>
      <c r="K6357"/>
      <c r="L6357"/>
      <c r="M6357"/>
      <c r="N6357"/>
      <c r="O6357"/>
      <c r="P6357"/>
      <c r="Q6357"/>
      <c r="R6357"/>
      <c r="S6357"/>
      <c r="T6357"/>
      <c r="U6357"/>
      <c r="V6357"/>
      <c r="W6357"/>
      <c r="X6357"/>
      <c r="Y6357"/>
      <c r="Z6357"/>
      <c r="AA6357"/>
      <c r="AB6357"/>
      <c r="AC6357"/>
      <c r="AD6357"/>
      <c r="AE6357"/>
      <c r="AF6357"/>
      <c r="AG6357"/>
      <c r="AH6357"/>
      <c r="AI6357"/>
      <c r="AJ6357"/>
      <c r="AK6357"/>
      <c r="AL6357"/>
      <c r="AM6357"/>
      <c r="AN6357"/>
      <c r="AO6357"/>
      <c r="AP6357"/>
      <c r="AQ6357"/>
      <c r="AR6357"/>
      <c r="AS6357"/>
      <c r="AT6357"/>
      <c r="AU6357"/>
      <c r="AV6357"/>
      <c r="AW6357"/>
      <c r="AX6357"/>
      <c r="AY6357"/>
      <c r="AZ6357"/>
      <c r="BA6357"/>
      <c r="BB6357"/>
      <c r="BC6357"/>
      <c r="BD6357"/>
      <c r="BE6357"/>
      <c r="BF6357"/>
      <c r="BG6357"/>
      <c r="BH6357"/>
      <c r="BI6357"/>
      <c r="BJ6357"/>
      <c r="BK6357"/>
      <c r="BL6357"/>
      <c r="BM6357"/>
      <c r="BN6357"/>
      <c r="BO6357"/>
      <c r="BP6357"/>
      <c r="BQ6357"/>
      <c r="BR6357"/>
      <c r="BS6357"/>
      <c r="BT6357"/>
      <c r="BU6357"/>
      <c r="BV6357"/>
      <c r="BW6357"/>
      <c r="BX6357"/>
      <c r="BY6357"/>
      <c r="BZ6357"/>
      <c r="CA6357"/>
      <c r="CB6357"/>
      <c r="CC6357"/>
      <c r="CD6357"/>
      <c r="CE6357"/>
      <c r="CF6357"/>
      <c r="CG6357"/>
      <c r="CH6357"/>
      <c r="CI6357"/>
      <c r="CJ6357"/>
      <c r="CK6357"/>
      <c r="CL6357"/>
      <c r="CM6357"/>
      <c r="CN6357"/>
      <c r="CO6357"/>
      <c r="CP6357"/>
      <c r="CQ6357"/>
      <c r="CR6357"/>
      <c r="CS6357"/>
      <c r="CT6357"/>
      <c r="CU6357"/>
      <c r="CV6357"/>
    </row>
    <row r="6358" spans="10:100" x14ac:dyDescent="0.25">
      <c r="J6358"/>
      <c r="K6358"/>
      <c r="L6358"/>
      <c r="M6358"/>
      <c r="N6358"/>
      <c r="O6358"/>
      <c r="P6358"/>
      <c r="Q6358"/>
      <c r="R6358"/>
      <c r="S6358"/>
      <c r="T6358"/>
      <c r="U6358"/>
      <c r="V6358"/>
      <c r="W6358"/>
      <c r="X6358"/>
      <c r="Y6358"/>
      <c r="Z6358"/>
      <c r="AA6358"/>
      <c r="AB6358"/>
      <c r="AC6358"/>
      <c r="AD6358"/>
      <c r="AE6358"/>
      <c r="AF6358"/>
      <c r="AG6358"/>
      <c r="AH6358"/>
      <c r="AI6358"/>
      <c r="AJ6358"/>
      <c r="AK6358"/>
      <c r="AL6358"/>
      <c r="AM6358"/>
      <c r="AN6358"/>
      <c r="AO6358"/>
      <c r="AP6358"/>
      <c r="AQ6358"/>
      <c r="AR6358"/>
      <c r="AS6358"/>
      <c r="AT6358"/>
      <c r="AU6358"/>
      <c r="AV6358"/>
      <c r="AW6358"/>
      <c r="AX6358"/>
      <c r="AY6358"/>
      <c r="AZ6358"/>
      <c r="BA6358"/>
      <c r="BB6358"/>
      <c r="BC6358"/>
      <c r="BD6358"/>
      <c r="BE6358"/>
      <c r="BF6358"/>
      <c r="BG6358"/>
      <c r="BH6358"/>
      <c r="BI6358"/>
      <c r="BJ6358"/>
      <c r="BK6358"/>
      <c r="BL6358"/>
      <c r="BM6358"/>
      <c r="BN6358"/>
      <c r="BO6358"/>
      <c r="BP6358"/>
      <c r="BQ6358"/>
      <c r="BR6358"/>
      <c r="BS6358"/>
      <c r="BT6358"/>
      <c r="BU6358"/>
      <c r="BV6358"/>
      <c r="BW6358"/>
      <c r="BX6358"/>
      <c r="BY6358"/>
      <c r="BZ6358"/>
      <c r="CA6358"/>
      <c r="CB6358"/>
      <c r="CC6358"/>
      <c r="CD6358"/>
      <c r="CE6358"/>
      <c r="CF6358"/>
      <c r="CG6358"/>
      <c r="CH6358"/>
      <c r="CI6358"/>
      <c r="CJ6358"/>
      <c r="CK6358"/>
      <c r="CL6358"/>
      <c r="CM6358"/>
      <c r="CN6358"/>
      <c r="CO6358"/>
      <c r="CP6358"/>
      <c r="CQ6358"/>
      <c r="CR6358"/>
      <c r="CS6358"/>
      <c r="CT6358"/>
      <c r="CU6358"/>
      <c r="CV6358"/>
    </row>
    <row r="6359" spans="10:100" x14ac:dyDescent="0.25">
      <c r="J6359"/>
      <c r="K6359"/>
      <c r="L6359"/>
      <c r="M6359"/>
      <c r="N6359"/>
      <c r="O6359"/>
      <c r="P6359"/>
      <c r="Q6359"/>
      <c r="R6359"/>
      <c r="S6359"/>
      <c r="T6359"/>
      <c r="U6359"/>
      <c r="V6359"/>
      <c r="W6359"/>
      <c r="X6359"/>
      <c r="Y6359"/>
      <c r="Z6359"/>
      <c r="AA6359"/>
      <c r="AB6359"/>
      <c r="AC6359"/>
      <c r="AD6359"/>
      <c r="AE6359"/>
      <c r="AF6359"/>
      <c r="AG6359"/>
      <c r="AH6359"/>
      <c r="AI6359"/>
      <c r="AJ6359"/>
      <c r="AK6359"/>
      <c r="AL6359"/>
      <c r="AM6359"/>
      <c r="AN6359"/>
      <c r="AO6359"/>
      <c r="AP6359"/>
      <c r="AQ6359"/>
      <c r="AR6359"/>
      <c r="AS6359"/>
      <c r="AT6359"/>
      <c r="AU6359"/>
      <c r="AV6359"/>
      <c r="AW6359"/>
      <c r="AX6359"/>
      <c r="AY6359"/>
      <c r="AZ6359"/>
      <c r="BA6359"/>
      <c r="BB6359"/>
      <c r="BC6359"/>
      <c r="BD6359"/>
      <c r="BE6359"/>
      <c r="BF6359"/>
      <c r="BG6359"/>
      <c r="BH6359"/>
      <c r="BI6359"/>
      <c r="BJ6359"/>
      <c r="BK6359"/>
      <c r="BL6359"/>
      <c r="BM6359"/>
      <c r="BN6359"/>
      <c r="BO6359"/>
      <c r="BP6359"/>
      <c r="BQ6359"/>
      <c r="BR6359"/>
      <c r="BS6359"/>
      <c r="BT6359"/>
      <c r="BU6359"/>
      <c r="BV6359"/>
      <c r="BW6359"/>
      <c r="BX6359"/>
      <c r="BY6359"/>
      <c r="BZ6359"/>
      <c r="CA6359"/>
      <c r="CB6359"/>
      <c r="CC6359"/>
      <c r="CD6359"/>
      <c r="CE6359"/>
      <c r="CF6359"/>
      <c r="CG6359"/>
      <c r="CH6359"/>
      <c r="CI6359"/>
      <c r="CJ6359"/>
      <c r="CK6359"/>
      <c r="CL6359"/>
      <c r="CM6359"/>
      <c r="CN6359"/>
      <c r="CO6359"/>
      <c r="CP6359"/>
      <c r="CQ6359"/>
      <c r="CR6359"/>
      <c r="CS6359"/>
      <c r="CT6359"/>
      <c r="CU6359"/>
      <c r="CV6359"/>
    </row>
    <row r="6360" spans="10:100" x14ac:dyDescent="0.25">
      <c r="J6360"/>
      <c r="K6360"/>
      <c r="L6360"/>
      <c r="M6360"/>
      <c r="N6360"/>
      <c r="O6360"/>
      <c r="P6360"/>
      <c r="Q6360"/>
      <c r="R6360"/>
      <c r="S6360"/>
      <c r="T6360"/>
      <c r="U6360"/>
      <c r="V6360"/>
      <c r="W6360"/>
      <c r="X6360"/>
      <c r="Y6360"/>
      <c r="Z6360"/>
      <c r="AA6360"/>
      <c r="AB6360"/>
      <c r="AC6360"/>
      <c r="AD6360"/>
      <c r="AE6360"/>
      <c r="AF6360"/>
      <c r="AG6360"/>
      <c r="AH6360"/>
      <c r="AI6360"/>
      <c r="AJ6360"/>
      <c r="AK6360"/>
      <c r="AL6360"/>
      <c r="AM6360"/>
      <c r="AN6360"/>
      <c r="AO6360"/>
      <c r="AP6360"/>
      <c r="AQ6360"/>
      <c r="AR6360"/>
      <c r="AS6360"/>
      <c r="AT6360"/>
      <c r="AU6360"/>
      <c r="AV6360"/>
      <c r="AW6360"/>
      <c r="AX6360"/>
      <c r="AY6360"/>
      <c r="AZ6360"/>
      <c r="BA6360"/>
      <c r="BB6360"/>
      <c r="BC6360"/>
      <c r="BD6360"/>
      <c r="BE6360"/>
      <c r="BF6360"/>
      <c r="BG6360"/>
      <c r="BH6360"/>
      <c r="BI6360"/>
      <c r="BJ6360"/>
      <c r="BK6360"/>
      <c r="BL6360"/>
      <c r="BM6360"/>
      <c r="BN6360"/>
      <c r="BO6360"/>
      <c r="BP6360"/>
      <c r="BQ6360"/>
      <c r="BR6360"/>
      <c r="BS6360"/>
      <c r="BT6360"/>
      <c r="BU6360"/>
      <c r="BV6360"/>
      <c r="BW6360"/>
      <c r="BX6360"/>
      <c r="BY6360"/>
      <c r="BZ6360"/>
      <c r="CA6360"/>
      <c r="CB6360"/>
      <c r="CC6360"/>
      <c r="CD6360"/>
      <c r="CE6360"/>
      <c r="CF6360"/>
      <c r="CG6360"/>
      <c r="CH6360"/>
      <c r="CI6360"/>
      <c r="CJ6360"/>
      <c r="CK6360"/>
      <c r="CL6360"/>
      <c r="CM6360"/>
      <c r="CN6360"/>
      <c r="CO6360"/>
      <c r="CP6360"/>
      <c r="CQ6360"/>
      <c r="CR6360"/>
      <c r="CS6360"/>
      <c r="CT6360"/>
      <c r="CU6360"/>
      <c r="CV6360"/>
    </row>
    <row r="6361" spans="10:100" x14ac:dyDescent="0.25">
      <c r="J6361"/>
      <c r="K6361"/>
      <c r="L6361"/>
      <c r="M6361"/>
      <c r="N6361"/>
      <c r="O6361"/>
      <c r="P6361"/>
      <c r="Q6361"/>
      <c r="R6361"/>
      <c r="S6361"/>
      <c r="T6361"/>
      <c r="U6361"/>
      <c r="V6361"/>
      <c r="W6361"/>
      <c r="X6361"/>
      <c r="Y6361"/>
      <c r="Z6361"/>
      <c r="AA6361"/>
      <c r="AB6361"/>
      <c r="AC6361"/>
      <c r="AD6361"/>
      <c r="AE6361"/>
      <c r="AF6361"/>
      <c r="AG6361"/>
      <c r="AH6361"/>
      <c r="AI6361"/>
      <c r="AJ6361"/>
      <c r="AK6361"/>
      <c r="AL6361"/>
      <c r="AM6361"/>
      <c r="AN6361"/>
      <c r="AO6361"/>
      <c r="AP6361"/>
      <c r="AQ6361"/>
      <c r="AR6361"/>
      <c r="AS6361"/>
      <c r="AT6361"/>
      <c r="AU6361"/>
      <c r="AV6361"/>
      <c r="AW6361"/>
      <c r="AX6361"/>
      <c r="AY6361"/>
      <c r="AZ6361"/>
      <c r="BA6361"/>
      <c r="BB6361"/>
      <c r="BC6361"/>
      <c r="BD6361"/>
      <c r="BE6361"/>
      <c r="BF6361"/>
      <c r="BG6361"/>
      <c r="BH6361"/>
      <c r="BI6361"/>
      <c r="BJ6361"/>
      <c r="BK6361"/>
      <c r="BL6361"/>
      <c r="BM6361"/>
      <c r="BN6361"/>
      <c r="BO6361"/>
      <c r="BP6361"/>
      <c r="BQ6361"/>
      <c r="BR6361"/>
      <c r="BS6361"/>
      <c r="BT6361"/>
      <c r="BU6361"/>
      <c r="BV6361"/>
      <c r="BW6361"/>
      <c r="BX6361"/>
      <c r="BY6361"/>
      <c r="BZ6361"/>
      <c r="CA6361"/>
      <c r="CB6361"/>
      <c r="CC6361"/>
      <c r="CD6361"/>
      <c r="CE6361"/>
      <c r="CF6361"/>
      <c r="CG6361"/>
      <c r="CH6361"/>
      <c r="CI6361"/>
      <c r="CJ6361"/>
      <c r="CK6361"/>
      <c r="CL6361"/>
      <c r="CM6361"/>
      <c r="CN6361"/>
      <c r="CO6361"/>
      <c r="CP6361"/>
      <c r="CQ6361"/>
      <c r="CR6361"/>
      <c r="CS6361"/>
      <c r="CT6361"/>
      <c r="CU6361"/>
      <c r="CV6361"/>
    </row>
    <row r="6362" spans="10:100" x14ac:dyDescent="0.25">
      <c r="J6362"/>
      <c r="K6362"/>
      <c r="L6362"/>
      <c r="M6362"/>
      <c r="N6362"/>
      <c r="O6362"/>
      <c r="P6362"/>
      <c r="Q6362"/>
      <c r="R6362"/>
      <c r="S6362"/>
      <c r="T6362"/>
      <c r="U6362"/>
      <c r="V6362"/>
      <c r="W6362"/>
      <c r="X6362"/>
      <c r="Y6362"/>
      <c r="Z6362"/>
      <c r="AA6362"/>
      <c r="AB6362"/>
      <c r="AC6362"/>
      <c r="AD6362"/>
      <c r="AE6362"/>
      <c r="AF6362"/>
      <c r="AG6362"/>
      <c r="AH6362"/>
      <c r="AI6362"/>
      <c r="AJ6362"/>
      <c r="AK6362"/>
      <c r="AL6362"/>
      <c r="AM6362"/>
      <c r="AN6362"/>
      <c r="AO6362"/>
      <c r="AP6362"/>
      <c r="AQ6362"/>
      <c r="AR6362"/>
      <c r="AS6362"/>
      <c r="AT6362"/>
      <c r="AU6362"/>
      <c r="AV6362"/>
      <c r="AW6362"/>
      <c r="AX6362"/>
      <c r="AY6362"/>
      <c r="AZ6362"/>
      <c r="BA6362"/>
      <c r="BB6362"/>
      <c r="BC6362"/>
      <c r="BD6362"/>
      <c r="BE6362"/>
      <c r="BF6362"/>
      <c r="BG6362"/>
      <c r="BH6362"/>
      <c r="BI6362"/>
      <c r="BJ6362"/>
      <c r="BK6362"/>
      <c r="BL6362"/>
      <c r="BM6362"/>
      <c r="BN6362"/>
      <c r="BO6362"/>
      <c r="BP6362"/>
      <c r="BQ6362"/>
      <c r="BR6362"/>
      <c r="BS6362"/>
      <c r="BT6362"/>
      <c r="BU6362"/>
      <c r="BV6362"/>
      <c r="BW6362"/>
      <c r="BX6362"/>
      <c r="BY6362"/>
      <c r="BZ6362"/>
      <c r="CA6362"/>
      <c r="CB6362"/>
      <c r="CC6362"/>
      <c r="CD6362"/>
      <c r="CE6362"/>
      <c r="CF6362"/>
      <c r="CG6362"/>
      <c r="CH6362"/>
      <c r="CI6362"/>
      <c r="CJ6362"/>
      <c r="CK6362"/>
      <c r="CL6362"/>
      <c r="CM6362"/>
      <c r="CN6362"/>
      <c r="CO6362"/>
      <c r="CP6362"/>
      <c r="CQ6362"/>
      <c r="CR6362"/>
      <c r="CS6362"/>
      <c r="CT6362"/>
      <c r="CU6362"/>
      <c r="CV6362"/>
    </row>
    <row r="6363" spans="10:100" x14ac:dyDescent="0.25">
      <c r="J6363"/>
      <c r="K6363"/>
      <c r="L6363"/>
      <c r="M6363"/>
      <c r="N6363"/>
      <c r="O6363"/>
      <c r="P6363"/>
      <c r="Q6363"/>
      <c r="R6363"/>
      <c r="S6363"/>
      <c r="T6363"/>
      <c r="U6363"/>
      <c r="V6363"/>
      <c r="W6363"/>
      <c r="X6363"/>
      <c r="Y6363"/>
      <c r="Z6363"/>
      <c r="AA6363"/>
      <c r="AB6363"/>
      <c r="AC6363"/>
      <c r="AD6363"/>
      <c r="AE6363"/>
      <c r="AF6363"/>
      <c r="AG6363"/>
      <c r="AH6363"/>
      <c r="AI6363"/>
      <c r="AJ6363"/>
      <c r="AK6363"/>
      <c r="AL6363"/>
      <c r="AM6363"/>
      <c r="AN6363"/>
      <c r="AO6363"/>
      <c r="AP6363"/>
      <c r="AQ6363"/>
      <c r="AR6363"/>
      <c r="AS6363"/>
      <c r="AT6363"/>
      <c r="AU6363"/>
      <c r="AV6363"/>
      <c r="AW6363"/>
      <c r="AX6363"/>
      <c r="AY6363"/>
      <c r="AZ6363"/>
      <c r="BA6363"/>
      <c r="BB6363"/>
      <c r="BC6363"/>
      <c r="BD6363"/>
      <c r="BE6363"/>
      <c r="BF6363"/>
      <c r="BG6363"/>
      <c r="BH6363"/>
      <c r="BI6363"/>
      <c r="BJ6363"/>
      <c r="BK6363"/>
      <c r="BL6363"/>
      <c r="BM6363"/>
      <c r="BN6363"/>
      <c r="BO6363"/>
      <c r="BP6363"/>
      <c r="BQ6363"/>
      <c r="BR6363"/>
      <c r="BS6363"/>
      <c r="BT6363"/>
      <c r="BU6363"/>
      <c r="BV6363"/>
      <c r="BW6363"/>
      <c r="BX6363"/>
      <c r="BY6363"/>
      <c r="BZ6363"/>
      <c r="CA6363"/>
      <c r="CB6363"/>
      <c r="CC6363"/>
      <c r="CD6363"/>
      <c r="CE6363"/>
      <c r="CF6363"/>
      <c r="CG6363"/>
      <c r="CH6363"/>
      <c r="CI6363"/>
      <c r="CJ6363"/>
      <c r="CK6363"/>
      <c r="CL6363"/>
      <c r="CM6363"/>
      <c r="CN6363"/>
      <c r="CO6363"/>
      <c r="CP6363"/>
      <c r="CQ6363"/>
      <c r="CR6363"/>
      <c r="CS6363"/>
      <c r="CT6363"/>
      <c r="CU6363"/>
      <c r="CV6363"/>
    </row>
    <row r="6364" spans="10:100" x14ac:dyDescent="0.25">
      <c r="J6364"/>
      <c r="K6364"/>
      <c r="L6364"/>
      <c r="M6364"/>
      <c r="N6364"/>
      <c r="O6364"/>
      <c r="P6364"/>
      <c r="Q6364"/>
      <c r="R6364"/>
      <c r="S6364"/>
      <c r="T6364"/>
      <c r="U6364"/>
      <c r="V6364"/>
      <c r="W6364"/>
      <c r="X6364"/>
      <c r="Y6364"/>
      <c r="Z6364"/>
      <c r="AA6364"/>
      <c r="AB6364"/>
      <c r="AC6364"/>
      <c r="AD6364"/>
      <c r="AE6364"/>
      <c r="AF6364"/>
      <c r="AG6364"/>
      <c r="AH6364"/>
      <c r="AI6364"/>
      <c r="AJ6364"/>
      <c r="AK6364"/>
      <c r="AL6364"/>
      <c r="AM6364"/>
      <c r="AN6364"/>
      <c r="AO6364"/>
      <c r="AP6364"/>
      <c r="AQ6364"/>
      <c r="AR6364"/>
      <c r="AS6364"/>
      <c r="AT6364"/>
      <c r="AU6364"/>
      <c r="AV6364"/>
      <c r="AW6364"/>
      <c r="AX6364"/>
      <c r="AY6364"/>
      <c r="AZ6364"/>
      <c r="BA6364"/>
      <c r="BB6364"/>
      <c r="BC6364"/>
      <c r="BD6364"/>
      <c r="BE6364"/>
      <c r="BF6364"/>
      <c r="BG6364"/>
      <c r="BH6364"/>
      <c r="BI6364"/>
      <c r="BJ6364"/>
      <c r="BK6364"/>
      <c r="BL6364"/>
      <c r="BM6364"/>
      <c r="BN6364"/>
      <c r="BO6364"/>
      <c r="BP6364"/>
      <c r="BQ6364"/>
      <c r="BR6364"/>
      <c r="BS6364"/>
      <c r="BT6364"/>
      <c r="BU6364"/>
      <c r="BV6364"/>
      <c r="BW6364"/>
      <c r="BX6364"/>
      <c r="BY6364"/>
      <c r="BZ6364"/>
      <c r="CA6364"/>
      <c r="CB6364"/>
      <c r="CC6364"/>
      <c r="CD6364"/>
      <c r="CE6364"/>
      <c r="CF6364"/>
      <c r="CG6364"/>
      <c r="CH6364"/>
      <c r="CI6364"/>
      <c r="CJ6364"/>
      <c r="CK6364"/>
      <c r="CL6364"/>
      <c r="CM6364"/>
      <c r="CN6364"/>
      <c r="CO6364"/>
      <c r="CP6364"/>
      <c r="CQ6364"/>
      <c r="CR6364"/>
      <c r="CS6364"/>
      <c r="CT6364"/>
      <c r="CU6364"/>
      <c r="CV6364"/>
    </row>
    <row r="6365" spans="10:100" x14ac:dyDescent="0.25">
      <c r="J6365"/>
      <c r="K6365"/>
      <c r="L6365"/>
      <c r="M6365"/>
      <c r="N6365"/>
      <c r="O6365"/>
      <c r="P6365"/>
      <c r="Q6365"/>
      <c r="R6365"/>
      <c r="S6365"/>
      <c r="T6365"/>
      <c r="U6365"/>
      <c r="V6365"/>
      <c r="W6365"/>
      <c r="X6365"/>
      <c r="Y6365"/>
      <c r="Z6365"/>
      <c r="AA6365"/>
      <c r="AB6365"/>
      <c r="AC6365"/>
      <c r="AD6365"/>
      <c r="AE6365"/>
      <c r="AF6365"/>
      <c r="AG6365"/>
      <c r="AH6365"/>
      <c r="AI6365"/>
      <c r="AJ6365"/>
      <c r="AK6365"/>
      <c r="AL6365"/>
      <c r="AM6365"/>
      <c r="AN6365"/>
      <c r="AO6365"/>
      <c r="AP6365"/>
      <c r="AQ6365"/>
      <c r="AR6365"/>
      <c r="AS6365"/>
      <c r="AT6365"/>
      <c r="AU6365"/>
      <c r="AV6365"/>
      <c r="AW6365"/>
      <c r="AX6365"/>
      <c r="AY6365"/>
      <c r="AZ6365"/>
      <c r="BA6365"/>
      <c r="BB6365"/>
      <c r="BC6365"/>
      <c r="BD6365"/>
      <c r="BE6365"/>
      <c r="BF6365"/>
      <c r="BG6365"/>
      <c r="BH6365"/>
      <c r="BI6365"/>
      <c r="BJ6365"/>
      <c r="BK6365"/>
      <c r="BL6365"/>
      <c r="BM6365"/>
      <c r="BN6365"/>
      <c r="BO6365"/>
      <c r="BP6365"/>
      <c r="BQ6365"/>
      <c r="BR6365"/>
      <c r="BS6365"/>
      <c r="BT6365"/>
      <c r="BU6365"/>
      <c r="BV6365"/>
      <c r="BW6365"/>
      <c r="BX6365"/>
      <c r="BY6365"/>
      <c r="BZ6365"/>
      <c r="CA6365"/>
      <c r="CB6365"/>
      <c r="CC6365"/>
      <c r="CD6365"/>
      <c r="CE6365"/>
      <c r="CF6365"/>
      <c r="CG6365"/>
      <c r="CH6365"/>
      <c r="CI6365"/>
      <c r="CJ6365"/>
      <c r="CK6365"/>
      <c r="CL6365"/>
      <c r="CM6365"/>
      <c r="CN6365"/>
      <c r="CO6365"/>
      <c r="CP6365"/>
      <c r="CQ6365"/>
      <c r="CR6365"/>
      <c r="CS6365"/>
      <c r="CT6365"/>
      <c r="CU6365"/>
      <c r="CV6365"/>
    </row>
    <row r="6366" spans="10:100" x14ac:dyDescent="0.25">
      <c r="J6366"/>
      <c r="K6366"/>
      <c r="L6366"/>
      <c r="M6366"/>
      <c r="N6366"/>
      <c r="O6366"/>
      <c r="P6366"/>
      <c r="Q6366"/>
      <c r="R6366"/>
      <c r="S6366"/>
      <c r="T6366"/>
      <c r="U6366"/>
      <c r="V6366"/>
      <c r="W6366"/>
      <c r="X6366"/>
      <c r="Y6366"/>
      <c r="Z6366"/>
      <c r="AA6366"/>
      <c r="AB6366"/>
      <c r="AC6366"/>
      <c r="AD6366"/>
      <c r="AE6366"/>
      <c r="AF6366"/>
      <c r="AG6366"/>
      <c r="AH6366"/>
      <c r="AI6366"/>
      <c r="AJ6366"/>
      <c r="AK6366"/>
      <c r="AL6366"/>
      <c r="AM6366"/>
      <c r="AN6366"/>
      <c r="AO6366"/>
      <c r="AP6366"/>
      <c r="AQ6366"/>
      <c r="AR6366"/>
      <c r="AS6366"/>
      <c r="AT6366"/>
      <c r="AU6366"/>
      <c r="AV6366"/>
      <c r="AW6366"/>
      <c r="AX6366"/>
      <c r="AY6366"/>
      <c r="AZ6366"/>
      <c r="BA6366"/>
      <c r="BB6366"/>
      <c r="BC6366"/>
      <c r="BD6366"/>
      <c r="BE6366"/>
      <c r="BF6366"/>
      <c r="BG6366"/>
      <c r="BH6366"/>
      <c r="BI6366"/>
      <c r="BJ6366"/>
      <c r="BK6366"/>
      <c r="BL6366"/>
      <c r="BM6366"/>
      <c r="BN6366"/>
      <c r="BO6366"/>
      <c r="BP6366"/>
      <c r="BQ6366"/>
      <c r="BR6366"/>
      <c r="BS6366"/>
      <c r="BT6366"/>
      <c r="BU6366"/>
      <c r="BV6366"/>
      <c r="BW6366"/>
      <c r="BX6366"/>
      <c r="BY6366"/>
      <c r="BZ6366"/>
      <c r="CA6366"/>
      <c r="CB6366"/>
      <c r="CC6366"/>
      <c r="CD6366"/>
      <c r="CE6366"/>
      <c r="CF6366"/>
      <c r="CG6366"/>
      <c r="CH6366"/>
      <c r="CI6366"/>
      <c r="CJ6366"/>
      <c r="CK6366"/>
      <c r="CL6366"/>
      <c r="CM6366"/>
      <c r="CN6366"/>
      <c r="CO6366"/>
      <c r="CP6366"/>
      <c r="CQ6366"/>
      <c r="CR6366"/>
      <c r="CS6366"/>
      <c r="CT6366"/>
      <c r="CU6366"/>
      <c r="CV6366"/>
    </row>
    <row r="6367" spans="10:100" x14ac:dyDescent="0.25">
      <c r="J6367"/>
      <c r="K6367"/>
      <c r="L6367"/>
      <c r="M6367"/>
      <c r="N6367"/>
      <c r="O6367"/>
      <c r="P6367"/>
      <c r="Q6367"/>
      <c r="R6367"/>
      <c r="S6367"/>
      <c r="T6367"/>
      <c r="U6367"/>
      <c r="V6367"/>
      <c r="W6367"/>
      <c r="X6367"/>
      <c r="Y6367"/>
      <c r="Z6367"/>
      <c r="AA6367"/>
      <c r="AB6367"/>
      <c r="AC6367"/>
      <c r="AD6367"/>
      <c r="AE6367"/>
      <c r="AF6367"/>
      <c r="AG6367"/>
      <c r="AH6367"/>
      <c r="AI6367"/>
      <c r="AJ6367"/>
      <c r="AK6367"/>
      <c r="AL6367"/>
      <c r="AM6367"/>
      <c r="AN6367"/>
      <c r="AO6367"/>
      <c r="AP6367"/>
      <c r="AQ6367"/>
      <c r="AR6367"/>
      <c r="AS6367"/>
      <c r="AT6367"/>
      <c r="AU6367"/>
      <c r="AV6367"/>
      <c r="AW6367"/>
      <c r="AX6367"/>
      <c r="AY6367"/>
      <c r="AZ6367"/>
      <c r="BA6367"/>
      <c r="BB6367"/>
      <c r="BC6367"/>
      <c r="BD6367"/>
      <c r="BE6367"/>
      <c r="BF6367"/>
      <c r="BG6367"/>
      <c r="BH6367"/>
      <c r="BI6367"/>
      <c r="BJ6367"/>
      <c r="BK6367"/>
      <c r="BL6367"/>
      <c r="BM6367"/>
      <c r="BN6367"/>
      <c r="BO6367"/>
      <c r="BP6367"/>
      <c r="BQ6367"/>
      <c r="BR6367"/>
      <c r="BS6367"/>
      <c r="BT6367"/>
      <c r="BU6367"/>
      <c r="BV6367"/>
      <c r="BW6367"/>
      <c r="BX6367"/>
      <c r="BY6367"/>
      <c r="BZ6367"/>
      <c r="CA6367"/>
      <c r="CB6367"/>
      <c r="CC6367"/>
      <c r="CD6367"/>
      <c r="CE6367"/>
      <c r="CF6367"/>
      <c r="CG6367"/>
      <c r="CH6367"/>
      <c r="CI6367"/>
      <c r="CJ6367"/>
      <c r="CK6367"/>
      <c r="CL6367"/>
      <c r="CM6367"/>
      <c r="CN6367"/>
      <c r="CO6367"/>
      <c r="CP6367"/>
      <c r="CQ6367"/>
      <c r="CR6367"/>
      <c r="CS6367"/>
      <c r="CT6367"/>
      <c r="CU6367"/>
      <c r="CV6367"/>
    </row>
    <row r="6368" spans="10:100" x14ac:dyDescent="0.25">
      <c r="J6368"/>
      <c r="K6368"/>
      <c r="L6368"/>
      <c r="M6368"/>
      <c r="N6368"/>
      <c r="O6368"/>
      <c r="P6368"/>
      <c r="Q6368"/>
      <c r="R6368"/>
      <c r="S6368"/>
      <c r="T6368"/>
      <c r="U6368"/>
      <c r="V6368"/>
      <c r="W6368"/>
      <c r="X6368"/>
      <c r="Y6368"/>
      <c r="Z6368"/>
      <c r="AA6368"/>
      <c r="AB6368"/>
      <c r="AC6368"/>
      <c r="AD6368"/>
      <c r="AE6368"/>
      <c r="AF6368"/>
      <c r="AG6368"/>
      <c r="AH6368"/>
      <c r="AI6368"/>
      <c r="AJ6368"/>
      <c r="AK6368"/>
      <c r="AL6368"/>
      <c r="AM6368"/>
      <c r="AN6368"/>
      <c r="AO6368"/>
      <c r="AP6368"/>
      <c r="AQ6368"/>
      <c r="AR6368"/>
      <c r="AS6368"/>
      <c r="AT6368"/>
      <c r="AU6368"/>
      <c r="AV6368"/>
      <c r="AW6368"/>
      <c r="AX6368"/>
      <c r="AY6368"/>
      <c r="AZ6368"/>
      <c r="BA6368"/>
      <c r="BB6368"/>
      <c r="BC6368"/>
      <c r="BD6368"/>
      <c r="BE6368"/>
      <c r="BF6368"/>
      <c r="BG6368"/>
      <c r="BH6368"/>
      <c r="BI6368"/>
      <c r="BJ6368"/>
      <c r="BK6368"/>
      <c r="BL6368"/>
      <c r="BM6368"/>
      <c r="BN6368"/>
      <c r="BO6368"/>
      <c r="BP6368"/>
      <c r="BQ6368"/>
      <c r="BR6368"/>
      <c r="BS6368"/>
      <c r="BT6368"/>
      <c r="BU6368"/>
      <c r="BV6368"/>
      <c r="BW6368"/>
      <c r="BX6368"/>
      <c r="BY6368"/>
      <c r="BZ6368"/>
      <c r="CA6368"/>
      <c r="CB6368"/>
      <c r="CC6368"/>
      <c r="CD6368"/>
      <c r="CE6368"/>
      <c r="CF6368"/>
      <c r="CG6368"/>
      <c r="CH6368"/>
      <c r="CI6368"/>
      <c r="CJ6368"/>
      <c r="CK6368"/>
      <c r="CL6368"/>
      <c r="CM6368"/>
      <c r="CN6368"/>
      <c r="CO6368"/>
      <c r="CP6368"/>
      <c r="CQ6368"/>
      <c r="CR6368"/>
      <c r="CS6368"/>
      <c r="CT6368"/>
      <c r="CU6368"/>
      <c r="CV6368"/>
    </row>
    <row r="6369" spans="10:100" x14ac:dyDescent="0.25">
      <c r="J6369"/>
      <c r="K6369"/>
      <c r="L6369"/>
      <c r="M6369"/>
      <c r="N6369"/>
      <c r="O6369"/>
      <c r="P6369"/>
      <c r="Q6369"/>
      <c r="R6369"/>
      <c r="S6369"/>
      <c r="T6369"/>
      <c r="U6369"/>
      <c r="V6369"/>
      <c r="W6369"/>
      <c r="X6369"/>
      <c r="Y6369"/>
      <c r="Z6369"/>
      <c r="AA6369"/>
      <c r="AB6369"/>
      <c r="AC6369"/>
      <c r="AD6369"/>
      <c r="AE6369"/>
      <c r="AF6369"/>
      <c r="AG6369"/>
      <c r="AH6369"/>
      <c r="AI6369"/>
      <c r="AJ6369"/>
      <c r="AK6369"/>
      <c r="AL6369"/>
      <c r="AM6369"/>
      <c r="AN6369"/>
      <c r="AO6369"/>
      <c r="AP6369"/>
      <c r="AQ6369"/>
      <c r="AR6369"/>
      <c r="AS6369"/>
      <c r="AT6369"/>
      <c r="AU6369"/>
      <c r="AV6369"/>
      <c r="AW6369"/>
      <c r="AX6369"/>
      <c r="AY6369"/>
      <c r="AZ6369"/>
      <c r="BA6369"/>
      <c r="BB6369"/>
      <c r="BC6369"/>
      <c r="BD6369"/>
      <c r="BE6369"/>
      <c r="BF6369"/>
      <c r="BG6369"/>
      <c r="BH6369"/>
      <c r="BI6369"/>
      <c r="BJ6369"/>
      <c r="BK6369"/>
      <c r="BL6369"/>
      <c r="BM6369"/>
      <c r="BN6369"/>
      <c r="BO6369"/>
      <c r="BP6369"/>
      <c r="BQ6369"/>
      <c r="BR6369"/>
      <c r="BS6369"/>
      <c r="BT6369"/>
      <c r="BU6369"/>
      <c r="BV6369"/>
      <c r="BW6369"/>
      <c r="BX6369"/>
      <c r="BY6369"/>
      <c r="BZ6369"/>
      <c r="CA6369"/>
      <c r="CB6369"/>
      <c r="CC6369"/>
      <c r="CD6369"/>
      <c r="CE6369"/>
      <c r="CF6369"/>
      <c r="CG6369"/>
      <c r="CH6369"/>
      <c r="CI6369"/>
      <c r="CJ6369"/>
      <c r="CK6369"/>
      <c r="CL6369"/>
      <c r="CM6369"/>
      <c r="CN6369"/>
      <c r="CO6369"/>
      <c r="CP6369"/>
      <c r="CQ6369"/>
      <c r="CR6369"/>
      <c r="CS6369"/>
      <c r="CT6369"/>
      <c r="CU6369"/>
      <c r="CV6369"/>
    </row>
    <row r="6370" spans="10:100" x14ac:dyDescent="0.25">
      <c r="J6370"/>
      <c r="K6370"/>
      <c r="L6370"/>
      <c r="M6370"/>
      <c r="N6370"/>
      <c r="O6370"/>
      <c r="P6370"/>
      <c r="Q6370"/>
      <c r="R6370"/>
      <c r="S6370"/>
      <c r="T6370"/>
      <c r="U6370"/>
      <c r="V6370"/>
      <c r="W6370"/>
      <c r="X6370"/>
      <c r="Y6370"/>
      <c r="Z6370"/>
      <c r="AA6370"/>
      <c r="AB6370"/>
      <c r="AC6370"/>
      <c r="AD6370"/>
      <c r="AE6370"/>
      <c r="AF6370"/>
      <c r="AG6370"/>
      <c r="AH6370"/>
      <c r="AI6370"/>
      <c r="AJ6370"/>
      <c r="AK6370"/>
      <c r="AL6370"/>
      <c r="AM6370"/>
      <c r="AN6370"/>
      <c r="AO6370"/>
      <c r="AP6370"/>
      <c r="AQ6370"/>
      <c r="AR6370"/>
      <c r="AS6370"/>
      <c r="AT6370"/>
      <c r="AU6370"/>
      <c r="AV6370"/>
      <c r="AW6370"/>
      <c r="AX6370"/>
      <c r="AY6370"/>
      <c r="AZ6370"/>
      <c r="BA6370"/>
      <c r="BB6370"/>
      <c r="BC6370"/>
      <c r="BD6370"/>
      <c r="BE6370"/>
      <c r="BF6370"/>
      <c r="BG6370"/>
      <c r="BH6370"/>
      <c r="BI6370"/>
      <c r="BJ6370"/>
      <c r="BK6370"/>
      <c r="BL6370"/>
      <c r="BM6370"/>
      <c r="BN6370"/>
      <c r="BO6370"/>
      <c r="BP6370"/>
      <c r="BQ6370"/>
      <c r="BR6370"/>
      <c r="BS6370"/>
      <c r="BT6370"/>
      <c r="BU6370"/>
      <c r="BV6370"/>
      <c r="BW6370"/>
      <c r="BX6370"/>
      <c r="BY6370"/>
      <c r="BZ6370"/>
      <c r="CA6370"/>
      <c r="CB6370"/>
      <c r="CC6370"/>
      <c r="CD6370"/>
      <c r="CE6370"/>
      <c r="CF6370"/>
      <c r="CG6370"/>
      <c r="CH6370"/>
      <c r="CI6370"/>
      <c r="CJ6370"/>
      <c r="CK6370"/>
      <c r="CL6370"/>
      <c r="CM6370"/>
      <c r="CN6370"/>
      <c r="CO6370"/>
      <c r="CP6370"/>
      <c r="CQ6370"/>
      <c r="CR6370"/>
      <c r="CS6370"/>
      <c r="CT6370"/>
      <c r="CU6370"/>
      <c r="CV6370"/>
    </row>
    <row r="6371" spans="10:100" x14ac:dyDescent="0.25">
      <c r="J6371"/>
      <c r="K6371"/>
      <c r="L6371"/>
      <c r="M6371"/>
      <c r="N6371"/>
      <c r="O6371"/>
      <c r="P6371"/>
      <c r="Q6371"/>
      <c r="R6371"/>
      <c r="S6371"/>
      <c r="T6371"/>
      <c r="U6371"/>
      <c r="V6371"/>
      <c r="W6371"/>
      <c r="X6371"/>
      <c r="Y6371"/>
      <c r="Z6371"/>
      <c r="AA6371"/>
      <c r="AB6371"/>
      <c r="AC6371"/>
      <c r="AD6371"/>
      <c r="AE6371"/>
      <c r="AF6371"/>
      <c r="AG6371"/>
      <c r="AH6371"/>
      <c r="AI6371"/>
      <c r="AJ6371"/>
      <c r="AK6371"/>
      <c r="AL6371"/>
      <c r="AM6371"/>
      <c r="AN6371"/>
      <c r="AO6371"/>
      <c r="AP6371"/>
      <c r="AQ6371"/>
      <c r="AR6371"/>
      <c r="AS6371"/>
      <c r="AT6371"/>
      <c r="AU6371"/>
      <c r="AV6371"/>
      <c r="AW6371"/>
      <c r="AX6371"/>
      <c r="AY6371"/>
      <c r="AZ6371"/>
      <c r="BA6371"/>
      <c r="BB6371"/>
      <c r="BC6371"/>
      <c r="BD6371"/>
      <c r="BE6371"/>
      <c r="BF6371"/>
      <c r="BG6371"/>
      <c r="BH6371"/>
      <c r="BI6371"/>
      <c r="BJ6371"/>
      <c r="BK6371"/>
      <c r="BL6371"/>
      <c r="BM6371"/>
      <c r="BN6371"/>
      <c r="BO6371"/>
      <c r="BP6371"/>
      <c r="BQ6371"/>
      <c r="BR6371"/>
      <c r="BS6371"/>
      <c r="BT6371"/>
      <c r="BU6371"/>
      <c r="BV6371"/>
      <c r="BW6371"/>
      <c r="BX6371"/>
      <c r="BY6371"/>
      <c r="BZ6371"/>
      <c r="CA6371"/>
      <c r="CB6371"/>
      <c r="CC6371"/>
      <c r="CD6371"/>
      <c r="CE6371"/>
      <c r="CF6371"/>
      <c r="CG6371"/>
      <c r="CH6371"/>
      <c r="CI6371"/>
      <c r="CJ6371"/>
      <c r="CK6371"/>
      <c r="CL6371"/>
      <c r="CM6371"/>
      <c r="CN6371"/>
      <c r="CO6371"/>
      <c r="CP6371"/>
      <c r="CQ6371"/>
      <c r="CR6371"/>
      <c r="CS6371"/>
      <c r="CT6371"/>
      <c r="CU6371"/>
      <c r="CV6371"/>
    </row>
    <row r="6372" spans="10:100" x14ac:dyDescent="0.25">
      <c r="J6372"/>
      <c r="K6372"/>
      <c r="L6372"/>
      <c r="M6372"/>
      <c r="N6372"/>
      <c r="O6372"/>
      <c r="P6372"/>
      <c r="Q6372"/>
      <c r="R6372"/>
      <c r="S6372"/>
      <c r="T6372"/>
      <c r="U6372"/>
      <c r="V6372"/>
      <c r="W6372"/>
      <c r="X6372"/>
      <c r="Y6372"/>
      <c r="Z6372"/>
      <c r="AA6372"/>
      <c r="AB6372"/>
      <c r="AC6372"/>
      <c r="AD6372"/>
      <c r="AE6372"/>
      <c r="AF6372"/>
      <c r="AG6372"/>
      <c r="AH6372"/>
      <c r="AI6372"/>
      <c r="AJ6372"/>
      <c r="AK6372"/>
      <c r="AL6372"/>
      <c r="AM6372"/>
      <c r="AN6372"/>
      <c r="AO6372"/>
      <c r="AP6372"/>
      <c r="AQ6372"/>
      <c r="AR6372"/>
      <c r="AS6372"/>
      <c r="AT6372"/>
      <c r="AU6372"/>
      <c r="AV6372"/>
      <c r="AW6372"/>
      <c r="AX6372"/>
      <c r="AY6372"/>
      <c r="AZ6372"/>
      <c r="BA6372"/>
      <c r="BB6372"/>
      <c r="BC6372"/>
      <c r="BD6372"/>
      <c r="BE6372"/>
      <c r="BF6372"/>
      <c r="BG6372"/>
      <c r="BH6372"/>
      <c r="BI6372"/>
      <c r="BJ6372"/>
      <c r="BK6372"/>
      <c r="BL6372"/>
      <c r="BM6372"/>
      <c r="BN6372"/>
      <c r="BO6372"/>
      <c r="BP6372"/>
      <c r="BQ6372"/>
      <c r="BR6372"/>
      <c r="BS6372"/>
      <c r="BT6372"/>
      <c r="BU6372"/>
      <c r="BV6372"/>
      <c r="BW6372"/>
      <c r="BX6372"/>
      <c r="BY6372"/>
      <c r="BZ6372"/>
      <c r="CA6372"/>
      <c r="CB6372"/>
      <c r="CC6372"/>
      <c r="CD6372"/>
      <c r="CE6372"/>
      <c r="CF6372"/>
      <c r="CG6372"/>
      <c r="CH6372"/>
      <c r="CI6372"/>
      <c r="CJ6372"/>
      <c r="CK6372"/>
      <c r="CL6372"/>
      <c r="CM6372"/>
      <c r="CN6372"/>
      <c r="CO6372"/>
      <c r="CP6372"/>
      <c r="CQ6372"/>
      <c r="CR6372"/>
      <c r="CS6372"/>
      <c r="CT6372"/>
      <c r="CU6372"/>
      <c r="CV6372"/>
    </row>
    <row r="6373" spans="10:100" x14ac:dyDescent="0.25">
      <c r="J6373"/>
      <c r="K6373"/>
      <c r="L6373"/>
      <c r="M6373"/>
      <c r="N6373"/>
      <c r="O6373"/>
      <c r="P6373"/>
      <c r="Q6373"/>
      <c r="R6373"/>
      <c r="S6373"/>
      <c r="T6373"/>
      <c r="U6373"/>
      <c r="V6373"/>
      <c r="W6373"/>
      <c r="X6373"/>
      <c r="Y6373"/>
      <c r="Z6373"/>
      <c r="AA6373"/>
      <c r="AB6373"/>
      <c r="AC6373"/>
      <c r="AD6373"/>
      <c r="AE6373"/>
      <c r="AF6373"/>
      <c r="AG6373"/>
      <c r="AH6373"/>
      <c r="AI6373"/>
      <c r="AJ6373"/>
      <c r="AK6373"/>
      <c r="AL6373"/>
      <c r="AM6373"/>
      <c r="AN6373"/>
      <c r="AO6373"/>
      <c r="AP6373"/>
      <c r="AQ6373"/>
      <c r="AR6373"/>
      <c r="AS6373"/>
      <c r="AT6373"/>
      <c r="AU6373"/>
      <c r="AV6373"/>
      <c r="AW6373"/>
      <c r="AX6373"/>
      <c r="AY6373"/>
      <c r="AZ6373"/>
      <c r="BA6373"/>
      <c r="BB6373"/>
      <c r="BC6373"/>
      <c r="BD6373"/>
      <c r="BE6373"/>
      <c r="BF6373"/>
      <c r="BG6373"/>
      <c r="BH6373"/>
      <c r="BI6373"/>
      <c r="BJ6373"/>
      <c r="BK6373"/>
      <c r="BL6373"/>
      <c r="BM6373"/>
      <c r="BN6373"/>
      <c r="BO6373"/>
      <c r="BP6373"/>
      <c r="BQ6373"/>
      <c r="BR6373"/>
      <c r="BS6373"/>
      <c r="BT6373"/>
      <c r="BU6373"/>
      <c r="BV6373"/>
      <c r="BW6373"/>
      <c r="BX6373"/>
      <c r="BY6373"/>
      <c r="BZ6373"/>
      <c r="CA6373"/>
      <c r="CB6373"/>
      <c r="CC6373"/>
      <c r="CD6373"/>
      <c r="CE6373"/>
      <c r="CF6373"/>
      <c r="CG6373"/>
      <c r="CH6373"/>
      <c r="CI6373"/>
      <c r="CJ6373"/>
      <c r="CK6373"/>
      <c r="CL6373"/>
      <c r="CM6373"/>
      <c r="CN6373"/>
      <c r="CO6373"/>
      <c r="CP6373"/>
      <c r="CQ6373"/>
      <c r="CR6373"/>
      <c r="CS6373"/>
      <c r="CT6373"/>
      <c r="CU6373"/>
      <c r="CV6373"/>
    </row>
    <row r="6374" spans="10:100" x14ac:dyDescent="0.25">
      <c r="J6374"/>
      <c r="K6374"/>
      <c r="L6374"/>
      <c r="M6374"/>
      <c r="N6374"/>
      <c r="O6374"/>
      <c r="P6374"/>
      <c r="Q6374"/>
      <c r="R6374"/>
      <c r="S6374"/>
      <c r="T6374"/>
      <c r="U6374"/>
      <c r="V6374"/>
      <c r="W6374"/>
      <c r="X6374"/>
      <c r="Y6374"/>
      <c r="Z6374"/>
      <c r="AA6374"/>
      <c r="AB6374"/>
      <c r="AC6374"/>
      <c r="AD6374"/>
      <c r="AE6374"/>
      <c r="AF6374"/>
      <c r="AG6374"/>
      <c r="AH6374"/>
      <c r="AI6374"/>
      <c r="AJ6374"/>
      <c r="AK6374"/>
      <c r="AL6374"/>
      <c r="AM6374"/>
      <c r="AN6374"/>
      <c r="AO6374"/>
      <c r="AP6374"/>
      <c r="AQ6374"/>
      <c r="AR6374"/>
      <c r="AS6374"/>
      <c r="AT6374"/>
      <c r="AU6374"/>
      <c r="AV6374"/>
      <c r="AW6374"/>
      <c r="AX6374"/>
      <c r="AY6374"/>
      <c r="AZ6374"/>
      <c r="BA6374"/>
      <c r="BB6374"/>
      <c r="BC6374"/>
      <c r="BD6374"/>
      <c r="BE6374"/>
      <c r="BF6374"/>
      <c r="BG6374"/>
      <c r="BH6374"/>
      <c r="BI6374"/>
      <c r="BJ6374"/>
      <c r="BK6374"/>
      <c r="BL6374"/>
      <c r="BM6374"/>
      <c r="BN6374"/>
      <c r="BO6374"/>
      <c r="BP6374"/>
      <c r="BQ6374"/>
      <c r="BR6374"/>
      <c r="BS6374"/>
      <c r="BT6374"/>
      <c r="BU6374"/>
      <c r="BV6374"/>
      <c r="BW6374"/>
      <c r="BX6374"/>
      <c r="BY6374"/>
      <c r="BZ6374"/>
      <c r="CA6374"/>
      <c r="CB6374"/>
      <c r="CC6374"/>
      <c r="CD6374"/>
      <c r="CE6374"/>
      <c r="CF6374"/>
      <c r="CG6374"/>
      <c r="CH6374"/>
      <c r="CI6374"/>
      <c r="CJ6374"/>
      <c r="CK6374"/>
      <c r="CL6374"/>
      <c r="CM6374"/>
      <c r="CN6374"/>
      <c r="CO6374"/>
      <c r="CP6374"/>
      <c r="CQ6374"/>
      <c r="CR6374"/>
      <c r="CS6374"/>
      <c r="CT6374"/>
      <c r="CU6374"/>
      <c r="CV6374"/>
    </row>
    <row r="6375" spans="10:100" x14ac:dyDescent="0.25">
      <c r="J6375"/>
      <c r="K6375"/>
      <c r="L6375"/>
      <c r="M6375"/>
      <c r="N6375"/>
      <c r="O6375"/>
      <c r="P6375"/>
      <c r="Q6375"/>
      <c r="R6375"/>
      <c r="S6375"/>
      <c r="T6375"/>
      <c r="U6375"/>
      <c r="V6375"/>
      <c r="W6375"/>
      <c r="X6375"/>
      <c r="Y6375"/>
      <c r="Z6375"/>
      <c r="AA6375"/>
      <c r="AB6375"/>
      <c r="AC6375"/>
      <c r="AD6375"/>
      <c r="AE6375"/>
      <c r="AF6375"/>
      <c r="AG6375"/>
      <c r="AH6375"/>
      <c r="AI6375"/>
      <c r="AJ6375"/>
      <c r="AK6375"/>
      <c r="AL6375"/>
      <c r="AM6375"/>
      <c r="AN6375"/>
      <c r="AO6375"/>
      <c r="AP6375"/>
      <c r="AQ6375"/>
      <c r="AR6375"/>
      <c r="AS6375"/>
      <c r="AT6375"/>
      <c r="AU6375"/>
      <c r="AV6375"/>
      <c r="AW6375"/>
      <c r="AX6375"/>
      <c r="AY6375"/>
      <c r="AZ6375"/>
      <c r="BA6375"/>
      <c r="BB6375"/>
      <c r="BC6375"/>
      <c r="BD6375"/>
      <c r="BE6375"/>
      <c r="BF6375"/>
      <c r="BG6375"/>
      <c r="BH6375"/>
      <c r="BI6375"/>
      <c r="BJ6375"/>
      <c r="BK6375"/>
      <c r="BL6375"/>
      <c r="BM6375"/>
      <c r="BN6375"/>
      <c r="BO6375"/>
      <c r="BP6375"/>
      <c r="BQ6375"/>
      <c r="BR6375"/>
      <c r="BS6375"/>
      <c r="BT6375"/>
      <c r="BU6375"/>
      <c r="BV6375"/>
      <c r="BW6375"/>
      <c r="BX6375"/>
      <c r="BY6375"/>
      <c r="BZ6375"/>
      <c r="CA6375"/>
      <c r="CB6375"/>
      <c r="CC6375"/>
      <c r="CD6375"/>
      <c r="CE6375"/>
      <c r="CF6375"/>
      <c r="CG6375"/>
      <c r="CH6375"/>
      <c r="CI6375"/>
      <c r="CJ6375"/>
      <c r="CK6375"/>
      <c r="CL6375"/>
      <c r="CM6375"/>
      <c r="CN6375"/>
      <c r="CO6375"/>
      <c r="CP6375"/>
      <c r="CQ6375"/>
      <c r="CR6375"/>
      <c r="CS6375"/>
      <c r="CT6375"/>
      <c r="CU6375"/>
      <c r="CV6375"/>
    </row>
    <row r="6376" spans="10:100" x14ac:dyDescent="0.25">
      <c r="J6376"/>
      <c r="K6376"/>
      <c r="L6376"/>
      <c r="M6376"/>
      <c r="N6376"/>
      <c r="O6376"/>
      <c r="P6376"/>
      <c r="Q6376"/>
      <c r="R6376"/>
      <c r="S6376"/>
      <c r="T6376"/>
      <c r="U6376"/>
      <c r="V6376"/>
      <c r="W6376"/>
      <c r="X6376"/>
      <c r="Y6376"/>
      <c r="Z6376"/>
      <c r="AA6376"/>
      <c r="AB6376"/>
      <c r="AC6376"/>
      <c r="AD6376"/>
      <c r="AE6376"/>
      <c r="AF6376"/>
      <c r="AG6376"/>
      <c r="AH6376"/>
      <c r="AI6376"/>
      <c r="AJ6376"/>
      <c r="AK6376"/>
      <c r="AL6376"/>
      <c r="AM6376"/>
      <c r="AN6376"/>
      <c r="AO6376"/>
      <c r="AP6376"/>
      <c r="AQ6376"/>
      <c r="AR6376"/>
      <c r="AS6376"/>
      <c r="AT6376"/>
      <c r="AU6376"/>
      <c r="AV6376"/>
      <c r="AW6376"/>
      <c r="AX6376"/>
      <c r="AY6376"/>
      <c r="AZ6376"/>
      <c r="BA6376"/>
      <c r="BB6376"/>
      <c r="BC6376"/>
      <c r="BD6376"/>
      <c r="BE6376"/>
      <c r="BF6376"/>
      <c r="BG6376"/>
      <c r="BH6376"/>
      <c r="BI6376"/>
      <c r="BJ6376"/>
      <c r="BK6376"/>
      <c r="BL6376"/>
      <c r="BM6376"/>
      <c r="BN6376"/>
      <c r="BO6376"/>
      <c r="BP6376"/>
      <c r="BQ6376"/>
      <c r="BR6376"/>
      <c r="BS6376"/>
      <c r="BT6376"/>
      <c r="BU6376"/>
      <c r="BV6376"/>
      <c r="BW6376"/>
      <c r="BX6376"/>
      <c r="BY6376"/>
      <c r="BZ6376"/>
      <c r="CA6376"/>
      <c r="CB6376"/>
      <c r="CC6376"/>
      <c r="CD6376"/>
      <c r="CE6376"/>
      <c r="CF6376"/>
      <c r="CG6376"/>
      <c r="CH6376"/>
      <c r="CI6376"/>
      <c r="CJ6376"/>
      <c r="CK6376"/>
      <c r="CL6376"/>
      <c r="CM6376"/>
      <c r="CN6376"/>
      <c r="CO6376"/>
      <c r="CP6376"/>
      <c r="CQ6376"/>
      <c r="CR6376"/>
      <c r="CS6376"/>
      <c r="CT6376"/>
      <c r="CU6376"/>
      <c r="CV6376"/>
    </row>
    <row r="6377" spans="10:100" x14ac:dyDescent="0.25">
      <c r="J6377"/>
      <c r="K6377"/>
      <c r="L6377"/>
      <c r="M6377"/>
      <c r="N6377"/>
      <c r="O6377"/>
      <c r="P6377"/>
      <c r="Q6377"/>
      <c r="R6377"/>
      <c r="S6377"/>
      <c r="T6377"/>
      <c r="U6377"/>
      <c r="V6377"/>
      <c r="W6377"/>
      <c r="X6377"/>
      <c r="Y6377"/>
      <c r="Z6377"/>
      <c r="AA6377"/>
      <c r="AB6377"/>
      <c r="AC6377"/>
      <c r="AD6377"/>
      <c r="AE6377"/>
      <c r="AF6377"/>
      <c r="AG6377"/>
      <c r="AH6377"/>
      <c r="AI6377"/>
      <c r="AJ6377"/>
      <c r="AK6377"/>
      <c r="AL6377"/>
      <c r="AM6377"/>
      <c r="AN6377"/>
      <c r="AO6377"/>
      <c r="AP6377"/>
      <c r="AQ6377"/>
      <c r="AR6377"/>
      <c r="AS6377"/>
      <c r="AT6377"/>
      <c r="AU6377"/>
      <c r="AV6377"/>
      <c r="AW6377"/>
      <c r="AX6377"/>
      <c r="AY6377"/>
      <c r="AZ6377"/>
      <c r="BA6377"/>
      <c r="BB6377"/>
      <c r="BC6377"/>
      <c r="BD6377"/>
      <c r="BE6377"/>
      <c r="BF6377"/>
      <c r="BG6377"/>
      <c r="BH6377"/>
      <c r="BI6377"/>
      <c r="BJ6377"/>
      <c r="BK6377"/>
      <c r="BL6377"/>
      <c r="BM6377"/>
      <c r="BN6377"/>
      <c r="BO6377"/>
      <c r="BP6377"/>
      <c r="BQ6377"/>
      <c r="BR6377"/>
      <c r="BS6377"/>
      <c r="BT6377"/>
      <c r="BU6377"/>
      <c r="BV6377"/>
      <c r="BW6377"/>
      <c r="BX6377"/>
      <c r="BY6377"/>
      <c r="BZ6377"/>
      <c r="CA6377"/>
      <c r="CB6377"/>
      <c r="CC6377"/>
      <c r="CD6377"/>
      <c r="CE6377"/>
      <c r="CF6377"/>
      <c r="CG6377"/>
      <c r="CH6377"/>
      <c r="CI6377"/>
      <c r="CJ6377"/>
      <c r="CK6377"/>
      <c r="CL6377"/>
      <c r="CM6377"/>
      <c r="CN6377"/>
      <c r="CO6377"/>
      <c r="CP6377"/>
      <c r="CQ6377"/>
      <c r="CR6377"/>
      <c r="CS6377"/>
      <c r="CT6377"/>
      <c r="CU6377"/>
      <c r="CV6377"/>
    </row>
    <row r="6378" spans="10:100" x14ac:dyDescent="0.25">
      <c r="J6378"/>
      <c r="K6378"/>
      <c r="L6378"/>
      <c r="M6378"/>
      <c r="N6378"/>
      <c r="O6378"/>
      <c r="P6378"/>
      <c r="Q6378"/>
      <c r="R6378"/>
      <c r="S6378"/>
      <c r="T6378"/>
      <c r="U6378"/>
      <c r="V6378"/>
      <c r="W6378"/>
      <c r="X6378"/>
      <c r="Y6378"/>
      <c r="Z6378"/>
      <c r="AA6378"/>
      <c r="AB6378"/>
      <c r="AC6378"/>
      <c r="AD6378"/>
      <c r="AE6378"/>
      <c r="AF6378"/>
      <c r="AG6378"/>
      <c r="AH6378"/>
      <c r="AI6378"/>
      <c r="AJ6378"/>
      <c r="AK6378"/>
      <c r="AL6378"/>
      <c r="AM6378"/>
      <c r="AN6378"/>
      <c r="AO6378"/>
      <c r="AP6378"/>
      <c r="AQ6378"/>
      <c r="AR6378"/>
      <c r="AS6378"/>
      <c r="AT6378"/>
      <c r="AU6378"/>
      <c r="AV6378"/>
      <c r="AW6378"/>
      <c r="AX6378"/>
      <c r="AY6378"/>
      <c r="AZ6378"/>
      <c r="BA6378"/>
      <c r="BB6378"/>
      <c r="BC6378"/>
      <c r="BD6378"/>
      <c r="BE6378"/>
      <c r="BF6378"/>
      <c r="BG6378"/>
      <c r="BH6378"/>
      <c r="BI6378"/>
      <c r="BJ6378"/>
      <c r="BK6378"/>
      <c r="BL6378"/>
      <c r="BM6378"/>
      <c r="BN6378"/>
      <c r="BO6378"/>
      <c r="BP6378"/>
      <c r="BQ6378"/>
      <c r="BR6378"/>
      <c r="BS6378"/>
      <c r="BT6378"/>
      <c r="BU6378"/>
      <c r="BV6378"/>
      <c r="BW6378"/>
      <c r="BX6378"/>
      <c r="BY6378"/>
      <c r="BZ6378"/>
      <c r="CA6378"/>
      <c r="CB6378"/>
      <c r="CC6378"/>
      <c r="CD6378"/>
      <c r="CE6378"/>
      <c r="CF6378"/>
      <c r="CG6378"/>
      <c r="CH6378"/>
      <c r="CI6378"/>
      <c r="CJ6378"/>
      <c r="CK6378"/>
      <c r="CL6378"/>
      <c r="CM6378"/>
      <c r="CN6378"/>
      <c r="CO6378"/>
      <c r="CP6378"/>
      <c r="CQ6378"/>
      <c r="CR6378"/>
      <c r="CS6378"/>
      <c r="CT6378"/>
      <c r="CU6378"/>
      <c r="CV6378"/>
    </row>
    <row r="6379" spans="10:100" x14ac:dyDescent="0.25">
      <c r="J6379"/>
      <c r="K6379"/>
      <c r="L6379"/>
      <c r="M6379"/>
      <c r="N6379"/>
      <c r="O6379"/>
      <c r="P6379"/>
      <c r="Q6379"/>
      <c r="R6379"/>
      <c r="S6379"/>
      <c r="T6379"/>
      <c r="U6379"/>
      <c r="V6379"/>
      <c r="W6379"/>
      <c r="X6379"/>
      <c r="Y6379"/>
      <c r="Z6379"/>
      <c r="AA6379"/>
      <c r="AB6379"/>
      <c r="AC6379"/>
      <c r="AD6379"/>
      <c r="AE6379"/>
      <c r="AF6379"/>
      <c r="AG6379"/>
      <c r="AH6379"/>
      <c r="AI6379"/>
      <c r="AJ6379"/>
      <c r="AK6379"/>
      <c r="AL6379"/>
      <c r="AM6379"/>
      <c r="AN6379"/>
      <c r="AO6379"/>
      <c r="AP6379"/>
      <c r="AQ6379"/>
      <c r="AR6379"/>
      <c r="AS6379"/>
      <c r="AT6379"/>
      <c r="AU6379"/>
      <c r="AV6379"/>
      <c r="AW6379"/>
      <c r="AX6379"/>
      <c r="AY6379"/>
      <c r="AZ6379"/>
      <c r="BA6379"/>
      <c r="BB6379"/>
      <c r="BC6379"/>
      <c r="BD6379"/>
      <c r="BE6379"/>
      <c r="BF6379"/>
      <c r="BG6379"/>
      <c r="BH6379"/>
      <c r="BI6379"/>
      <c r="BJ6379"/>
      <c r="BK6379"/>
      <c r="BL6379"/>
      <c r="BM6379"/>
      <c r="BN6379"/>
      <c r="BO6379"/>
      <c r="BP6379"/>
      <c r="BQ6379"/>
      <c r="BR6379"/>
      <c r="BS6379"/>
      <c r="BT6379"/>
      <c r="BU6379"/>
      <c r="BV6379"/>
      <c r="BW6379"/>
      <c r="BX6379"/>
      <c r="BY6379"/>
      <c r="BZ6379"/>
      <c r="CA6379"/>
      <c r="CB6379"/>
      <c r="CC6379"/>
      <c r="CD6379"/>
      <c r="CE6379"/>
      <c r="CF6379"/>
      <c r="CG6379"/>
      <c r="CH6379"/>
      <c r="CI6379"/>
      <c r="CJ6379"/>
      <c r="CK6379"/>
      <c r="CL6379"/>
      <c r="CM6379"/>
      <c r="CN6379"/>
      <c r="CO6379"/>
      <c r="CP6379"/>
      <c r="CQ6379"/>
      <c r="CR6379"/>
      <c r="CS6379"/>
      <c r="CT6379"/>
      <c r="CU6379"/>
      <c r="CV6379"/>
    </row>
    <row r="6380" spans="10:100" x14ac:dyDescent="0.25">
      <c r="J6380"/>
      <c r="K6380"/>
      <c r="L6380"/>
      <c r="M6380"/>
      <c r="N6380"/>
      <c r="O6380"/>
      <c r="P6380"/>
      <c r="Q6380"/>
      <c r="R6380"/>
      <c r="S6380"/>
      <c r="T6380"/>
      <c r="U6380"/>
      <c r="V6380"/>
      <c r="W6380"/>
      <c r="X6380"/>
      <c r="Y6380"/>
      <c r="Z6380"/>
      <c r="AA6380"/>
      <c r="AB6380"/>
      <c r="AC6380"/>
      <c r="AD6380"/>
      <c r="AE6380"/>
      <c r="AF6380"/>
      <c r="AG6380"/>
      <c r="AH6380"/>
      <c r="AI6380"/>
      <c r="AJ6380"/>
      <c r="AK6380"/>
      <c r="AL6380"/>
      <c r="AM6380"/>
      <c r="AN6380"/>
      <c r="AO6380"/>
      <c r="AP6380"/>
      <c r="AQ6380"/>
      <c r="AR6380"/>
      <c r="AS6380"/>
      <c r="AT6380"/>
      <c r="AU6380"/>
      <c r="AV6380"/>
      <c r="AW6380"/>
      <c r="AX6380"/>
      <c r="AY6380"/>
      <c r="AZ6380"/>
      <c r="BA6380"/>
      <c r="BB6380"/>
      <c r="BC6380"/>
      <c r="BD6380"/>
      <c r="BE6380"/>
      <c r="BF6380"/>
      <c r="BG6380"/>
      <c r="BH6380"/>
      <c r="BI6380"/>
      <c r="BJ6380"/>
      <c r="BK6380"/>
      <c r="BL6380"/>
      <c r="BM6380"/>
      <c r="BN6380"/>
      <c r="BO6380"/>
      <c r="BP6380"/>
      <c r="BQ6380"/>
      <c r="BR6380"/>
      <c r="BS6380"/>
      <c r="BT6380"/>
      <c r="BU6380"/>
      <c r="BV6380"/>
      <c r="BW6380"/>
      <c r="BX6380"/>
      <c r="BY6380"/>
      <c r="BZ6380"/>
      <c r="CA6380"/>
      <c r="CB6380"/>
      <c r="CC6380"/>
      <c r="CD6380"/>
      <c r="CE6380"/>
      <c r="CF6380"/>
      <c r="CG6380"/>
      <c r="CH6380"/>
      <c r="CI6380"/>
      <c r="CJ6380"/>
      <c r="CK6380"/>
      <c r="CL6380"/>
      <c r="CM6380"/>
      <c r="CN6380"/>
      <c r="CO6380"/>
      <c r="CP6380"/>
      <c r="CQ6380"/>
      <c r="CR6380"/>
      <c r="CS6380"/>
      <c r="CT6380"/>
      <c r="CU6380"/>
      <c r="CV6380"/>
    </row>
    <row r="6381" spans="10:100" x14ac:dyDescent="0.25">
      <c r="J6381"/>
      <c r="K6381"/>
      <c r="L6381"/>
      <c r="M6381"/>
      <c r="N6381"/>
      <c r="O6381"/>
      <c r="P6381"/>
      <c r="Q6381"/>
      <c r="R6381"/>
      <c r="S6381"/>
      <c r="T6381"/>
      <c r="U6381"/>
      <c r="V6381"/>
      <c r="W6381"/>
      <c r="X6381"/>
      <c r="Y6381"/>
      <c r="Z6381"/>
      <c r="AA6381"/>
      <c r="AB6381"/>
      <c r="AC6381"/>
      <c r="AD6381"/>
      <c r="AE6381"/>
      <c r="AF6381"/>
      <c r="AG6381"/>
      <c r="AH6381"/>
      <c r="AI6381"/>
      <c r="AJ6381"/>
      <c r="AK6381"/>
      <c r="AL6381"/>
      <c r="AM6381"/>
      <c r="AN6381"/>
      <c r="AO6381"/>
      <c r="AP6381"/>
      <c r="AQ6381"/>
      <c r="AR6381"/>
      <c r="AS6381"/>
      <c r="AT6381"/>
      <c r="AU6381"/>
      <c r="AV6381"/>
      <c r="AW6381"/>
      <c r="AX6381"/>
      <c r="AY6381"/>
      <c r="AZ6381"/>
      <c r="BA6381"/>
      <c r="BB6381"/>
      <c r="BC6381"/>
      <c r="BD6381"/>
      <c r="BE6381"/>
      <c r="BF6381"/>
      <c r="BG6381"/>
      <c r="BH6381"/>
      <c r="BI6381"/>
      <c r="BJ6381"/>
      <c r="BK6381"/>
      <c r="BL6381"/>
      <c r="BM6381"/>
      <c r="BN6381"/>
      <c r="BO6381"/>
      <c r="BP6381"/>
      <c r="BQ6381"/>
      <c r="BR6381"/>
      <c r="BS6381"/>
      <c r="BT6381"/>
      <c r="BU6381"/>
      <c r="BV6381"/>
      <c r="BW6381"/>
      <c r="BX6381"/>
      <c r="BY6381"/>
      <c r="BZ6381"/>
      <c r="CA6381"/>
      <c r="CB6381"/>
      <c r="CC6381"/>
      <c r="CD6381"/>
      <c r="CE6381"/>
      <c r="CF6381"/>
      <c r="CG6381"/>
      <c r="CH6381"/>
      <c r="CI6381"/>
      <c r="CJ6381"/>
      <c r="CK6381"/>
      <c r="CL6381"/>
      <c r="CM6381"/>
      <c r="CN6381"/>
      <c r="CO6381"/>
      <c r="CP6381"/>
      <c r="CQ6381"/>
      <c r="CR6381"/>
      <c r="CS6381"/>
      <c r="CT6381"/>
      <c r="CU6381"/>
      <c r="CV6381"/>
    </row>
    <row r="6382" spans="10:100" x14ac:dyDescent="0.25">
      <c r="J6382"/>
      <c r="K6382"/>
      <c r="L6382"/>
      <c r="M6382"/>
      <c r="N6382"/>
      <c r="O6382"/>
      <c r="P6382"/>
      <c r="Q6382"/>
      <c r="R6382"/>
      <c r="S6382"/>
      <c r="T6382"/>
      <c r="U6382"/>
      <c r="V6382"/>
      <c r="W6382"/>
      <c r="X6382"/>
      <c r="Y6382"/>
      <c r="Z6382"/>
      <c r="AA6382"/>
      <c r="AB6382"/>
      <c r="AC6382"/>
      <c r="AD6382"/>
      <c r="AE6382"/>
      <c r="AF6382"/>
      <c r="AG6382"/>
      <c r="AH6382"/>
      <c r="AI6382"/>
      <c r="AJ6382"/>
      <c r="AK6382"/>
      <c r="AL6382"/>
      <c r="AM6382"/>
      <c r="AN6382"/>
      <c r="AO6382"/>
      <c r="AP6382"/>
      <c r="AQ6382"/>
      <c r="AR6382"/>
      <c r="AS6382"/>
      <c r="AT6382"/>
      <c r="AU6382"/>
      <c r="AV6382"/>
      <c r="AW6382"/>
      <c r="AX6382"/>
      <c r="AY6382"/>
      <c r="AZ6382"/>
      <c r="BA6382"/>
      <c r="BB6382"/>
      <c r="BC6382"/>
      <c r="BD6382"/>
      <c r="BE6382"/>
      <c r="BF6382"/>
      <c r="BG6382"/>
      <c r="BH6382"/>
      <c r="BI6382"/>
      <c r="BJ6382"/>
      <c r="BK6382"/>
      <c r="BL6382"/>
      <c r="BM6382"/>
      <c r="BN6382"/>
      <c r="BO6382"/>
      <c r="BP6382"/>
      <c r="BQ6382"/>
      <c r="BR6382"/>
      <c r="BS6382"/>
      <c r="BT6382"/>
      <c r="BU6382"/>
      <c r="BV6382"/>
      <c r="BW6382"/>
      <c r="BX6382"/>
      <c r="BY6382"/>
      <c r="BZ6382"/>
      <c r="CA6382"/>
      <c r="CB6382"/>
      <c r="CC6382"/>
      <c r="CD6382"/>
      <c r="CE6382"/>
      <c r="CF6382"/>
      <c r="CG6382"/>
      <c r="CH6382"/>
      <c r="CI6382"/>
      <c r="CJ6382"/>
      <c r="CK6382"/>
      <c r="CL6382"/>
      <c r="CM6382"/>
      <c r="CN6382"/>
      <c r="CO6382"/>
      <c r="CP6382"/>
      <c r="CQ6382"/>
      <c r="CR6382"/>
      <c r="CS6382"/>
      <c r="CT6382"/>
      <c r="CU6382"/>
      <c r="CV6382"/>
    </row>
    <row r="6383" spans="10:100" x14ac:dyDescent="0.25">
      <c r="J6383"/>
      <c r="K6383"/>
      <c r="L6383"/>
      <c r="M6383"/>
      <c r="N6383"/>
      <c r="O6383"/>
      <c r="P6383"/>
      <c r="Q6383"/>
      <c r="R6383"/>
      <c r="S6383"/>
      <c r="T6383"/>
      <c r="U6383"/>
      <c r="V6383"/>
      <c r="W6383"/>
      <c r="X6383"/>
      <c r="Y6383"/>
      <c r="Z6383"/>
      <c r="AA6383"/>
      <c r="AB6383"/>
      <c r="AC6383"/>
      <c r="AD6383"/>
      <c r="AE6383"/>
      <c r="AF6383"/>
      <c r="AG6383"/>
      <c r="AH6383"/>
      <c r="AI6383"/>
      <c r="AJ6383"/>
      <c r="AK6383"/>
      <c r="AL6383"/>
      <c r="AM6383"/>
      <c r="AN6383"/>
      <c r="AO6383"/>
      <c r="AP6383"/>
      <c r="AQ6383"/>
      <c r="AR6383"/>
      <c r="AS6383"/>
      <c r="AT6383"/>
      <c r="AU6383"/>
      <c r="AV6383"/>
      <c r="AW6383"/>
      <c r="AX6383"/>
      <c r="AY6383"/>
      <c r="AZ6383"/>
      <c r="BA6383"/>
      <c r="BB6383"/>
      <c r="BC6383"/>
      <c r="BD6383"/>
      <c r="BE6383"/>
      <c r="BF6383"/>
      <c r="BG6383"/>
      <c r="BH6383"/>
      <c r="BI6383"/>
      <c r="BJ6383"/>
      <c r="BK6383"/>
      <c r="BL6383"/>
      <c r="BM6383"/>
      <c r="BN6383"/>
      <c r="BO6383"/>
      <c r="BP6383"/>
      <c r="BQ6383"/>
      <c r="BR6383"/>
      <c r="BS6383"/>
      <c r="BT6383"/>
      <c r="BU6383"/>
      <c r="BV6383"/>
      <c r="BW6383"/>
      <c r="BX6383"/>
      <c r="BY6383"/>
      <c r="BZ6383"/>
      <c r="CA6383"/>
      <c r="CB6383"/>
      <c r="CC6383"/>
      <c r="CD6383"/>
      <c r="CE6383"/>
      <c r="CF6383"/>
      <c r="CG6383"/>
      <c r="CH6383"/>
      <c r="CI6383"/>
      <c r="CJ6383"/>
      <c r="CK6383"/>
      <c r="CL6383"/>
      <c r="CM6383"/>
      <c r="CN6383"/>
      <c r="CO6383"/>
      <c r="CP6383"/>
      <c r="CQ6383"/>
      <c r="CR6383"/>
      <c r="CS6383"/>
      <c r="CT6383"/>
      <c r="CU6383"/>
      <c r="CV6383"/>
    </row>
    <row r="6384" spans="10:100" x14ac:dyDescent="0.25">
      <c r="J6384"/>
      <c r="K6384"/>
      <c r="L6384"/>
      <c r="M6384"/>
      <c r="N6384"/>
      <c r="O6384"/>
      <c r="P6384"/>
      <c r="Q6384"/>
      <c r="R6384"/>
      <c r="S6384"/>
      <c r="T6384"/>
      <c r="U6384"/>
      <c r="V6384"/>
      <c r="W6384"/>
      <c r="X6384"/>
      <c r="Y6384"/>
      <c r="Z6384"/>
      <c r="AA6384"/>
      <c r="AB6384"/>
      <c r="AC6384"/>
      <c r="AD6384"/>
      <c r="AE6384"/>
      <c r="AF6384"/>
      <c r="AG6384"/>
      <c r="AH6384"/>
      <c r="AI6384"/>
      <c r="AJ6384"/>
      <c r="AK6384"/>
      <c r="AL6384"/>
      <c r="AM6384"/>
      <c r="AN6384"/>
      <c r="AO6384"/>
      <c r="AP6384"/>
      <c r="AQ6384"/>
      <c r="AR6384"/>
      <c r="AS6384"/>
      <c r="AT6384"/>
      <c r="AU6384"/>
      <c r="AV6384"/>
      <c r="AW6384"/>
      <c r="AX6384"/>
      <c r="AY6384"/>
      <c r="AZ6384"/>
      <c r="BA6384"/>
      <c r="BB6384"/>
      <c r="BC6384"/>
      <c r="BD6384"/>
      <c r="BE6384"/>
      <c r="BF6384"/>
      <c r="BG6384"/>
      <c r="BH6384"/>
      <c r="BI6384"/>
      <c r="BJ6384"/>
      <c r="BK6384"/>
      <c r="BL6384"/>
      <c r="BM6384"/>
      <c r="BN6384"/>
      <c r="BO6384"/>
      <c r="BP6384"/>
      <c r="BQ6384"/>
      <c r="BR6384"/>
      <c r="BS6384"/>
      <c r="BT6384"/>
      <c r="BU6384"/>
      <c r="BV6384"/>
      <c r="BW6384"/>
      <c r="BX6384"/>
      <c r="BY6384"/>
      <c r="BZ6384"/>
      <c r="CA6384"/>
      <c r="CB6384"/>
      <c r="CC6384"/>
      <c r="CD6384"/>
      <c r="CE6384"/>
      <c r="CF6384"/>
      <c r="CG6384"/>
      <c r="CH6384"/>
      <c r="CI6384"/>
      <c r="CJ6384"/>
      <c r="CK6384"/>
      <c r="CL6384"/>
      <c r="CM6384"/>
      <c r="CN6384"/>
      <c r="CO6384"/>
      <c r="CP6384"/>
      <c r="CQ6384"/>
      <c r="CR6384"/>
      <c r="CS6384"/>
      <c r="CT6384"/>
      <c r="CU6384"/>
      <c r="CV6384"/>
    </row>
    <row r="6385" spans="10:100" x14ac:dyDescent="0.25">
      <c r="J6385"/>
      <c r="K6385"/>
      <c r="L6385"/>
      <c r="M6385"/>
      <c r="N6385"/>
      <c r="O6385"/>
      <c r="P6385"/>
      <c r="Q6385"/>
      <c r="R6385"/>
      <c r="S6385"/>
      <c r="T6385"/>
      <c r="U6385"/>
      <c r="V6385"/>
      <c r="W6385"/>
      <c r="X6385"/>
      <c r="Y6385"/>
      <c r="Z6385"/>
      <c r="AA6385"/>
      <c r="AB6385"/>
      <c r="AC6385"/>
      <c r="AD6385"/>
      <c r="AE6385"/>
      <c r="AF6385"/>
      <c r="AG6385"/>
      <c r="AH6385"/>
      <c r="AI6385"/>
      <c r="AJ6385"/>
      <c r="AK6385"/>
      <c r="AL6385"/>
      <c r="AM6385"/>
      <c r="AN6385"/>
      <c r="AO6385"/>
      <c r="AP6385"/>
      <c r="AQ6385"/>
      <c r="AR6385"/>
      <c r="AS6385"/>
      <c r="AT6385"/>
      <c r="AU6385"/>
      <c r="AV6385"/>
      <c r="AW6385"/>
      <c r="AX6385"/>
      <c r="AY6385"/>
      <c r="AZ6385"/>
      <c r="BA6385"/>
      <c r="BB6385"/>
      <c r="BC6385"/>
      <c r="BD6385"/>
      <c r="BE6385"/>
      <c r="BF6385"/>
      <c r="BG6385"/>
      <c r="BH6385"/>
      <c r="BI6385"/>
      <c r="BJ6385"/>
      <c r="BK6385"/>
      <c r="BL6385"/>
      <c r="BM6385"/>
      <c r="BN6385"/>
      <c r="BO6385"/>
      <c r="BP6385"/>
      <c r="BQ6385"/>
      <c r="BR6385"/>
      <c r="BS6385"/>
      <c r="BT6385"/>
      <c r="BU6385"/>
      <c r="BV6385"/>
      <c r="BW6385"/>
      <c r="BX6385"/>
      <c r="BY6385"/>
      <c r="BZ6385"/>
      <c r="CA6385"/>
      <c r="CB6385"/>
      <c r="CC6385"/>
      <c r="CD6385"/>
      <c r="CE6385"/>
      <c r="CF6385"/>
      <c r="CG6385"/>
      <c r="CH6385"/>
      <c r="CI6385"/>
      <c r="CJ6385"/>
      <c r="CK6385"/>
      <c r="CL6385"/>
      <c r="CM6385"/>
      <c r="CN6385"/>
      <c r="CO6385"/>
      <c r="CP6385"/>
      <c r="CQ6385"/>
      <c r="CR6385"/>
      <c r="CS6385"/>
      <c r="CT6385"/>
      <c r="CU6385"/>
      <c r="CV6385"/>
    </row>
    <row r="6386" spans="10:100" x14ac:dyDescent="0.25">
      <c r="J6386"/>
      <c r="K6386"/>
      <c r="L6386"/>
      <c r="M6386"/>
      <c r="N6386"/>
      <c r="O6386"/>
      <c r="P6386"/>
      <c r="Q6386"/>
      <c r="R6386"/>
      <c r="S6386"/>
      <c r="T6386"/>
      <c r="U6386"/>
      <c r="V6386"/>
      <c r="W6386"/>
      <c r="X6386"/>
      <c r="Y6386"/>
      <c r="Z6386"/>
      <c r="AA6386"/>
      <c r="AB6386"/>
      <c r="AC6386"/>
      <c r="AD6386"/>
      <c r="AE6386"/>
      <c r="AF6386"/>
      <c r="AG6386"/>
      <c r="AH6386"/>
      <c r="AI6386"/>
      <c r="AJ6386"/>
      <c r="AK6386"/>
      <c r="AL6386"/>
      <c r="AM6386"/>
      <c r="AN6386"/>
      <c r="AO6386"/>
      <c r="AP6386"/>
      <c r="AQ6386"/>
      <c r="AR6386"/>
      <c r="AS6386"/>
      <c r="AT6386"/>
      <c r="AU6386"/>
      <c r="AV6386"/>
      <c r="AW6386"/>
      <c r="AX6386"/>
      <c r="AY6386"/>
      <c r="AZ6386"/>
      <c r="BA6386"/>
      <c r="BB6386"/>
      <c r="BC6386"/>
      <c r="BD6386"/>
      <c r="BE6386"/>
      <c r="BF6386"/>
      <c r="BG6386"/>
      <c r="BH6386"/>
      <c r="BI6386"/>
      <c r="BJ6386"/>
      <c r="BK6386"/>
      <c r="BL6386"/>
      <c r="BM6386"/>
      <c r="BN6386"/>
      <c r="BO6386"/>
      <c r="BP6386"/>
      <c r="BQ6386"/>
      <c r="BR6386"/>
      <c r="BS6386"/>
      <c r="BT6386"/>
      <c r="BU6386"/>
      <c r="BV6386"/>
      <c r="BW6386"/>
      <c r="BX6386"/>
      <c r="BY6386"/>
      <c r="BZ6386"/>
      <c r="CA6386"/>
      <c r="CB6386"/>
      <c r="CC6386"/>
      <c r="CD6386"/>
      <c r="CE6386"/>
      <c r="CF6386"/>
      <c r="CG6386"/>
      <c r="CH6386"/>
      <c r="CI6386"/>
      <c r="CJ6386"/>
      <c r="CK6386"/>
      <c r="CL6386"/>
      <c r="CM6386"/>
      <c r="CN6386"/>
      <c r="CO6386"/>
      <c r="CP6386"/>
      <c r="CQ6386"/>
      <c r="CR6386"/>
      <c r="CS6386"/>
      <c r="CT6386"/>
      <c r="CU6386"/>
      <c r="CV6386"/>
    </row>
    <row r="6387" spans="10:100" x14ac:dyDescent="0.25">
      <c r="J6387"/>
      <c r="K6387"/>
      <c r="L6387"/>
      <c r="M6387"/>
      <c r="N6387"/>
      <c r="O6387"/>
      <c r="P6387"/>
      <c r="Q6387"/>
      <c r="R6387"/>
      <c r="S6387"/>
      <c r="T6387"/>
      <c r="U6387"/>
      <c r="V6387"/>
      <c r="W6387"/>
      <c r="X6387"/>
      <c r="Y6387"/>
      <c r="Z6387"/>
      <c r="AA6387"/>
      <c r="AB6387"/>
      <c r="AC6387"/>
      <c r="AD6387"/>
      <c r="AE6387"/>
      <c r="AF6387"/>
      <c r="AG6387"/>
      <c r="AH6387"/>
      <c r="AI6387"/>
      <c r="AJ6387"/>
      <c r="AK6387"/>
      <c r="AL6387"/>
      <c r="AM6387"/>
      <c r="AN6387"/>
      <c r="AO6387"/>
      <c r="AP6387"/>
      <c r="AQ6387"/>
      <c r="AR6387"/>
      <c r="AS6387"/>
      <c r="AT6387"/>
      <c r="AU6387"/>
      <c r="AV6387"/>
      <c r="AW6387"/>
      <c r="AX6387"/>
      <c r="AY6387"/>
      <c r="AZ6387"/>
      <c r="BA6387"/>
      <c r="BB6387"/>
      <c r="BC6387"/>
      <c r="BD6387"/>
      <c r="BE6387"/>
      <c r="BF6387"/>
      <c r="BG6387"/>
      <c r="BH6387"/>
      <c r="BI6387"/>
      <c r="BJ6387"/>
      <c r="BK6387"/>
      <c r="BL6387"/>
      <c r="BM6387"/>
      <c r="BN6387"/>
      <c r="BO6387"/>
      <c r="BP6387"/>
      <c r="BQ6387"/>
      <c r="BR6387"/>
      <c r="BS6387"/>
      <c r="BT6387"/>
      <c r="BU6387"/>
      <c r="BV6387"/>
      <c r="BW6387"/>
      <c r="BX6387"/>
      <c r="BY6387"/>
      <c r="BZ6387"/>
      <c r="CA6387"/>
      <c r="CB6387"/>
      <c r="CC6387"/>
      <c r="CD6387"/>
      <c r="CE6387"/>
      <c r="CF6387"/>
      <c r="CG6387"/>
      <c r="CH6387"/>
      <c r="CI6387"/>
      <c r="CJ6387"/>
      <c r="CK6387"/>
      <c r="CL6387"/>
      <c r="CM6387"/>
      <c r="CN6387"/>
      <c r="CO6387"/>
      <c r="CP6387"/>
      <c r="CQ6387"/>
      <c r="CR6387"/>
      <c r="CS6387"/>
      <c r="CT6387"/>
      <c r="CU6387"/>
      <c r="CV6387"/>
    </row>
    <row r="6388" spans="10:100" x14ac:dyDescent="0.25">
      <c r="J6388"/>
      <c r="K6388"/>
      <c r="L6388"/>
      <c r="M6388"/>
      <c r="N6388"/>
      <c r="O6388"/>
      <c r="P6388"/>
      <c r="Q6388"/>
      <c r="R6388"/>
      <c r="S6388"/>
      <c r="T6388"/>
      <c r="U6388"/>
      <c r="V6388"/>
      <c r="W6388"/>
      <c r="X6388"/>
      <c r="Y6388"/>
      <c r="Z6388"/>
      <c r="AA6388"/>
      <c r="AB6388"/>
      <c r="AC6388"/>
      <c r="AD6388"/>
      <c r="AE6388"/>
      <c r="AF6388"/>
      <c r="AG6388"/>
      <c r="AH6388"/>
      <c r="AI6388"/>
      <c r="AJ6388"/>
      <c r="AK6388"/>
      <c r="AL6388"/>
      <c r="AM6388"/>
      <c r="AN6388"/>
      <c r="AO6388"/>
      <c r="AP6388"/>
      <c r="AQ6388"/>
      <c r="AR6388"/>
      <c r="AS6388"/>
      <c r="AT6388"/>
      <c r="AU6388"/>
      <c r="AV6388"/>
      <c r="AW6388"/>
      <c r="AX6388"/>
      <c r="AY6388"/>
      <c r="AZ6388"/>
      <c r="BA6388"/>
      <c r="BB6388"/>
      <c r="BC6388"/>
      <c r="BD6388"/>
      <c r="BE6388"/>
      <c r="BF6388"/>
      <c r="BG6388"/>
      <c r="BH6388"/>
      <c r="BI6388"/>
      <c r="BJ6388"/>
      <c r="BK6388"/>
      <c r="BL6388"/>
      <c r="BM6388"/>
      <c r="BN6388"/>
      <c r="BO6388"/>
      <c r="BP6388"/>
      <c r="BQ6388"/>
      <c r="BR6388"/>
      <c r="BS6388"/>
      <c r="BT6388"/>
      <c r="BU6388"/>
      <c r="BV6388"/>
      <c r="BW6388"/>
      <c r="BX6388"/>
      <c r="BY6388"/>
      <c r="BZ6388"/>
      <c r="CA6388"/>
      <c r="CB6388"/>
      <c r="CC6388"/>
      <c r="CD6388"/>
      <c r="CE6388"/>
      <c r="CF6388"/>
      <c r="CG6388"/>
      <c r="CH6388"/>
      <c r="CI6388"/>
      <c r="CJ6388"/>
      <c r="CK6388"/>
      <c r="CL6388"/>
      <c r="CM6388"/>
      <c r="CN6388"/>
      <c r="CO6388"/>
      <c r="CP6388"/>
      <c r="CQ6388"/>
      <c r="CR6388"/>
      <c r="CS6388"/>
      <c r="CT6388"/>
      <c r="CU6388"/>
      <c r="CV6388"/>
    </row>
    <row r="6389" spans="10:100" x14ac:dyDescent="0.25">
      <c r="J6389"/>
      <c r="K6389"/>
      <c r="L6389"/>
      <c r="M6389"/>
      <c r="N6389"/>
      <c r="O6389"/>
      <c r="P6389"/>
      <c r="Q6389"/>
      <c r="R6389"/>
      <c r="S6389"/>
      <c r="T6389"/>
      <c r="U6389"/>
      <c r="V6389"/>
      <c r="W6389"/>
      <c r="X6389"/>
      <c r="Y6389"/>
      <c r="Z6389"/>
      <c r="AA6389"/>
      <c r="AB6389"/>
      <c r="AC6389"/>
      <c r="AD6389"/>
      <c r="AE6389"/>
      <c r="AF6389"/>
      <c r="AG6389"/>
      <c r="AH6389"/>
      <c r="AI6389"/>
      <c r="AJ6389"/>
      <c r="AK6389"/>
      <c r="AL6389"/>
      <c r="AM6389"/>
      <c r="AN6389"/>
      <c r="AO6389"/>
      <c r="AP6389"/>
      <c r="AQ6389"/>
      <c r="AR6389"/>
      <c r="AS6389"/>
      <c r="AT6389"/>
      <c r="AU6389"/>
      <c r="AV6389"/>
      <c r="AW6389"/>
      <c r="AX6389"/>
      <c r="AY6389"/>
      <c r="AZ6389"/>
      <c r="BA6389"/>
      <c r="BB6389"/>
      <c r="BC6389"/>
      <c r="BD6389"/>
      <c r="BE6389"/>
      <c r="BF6389"/>
      <c r="BG6389"/>
      <c r="BH6389"/>
      <c r="BI6389"/>
      <c r="BJ6389"/>
      <c r="BK6389"/>
      <c r="BL6389"/>
      <c r="BM6389"/>
      <c r="BN6389"/>
      <c r="BO6389"/>
      <c r="BP6389"/>
      <c r="BQ6389"/>
      <c r="BR6389"/>
      <c r="BS6389"/>
      <c r="BT6389"/>
      <c r="BU6389"/>
      <c r="BV6389"/>
      <c r="BW6389"/>
      <c r="BX6389"/>
      <c r="BY6389"/>
      <c r="BZ6389"/>
      <c r="CA6389"/>
      <c r="CB6389"/>
      <c r="CC6389"/>
      <c r="CD6389"/>
      <c r="CE6389"/>
      <c r="CF6389"/>
      <c r="CG6389"/>
      <c r="CH6389"/>
      <c r="CI6389"/>
      <c r="CJ6389"/>
      <c r="CK6389"/>
      <c r="CL6389"/>
      <c r="CM6389"/>
      <c r="CN6389"/>
      <c r="CO6389"/>
      <c r="CP6389"/>
      <c r="CQ6389"/>
      <c r="CR6389"/>
      <c r="CS6389"/>
      <c r="CT6389"/>
      <c r="CU6389"/>
      <c r="CV6389"/>
    </row>
    <row r="6390" spans="10:100" x14ac:dyDescent="0.25">
      <c r="J6390"/>
      <c r="K6390"/>
      <c r="L6390"/>
      <c r="M6390"/>
      <c r="N6390"/>
      <c r="O6390"/>
      <c r="P6390"/>
      <c r="Q6390"/>
      <c r="R6390"/>
      <c r="S6390"/>
      <c r="T6390"/>
      <c r="U6390"/>
      <c r="V6390"/>
      <c r="W6390"/>
      <c r="X6390"/>
      <c r="Y6390"/>
      <c r="Z6390"/>
      <c r="AA6390"/>
      <c r="AB6390"/>
      <c r="AC6390"/>
      <c r="AD6390"/>
      <c r="AE6390"/>
      <c r="AF6390"/>
      <c r="AG6390"/>
      <c r="AH6390"/>
      <c r="AI6390"/>
      <c r="AJ6390"/>
      <c r="AK6390"/>
      <c r="AL6390"/>
      <c r="AM6390"/>
      <c r="AN6390"/>
      <c r="AO6390"/>
      <c r="AP6390"/>
      <c r="AQ6390"/>
      <c r="AR6390"/>
      <c r="AS6390"/>
      <c r="AT6390"/>
      <c r="AU6390"/>
      <c r="AV6390"/>
      <c r="AW6390"/>
      <c r="AX6390"/>
      <c r="AY6390"/>
      <c r="AZ6390"/>
      <c r="BA6390"/>
      <c r="BB6390"/>
      <c r="BC6390"/>
      <c r="BD6390"/>
      <c r="BE6390"/>
      <c r="BF6390"/>
      <c r="BG6390"/>
      <c r="BH6390"/>
      <c r="BI6390"/>
      <c r="BJ6390"/>
      <c r="BK6390"/>
      <c r="BL6390"/>
      <c r="BM6390"/>
      <c r="BN6390"/>
      <c r="BO6390"/>
      <c r="BP6390"/>
      <c r="BQ6390"/>
      <c r="BR6390"/>
      <c r="BS6390"/>
      <c r="BT6390"/>
      <c r="BU6390"/>
      <c r="BV6390"/>
      <c r="BW6390"/>
      <c r="BX6390"/>
      <c r="BY6390"/>
      <c r="BZ6390"/>
      <c r="CA6390"/>
      <c r="CB6390"/>
      <c r="CC6390"/>
      <c r="CD6390"/>
      <c r="CE6390"/>
      <c r="CF6390"/>
      <c r="CG6390"/>
      <c r="CH6390"/>
      <c r="CI6390"/>
      <c r="CJ6390"/>
      <c r="CK6390"/>
      <c r="CL6390"/>
      <c r="CM6390"/>
      <c r="CN6390"/>
      <c r="CO6390"/>
      <c r="CP6390"/>
      <c r="CQ6390"/>
      <c r="CR6390"/>
      <c r="CS6390"/>
      <c r="CT6390"/>
      <c r="CU6390"/>
      <c r="CV6390"/>
    </row>
    <row r="6391" spans="10:100" x14ac:dyDescent="0.25">
      <c r="J6391"/>
      <c r="K6391"/>
      <c r="L6391"/>
      <c r="M6391"/>
      <c r="N6391"/>
      <c r="O6391"/>
      <c r="P6391"/>
      <c r="Q6391"/>
      <c r="R6391"/>
      <c r="S6391"/>
      <c r="T6391"/>
      <c r="U6391"/>
      <c r="V6391"/>
      <c r="W6391"/>
      <c r="X6391"/>
      <c r="Y6391"/>
      <c r="Z6391"/>
      <c r="AA6391"/>
      <c r="AB6391"/>
      <c r="AC6391"/>
      <c r="AD6391"/>
      <c r="AE6391"/>
      <c r="AF6391"/>
      <c r="AG6391"/>
      <c r="AH6391"/>
      <c r="AI6391"/>
      <c r="AJ6391"/>
      <c r="AK6391"/>
      <c r="AL6391"/>
      <c r="AM6391"/>
      <c r="AN6391"/>
      <c r="AO6391"/>
      <c r="AP6391"/>
      <c r="AQ6391"/>
      <c r="AR6391"/>
      <c r="AS6391"/>
      <c r="AT6391"/>
      <c r="AU6391"/>
      <c r="AV6391"/>
      <c r="AW6391"/>
      <c r="AX6391"/>
      <c r="AY6391"/>
      <c r="AZ6391"/>
      <c r="BA6391"/>
      <c r="BB6391"/>
      <c r="BC6391"/>
      <c r="BD6391"/>
      <c r="BE6391"/>
      <c r="BF6391"/>
      <c r="BG6391"/>
      <c r="BH6391"/>
      <c r="BI6391"/>
      <c r="BJ6391"/>
      <c r="BK6391"/>
      <c r="BL6391"/>
      <c r="BM6391"/>
      <c r="BN6391"/>
      <c r="BO6391"/>
      <c r="BP6391"/>
      <c r="BQ6391"/>
      <c r="BR6391"/>
      <c r="BS6391"/>
      <c r="BT6391"/>
      <c r="BU6391"/>
      <c r="BV6391"/>
      <c r="BW6391"/>
      <c r="BX6391"/>
      <c r="BY6391"/>
      <c r="BZ6391"/>
      <c r="CA6391"/>
      <c r="CB6391"/>
      <c r="CC6391"/>
      <c r="CD6391"/>
      <c r="CE6391"/>
      <c r="CF6391"/>
      <c r="CG6391"/>
      <c r="CH6391"/>
      <c r="CI6391"/>
      <c r="CJ6391"/>
      <c r="CK6391"/>
      <c r="CL6391"/>
      <c r="CM6391"/>
      <c r="CN6391"/>
      <c r="CO6391"/>
      <c r="CP6391"/>
      <c r="CQ6391"/>
      <c r="CR6391"/>
      <c r="CS6391"/>
      <c r="CT6391"/>
      <c r="CU6391"/>
      <c r="CV6391"/>
    </row>
    <row r="6392" spans="10:100" x14ac:dyDescent="0.25">
      <c r="J6392"/>
      <c r="K6392"/>
      <c r="L6392"/>
      <c r="M6392"/>
      <c r="N6392"/>
      <c r="O6392"/>
      <c r="P6392"/>
      <c r="Q6392"/>
      <c r="R6392"/>
      <c r="S6392"/>
      <c r="T6392"/>
      <c r="U6392"/>
      <c r="V6392"/>
      <c r="W6392"/>
      <c r="X6392"/>
      <c r="Y6392"/>
      <c r="Z6392"/>
      <c r="AA6392"/>
      <c r="AB6392"/>
      <c r="AC6392"/>
      <c r="AD6392"/>
      <c r="AE6392"/>
      <c r="AF6392"/>
      <c r="AG6392"/>
      <c r="AH6392"/>
      <c r="AI6392"/>
      <c r="AJ6392"/>
      <c r="AK6392"/>
      <c r="AL6392"/>
      <c r="AM6392"/>
      <c r="AN6392"/>
      <c r="AO6392"/>
      <c r="AP6392"/>
      <c r="AQ6392"/>
      <c r="AR6392"/>
      <c r="AS6392"/>
      <c r="AT6392"/>
      <c r="AU6392"/>
      <c r="AV6392"/>
      <c r="AW6392"/>
      <c r="AX6392"/>
      <c r="AY6392"/>
      <c r="AZ6392"/>
      <c r="BA6392"/>
      <c r="BB6392"/>
      <c r="BC6392"/>
      <c r="BD6392"/>
      <c r="BE6392"/>
      <c r="BF6392"/>
      <c r="BG6392"/>
      <c r="BH6392"/>
      <c r="BI6392"/>
      <c r="BJ6392"/>
      <c r="BK6392"/>
      <c r="BL6392"/>
      <c r="BM6392"/>
      <c r="BN6392"/>
      <c r="BO6392"/>
      <c r="BP6392"/>
      <c r="BQ6392"/>
      <c r="BR6392"/>
      <c r="BS6392"/>
      <c r="BT6392"/>
      <c r="BU6392"/>
      <c r="BV6392"/>
      <c r="BW6392"/>
      <c r="BX6392"/>
      <c r="BY6392"/>
      <c r="BZ6392"/>
      <c r="CA6392"/>
      <c r="CB6392"/>
      <c r="CC6392"/>
      <c r="CD6392"/>
      <c r="CE6392"/>
      <c r="CF6392"/>
      <c r="CG6392"/>
      <c r="CH6392"/>
      <c r="CI6392"/>
      <c r="CJ6392"/>
      <c r="CK6392"/>
      <c r="CL6392"/>
      <c r="CM6392"/>
      <c r="CN6392"/>
      <c r="CO6392"/>
      <c r="CP6392"/>
      <c r="CQ6392"/>
      <c r="CR6392"/>
      <c r="CS6392"/>
      <c r="CT6392"/>
      <c r="CU6392"/>
      <c r="CV6392"/>
    </row>
    <row r="6393" spans="10:100" x14ac:dyDescent="0.25">
      <c r="J6393"/>
      <c r="K6393"/>
      <c r="L6393"/>
      <c r="M6393"/>
      <c r="N6393"/>
      <c r="O6393"/>
      <c r="P6393"/>
      <c r="Q6393"/>
      <c r="R6393"/>
      <c r="S6393"/>
      <c r="T6393"/>
      <c r="U6393"/>
      <c r="V6393"/>
      <c r="W6393"/>
      <c r="X6393"/>
      <c r="Y6393"/>
      <c r="Z6393"/>
      <c r="AA6393"/>
      <c r="AB6393"/>
      <c r="AC6393"/>
      <c r="AD6393"/>
      <c r="AE6393"/>
      <c r="AF6393"/>
      <c r="AG6393"/>
      <c r="AH6393"/>
      <c r="AI6393"/>
      <c r="AJ6393"/>
      <c r="AK6393"/>
      <c r="AL6393"/>
      <c r="AM6393"/>
      <c r="AN6393"/>
      <c r="AO6393"/>
      <c r="AP6393"/>
      <c r="AQ6393"/>
      <c r="AR6393"/>
      <c r="AS6393"/>
      <c r="AT6393"/>
      <c r="AU6393"/>
      <c r="AV6393"/>
      <c r="AW6393"/>
      <c r="AX6393"/>
      <c r="AY6393"/>
      <c r="AZ6393"/>
      <c r="BA6393"/>
      <c r="BB6393"/>
      <c r="BC6393"/>
      <c r="BD6393"/>
      <c r="BE6393"/>
      <c r="BF6393"/>
      <c r="BG6393"/>
      <c r="BH6393"/>
      <c r="BI6393"/>
      <c r="BJ6393"/>
      <c r="BK6393"/>
      <c r="BL6393"/>
      <c r="BM6393"/>
      <c r="BN6393"/>
      <c r="BO6393"/>
      <c r="BP6393"/>
      <c r="BQ6393"/>
      <c r="BR6393"/>
      <c r="BS6393"/>
      <c r="BT6393"/>
      <c r="BU6393"/>
      <c r="BV6393"/>
      <c r="BW6393"/>
      <c r="BX6393"/>
      <c r="BY6393"/>
      <c r="BZ6393"/>
      <c r="CA6393"/>
      <c r="CB6393"/>
      <c r="CC6393"/>
      <c r="CD6393"/>
      <c r="CE6393"/>
      <c r="CF6393"/>
      <c r="CG6393"/>
      <c r="CH6393"/>
      <c r="CI6393"/>
      <c r="CJ6393"/>
      <c r="CK6393"/>
      <c r="CL6393"/>
      <c r="CM6393"/>
      <c r="CN6393"/>
      <c r="CO6393"/>
      <c r="CP6393"/>
      <c r="CQ6393"/>
      <c r="CR6393"/>
      <c r="CS6393"/>
      <c r="CT6393"/>
      <c r="CU6393"/>
      <c r="CV6393"/>
    </row>
    <row r="6394" spans="10:100" x14ac:dyDescent="0.25">
      <c r="J6394"/>
      <c r="K6394"/>
      <c r="L6394"/>
      <c r="M6394"/>
      <c r="N6394"/>
      <c r="O6394"/>
      <c r="P6394"/>
      <c r="Q6394"/>
      <c r="R6394"/>
      <c r="S6394"/>
      <c r="T6394"/>
      <c r="U6394"/>
      <c r="V6394"/>
      <c r="W6394"/>
      <c r="X6394"/>
      <c r="Y6394"/>
      <c r="Z6394"/>
      <c r="AA6394"/>
      <c r="AB6394"/>
      <c r="AC6394"/>
      <c r="AD6394"/>
      <c r="AE6394"/>
      <c r="AF6394"/>
      <c r="AG6394"/>
      <c r="AH6394"/>
      <c r="AI6394"/>
      <c r="AJ6394"/>
      <c r="AK6394"/>
      <c r="AL6394"/>
      <c r="AM6394"/>
      <c r="AN6394"/>
      <c r="AO6394"/>
      <c r="AP6394"/>
      <c r="AQ6394"/>
      <c r="AR6394"/>
      <c r="AS6394"/>
      <c r="AT6394"/>
      <c r="AU6394"/>
      <c r="AV6394"/>
      <c r="AW6394"/>
      <c r="AX6394"/>
      <c r="AY6394"/>
      <c r="AZ6394"/>
      <c r="BA6394"/>
      <c r="BB6394"/>
      <c r="BC6394"/>
      <c r="BD6394"/>
      <c r="BE6394"/>
      <c r="BF6394"/>
      <c r="BG6394"/>
      <c r="BH6394"/>
      <c r="BI6394"/>
      <c r="BJ6394"/>
      <c r="BK6394"/>
      <c r="BL6394"/>
      <c r="BM6394"/>
      <c r="BN6394"/>
      <c r="BO6394"/>
      <c r="BP6394"/>
      <c r="BQ6394"/>
      <c r="BR6394"/>
      <c r="BS6394"/>
      <c r="BT6394"/>
      <c r="BU6394"/>
      <c r="BV6394"/>
      <c r="BW6394"/>
      <c r="BX6394"/>
      <c r="BY6394"/>
      <c r="BZ6394"/>
      <c r="CA6394"/>
      <c r="CB6394"/>
      <c r="CC6394"/>
      <c r="CD6394"/>
      <c r="CE6394"/>
      <c r="CF6394"/>
      <c r="CG6394"/>
      <c r="CH6394"/>
      <c r="CI6394"/>
      <c r="CJ6394"/>
      <c r="CK6394"/>
      <c r="CL6394"/>
      <c r="CM6394"/>
      <c r="CN6394"/>
      <c r="CO6394"/>
      <c r="CP6394"/>
      <c r="CQ6394"/>
      <c r="CR6394"/>
      <c r="CS6394"/>
      <c r="CT6394"/>
      <c r="CU6394"/>
      <c r="CV6394"/>
    </row>
    <row r="6395" spans="10:100" x14ac:dyDescent="0.25">
      <c r="J6395"/>
      <c r="K6395"/>
      <c r="L6395"/>
      <c r="M6395"/>
      <c r="N6395"/>
      <c r="O6395"/>
      <c r="P6395"/>
      <c r="Q6395"/>
      <c r="R6395"/>
      <c r="S6395"/>
      <c r="T6395"/>
      <c r="U6395"/>
      <c r="V6395"/>
      <c r="W6395"/>
      <c r="X6395"/>
      <c r="Y6395"/>
      <c r="Z6395"/>
      <c r="AA6395"/>
      <c r="AB6395"/>
      <c r="AC6395"/>
      <c r="AD6395"/>
      <c r="AE6395"/>
      <c r="AF6395"/>
      <c r="AG6395"/>
      <c r="AH6395"/>
      <c r="AI6395"/>
      <c r="AJ6395"/>
      <c r="AK6395"/>
      <c r="AL6395"/>
      <c r="AM6395"/>
      <c r="AN6395"/>
      <c r="AO6395"/>
      <c r="AP6395"/>
      <c r="AQ6395"/>
      <c r="AR6395"/>
      <c r="AS6395"/>
      <c r="AT6395"/>
      <c r="AU6395"/>
      <c r="AV6395"/>
      <c r="AW6395"/>
      <c r="AX6395"/>
      <c r="AY6395"/>
      <c r="AZ6395"/>
      <c r="BA6395"/>
      <c r="BB6395"/>
      <c r="BC6395"/>
      <c r="BD6395"/>
      <c r="BE6395"/>
      <c r="BF6395"/>
      <c r="BG6395"/>
      <c r="BH6395"/>
      <c r="BI6395"/>
      <c r="BJ6395"/>
      <c r="BK6395"/>
      <c r="BL6395"/>
      <c r="BM6395"/>
      <c r="BN6395"/>
      <c r="BO6395"/>
      <c r="BP6395"/>
      <c r="BQ6395"/>
      <c r="BR6395"/>
      <c r="BS6395"/>
      <c r="BT6395"/>
      <c r="BU6395"/>
      <c r="BV6395"/>
      <c r="BW6395"/>
      <c r="BX6395"/>
      <c r="BY6395"/>
      <c r="BZ6395"/>
      <c r="CA6395"/>
      <c r="CB6395"/>
      <c r="CC6395"/>
      <c r="CD6395"/>
      <c r="CE6395"/>
      <c r="CF6395"/>
      <c r="CG6395"/>
      <c r="CH6395"/>
      <c r="CI6395"/>
      <c r="CJ6395"/>
      <c r="CK6395"/>
      <c r="CL6395"/>
      <c r="CM6395"/>
      <c r="CN6395"/>
      <c r="CO6395"/>
      <c r="CP6395"/>
      <c r="CQ6395"/>
      <c r="CR6395"/>
      <c r="CS6395"/>
      <c r="CT6395"/>
      <c r="CU6395"/>
      <c r="CV6395"/>
    </row>
    <row r="6396" spans="10:100" x14ac:dyDescent="0.25">
      <c r="J6396"/>
      <c r="K6396"/>
      <c r="L6396"/>
      <c r="M6396"/>
      <c r="N6396"/>
      <c r="O6396"/>
      <c r="P6396"/>
      <c r="Q6396"/>
      <c r="R6396"/>
      <c r="S6396"/>
      <c r="T6396"/>
      <c r="U6396"/>
      <c r="V6396"/>
      <c r="W6396"/>
      <c r="X6396"/>
      <c r="Y6396"/>
      <c r="Z6396"/>
      <c r="AA6396"/>
      <c r="AB6396"/>
      <c r="AC6396"/>
      <c r="AD6396"/>
      <c r="AE6396"/>
      <c r="AF6396"/>
      <c r="AG6396"/>
      <c r="AH6396"/>
      <c r="AI6396"/>
      <c r="AJ6396"/>
      <c r="AK6396"/>
      <c r="AL6396"/>
      <c r="AM6396"/>
      <c r="AN6396"/>
      <c r="AO6396"/>
      <c r="AP6396"/>
      <c r="AQ6396"/>
      <c r="AR6396"/>
      <c r="AS6396"/>
      <c r="AT6396"/>
      <c r="AU6396"/>
      <c r="AV6396"/>
      <c r="AW6396"/>
      <c r="AX6396"/>
      <c r="AY6396"/>
      <c r="AZ6396"/>
      <c r="BA6396"/>
      <c r="BB6396"/>
      <c r="BC6396"/>
      <c r="BD6396"/>
      <c r="BE6396"/>
      <c r="BF6396"/>
      <c r="BG6396"/>
      <c r="BH6396"/>
      <c r="BI6396"/>
      <c r="BJ6396"/>
      <c r="BK6396"/>
      <c r="BL6396"/>
      <c r="BM6396"/>
      <c r="BN6396"/>
      <c r="BO6396"/>
      <c r="BP6396"/>
      <c r="BQ6396"/>
      <c r="BR6396"/>
      <c r="BS6396"/>
      <c r="BT6396"/>
      <c r="BU6396"/>
      <c r="BV6396"/>
      <c r="BW6396"/>
      <c r="BX6396"/>
      <c r="BY6396"/>
      <c r="BZ6396"/>
      <c r="CA6396"/>
      <c r="CB6396"/>
      <c r="CC6396"/>
      <c r="CD6396"/>
      <c r="CE6396"/>
      <c r="CF6396"/>
      <c r="CG6396"/>
      <c r="CH6396"/>
      <c r="CI6396"/>
      <c r="CJ6396"/>
      <c r="CK6396"/>
      <c r="CL6396"/>
      <c r="CM6396"/>
      <c r="CN6396"/>
      <c r="CO6396"/>
      <c r="CP6396"/>
      <c r="CQ6396"/>
      <c r="CR6396"/>
      <c r="CS6396"/>
      <c r="CT6396"/>
      <c r="CU6396"/>
      <c r="CV6396"/>
    </row>
    <row r="6397" spans="10:100" x14ac:dyDescent="0.25">
      <c r="J6397"/>
      <c r="K6397"/>
      <c r="L6397"/>
      <c r="M6397"/>
      <c r="N6397"/>
      <c r="O6397"/>
      <c r="P6397"/>
      <c r="Q6397"/>
      <c r="R6397"/>
      <c r="S6397"/>
      <c r="T6397"/>
      <c r="U6397"/>
      <c r="V6397"/>
      <c r="W6397"/>
      <c r="X6397"/>
      <c r="Y6397"/>
      <c r="Z6397"/>
      <c r="AA6397"/>
      <c r="AB6397"/>
      <c r="AC6397"/>
      <c r="AD6397"/>
      <c r="AE6397"/>
      <c r="AF6397"/>
      <c r="AG6397"/>
      <c r="AH6397"/>
      <c r="AI6397"/>
      <c r="AJ6397"/>
      <c r="AK6397"/>
      <c r="AL6397"/>
      <c r="AM6397"/>
      <c r="AN6397"/>
      <c r="AO6397"/>
      <c r="AP6397"/>
      <c r="AQ6397"/>
      <c r="AR6397"/>
      <c r="AS6397"/>
      <c r="AT6397"/>
      <c r="AU6397"/>
      <c r="AV6397"/>
      <c r="AW6397"/>
      <c r="AX6397"/>
      <c r="AY6397"/>
      <c r="AZ6397"/>
      <c r="BA6397"/>
      <c r="BB6397"/>
      <c r="BC6397"/>
      <c r="BD6397"/>
      <c r="BE6397"/>
      <c r="BF6397"/>
      <c r="BG6397"/>
      <c r="BH6397"/>
      <c r="BI6397"/>
      <c r="BJ6397"/>
      <c r="BK6397"/>
      <c r="BL6397"/>
      <c r="BM6397"/>
      <c r="BN6397"/>
      <c r="BO6397"/>
      <c r="BP6397"/>
      <c r="BQ6397"/>
      <c r="BR6397"/>
      <c r="BS6397"/>
      <c r="BT6397"/>
      <c r="BU6397"/>
      <c r="BV6397"/>
      <c r="BW6397"/>
      <c r="BX6397"/>
      <c r="BY6397"/>
      <c r="BZ6397"/>
      <c r="CA6397"/>
      <c r="CB6397"/>
      <c r="CC6397"/>
      <c r="CD6397"/>
      <c r="CE6397"/>
      <c r="CF6397"/>
      <c r="CG6397"/>
      <c r="CH6397"/>
      <c r="CI6397"/>
      <c r="CJ6397"/>
      <c r="CK6397"/>
      <c r="CL6397"/>
      <c r="CM6397"/>
      <c r="CN6397"/>
      <c r="CO6397"/>
      <c r="CP6397"/>
      <c r="CQ6397"/>
      <c r="CR6397"/>
      <c r="CS6397"/>
      <c r="CT6397"/>
      <c r="CU6397"/>
      <c r="CV6397"/>
    </row>
    <row r="6398" spans="10:100" x14ac:dyDescent="0.25">
      <c r="J6398"/>
      <c r="K6398"/>
      <c r="L6398"/>
      <c r="M6398"/>
      <c r="N6398"/>
      <c r="O6398"/>
      <c r="P6398"/>
      <c r="Q6398"/>
      <c r="R6398"/>
      <c r="S6398"/>
      <c r="T6398"/>
      <c r="U6398"/>
      <c r="V6398"/>
      <c r="W6398"/>
      <c r="X6398"/>
      <c r="Y6398"/>
      <c r="Z6398"/>
      <c r="AA6398"/>
      <c r="AB6398"/>
      <c r="AC6398"/>
      <c r="AD6398"/>
      <c r="AE6398"/>
      <c r="AF6398"/>
      <c r="AG6398"/>
      <c r="AH6398"/>
      <c r="AI6398"/>
      <c r="AJ6398"/>
      <c r="AK6398"/>
      <c r="AL6398"/>
      <c r="AM6398"/>
      <c r="AN6398"/>
      <c r="AO6398"/>
      <c r="AP6398"/>
      <c r="AQ6398"/>
      <c r="AR6398"/>
      <c r="AS6398"/>
      <c r="AT6398"/>
      <c r="AU6398"/>
      <c r="AV6398"/>
      <c r="AW6398"/>
      <c r="AX6398"/>
      <c r="AY6398"/>
      <c r="AZ6398"/>
      <c r="BA6398"/>
      <c r="BB6398"/>
      <c r="BC6398"/>
      <c r="BD6398"/>
      <c r="BE6398"/>
      <c r="BF6398"/>
      <c r="BG6398"/>
      <c r="BH6398"/>
      <c r="BI6398"/>
      <c r="BJ6398"/>
      <c r="BK6398"/>
      <c r="BL6398"/>
      <c r="BM6398"/>
      <c r="BN6398"/>
      <c r="BO6398"/>
      <c r="BP6398"/>
      <c r="BQ6398"/>
      <c r="BR6398"/>
      <c r="BS6398"/>
      <c r="BT6398"/>
      <c r="BU6398"/>
      <c r="BV6398"/>
      <c r="BW6398"/>
      <c r="BX6398"/>
      <c r="BY6398"/>
      <c r="BZ6398"/>
      <c r="CA6398"/>
      <c r="CB6398"/>
      <c r="CC6398"/>
      <c r="CD6398"/>
      <c r="CE6398"/>
      <c r="CF6398"/>
      <c r="CG6398"/>
      <c r="CH6398"/>
      <c r="CI6398"/>
      <c r="CJ6398"/>
      <c r="CK6398"/>
      <c r="CL6398"/>
      <c r="CM6398"/>
      <c r="CN6398"/>
      <c r="CO6398"/>
      <c r="CP6398"/>
      <c r="CQ6398"/>
      <c r="CR6398"/>
      <c r="CS6398"/>
      <c r="CT6398"/>
      <c r="CU6398"/>
      <c r="CV6398"/>
    </row>
    <row r="6399" spans="10:100" x14ac:dyDescent="0.25">
      <c r="J6399"/>
      <c r="K6399"/>
      <c r="L6399"/>
      <c r="M6399"/>
      <c r="N6399"/>
      <c r="O6399"/>
      <c r="P6399"/>
      <c r="Q6399"/>
      <c r="R6399"/>
      <c r="S6399"/>
      <c r="T6399"/>
      <c r="U6399"/>
      <c r="V6399"/>
      <c r="W6399"/>
      <c r="X6399"/>
      <c r="Y6399"/>
      <c r="Z6399"/>
      <c r="AA6399"/>
      <c r="AB6399"/>
      <c r="AC6399"/>
      <c r="AD6399"/>
      <c r="AE6399"/>
      <c r="AF6399"/>
      <c r="AG6399"/>
      <c r="AH6399"/>
      <c r="AI6399"/>
      <c r="AJ6399"/>
      <c r="AK6399"/>
      <c r="AL6399"/>
      <c r="AM6399"/>
      <c r="AN6399"/>
      <c r="AO6399"/>
      <c r="AP6399"/>
      <c r="AQ6399"/>
      <c r="AR6399"/>
      <c r="AS6399"/>
      <c r="AT6399"/>
      <c r="AU6399"/>
      <c r="AV6399"/>
      <c r="AW6399"/>
      <c r="AX6399"/>
      <c r="AY6399"/>
      <c r="AZ6399"/>
      <c r="BA6399"/>
      <c r="BB6399"/>
      <c r="BC6399"/>
      <c r="BD6399"/>
      <c r="BE6399"/>
      <c r="BF6399"/>
      <c r="BG6399"/>
      <c r="BH6399"/>
      <c r="BI6399"/>
      <c r="BJ6399"/>
      <c r="BK6399"/>
      <c r="BL6399"/>
      <c r="BM6399"/>
      <c r="BN6399"/>
      <c r="BO6399"/>
      <c r="BP6399"/>
      <c r="BQ6399"/>
      <c r="BR6399"/>
      <c r="BS6399"/>
      <c r="BT6399"/>
      <c r="BU6399"/>
      <c r="BV6399"/>
      <c r="BW6399"/>
      <c r="BX6399"/>
      <c r="BY6399"/>
      <c r="BZ6399"/>
      <c r="CA6399"/>
      <c r="CB6399"/>
      <c r="CC6399"/>
      <c r="CD6399"/>
      <c r="CE6399"/>
      <c r="CF6399"/>
      <c r="CG6399"/>
      <c r="CH6399"/>
      <c r="CI6399"/>
      <c r="CJ6399"/>
      <c r="CK6399"/>
      <c r="CL6399"/>
      <c r="CM6399"/>
      <c r="CN6399"/>
      <c r="CO6399"/>
      <c r="CP6399"/>
      <c r="CQ6399"/>
      <c r="CR6399"/>
      <c r="CS6399"/>
      <c r="CT6399"/>
      <c r="CU6399"/>
      <c r="CV6399"/>
    </row>
    <row r="6400" spans="10:100" x14ac:dyDescent="0.25">
      <c r="J6400"/>
      <c r="K6400"/>
      <c r="L6400"/>
      <c r="M6400"/>
      <c r="N6400"/>
      <c r="O6400"/>
      <c r="P6400"/>
      <c r="Q6400"/>
      <c r="R6400"/>
      <c r="S6400"/>
      <c r="T6400"/>
      <c r="U6400"/>
      <c r="V6400"/>
      <c r="W6400"/>
      <c r="X6400"/>
      <c r="Y6400"/>
      <c r="Z6400"/>
      <c r="AA6400"/>
      <c r="AB6400"/>
      <c r="AC6400"/>
      <c r="AD6400"/>
      <c r="AE6400"/>
      <c r="AF6400"/>
      <c r="AG6400"/>
      <c r="AH6400"/>
      <c r="AI6400"/>
      <c r="AJ6400"/>
      <c r="AK6400"/>
      <c r="AL6400"/>
      <c r="AM6400"/>
      <c r="AN6400"/>
      <c r="AO6400"/>
      <c r="AP6400"/>
      <c r="AQ6400"/>
      <c r="AR6400"/>
      <c r="AS6400"/>
      <c r="AT6400"/>
      <c r="AU6400"/>
      <c r="AV6400"/>
      <c r="AW6400"/>
      <c r="AX6400"/>
      <c r="AY6400"/>
      <c r="AZ6400"/>
      <c r="BA6400"/>
      <c r="BB6400"/>
      <c r="BC6400"/>
      <c r="BD6400"/>
      <c r="BE6400"/>
      <c r="BF6400"/>
      <c r="BG6400"/>
      <c r="BH6400"/>
      <c r="BI6400"/>
      <c r="BJ6400"/>
      <c r="BK6400"/>
      <c r="BL6400"/>
      <c r="BM6400"/>
      <c r="BN6400"/>
      <c r="BO6400"/>
      <c r="BP6400"/>
      <c r="BQ6400"/>
      <c r="BR6400"/>
      <c r="BS6400"/>
      <c r="BT6400"/>
      <c r="BU6400"/>
      <c r="BV6400"/>
      <c r="BW6400"/>
      <c r="BX6400"/>
      <c r="BY6400"/>
      <c r="BZ6400"/>
      <c r="CA6400"/>
      <c r="CB6400"/>
      <c r="CC6400"/>
      <c r="CD6400"/>
      <c r="CE6400"/>
      <c r="CF6400"/>
      <c r="CG6400"/>
      <c r="CH6400"/>
      <c r="CI6400"/>
      <c r="CJ6400"/>
      <c r="CK6400"/>
      <c r="CL6400"/>
      <c r="CM6400"/>
      <c r="CN6400"/>
      <c r="CO6400"/>
      <c r="CP6400"/>
      <c r="CQ6400"/>
      <c r="CR6400"/>
      <c r="CS6400"/>
      <c r="CT6400"/>
      <c r="CU6400"/>
      <c r="CV6400"/>
    </row>
    <row r="6401" spans="10:100" x14ac:dyDescent="0.25">
      <c r="J6401"/>
      <c r="K6401"/>
      <c r="L6401"/>
      <c r="M6401"/>
      <c r="N6401"/>
      <c r="O6401"/>
      <c r="P6401"/>
      <c r="Q6401"/>
      <c r="R6401"/>
      <c r="S6401"/>
      <c r="T6401"/>
      <c r="U6401"/>
      <c r="V6401"/>
      <c r="W6401"/>
      <c r="X6401"/>
      <c r="Y6401"/>
      <c r="Z6401"/>
      <c r="AA6401"/>
      <c r="AB6401"/>
      <c r="AC6401"/>
      <c r="AD6401"/>
      <c r="AE6401"/>
      <c r="AF6401"/>
      <c r="AG6401"/>
      <c r="AH6401"/>
      <c r="AI6401"/>
      <c r="AJ6401"/>
      <c r="AK6401"/>
      <c r="AL6401"/>
      <c r="AM6401"/>
      <c r="AN6401"/>
      <c r="AO6401"/>
      <c r="AP6401"/>
      <c r="AQ6401"/>
      <c r="AR6401"/>
      <c r="AS6401"/>
      <c r="AT6401"/>
      <c r="AU6401"/>
      <c r="AV6401"/>
      <c r="AW6401"/>
      <c r="AX6401"/>
      <c r="AY6401"/>
      <c r="AZ6401"/>
      <c r="BA6401"/>
      <c r="BB6401"/>
      <c r="BC6401"/>
      <c r="BD6401"/>
      <c r="BE6401"/>
      <c r="BF6401"/>
      <c r="BG6401"/>
      <c r="BH6401"/>
      <c r="BI6401"/>
      <c r="BJ6401"/>
      <c r="BK6401"/>
      <c r="BL6401"/>
      <c r="BM6401"/>
      <c r="BN6401"/>
      <c r="BO6401"/>
      <c r="BP6401"/>
      <c r="BQ6401"/>
      <c r="BR6401"/>
      <c r="BS6401"/>
      <c r="BT6401"/>
      <c r="BU6401"/>
      <c r="BV6401"/>
      <c r="BW6401"/>
      <c r="BX6401"/>
      <c r="BY6401"/>
      <c r="BZ6401"/>
      <c r="CA6401"/>
      <c r="CB6401"/>
      <c r="CC6401"/>
      <c r="CD6401"/>
      <c r="CE6401"/>
      <c r="CF6401"/>
      <c r="CG6401"/>
      <c r="CH6401"/>
      <c r="CI6401"/>
      <c r="CJ6401"/>
      <c r="CK6401"/>
      <c r="CL6401"/>
      <c r="CM6401"/>
      <c r="CN6401"/>
      <c r="CO6401"/>
      <c r="CP6401"/>
      <c r="CQ6401"/>
      <c r="CR6401"/>
      <c r="CS6401"/>
      <c r="CT6401"/>
      <c r="CU6401"/>
      <c r="CV6401"/>
    </row>
    <row r="6402" spans="10:100" x14ac:dyDescent="0.25">
      <c r="J6402"/>
      <c r="K6402"/>
      <c r="L6402"/>
      <c r="M6402"/>
      <c r="N6402"/>
      <c r="O6402"/>
      <c r="P6402"/>
      <c r="Q6402"/>
      <c r="R6402"/>
      <c r="S6402"/>
      <c r="T6402"/>
      <c r="U6402"/>
      <c r="V6402"/>
      <c r="W6402"/>
      <c r="X6402"/>
      <c r="Y6402"/>
      <c r="Z6402"/>
      <c r="AA6402"/>
      <c r="AB6402"/>
      <c r="AC6402"/>
      <c r="AD6402"/>
      <c r="AE6402"/>
      <c r="AF6402"/>
      <c r="AG6402"/>
      <c r="AH6402"/>
      <c r="AI6402"/>
      <c r="AJ6402"/>
      <c r="AK6402"/>
      <c r="AL6402"/>
      <c r="AM6402"/>
      <c r="AN6402"/>
      <c r="AO6402"/>
      <c r="AP6402"/>
      <c r="AQ6402"/>
      <c r="AR6402"/>
      <c r="AS6402"/>
      <c r="AT6402"/>
      <c r="AU6402"/>
      <c r="AV6402"/>
      <c r="AW6402"/>
      <c r="AX6402"/>
      <c r="AY6402"/>
      <c r="AZ6402"/>
      <c r="BA6402"/>
      <c r="BB6402"/>
      <c r="BC6402"/>
      <c r="BD6402"/>
      <c r="BE6402"/>
      <c r="BF6402"/>
      <c r="BG6402"/>
      <c r="BH6402"/>
      <c r="BI6402"/>
      <c r="BJ6402"/>
      <c r="BK6402"/>
      <c r="BL6402"/>
      <c r="BM6402"/>
      <c r="BN6402"/>
      <c r="BO6402"/>
      <c r="BP6402"/>
      <c r="BQ6402"/>
      <c r="BR6402"/>
      <c r="BS6402"/>
      <c r="BT6402"/>
      <c r="BU6402"/>
      <c r="BV6402"/>
      <c r="BW6402"/>
      <c r="BX6402"/>
      <c r="BY6402"/>
      <c r="BZ6402"/>
      <c r="CA6402"/>
      <c r="CB6402"/>
      <c r="CC6402"/>
      <c r="CD6402"/>
      <c r="CE6402"/>
      <c r="CF6402"/>
      <c r="CG6402"/>
      <c r="CH6402"/>
      <c r="CI6402"/>
      <c r="CJ6402"/>
      <c r="CK6402"/>
      <c r="CL6402"/>
      <c r="CM6402"/>
      <c r="CN6402"/>
      <c r="CO6402"/>
      <c r="CP6402"/>
      <c r="CQ6402"/>
      <c r="CR6402"/>
      <c r="CS6402"/>
      <c r="CT6402"/>
      <c r="CU6402"/>
      <c r="CV6402"/>
    </row>
    <row r="6403" spans="10:100" x14ac:dyDescent="0.25">
      <c r="J6403"/>
      <c r="K6403"/>
      <c r="L6403"/>
      <c r="M6403"/>
      <c r="N6403"/>
      <c r="O6403"/>
      <c r="P6403"/>
      <c r="Q6403"/>
      <c r="R6403"/>
      <c r="S6403"/>
      <c r="T6403"/>
      <c r="U6403"/>
      <c r="V6403"/>
      <c r="W6403"/>
      <c r="X6403"/>
      <c r="Y6403"/>
      <c r="Z6403"/>
      <c r="AA6403"/>
      <c r="AB6403"/>
      <c r="AC6403"/>
      <c r="AD6403"/>
      <c r="AE6403"/>
      <c r="AF6403"/>
      <c r="AG6403"/>
      <c r="AH6403"/>
      <c r="AI6403"/>
      <c r="AJ6403"/>
      <c r="AK6403"/>
      <c r="AL6403"/>
      <c r="AM6403"/>
      <c r="AN6403"/>
      <c r="AO6403"/>
      <c r="AP6403"/>
      <c r="AQ6403"/>
      <c r="AR6403"/>
      <c r="AS6403"/>
      <c r="AT6403"/>
      <c r="AU6403"/>
      <c r="AV6403"/>
      <c r="AW6403"/>
      <c r="AX6403"/>
      <c r="AY6403"/>
      <c r="AZ6403"/>
      <c r="BA6403"/>
      <c r="BB6403"/>
      <c r="BC6403"/>
      <c r="BD6403"/>
      <c r="BE6403"/>
      <c r="BF6403"/>
      <c r="BG6403"/>
      <c r="BH6403"/>
      <c r="BI6403"/>
      <c r="BJ6403"/>
      <c r="BK6403"/>
      <c r="BL6403"/>
      <c r="BM6403"/>
      <c r="BN6403"/>
      <c r="BO6403"/>
      <c r="BP6403"/>
      <c r="BQ6403"/>
      <c r="BR6403"/>
      <c r="BS6403"/>
      <c r="BT6403"/>
      <c r="BU6403"/>
      <c r="BV6403"/>
      <c r="BW6403"/>
      <c r="BX6403"/>
      <c r="BY6403"/>
      <c r="BZ6403"/>
      <c r="CA6403"/>
      <c r="CB6403"/>
      <c r="CC6403"/>
      <c r="CD6403"/>
      <c r="CE6403"/>
      <c r="CF6403"/>
      <c r="CG6403"/>
      <c r="CH6403"/>
      <c r="CI6403"/>
      <c r="CJ6403"/>
      <c r="CK6403"/>
      <c r="CL6403"/>
      <c r="CM6403"/>
      <c r="CN6403"/>
      <c r="CO6403"/>
      <c r="CP6403"/>
      <c r="CQ6403"/>
      <c r="CR6403"/>
      <c r="CS6403"/>
      <c r="CT6403"/>
      <c r="CU6403"/>
      <c r="CV6403"/>
    </row>
    <row r="6404" spans="10:100" x14ac:dyDescent="0.25">
      <c r="J6404"/>
      <c r="K6404"/>
      <c r="L6404"/>
      <c r="M6404"/>
      <c r="N6404"/>
      <c r="O6404"/>
      <c r="P6404"/>
      <c r="Q6404"/>
      <c r="R6404"/>
      <c r="S6404"/>
      <c r="T6404"/>
      <c r="U6404"/>
      <c r="V6404"/>
      <c r="W6404"/>
      <c r="X6404"/>
      <c r="Y6404"/>
      <c r="Z6404"/>
      <c r="AA6404"/>
      <c r="AB6404"/>
      <c r="AC6404"/>
      <c r="AD6404"/>
      <c r="AE6404"/>
      <c r="AF6404"/>
      <c r="AG6404"/>
      <c r="AH6404"/>
      <c r="AI6404"/>
      <c r="AJ6404"/>
      <c r="AK6404"/>
      <c r="AL6404"/>
      <c r="AM6404"/>
      <c r="AN6404"/>
      <c r="AO6404"/>
      <c r="AP6404"/>
      <c r="AQ6404"/>
      <c r="AR6404"/>
      <c r="AS6404"/>
      <c r="AT6404"/>
      <c r="AU6404"/>
      <c r="AV6404"/>
      <c r="AW6404"/>
      <c r="AX6404"/>
      <c r="AY6404"/>
      <c r="AZ6404"/>
      <c r="BA6404"/>
      <c r="BB6404"/>
      <c r="BC6404"/>
      <c r="BD6404"/>
      <c r="BE6404"/>
      <c r="BF6404"/>
      <c r="BG6404"/>
      <c r="BH6404"/>
      <c r="BI6404"/>
      <c r="BJ6404"/>
      <c r="BK6404"/>
      <c r="BL6404"/>
      <c r="BM6404"/>
      <c r="BN6404"/>
      <c r="BO6404"/>
      <c r="BP6404"/>
      <c r="BQ6404"/>
      <c r="BR6404"/>
      <c r="BS6404"/>
      <c r="BT6404"/>
      <c r="BU6404"/>
      <c r="BV6404"/>
      <c r="BW6404"/>
      <c r="BX6404"/>
      <c r="BY6404"/>
      <c r="BZ6404"/>
      <c r="CA6404"/>
      <c r="CB6404"/>
      <c r="CC6404"/>
      <c r="CD6404"/>
      <c r="CE6404"/>
      <c r="CF6404"/>
      <c r="CG6404"/>
      <c r="CH6404"/>
      <c r="CI6404"/>
      <c r="CJ6404"/>
      <c r="CK6404"/>
      <c r="CL6404"/>
      <c r="CM6404"/>
      <c r="CN6404"/>
      <c r="CO6404"/>
      <c r="CP6404"/>
      <c r="CQ6404"/>
      <c r="CR6404"/>
      <c r="CS6404"/>
      <c r="CT6404"/>
      <c r="CU6404"/>
      <c r="CV6404"/>
    </row>
    <row r="6405" spans="10:100" x14ac:dyDescent="0.25">
      <c r="J6405"/>
      <c r="K6405"/>
      <c r="L6405"/>
      <c r="M6405"/>
      <c r="N6405"/>
      <c r="O6405"/>
      <c r="P6405"/>
      <c r="Q6405"/>
      <c r="R6405"/>
      <c r="S6405"/>
      <c r="T6405"/>
      <c r="U6405"/>
      <c r="V6405"/>
      <c r="W6405"/>
      <c r="X6405"/>
      <c r="Y6405"/>
      <c r="Z6405"/>
      <c r="AA6405"/>
      <c r="AB6405"/>
      <c r="AC6405"/>
      <c r="AD6405"/>
      <c r="AE6405"/>
      <c r="AF6405"/>
      <c r="AG6405"/>
      <c r="AH6405"/>
      <c r="AI6405"/>
      <c r="AJ6405"/>
      <c r="AK6405"/>
      <c r="AL6405"/>
      <c r="AM6405"/>
      <c r="AN6405"/>
      <c r="AO6405"/>
      <c r="AP6405"/>
      <c r="AQ6405"/>
      <c r="AR6405"/>
      <c r="AS6405"/>
      <c r="AT6405"/>
      <c r="AU6405"/>
      <c r="AV6405"/>
      <c r="AW6405"/>
      <c r="AX6405"/>
      <c r="AY6405"/>
      <c r="AZ6405"/>
      <c r="BA6405"/>
      <c r="BB6405"/>
      <c r="BC6405"/>
      <c r="BD6405"/>
      <c r="BE6405"/>
      <c r="BF6405"/>
      <c r="BG6405"/>
      <c r="BH6405"/>
      <c r="BI6405"/>
      <c r="BJ6405"/>
      <c r="BK6405"/>
      <c r="BL6405"/>
      <c r="BM6405"/>
      <c r="BN6405"/>
      <c r="BO6405"/>
      <c r="BP6405"/>
      <c r="BQ6405"/>
      <c r="BR6405"/>
      <c r="BS6405"/>
      <c r="BT6405"/>
      <c r="BU6405"/>
      <c r="BV6405"/>
      <c r="BW6405"/>
      <c r="BX6405"/>
      <c r="BY6405"/>
      <c r="BZ6405"/>
      <c r="CA6405"/>
      <c r="CB6405"/>
      <c r="CC6405"/>
      <c r="CD6405"/>
      <c r="CE6405"/>
      <c r="CF6405"/>
      <c r="CG6405"/>
      <c r="CH6405"/>
      <c r="CI6405"/>
      <c r="CJ6405"/>
      <c r="CK6405"/>
      <c r="CL6405"/>
      <c r="CM6405"/>
      <c r="CN6405"/>
      <c r="CO6405"/>
      <c r="CP6405"/>
      <c r="CQ6405"/>
      <c r="CR6405"/>
      <c r="CS6405"/>
      <c r="CT6405"/>
      <c r="CU6405"/>
      <c r="CV6405"/>
    </row>
    <row r="6406" spans="10:100" x14ac:dyDescent="0.25">
      <c r="J6406"/>
      <c r="K6406"/>
      <c r="L6406"/>
      <c r="M6406"/>
      <c r="N6406"/>
      <c r="O6406"/>
      <c r="P6406"/>
      <c r="Q6406"/>
      <c r="R6406"/>
      <c r="S6406"/>
      <c r="T6406"/>
      <c r="U6406"/>
      <c r="V6406"/>
      <c r="W6406"/>
      <c r="X6406"/>
      <c r="Y6406"/>
      <c r="Z6406"/>
      <c r="AA6406"/>
      <c r="AB6406"/>
      <c r="AC6406"/>
      <c r="AD6406"/>
      <c r="AE6406"/>
      <c r="AF6406"/>
      <c r="AG6406"/>
      <c r="AH6406"/>
      <c r="AI6406"/>
      <c r="AJ6406"/>
      <c r="AK6406"/>
      <c r="AL6406"/>
      <c r="AM6406"/>
      <c r="AN6406"/>
      <c r="AO6406"/>
      <c r="AP6406"/>
      <c r="AQ6406"/>
      <c r="AR6406"/>
      <c r="AS6406"/>
      <c r="AT6406"/>
      <c r="AU6406"/>
      <c r="AV6406"/>
      <c r="AW6406"/>
      <c r="AX6406"/>
      <c r="AY6406"/>
      <c r="AZ6406"/>
      <c r="BA6406"/>
      <c r="BB6406"/>
      <c r="BC6406"/>
      <c r="BD6406"/>
      <c r="BE6406"/>
      <c r="BF6406"/>
      <c r="BG6406"/>
      <c r="BH6406"/>
      <c r="BI6406"/>
      <c r="BJ6406"/>
      <c r="BK6406"/>
      <c r="BL6406"/>
      <c r="BM6406"/>
      <c r="BN6406"/>
      <c r="BO6406"/>
      <c r="BP6406"/>
      <c r="BQ6406"/>
      <c r="BR6406"/>
      <c r="BS6406"/>
      <c r="BT6406"/>
      <c r="BU6406"/>
      <c r="BV6406"/>
      <c r="BW6406"/>
      <c r="BX6406"/>
      <c r="BY6406"/>
      <c r="BZ6406"/>
      <c r="CA6406"/>
      <c r="CB6406"/>
      <c r="CC6406"/>
      <c r="CD6406"/>
      <c r="CE6406"/>
      <c r="CF6406"/>
      <c r="CG6406"/>
      <c r="CH6406"/>
      <c r="CI6406"/>
      <c r="CJ6406"/>
      <c r="CK6406"/>
      <c r="CL6406"/>
      <c r="CM6406"/>
      <c r="CN6406"/>
      <c r="CO6406"/>
      <c r="CP6406"/>
      <c r="CQ6406"/>
      <c r="CR6406"/>
      <c r="CS6406"/>
      <c r="CT6406"/>
      <c r="CU6406"/>
      <c r="CV6406"/>
    </row>
    <row r="6407" spans="10:100" x14ac:dyDescent="0.25">
      <c r="J6407"/>
      <c r="K6407"/>
      <c r="L6407"/>
      <c r="M6407"/>
      <c r="N6407"/>
      <c r="O6407"/>
      <c r="P6407"/>
      <c r="Q6407"/>
      <c r="R6407"/>
      <c r="S6407"/>
      <c r="T6407"/>
      <c r="U6407"/>
      <c r="V6407"/>
      <c r="W6407"/>
      <c r="X6407"/>
      <c r="Y6407"/>
      <c r="Z6407"/>
      <c r="AA6407"/>
      <c r="AB6407"/>
      <c r="AC6407"/>
      <c r="AD6407"/>
      <c r="AE6407"/>
      <c r="AF6407"/>
      <c r="AG6407"/>
      <c r="AH6407"/>
      <c r="AI6407"/>
      <c r="AJ6407"/>
      <c r="AK6407"/>
      <c r="AL6407"/>
      <c r="AM6407"/>
      <c r="AN6407"/>
      <c r="AO6407"/>
      <c r="AP6407"/>
      <c r="AQ6407"/>
      <c r="AR6407"/>
      <c r="AS6407"/>
      <c r="AT6407"/>
      <c r="AU6407"/>
      <c r="AV6407"/>
      <c r="AW6407"/>
      <c r="AX6407"/>
      <c r="AY6407"/>
      <c r="AZ6407"/>
      <c r="BA6407"/>
      <c r="BB6407"/>
      <c r="BC6407"/>
      <c r="BD6407"/>
      <c r="BE6407"/>
      <c r="BF6407"/>
      <c r="BG6407"/>
      <c r="BH6407"/>
      <c r="BI6407"/>
      <c r="BJ6407"/>
      <c r="BK6407"/>
      <c r="BL6407"/>
      <c r="BM6407"/>
      <c r="BN6407"/>
      <c r="BO6407"/>
      <c r="BP6407"/>
      <c r="BQ6407"/>
      <c r="BR6407"/>
      <c r="BS6407"/>
      <c r="BT6407"/>
      <c r="BU6407"/>
      <c r="BV6407"/>
      <c r="BW6407"/>
      <c r="BX6407"/>
      <c r="BY6407"/>
      <c r="BZ6407"/>
      <c r="CA6407"/>
      <c r="CB6407"/>
      <c r="CC6407"/>
      <c r="CD6407"/>
      <c r="CE6407"/>
      <c r="CF6407"/>
      <c r="CG6407"/>
      <c r="CH6407"/>
      <c r="CI6407"/>
      <c r="CJ6407"/>
      <c r="CK6407"/>
      <c r="CL6407"/>
      <c r="CM6407"/>
      <c r="CN6407"/>
      <c r="CO6407"/>
      <c r="CP6407"/>
      <c r="CQ6407"/>
      <c r="CR6407"/>
      <c r="CS6407"/>
      <c r="CT6407"/>
      <c r="CU6407"/>
      <c r="CV6407"/>
    </row>
    <row r="6408" spans="10:100" x14ac:dyDescent="0.25">
      <c r="J6408"/>
      <c r="K6408"/>
      <c r="L6408"/>
      <c r="M6408"/>
      <c r="N6408"/>
      <c r="O6408"/>
      <c r="P6408"/>
      <c r="Q6408"/>
      <c r="R6408"/>
      <c r="S6408"/>
      <c r="T6408"/>
      <c r="U6408"/>
      <c r="V6408"/>
      <c r="W6408"/>
      <c r="X6408"/>
      <c r="Y6408"/>
      <c r="Z6408"/>
      <c r="AA6408"/>
      <c r="AB6408"/>
      <c r="AC6408"/>
      <c r="AD6408"/>
      <c r="AE6408"/>
      <c r="AF6408"/>
      <c r="AG6408"/>
      <c r="AH6408"/>
      <c r="AI6408"/>
      <c r="AJ6408"/>
      <c r="AK6408"/>
      <c r="AL6408"/>
      <c r="AM6408"/>
      <c r="AN6408"/>
      <c r="AO6408"/>
      <c r="AP6408"/>
      <c r="AQ6408"/>
      <c r="AR6408"/>
      <c r="AS6408"/>
      <c r="AT6408"/>
      <c r="AU6408"/>
      <c r="AV6408"/>
      <c r="AW6408"/>
      <c r="AX6408"/>
      <c r="AY6408"/>
      <c r="AZ6408"/>
      <c r="BA6408"/>
      <c r="BB6408"/>
      <c r="BC6408"/>
      <c r="BD6408"/>
      <c r="BE6408"/>
      <c r="BF6408"/>
      <c r="BG6408"/>
      <c r="BH6408"/>
      <c r="BI6408"/>
      <c r="BJ6408"/>
      <c r="BK6408"/>
      <c r="BL6408"/>
      <c r="BM6408"/>
      <c r="BN6408"/>
      <c r="BO6408"/>
      <c r="BP6408"/>
      <c r="BQ6408"/>
      <c r="BR6408"/>
      <c r="BS6408"/>
      <c r="BT6408"/>
      <c r="BU6408"/>
      <c r="BV6408"/>
      <c r="BW6408"/>
      <c r="BX6408"/>
      <c r="BY6408"/>
      <c r="BZ6408"/>
      <c r="CA6408"/>
      <c r="CB6408"/>
      <c r="CC6408"/>
      <c r="CD6408"/>
      <c r="CE6408"/>
      <c r="CF6408"/>
      <c r="CG6408"/>
      <c r="CH6408"/>
      <c r="CI6408"/>
      <c r="CJ6408"/>
      <c r="CK6408"/>
      <c r="CL6408"/>
      <c r="CM6408"/>
      <c r="CN6408"/>
      <c r="CO6408"/>
      <c r="CP6408"/>
      <c r="CQ6408"/>
      <c r="CR6408"/>
      <c r="CS6408"/>
      <c r="CT6408"/>
      <c r="CU6408"/>
      <c r="CV6408"/>
    </row>
    <row r="6409" spans="10:100" x14ac:dyDescent="0.25">
      <c r="J6409"/>
      <c r="K6409"/>
      <c r="L6409"/>
      <c r="M6409"/>
      <c r="N6409"/>
      <c r="O6409"/>
      <c r="P6409"/>
      <c r="Q6409"/>
      <c r="R6409"/>
      <c r="S6409"/>
      <c r="T6409"/>
      <c r="U6409"/>
      <c r="V6409"/>
      <c r="W6409"/>
      <c r="X6409"/>
      <c r="Y6409"/>
      <c r="Z6409"/>
      <c r="AA6409"/>
      <c r="AB6409"/>
      <c r="AC6409"/>
      <c r="AD6409"/>
      <c r="AE6409"/>
      <c r="AF6409"/>
      <c r="AG6409"/>
      <c r="AH6409"/>
      <c r="AI6409"/>
      <c r="AJ6409"/>
      <c r="AK6409"/>
      <c r="AL6409"/>
      <c r="AM6409"/>
      <c r="AN6409"/>
      <c r="AO6409"/>
      <c r="AP6409"/>
      <c r="AQ6409"/>
      <c r="AR6409"/>
      <c r="AS6409"/>
      <c r="AT6409"/>
      <c r="AU6409"/>
      <c r="AV6409"/>
      <c r="AW6409"/>
      <c r="AX6409"/>
      <c r="AY6409"/>
      <c r="AZ6409"/>
      <c r="BA6409"/>
      <c r="BB6409"/>
      <c r="BC6409"/>
      <c r="BD6409"/>
      <c r="BE6409"/>
      <c r="BF6409"/>
      <c r="BG6409"/>
      <c r="BH6409"/>
      <c r="BI6409"/>
      <c r="BJ6409"/>
      <c r="BK6409"/>
      <c r="BL6409"/>
      <c r="BM6409"/>
      <c r="BN6409"/>
      <c r="BO6409"/>
      <c r="BP6409"/>
      <c r="BQ6409"/>
      <c r="BR6409"/>
      <c r="BS6409"/>
      <c r="BT6409"/>
      <c r="BU6409"/>
      <c r="BV6409"/>
      <c r="BW6409"/>
      <c r="BX6409"/>
      <c r="BY6409"/>
      <c r="BZ6409"/>
      <c r="CA6409"/>
      <c r="CB6409"/>
      <c r="CC6409"/>
      <c r="CD6409"/>
      <c r="CE6409"/>
      <c r="CF6409"/>
      <c r="CG6409"/>
      <c r="CH6409"/>
      <c r="CI6409"/>
      <c r="CJ6409"/>
      <c r="CK6409"/>
      <c r="CL6409"/>
      <c r="CM6409"/>
      <c r="CN6409"/>
      <c r="CO6409"/>
      <c r="CP6409"/>
      <c r="CQ6409"/>
      <c r="CR6409"/>
      <c r="CS6409"/>
      <c r="CT6409"/>
      <c r="CU6409"/>
      <c r="CV6409"/>
    </row>
    <row r="6410" spans="10:100" x14ac:dyDescent="0.25">
      <c r="J6410"/>
      <c r="K6410"/>
      <c r="L6410"/>
      <c r="M6410"/>
      <c r="N6410"/>
      <c r="O6410"/>
      <c r="P6410"/>
      <c r="Q6410"/>
      <c r="R6410"/>
      <c r="S6410"/>
      <c r="T6410"/>
      <c r="U6410"/>
      <c r="V6410"/>
      <c r="W6410"/>
      <c r="X6410"/>
      <c r="Y6410"/>
      <c r="Z6410"/>
      <c r="AA6410"/>
      <c r="AB6410"/>
      <c r="AC6410"/>
      <c r="AD6410"/>
      <c r="AE6410"/>
      <c r="AF6410"/>
      <c r="AG6410"/>
      <c r="AH6410"/>
      <c r="AI6410"/>
      <c r="AJ6410"/>
      <c r="AK6410"/>
      <c r="AL6410"/>
      <c r="AM6410"/>
      <c r="AN6410"/>
      <c r="AO6410"/>
      <c r="AP6410"/>
      <c r="AQ6410"/>
      <c r="AR6410"/>
      <c r="AS6410"/>
      <c r="AT6410"/>
      <c r="AU6410"/>
      <c r="AV6410"/>
      <c r="AW6410"/>
      <c r="AX6410"/>
      <c r="AY6410"/>
      <c r="AZ6410"/>
      <c r="BA6410"/>
      <c r="BB6410"/>
      <c r="BC6410"/>
      <c r="BD6410"/>
      <c r="BE6410"/>
      <c r="BF6410"/>
      <c r="BG6410"/>
      <c r="BH6410"/>
      <c r="BI6410"/>
      <c r="BJ6410"/>
      <c r="BK6410"/>
      <c r="BL6410"/>
      <c r="BM6410"/>
      <c r="BN6410"/>
      <c r="BO6410"/>
      <c r="BP6410"/>
      <c r="BQ6410"/>
      <c r="BR6410"/>
      <c r="BS6410"/>
      <c r="BT6410"/>
      <c r="BU6410"/>
      <c r="BV6410"/>
      <c r="BW6410"/>
      <c r="BX6410"/>
      <c r="BY6410"/>
      <c r="BZ6410"/>
      <c r="CA6410"/>
      <c r="CB6410"/>
      <c r="CC6410"/>
      <c r="CD6410"/>
      <c r="CE6410"/>
      <c r="CF6410"/>
      <c r="CG6410"/>
      <c r="CH6410"/>
      <c r="CI6410"/>
      <c r="CJ6410"/>
      <c r="CK6410"/>
      <c r="CL6410"/>
      <c r="CM6410"/>
      <c r="CN6410"/>
      <c r="CO6410"/>
      <c r="CP6410"/>
      <c r="CQ6410"/>
      <c r="CR6410"/>
      <c r="CS6410"/>
      <c r="CT6410"/>
      <c r="CU6410"/>
      <c r="CV6410"/>
    </row>
    <row r="6411" spans="10:100" x14ac:dyDescent="0.25">
      <c r="J6411"/>
      <c r="K6411"/>
      <c r="L6411"/>
      <c r="M6411"/>
      <c r="N6411"/>
      <c r="O6411"/>
      <c r="P6411"/>
      <c r="Q6411"/>
      <c r="R6411"/>
      <c r="S6411"/>
      <c r="T6411"/>
      <c r="U6411"/>
      <c r="V6411"/>
      <c r="W6411"/>
      <c r="X6411"/>
      <c r="Y6411"/>
      <c r="Z6411"/>
      <c r="AA6411"/>
      <c r="AB6411"/>
      <c r="AC6411"/>
      <c r="AD6411"/>
      <c r="AE6411"/>
      <c r="AF6411"/>
      <c r="AG6411"/>
      <c r="AH6411"/>
      <c r="AI6411"/>
      <c r="AJ6411"/>
      <c r="AK6411"/>
      <c r="AL6411"/>
      <c r="AM6411"/>
      <c r="AN6411"/>
      <c r="AO6411"/>
      <c r="AP6411"/>
      <c r="AQ6411"/>
      <c r="AR6411"/>
      <c r="AS6411"/>
      <c r="AT6411"/>
      <c r="AU6411"/>
      <c r="AV6411"/>
      <c r="AW6411"/>
      <c r="AX6411"/>
      <c r="AY6411"/>
      <c r="AZ6411"/>
      <c r="BA6411"/>
      <c r="BB6411"/>
      <c r="BC6411"/>
      <c r="BD6411"/>
      <c r="BE6411"/>
      <c r="BF6411"/>
      <c r="BG6411"/>
      <c r="BH6411"/>
      <c r="BI6411"/>
      <c r="BJ6411"/>
      <c r="BK6411"/>
      <c r="BL6411"/>
      <c r="BM6411"/>
      <c r="BN6411"/>
      <c r="BO6411"/>
      <c r="BP6411"/>
      <c r="BQ6411"/>
      <c r="BR6411"/>
      <c r="BS6411"/>
      <c r="BT6411"/>
      <c r="BU6411"/>
      <c r="BV6411"/>
      <c r="BW6411"/>
      <c r="BX6411"/>
      <c r="BY6411"/>
      <c r="BZ6411"/>
      <c r="CA6411"/>
      <c r="CB6411"/>
      <c r="CC6411"/>
      <c r="CD6411"/>
      <c r="CE6411"/>
      <c r="CF6411"/>
      <c r="CG6411"/>
      <c r="CH6411"/>
      <c r="CI6411"/>
      <c r="CJ6411"/>
      <c r="CK6411"/>
      <c r="CL6411"/>
      <c r="CM6411"/>
      <c r="CN6411"/>
      <c r="CO6411"/>
      <c r="CP6411"/>
      <c r="CQ6411"/>
      <c r="CR6411"/>
      <c r="CS6411"/>
      <c r="CT6411"/>
      <c r="CU6411"/>
      <c r="CV6411"/>
    </row>
    <row r="6412" spans="10:100" x14ac:dyDescent="0.25">
      <c r="J6412"/>
      <c r="K6412"/>
      <c r="L6412"/>
      <c r="M6412"/>
      <c r="N6412"/>
      <c r="O6412"/>
      <c r="P6412"/>
      <c r="Q6412"/>
      <c r="R6412"/>
      <c r="S6412"/>
      <c r="T6412"/>
      <c r="U6412"/>
      <c r="V6412"/>
      <c r="W6412"/>
      <c r="X6412"/>
      <c r="Y6412"/>
      <c r="Z6412"/>
      <c r="AA6412"/>
      <c r="AB6412"/>
      <c r="AC6412"/>
      <c r="AD6412"/>
      <c r="AE6412"/>
      <c r="AF6412"/>
      <c r="AG6412"/>
      <c r="AH6412"/>
      <c r="AI6412"/>
      <c r="AJ6412"/>
      <c r="AK6412"/>
      <c r="AL6412"/>
      <c r="AM6412"/>
      <c r="AN6412"/>
      <c r="AO6412"/>
      <c r="AP6412"/>
      <c r="AQ6412"/>
      <c r="AR6412"/>
      <c r="AS6412"/>
      <c r="AT6412"/>
      <c r="AU6412"/>
      <c r="AV6412"/>
      <c r="AW6412"/>
      <c r="AX6412"/>
      <c r="AY6412"/>
      <c r="AZ6412"/>
      <c r="BA6412"/>
      <c r="BB6412"/>
      <c r="BC6412"/>
      <c r="BD6412"/>
      <c r="BE6412"/>
      <c r="BF6412"/>
      <c r="BG6412"/>
      <c r="BH6412"/>
      <c r="BI6412"/>
      <c r="BJ6412"/>
      <c r="BK6412"/>
      <c r="BL6412"/>
      <c r="BM6412"/>
      <c r="BN6412"/>
      <c r="BO6412"/>
      <c r="BP6412"/>
      <c r="BQ6412"/>
      <c r="BR6412"/>
      <c r="BS6412"/>
      <c r="BT6412"/>
      <c r="BU6412"/>
      <c r="BV6412"/>
      <c r="BW6412"/>
      <c r="BX6412"/>
      <c r="BY6412"/>
      <c r="BZ6412"/>
      <c r="CA6412"/>
      <c r="CB6412"/>
      <c r="CC6412"/>
      <c r="CD6412"/>
      <c r="CE6412"/>
      <c r="CF6412"/>
      <c r="CG6412"/>
      <c r="CH6412"/>
      <c r="CI6412"/>
      <c r="CJ6412"/>
      <c r="CK6412"/>
      <c r="CL6412"/>
      <c r="CM6412"/>
      <c r="CN6412"/>
      <c r="CO6412"/>
      <c r="CP6412"/>
      <c r="CQ6412"/>
      <c r="CR6412"/>
      <c r="CS6412"/>
      <c r="CT6412"/>
      <c r="CU6412"/>
      <c r="CV6412"/>
    </row>
    <row r="6413" spans="10:100" x14ac:dyDescent="0.25">
      <c r="J6413"/>
      <c r="K6413"/>
      <c r="L6413"/>
      <c r="M6413"/>
      <c r="N6413"/>
      <c r="O6413"/>
      <c r="P6413"/>
      <c r="Q6413"/>
      <c r="R6413"/>
      <c r="S6413"/>
      <c r="T6413"/>
      <c r="U6413"/>
      <c r="V6413"/>
      <c r="W6413"/>
      <c r="X6413"/>
      <c r="Y6413"/>
      <c r="Z6413"/>
      <c r="AA6413"/>
      <c r="AB6413"/>
      <c r="AC6413"/>
      <c r="AD6413"/>
      <c r="AE6413"/>
      <c r="AF6413"/>
      <c r="AG6413"/>
      <c r="AH6413"/>
      <c r="AI6413"/>
      <c r="AJ6413"/>
      <c r="AK6413"/>
      <c r="AL6413"/>
      <c r="AM6413"/>
      <c r="AN6413"/>
      <c r="AO6413"/>
      <c r="AP6413"/>
      <c r="AQ6413"/>
      <c r="AR6413"/>
      <c r="AS6413"/>
      <c r="AT6413"/>
      <c r="AU6413"/>
      <c r="AV6413"/>
      <c r="AW6413"/>
      <c r="AX6413"/>
      <c r="AY6413"/>
      <c r="AZ6413"/>
      <c r="BA6413"/>
      <c r="BB6413"/>
      <c r="BC6413"/>
      <c r="BD6413"/>
      <c r="BE6413"/>
      <c r="BF6413"/>
      <c r="BG6413"/>
      <c r="BH6413"/>
      <c r="BI6413"/>
      <c r="BJ6413"/>
      <c r="BK6413"/>
      <c r="BL6413"/>
      <c r="BM6413"/>
      <c r="BN6413"/>
      <c r="BO6413"/>
      <c r="BP6413"/>
      <c r="BQ6413"/>
      <c r="BR6413"/>
      <c r="BS6413"/>
      <c r="BT6413"/>
      <c r="BU6413"/>
      <c r="BV6413"/>
      <c r="BW6413"/>
      <c r="BX6413"/>
      <c r="BY6413"/>
      <c r="BZ6413"/>
      <c r="CA6413"/>
      <c r="CB6413"/>
      <c r="CC6413"/>
      <c r="CD6413"/>
      <c r="CE6413"/>
      <c r="CF6413"/>
      <c r="CG6413"/>
      <c r="CH6413"/>
      <c r="CI6413"/>
      <c r="CJ6413"/>
      <c r="CK6413"/>
      <c r="CL6413"/>
      <c r="CM6413"/>
      <c r="CN6413"/>
      <c r="CO6413"/>
      <c r="CP6413"/>
      <c r="CQ6413"/>
      <c r="CR6413"/>
      <c r="CS6413"/>
      <c r="CT6413"/>
      <c r="CU6413"/>
      <c r="CV6413"/>
    </row>
    <row r="6414" spans="10:100" x14ac:dyDescent="0.25">
      <c r="J6414"/>
      <c r="K6414"/>
      <c r="L6414"/>
      <c r="M6414"/>
      <c r="N6414"/>
      <c r="O6414"/>
      <c r="P6414"/>
      <c r="Q6414"/>
      <c r="R6414"/>
      <c r="S6414"/>
      <c r="T6414"/>
      <c r="U6414"/>
      <c r="V6414"/>
      <c r="W6414"/>
      <c r="X6414"/>
      <c r="Y6414"/>
      <c r="Z6414"/>
      <c r="AA6414"/>
      <c r="AB6414"/>
      <c r="AC6414"/>
      <c r="AD6414"/>
      <c r="AE6414"/>
      <c r="AF6414"/>
      <c r="AG6414"/>
      <c r="AH6414"/>
      <c r="AI6414"/>
      <c r="AJ6414"/>
      <c r="AK6414"/>
      <c r="AL6414"/>
      <c r="AM6414"/>
      <c r="AN6414"/>
      <c r="AO6414"/>
      <c r="AP6414"/>
      <c r="AQ6414"/>
      <c r="AR6414"/>
      <c r="AS6414"/>
      <c r="AT6414"/>
      <c r="AU6414"/>
      <c r="AV6414"/>
      <c r="AW6414"/>
      <c r="AX6414"/>
      <c r="AY6414"/>
      <c r="AZ6414"/>
      <c r="BA6414"/>
      <c r="BB6414"/>
      <c r="BC6414"/>
      <c r="BD6414"/>
      <c r="BE6414"/>
      <c r="BF6414"/>
      <c r="BG6414"/>
      <c r="BH6414"/>
      <c r="BI6414"/>
      <c r="BJ6414"/>
      <c r="BK6414"/>
      <c r="BL6414"/>
      <c r="BM6414"/>
      <c r="BN6414"/>
      <c r="BO6414"/>
      <c r="BP6414"/>
      <c r="BQ6414"/>
      <c r="BR6414"/>
      <c r="BS6414"/>
      <c r="BT6414"/>
      <c r="BU6414"/>
      <c r="BV6414"/>
      <c r="BW6414"/>
      <c r="BX6414"/>
      <c r="BY6414"/>
      <c r="BZ6414"/>
      <c r="CA6414"/>
      <c r="CB6414"/>
      <c r="CC6414"/>
      <c r="CD6414"/>
      <c r="CE6414"/>
      <c r="CF6414"/>
      <c r="CG6414"/>
      <c r="CH6414"/>
      <c r="CI6414"/>
      <c r="CJ6414"/>
      <c r="CK6414"/>
      <c r="CL6414"/>
      <c r="CM6414"/>
      <c r="CN6414"/>
      <c r="CO6414"/>
      <c r="CP6414"/>
      <c r="CQ6414"/>
      <c r="CR6414"/>
      <c r="CS6414"/>
      <c r="CT6414"/>
      <c r="CU6414"/>
      <c r="CV6414"/>
    </row>
    <row r="6415" spans="10:100" x14ac:dyDescent="0.25">
      <c r="J6415"/>
      <c r="K6415"/>
      <c r="L6415"/>
      <c r="M6415"/>
      <c r="N6415"/>
      <c r="O6415"/>
      <c r="P6415"/>
      <c r="Q6415"/>
      <c r="R6415"/>
      <c r="S6415"/>
      <c r="T6415"/>
      <c r="U6415"/>
      <c r="V6415"/>
      <c r="W6415"/>
      <c r="X6415"/>
      <c r="Y6415"/>
      <c r="Z6415"/>
      <c r="AA6415"/>
      <c r="AB6415"/>
      <c r="AC6415"/>
      <c r="AD6415"/>
      <c r="AE6415"/>
      <c r="AF6415"/>
      <c r="AG6415"/>
      <c r="AH6415"/>
      <c r="AI6415"/>
      <c r="AJ6415"/>
      <c r="AK6415"/>
      <c r="AL6415"/>
      <c r="AM6415"/>
      <c r="AN6415"/>
      <c r="AO6415"/>
      <c r="AP6415"/>
      <c r="AQ6415"/>
      <c r="AR6415"/>
      <c r="AS6415"/>
      <c r="AT6415"/>
      <c r="AU6415"/>
      <c r="AV6415"/>
      <c r="AW6415"/>
      <c r="AX6415"/>
      <c r="AY6415"/>
      <c r="AZ6415"/>
      <c r="BA6415"/>
      <c r="BB6415"/>
      <c r="BC6415"/>
      <c r="BD6415"/>
      <c r="BE6415"/>
      <c r="BF6415"/>
      <c r="BG6415"/>
      <c r="BH6415"/>
      <c r="BI6415"/>
      <c r="BJ6415"/>
      <c r="BK6415"/>
      <c r="BL6415"/>
      <c r="BM6415"/>
      <c r="BN6415"/>
      <c r="BO6415"/>
      <c r="BP6415"/>
      <c r="BQ6415"/>
      <c r="BR6415"/>
      <c r="BS6415"/>
      <c r="BT6415"/>
      <c r="BU6415"/>
      <c r="BV6415"/>
      <c r="BW6415"/>
      <c r="BX6415"/>
      <c r="BY6415"/>
      <c r="BZ6415"/>
      <c r="CA6415"/>
      <c r="CB6415"/>
      <c r="CC6415"/>
      <c r="CD6415"/>
      <c r="CE6415"/>
      <c r="CF6415"/>
      <c r="CG6415"/>
      <c r="CH6415"/>
      <c r="CI6415"/>
      <c r="CJ6415"/>
      <c r="CK6415"/>
      <c r="CL6415"/>
      <c r="CM6415"/>
      <c r="CN6415"/>
      <c r="CO6415"/>
      <c r="CP6415"/>
      <c r="CQ6415"/>
      <c r="CR6415"/>
      <c r="CS6415"/>
      <c r="CT6415"/>
      <c r="CU6415"/>
      <c r="CV6415"/>
    </row>
    <row r="6416" spans="10:100" x14ac:dyDescent="0.25">
      <c r="J6416"/>
      <c r="K6416"/>
      <c r="L6416"/>
      <c r="M6416"/>
      <c r="N6416"/>
      <c r="O6416"/>
      <c r="P6416"/>
      <c r="Q6416"/>
      <c r="R6416"/>
      <c r="S6416"/>
      <c r="T6416"/>
      <c r="U6416"/>
      <c r="V6416"/>
      <c r="W6416"/>
      <c r="X6416"/>
      <c r="Y6416"/>
      <c r="Z6416"/>
      <c r="AA6416"/>
      <c r="AB6416"/>
      <c r="AC6416"/>
      <c r="AD6416"/>
      <c r="AE6416"/>
      <c r="AF6416"/>
      <c r="AG6416"/>
      <c r="AH6416"/>
      <c r="AI6416"/>
      <c r="AJ6416"/>
      <c r="AK6416"/>
      <c r="AL6416"/>
      <c r="AM6416"/>
      <c r="AN6416"/>
      <c r="AO6416"/>
      <c r="AP6416"/>
      <c r="AQ6416"/>
      <c r="AR6416"/>
      <c r="AS6416"/>
      <c r="AT6416"/>
      <c r="AU6416"/>
      <c r="AV6416"/>
      <c r="AW6416"/>
      <c r="AX6416"/>
      <c r="AY6416"/>
      <c r="AZ6416"/>
      <c r="BA6416"/>
      <c r="BB6416"/>
      <c r="BC6416"/>
      <c r="BD6416"/>
      <c r="BE6416"/>
      <c r="BF6416"/>
      <c r="BG6416"/>
      <c r="BH6416"/>
      <c r="BI6416"/>
      <c r="BJ6416"/>
      <c r="BK6416"/>
      <c r="BL6416"/>
      <c r="BM6416"/>
      <c r="BN6416"/>
      <c r="BO6416"/>
      <c r="BP6416"/>
      <c r="BQ6416"/>
      <c r="BR6416"/>
      <c r="BS6416"/>
      <c r="BT6416"/>
      <c r="BU6416"/>
      <c r="BV6416"/>
      <c r="BW6416"/>
      <c r="BX6416"/>
      <c r="BY6416"/>
      <c r="BZ6416"/>
      <c r="CA6416"/>
      <c r="CB6416"/>
      <c r="CC6416"/>
      <c r="CD6416"/>
      <c r="CE6416"/>
      <c r="CF6416"/>
      <c r="CG6416"/>
      <c r="CH6416"/>
      <c r="CI6416"/>
      <c r="CJ6416"/>
      <c r="CK6416"/>
      <c r="CL6416"/>
      <c r="CM6416"/>
      <c r="CN6416"/>
      <c r="CO6416"/>
      <c r="CP6416"/>
      <c r="CQ6416"/>
      <c r="CR6416"/>
      <c r="CS6416"/>
      <c r="CT6416"/>
      <c r="CU6416"/>
      <c r="CV6416"/>
    </row>
    <row r="6417" spans="10:100" x14ac:dyDescent="0.25">
      <c r="J6417"/>
      <c r="K6417"/>
      <c r="L6417"/>
      <c r="M6417"/>
      <c r="N6417"/>
      <c r="O6417"/>
      <c r="P6417"/>
      <c r="Q6417"/>
      <c r="R6417"/>
      <c r="S6417"/>
      <c r="T6417"/>
      <c r="U6417"/>
      <c r="V6417"/>
      <c r="W6417"/>
      <c r="X6417"/>
      <c r="Y6417"/>
      <c r="Z6417"/>
      <c r="AA6417"/>
      <c r="AB6417"/>
      <c r="AC6417"/>
      <c r="AD6417"/>
      <c r="AE6417"/>
      <c r="AF6417"/>
      <c r="AG6417"/>
      <c r="AH6417"/>
      <c r="AI6417"/>
      <c r="AJ6417"/>
      <c r="AK6417"/>
      <c r="AL6417"/>
      <c r="AM6417"/>
      <c r="AN6417"/>
      <c r="AO6417"/>
      <c r="AP6417"/>
      <c r="AQ6417"/>
      <c r="AR6417"/>
      <c r="AS6417"/>
      <c r="AT6417"/>
      <c r="AU6417"/>
      <c r="AV6417"/>
      <c r="AW6417"/>
      <c r="AX6417"/>
      <c r="AY6417"/>
      <c r="AZ6417"/>
      <c r="BA6417"/>
      <c r="BB6417"/>
      <c r="BC6417"/>
      <c r="BD6417"/>
      <c r="BE6417"/>
      <c r="BF6417"/>
      <c r="BG6417"/>
      <c r="BH6417"/>
      <c r="BI6417"/>
      <c r="BJ6417"/>
      <c r="BK6417"/>
      <c r="BL6417"/>
      <c r="BM6417"/>
      <c r="BN6417"/>
      <c r="BO6417"/>
      <c r="BP6417"/>
      <c r="BQ6417"/>
      <c r="BR6417"/>
      <c r="BS6417"/>
      <c r="BT6417"/>
      <c r="BU6417"/>
      <c r="BV6417"/>
      <c r="BW6417"/>
      <c r="BX6417"/>
      <c r="BY6417"/>
      <c r="BZ6417"/>
      <c r="CA6417"/>
      <c r="CB6417"/>
      <c r="CC6417"/>
      <c r="CD6417"/>
      <c r="CE6417"/>
      <c r="CF6417"/>
      <c r="CG6417"/>
      <c r="CH6417"/>
      <c r="CI6417"/>
      <c r="CJ6417"/>
      <c r="CK6417"/>
      <c r="CL6417"/>
      <c r="CM6417"/>
      <c r="CN6417"/>
      <c r="CO6417"/>
      <c r="CP6417"/>
      <c r="CQ6417"/>
      <c r="CR6417"/>
      <c r="CS6417"/>
      <c r="CT6417"/>
      <c r="CU6417"/>
      <c r="CV6417"/>
    </row>
    <row r="6418" spans="10:100" x14ac:dyDescent="0.25">
      <c r="J6418"/>
      <c r="K6418"/>
      <c r="L6418"/>
      <c r="M6418"/>
      <c r="N6418"/>
      <c r="O6418"/>
      <c r="P6418"/>
      <c r="Q6418"/>
      <c r="R6418"/>
      <c r="S6418"/>
      <c r="T6418"/>
      <c r="U6418"/>
      <c r="V6418"/>
      <c r="W6418"/>
      <c r="X6418"/>
      <c r="Y6418"/>
      <c r="Z6418"/>
      <c r="AA6418"/>
      <c r="AB6418"/>
      <c r="AC6418"/>
      <c r="AD6418"/>
      <c r="AE6418"/>
      <c r="AF6418"/>
      <c r="AG6418"/>
      <c r="AH6418"/>
      <c r="AI6418"/>
      <c r="AJ6418"/>
      <c r="AK6418"/>
      <c r="AL6418"/>
      <c r="AM6418"/>
      <c r="AN6418"/>
      <c r="AO6418"/>
      <c r="AP6418"/>
      <c r="AQ6418"/>
      <c r="AR6418"/>
      <c r="AS6418"/>
      <c r="AT6418"/>
      <c r="AU6418"/>
      <c r="AV6418"/>
      <c r="AW6418"/>
      <c r="AX6418"/>
      <c r="AY6418"/>
      <c r="AZ6418"/>
      <c r="BA6418"/>
      <c r="BB6418"/>
      <c r="BC6418"/>
      <c r="BD6418"/>
      <c r="BE6418"/>
      <c r="BF6418"/>
      <c r="BG6418"/>
      <c r="BH6418"/>
      <c r="BI6418"/>
      <c r="BJ6418"/>
      <c r="BK6418"/>
      <c r="BL6418"/>
      <c r="BM6418"/>
      <c r="BN6418"/>
      <c r="BO6418"/>
      <c r="BP6418"/>
      <c r="BQ6418"/>
      <c r="BR6418"/>
      <c r="BS6418"/>
      <c r="BT6418"/>
      <c r="BU6418"/>
      <c r="BV6418"/>
      <c r="BW6418"/>
      <c r="BX6418"/>
      <c r="BY6418"/>
      <c r="BZ6418"/>
      <c r="CA6418"/>
      <c r="CB6418"/>
      <c r="CC6418"/>
      <c r="CD6418"/>
      <c r="CE6418"/>
      <c r="CF6418"/>
      <c r="CG6418"/>
      <c r="CH6418"/>
      <c r="CI6418"/>
      <c r="CJ6418"/>
      <c r="CK6418"/>
      <c r="CL6418"/>
      <c r="CM6418"/>
      <c r="CN6418"/>
      <c r="CO6418"/>
      <c r="CP6418"/>
      <c r="CQ6418"/>
      <c r="CR6418"/>
      <c r="CS6418"/>
      <c r="CT6418"/>
      <c r="CU6418"/>
      <c r="CV6418"/>
    </row>
    <row r="6419" spans="10:100" x14ac:dyDescent="0.25">
      <c r="J6419"/>
      <c r="K6419"/>
      <c r="L6419"/>
      <c r="M6419"/>
      <c r="N6419"/>
      <c r="O6419"/>
      <c r="P6419"/>
      <c r="Q6419"/>
      <c r="R6419"/>
      <c r="S6419"/>
      <c r="T6419"/>
      <c r="U6419"/>
      <c r="V6419"/>
      <c r="W6419"/>
      <c r="X6419"/>
      <c r="Y6419"/>
      <c r="Z6419"/>
      <c r="AA6419"/>
      <c r="AB6419"/>
      <c r="AC6419"/>
      <c r="AD6419"/>
      <c r="AE6419"/>
      <c r="AF6419"/>
      <c r="AG6419"/>
      <c r="AH6419"/>
      <c r="AI6419"/>
      <c r="AJ6419"/>
      <c r="AK6419"/>
      <c r="AL6419"/>
      <c r="AM6419"/>
      <c r="AN6419"/>
      <c r="AO6419"/>
      <c r="AP6419"/>
      <c r="AQ6419"/>
      <c r="AR6419"/>
      <c r="AS6419"/>
      <c r="AT6419"/>
      <c r="AU6419"/>
      <c r="AV6419"/>
      <c r="AW6419"/>
      <c r="AX6419"/>
      <c r="AY6419"/>
      <c r="AZ6419"/>
      <c r="BA6419"/>
      <c r="BB6419"/>
      <c r="BC6419"/>
      <c r="BD6419"/>
      <c r="BE6419"/>
      <c r="BF6419"/>
      <c r="BG6419"/>
      <c r="BH6419"/>
      <c r="BI6419"/>
      <c r="BJ6419"/>
      <c r="BK6419"/>
      <c r="BL6419"/>
      <c r="BM6419"/>
      <c r="BN6419"/>
      <c r="BO6419"/>
      <c r="BP6419"/>
      <c r="BQ6419"/>
      <c r="BR6419"/>
      <c r="BS6419"/>
      <c r="BT6419"/>
      <c r="BU6419"/>
      <c r="BV6419"/>
      <c r="BW6419"/>
      <c r="BX6419"/>
      <c r="BY6419"/>
      <c r="BZ6419"/>
      <c r="CA6419"/>
      <c r="CB6419"/>
      <c r="CC6419"/>
      <c r="CD6419"/>
      <c r="CE6419"/>
      <c r="CF6419"/>
      <c r="CG6419"/>
      <c r="CH6419"/>
      <c r="CI6419"/>
      <c r="CJ6419"/>
      <c r="CK6419"/>
      <c r="CL6419"/>
      <c r="CM6419"/>
      <c r="CN6419"/>
      <c r="CO6419"/>
      <c r="CP6419"/>
      <c r="CQ6419"/>
      <c r="CR6419"/>
      <c r="CS6419"/>
      <c r="CT6419"/>
      <c r="CU6419"/>
      <c r="CV6419"/>
    </row>
    <row r="6420" spans="10:100" x14ac:dyDescent="0.25">
      <c r="J6420"/>
      <c r="K6420"/>
      <c r="L6420"/>
      <c r="M6420"/>
      <c r="N6420"/>
      <c r="O6420"/>
      <c r="P6420"/>
      <c r="Q6420"/>
      <c r="R6420"/>
      <c r="S6420"/>
      <c r="T6420"/>
      <c r="U6420"/>
      <c r="V6420"/>
      <c r="W6420"/>
      <c r="X6420"/>
      <c r="Y6420"/>
      <c r="Z6420"/>
      <c r="AA6420"/>
      <c r="AB6420"/>
      <c r="AC6420"/>
      <c r="AD6420"/>
      <c r="AE6420"/>
      <c r="AF6420"/>
      <c r="AG6420"/>
      <c r="AH6420"/>
      <c r="AI6420"/>
      <c r="AJ6420"/>
      <c r="AK6420"/>
      <c r="AL6420"/>
      <c r="AM6420"/>
      <c r="AN6420"/>
      <c r="AO6420"/>
      <c r="AP6420"/>
      <c r="AQ6420"/>
      <c r="AR6420"/>
      <c r="AS6420"/>
      <c r="AT6420"/>
      <c r="AU6420"/>
      <c r="AV6420"/>
      <c r="AW6420"/>
      <c r="AX6420"/>
      <c r="AY6420"/>
      <c r="AZ6420"/>
      <c r="BA6420"/>
      <c r="BB6420"/>
      <c r="BC6420"/>
      <c r="BD6420"/>
      <c r="BE6420"/>
      <c r="BF6420"/>
      <c r="BG6420"/>
      <c r="BH6420"/>
      <c r="BI6420"/>
      <c r="BJ6420"/>
      <c r="BK6420"/>
      <c r="BL6420"/>
      <c r="BM6420"/>
      <c r="BN6420"/>
      <c r="BO6420"/>
      <c r="BP6420"/>
      <c r="BQ6420"/>
      <c r="BR6420"/>
      <c r="BS6420"/>
      <c r="BT6420"/>
      <c r="BU6420"/>
      <c r="BV6420"/>
      <c r="BW6420"/>
      <c r="BX6420"/>
      <c r="BY6420"/>
      <c r="BZ6420"/>
      <c r="CA6420"/>
      <c r="CB6420"/>
      <c r="CC6420"/>
      <c r="CD6420"/>
      <c r="CE6420"/>
      <c r="CF6420"/>
      <c r="CG6420"/>
      <c r="CH6420"/>
      <c r="CI6420"/>
      <c r="CJ6420"/>
      <c r="CK6420"/>
      <c r="CL6420"/>
      <c r="CM6420"/>
      <c r="CN6420"/>
      <c r="CO6420"/>
      <c r="CP6420"/>
      <c r="CQ6420"/>
      <c r="CR6420"/>
      <c r="CS6420"/>
      <c r="CT6420"/>
      <c r="CU6420"/>
      <c r="CV6420"/>
    </row>
    <row r="6421" spans="10:100" x14ac:dyDescent="0.25">
      <c r="J6421"/>
      <c r="K6421"/>
      <c r="L6421"/>
      <c r="M6421"/>
      <c r="N6421"/>
      <c r="O6421"/>
      <c r="P6421"/>
      <c r="Q6421"/>
      <c r="R6421"/>
      <c r="S6421"/>
      <c r="T6421"/>
      <c r="U6421"/>
      <c r="V6421"/>
      <c r="W6421"/>
      <c r="X6421"/>
      <c r="Y6421"/>
      <c r="Z6421"/>
      <c r="AA6421"/>
      <c r="AB6421"/>
      <c r="AC6421"/>
      <c r="AD6421"/>
      <c r="AE6421"/>
      <c r="AF6421"/>
      <c r="AG6421"/>
      <c r="AH6421"/>
      <c r="AI6421"/>
      <c r="AJ6421"/>
      <c r="AK6421"/>
      <c r="AL6421"/>
      <c r="AM6421"/>
      <c r="AN6421"/>
      <c r="AO6421"/>
      <c r="AP6421"/>
      <c r="AQ6421"/>
      <c r="AR6421"/>
      <c r="AS6421"/>
      <c r="AT6421"/>
      <c r="AU6421"/>
      <c r="AV6421"/>
      <c r="AW6421"/>
      <c r="AX6421"/>
      <c r="AY6421"/>
      <c r="AZ6421"/>
      <c r="BA6421"/>
      <c r="BB6421"/>
      <c r="BC6421"/>
      <c r="BD6421"/>
      <c r="BE6421"/>
      <c r="BF6421"/>
      <c r="BG6421"/>
      <c r="BH6421"/>
      <c r="BI6421"/>
      <c r="BJ6421"/>
      <c r="BK6421"/>
      <c r="BL6421"/>
      <c r="BM6421"/>
      <c r="BN6421"/>
      <c r="BO6421"/>
      <c r="BP6421"/>
      <c r="BQ6421"/>
      <c r="BR6421"/>
      <c r="BS6421"/>
      <c r="BT6421"/>
      <c r="BU6421"/>
      <c r="BV6421"/>
      <c r="BW6421"/>
      <c r="BX6421"/>
      <c r="BY6421"/>
      <c r="BZ6421"/>
      <c r="CA6421"/>
      <c r="CB6421"/>
      <c r="CC6421"/>
      <c r="CD6421"/>
      <c r="CE6421"/>
      <c r="CF6421"/>
      <c r="CG6421"/>
      <c r="CH6421"/>
      <c r="CI6421"/>
      <c r="CJ6421"/>
      <c r="CK6421"/>
      <c r="CL6421"/>
      <c r="CM6421"/>
      <c r="CN6421"/>
      <c r="CO6421"/>
      <c r="CP6421"/>
      <c r="CQ6421"/>
      <c r="CR6421"/>
      <c r="CS6421"/>
      <c r="CT6421"/>
      <c r="CU6421"/>
      <c r="CV6421"/>
    </row>
    <row r="6422" spans="10:100" x14ac:dyDescent="0.25">
      <c r="J6422"/>
      <c r="K6422"/>
      <c r="L6422"/>
      <c r="M6422"/>
      <c r="N6422"/>
      <c r="O6422"/>
      <c r="P6422"/>
      <c r="Q6422"/>
      <c r="R6422"/>
      <c r="S6422"/>
      <c r="T6422"/>
      <c r="U6422"/>
      <c r="V6422"/>
      <c r="W6422"/>
      <c r="X6422"/>
      <c r="Y6422"/>
      <c r="Z6422"/>
      <c r="AA6422"/>
      <c r="AB6422"/>
      <c r="AC6422"/>
      <c r="AD6422"/>
      <c r="AE6422"/>
      <c r="AF6422"/>
      <c r="AG6422"/>
      <c r="AH6422"/>
      <c r="AI6422"/>
      <c r="AJ6422"/>
      <c r="AK6422"/>
      <c r="AL6422"/>
      <c r="AM6422"/>
      <c r="AN6422"/>
      <c r="AO6422"/>
      <c r="AP6422"/>
      <c r="AQ6422"/>
      <c r="AR6422"/>
      <c r="AS6422"/>
      <c r="AT6422"/>
      <c r="AU6422"/>
      <c r="AV6422"/>
      <c r="AW6422"/>
      <c r="AX6422"/>
      <c r="AY6422"/>
      <c r="AZ6422"/>
      <c r="BA6422"/>
      <c r="BB6422"/>
      <c r="BC6422"/>
      <c r="BD6422"/>
      <c r="BE6422"/>
      <c r="BF6422"/>
      <c r="BG6422"/>
      <c r="BH6422"/>
      <c r="BI6422"/>
      <c r="BJ6422"/>
      <c r="BK6422"/>
      <c r="BL6422"/>
      <c r="BM6422"/>
      <c r="BN6422"/>
      <c r="BO6422"/>
      <c r="BP6422"/>
      <c r="BQ6422"/>
      <c r="BR6422"/>
      <c r="BS6422"/>
      <c r="BT6422"/>
      <c r="BU6422"/>
      <c r="BV6422"/>
      <c r="BW6422"/>
      <c r="BX6422"/>
      <c r="BY6422"/>
      <c r="BZ6422"/>
      <c r="CA6422"/>
      <c r="CB6422"/>
      <c r="CC6422"/>
      <c r="CD6422"/>
      <c r="CE6422"/>
      <c r="CF6422"/>
      <c r="CG6422"/>
      <c r="CH6422"/>
      <c r="CI6422"/>
      <c r="CJ6422"/>
      <c r="CK6422"/>
      <c r="CL6422"/>
      <c r="CM6422"/>
      <c r="CN6422"/>
      <c r="CO6422"/>
      <c r="CP6422"/>
      <c r="CQ6422"/>
      <c r="CR6422"/>
      <c r="CS6422"/>
      <c r="CT6422"/>
      <c r="CU6422"/>
      <c r="CV6422"/>
    </row>
    <row r="6423" spans="10:100" x14ac:dyDescent="0.25">
      <c r="J6423"/>
      <c r="K6423"/>
      <c r="L6423"/>
      <c r="M6423"/>
      <c r="N6423"/>
      <c r="O6423"/>
      <c r="P6423"/>
      <c r="Q6423"/>
      <c r="R6423"/>
      <c r="S6423"/>
      <c r="T6423"/>
      <c r="U6423"/>
      <c r="V6423"/>
      <c r="W6423"/>
      <c r="X6423"/>
      <c r="Y6423"/>
      <c r="Z6423"/>
      <c r="AA6423"/>
      <c r="AB6423"/>
      <c r="AC6423"/>
      <c r="AD6423"/>
      <c r="AE6423"/>
      <c r="AF6423"/>
      <c r="AG6423"/>
      <c r="AH6423"/>
      <c r="AI6423"/>
      <c r="AJ6423"/>
      <c r="AK6423"/>
      <c r="AL6423"/>
      <c r="AM6423"/>
      <c r="AN6423"/>
      <c r="AO6423"/>
      <c r="AP6423"/>
      <c r="AQ6423"/>
      <c r="AR6423"/>
      <c r="AS6423"/>
      <c r="AT6423"/>
      <c r="AU6423"/>
      <c r="AV6423"/>
      <c r="AW6423"/>
      <c r="AX6423"/>
      <c r="AY6423"/>
      <c r="AZ6423"/>
      <c r="BA6423"/>
      <c r="BB6423"/>
      <c r="BC6423"/>
      <c r="BD6423"/>
      <c r="BE6423"/>
      <c r="BF6423"/>
      <c r="BG6423"/>
      <c r="BH6423"/>
      <c r="BI6423"/>
      <c r="BJ6423"/>
      <c r="BK6423"/>
      <c r="BL6423"/>
      <c r="BM6423"/>
      <c r="BN6423"/>
      <c r="BO6423"/>
      <c r="BP6423"/>
      <c r="BQ6423"/>
      <c r="BR6423"/>
      <c r="BS6423"/>
      <c r="BT6423"/>
      <c r="BU6423"/>
      <c r="BV6423"/>
      <c r="BW6423"/>
      <c r="BX6423"/>
      <c r="BY6423"/>
      <c r="BZ6423"/>
      <c r="CA6423"/>
      <c r="CB6423"/>
      <c r="CC6423"/>
      <c r="CD6423"/>
      <c r="CE6423"/>
      <c r="CF6423"/>
      <c r="CG6423"/>
      <c r="CH6423"/>
      <c r="CI6423"/>
      <c r="CJ6423"/>
      <c r="CK6423"/>
      <c r="CL6423"/>
      <c r="CM6423"/>
      <c r="CN6423"/>
      <c r="CO6423"/>
      <c r="CP6423"/>
      <c r="CQ6423"/>
      <c r="CR6423"/>
      <c r="CS6423"/>
      <c r="CT6423"/>
      <c r="CU6423"/>
      <c r="CV6423"/>
    </row>
    <row r="6424" spans="10:100" x14ac:dyDescent="0.25">
      <c r="J6424"/>
      <c r="K6424"/>
      <c r="L6424"/>
      <c r="M6424"/>
      <c r="N6424"/>
      <c r="O6424"/>
      <c r="P6424"/>
      <c r="Q6424"/>
      <c r="R6424"/>
      <c r="S6424"/>
      <c r="T6424"/>
      <c r="U6424"/>
      <c r="V6424"/>
      <c r="W6424"/>
      <c r="X6424"/>
      <c r="Y6424"/>
      <c r="Z6424"/>
      <c r="AA6424"/>
      <c r="AB6424"/>
      <c r="AC6424"/>
      <c r="AD6424"/>
      <c r="AE6424"/>
      <c r="AF6424"/>
      <c r="AG6424"/>
      <c r="AH6424"/>
      <c r="AI6424"/>
      <c r="AJ6424"/>
      <c r="AK6424"/>
      <c r="AL6424"/>
      <c r="AM6424"/>
      <c r="AN6424"/>
      <c r="AO6424"/>
      <c r="AP6424"/>
      <c r="AQ6424"/>
      <c r="AR6424"/>
      <c r="AS6424"/>
      <c r="AT6424"/>
      <c r="AU6424"/>
      <c r="AV6424"/>
      <c r="AW6424"/>
      <c r="AX6424"/>
      <c r="AY6424"/>
      <c r="AZ6424"/>
      <c r="BA6424"/>
      <c r="BB6424"/>
      <c r="BC6424"/>
      <c r="BD6424"/>
      <c r="BE6424"/>
      <c r="BF6424"/>
      <c r="BG6424"/>
      <c r="BH6424"/>
      <c r="BI6424"/>
      <c r="BJ6424"/>
      <c r="BK6424"/>
      <c r="BL6424"/>
      <c r="BM6424"/>
      <c r="BN6424"/>
      <c r="BO6424"/>
      <c r="BP6424"/>
      <c r="BQ6424"/>
      <c r="BR6424"/>
      <c r="BS6424"/>
      <c r="BT6424"/>
      <c r="BU6424"/>
      <c r="BV6424"/>
      <c r="BW6424"/>
      <c r="BX6424"/>
      <c r="BY6424"/>
      <c r="BZ6424"/>
      <c r="CA6424"/>
      <c r="CB6424"/>
      <c r="CC6424"/>
      <c r="CD6424"/>
      <c r="CE6424"/>
      <c r="CF6424"/>
      <c r="CG6424"/>
      <c r="CH6424"/>
      <c r="CI6424"/>
      <c r="CJ6424"/>
      <c r="CK6424"/>
      <c r="CL6424"/>
      <c r="CM6424"/>
      <c r="CN6424"/>
      <c r="CO6424"/>
      <c r="CP6424"/>
      <c r="CQ6424"/>
      <c r="CR6424"/>
      <c r="CS6424"/>
      <c r="CT6424"/>
      <c r="CU6424"/>
      <c r="CV6424"/>
    </row>
    <row r="6425" spans="10:100" x14ac:dyDescent="0.25">
      <c r="J6425"/>
      <c r="K6425"/>
      <c r="L6425"/>
      <c r="M6425"/>
      <c r="N6425"/>
      <c r="O6425"/>
      <c r="P6425"/>
      <c r="Q6425"/>
      <c r="R6425"/>
      <c r="S6425"/>
      <c r="T6425"/>
      <c r="U6425"/>
      <c r="V6425"/>
      <c r="W6425"/>
      <c r="X6425"/>
      <c r="Y6425"/>
      <c r="Z6425"/>
      <c r="AA6425"/>
      <c r="AB6425"/>
      <c r="AC6425"/>
      <c r="AD6425"/>
      <c r="AE6425"/>
      <c r="AF6425"/>
      <c r="AG6425"/>
      <c r="AH6425"/>
      <c r="AI6425"/>
      <c r="AJ6425"/>
      <c r="AK6425"/>
      <c r="AL6425"/>
      <c r="AM6425"/>
      <c r="AN6425"/>
      <c r="AO6425"/>
      <c r="AP6425"/>
      <c r="AQ6425"/>
      <c r="AR6425"/>
      <c r="AS6425"/>
      <c r="AT6425"/>
      <c r="AU6425"/>
      <c r="AV6425"/>
      <c r="AW6425"/>
      <c r="AX6425"/>
      <c r="AY6425"/>
      <c r="AZ6425"/>
      <c r="BA6425"/>
      <c r="BB6425"/>
      <c r="BC6425"/>
      <c r="BD6425"/>
      <c r="BE6425"/>
      <c r="BF6425"/>
      <c r="BG6425"/>
      <c r="BH6425"/>
      <c r="BI6425"/>
      <c r="BJ6425"/>
      <c r="BK6425"/>
      <c r="BL6425"/>
      <c r="BM6425"/>
      <c r="BN6425"/>
      <c r="BO6425"/>
      <c r="BP6425"/>
      <c r="BQ6425"/>
      <c r="BR6425"/>
      <c r="BS6425"/>
      <c r="BT6425"/>
      <c r="BU6425"/>
      <c r="BV6425"/>
      <c r="BW6425"/>
      <c r="BX6425"/>
      <c r="BY6425"/>
      <c r="BZ6425"/>
      <c r="CA6425"/>
      <c r="CB6425"/>
      <c r="CC6425"/>
      <c r="CD6425"/>
      <c r="CE6425"/>
      <c r="CF6425"/>
      <c r="CG6425"/>
      <c r="CH6425"/>
      <c r="CI6425"/>
      <c r="CJ6425"/>
      <c r="CK6425"/>
      <c r="CL6425"/>
      <c r="CM6425"/>
      <c r="CN6425"/>
      <c r="CO6425"/>
      <c r="CP6425"/>
      <c r="CQ6425"/>
      <c r="CR6425"/>
      <c r="CS6425"/>
      <c r="CT6425"/>
      <c r="CU6425"/>
      <c r="CV6425"/>
    </row>
    <row r="6426" spans="10:100" x14ac:dyDescent="0.25">
      <c r="J6426"/>
      <c r="K6426"/>
      <c r="L6426"/>
      <c r="M6426"/>
      <c r="N6426"/>
      <c r="O6426"/>
      <c r="P6426"/>
      <c r="Q6426"/>
      <c r="R6426"/>
      <c r="S6426"/>
      <c r="T6426"/>
      <c r="U6426"/>
      <c r="V6426"/>
      <c r="W6426"/>
      <c r="X6426"/>
      <c r="Y6426"/>
      <c r="Z6426"/>
      <c r="AA6426"/>
      <c r="AB6426"/>
      <c r="AC6426"/>
      <c r="AD6426"/>
      <c r="AE6426"/>
      <c r="AF6426"/>
      <c r="AG6426"/>
      <c r="AH6426"/>
      <c r="AI6426"/>
      <c r="AJ6426"/>
      <c r="AK6426"/>
      <c r="AL6426"/>
      <c r="AM6426"/>
      <c r="AN6426"/>
      <c r="AO6426"/>
      <c r="AP6426"/>
      <c r="AQ6426"/>
      <c r="AR6426"/>
      <c r="AS6426"/>
      <c r="AT6426"/>
      <c r="AU6426"/>
      <c r="AV6426"/>
      <c r="AW6426"/>
      <c r="AX6426"/>
      <c r="AY6426"/>
      <c r="AZ6426"/>
      <c r="BA6426"/>
      <c r="BB6426"/>
      <c r="BC6426"/>
      <c r="BD6426"/>
      <c r="BE6426"/>
      <c r="BF6426"/>
      <c r="BG6426"/>
      <c r="BH6426"/>
      <c r="BI6426"/>
      <c r="BJ6426"/>
      <c r="BK6426"/>
      <c r="BL6426"/>
      <c r="BM6426"/>
      <c r="BN6426"/>
      <c r="BO6426"/>
      <c r="BP6426"/>
      <c r="BQ6426"/>
      <c r="BR6426"/>
      <c r="BS6426"/>
      <c r="BT6426"/>
      <c r="BU6426"/>
      <c r="BV6426"/>
      <c r="BW6426"/>
      <c r="BX6426"/>
      <c r="BY6426"/>
      <c r="BZ6426"/>
      <c r="CA6426"/>
      <c r="CB6426"/>
      <c r="CC6426"/>
      <c r="CD6426"/>
      <c r="CE6426"/>
      <c r="CF6426"/>
      <c r="CG6426"/>
      <c r="CH6426"/>
      <c r="CI6426"/>
      <c r="CJ6426"/>
      <c r="CK6426"/>
      <c r="CL6426"/>
      <c r="CM6426"/>
      <c r="CN6426"/>
      <c r="CO6426"/>
      <c r="CP6426"/>
      <c r="CQ6426"/>
      <c r="CR6426"/>
      <c r="CS6426"/>
      <c r="CT6426"/>
      <c r="CU6426"/>
      <c r="CV6426"/>
    </row>
    <row r="6427" spans="10:100" x14ac:dyDescent="0.25">
      <c r="J6427"/>
      <c r="K6427"/>
      <c r="L6427"/>
      <c r="M6427"/>
      <c r="N6427"/>
      <c r="O6427"/>
      <c r="P6427"/>
      <c r="Q6427"/>
      <c r="R6427"/>
      <c r="S6427"/>
      <c r="T6427"/>
      <c r="U6427"/>
      <c r="V6427"/>
      <c r="W6427"/>
      <c r="X6427"/>
      <c r="Y6427"/>
      <c r="Z6427"/>
      <c r="AA6427"/>
      <c r="AB6427"/>
      <c r="AC6427"/>
      <c r="AD6427"/>
      <c r="AE6427"/>
      <c r="AF6427"/>
      <c r="AG6427"/>
      <c r="AH6427"/>
      <c r="AI6427"/>
      <c r="AJ6427"/>
      <c r="AK6427"/>
      <c r="AL6427"/>
      <c r="AM6427"/>
      <c r="AN6427"/>
      <c r="AO6427"/>
      <c r="AP6427"/>
      <c r="AQ6427"/>
      <c r="AR6427"/>
      <c r="AS6427"/>
      <c r="AT6427"/>
      <c r="AU6427"/>
      <c r="AV6427"/>
      <c r="AW6427"/>
      <c r="AX6427"/>
      <c r="AY6427"/>
      <c r="AZ6427"/>
      <c r="BA6427"/>
      <c r="BB6427"/>
      <c r="BC6427"/>
      <c r="BD6427"/>
      <c r="BE6427"/>
      <c r="BF6427"/>
      <c r="BG6427"/>
      <c r="BH6427"/>
      <c r="BI6427"/>
      <c r="BJ6427"/>
      <c r="BK6427"/>
      <c r="BL6427"/>
      <c r="BM6427"/>
      <c r="BN6427"/>
      <c r="BO6427"/>
      <c r="BP6427"/>
      <c r="BQ6427"/>
      <c r="BR6427"/>
      <c r="BS6427"/>
      <c r="BT6427"/>
      <c r="BU6427"/>
      <c r="BV6427"/>
      <c r="BW6427"/>
      <c r="BX6427"/>
      <c r="BY6427"/>
      <c r="BZ6427"/>
      <c r="CA6427"/>
      <c r="CB6427"/>
      <c r="CC6427"/>
      <c r="CD6427"/>
      <c r="CE6427"/>
      <c r="CF6427"/>
      <c r="CG6427"/>
      <c r="CH6427"/>
      <c r="CI6427"/>
      <c r="CJ6427"/>
      <c r="CK6427"/>
      <c r="CL6427"/>
      <c r="CM6427"/>
      <c r="CN6427"/>
      <c r="CO6427"/>
      <c r="CP6427"/>
      <c r="CQ6427"/>
      <c r="CR6427"/>
      <c r="CS6427"/>
      <c r="CT6427"/>
      <c r="CU6427"/>
      <c r="CV6427"/>
    </row>
    <row r="6428" spans="10:100" x14ac:dyDescent="0.25">
      <c r="J6428"/>
      <c r="K6428"/>
      <c r="L6428"/>
      <c r="M6428"/>
      <c r="N6428"/>
      <c r="O6428"/>
      <c r="P6428"/>
      <c r="Q6428"/>
      <c r="R6428"/>
      <c r="S6428"/>
      <c r="T6428"/>
      <c r="U6428"/>
      <c r="V6428"/>
      <c r="W6428"/>
      <c r="X6428"/>
      <c r="Y6428"/>
      <c r="Z6428"/>
      <c r="AA6428"/>
      <c r="AB6428"/>
      <c r="AC6428"/>
      <c r="AD6428"/>
      <c r="AE6428"/>
      <c r="AF6428"/>
      <c r="AG6428"/>
      <c r="AH6428"/>
      <c r="AI6428"/>
      <c r="AJ6428"/>
      <c r="AK6428"/>
      <c r="AL6428"/>
      <c r="AM6428"/>
      <c r="AN6428"/>
      <c r="AO6428"/>
      <c r="AP6428"/>
      <c r="AQ6428"/>
      <c r="AR6428"/>
      <c r="AS6428"/>
      <c r="AT6428"/>
      <c r="AU6428"/>
      <c r="AV6428"/>
      <c r="AW6428"/>
      <c r="AX6428"/>
      <c r="AY6428"/>
      <c r="AZ6428"/>
      <c r="BA6428"/>
      <c r="BB6428"/>
      <c r="BC6428"/>
      <c r="BD6428"/>
      <c r="BE6428"/>
      <c r="BF6428"/>
      <c r="BG6428"/>
      <c r="BH6428"/>
      <c r="BI6428"/>
      <c r="BJ6428"/>
      <c r="BK6428"/>
      <c r="BL6428"/>
      <c r="BM6428"/>
      <c r="BN6428"/>
      <c r="BO6428"/>
      <c r="BP6428"/>
      <c r="BQ6428"/>
      <c r="BR6428"/>
      <c r="BS6428"/>
      <c r="BT6428"/>
      <c r="BU6428"/>
      <c r="BV6428"/>
      <c r="BW6428"/>
      <c r="BX6428"/>
      <c r="BY6428"/>
      <c r="BZ6428"/>
      <c r="CA6428"/>
      <c r="CB6428"/>
      <c r="CC6428"/>
      <c r="CD6428"/>
      <c r="CE6428"/>
      <c r="CF6428"/>
      <c r="CG6428"/>
      <c r="CH6428"/>
      <c r="CI6428"/>
      <c r="CJ6428"/>
      <c r="CK6428"/>
      <c r="CL6428"/>
      <c r="CM6428"/>
      <c r="CN6428"/>
      <c r="CO6428"/>
      <c r="CP6428"/>
      <c r="CQ6428"/>
      <c r="CR6428"/>
      <c r="CS6428"/>
      <c r="CT6428"/>
      <c r="CU6428"/>
      <c r="CV6428"/>
    </row>
    <row r="6429" spans="10:100" x14ac:dyDescent="0.25">
      <c r="J6429"/>
      <c r="K6429"/>
      <c r="L6429"/>
      <c r="M6429"/>
      <c r="N6429"/>
      <c r="O6429"/>
      <c r="P6429"/>
      <c r="Q6429"/>
      <c r="R6429"/>
      <c r="S6429"/>
      <c r="T6429"/>
      <c r="U6429"/>
      <c r="V6429"/>
      <c r="W6429"/>
      <c r="X6429"/>
      <c r="Y6429"/>
      <c r="Z6429"/>
      <c r="AA6429"/>
      <c r="AB6429"/>
      <c r="AC6429"/>
      <c r="AD6429"/>
      <c r="AE6429"/>
      <c r="AF6429"/>
      <c r="AG6429"/>
      <c r="AH6429"/>
      <c r="AI6429"/>
      <c r="AJ6429"/>
      <c r="AK6429"/>
      <c r="AL6429"/>
      <c r="AM6429"/>
      <c r="AN6429"/>
      <c r="AO6429"/>
      <c r="AP6429"/>
      <c r="AQ6429"/>
      <c r="AR6429"/>
      <c r="AS6429"/>
      <c r="AT6429"/>
      <c r="AU6429"/>
      <c r="AV6429"/>
      <c r="AW6429"/>
      <c r="AX6429"/>
      <c r="AY6429"/>
      <c r="AZ6429"/>
      <c r="BA6429"/>
      <c r="BB6429"/>
      <c r="BC6429"/>
      <c r="BD6429"/>
      <c r="BE6429"/>
      <c r="BF6429"/>
      <c r="BG6429"/>
      <c r="BH6429"/>
      <c r="BI6429"/>
      <c r="BJ6429"/>
      <c r="BK6429"/>
      <c r="BL6429"/>
      <c r="BM6429"/>
      <c r="BN6429"/>
      <c r="BO6429"/>
      <c r="BP6429"/>
      <c r="BQ6429"/>
      <c r="BR6429"/>
      <c r="BS6429"/>
      <c r="BT6429"/>
      <c r="BU6429"/>
      <c r="BV6429"/>
      <c r="BW6429"/>
      <c r="BX6429"/>
      <c r="BY6429"/>
      <c r="BZ6429"/>
      <c r="CA6429"/>
      <c r="CB6429"/>
      <c r="CC6429"/>
      <c r="CD6429"/>
      <c r="CE6429"/>
      <c r="CF6429"/>
      <c r="CG6429"/>
      <c r="CH6429"/>
      <c r="CI6429"/>
      <c r="CJ6429"/>
      <c r="CK6429"/>
      <c r="CL6429"/>
      <c r="CM6429"/>
      <c r="CN6429"/>
      <c r="CO6429"/>
      <c r="CP6429"/>
      <c r="CQ6429"/>
      <c r="CR6429"/>
      <c r="CS6429"/>
      <c r="CT6429"/>
      <c r="CU6429"/>
      <c r="CV6429"/>
    </row>
    <row r="6430" spans="10:100" x14ac:dyDescent="0.25">
      <c r="J6430"/>
      <c r="K6430"/>
      <c r="L6430"/>
      <c r="M6430"/>
      <c r="N6430"/>
      <c r="O6430"/>
      <c r="P6430"/>
      <c r="Q6430"/>
      <c r="R6430"/>
      <c r="S6430"/>
      <c r="T6430"/>
      <c r="U6430"/>
      <c r="V6430"/>
      <c r="W6430"/>
      <c r="X6430"/>
      <c r="Y6430"/>
      <c r="Z6430"/>
      <c r="AA6430"/>
      <c r="AB6430"/>
      <c r="AC6430"/>
      <c r="AD6430"/>
      <c r="AE6430"/>
      <c r="AF6430"/>
      <c r="AG6430"/>
      <c r="AH6430"/>
      <c r="AI6430"/>
      <c r="AJ6430"/>
      <c r="AK6430"/>
      <c r="AL6430"/>
      <c r="AM6430"/>
      <c r="AN6430"/>
      <c r="AO6430"/>
      <c r="AP6430"/>
      <c r="AQ6430"/>
      <c r="AR6430"/>
      <c r="AS6430"/>
      <c r="AT6430"/>
      <c r="AU6430"/>
      <c r="AV6430"/>
      <c r="AW6430"/>
      <c r="AX6430"/>
      <c r="AY6430"/>
      <c r="AZ6430"/>
      <c r="BA6430"/>
      <c r="BB6430"/>
      <c r="BC6430"/>
      <c r="BD6430"/>
      <c r="BE6430"/>
      <c r="BF6430"/>
      <c r="BG6430"/>
      <c r="BH6430"/>
      <c r="BI6430"/>
      <c r="BJ6430"/>
      <c r="BK6430"/>
      <c r="BL6430"/>
      <c r="BM6430"/>
      <c r="BN6430"/>
      <c r="BO6430"/>
      <c r="BP6430"/>
      <c r="BQ6430"/>
      <c r="BR6430"/>
      <c r="BS6430"/>
      <c r="BT6430"/>
      <c r="BU6430"/>
      <c r="BV6430"/>
      <c r="BW6430"/>
      <c r="BX6430"/>
      <c r="BY6430"/>
      <c r="BZ6430"/>
      <c r="CA6430"/>
      <c r="CB6430"/>
      <c r="CC6430"/>
      <c r="CD6430"/>
      <c r="CE6430"/>
      <c r="CF6430"/>
      <c r="CG6430"/>
      <c r="CH6430"/>
      <c r="CI6430"/>
      <c r="CJ6430"/>
      <c r="CK6430"/>
      <c r="CL6430"/>
      <c r="CM6430"/>
      <c r="CN6430"/>
      <c r="CO6430"/>
      <c r="CP6430"/>
      <c r="CQ6430"/>
      <c r="CR6430"/>
      <c r="CS6430"/>
      <c r="CT6430"/>
      <c r="CU6430"/>
      <c r="CV6430"/>
    </row>
    <row r="6431" spans="10:100" x14ac:dyDescent="0.25">
      <c r="J6431"/>
      <c r="K6431"/>
      <c r="L6431"/>
      <c r="M6431"/>
      <c r="N6431"/>
      <c r="O6431"/>
      <c r="P6431"/>
      <c r="Q6431"/>
      <c r="R6431"/>
      <c r="S6431"/>
      <c r="T6431"/>
      <c r="U6431"/>
      <c r="V6431"/>
      <c r="W6431"/>
      <c r="X6431"/>
      <c r="Y6431"/>
      <c r="Z6431"/>
      <c r="AA6431"/>
      <c r="AB6431"/>
      <c r="AC6431"/>
      <c r="AD6431"/>
      <c r="AE6431"/>
      <c r="AF6431"/>
      <c r="AG6431"/>
      <c r="AH6431"/>
      <c r="AI6431"/>
      <c r="AJ6431"/>
      <c r="AK6431"/>
      <c r="AL6431"/>
      <c r="AM6431"/>
      <c r="AN6431"/>
      <c r="AO6431"/>
      <c r="AP6431"/>
      <c r="AQ6431"/>
      <c r="AR6431"/>
      <c r="AS6431"/>
      <c r="AT6431"/>
      <c r="AU6431"/>
      <c r="AV6431"/>
      <c r="AW6431"/>
      <c r="AX6431"/>
      <c r="AY6431"/>
      <c r="AZ6431"/>
      <c r="BA6431"/>
      <c r="BB6431"/>
      <c r="BC6431"/>
      <c r="BD6431"/>
      <c r="BE6431"/>
      <c r="BF6431"/>
      <c r="BG6431"/>
      <c r="BH6431"/>
      <c r="BI6431"/>
      <c r="BJ6431"/>
      <c r="BK6431"/>
      <c r="BL6431"/>
      <c r="BM6431"/>
      <c r="BN6431"/>
      <c r="BO6431"/>
      <c r="BP6431"/>
      <c r="BQ6431"/>
      <c r="BR6431"/>
      <c r="BS6431"/>
      <c r="BT6431"/>
      <c r="BU6431"/>
      <c r="BV6431"/>
      <c r="BW6431"/>
      <c r="BX6431"/>
      <c r="BY6431"/>
      <c r="BZ6431"/>
      <c r="CA6431"/>
      <c r="CB6431"/>
      <c r="CC6431"/>
      <c r="CD6431"/>
      <c r="CE6431"/>
      <c r="CF6431"/>
      <c r="CG6431"/>
      <c r="CH6431"/>
      <c r="CI6431"/>
      <c r="CJ6431"/>
      <c r="CK6431"/>
      <c r="CL6431"/>
      <c r="CM6431"/>
      <c r="CN6431"/>
      <c r="CO6431"/>
      <c r="CP6431"/>
      <c r="CQ6431"/>
      <c r="CR6431"/>
      <c r="CS6431"/>
      <c r="CT6431"/>
      <c r="CU6431"/>
      <c r="CV6431"/>
    </row>
    <row r="6432" spans="10:100" x14ac:dyDescent="0.25">
      <c r="J6432"/>
      <c r="K6432"/>
      <c r="L6432"/>
      <c r="M6432"/>
      <c r="N6432"/>
      <c r="O6432"/>
      <c r="P6432"/>
      <c r="Q6432"/>
      <c r="R6432"/>
      <c r="S6432"/>
      <c r="T6432"/>
      <c r="U6432"/>
      <c r="V6432"/>
      <c r="W6432"/>
      <c r="X6432"/>
      <c r="Y6432"/>
      <c r="Z6432"/>
      <c r="AA6432"/>
      <c r="AB6432"/>
      <c r="AC6432"/>
      <c r="AD6432"/>
      <c r="AE6432"/>
      <c r="AF6432"/>
      <c r="AG6432"/>
      <c r="AH6432"/>
      <c r="AI6432"/>
      <c r="AJ6432"/>
      <c r="AK6432"/>
      <c r="AL6432"/>
      <c r="AM6432"/>
      <c r="AN6432"/>
      <c r="AO6432"/>
      <c r="AP6432"/>
      <c r="AQ6432"/>
      <c r="AR6432"/>
      <c r="AS6432"/>
      <c r="AT6432"/>
      <c r="AU6432"/>
      <c r="AV6432"/>
      <c r="AW6432"/>
      <c r="AX6432"/>
      <c r="AY6432"/>
      <c r="AZ6432"/>
      <c r="BA6432"/>
      <c r="BB6432"/>
      <c r="BC6432"/>
      <c r="BD6432"/>
      <c r="BE6432"/>
      <c r="BF6432"/>
      <c r="BG6432"/>
      <c r="BH6432"/>
      <c r="BI6432"/>
      <c r="BJ6432"/>
      <c r="BK6432"/>
      <c r="BL6432"/>
      <c r="BM6432"/>
      <c r="BN6432"/>
      <c r="BO6432"/>
      <c r="BP6432"/>
      <c r="BQ6432"/>
      <c r="BR6432"/>
      <c r="BS6432"/>
      <c r="BT6432"/>
      <c r="BU6432"/>
      <c r="BV6432"/>
      <c r="BW6432"/>
      <c r="BX6432"/>
      <c r="BY6432"/>
      <c r="BZ6432"/>
      <c r="CA6432"/>
      <c r="CB6432"/>
      <c r="CC6432"/>
      <c r="CD6432"/>
      <c r="CE6432"/>
      <c r="CF6432"/>
      <c r="CG6432"/>
      <c r="CH6432"/>
      <c r="CI6432"/>
      <c r="CJ6432"/>
      <c r="CK6432"/>
      <c r="CL6432"/>
      <c r="CM6432"/>
      <c r="CN6432"/>
      <c r="CO6432"/>
      <c r="CP6432"/>
      <c r="CQ6432"/>
      <c r="CR6432"/>
      <c r="CS6432"/>
      <c r="CT6432"/>
      <c r="CU6432"/>
      <c r="CV6432"/>
    </row>
    <row r="6433" spans="10:100" x14ac:dyDescent="0.25">
      <c r="J6433"/>
      <c r="K6433"/>
      <c r="L6433"/>
      <c r="M6433"/>
      <c r="N6433"/>
      <c r="O6433"/>
      <c r="P6433"/>
      <c r="Q6433"/>
      <c r="R6433"/>
      <c r="S6433"/>
      <c r="T6433"/>
      <c r="U6433"/>
      <c r="V6433"/>
      <c r="W6433"/>
      <c r="X6433"/>
      <c r="Y6433"/>
      <c r="Z6433"/>
      <c r="AA6433"/>
      <c r="AB6433"/>
      <c r="AC6433"/>
      <c r="AD6433"/>
      <c r="AE6433"/>
      <c r="AF6433"/>
      <c r="AG6433"/>
      <c r="AH6433"/>
      <c r="AI6433"/>
      <c r="AJ6433"/>
      <c r="AK6433"/>
      <c r="AL6433"/>
      <c r="AM6433"/>
      <c r="AN6433"/>
      <c r="AO6433"/>
      <c r="AP6433"/>
      <c r="AQ6433"/>
      <c r="AR6433"/>
      <c r="AS6433"/>
      <c r="AT6433"/>
      <c r="AU6433"/>
      <c r="AV6433"/>
      <c r="AW6433"/>
      <c r="AX6433"/>
      <c r="AY6433"/>
      <c r="AZ6433"/>
      <c r="BA6433"/>
      <c r="BB6433"/>
      <c r="BC6433"/>
      <c r="BD6433"/>
      <c r="BE6433"/>
      <c r="BF6433"/>
      <c r="BG6433"/>
      <c r="BH6433"/>
      <c r="BI6433"/>
      <c r="BJ6433"/>
      <c r="BK6433"/>
      <c r="BL6433"/>
      <c r="BM6433"/>
      <c r="BN6433"/>
      <c r="BO6433"/>
      <c r="BP6433"/>
      <c r="BQ6433"/>
      <c r="BR6433"/>
      <c r="BS6433"/>
      <c r="BT6433"/>
      <c r="BU6433"/>
      <c r="BV6433"/>
      <c r="BW6433"/>
      <c r="BX6433"/>
      <c r="BY6433"/>
      <c r="BZ6433"/>
      <c r="CA6433"/>
      <c r="CB6433"/>
      <c r="CC6433"/>
      <c r="CD6433"/>
      <c r="CE6433"/>
      <c r="CF6433"/>
      <c r="CG6433"/>
      <c r="CH6433"/>
      <c r="CI6433"/>
      <c r="CJ6433"/>
      <c r="CK6433"/>
      <c r="CL6433"/>
      <c r="CM6433"/>
      <c r="CN6433"/>
      <c r="CO6433"/>
      <c r="CP6433"/>
      <c r="CQ6433"/>
      <c r="CR6433"/>
      <c r="CS6433"/>
      <c r="CT6433"/>
      <c r="CU6433"/>
      <c r="CV6433"/>
    </row>
    <row r="6434" spans="10:100" x14ac:dyDescent="0.25">
      <c r="J6434"/>
      <c r="K6434"/>
      <c r="L6434"/>
      <c r="M6434"/>
      <c r="N6434"/>
      <c r="O6434"/>
      <c r="P6434"/>
      <c r="Q6434"/>
      <c r="R6434"/>
      <c r="S6434"/>
      <c r="T6434"/>
      <c r="U6434"/>
      <c r="V6434"/>
      <c r="W6434"/>
      <c r="X6434"/>
      <c r="Y6434"/>
      <c r="Z6434"/>
      <c r="AA6434"/>
      <c r="AB6434"/>
      <c r="AC6434"/>
      <c r="AD6434"/>
      <c r="AE6434"/>
      <c r="AF6434"/>
      <c r="AG6434"/>
      <c r="AH6434"/>
      <c r="AI6434"/>
      <c r="AJ6434"/>
      <c r="AK6434"/>
      <c r="AL6434"/>
      <c r="AM6434"/>
      <c r="AN6434"/>
      <c r="AO6434"/>
      <c r="AP6434"/>
      <c r="AQ6434"/>
      <c r="AR6434"/>
      <c r="AS6434"/>
      <c r="AT6434"/>
      <c r="AU6434"/>
      <c r="AV6434"/>
      <c r="AW6434"/>
      <c r="AX6434"/>
      <c r="AY6434"/>
      <c r="AZ6434"/>
      <c r="BA6434"/>
      <c r="BB6434"/>
      <c r="BC6434"/>
      <c r="BD6434"/>
      <c r="BE6434"/>
      <c r="BF6434"/>
      <c r="BG6434"/>
      <c r="BH6434"/>
      <c r="BI6434"/>
      <c r="BJ6434"/>
      <c r="BK6434"/>
      <c r="BL6434"/>
      <c r="BM6434"/>
      <c r="BN6434"/>
      <c r="BO6434"/>
      <c r="BP6434"/>
      <c r="BQ6434"/>
      <c r="BR6434"/>
      <c r="BS6434"/>
      <c r="BT6434"/>
      <c r="BU6434"/>
      <c r="BV6434"/>
      <c r="BW6434"/>
      <c r="BX6434"/>
      <c r="BY6434"/>
      <c r="BZ6434"/>
      <c r="CA6434"/>
      <c r="CB6434"/>
      <c r="CC6434"/>
      <c r="CD6434"/>
      <c r="CE6434"/>
      <c r="CF6434"/>
      <c r="CG6434"/>
      <c r="CH6434"/>
      <c r="CI6434"/>
      <c r="CJ6434"/>
      <c r="CK6434"/>
      <c r="CL6434"/>
      <c r="CM6434"/>
      <c r="CN6434"/>
      <c r="CO6434"/>
      <c r="CP6434"/>
      <c r="CQ6434"/>
      <c r="CR6434"/>
      <c r="CS6434"/>
      <c r="CT6434"/>
      <c r="CU6434"/>
      <c r="CV6434"/>
    </row>
    <row r="6435" spans="10:100" x14ac:dyDescent="0.25">
      <c r="J6435"/>
      <c r="K6435"/>
      <c r="L6435"/>
      <c r="M6435"/>
      <c r="N6435"/>
      <c r="O6435"/>
      <c r="P6435"/>
      <c r="Q6435"/>
      <c r="R6435"/>
      <c r="S6435"/>
      <c r="T6435"/>
      <c r="U6435"/>
      <c r="V6435"/>
      <c r="W6435"/>
      <c r="X6435"/>
      <c r="Y6435"/>
      <c r="Z6435"/>
      <c r="AA6435"/>
      <c r="AB6435"/>
      <c r="AC6435"/>
      <c r="AD6435"/>
      <c r="AE6435"/>
      <c r="AF6435"/>
      <c r="AG6435"/>
      <c r="AH6435"/>
      <c r="AI6435"/>
      <c r="AJ6435"/>
      <c r="AK6435"/>
      <c r="AL6435"/>
      <c r="AM6435"/>
      <c r="AN6435"/>
      <c r="AO6435"/>
      <c r="AP6435"/>
      <c r="AQ6435"/>
      <c r="AR6435"/>
      <c r="AS6435"/>
      <c r="AT6435"/>
      <c r="AU6435"/>
      <c r="AV6435"/>
      <c r="AW6435"/>
      <c r="AX6435"/>
      <c r="AY6435"/>
      <c r="AZ6435"/>
      <c r="BA6435"/>
      <c r="BB6435"/>
      <c r="BC6435"/>
      <c r="BD6435"/>
      <c r="BE6435"/>
      <c r="BF6435"/>
      <c r="BG6435"/>
      <c r="BH6435"/>
      <c r="BI6435"/>
      <c r="BJ6435"/>
      <c r="BK6435"/>
      <c r="BL6435"/>
      <c r="BM6435"/>
      <c r="BN6435"/>
      <c r="BO6435"/>
      <c r="BP6435"/>
      <c r="BQ6435"/>
      <c r="BR6435"/>
      <c r="BS6435"/>
      <c r="BT6435"/>
      <c r="BU6435"/>
      <c r="BV6435"/>
      <c r="BW6435"/>
      <c r="BX6435"/>
      <c r="BY6435"/>
      <c r="BZ6435"/>
      <c r="CA6435"/>
      <c r="CB6435"/>
      <c r="CC6435"/>
      <c r="CD6435"/>
      <c r="CE6435"/>
      <c r="CF6435"/>
      <c r="CG6435"/>
      <c r="CH6435"/>
      <c r="CI6435"/>
      <c r="CJ6435"/>
      <c r="CK6435"/>
      <c r="CL6435"/>
      <c r="CM6435"/>
      <c r="CN6435"/>
      <c r="CO6435"/>
      <c r="CP6435"/>
      <c r="CQ6435"/>
      <c r="CR6435"/>
      <c r="CS6435"/>
      <c r="CT6435"/>
      <c r="CU6435"/>
      <c r="CV6435"/>
    </row>
    <row r="6436" spans="10:100" x14ac:dyDescent="0.25">
      <c r="J6436"/>
      <c r="K6436"/>
      <c r="L6436"/>
      <c r="M6436"/>
      <c r="N6436"/>
      <c r="O6436"/>
      <c r="P6436"/>
      <c r="Q6436"/>
      <c r="R6436"/>
      <c r="S6436"/>
      <c r="T6436"/>
      <c r="U6436"/>
      <c r="V6436"/>
      <c r="W6436"/>
      <c r="X6436"/>
      <c r="Y6436"/>
      <c r="Z6436"/>
      <c r="AA6436"/>
      <c r="AB6436"/>
      <c r="AC6436"/>
      <c r="AD6436"/>
      <c r="AE6436"/>
      <c r="AF6436"/>
      <c r="AG6436"/>
      <c r="AH6436"/>
      <c r="AI6436"/>
      <c r="AJ6436"/>
      <c r="AK6436"/>
      <c r="AL6436"/>
      <c r="AM6436"/>
      <c r="AN6436"/>
      <c r="AO6436"/>
      <c r="AP6436"/>
      <c r="AQ6436"/>
      <c r="AR6436"/>
      <c r="AS6436"/>
      <c r="AT6436"/>
      <c r="AU6436"/>
      <c r="AV6436"/>
      <c r="AW6436"/>
      <c r="AX6436"/>
      <c r="AY6436"/>
      <c r="AZ6436"/>
      <c r="BA6436"/>
      <c r="BB6436"/>
      <c r="BC6436"/>
      <c r="BD6436"/>
      <c r="BE6436"/>
      <c r="BF6436"/>
      <c r="BG6436"/>
      <c r="BH6436"/>
      <c r="BI6436"/>
      <c r="BJ6436"/>
      <c r="BK6436"/>
      <c r="BL6436"/>
      <c r="BM6436"/>
      <c r="BN6436"/>
      <c r="BO6436"/>
      <c r="BP6436"/>
      <c r="BQ6436"/>
      <c r="BR6436"/>
      <c r="BS6436"/>
      <c r="BT6436"/>
      <c r="BU6436"/>
      <c r="BV6436"/>
      <c r="BW6436"/>
      <c r="BX6436"/>
      <c r="BY6436"/>
      <c r="BZ6436"/>
      <c r="CA6436"/>
      <c r="CB6436"/>
      <c r="CC6436"/>
      <c r="CD6436"/>
      <c r="CE6436"/>
      <c r="CF6436"/>
      <c r="CG6436"/>
      <c r="CH6436"/>
      <c r="CI6436"/>
      <c r="CJ6436"/>
      <c r="CK6436"/>
      <c r="CL6436"/>
      <c r="CM6436"/>
      <c r="CN6436"/>
      <c r="CO6436"/>
      <c r="CP6436"/>
      <c r="CQ6436"/>
      <c r="CR6436"/>
      <c r="CS6436"/>
      <c r="CT6436"/>
      <c r="CU6436"/>
      <c r="CV6436"/>
    </row>
    <row r="6437" spans="10:100" x14ac:dyDescent="0.25">
      <c r="J6437"/>
      <c r="K6437"/>
      <c r="L6437"/>
      <c r="M6437"/>
      <c r="N6437"/>
      <c r="O6437"/>
      <c r="P6437"/>
      <c r="Q6437"/>
      <c r="R6437"/>
      <c r="S6437"/>
      <c r="T6437"/>
      <c r="U6437"/>
      <c r="V6437"/>
      <c r="W6437"/>
      <c r="X6437"/>
      <c r="Y6437"/>
      <c r="Z6437"/>
      <c r="AA6437"/>
      <c r="AB6437"/>
      <c r="AC6437"/>
      <c r="AD6437"/>
      <c r="AE6437"/>
      <c r="AF6437"/>
      <c r="AG6437"/>
      <c r="AH6437"/>
      <c r="AI6437"/>
      <c r="AJ6437"/>
      <c r="AK6437"/>
      <c r="AL6437"/>
      <c r="AM6437"/>
      <c r="AN6437"/>
      <c r="AO6437"/>
      <c r="AP6437"/>
      <c r="AQ6437"/>
      <c r="AR6437"/>
      <c r="AS6437"/>
      <c r="AT6437"/>
      <c r="AU6437"/>
      <c r="AV6437"/>
      <c r="AW6437"/>
      <c r="AX6437"/>
      <c r="AY6437"/>
      <c r="AZ6437"/>
      <c r="BA6437"/>
      <c r="BB6437"/>
      <c r="BC6437"/>
      <c r="BD6437"/>
      <c r="BE6437"/>
      <c r="BF6437"/>
      <c r="BG6437"/>
      <c r="BH6437"/>
      <c r="BI6437"/>
      <c r="BJ6437"/>
      <c r="BK6437"/>
      <c r="BL6437"/>
      <c r="BM6437"/>
      <c r="BN6437"/>
      <c r="BO6437"/>
      <c r="BP6437"/>
      <c r="BQ6437"/>
      <c r="BR6437"/>
      <c r="BS6437"/>
      <c r="BT6437"/>
      <c r="BU6437"/>
      <c r="BV6437"/>
      <c r="BW6437"/>
      <c r="BX6437"/>
      <c r="BY6437"/>
      <c r="BZ6437"/>
      <c r="CA6437"/>
      <c r="CB6437"/>
      <c r="CC6437"/>
      <c r="CD6437"/>
      <c r="CE6437"/>
      <c r="CF6437"/>
      <c r="CG6437"/>
      <c r="CH6437"/>
      <c r="CI6437"/>
      <c r="CJ6437"/>
      <c r="CK6437"/>
      <c r="CL6437"/>
      <c r="CM6437"/>
      <c r="CN6437"/>
      <c r="CO6437"/>
      <c r="CP6437"/>
      <c r="CQ6437"/>
      <c r="CR6437"/>
      <c r="CS6437"/>
      <c r="CT6437"/>
      <c r="CU6437"/>
      <c r="CV6437"/>
    </row>
    <row r="6438" spans="10:100" x14ac:dyDescent="0.25">
      <c r="J6438"/>
      <c r="K6438"/>
      <c r="L6438"/>
      <c r="M6438"/>
      <c r="N6438"/>
      <c r="O6438"/>
      <c r="P6438"/>
      <c r="Q6438"/>
      <c r="R6438"/>
      <c r="S6438"/>
      <c r="T6438"/>
      <c r="U6438"/>
      <c r="V6438"/>
      <c r="W6438"/>
      <c r="X6438"/>
      <c r="Y6438"/>
      <c r="Z6438"/>
      <c r="AA6438"/>
      <c r="AB6438"/>
      <c r="AC6438"/>
      <c r="AD6438"/>
      <c r="AE6438"/>
      <c r="AF6438"/>
      <c r="AG6438"/>
      <c r="AH6438"/>
      <c r="AI6438"/>
      <c r="AJ6438"/>
      <c r="AK6438"/>
      <c r="AL6438"/>
      <c r="AM6438"/>
      <c r="AN6438"/>
      <c r="AO6438"/>
      <c r="AP6438"/>
      <c r="AQ6438"/>
      <c r="AR6438"/>
      <c r="AS6438"/>
      <c r="AT6438"/>
      <c r="AU6438"/>
      <c r="AV6438"/>
      <c r="AW6438"/>
      <c r="AX6438"/>
      <c r="AY6438"/>
      <c r="AZ6438"/>
      <c r="BA6438"/>
      <c r="BB6438"/>
      <c r="BC6438"/>
      <c r="BD6438"/>
      <c r="BE6438"/>
      <c r="BF6438"/>
      <c r="BG6438"/>
      <c r="BH6438"/>
      <c r="BI6438"/>
      <c r="BJ6438"/>
      <c r="BK6438"/>
      <c r="BL6438"/>
      <c r="BM6438"/>
      <c r="BN6438"/>
      <c r="BO6438"/>
      <c r="BP6438"/>
      <c r="BQ6438"/>
      <c r="BR6438"/>
      <c r="BS6438"/>
      <c r="BT6438"/>
      <c r="BU6438"/>
      <c r="BV6438"/>
      <c r="BW6438"/>
      <c r="BX6438"/>
      <c r="BY6438"/>
      <c r="BZ6438"/>
      <c r="CA6438"/>
      <c r="CB6438"/>
      <c r="CC6438"/>
      <c r="CD6438"/>
      <c r="CE6438"/>
      <c r="CF6438"/>
      <c r="CG6438"/>
      <c r="CH6438"/>
      <c r="CI6438"/>
      <c r="CJ6438"/>
      <c r="CK6438"/>
      <c r="CL6438"/>
      <c r="CM6438"/>
      <c r="CN6438"/>
      <c r="CO6438"/>
      <c r="CP6438"/>
      <c r="CQ6438"/>
      <c r="CR6438"/>
      <c r="CS6438"/>
      <c r="CT6438"/>
      <c r="CU6438"/>
      <c r="CV6438"/>
    </row>
    <row r="6439" spans="10:100" x14ac:dyDescent="0.25">
      <c r="J6439"/>
      <c r="K6439"/>
      <c r="L6439"/>
      <c r="M6439"/>
      <c r="N6439"/>
      <c r="O6439"/>
      <c r="P6439"/>
      <c r="Q6439"/>
      <c r="R6439"/>
      <c r="S6439"/>
      <c r="T6439"/>
      <c r="U6439"/>
      <c r="V6439"/>
      <c r="W6439"/>
      <c r="X6439"/>
      <c r="Y6439"/>
      <c r="Z6439"/>
      <c r="AA6439"/>
      <c r="AB6439"/>
      <c r="AC6439"/>
      <c r="AD6439"/>
      <c r="AE6439"/>
      <c r="AF6439"/>
      <c r="AG6439"/>
      <c r="AH6439"/>
      <c r="AI6439"/>
      <c r="AJ6439"/>
      <c r="AK6439"/>
      <c r="AL6439"/>
      <c r="AM6439"/>
      <c r="AN6439"/>
      <c r="AO6439"/>
      <c r="AP6439"/>
      <c r="AQ6439"/>
      <c r="AR6439"/>
      <c r="AS6439"/>
      <c r="AT6439"/>
      <c r="AU6439"/>
      <c r="AV6439"/>
      <c r="AW6439"/>
      <c r="AX6439"/>
      <c r="AY6439"/>
      <c r="AZ6439"/>
      <c r="BA6439"/>
      <c r="BB6439"/>
      <c r="BC6439"/>
      <c r="BD6439"/>
      <c r="BE6439"/>
      <c r="BF6439"/>
      <c r="BG6439"/>
      <c r="BH6439"/>
      <c r="BI6439"/>
      <c r="BJ6439"/>
      <c r="BK6439"/>
      <c r="BL6439"/>
      <c r="BM6439"/>
      <c r="BN6439"/>
      <c r="BO6439"/>
      <c r="BP6439"/>
      <c r="BQ6439"/>
      <c r="BR6439"/>
      <c r="BS6439"/>
      <c r="BT6439"/>
      <c r="BU6439"/>
      <c r="BV6439"/>
      <c r="BW6439"/>
      <c r="BX6439"/>
      <c r="BY6439"/>
      <c r="BZ6439"/>
      <c r="CA6439"/>
      <c r="CB6439"/>
      <c r="CC6439"/>
      <c r="CD6439"/>
      <c r="CE6439"/>
      <c r="CF6439"/>
      <c r="CG6439"/>
      <c r="CH6439"/>
      <c r="CI6439"/>
      <c r="CJ6439"/>
      <c r="CK6439"/>
      <c r="CL6439"/>
      <c r="CM6439"/>
      <c r="CN6439"/>
      <c r="CO6439"/>
      <c r="CP6439"/>
      <c r="CQ6439"/>
      <c r="CR6439"/>
      <c r="CS6439"/>
      <c r="CT6439"/>
      <c r="CU6439"/>
      <c r="CV6439"/>
    </row>
    <row r="6440" spans="10:100" x14ac:dyDescent="0.25">
      <c r="J6440"/>
      <c r="K6440"/>
      <c r="L6440"/>
      <c r="M6440"/>
      <c r="N6440"/>
      <c r="O6440"/>
      <c r="P6440"/>
      <c r="Q6440"/>
      <c r="R6440"/>
      <c r="S6440"/>
      <c r="T6440"/>
      <c r="U6440"/>
      <c r="V6440"/>
      <c r="W6440"/>
      <c r="X6440"/>
      <c r="Y6440"/>
      <c r="Z6440"/>
      <c r="AA6440"/>
      <c r="AB6440"/>
      <c r="AC6440"/>
      <c r="AD6440"/>
      <c r="AE6440"/>
      <c r="AF6440"/>
      <c r="AG6440"/>
      <c r="AH6440"/>
      <c r="AI6440"/>
      <c r="AJ6440"/>
      <c r="AK6440"/>
      <c r="AL6440"/>
      <c r="AM6440"/>
      <c r="AN6440"/>
      <c r="AO6440"/>
      <c r="AP6440"/>
      <c r="AQ6440"/>
      <c r="AR6440"/>
      <c r="AS6440"/>
      <c r="AT6440"/>
      <c r="AU6440"/>
      <c r="AV6440"/>
      <c r="AW6440"/>
      <c r="AX6440"/>
      <c r="AY6440"/>
      <c r="AZ6440"/>
      <c r="BA6440"/>
      <c r="BB6440"/>
      <c r="BC6440"/>
      <c r="BD6440"/>
      <c r="BE6440"/>
      <c r="BF6440"/>
      <c r="BG6440"/>
      <c r="BH6440"/>
      <c r="BI6440"/>
      <c r="BJ6440"/>
      <c r="BK6440"/>
      <c r="BL6440"/>
      <c r="BM6440"/>
      <c r="BN6440"/>
      <c r="BO6440"/>
      <c r="BP6440"/>
      <c r="BQ6440"/>
      <c r="BR6440"/>
      <c r="BS6440"/>
      <c r="BT6440"/>
      <c r="BU6440"/>
      <c r="BV6440"/>
      <c r="BW6440"/>
      <c r="BX6440"/>
      <c r="BY6440"/>
      <c r="BZ6440"/>
      <c r="CA6440"/>
      <c r="CB6440"/>
      <c r="CC6440"/>
      <c r="CD6440"/>
      <c r="CE6440"/>
      <c r="CF6440"/>
      <c r="CG6440"/>
      <c r="CH6440"/>
      <c r="CI6440"/>
      <c r="CJ6440"/>
      <c r="CK6440"/>
      <c r="CL6440"/>
      <c r="CM6440"/>
      <c r="CN6440"/>
      <c r="CO6440"/>
      <c r="CP6440"/>
      <c r="CQ6440"/>
      <c r="CR6440"/>
      <c r="CS6440"/>
      <c r="CT6440"/>
      <c r="CU6440"/>
      <c r="CV6440"/>
    </row>
    <row r="6441" spans="10:100" x14ac:dyDescent="0.25">
      <c r="J6441"/>
      <c r="K6441"/>
      <c r="L6441"/>
      <c r="M6441"/>
      <c r="N6441"/>
      <c r="O6441"/>
      <c r="P6441"/>
      <c r="Q6441"/>
      <c r="R6441"/>
      <c r="S6441"/>
      <c r="T6441"/>
      <c r="U6441"/>
      <c r="V6441"/>
      <c r="W6441"/>
      <c r="X6441"/>
      <c r="Y6441"/>
      <c r="Z6441"/>
      <c r="AA6441"/>
      <c r="AB6441"/>
      <c r="AC6441"/>
      <c r="AD6441"/>
      <c r="AE6441"/>
      <c r="AF6441"/>
      <c r="AG6441"/>
      <c r="AH6441"/>
      <c r="AI6441"/>
      <c r="AJ6441"/>
      <c r="AK6441"/>
      <c r="AL6441"/>
      <c r="AM6441"/>
      <c r="AN6441"/>
      <c r="AO6441"/>
      <c r="AP6441"/>
      <c r="AQ6441"/>
      <c r="AR6441"/>
      <c r="AS6441"/>
      <c r="AT6441"/>
      <c r="AU6441"/>
      <c r="AV6441"/>
      <c r="AW6441"/>
      <c r="AX6441"/>
      <c r="AY6441"/>
      <c r="AZ6441"/>
      <c r="BA6441"/>
      <c r="BB6441"/>
      <c r="BC6441"/>
      <c r="BD6441"/>
      <c r="BE6441"/>
      <c r="BF6441"/>
      <c r="BG6441"/>
      <c r="BH6441"/>
      <c r="BI6441"/>
      <c r="BJ6441"/>
      <c r="BK6441"/>
      <c r="BL6441"/>
      <c r="BM6441"/>
      <c r="BN6441"/>
      <c r="BO6441"/>
      <c r="BP6441"/>
      <c r="BQ6441"/>
      <c r="BR6441"/>
      <c r="BS6441"/>
      <c r="BT6441"/>
      <c r="BU6441"/>
      <c r="BV6441"/>
      <c r="BW6441"/>
      <c r="BX6441"/>
      <c r="BY6441"/>
      <c r="BZ6441"/>
      <c r="CA6441"/>
      <c r="CB6441"/>
      <c r="CC6441"/>
      <c r="CD6441"/>
      <c r="CE6441"/>
      <c r="CF6441"/>
      <c r="CG6441"/>
      <c r="CH6441"/>
      <c r="CI6441"/>
      <c r="CJ6441"/>
      <c r="CK6441"/>
      <c r="CL6441"/>
      <c r="CM6441"/>
      <c r="CN6441"/>
      <c r="CO6441"/>
      <c r="CP6441"/>
      <c r="CQ6441"/>
      <c r="CR6441"/>
      <c r="CS6441"/>
      <c r="CT6441"/>
      <c r="CU6441"/>
      <c r="CV6441"/>
    </row>
    <row r="6442" spans="10:100" x14ac:dyDescent="0.25">
      <c r="J6442"/>
      <c r="K6442"/>
      <c r="L6442"/>
      <c r="M6442"/>
      <c r="N6442"/>
      <c r="O6442"/>
      <c r="P6442"/>
      <c r="Q6442"/>
      <c r="R6442"/>
      <c r="S6442"/>
      <c r="T6442"/>
      <c r="U6442"/>
      <c r="V6442"/>
      <c r="W6442"/>
      <c r="X6442"/>
      <c r="Y6442"/>
      <c r="Z6442"/>
      <c r="AA6442"/>
      <c r="AB6442"/>
      <c r="AC6442"/>
      <c r="AD6442"/>
      <c r="AE6442"/>
      <c r="AF6442"/>
      <c r="AG6442"/>
      <c r="AH6442"/>
      <c r="AI6442"/>
      <c r="AJ6442"/>
      <c r="AK6442"/>
      <c r="AL6442"/>
      <c r="AM6442"/>
      <c r="AN6442"/>
      <c r="AO6442"/>
      <c r="AP6442"/>
      <c r="AQ6442"/>
      <c r="AR6442"/>
      <c r="AS6442"/>
      <c r="AT6442"/>
      <c r="AU6442"/>
      <c r="AV6442"/>
      <c r="AW6442"/>
      <c r="AX6442"/>
      <c r="AY6442"/>
      <c r="AZ6442"/>
      <c r="BA6442"/>
      <c r="BB6442"/>
      <c r="BC6442"/>
      <c r="BD6442"/>
      <c r="BE6442"/>
      <c r="BF6442"/>
      <c r="BG6442"/>
      <c r="BH6442"/>
      <c r="BI6442"/>
      <c r="BJ6442"/>
      <c r="BK6442"/>
      <c r="BL6442"/>
      <c r="BM6442"/>
      <c r="BN6442"/>
      <c r="BO6442"/>
      <c r="BP6442"/>
      <c r="BQ6442"/>
      <c r="BR6442"/>
      <c r="BS6442"/>
      <c r="BT6442"/>
      <c r="BU6442"/>
      <c r="BV6442"/>
      <c r="BW6442"/>
      <c r="BX6442"/>
      <c r="BY6442"/>
      <c r="BZ6442"/>
      <c r="CA6442"/>
      <c r="CB6442"/>
      <c r="CC6442"/>
      <c r="CD6442"/>
      <c r="CE6442"/>
      <c r="CF6442"/>
      <c r="CG6442"/>
      <c r="CH6442"/>
      <c r="CI6442"/>
      <c r="CJ6442"/>
      <c r="CK6442"/>
      <c r="CL6442"/>
      <c r="CM6442"/>
      <c r="CN6442"/>
      <c r="CO6442"/>
      <c r="CP6442"/>
      <c r="CQ6442"/>
      <c r="CR6442"/>
      <c r="CS6442"/>
      <c r="CT6442"/>
      <c r="CU6442"/>
      <c r="CV6442"/>
    </row>
    <row r="6443" spans="10:100" x14ac:dyDescent="0.25">
      <c r="J6443"/>
      <c r="K6443"/>
      <c r="L6443"/>
      <c r="M6443"/>
      <c r="N6443"/>
      <c r="O6443"/>
      <c r="P6443"/>
      <c r="Q6443"/>
      <c r="R6443"/>
      <c r="S6443"/>
      <c r="T6443"/>
      <c r="U6443"/>
      <c r="V6443"/>
      <c r="W6443"/>
      <c r="X6443"/>
      <c r="Y6443"/>
      <c r="Z6443"/>
      <c r="AA6443"/>
      <c r="AB6443"/>
      <c r="AC6443"/>
      <c r="AD6443"/>
      <c r="AE6443"/>
      <c r="AF6443"/>
      <c r="AG6443"/>
      <c r="AH6443"/>
      <c r="AI6443"/>
      <c r="AJ6443"/>
      <c r="AK6443"/>
      <c r="AL6443"/>
      <c r="AM6443"/>
      <c r="AN6443"/>
      <c r="AO6443"/>
      <c r="AP6443"/>
      <c r="AQ6443"/>
      <c r="AR6443"/>
      <c r="AS6443"/>
      <c r="AT6443"/>
      <c r="AU6443"/>
      <c r="AV6443"/>
      <c r="AW6443"/>
      <c r="AX6443"/>
      <c r="AY6443"/>
      <c r="AZ6443"/>
      <c r="BA6443"/>
      <c r="BB6443"/>
      <c r="BC6443"/>
      <c r="BD6443"/>
      <c r="BE6443"/>
      <c r="BF6443"/>
      <c r="BG6443"/>
      <c r="BH6443"/>
      <c r="BI6443"/>
      <c r="BJ6443"/>
      <c r="BK6443"/>
      <c r="BL6443"/>
      <c r="BM6443"/>
      <c r="BN6443"/>
      <c r="BO6443"/>
      <c r="BP6443"/>
      <c r="BQ6443"/>
      <c r="BR6443"/>
      <c r="BS6443"/>
      <c r="BT6443"/>
      <c r="BU6443"/>
      <c r="BV6443"/>
      <c r="BW6443"/>
      <c r="BX6443"/>
      <c r="BY6443"/>
      <c r="BZ6443"/>
      <c r="CA6443"/>
      <c r="CB6443"/>
      <c r="CC6443"/>
      <c r="CD6443"/>
      <c r="CE6443"/>
      <c r="CF6443"/>
      <c r="CG6443"/>
      <c r="CH6443"/>
      <c r="CI6443"/>
      <c r="CJ6443"/>
      <c r="CK6443"/>
      <c r="CL6443"/>
      <c r="CM6443"/>
      <c r="CN6443"/>
      <c r="CO6443"/>
      <c r="CP6443"/>
      <c r="CQ6443"/>
      <c r="CR6443"/>
      <c r="CS6443"/>
      <c r="CT6443"/>
      <c r="CU6443"/>
      <c r="CV6443"/>
    </row>
    <row r="6444" spans="10:100" x14ac:dyDescent="0.25">
      <c r="J6444"/>
      <c r="K6444"/>
      <c r="L6444"/>
      <c r="M6444"/>
      <c r="N6444"/>
      <c r="O6444"/>
      <c r="P6444"/>
      <c r="Q6444"/>
      <c r="R6444"/>
      <c r="S6444"/>
      <c r="T6444"/>
      <c r="U6444"/>
      <c r="V6444"/>
      <c r="W6444"/>
      <c r="X6444"/>
      <c r="Y6444"/>
      <c r="Z6444"/>
      <c r="AA6444"/>
      <c r="AB6444"/>
      <c r="AC6444"/>
      <c r="AD6444"/>
      <c r="AE6444"/>
      <c r="AF6444"/>
      <c r="AG6444"/>
      <c r="AH6444"/>
      <c r="AI6444"/>
      <c r="AJ6444"/>
      <c r="AK6444"/>
      <c r="AL6444"/>
      <c r="AM6444"/>
      <c r="AN6444"/>
      <c r="AO6444"/>
      <c r="AP6444"/>
      <c r="AQ6444"/>
      <c r="AR6444"/>
      <c r="AS6444"/>
      <c r="AT6444"/>
      <c r="AU6444"/>
      <c r="AV6444"/>
      <c r="AW6444"/>
      <c r="AX6444"/>
      <c r="AY6444"/>
      <c r="AZ6444"/>
      <c r="BA6444"/>
      <c r="BB6444"/>
      <c r="BC6444"/>
      <c r="BD6444"/>
      <c r="BE6444"/>
      <c r="BF6444"/>
      <c r="BG6444"/>
      <c r="BH6444"/>
      <c r="BI6444"/>
      <c r="BJ6444"/>
      <c r="BK6444"/>
      <c r="BL6444"/>
      <c r="BM6444"/>
      <c r="BN6444"/>
      <c r="BO6444"/>
      <c r="BP6444"/>
      <c r="BQ6444"/>
      <c r="BR6444"/>
      <c r="BS6444"/>
      <c r="BT6444"/>
      <c r="BU6444"/>
      <c r="BV6444"/>
      <c r="BW6444"/>
      <c r="BX6444"/>
      <c r="BY6444"/>
      <c r="BZ6444"/>
      <c r="CA6444"/>
      <c r="CB6444"/>
      <c r="CC6444"/>
      <c r="CD6444"/>
      <c r="CE6444"/>
      <c r="CF6444"/>
      <c r="CG6444"/>
      <c r="CH6444"/>
      <c r="CI6444"/>
      <c r="CJ6444"/>
      <c r="CK6444"/>
      <c r="CL6444"/>
      <c r="CM6444"/>
      <c r="CN6444"/>
      <c r="CO6444"/>
      <c r="CP6444"/>
      <c r="CQ6444"/>
      <c r="CR6444"/>
      <c r="CS6444"/>
      <c r="CT6444"/>
      <c r="CU6444"/>
      <c r="CV6444"/>
    </row>
    <row r="6445" spans="10:100" x14ac:dyDescent="0.25">
      <c r="J6445"/>
      <c r="K6445"/>
      <c r="L6445"/>
      <c r="M6445"/>
      <c r="N6445"/>
      <c r="O6445"/>
      <c r="P6445"/>
      <c r="Q6445"/>
      <c r="R6445"/>
      <c r="S6445"/>
      <c r="T6445"/>
      <c r="U6445"/>
      <c r="V6445"/>
      <c r="W6445"/>
      <c r="X6445"/>
      <c r="Y6445"/>
      <c r="Z6445"/>
      <c r="AA6445"/>
      <c r="AB6445"/>
      <c r="AC6445"/>
      <c r="AD6445"/>
      <c r="AE6445"/>
      <c r="AF6445"/>
      <c r="AG6445"/>
      <c r="AH6445"/>
      <c r="AI6445"/>
      <c r="AJ6445"/>
      <c r="AK6445"/>
      <c r="AL6445"/>
      <c r="AM6445"/>
      <c r="AN6445"/>
      <c r="AO6445"/>
      <c r="AP6445"/>
      <c r="AQ6445"/>
      <c r="AR6445"/>
      <c r="AS6445"/>
      <c r="AT6445"/>
      <c r="AU6445"/>
      <c r="AV6445"/>
      <c r="AW6445"/>
      <c r="AX6445"/>
      <c r="AY6445"/>
      <c r="AZ6445"/>
      <c r="BA6445"/>
      <c r="BB6445"/>
      <c r="BC6445"/>
      <c r="BD6445"/>
      <c r="BE6445"/>
      <c r="BF6445"/>
      <c r="BG6445"/>
      <c r="BH6445"/>
      <c r="BI6445"/>
      <c r="BJ6445"/>
      <c r="BK6445"/>
      <c r="BL6445"/>
      <c r="BM6445"/>
      <c r="BN6445"/>
      <c r="BO6445"/>
      <c r="BP6445"/>
      <c r="BQ6445"/>
      <c r="BR6445"/>
      <c r="BS6445"/>
      <c r="BT6445"/>
      <c r="BU6445"/>
      <c r="BV6445"/>
      <c r="BW6445"/>
      <c r="BX6445"/>
      <c r="BY6445"/>
      <c r="BZ6445"/>
      <c r="CA6445"/>
      <c r="CB6445"/>
      <c r="CC6445"/>
      <c r="CD6445"/>
      <c r="CE6445"/>
      <c r="CF6445"/>
      <c r="CG6445"/>
      <c r="CH6445"/>
      <c r="CI6445"/>
      <c r="CJ6445"/>
      <c r="CK6445"/>
      <c r="CL6445"/>
      <c r="CM6445"/>
      <c r="CN6445"/>
      <c r="CO6445"/>
      <c r="CP6445"/>
      <c r="CQ6445"/>
      <c r="CR6445"/>
      <c r="CS6445"/>
      <c r="CT6445"/>
      <c r="CU6445"/>
      <c r="CV6445"/>
    </row>
    <row r="6446" spans="10:100" x14ac:dyDescent="0.25">
      <c r="J6446"/>
      <c r="K6446"/>
      <c r="L6446"/>
      <c r="M6446"/>
      <c r="N6446"/>
      <c r="O6446"/>
      <c r="P6446"/>
      <c r="Q6446"/>
      <c r="R6446"/>
      <c r="S6446"/>
      <c r="T6446"/>
      <c r="U6446"/>
      <c r="V6446"/>
      <c r="W6446"/>
      <c r="X6446"/>
      <c r="Y6446"/>
      <c r="Z6446"/>
      <c r="AA6446"/>
      <c r="AB6446"/>
      <c r="AC6446"/>
      <c r="AD6446"/>
      <c r="AE6446"/>
      <c r="AF6446"/>
      <c r="AG6446"/>
      <c r="AH6446"/>
      <c r="AI6446"/>
      <c r="AJ6446"/>
      <c r="AK6446"/>
      <c r="AL6446"/>
      <c r="AM6446"/>
      <c r="AN6446"/>
      <c r="AO6446"/>
      <c r="AP6446"/>
      <c r="AQ6446"/>
      <c r="AR6446"/>
      <c r="AS6446"/>
      <c r="AT6446"/>
      <c r="AU6446"/>
      <c r="AV6446"/>
      <c r="AW6446"/>
      <c r="AX6446"/>
      <c r="AY6446"/>
      <c r="AZ6446"/>
      <c r="BA6446"/>
      <c r="BB6446"/>
      <c r="BC6446"/>
      <c r="BD6446"/>
      <c r="BE6446"/>
      <c r="BF6446"/>
      <c r="BG6446"/>
      <c r="BH6446"/>
      <c r="BI6446"/>
      <c r="BJ6446"/>
      <c r="BK6446"/>
      <c r="BL6446"/>
      <c r="BM6446"/>
      <c r="BN6446"/>
      <c r="BO6446"/>
      <c r="BP6446"/>
      <c r="BQ6446"/>
      <c r="BR6446"/>
      <c r="BS6446"/>
      <c r="BT6446"/>
      <c r="BU6446"/>
      <c r="BV6446"/>
      <c r="BW6446"/>
      <c r="BX6446"/>
      <c r="BY6446"/>
      <c r="BZ6446"/>
      <c r="CA6446"/>
      <c r="CB6446"/>
      <c r="CC6446"/>
      <c r="CD6446"/>
      <c r="CE6446"/>
      <c r="CF6446"/>
      <c r="CG6446"/>
      <c r="CH6446"/>
      <c r="CI6446"/>
      <c r="CJ6446"/>
      <c r="CK6446"/>
      <c r="CL6446"/>
      <c r="CM6446"/>
      <c r="CN6446"/>
      <c r="CO6446"/>
      <c r="CP6446"/>
      <c r="CQ6446"/>
      <c r="CR6446"/>
      <c r="CS6446"/>
      <c r="CT6446"/>
      <c r="CU6446"/>
      <c r="CV6446"/>
    </row>
    <row r="6447" spans="10:100" x14ac:dyDescent="0.25">
      <c r="J6447"/>
      <c r="K6447"/>
      <c r="L6447"/>
      <c r="M6447"/>
      <c r="N6447"/>
      <c r="O6447"/>
      <c r="P6447"/>
      <c r="Q6447"/>
      <c r="R6447"/>
      <c r="S6447"/>
      <c r="T6447"/>
      <c r="U6447"/>
      <c r="V6447"/>
      <c r="W6447"/>
      <c r="X6447"/>
      <c r="Y6447"/>
      <c r="Z6447"/>
      <c r="AA6447"/>
      <c r="AB6447"/>
      <c r="AC6447"/>
      <c r="AD6447"/>
      <c r="AE6447"/>
      <c r="AF6447"/>
      <c r="AG6447"/>
      <c r="AH6447"/>
      <c r="AI6447"/>
      <c r="AJ6447"/>
      <c r="AK6447"/>
      <c r="AL6447"/>
      <c r="AM6447"/>
      <c r="AN6447"/>
      <c r="AO6447"/>
      <c r="AP6447"/>
      <c r="AQ6447"/>
      <c r="AR6447"/>
      <c r="AS6447"/>
      <c r="AT6447"/>
      <c r="AU6447"/>
      <c r="AV6447"/>
      <c r="AW6447"/>
      <c r="AX6447"/>
      <c r="AY6447"/>
      <c r="AZ6447"/>
      <c r="BA6447"/>
      <c r="BB6447"/>
      <c r="BC6447"/>
      <c r="BD6447"/>
      <c r="BE6447"/>
      <c r="BF6447"/>
      <c r="BG6447"/>
      <c r="BH6447"/>
      <c r="BI6447"/>
      <c r="BJ6447"/>
      <c r="BK6447"/>
      <c r="BL6447"/>
      <c r="BM6447"/>
      <c r="BN6447"/>
      <c r="BO6447"/>
      <c r="BP6447"/>
      <c r="BQ6447"/>
      <c r="BR6447"/>
      <c r="BS6447"/>
      <c r="BT6447"/>
      <c r="BU6447"/>
      <c r="BV6447"/>
      <c r="BW6447"/>
      <c r="BX6447"/>
      <c r="BY6447"/>
      <c r="BZ6447"/>
      <c r="CA6447"/>
      <c r="CB6447"/>
      <c r="CC6447"/>
      <c r="CD6447"/>
      <c r="CE6447"/>
      <c r="CF6447"/>
      <c r="CG6447"/>
      <c r="CH6447"/>
      <c r="CI6447"/>
      <c r="CJ6447"/>
      <c r="CK6447"/>
      <c r="CL6447"/>
      <c r="CM6447"/>
      <c r="CN6447"/>
      <c r="CO6447"/>
      <c r="CP6447"/>
      <c r="CQ6447"/>
      <c r="CR6447"/>
      <c r="CS6447"/>
      <c r="CT6447"/>
      <c r="CU6447"/>
      <c r="CV6447"/>
    </row>
    <row r="6448" spans="10:100" x14ac:dyDescent="0.25">
      <c r="J6448"/>
      <c r="K6448"/>
      <c r="L6448"/>
      <c r="M6448"/>
      <c r="N6448"/>
      <c r="O6448"/>
      <c r="P6448"/>
      <c r="Q6448"/>
      <c r="R6448"/>
      <c r="S6448"/>
      <c r="T6448"/>
      <c r="U6448"/>
      <c r="V6448"/>
      <c r="W6448"/>
      <c r="X6448"/>
      <c r="Y6448"/>
      <c r="Z6448"/>
      <c r="AA6448"/>
      <c r="AB6448"/>
      <c r="AC6448"/>
      <c r="AD6448"/>
      <c r="AE6448"/>
      <c r="AF6448"/>
      <c r="AG6448"/>
      <c r="AH6448"/>
      <c r="AI6448"/>
      <c r="AJ6448"/>
      <c r="AK6448"/>
      <c r="AL6448"/>
      <c r="AM6448"/>
      <c r="AN6448"/>
      <c r="AO6448"/>
      <c r="AP6448"/>
      <c r="AQ6448"/>
      <c r="AR6448"/>
      <c r="AS6448"/>
      <c r="AT6448"/>
      <c r="AU6448"/>
      <c r="AV6448"/>
      <c r="AW6448"/>
      <c r="AX6448"/>
      <c r="AY6448"/>
      <c r="AZ6448"/>
      <c r="BA6448"/>
      <c r="BB6448"/>
      <c r="BC6448"/>
      <c r="BD6448"/>
      <c r="BE6448"/>
      <c r="BF6448"/>
      <c r="BG6448"/>
      <c r="BH6448"/>
      <c r="BI6448"/>
      <c r="BJ6448"/>
      <c r="BK6448"/>
      <c r="BL6448"/>
      <c r="BM6448"/>
      <c r="BN6448"/>
      <c r="BO6448"/>
      <c r="BP6448"/>
      <c r="BQ6448"/>
      <c r="BR6448"/>
      <c r="BS6448"/>
      <c r="BT6448"/>
      <c r="BU6448"/>
      <c r="BV6448"/>
      <c r="BW6448"/>
      <c r="BX6448"/>
      <c r="BY6448"/>
      <c r="BZ6448"/>
      <c r="CA6448"/>
      <c r="CB6448"/>
      <c r="CC6448"/>
      <c r="CD6448"/>
      <c r="CE6448"/>
      <c r="CF6448"/>
      <c r="CG6448"/>
      <c r="CH6448"/>
      <c r="CI6448"/>
      <c r="CJ6448"/>
      <c r="CK6448"/>
      <c r="CL6448"/>
      <c r="CM6448"/>
      <c r="CN6448"/>
      <c r="CO6448"/>
      <c r="CP6448"/>
      <c r="CQ6448"/>
      <c r="CR6448"/>
      <c r="CS6448"/>
      <c r="CT6448"/>
      <c r="CU6448"/>
      <c r="CV6448"/>
    </row>
    <row r="6449" spans="10:100" x14ac:dyDescent="0.25">
      <c r="J6449"/>
      <c r="K6449"/>
      <c r="L6449"/>
      <c r="M6449"/>
      <c r="N6449"/>
      <c r="O6449"/>
      <c r="P6449"/>
      <c r="Q6449"/>
      <c r="R6449"/>
      <c r="S6449"/>
      <c r="T6449"/>
      <c r="U6449"/>
      <c r="V6449"/>
      <c r="W6449"/>
      <c r="X6449"/>
      <c r="Y6449"/>
      <c r="Z6449"/>
      <c r="AA6449"/>
      <c r="AB6449"/>
      <c r="AC6449"/>
      <c r="AD6449"/>
      <c r="AE6449"/>
      <c r="AF6449"/>
      <c r="AG6449"/>
      <c r="AH6449"/>
      <c r="AI6449"/>
      <c r="AJ6449"/>
      <c r="AK6449"/>
      <c r="AL6449"/>
      <c r="AM6449"/>
      <c r="AN6449"/>
      <c r="AO6449"/>
      <c r="AP6449"/>
      <c r="AQ6449"/>
      <c r="AR6449"/>
      <c r="AS6449"/>
      <c r="AT6449"/>
      <c r="AU6449"/>
      <c r="AV6449"/>
      <c r="AW6449"/>
      <c r="AX6449"/>
      <c r="AY6449"/>
      <c r="AZ6449"/>
      <c r="BA6449"/>
      <c r="BB6449"/>
      <c r="BC6449"/>
      <c r="BD6449"/>
      <c r="BE6449"/>
      <c r="BF6449"/>
      <c r="BG6449"/>
      <c r="BH6449"/>
      <c r="BI6449"/>
      <c r="BJ6449"/>
      <c r="BK6449"/>
      <c r="BL6449"/>
      <c r="BM6449"/>
      <c r="BN6449"/>
      <c r="BO6449"/>
      <c r="BP6449"/>
      <c r="BQ6449"/>
      <c r="BR6449"/>
      <c r="BS6449"/>
      <c r="BT6449"/>
      <c r="BU6449"/>
      <c r="BV6449"/>
      <c r="BW6449"/>
      <c r="BX6449"/>
      <c r="BY6449"/>
      <c r="BZ6449"/>
      <c r="CA6449"/>
      <c r="CB6449"/>
      <c r="CC6449"/>
      <c r="CD6449"/>
      <c r="CE6449"/>
      <c r="CF6449"/>
      <c r="CG6449"/>
      <c r="CH6449"/>
      <c r="CI6449"/>
      <c r="CJ6449"/>
      <c r="CK6449"/>
      <c r="CL6449"/>
      <c r="CM6449"/>
      <c r="CN6449"/>
      <c r="CO6449"/>
      <c r="CP6449"/>
      <c r="CQ6449"/>
      <c r="CR6449"/>
      <c r="CS6449"/>
      <c r="CT6449"/>
      <c r="CU6449"/>
      <c r="CV6449"/>
    </row>
    <row r="6450" spans="10:100" x14ac:dyDescent="0.25">
      <c r="J6450"/>
      <c r="K6450"/>
      <c r="L6450"/>
      <c r="M6450"/>
      <c r="N6450"/>
      <c r="O6450"/>
      <c r="P6450"/>
      <c r="Q6450"/>
      <c r="R6450"/>
      <c r="S6450"/>
      <c r="T6450"/>
      <c r="U6450"/>
      <c r="V6450"/>
      <c r="W6450"/>
      <c r="X6450"/>
      <c r="Y6450"/>
      <c r="Z6450"/>
      <c r="AA6450"/>
      <c r="AB6450"/>
      <c r="AC6450"/>
      <c r="AD6450"/>
      <c r="AE6450"/>
      <c r="AF6450"/>
      <c r="AG6450"/>
      <c r="AH6450"/>
      <c r="AI6450"/>
      <c r="AJ6450"/>
      <c r="AK6450"/>
      <c r="AL6450"/>
      <c r="AM6450"/>
      <c r="AN6450"/>
      <c r="AO6450"/>
      <c r="AP6450"/>
      <c r="AQ6450"/>
      <c r="AR6450"/>
      <c r="AS6450"/>
      <c r="AT6450"/>
      <c r="AU6450"/>
      <c r="AV6450"/>
      <c r="AW6450"/>
      <c r="AX6450"/>
      <c r="AY6450"/>
      <c r="AZ6450"/>
      <c r="BA6450"/>
      <c r="BB6450"/>
      <c r="BC6450"/>
      <c r="BD6450"/>
      <c r="BE6450"/>
      <c r="BF6450"/>
      <c r="BG6450"/>
      <c r="BH6450"/>
      <c r="BI6450"/>
      <c r="BJ6450"/>
      <c r="BK6450"/>
      <c r="BL6450"/>
      <c r="BM6450"/>
      <c r="BN6450"/>
      <c r="BO6450"/>
      <c r="BP6450"/>
      <c r="BQ6450"/>
      <c r="BR6450"/>
      <c r="BS6450"/>
      <c r="BT6450"/>
      <c r="BU6450"/>
      <c r="BV6450"/>
      <c r="BW6450"/>
      <c r="BX6450"/>
      <c r="BY6450"/>
      <c r="BZ6450"/>
      <c r="CA6450"/>
      <c r="CB6450"/>
      <c r="CC6450"/>
      <c r="CD6450"/>
      <c r="CE6450"/>
      <c r="CF6450"/>
      <c r="CG6450"/>
      <c r="CH6450"/>
      <c r="CI6450"/>
      <c r="CJ6450"/>
      <c r="CK6450"/>
      <c r="CL6450"/>
      <c r="CM6450"/>
      <c r="CN6450"/>
      <c r="CO6450"/>
      <c r="CP6450"/>
      <c r="CQ6450"/>
      <c r="CR6450"/>
      <c r="CS6450"/>
      <c r="CT6450"/>
      <c r="CU6450"/>
      <c r="CV6450"/>
    </row>
    <row r="6451" spans="10:100" x14ac:dyDescent="0.25">
      <c r="J6451"/>
      <c r="K6451"/>
      <c r="L6451"/>
      <c r="M6451"/>
      <c r="N6451"/>
      <c r="O6451"/>
      <c r="P6451"/>
      <c r="Q6451"/>
      <c r="R6451"/>
      <c r="S6451"/>
      <c r="T6451"/>
      <c r="U6451"/>
      <c r="V6451"/>
      <c r="W6451"/>
      <c r="X6451"/>
      <c r="Y6451"/>
      <c r="Z6451"/>
      <c r="AA6451"/>
      <c r="AB6451"/>
      <c r="AC6451"/>
      <c r="AD6451"/>
      <c r="AE6451"/>
      <c r="AF6451"/>
      <c r="AG6451"/>
      <c r="AH6451"/>
      <c r="AI6451"/>
      <c r="AJ6451"/>
      <c r="AK6451"/>
      <c r="AL6451"/>
      <c r="AM6451"/>
      <c r="AN6451"/>
      <c r="AO6451"/>
      <c r="AP6451"/>
      <c r="AQ6451"/>
      <c r="AR6451"/>
      <c r="AS6451"/>
      <c r="AT6451"/>
      <c r="AU6451"/>
      <c r="AV6451"/>
      <c r="AW6451"/>
      <c r="AX6451"/>
      <c r="AY6451"/>
      <c r="AZ6451"/>
      <c r="BA6451"/>
      <c r="BB6451"/>
      <c r="BC6451"/>
      <c r="BD6451"/>
      <c r="BE6451"/>
      <c r="BF6451"/>
      <c r="BG6451"/>
      <c r="BH6451"/>
      <c r="BI6451"/>
      <c r="BJ6451"/>
      <c r="BK6451"/>
      <c r="BL6451"/>
      <c r="BM6451"/>
      <c r="BN6451"/>
      <c r="BO6451"/>
      <c r="BP6451"/>
      <c r="BQ6451"/>
      <c r="BR6451"/>
      <c r="BS6451"/>
      <c r="BT6451"/>
      <c r="BU6451"/>
      <c r="BV6451"/>
      <c r="BW6451"/>
      <c r="BX6451"/>
      <c r="BY6451"/>
      <c r="BZ6451"/>
      <c r="CA6451"/>
      <c r="CB6451"/>
      <c r="CC6451"/>
      <c r="CD6451"/>
      <c r="CE6451"/>
      <c r="CF6451"/>
      <c r="CG6451"/>
      <c r="CH6451"/>
      <c r="CI6451"/>
      <c r="CJ6451"/>
      <c r="CK6451"/>
      <c r="CL6451"/>
      <c r="CM6451"/>
      <c r="CN6451"/>
      <c r="CO6451"/>
      <c r="CP6451"/>
      <c r="CQ6451"/>
      <c r="CR6451"/>
      <c r="CS6451"/>
      <c r="CT6451"/>
      <c r="CU6451"/>
      <c r="CV6451"/>
    </row>
    <row r="6452" spans="10:100" x14ac:dyDescent="0.25">
      <c r="J6452"/>
      <c r="K6452"/>
      <c r="L6452"/>
      <c r="M6452"/>
      <c r="N6452"/>
      <c r="O6452"/>
      <c r="P6452"/>
      <c r="Q6452"/>
      <c r="R6452"/>
      <c r="S6452"/>
      <c r="T6452"/>
      <c r="U6452"/>
      <c r="V6452"/>
      <c r="W6452"/>
      <c r="X6452"/>
      <c r="Y6452"/>
      <c r="Z6452"/>
      <c r="AA6452"/>
      <c r="AB6452"/>
      <c r="AC6452"/>
      <c r="AD6452"/>
      <c r="AE6452"/>
      <c r="AF6452"/>
      <c r="AG6452"/>
      <c r="AH6452"/>
      <c r="AI6452"/>
      <c r="AJ6452"/>
      <c r="AK6452"/>
      <c r="AL6452"/>
      <c r="AM6452"/>
      <c r="AN6452"/>
      <c r="AO6452"/>
      <c r="AP6452"/>
      <c r="AQ6452"/>
      <c r="AR6452"/>
      <c r="AS6452"/>
      <c r="AT6452"/>
      <c r="AU6452"/>
      <c r="AV6452"/>
      <c r="AW6452"/>
      <c r="AX6452"/>
      <c r="AY6452"/>
      <c r="AZ6452"/>
      <c r="BA6452"/>
      <c r="BB6452"/>
      <c r="BC6452"/>
      <c r="BD6452"/>
      <c r="BE6452"/>
      <c r="BF6452"/>
      <c r="BG6452"/>
      <c r="BH6452"/>
      <c r="BI6452"/>
      <c r="BJ6452"/>
      <c r="BK6452"/>
      <c r="BL6452"/>
      <c r="BM6452"/>
      <c r="BN6452"/>
      <c r="BO6452"/>
      <c r="BP6452"/>
      <c r="BQ6452"/>
      <c r="BR6452"/>
      <c r="BS6452"/>
      <c r="BT6452"/>
      <c r="BU6452"/>
      <c r="BV6452"/>
      <c r="BW6452"/>
      <c r="BX6452"/>
      <c r="BY6452"/>
      <c r="BZ6452"/>
      <c r="CA6452"/>
      <c r="CB6452"/>
      <c r="CC6452"/>
      <c r="CD6452"/>
      <c r="CE6452"/>
      <c r="CF6452"/>
      <c r="CG6452"/>
      <c r="CH6452"/>
      <c r="CI6452"/>
      <c r="CJ6452"/>
      <c r="CK6452"/>
      <c r="CL6452"/>
      <c r="CM6452"/>
      <c r="CN6452"/>
      <c r="CO6452"/>
      <c r="CP6452"/>
      <c r="CQ6452"/>
      <c r="CR6452"/>
      <c r="CS6452"/>
      <c r="CT6452"/>
      <c r="CU6452"/>
      <c r="CV6452"/>
    </row>
    <row r="6453" spans="10:100" x14ac:dyDescent="0.25">
      <c r="J6453"/>
      <c r="K6453"/>
      <c r="L6453"/>
      <c r="M6453"/>
      <c r="N6453"/>
      <c r="O6453"/>
      <c r="P6453"/>
      <c r="Q6453"/>
      <c r="R6453"/>
      <c r="S6453"/>
      <c r="T6453"/>
      <c r="U6453"/>
      <c r="V6453"/>
      <c r="W6453"/>
      <c r="X6453"/>
      <c r="Y6453"/>
      <c r="Z6453"/>
      <c r="AA6453"/>
      <c r="AB6453"/>
      <c r="AC6453"/>
      <c r="AD6453"/>
      <c r="AE6453"/>
      <c r="AF6453"/>
      <c r="AG6453"/>
      <c r="AH6453"/>
      <c r="AI6453"/>
      <c r="AJ6453"/>
      <c r="AK6453"/>
      <c r="AL6453"/>
      <c r="AM6453"/>
      <c r="AN6453"/>
      <c r="AO6453"/>
      <c r="AP6453"/>
      <c r="AQ6453"/>
      <c r="AR6453"/>
      <c r="AS6453"/>
      <c r="AT6453"/>
      <c r="AU6453"/>
      <c r="AV6453"/>
      <c r="AW6453"/>
      <c r="AX6453"/>
      <c r="AY6453"/>
      <c r="AZ6453"/>
      <c r="BA6453"/>
      <c r="BB6453"/>
      <c r="BC6453"/>
      <c r="BD6453"/>
      <c r="BE6453"/>
      <c r="BF6453"/>
      <c r="BG6453"/>
      <c r="BH6453"/>
      <c r="BI6453"/>
      <c r="BJ6453"/>
      <c r="BK6453"/>
      <c r="BL6453"/>
      <c r="BM6453"/>
      <c r="BN6453"/>
      <c r="BO6453"/>
      <c r="BP6453"/>
      <c r="BQ6453"/>
      <c r="BR6453"/>
      <c r="BS6453"/>
      <c r="BT6453"/>
      <c r="BU6453"/>
      <c r="BV6453"/>
      <c r="BW6453"/>
      <c r="BX6453"/>
      <c r="BY6453"/>
      <c r="BZ6453"/>
      <c r="CA6453"/>
      <c r="CB6453"/>
      <c r="CC6453"/>
      <c r="CD6453"/>
      <c r="CE6453"/>
      <c r="CF6453"/>
      <c r="CG6453"/>
      <c r="CH6453"/>
      <c r="CI6453"/>
      <c r="CJ6453"/>
      <c r="CK6453"/>
      <c r="CL6453"/>
      <c r="CM6453"/>
      <c r="CN6453"/>
      <c r="CO6453"/>
      <c r="CP6453"/>
      <c r="CQ6453"/>
      <c r="CR6453"/>
      <c r="CS6453"/>
      <c r="CT6453"/>
      <c r="CU6453"/>
      <c r="CV6453"/>
    </row>
    <row r="6454" spans="10:100" x14ac:dyDescent="0.25">
      <c r="J6454"/>
      <c r="K6454"/>
      <c r="L6454"/>
      <c r="M6454"/>
      <c r="N6454"/>
      <c r="O6454"/>
      <c r="P6454"/>
      <c r="Q6454"/>
      <c r="R6454"/>
      <c r="S6454"/>
      <c r="T6454"/>
      <c r="U6454"/>
      <c r="V6454"/>
      <c r="W6454"/>
      <c r="X6454"/>
      <c r="Y6454"/>
      <c r="Z6454"/>
      <c r="AA6454"/>
      <c r="AB6454"/>
      <c r="AC6454"/>
      <c r="AD6454"/>
      <c r="AE6454"/>
      <c r="AF6454"/>
      <c r="AG6454"/>
      <c r="AH6454"/>
      <c r="AI6454"/>
      <c r="AJ6454"/>
      <c r="AK6454"/>
      <c r="AL6454"/>
      <c r="AM6454"/>
      <c r="AN6454"/>
      <c r="AO6454"/>
      <c r="AP6454"/>
      <c r="AQ6454"/>
      <c r="AR6454"/>
      <c r="AS6454"/>
      <c r="AT6454"/>
      <c r="AU6454"/>
      <c r="AV6454"/>
      <c r="AW6454"/>
      <c r="AX6454"/>
      <c r="AY6454"/>
      <c r="AZ6454"/>
      <c r="BA6454"/>
      <c r="BB6454"/>
      <c r="BC6454"/>
      <c r="BD6454"/>
      <c r="BE6454"/>
      <c r="BF6454"/>
      <c r="BG6454"/>
      <c r="BH6454"/>
      <c r="BI6454"/>
      <c r="BJ6454"/>
      <c r="BK6454"/>
      <c r="BL6454"/>
      <c r="BM6454"/>
      <c r="BN6454"/>
      <c r="BO6454"/>
      <c r="BP6454"/>
      <c r="BQ6454"/>
      <c r="BR6454"/>
      <c r="BS6454"/>
      <c r="BT6454"/>
      <c r="BU6454"/>
      <c r="BV6454"/>
      <c r="BW6454"/>
      <c r="BX6454"/>
      <c r="BY6454"/>
      <c r="BZ6454"/>
      <c r="CA6454"/>
      <c r="CB6454"/>
      <c r="CC6454"/>
      <c r="CD6454"/>
      <c r="CE6454"/>
      <c r="CF6454"/>
      <c r="CG6454"/>
      <c r="CH6454"/>
      <c r="CI6454"/>
      <c r="CJ6454"/>
      <c r="CK6454"/>
      <c r="CL6454"/>
      <c r="CM6454"/>
      <c r="CN6454"/>
      <c r="CO6454"/>
      <c r="CP6454"/>
      <c r="CQ6454"/>
      <c r="CR6454"/>
      <c r="CS6454"/>
      <c r="CT6454"/>
      <c r="CU6454"/>
      <c r="CV6454"/>
    </row>
    <row r="6455" spans="10:100" x14ac:dyDescent="0.25">
      <c r="J6455"/>
      <c r="K6455"/>
      <c r="L6455"/>
      <c r="M6455"/>
      <c r="N6455"/>
      <c r="O6455"/>
      <c r="P6455"/>
      <c r="Q6455"/>
      <c r="R6455"/>
      <c r="S6455"/>
      <c r="T6455"/>
      <c r="U6455"/>
      <c r="V6455"/>
      <c r="W6455"/>
      <c r="X6455"/>
      <c r="Y6455"/>
      <c r="Z6455"/>
      <c r="AA6455"/>
      <c r="AB6455"/>
      <c r="AC6455"/>
      <c r="AD6455"/>
      <c r="AE6455"/>
      <c r="AF6455"/>
      <c r="AG6455"/>
      <c r="AH6455"/>
      <c r="AI6455"/>
      <c r="AJ6455"/>
      <c r="AK6455"/>
      <c r="AL6455"/>
      <c r="AM6455"/>
      <c r="AN6455"/>
      <c r="AO6455"/>
      <c r="AP6455"/>
      <c r="AQ6455"/>
      <c r="AR6455"/>
      <c r="AS6455"/>
      <c r="AT6455"/>
      <c r="AU6455"/>
      <c r="AV6455"/>
      <c r="AW6455"/>
      <c r="AX6455"/>
      <c r="AY6455"/>
      <c r="AZ6455"/>
      <c r="BA6455"/>
      <c r="BB6455"/>
      <c r="BC6455"/>
      <c r="BD6455"/>
      <c r="BE6455"/>
      <c r="BF6455"/>
      <c r="BG6455"/>
      <c r="BH6455"/>
      <c r="BI6455"/>
      <c r="BJ6455"/>
      <c r="BK6455"/>
      <c r="BL6455"/>
      <c r="BM6455"/>
      <c r="BN6455"/>
      <c r="BO6455"/>
      <c r="BP6455"/>
      <c r="BQ6455"/>
      <c r="BR6455"/>
      <c r="BS6455"/>
      <c r="BT6455"/>
      <c r="BU6455"/>
      <c r="BV6455"/>
      <c r="BW6455"/>
      <c r="BX6455"/>
      <c r="BY6455"/>
      <c r="BZ6455"/>
      <c r="CA6455"/>
      <c r="CB6455"/>
      <c r="CC6455"/>
      <c r="CD6455"/>
      <c r="CE6455"/>
      <c r="CF6455"/>
      <c r="CG6455"/>
      <c r="CH6455"/>
      <c r="CI6455"/>
      <c r="CJ6455"/>
      <c r="CK6455"/>
      <c r="CL6455"/>
      <c r="CM6455"/>
      <c r="CN6455"/>
      <c r="CO6455"/>
      <c r="CP6455"/>
      <c r="CQ6455"/>
      <c r="CR6455"/>
      <c r="CS6455"/>
      <c r="CT6455"/>
      <c r="CU6455"/>
      <c r="CV6455"/>
    </row>
    <row r="6456" spans="10:100" x14ac:dyDescent="0.25">
      <c r="J6456"/>
      <c r="K6456"/>
      <c r="L6456"/>
      <c r="M6456"/>
      <c r="N6456"/>
      <c r="O6456"/>
      <c r="P6456"/>
      <c r="Q6456"/>
      <c r="R6456"/>
      <c r="S6456"/>
      <c r="T6456"/>
      <c r="U6456"/>
      <c r="V6456"/>
      <c r="W6456"/>
      <c r="X6456"/>
      <c r="Y6456"/>
      <c r="Z6456"/>
      <c r="AA6456"/>
      <c r="AB6456"/>
      <c r="AC6456"/>
      <c r="AD6456"/>
      <c r="AE6456"/>
      <c r="AF6456"/>
      <c r="AG6456"/>
      <c r="AH6456"/>
      <c r="AI6456"/>
      <c r="AJ6456"/>
      <c r="AK6456"/>
      <c r="AL6456"/>
      <c r="AM6456"/>
      <c r="AN6456"/>
      <c r="AO6456"/>
      <c r="AP6456"/>
      <c r="AQ6456"/>
      <c r="AR6456"/>
      <c r="AS6456"/>
      <c r="AT6456"/>
      <c r="AU6456"/>
      <c r="AV6456"/>
      <c r="AW6456"/>
      <c r="AX6456"/>
      <c r="AY6456"/>
      <c r="AZ6456"/>
      <c r="BA6456"/>
      <c r="BB6456"/>
      <c r="BC6456"/>
      <c r="BD6456"/>
      <c r="BE6456"/>
      <c r="BF6456"/>
      <c r="BG6456"/>
      <c r="BH6456"/>
      <c r="BI6456"/>
      <c r="BJ6456"/>
      <c r="BK6456"/>
      <c r="BL6456"/>
      <c r="BM6456"/>
      <c r="BN6456"/>
      <c r="BO6456"/>
      <c r="BP6456"/>
      <c r="BQ6456"/>
      <c r="BR6456"/>
      <c r="BS6456"/>
      <c r="BT6456"/>
      <c r="BU6456"/>
      <c r="BV6456"/>
      <c r="BW6456"/>
      <c r="BX6456"/>
      <c r="BY6456"/>
      <c r="BZ6456"/>
      <c r="CA6456"/>
      <c r="CB6456"/>
      <c r="CC6456"/>
      <c r="CD6456"/>
      <c r="CE6456"/>
      <c r="CF6456"/>
      <c r="CG6456"/>
      <c r="CH6456"/>
      <c r="CI6456"/>
      <c r="CJ6456"/>
      <c r="CK6456"/>
      <c r="CL6456"/>
      <c r="CM6456"/>
      <c r="CN6456"/>
      <c r="CO6456"/>
      <c r="CP6456"/>
      <c r="CQ6456"/>
      <c r="CR6456"/>
      <c r="CS6456"/>
      <c r="CT6456"/>
      <c r="CU6456"/>
      <c r="CV6456"/>
    </row>
    <row r="6457" spans="10:100" x14ac:dyDescent="0.25">
      <c r="J6457"/>
      <c r="K6457"/>
      <c r="L6457"/>
      <c r="M6457"/>
      <c r="N6457"/>
      <c r="O6457"/>
      <c r="P6457"/>
      <c r="Q6457"/>
      <c r="R6457"/>
      <c r="S6457"/>
      <c r="T6457"/>
      <c r="U6457"/>
      <c r="V6457"/>
      <c r="W6457"/>
      <c r="X6457"/>
      <c r="Y6457"/>
      <c r="Z6457"/>
      <c r="AA6457"/>
      <c r="AB6457"/>
      <c r="AC6457"/>
      <c r="AD6457"/>
      <c r="AE6457"/>
      <c r="AF6457"/>
      <c r="AG6457"/>
      <c r="AH6457"/>
      <c r="AI6457"/>
      <c r="AJ6457"/>
      <c r="AK6457"/>
      <c r="AL6457"/>
      <c r="AM6457"/>
      <c r="AN6457"/>
      <c r="AO6457"/>
      <c r="AP6457"/>
      <c r="AQ6457"/>
      <c r="AR6457"/>
      <c r="AS6457"/>
      <c r="AT6457"/>
      <c r="AU6457"/>
      <c r="AV6457"/>
      <c r="AW6457"/>
      <c r="AX6457"/>
      <c r="AY6457"/>
      <c r="AZ6457"/>
      <c r="BA6457"/>
      <c r="BB6457"/>
      <c r="BC6457"/>
      <c r="BD6457"/>
      <c r="BE6457"/>
      <c r="BF6457"/>
      <c r="BG6457"/>
      <c r="BH6457"/>
      <c r="BI6457"/>
      <c r="BJ6457"/>
      <c r="BK6457"/>
      <c r="BL6457"/>
      <c r="BM6457"/>
      <c r="BN6457"/>
      <c r="BO6457"/>
      <c r="BP6457"/>
      <c r="BQ6457"/>
      <c r="BR6457"/>
      <c r="BS6457"/>
      <c r="BT6457"/>
      <c r="BU6457"/>
      <c r="BV6457"/>
      <c r="BW6457"/>
      <c r="BX6457"/>
      <c r="BY6457"/>
      <c r="BZ6457"/>
      <c r="CA6457"/>
      <c r="CB6457"/>
      <c r="CC6457"/>
      <c r="CD6457"/>
      <c r="CE6457"/>
      <c r="CF6457"/>
      <c r="CG6457"/>
      <c r="CH6457"/>
      <c r="CI6457"/>
      <c r="CJ6457"/>
      <c r="CK6457"/>
      <c r="CL6457"/>
      <c r="CM6457"/>
      <c r="CN6457"/>
      <c r="CO6457"/>
      <c r="CP6457"/>
      <c r="CQ6457"/>
      <c r="CR6457"/>
      <c r="CS6457"/>
      <c r="CT6457"/>
      <c r="CU6457"/>
      <c r="CV6457"/>
    </row>
    <row r="6458" spans="10:100" x14ac:dyDescent="0.25">
      <c r="J6458"/>
      <c r="K6458"/>
      <c r="L6458"/>
      <c r="M6458"/>
      <c r="N6458"/>
      <c r="O6458"/>
      <c r="P6458"/>
      <c r="Q6458"/>
      <c r="R6458"/>
      <c r="S6458"/>
      <c r="T6458"/>
      <c r="U6458"/>
      <c r="V6458"/>
      <c r="W6458"/>
      <c r="X6458"/>
      <c r="Y6458"/>
      <c r="Z6458"/>
      <c r="AA6458"/>
      <c r="AB6458"/>
      <c r="AC6458"/>
      <c r="AD6458"/>
      <c r="AE6458"/>
      <c r="AF6458"/>
      <c r="AG6458"/>
      <c r="AH6458"/>
      <c r="AI6458"/>
      <c r="AJ6458"/>
      <c r="AK6458"/>
      <c r="AL6458"/>
      <c r="AM6458"/>
      <c r="AN6458"/>
      <c r="AO6458"/>
      <c r="AP6458"/>
      <c r="AQ6458"/>
      <c r="AR6458"/>
      <c r="AS6458"/>
      <c r="AT6458"/>
      <c r="AU6458"/>
      <c r="AV6458"/>
      <c r="AW6458"/>
      <c r="AX6458"/>
      <c r="AY6458"/>
      <c r="AZ6458"/>
      <c r="BA6458"/>
      <c r="BB6458"/>
      <c r="BC6458"/>
      <c r="BD6458"/>
      <c r="BE6458"/>
      <c r="BF6458"/>
      <c r="BG6458"/>
      <c r="BH6458"/>
      <c r="BI6458"/>
      <c r="BJ6458"/>
      <c r="BK6458"/>
      <c r="BL6458"/>
      <c r="BM6458"/>
      <c r="BN6458"/>
      <c r="BO6458"/>
      <c r="BP6458"/>
      <c r="BQ6458"/>
      <c r="BR6458"/>
      <c r="BS6458"/>
      <c r="BT6458"/>
      <c r="BU6458"/>
      <c r="BV6458"/>
      <c r="BW6458"/>
      <c r="BX6458"/>
      <c r="BY6458"/>
      <c r="BZ6458"/>
      <c r="CA6458"/>
      <c r="CB6458"/>
      <c r="CC6458"/>
      <c r="CD6458"/>
      <c r="CE6458"/>
      <c r="CF6458"/>
      <c r="CG6458"/>
      <c r="CH6458"/>
      <c r="CI6458"/>
      <c r="CJ6458"/>
      <c r="CK6458"/>
      <c r="CL6458"/>
      <c r="CM6458"/>
      <c r="CN6458"/>
      <c r="CO6458"/>
      <c r="CP6458"/>
      <c r="CQ6458"/>
      <c r="CR6458"/>
      <c r="CS6458"/>
      <c r="CT6458"/>
      <c r="CU6458"/>
      <c r="CV6458"/>
    </row>
    <row r="6459" spans="10:100" x14ac:dyDescent="0.25">
      <c r="J6459"/>
      <c r="K6459"/>
      <c r="L6459"/>
      <c r="M6459"/>
      <c r="N6459"/>
      <c r="O6459"/>
      <c r="P6459"/>
      <c r="Q6459"/>
      <c r="R6459"/>
      <c r="S6459"/>
      <c r="T6459"/>
      <c r="U6459"/>
      <c r="V6459"/>
      <c r="W6459"/>
      <c r="X6459"/>
      <c r="Y6459"/>
      <c r="Z6459"/>
      <c r="AA6459"/>
      <c r="AB6459"/>
      <c r="AC6459"/>
      <c r="AD6459"/>
      <c r="AE6459"/>
      <c r="AF6459"/>
      <c r="AG6459"/>
      <c r="AH6459"/>
      <c r="AI6459"/>
      <c r="AJ6459"/>
      <c r="AK6459"/>
      <c r="AL6459"/>
      <c r="AM6459"/>
      <c r="AN6459"/>
      <c r="AO6459"/>
      <c r="AP6459"/>
      <c r="AQ6459"/>
      <c r="AR6459"/>
      <c r="AS6459"/>
      <c r="AT6459"/>
      <c r="AU6459"/>
      <c r="AV6459"/>
      <c r="AW6459"/>
      <c r="AX6459"/>
      <c r="AY6459"/>
      <c r="AZ6459"/>
      <c r="BA6459"/>
      <c r="BB6459"/>
      <c r="BC6459"/>
      <c r="BD6459"/>
      <c r="BE6459"/>
      <c r="BF6459"/>
      <c r="BG6459"/>
      <c r="BH6459"/>
      <c r="BI6459"/>
      <c r="BJ6459"/>
      <c r="BK6459"/>
      <c r="BL6459"/>
      <c r="BM6459"/>
      <c r="BN6459"/>
      <c r="BO6459"/>
      <c r="BP6459"/>
      <c r="BQ6459"/>
      <c r="BR6459"/>
      <c r="BS6459"/>
      <c r="BT6459"/>
      <c r="BU6459"/>
      <c r="BV6459"/>
      <c r="BW6459"/>
      <c r="BX6459"/>
      <c r="BY6459"/>
      <c r="BZ6459"/>
      <c r="CA6459"/>
      <c r="CB6459"/>
      <c r="CC6459"/>
      <c r="CD6459"/>
      <c r="CE6459"/>
      <c r="CF6459"/>
      <c r="CG6459"/>
      <c r="CH6459"/>
      <c r="CI6459"/>
      <c r="CJ6459"/>
      <c r="CK6459"/>
      <c r="CL6459"/>
      <c r="CM6459"/>
      <c r="CN6459"/>
      <c r="CO6459"/>
      <c r="CP6459"/>
      <c r="CQ6459"/>
      <c r="CR6459"/>
      <c r="CS6459"/>
      <c r="CT6459"/>
      <c r="CU6459"/>
      <c r="CV6459"/>
    </row>
    <row r="6460" spans="10:100" x14ac:dyDescent="0.25">
      <c r="J6460"/>
      <c r="K6460"/>
      <c r="L6460"/>
      <c r="M6460"/>
      <c r="N6460"/>
      <c r="O6460"/>
      <c r="P6460"/>
      <c r="Q6460"/>
      <c r="R6460"/>
      <c r="S6460"/>
      <c r="T6460"/>
      <c r="U6460"/>
      <c r="V6460"/>
      <c r="W6460"/>
      <c r="X6460"/>
      <c r="Y6460"/>
      <c r="Z6460"/>
      <c r="AA6460"/>
      <c r="AB6460"/>
      <c r="AC6460"/>
      <c r="AD6460"/>
      <c r="AE6460"/>
      <c r="AF6460"/>
      <c r="AG6460"/>
      <c r="AH6460"/>
      <c r="AI6460"/>
      <c r="AJ6460"/>
      <c r="AK6460"/>
      <c r="AL6460"/>
      <c r="AM6460"/>
      <c r="AN6460"/>
      <c r="AO6460"/>
      <c r="AP6460"/>
      <c r="AQ6460"/>
      <c r="AR6460"/>
      <c r="AS6460"/>
      <c r="AT6460"/>
      <c r="AU6460"/>
      <c r="AV6460"/>
      <c r="AW6460"/>
      <c r="AX6460"/>
      <c r="AY6460"/>
      <c r="AZ6460"/>
      <c r="BA6460"/>
      <c r="BB6460"/>
      <c r="BC6460"/>
      <c r="BD6460"/>
      <c r="BE6460"/>
      <c r="BF6460"/>
      <c r="BG6460"/>
      <c r="BH6460"/>
      <c r="BI6460"/>
      <c r="BJ6460"/>
      <c r="BK6460"/>
      <c r="BL6460"/>
      <c r="BM6460"/>
      <c r="BN6460"/>
      <c r="BO6460"/>
      <c r="BP6460"/>
      <c r="BQ6460"/>
      <c r="BR6460"/>
      <c r="BS6460"/>
      <c r="BT6460"/>
      <c r="BU6460"/>
      <c r="BV6460"/>
      <c r="BW6460"/>
      <c r="BX6460"/>
      <c r="BY6460"/>
      <c r="BZ6460"/>
      <c r="CA6460"/>
      <c r="CB6460"/>
      <c r="CC6460"/>
      <c r="CD6460"/>
      <c r="CE6460"/>
      <c r="CF6460"/>
      <c r="CG6460"/>
      <c r="CH6460"/>
      <c r="CI6460"/>
      <c r="CJ6460"/>
      <c r="CK6460"/>
      <c r="CL6460"/>
      <c r="CM6460"/>
      <c r="CN6460"/>
      <c r="CO6460"/>
      <c r="CP6460"/>
      <c r="CQ6460"/>
      <c r="CR6460"/>
      <c r="CS6460"/>
      <c r="CT6460"/>
      <c r="CU6460"/>
      <c r="CV6460"/>
    </row>
    <row r="6461" spans="10:100" x14ac:dyDescent="0.25">
      <c r="J6461"/>
      <c r="K6461"/>
      <c r="L6461"/>
      <c r="M6461"/>
      <c r="N6461"/>
      <c r="O6461"/>
      <c r="P6461"/>
      <c r="Q6461"/>
      <c r="R6461"/>
      <c r="S6461"/>
      <c r="T6461"/>
      <c r="U6461"/>
      <c r="V6461"/>
      <c r="W6461"/>
      <c r="X6461"/>
      <c r="Y6461"/>
      <c r="Z6461"/>
      <c r="AA6461"/>
      <c r="AB6461"/>
      <c r="AC6461"/>
      <c r="AD6461"/>
      <c r="AE6461"/>
      <c r="AF6461"/>
      <c r="AG6461"/>
      <c r="AH6461"/>
      <c r="AI6461"/>
      <c r="AJ6461"/>
      <c r="AK6461"/>
      <c r="AL6461"/>
      <c r="AM6461"/>
      <c r="AN6461"/>
      <c r="AO6461"/>
      <c r="AP6461"/>
      <c r="AQ6461"/>
      <c r="AR6461"/>
      <c r="AS6461"/>
      <c r="AT6461"/>
      <c r="AU6461"/>
      <c r="AV6461"/>
      <c r="AW6461"/>
      <c r="AX6461"/>
      <c r="AY6461"/>
      <c r="AZ6461"/>
      <c r="BA6461"/>
      <c r="BB6461"/>
      <c r="BC6461"/>
      <c r="BD6461"/>
      <c r="BE6461"/>
      <c r="BF6461"/>
      <c r="BG6461"/>
      <c r="BH6461"/>
      <c r="BI6461"/>
      <c r="BJ6461"/>
      <c r="BK6461"/>
      <c r="BL6461"/>
      <c r="BM6461"/>
      <c r="BN6461"/>
      <c r="BO6461"/>
      <c r="BP6461"/>
      <c r="BQ6461"/>
      <c r="BR6461"/>
      <c r="BS6461"/>
      <c r="BT6461"/>
      <c r="BU6461"/>
      <c r="BV6461"/>
      <c r="BW6461"/>
      <c r="BX6461"/>
      <c r="BY6461"/>
      <c r="BZ6461"/>
      <c r="CA6461"/>
      <c r="CB6461"/>
      <c r="CC6461"/>
      <c r="CD6461"/>
      <c r="CE6461"/>
      <c r="CF6461"/>
      <c r="CG6461"/>
      <c r="CH6461"/>
      <c r="CI6461"/>
      <c r="CJ6461"/>
      <c r="CK6461"/>
      <c r="CL6461"/>
      <c r="CM6461"/>
      <c r="CN6461"/>
      <c r="CO6461"/>
      <c r="CP6461"/>
      <c r="CQ6461"/>
      <c r="CR6461"/>
      <c r="CS6461"/>
      <c r="CT6461"/>
      <c r="CU6461"/>
      <c r="CV6461"/>
    </row>
    <row r="6462" spans="10:100" x14ac:dyDescent="0.25">
      <c r="J6462"/>
      <c r="K6462"/>
      <c r="L6462"/>
      <c r="M6462"/>
      <c r="N6462"/>
      <c r="O6462"/>
      <c r="P6462"/>
      <c r="Q6462"/>
      <c r="R6462"/>
      <c r="S6462"/>
      <c r="T6462"/>
      <c r="U6462"/>
      <c r="V6462"/>
      <c r="W6462"/>
      <c r="X6462"/>
      <c r="Y6462"/>
      <c r="Z6462"/>
      <c r="AA6462"/>
      <c r="AB6462"/>
      <c r="AC6462"/>
      <c r="AD6462"/>
      <c r="AE6462"/>
      <c r="AF6462"/>
      <c r="AG6462"/>
      <c r="AH6462"/>
      <c r="AI6462"/>
      <c r="AJ6462"/>
      <c r="AK6462"/>
      <c r="AL6462"/>
      <c r="AM6462"/>
      <c r="AN6462"/>
      <c r="AO6462"/>
      <c r="AP6462"/>
      <c r="AQ6462"/>
      <c r="AR6462"/>
      <c r="AS6462"/>
      <c r="AT6462"/>
      <c r="AU6462"/>
      <c r="AV6462"/>
      <c r="AW6462"/>
      <c r="AX6462"/>
      <c r="AY6462"/>
      <c r="AZ6462"/>
      <c r="BA6462"/>
      <c r="BB6462"/>
      <c r="BC6462"/>
      <c r="BD6462"/>
      <c r="BE6462"/>
      <c r="BF6462"/>
      <c r="BG6462"/>
      <c r="BH6462"/>
      <c r="BI6462"/>
      <c r="BJ6462"/>
      <c r="BK6462"/>
      <c r="BL6462"/>
      <c r="BM6462"/>
      <c r="BN6462"/>
      <c r="BO6462"/>
      <c r="BP6462"/>
      <c r="BQ6462"/>
      <c r="BR6462"/>
      <c r="BS6462"/>
      <c r="BT6462"/>
      <c r="BU6462"/>
      <c r="BV6462"/>
      <c r="BW6462"/>
      <c r="BX6462"/>
      <c r="BY6462"/>
      <c r="BZ6462"/>
      <c r="CA6462"/>
      <c r="CB6462"/>
      <c r="CC6462"/>
      <c r="CD6462"/>
      <c r="CE6462"/>
      <c r="CF6462"/>
      <c r="CG6462"/>
      <c r="CH6462"/>
      <c r="CI6462"/>
      <c r="CJ6462"/>
      <c r="CK6462"/>
      <c r="CL6462"/>
      <c r="CM6462"/>
      <c r="CN6462"/>
      <c r="CO6462"/>
      <c r="CP6462"/>
      <c r="CQ6462"/>
      <c r="CR6462"/>
      <c r="CS6462"/>
      <c r="CT6462"/>
      <c r="CU6462"/>
      <c r="CV6462"/>
    </row>
    <row r="6463" spans="10:100" x14ac:dyDescent="0.25">
      <c r="J6463"/>
      <c r="K6463"/>
      <c r="L6463"/>
      <c r="M6463"/>
      <c r="N6463"/>
      <c r="O6463"/>
      <c r="P6463"/>
      <c r="Q6463"/>
      <c r="R6463"/>
      <c r="S6463"/>
      <c r="T6463"/>
      <c r="U6463"/>
      <c r="V6463"/>
      <c r="W6463"/>
      <c r="X6463"/>
      <c r="Y6463"/>
      <c r="Z6463"/>
      <c r="AA6463"/>
      <c r="AB6463"/>
      <c r="AC6463"/>
      <c r="AD6463"/>
      <c r="AE6463"/>
      <c r="AF6463"/>
      <c r="AG6463"/>
      <c r="AH6463"/>
      <c r="AI6463"/>
      <c r="AJ6463"/>
      <c r="AK6463"/>
      <c r="AL6463"/>
      <c r="AM6463"/>
      <c r="AN6463"/>
      <c r="AO6463"/>
      <c r="AP6463"/>
      <c r="AQ6463"/>
      <c r="AR6463"/>
      <c r="AS6463"/>
      <c r="AT6463"/>
      <c r="AU6463"/>
      <c r="AV6463"/>
      <c r="AW6463"/>
      <c r="AX6463"/>
      <c r="AY6463"/>
      <c r="AZ6463"/>
      <c r="BA6463"/>
      <c r="BB6463"/>
      <c r="BC6463"/>
      <c r="BD6463"/>
      <c r="BE6463"/>
      <c r="BF6463"/>
      <c r="BG6463"/>
      <c r="BH6463"/>
      <c r="BI6463"/>
      <c r="BJ6463"/>
      <c r="BK6463"/>
      <c r="BL6463"/>
      <c r="BM6463"/>
      <c r="BN6463"/>
      <c r="BO6463"/>
      <c r="BP6463"/>
      <c r="BQ6463"/>
      <c r="BR6463"/>
      <c r="BS6463"/>
      <c r="BT6463"/>
      <c r="BU6463"/>
      <c r="BV6463"/>
      <c r="BW6463"/>
      <c r="BX6463"/>
      <c r="BY6463"/>
      <c r="BZ6463"/>
      <c r="CA6463"/>
      <c r="CB6463"/>
      <c r="CC6463"/>
      <c r="CD6463"/>
      <c r="CE6463"/>
      <c r="CF6463"/>
      <c r="CG6463"/>
      <c r="CH6463"/>
      <c r="CI6463"/>
      <c r="CJ6463"/>
      <c r="CK6463"/>
      <c r="CL6463"/>
      <c r="CM6463"/>
      <c r="CN6463"/>
      <c r="CO6463"/>
      <c r="CP6463"/>
      <c r="CQ6463"/>
      <c r="CR6463"/>
      <c r="CS6463"/>
      <c r="CT6463"/>
      <c r="CU6463"/>
      <c r="CV6463"/>
    </row>
    <row r="6464" spans="10:100" x14ac:dyDescent="0.25">
      <c r="J6464"/>
      <c r="K6464"/>
      <c r="L6464"/>
      <c r="M6464"/>
      <c r="N6464"/>
      <c r="O6464"/>
      <c r="P6464"/>
      <c r="Q6464"/>
      <c r="R6464"/>
      <c r="S6464"/>
      <c r="T6464"/>
      <c r="U6464"/>
      <c r="V6464"/>
      <c r="W6464"/>
      <c r="X6464"/>
      <c r="Y6464"/>
      <c r="Z6464"/>
      <c r="AA6464"/>
      <c r="AB6464"/>
      <c r="AC6464"/>
      <c r="AD6464"/>
      <c r="AE6464"/>
      <c r="AF6464"/>
      <c r="AG6464"/>
      <c r="AH6464"/>
      <c r="AI6464"/>
      <c r="AJ6464"/>
      <c r="AK6464"/>
      <c r="AL6464"/>
      <c r="AM6464"/>
      <c r="AN6464"/>
      <c r="AO6464"/>
      <c r="AP6464"/>
      <c r="AQ6464"/>
      <c r="AR6464"/>
      <c r="AS6464"/>
      <c r="AT6464"/>
      <c r="AU6464"/>
      <c r="AV6464"/>
      <c r="AW6464"/>
      <c r="AX6464"/>
      <c r="AY6464"/>
      <c r="AZ6464"/>
      <c r="BA6464"/>
      <c r="BB6464"/>
      <c r="BC6464"/>
      <c r="BD6464"/>
      <c r="BE6464"/>
      <c r="BF6464"/>
      <c r="BG6464"/>
      <c r="BH6464"/>
      <c r="BI6464"/>
      <c r="BJ6464"/>
      <c r="BK6464"/>
      <c r="BL6464"/>
      <c r="BM6464"/>
      <c r="BN6464"/>
      <c r="BO6464"/>
      <c r="BP6464"/>
      <c r="BQ6464"/>
      <c r="BR6464"/>
      <c r="BS6464"/>
      <c r="BT6464"/>
      <c r="BU6464"/>
      <c r="BV6464"/>
      <c r="BW6464"/>
      <c r="BX6464"/>
      <c r="BY6464"/>
      <c r="BZ6464"/>
      <c r="CA6464"/>
      <c r="CB6464"/>
      <c r="CC6464"/>
      <c r="CD6464"/>
      <c r="CE6464"/>
      <c r="CF6464"/>
      <c r="CG6464"/>
      <c r="CH6464"/>
      <c r="CI6464"/>
      <c r="CJ6464"/>
      <c r="CK6464"/>
      <c r="CL6464"/>
      <c r="CM6464"/>
      <c r="CN6464"/>
      <c r="CO6464"/>
      <c r="CP6464"/>
      <c r="CQ6464"/>
      <c r="CR6464"/>
      <c r="CS6464"/>
      <c r="CT6464"/>
      <c r="CU6464"/>
      <c r="CV6464"/>
    </row>
    <row r="6465" spans="10:100" x14ac:dyDescent="0.25">
      <c r="J6465"/>
      <c r="K6465"/>
      <c r="L6465"/>
      <c r="M6465"/>
      <c r="N6465"/>
      <c r="O6465"/>
      <c r="P6465"/>
      <c r="Q6465"/>
      <c r="R6465"/>
      <c r="S6465"/>
      <c r="T6465"/>
      <c r="U6465"/>
      <c r="V6465"/>
      <c r="W6465"/>
      <c r="X6465"/>
      <c r="Y6465"/>
      <c r="Z6465"/>
      <c r="AA6465"/>
      <c r="AB6465"/>
      <c r="AC6465"/>
      <c r="AD6465"/>
      <c r="AE6465"/>
      <c r="AF6465"/>
      <c r="AG6465"/>
      <c r="AH6465"/>
      <c r="AI6465"/>
      <c r="AJ6465"/>
      <c r="AK6465"/>
      <c r="AL6465"/>
      <c r="AM6465"/>
      <c r="AN6465"/>
      <c r="AO6465"/>
      <c r="AP6465"/>
      <c r="AQ6465"/>
      <c r="AR6465"/>
      <c r="AS6465"/>
      <c r="AT6465"/>
      <c r="AU6465"/>
      <c r="AV6465"/>
      <c r="AW6465"/>
      <c r="AX6465"/>
      <c r="AY6465"/>
      <c r="AZ6465"/>
      <c r="BA6465"/>
      <c r="BB6465"/>
      <c r="BC6465"/>
      <c r="BD6465"/>
      <c r="BE6465"/>
      <c r="BF6465"/>
      <c r="BG6465"/>
      <c r="BH6465"/>
      <c r="BI6465"/>
      <c r="BJ6465"/>
      <c r="BK6465"/>
      <c r="BL6465"/>
      <c r="BM6465"/>
      <c r="BN6465"/>
      <c r="BO6465"/>
      <c r="BP6465"/>
      <c r="BQ6465"/>
      <c r="BR6465"/>
      <c r="BS6465"/>
      <c r="BT6465"/>
      <c r="BU6465"/>
      <c r="BV6465"/>
      <c r="BW6465"/>
      <c r="BX6465"/>
      <c r="BY6465"/>
      <c r="BZ6465"/>
      <c r="CA6465"/>
      <c r="CB6465"/>
      <c r="CC6465"/>
      <c r="CD6465"/>
      <c r="CE6465"/>
      <c r="CF6465"/>
      <c r="CG6465"/>
      <c r="CH6465"/>
      <c r="CI6465"/>
      <c r="CJ6465"/>
      <c r="CK6465"/>
      <c r="CL6465"/>
      <c r="CM6465"/>
      <c r="CN6465"/>
      <c r="CO6465"/>
      <c r="CP6465"/>
      <c r="CQ6465"/>
      <c r="CR6465"/>
      <c r="CS6465"/>
      <c r="CT6465"/>
      <c r="CU6465"/>
      <c r="CV6465"/>
    </row>
    <row r="6466" spans="10:100" x14ac:dyDescent="0.25">
      <c r="J6466"/>
      <c r="K6466"/>
      <c r="L6466"/>
      <c r="M6466"/>
      <c r="N6466"/>
      <c r="O6466"/>
      <c r="P6466"/>
      <c r="Q6466"/>
      <c r="R6466"/>
      <c r="S6466"/>
      <c r="T6466"/>
      <c r="U6466"/>
      <c r="V6466"/>
      <c r="W6466"/>
      <c r="X6466"/>
      <c r="Y6466"/>
      <c r="Z6466"/>
      <c r="AA6466"/>
      <c r="AB6466"/>
      <c r="AC6466"/>
      <c r="AD6466"/>
      <c r="AE6466"/>
      <c r="AF6466"/>
      <c r="AG6466"/>
      <c r="AH6466"/>
      <c r="AI6466"/>
      <c r="AJ6466"/>
      <c r="AK6466"/>
      <c r="AL6466"/>
      <c r="AM6466"/>
      <c r="AN6466"/>
      <c r="AO6466"/>
      <c r="AP6466"/>
      <c r="AQ6466"/>
      <c r="AR6466"/>
      <c r="AS6466"/>
      <c r="AT6466"/>
      <c r="AU6466"/>
      <c r="AV6466"/>
      <c r="AW6466"/>
      <c r="AX6466"/>
      <c r="AY6466"/>
      <c r="AZ6466"/>
      <c r="BA6466"/>
      <c r="BB6466"/>
      <c r="BC6466"/>
      <c r="BD6466"/>
      <c r="BE6466"/>
      <c r="BF6466"/>
      <c r="BG6466"/>
      <c r="BH6466"/>
      <c r="BI6466"/>
      <c r="BJ6466"/>
      <c r="BK6466"/>
      <c r="BL6466"/>
      <c r="BM6466"/>
      <c r="BN6466"/>
      <c r="BO6466"/>
      <c r="BP6466"/>
      <c r="BQ6466"/>
      <c r="BR6466"/>
      <c r="BS6466"/>
      <c r="BT6466"/>
      <c r="BU6466"/>
      <c r="BV6466"/>
      <c r="BW6466"/>
      <c r="BX6466"/>
      <c r="BY6466"/>
      <c r="BZ6466"/>
      <c r="CA6466"/>
      <c r="CB6466"/>
      <c r="CC6466"/>
      <c r="CD6466"/>
      <c r="CE6466"/>
      <c r="CF6466"/>
      <c r="CG6466"/>
      <c r="CH6466"/>
      <c r="CI6466"/>
      <c r="CJ6466"/>
      <c r="CK6466"/>
      <c r="CL6466"/>
      <c r="CM6466"/>
      <c r="CN6466"/>
      <c r="CO6466"/>
      <c r="CP6466"/>
      <c r="CQ6466"/>
      <c r="CR6466"/>
      <c r="CS6466"/>
      <c r="CT6466"/>
      <c r="CU6466"/>
      <c r="CV6466"/>
    </row>
    <row r="6467" spans="10:100" x14ac:dyDescent="0.25">
      <c r="J6467"/>
      <c r="K6467"/>
      <c r="L6467"/>
      <c r="M6467"/>
      <c r="N6467"/>
      <c r="O6467"/>
      <c r="P6467"/>
      <c r="Q6467"/>
      <c r="R6467"/>
      <c r="S6467"/>
      <c r="T6467"/>
      <c r="U6467"/>
      <c r="V6467"/>
      <c r="W6467"/>
      <c r="X6467"/>
      <c r="Y6467"/>
      <c r="Z6467"/>
      <c r="AA6467"/>
      <c r="AB6467"/>
      <c r="AC6467"/>
      <c r="AD6467"/>
      <c r="AE6467"/>
      <c r="AF6467"/>
      <c r="AG6467"/>
      <c r="AH6467"/>
      <c r="AI6467"/>
      <c r="AJ6467"/>
      <c r="AK6467"/>
      <c r="AL6467"/>
      <c r="AM6467"/>
      <c r="AN6467"/>
      <c r="AO6467"/>
      <c r="AP6467"/>
      <c r="AQ6467"/>
      <c r="AR6467"/>
      <c r="AS6467"/>
      <c r="AT6467"/>
      <c r="AU6467"/>
      <c r="AV6467"/>
      <c r="AW6467"/>
      <c r="AX6467"/>
      <c r="AY6467"/>
      <c r="AZ6467"/>
      <c r="BA6467"/>
      <c r="BB6467"/>
      <c r="BC6467"/>
      <c r="BD6467"/>
      <c r="BE6467"/>
      <c r="BF6467"/>
      <c r="BG6467"/>
      <c r="BH6467"/>
      <c r="BI6467"/>
      <c r="BJ6467"/>
      <c r="BK6467"/>
      <c r="BL6467"/>
      <c r="BM6467"/>
      <c r="BN6467"/>
      <c r="BO6467"/>
      <c r="BP6467"/>
      <c r="BQ6467"/>
      <c r="BR6467"/>
      <c r="BS6467"/>
      <c r="BT6467"/>
      <c r="BU6467"/>
      <c r="BV6467"/>
      <c r="BW6467"/>
      <c r="BX6467"/>
      <c r="BY6467"/>
      <c r="BZ6467"/>
      <c r="CA6467"/>
      <c r="CB6467"/>
      <c r="CC6467"/>
      <c r="CD6467"/>
      <c r="CE6467"/>
      <c r="CF6467"/>
      <c r="CG6467"/>
      <c r="CH6467"/>
      <c r="CI6467"/>
      <c r="CJ6467"/>
      <c r="CK6467"/>
      <c r="CL6467"/>
      <c r="CM6467"/>
      <c r="CN6467"/>
      <c r="CO6467"/>
      <c r="CP6467"/>
      <c r="CQ6467"/>
      <c r="CR6467"/>
      <c r="CS6467"/>
      <c r="CT6467"/>
      <c r="CU6467"/>
      <c r="CV6467"/>
    </row>
    <row r="6468" spans="10:100" x14ac:dyDescent="0.25">
      <c r="J6468"/>
      <c r="K6468"/>
      <c r="L6468"/>
      <c r="M6468"/>
      <c r="N6468"/>
      <c r="O6468"/>
      <c r="P6468"/>
      <c r="Q6468"/>
      <c r="R6468"/>
      <c r="S6468"/>
      <c r="T6468"/>
      <c r="U6468"/>
      <c r="V6468"/>
      <c r="W6468"/>
      <c r="X6468"/>
      <c r="Y6468"/>
      <c r="Z6468"/>
      <c r="AA6468"/>
      <c r="AB6468"/>
      <c r="AC6468"/>
      <c r="AD6468"/>
      <c r="AE6468"/>
      <c r="AF6468"/>
      <c r="AG6468"/>
      <c r="AH6468"/>
      <c r="AI6468"/>
      <c r="AJ6468"/>
      <c r="AK6468"/>
      <c r="AL6468"/>
      <c r="AM6468"/>
      <c r="AN6468"/>
      <c r="AO6468"/>
      <c r="AP6468"/>
      <c r="AQ6468"/>
      <c r="AR6468"/>
      <c r="AS6468"/>
      <c r="AT6468"/>
      <c r="AU6468"/>
      <c r="AV6468"/>
      <c r="AW6468"/>
      <c r="AX6468"/>
      <c r="AY6468"/>
      <c r="AZ6468"/>
      <c r="BA6468"/>
      <c r="BB6468"/>
      <c r="BC6468"/>
      <c r="BD6468"/>
      <c r="BE6468"/>
      <c r="BF6468"/>
      <c r="BG6468"/>
      <c r="BH6468"/>
      <c r="BI6468"/>
      <c r="BJ6468"/>
      <c r="BK6468"/>
      <c r="BL6468"/>
      <c r="BM6468"/>
      <c r="BN6468"/>
      <c r="BO6468"/>
      <c r="BP6468"/>
      <c r="BQ6468"/>
      <c r="BR6468"/>
      <c r="BS6468"/>
      <c r="BT6468"/>
      <c r="BU6468"/>
      <c r="BV6468"/>
      <c r="BW6468"/>
      <c r="BX6468"/>
      <c r="BY6468"/>
      <c r="BZ6468"/>
      <c r="CA6468"/>
      <c r="CB6468"/>
      <c r="CC6468"/>
      <c r="CD6468"/>
      <c r="CE6468"/>
      <c r="CF6468"/>
      <c r="CG6468"/>
      <c r="CH6468"/>
      <c r="CI6468"/>
      <c r="CJ6468"/>
      <c r="CK6468"/>
      <c r="CL6468"/>
      <c r="CM6468"/>
      <c r="CN6468"/>
      <c r="CO6468"/>
      <c r="CP6468"/>
      <c r="CQ6468"/>
      <c r="CR6468"/>
      <c r="CS6468"/>
      <c r="CT6468"/>
      <c r="CU6468"/>
      <c r="CV6468"/>
    </row>
    <row r="6469" spans="10:100" x14ac:dyDescent="0.25">
      <c r="J6469"/>
      <c r="K6469"/>
      <c r="L6469"/>
      <c r="M6469"/>
      <c r="N6469"/>
      <c r="O6469"/>
      <c r="P6469"/>
      <c r="Q6469"/>
      <c r="R6469"/>
      <c r="S6469"/>
      <c r="T6469"/>
      <c r="U6469"/>
      <c r="V6469"/>
      <c r="W6469"/>
      <c r="X6469"/>
      <c r="Y6469"/>
      <c r="Z6469"/>
      <c r="AA6469"/>
      <c r="AB6469"/>
      <c r="AC6469"/>
      <c r="AD6469"/>
      <c r="AE6469"/>
      <c r="AF6469"/>
      <c r="AG6469"/>
      <c r="AH6469"/>
      <c r="AI6469"/>
      <c r="AJ6469"/>
      <c r="AK6469"/>
      <c r="AL6469"/>
      <c r="AM6469"/>
      <c r="AN6469"/>
      <c r="AO6469"/>
      <c r="AP6469"/>
      <c r="AQ6469"/>
      <c r="AR6469"/>
      <c r="AS6469"/>
      <c r="AT6469"/>
      <c r="AU6469"/>
      <c r="AV6469"/>
      <c r="AW6469"/>
      <c r="AX6469"/>
      <c r="AY6469"/>
      <c r="AZ6469"/>
      <c r="BA6469"/>
      <c r="BB6469"/>
      <c r="BC6469"/>
      <c r="BD6469"/>
      <c r="BE6469"/>
      <c r="BF6469"/>
      <c r="BG6469"/>
      <c r="BH6469"/>
      <c r="BI6469"/>
      <c r="BJ6469"/>
      <c r="BK6469"/>
      <c r="BL6469"/>
      <c r="BM6469"/>
      <c r="BN6469"/>
      <c r="BO6469"/>
      <c r="BP6469"/>
      <c r="BQ6469"/>
      <c r="BR6469"/>
      <c r="BS6469"/>
      <c r="BT6469"/>
      <c r="BU6469"/>
      <c r="BV6469"/>
      <c r="BW6469"/>
      <c r="BX6469"/>
      <c r="BY6469"/>
      <c r="BZ6469"/>
      <c r="CA6469"/>
      <c r="CB6469"/>
      <c r="CC6469"/>
      <c r="CD6469"/>
      <c r="CE6469"/>
      <c r="CF6469"/>
      <c r="CG6469"/>
      <c r="CH6469"/>
      <c r="CI6469"/>
      <c r="CJ6469"/>
      <c r="CK6469"/>
      <c r="CL6469"/>
      <c r="CM6469"/>
      <c r="CN6469"/>
      <c r="CO6469"/>
      <c r="CP6469"/>
      <c r="CQ6469"/>
      <c r="CR6469"/>
      <c r="CS6469"/>
      <c r="CT6469"/>
      <c r="CU6469"/>
      <c r="CV6469"/>
    </row>
    <row r="6470" spans="10:100" x14ac:dyDescent="0.25">
      <c r="J6470"/>
      <c r="K6470"/>
      <c r="L6470"/>
      <c r="M6470"/>
      <c r="N6470"/>
      <c r="O6470"/>
      <c r="P6470"/>
      <c r="Q6470"/>
      <c r="R6470"/>
      <c r="S6470"/>
      <c r="T6470"/>
      <c r="U6470"/>
      <c r="V6470"/>
      <c r="W6470"/>
      <c r="X6470"/>
      <c r="Y6470"/>
      <c r="Z6470"/>
      <c r="AA6470"/>
      <c r="AB6470"/>
      <c r="AC6470"/>
      <c r="AD6470"/>
      <c r="AE6470"/>
      <c r="AF6470"/>
      <c r="AG6470"/>
      <c r="AH6470"/>
      <c r="AI6470"/>
      <c r="AJ6470"/>
      <c r="AK6470"/>
      <c r="AL6470"/>
      <c r="AM6470"/>
      <c r="AN6470"/>
      <c r="AO6470"/>
      <c r="AP6470"/>
      <c r="AQ6470"/>
      <c r="AR6470"/>
      <c r="AS6470"/>
      <c r="AT6470"/>
      <c r="AU6470"/>
      <c r="AV6470"/>
      <c r="AW6470"/>
      <c r="AX6470"/>
      <c r="AY6470"/>
      <c r="AZ6470"/>
      <c r="BA6470"/>
      <c r="BB6470"/>
      <c r="BC6470"/>
      <c r="BD6470"/>
      <c r="BE6470"/>
      <c r="BF6470"/>
      <c r="BG6470"/>
      <c r="BH6470"/>
      <c r="BI6470"/>
      <c r="BJ6470"/>
      <c r="BK6470"/>
      <c r="BL6470"/>
      <c r="BM6470"/>
      <c r="BN6470"/>
      <c r="BO6470"/>
      <c r="BP6470"/>
      <c r="BQ6470"/>
      <c r="BR6470"/>
      <c r="BS6470"/>
      <c r="BT6470"/>
      <c r="BU6470"/>
      <c r="BV6470"/>
      <c r="BW6470"/>
      <c r="BX6470"/>
      <c r="BY6470"/>
      <c r="BZ6470"/>
      <c r="CA6470"/>
      <c r="CB6470"/>
      <c r="CC6470"/>
      <c r="CD6470"/>
      <c r="CE6470"/>
      <c r="CF6470"/>
      <c r="CG6470"/>
      <c r="CH6470"/>
      <c r="CI6470"/>
      <c r="CJ6470"/>
      <c r="CK6470"/>
      <c r="CL6470"/>
      <c r="CM6470"/>
      <c r="CN6470"/>
      <c r="CO6470"/>
      <c r="CP6470"/>
      <c r="CQ6470"/>
      <c r="CR6470"/>
      <c r="CS6470"/>
      <c r="CT6470"/>
      <c r="CU6470"/>
      <c r="CV6470"/>
    </row>
    <row r="6471" spans="10:100" x14ac:dyDescent="0.25">
      <c r="J6471"/>
      <c r="K6471"/>
      <c r="L6471"/>
      <c r="M6471"/>
      <c r="N6471"/>
      <c r="O6471"/>
      <c r="P6471"/>
      <c r="Q6471"/>
      <c r="R6471"/>
      <c r="S6471"/>
      <c r="T6471"/>
      <c r="U6471"/>
      <c r="V6471"/>
      <c r="W6471"/>
      <c r="X6471"/>
      <c r="Y6471"/>
      <c r="Z6471"/>
      <c r="AA6471"/>
      <c r="AB6471"/>
      <c r="AC6471"/>
      <c r="AD6471"/>
      <c r="AE6471"/>
      <c r="AF6471"/>
      <c r="AG6471"/>
      <c r="AH6471"/>
      <c r="AI6471"/>
      <c r="AJ6471"/>
      <c r="AK6471"/>
      <c r="AL6471"/>
      <c r="AM6471"/>
      <c r="AN6471"/>
      <c r="AO6471"/>
      <c r="AP6471"/>
      <c r="AQ6471"/>
      <c r="AR6471"/>
      <c r="AS6471"/>
      <c r="AT6471"/>
      <c r="AU6471"/>
      <c r="AV6471"/>
      <c r="AW6471"/>
      <c r="AX6471"/>
      <c r="AY6471"/>
      <c r="AZ6471"/>
      <c r="BA6471"/>
      <c r="BB6471"/>
      <c r="BC6471"/>
      <c r="BD6471"/>
      <c r="BE6471"/>
      <c r="BF6471"/>
      <c r="BG6471"/>
      <c r="BH6471"/>
      <c r="BI6471"/>
      <c r="BJ6471"/>
      <c r="BK6471"/>
      <c r="BL6471"/>
      <c r="BM6471"/>
      <c r="BN6471"/>
      <c r="BO6471"/>
      <c r="BP6471"/>
      <c r="BQ6471"/>
      <c r="BR6471"/>
      <c r="BS6471"/>
      <c r="BT6471"/>
      <c r="BU6471"/>
      <c r="BV6471"/>
      <c r="BW6471"/>
      <c r="BX6471"/>
      <c r="BY6471"/>
      <c r="BZ6471"/>
      <c r="CA6471"/>
      <c r="CB6471"/>
      <c r="CC6471"/>
      <c r="CD6471"/>
      <c r="CE6471"/>
      <c r="CF6471"/>
      <c r="CG6471"/>
      <c r="CH6471"/>
      <c r="CI6471"/>
      <c r="CJ6471"/>
      <c r="CK6471"/>
      <c r="CL6471"/>
      <c r="CM6471"/>
      <c r="CN6471"/>
      <c r="CO6471"/>
      <c r="CP6471"/>
      <c r="CQ6471"/>
      <c r="CR6471"/>
      <c r="CS6471"/>
      <c r="CT6471"/>
      <c r="CU6471"/>
      <c r="CV6471"/>
    </row>
    <row r="6472" spans="10:100" x14ac:dyDescent="0.25">
      <c r="J6472"/>
      <c r="K6472"/>
      <c r="L6472"/>
      <c r="M6472"/>
      <c r="N6472"/>
      <c r="O6472"/>
      <c r="P6472"/>
      <c r="Q6472"/>
      <c r="R6472"/>
      <c r="S6472"/>
      <c r="T6472"/>
      <c r="U6472"/>
      <c r="V6472"/>
      <c r="W6472"/>
      <c r="X6472"/>
      <c r="Y6472"/>
      <c r="Z6472"/>
      <c r="AA6472"/>
      <c r="AB6472"/>
      <c r="AC6472"/>
      <c r="AD6472"/>
      <c r="AE6472"/>
      <c r="AF6472"/>
      <c r="AG6472"/>
      <c r="AH6472"/>
      <c r="AI6472"/>
      <c r="AJ6472"/>
      <c r="AK6472"/>
      <c r="AL6472"/>
      <c r="AM6472"/>
      <c r="AN6472"/>
      <c r="AO6472"/>
      <c r="AP6472"/>
      <c r="AQ6472"/>
      <c r="AR6472"/>
      <c r="AS6472"/>
      <c r="AT6472"/>
      <c r="AU6472"/>
      <c r="AV6472"/>
      <c r="AW6472"/>
      <c r="AX6472"/>
      <c r="AY6472"/>
      <c r="AZ6472"/>
      <c r="BA6472"/>
      <c r="BB6472"/>
      <c r="BC6472"/>
      <c r="BD6472"/>
      <c r="BE6472"/>
      <c r="BF6472"/>
      <c r="BG6472"/>
      <c r="BH6472"/>
      <c r="BI6472"/>
      <c r="BJ6472"/>
      <c r="BK6472"/>
      <c r="BL6472"/>
      <c r="BM6472"/>
      <c r="BN6472"/>
      <c r="BO6472"/>
      <c r="BP6472"/>
      <c r="BQ6472"/>
      <c r="BR6472"/>
      <c r="BS6472"/>
      <c r="BT6472"/>
      <c r="BU6472"/>
      <c r="BV6472"/>
      <c r="BW6472"/>
      <c r="BX6472"/>
      <c r="BY6472"/>
      <c r="BZ6472"/>
      <c r="CA6472"/>
      <c r="CB6472"/>
      <c r="CC6472"/>
      <c r="CD6472"/>
      <c r="CE6472"/>
      <c r="CF6472"/>
      <c r="CG6472"/>
      <c r="CH6472"/>
      <c r="CI6472"/>
      <c r="CJ6472"/>
      <c r="CK6472"/>
      <c r="CL6472"/>
      <c r="CM6472"/>
      <c r="CN6472"/>
      <c r="CO6472"/>
      <c r="CP6472"/>
      <c r="CQ6472"/>
      <c r="CR6472"/>
      <c r="CS6472"/>
      <c r="CT6472"/>
      <c r="CU6472"/>
      <c r="CV6472"/>
    </row>
    <row r="6473" spans="10:100" x14ac:dyDescent="0.25">
      <c r="J6473"/>
      <c r="K6473"/>
      <c r="L6473"/>
      <c r="M6473"/>
      <c r="N6473"/>
      <c r="O6473"/>
      <c r="P6473"/>
      <c r="Q6473"/>
      <c r="R6473"/>
      <c r="S6473"/>
      <c r="T6473"/>
      <c r="U6473"/>
      <c r="V6473"/>
      <c r="W6473"/>
      <c r="X6473"/>
      <c r="Y6473"/>
      <c r="Z6473"/>
      <c r="AA6473"/>
      <c r="AB6473"/>
      <c r="AC6473"/>
      <c r="AD6473"/>
      <c r="AE6473"/>
      <c r="AF6473"/>
      <c r="AG6473"/>
      <c r="AH6473"/>
      <c r="AI6473"/>
      <c r="AJ6473"/>
      <c r="AK6473"/>
      <c r="AL6473"/>
      <c r="AM6473"/>
      <c r="AN6473"/>
      <c r="AO6473"/>
      <c r="AP6473"/>
      <c r="AQ6473"/>
      <c r="AR6473"/>
      <c r="AS6473"/>
      <c r="AT6473"/>
      <c r="AU6473"/>
      <c r="AV6473"/>
      <c r="AW6473"/>
      <c r="AX6473"/>
      <c r="AY6473"/>
      <c r="AZ6473"/>
      <c r="BA6473"/>
      <c r="BB6473"/>
      <c r="BC6473"/>
      <c r="BD6473"/>
      <c r="BE6473"/>
      <c r="BF6473"/>
      <c r="BG6473"/>
      <c r="BH6473"/>
      <c r="BI6473"/>
      <c r="BJ6473"/>
      <c r="BK6473"/>
      <c r="BL6473"/>
      <c r="BM6473"/>
      <c r="BN6473"/>
      <c r="BO6473"/>
      <c r="BP6473"/>
      <c r="BQ6473"/>
      <c r="BR6473"/>
      <c r="BS6473"/>
      <c r="BT6473"/>
      <c r="BU6473"/>
      <c r="BV6473"/>
      <c r="BW6473"/>
      <c r="BX6473"/>
      <c r="BY6473"/>
      <c r="BZ6473"/>
      <c r="CA6473"/>
      <c r="CB6473"/>
      <c r="CC6473"/>
      <c r="CD6473"/>
      <c r="CE6473"/>
      <c r="CF6473"/>
      <c r="CG6473"/>
      <c r="CH6473"/>
      <c r="CI6473"/>
      <c r="CJ6473"/>
      <c r="CK6473"/>
      <c r="CL6473"/>
      <c r="CM6473"/>
      <c r="CN6473"/>
      <c r="CO6473"/>
      <c r="CP6473"/>
      <c r="CQ6473"/>
      <c r="CR6473"/>
      <c r="CS6473"/>
      <c r="CT6473"/>
      <c r="CU6473"/>
      <c r="CV6473"/>
    </row>
    <row r="6474" spans="10:100" x14ac:dyDescent="0.25">
      <c r="J6474"/>
      <c r="K6474"/>
      <c r="L6474"/>
      <c r="M6474"/>
      <c r="N6474"/>
      <c r="O6474"/>
      <c r="P6474"/>
      <c r="Q6474"/>
      <c r="R6474"/>
      <c r="S6474"/>
      <c r="T6474"/>
      <c r="U6474"/>
      <c r="V6474"/>
      <c r="W6474"/>
      <c r="X6474"/>
      <c r="Y6474"/>
      <c r="Z6474"/>
      <c r="AA6474"/>
      <c r="AB6474"/>
      <c r="AC6474"/>
      <c r="AD6474"/>
      <c r="AE6474"/>
      <c r="AF6474"/>
      <c r="AG6474"/>
      <c r="AH6474"/>
      <c r="AI6474"/>
      <c r="AJ6474"/>
      <c r="AK6474"/>
      <c r="AL6474"/>
      <c r="AM6474"/>
      <c r="AN6474"/>
      <c r="AO6474"/>
      <c r="AP6474"/>
      <c r="AQ6474"/>
      <c r="AR6474"/>
      <c r="AS6474"/>
      <c r="AT6474"/>
      <c r="AU6474"/>
      <c r="AV6474"/>
      <c r="AW6474"/>
      <c r="AX6474"/>
      <c r="AY6474"/>
      <c r="AZ6474"/>
      <c r="BA6474"/>
      <c r="BB6474"/>
      <c r="BC6474"/>
      <c r="BD6474"/>
      <c r="BE6474"/>
      <c r="BF6474"/>
      <c r="BG6474"/>
      <c r="BH6474"/>
      <c r="BI6474"/>
      <c r="BJ6474"/>
      <c r="BK6474"/>
      <c r="BL6474"/>
      <c r="BM6474"/>
      <c r="BN6474"/>
      <c r="BO6474"/>
      <c r="BP6474"/>
      <c r="BQ6474"/>
      <c r="BR6474"/>
      <c r="BS6474"/>
      <c r="BT6474"/>
      <c r="BU6474"/>
      <c r="BV6474"/>
      <c r="BW6474"/>
      <c r="BX6474"/>
      <c r="BY6474"/>
      <c r="BZ6474"/>
      <c r="CA6474"/>
      <c r="CB6474"/>
      <c r="CC6474"/>
      <c r="CD6474"/>
      <c r="CE6474"/>
      <c r="CF6474"/>
      <c r="CG6474"/>
      <c r="CH6474"/>
      <c r="CI6474"/>
      <c r="CJ6474"/>
      <c r="CK6474"/>
      <c r="CL6474"/>
      <c r="CM6474"/>
      <c r="CN6474"/>
      <c r="CO6474"/>
      <c r="CP6474"/>
      <c r="CQ6474"/>
      <c r="CR6474"/>
      <c r="CS6474"/>
      <c r="CT6474"/>
      <c r="CU6474"/>
      <c r="CV6474"/>
    </row>
    <row r="6475" spans="10:100" x14ac:dyDescent="0.25">
      <c r="J6475"/>
      <c r="K6475"/>
      <c r="L6475"/>
      <c r="M6475"/>
      <c r="N6475"/>
      <c r="O6475"/>
      <c r="P6475"/>
      <c r="Q6475"/>
      <c r="R6475"/>
      <c r="S6475"/>
      <c r="T6475"/>
      <c r="U6475"/>
      <c r="V6475"/>
      <c r="W6475"/>
      <c r="X6475"/>
      <c r="Y6475"/>
      <c r="Z6475"/>
      <c r="AA6475"/>
      <c r="AB6475"/>
      <c r="AC6475"/>
      <c r="AD6475"/>
      <c r="AE6475"/>
      <c r="AF6475"/>
      <c r="AG6475"/>
      <c r="AH6475"/>
      <c r="AI6475"/>
      <c r="AJ6475"/>
      <c r="AK6475"/>
      <c r="AL6475"/>
      <c r="AM6475"/>
      <c r="AN6475"/>
      <c r="AO6475"/>
      <c r="AP6475"/>
      <c r="AQ6475"/>
      <c r="AR6475"/>
      <c r="AS6475"/>
      <c r="AT6475"/>
      <c r="AU6475"/>
      <c r="AV6475"/>
      <c r="AW6475"/>
      <c r="AX6475"/>
      <c r="AY6475"/>
      <c r="AZ6475"/>
      <c r="BA6475"/>
      <c r="BB6475"/>
      <c r="BC6475"/>
      <c r="BD6475"/>
      <c r="BE6475"/>
      <c r="BF6475"/>
      <c r="BG6475"/>
      <c r="BH6475"/>
      <c r="BI6475"/>
      <c r="BJ6475"/>
      <c r="BK6475"/>
      <c r="BL6475"/>
      <c r="BM6475"/>
      <c r="BN6475"/>
      <c r="BO6475"/>
      <c r="BP6475"/>
      <c r="BQ6475"/>
      <c r="BR6475"/>
      <c r="BS6475"/>
      <c r="BT6475"/>
      <c r="BU6475"/>
      <c r="BV6475"/>
      <c r="BW6475"/>
      <c r="BX6475"/>
      <c r="BY6475"/>
      <c r="BZ6475"/>
      <c r="CA6475"/>
      <c r="CB6475"/>
      <c r="CC6475"/>
      <c r="CD6475"/>
      <c r="CE6475"/>
      <c r="CF6475"/>
      <c r="CG6475"/>
      <c r="CH6475"/>
      <c r="CI6475"/>
      <c r="CJ6475"/>
      <c r="CK6475"/>
      <c r="CL6475"/>
      <c r="CM6475"/>
      <c r="CN6475"/>
      <c r="CO6475"/>
      <c r="CP6475"/>
      <c r="CQ6475"/>
      <c r="CR6475"/>
      <c r="CS6475"/>
      <c r="CT6475"/>
      <c r="CU6475"/>
      <c r="CV6475"/>
    </row>
    <row r="6476" spans="10:100" x14ac:dyDescent="0.25">
      <c r="J6476"/>
      <c r="K6476"/>
      <c r="L6476"/>
      <c r="M6476"/>
      <c r="N6476"/>
      <c r="O6476"/>
      <c r="P6476"/>
      <c r="Q6476"/>
      <c r="R6476"/>
      <c r="S6476"/>
      <c r="T6476"/>
      <c r="U6476"/>
      <c r="V6476"/>
      <c r="W6476"/>
      <c r="X6476"/>
      <c r="Y6476"/>
      <c r="Z6476"/>
      <c r="AA6476"/>
      <c r="AB6476"/>
      <c r="AC6476"/>
      <c r="AD6476"/>
      <c r="AE6476"/>
      <c r="AF6476"/>
      <c r="AG6476"/>
      <c r="AH6476"/>
      <c r="AI6476"/>
      <c r="AJ6476"/>
      <c r="AK6476"/>
      <c r="AL6476"/>
      <c r="AM6476"/>
      <c r="AN6476"/>
      <c r="AO6476"/>
      <c r="AP6476"/>
      <c r="AQ6476"/>
      <c r="AR6476"/>
      <c r="AS6476"/>
      <c r="AT6476"/>
      <c r="AU6476"/>
      <c r="AV6476"/>
      <c r="AW6476"/>
      <c r="AX6476"/>
      <c r="AY6476"/>
      <c r="AZ6476"/>
      <c r="BA6476"/>
      <c r="BB6476"/>
      <c r="BC6476"/>
      <c r="BD6476"/>
      <c r="BE6476"/>
      <c r="BF6476"/>
      <c r="BG6476"/>
      <c r="BH6476"/>
      <c r="BI6476"/>
      <c r="BJ6476"/>
      <c r="BK6476"/>
      <c r="BL6476"/>
      <c r="BM6476"/>
      <c r="BN6476"/>
      <c r="BO6476"/>
      <c r="BP6476"/>
      <c r="BQ6476"/>
      <c r="BR6476"/>
      <c r="BS6476"/>
      <c r="BT6476"/>
      <c r="BU6476"/>
      <c r="BV6476"/>
      <c r="BW6476"/>
      <c r="BX6476"/>
      <c r="BY6476"/>
      <c r="BZ6476"/>
      <c r="CA6476"/>
      <c r="CB6476"/>
      <c r="CC6476"/>
      <c r="CD6476"/>
      <c r="CE6476"/>
      <c r="CF6476"/>
      <c r="CG6476"/>
      <c r="CH6476"/>
      <c r="CI6476"/>
      <c r="CJ6476"/>
      <c r="CK6476"/>
      <c r="CL6476"/>
      <c r="CM6476"/>
      <c r="CN6476"/>
      <c r="CO6476"/>
      <c r="CP6476"/>
      <c r="CQ6476"/>
      <c r="CR6476"/>
      <c r="CS6476"/>
      <c r="CT6476"/>
      <c r="CU6476"/>
      <c r="CV6476"/>
    </row>
    <row r="6477" spans="10:100" x14ac:dyDescent="0.25">
      <c r="J6477"/>
      <c r="K6477"/>
      <c r="L6477"/>
      <c r="M6477"/>
      <c r="N6477"/>
      <c r="O6477"/>
      <c r="P6477"/>
      <c r="Q6477"/>
      <c r="R6477"/>
      <c r="S6477"/>
      <c r="T6477"/>
      <c r="U6477"/>
      <c r="V6477"/>
      <c r="W6477"/>
      <c r="X6477"/>
      <c r="Y6477"/>
      <c r="Z6477"/>
      <c r="AA6477"/>
      <c r="AB6477"/>
      <c r="AC6477"/>
      <c r="AD6477"/>
      <c r="AE6477"/>
      <c r="AF6477"/>
      <c r="AG6477"/>
      <c r="AH6477"/>
      <c r="AI6477"/>
      <c r="AJ6477"/>
      <c r="AK6477"/>
      <c r="AL6477"/>
      <c r="AM6477"/>
      <c r="AN6477"/>
      <c r="AO6477"/>
      <c r="AP6477"/>
      <c r="AQ6477"/>
      <c r="AR6477"/>
      <c r="AS6477"/>
      <c r="AT6477"/>
      <c r="AU6477"/>
      <c r="AV6477"/>
      <c r="AW6477"/>
      <c r="AX6477"/>
      <c r="AY6477"/>
      <c r="AZ6477"/>
      <c r="BA6477"/>
      <c r="BB6477"/>
      <c r="BC6477"/>
      <c r="BD6477"/>
      <c r="BE6477"/>
      <c r="BF6477"/>
      <c r="BG6477"/>
      <c r="BH6477"/>
      <c r="BI6477"/>
      <c r="BJ6477"/>
      <c r="BK6477"/>
      <c r="BL6477"/>
      <c r="BM6477"/>
      <c r="BN6477"/>
      <c r="BO6477"/>
      <c r="BP6477"/>
      <c r="BQ6477"/>
      <c r="BR6477"/>
      <c r="BS6477"/>
      <c r="BT6477"/>
      <c r="BU6477"/>
      <c r="BV6477"/>
      <c r="BW6477"/>
      <c r="BX6477"/>
      <c r="BY6477"/>
      <c r="BZ6477"/>
      <c r="CA6477"/>
      <c r="CB6477"/>
      <c r="CC6477"/>
      <c r="CD6477"/>
      <c r="CE6477"/>
      <c r="CF6477"/>
      <c r="CG6477"/>
      <c r="CH6477"/>
      <c r="CI6477"/>
      <c r="CJ6477"/>
      <c r="CK6477"/>
      <c r="CL6477"/>
      <c r="CM6477"/>
      <c r="CN6477"/>
      <c r="CO6477"/>
      <c r="CP6477"/>
      <c r="CQ6477"/>
      <c r="CR6477"/>
      <c r="CS6477"/>
      <c r="CT6477"/>
      <c r="CU6477"/>
      <c r="CV6477"/>
    </row>
    <row r="6478" spans="10:100" x14ac:dyDescent="0.25">
      <c r="J6478"/>
      <c r="K6478"/>
      <c r="L6478"/>
      <c r="M6478"/>
      <c r="N6478"/>
      <c r="O6478"/>
      <c r="P6478"/>
      <c r="Q6478"/>
      <c r="R6478"/>
      <c r="S6478"/>
      <c r="T6478"/>
      <c r="U6478"/>
      <c r="V6478"/>
      <c r="W6478"/>
      <c r="X6478"/>
      <c r="Y6478"/>
      <c r="Z6478"/>
      <c r="AA6478"/>
      <c r="AB6478"/>
      <c r="AC6478"/>
      <c r="AD6478"/>
      <c r="AE6478"/>
      <c r="AF6478"/>
      <c r="AG6478"/>
      <c r="AH6478"/>
      <c r="AI6478"/>
      <c r="AJ6478"/>
      <c r="AK6478"/>
      <c r="AL6478"/>
      <c r="AM6478"/>
      <c r="AN6478"/>
      <c r="AO6478"/>
      <c r="AP6478"/>
      <c r="AQ6478"/>
      <c r="AR6478"/>
      <c r="AS6478"/>
      <c r="AT6478"/>
      <c r="AU6478"/>
      <c r="AV6478"/>
      <c r="AW6478"/>
      <c r="AX6478"/>
      <c r="AY6478"/>
      <c r="AZ6478"/>
      <c r="BA6478"/>
      <c r="BB6478"/>
      <c r="BC6478"/>
      <c r="BD6478"/>
      <c r="BE6478"/>
      <c r="BF6478"/>
      <c r="BG6478"/>
      <c r="BH6478"/>
      <c r="BI6478"/>
      <c r="BJ6478"/>
      <c r="BK6478"/>
      <c r="BL6478"/>
      <c r="BM6478"/>
      <c r="BN6478"/>
      <c r="BO6478"/>
      <c r="BP6478"/>
      <c r="BQ6478"/>
      <c r="BR6478"/>
      <c r="BS6478"/>
      <c r="BT6478"/>
      <c r="BU6478"/>
      <c r="BV6478"/>
      <c r="BW6478"/>
      <c r="BX6478"/>
      <c r="BY6478"/>
      <c r="BZ6478"/>
      <c r="CA6478"/>
      <c r="CB6478"/>
      <c r="CC6478"/>
      <c r="CD6478"/>
      <c r="CE6478"/>
      <c r="CF6478"/>
      <c r="CG6478"/>
      <c r="CH6478"/>
      <c r="CI6478"/>
      <c r="CJ6478"/>
      <c r="CK6478"/>
      <c r="CL6478"/>
      <c r="CM6478"/>
      <c r="CN6478"/>
      <c r="CO6478"/>
      <c r="CP6478"/>
      <c r="CQ6478"/>
      <c r="CR6478"/>
      <c r="CS6478"/>
      <c r="CT6478"/>
      <c r="CU6478"/>
      <c r="CV6478"/>
    </row>
    <row r="6479" spans="10:100" x14ac:dyDescent="0.25">
      <c r="J6479"/>
      <c r="K6479"/>
      <c r="L6479"/>
      <c r="M6479"/>
      <c r="N6479"/>
      <c r="O6479"/>
      <c r="P6479"/>
      <c r="Q6479"/>
      <c r="R6479"/>
      <c r="S6479"/>
      <c r="T6479"/>
      <c r="U6479"/>
      <c r="V6479"/>
      <c r="W6479"/>
      <c r="X6479"/>
      <c r="Y6479"/>
      <c r="Z6479"/>
      <c r="AA6479"/>
      <c r="AB6479"/>
      <c r="AC6479"/>
      <c r="AD6479"/>
      <c r="AE6479"/>
      <c r="AF6479"/>
      <c r="AG6479"/>
      <c r="AH6479"/>
      <c r="AI6479"/>
      <c r="AJ6479"/>
      <c r="AK6479"/>
      <c r="AL6479"/>
      <c r="AM6479"/>
      <c r="AN6479"/>
      <c r="AO6479"/>
      <c r="AP6479"/>
      <c r="AQ6479"/>
      <c r="AR6479"/>
      <c r="AS6479"/>
      <c r="AT6479"/>
      <c r="AU6479"/>
      <c r="AV6479"/>
      <c r="AW6479"/>
      <c r="AX6479"/>
      <c r="AY6479"/>
      <c r="AZ6479"/>
      <c r="BA6479"/>
      <c r="BB6479"/>
      <c r="BC6479"/>
      <c r="BD6479"/>
      <c r="BE6479"/>
      <c r="BF6479"/>
      <c r="BG6479"/>
      <c r="BH6479"/>
      <c r="BI6479"/>
      <c r="BJ6479"/>
      <c r="BK6479"/>
      <c r="BL6479"/>
      <c r="BM6479"/>
      <c r="BN6479"/>
      <c r="BO6479"/>
      <c r="BP6479"/>
      <c r="BQ6479"/>
      <c r="BR6479"/>
      <c r="BS6479"/>
      <c r="BT6479"/>
      <c r="BU6479"/>
      <c r="BV6479"/>
      <c r="BW6479"/>
      <c r="BX6479"/>
      <c r="BY6479"/>
      <c r="BZ6479"/>
      <c r="CA6479"/>
      <c r="CB6479"/>
      <c r="CC6479"/>
      <c r="CD6479"/>
      <c r="CE6479"/>
      <c r="CF6479"/>
      <c r="CG6479"/>
      <c r="CH6479"/>
      <c r="CI6479"/>
      <c r="CJ6479"/>
      <c r="CK6479"/>
      <c r="CL6479"/>
      <c r="CM6479"/>
      <c r="CN6479"/>
      <c r="CO6479"/>
      <c r="CP6479"/>
      <c r="CQ6479"/>
      <c r="CR6479"/>
      <c r="CS6479"/>
      <c r="CT6479"/>
      <c r="CU6479"/>
      <c r="CV6479"/>
    </row>
    <row r="6480" spans="10:100" x14ac:dyDescent="0.25">
      <c r="J6480"/>
      <c r="K6480"/>
      <c r="L6480"/>
      <c r="M6480"/>
      <c r="N6480"/>
      <c r="O6480"/>
      <c r="P6480"/>
      <c r="Q6480"/>
      <c r="R6480"/>
      <c r="S6480"/>
      <c r="T6480"/>
      <c r="U6480"/>
      <c r="V6480"/>
      <c r="W6480"/>
      <c r="X6480"/>
      <c r="Y6480"/>
      <c r="Z6480"/>
      <c r="AA6480"/>
      <c r="AB6480"/>
      <c r="AC6480"/>
      <c r="AD6480"/>
      <c r="AE6480"/>
      <c r="AF6480"/>
      <c r="AG6480"/>
      <c r="AH6480"/>
      <c r="AI6480"/>
      <c r="AJ6480"/>
      <c r="AK6480"/>
      <c r="AL6480"/>
      <c r="AM6480"/>
      <c r="AN6480"/>
      <c r="AO6480"/>
      <c r="AP6480"/>
      <c r="AQ6480"/>
      <c r="AR6480"/>
      <c r="AS6480"/>
      <c r="AT6480"/>
      <c r="AU6480"/>
      <c r="AV6480"/>
      <c r="AW6480"/>
      <c r="AX6480"/>
      <c r="AY6480"/>
      <c r="AZ6480"/>
      <c r="BA6480"/>
      <c r="BB6480"/>
      <c r="BC6480"/>
      <c r="BD6480"/>
      <c r="BE6480"/>
      <c r="BF6480"/>
      <c r="BG6480"/>
      <c r="BH6480"/>
      <c r="BI6480"/>
      <c r="BJ6480"/>
      <c r="BK6480"/>
      <c r="BL6480"/>
      <c r="BM6480"/>
      <c r="BN6480"/>
      <c r="BO6480"/>
      <c r="BP6480"/>
      <c r="BQ6480"/>
      <c r="BR6480"/>
      <c r="BS6480"/>
      <c r="BT6480"/>
      <c r="BU6480"/>
      <c r="BV6480"/>
      <c r="BW6480"/>
      <c r="BX6480"/>
      <c r="BY6480"/>
      <c r="BZ6480"/>
      <c r="CA6480"/>
      <c r="CB6480"/>
      <c r="CC6480"/>
      <c r="CD6480"/>
      <c r="CE6480"/>
      <c r="CF6480"/>
      <c r="CG6480"/>
      <c r="CH6480"/>
      <c r="CI6480"/>
      <c r="CJ6480"/>
      <c r="CK6480"/>
      <c r="CL6480"/>
      <c r="CM6480"/>
      <c r="CN6480"/>
      <c r="CO6480"/>
      <c r="CP6480"/>
      <c r="CQ6480"/>
      <c r="CR6480"/>
      <c r="CS6480"/>
      <c r="CT6480"/>
      <c r="CU6480"/>
      <c r="CV6480"/>
    </row>
    <row r="6481" spans="10:100" x14ac:dyDescent="0.25">
      <c r="J6481"/>
      <c r="K6481"/>
      <c r="L6481"/>
      <c r="M6481"/>
      <c r="N6481"/>
      <c r="O6481"/>
      <c r="P6481"/>
      <c r="Q6481"/>
      <c r="R6481"/>
      <c r="S6481"/>
      <c r="T6481"/>
      <c r="U6481"/>
      <c r="V6481"/>
      <c r="W6481"/>
      <c r="X6481"/>
      <c r="Y6481"/>
      <c r="Z6481"/>
      <c r="AA6481"/>
      <c r="AB6481"/>
      <c r="AC6481"/>
      <c r="AD6481"/>
      <c r="AE6481"/>
      <c r="AF6481"/>
      <c r="AG6481"/>
      <c r="AH6481"/>
      <c r="AI6481"/>
      <c r="AJ6481"/>
      <c r="AK6481"/>
      <c r="AL6481"/>
      <c r="AM6481"/>
      <c r="AN6481"/>
      <c r="AO6481"/>
      <c r="AP6481"/>
      <c r="AQ6481"/>
      <c r="AR6481"/>
      <c r="AS6481"/>
      <c r="AT6481"/>
      <c r="AU6481"/>
      <c r="AV6481"/>
      <c r="AW6481"/>
      <c r="AX6481"/>
      <c r="AY6481"/>
      <c r="AZ6481"/>
      <c r="BA6481"/>
      <c r="BB6481"/>
      <c r="BC6481"/>
      <c r="BD6481"/>
      <c r="BE6481"/>
      <c r="BF6481"/>
      <c r="BG6481"/>
      <c r="BH6481"/>
      <c r="BI6481"/>
      <c r="BJ6481"/>
      <c r="BK6481"/>
      <c r="BL6481"/>
      <c r="BM6481"/>
      <c r="BN6481"/>
      <c r="BO6481"/>
      <c r="BP6481"/>
      <c r="BQ6481"/>
      <c r="BR6481"/>
      <c r="BS6481"/>
      <c r="BT6481"/>
      <c r="BU6481"/>
      <c r="BV6481"/>
      <c r="BW6481"/>
      <c r="BX6481"/>
      <c r="BY6481"/>
      <c r="BZ6481"/>
      <c r="CA6481"/>
      <c r="CB6481"/>
      <c r="CC6481"/>
      <c r="CD6481"/>
      <c r="CE6481"/>
      <c r="CF6481"/>
      <c r="CG6481"/>
      <c r="CH6481"/>
      <c r="CI6481"/>
      <c r="CJ6481"/>
      <c r="CK6481"/>
      <c r="CL6481"/>
      <c r="CM6481"/>
      <c r="CN6481"/>
      <c r="CO6481"/>
      <c r="CP6481"/>
      <c r="CQ6481"/>
      <c r="CR6481"/>
      <c r="CS6481"/>
      <c r="CT6481"/>
      <c r="CU6481"/>
      <c r="CV6481"/>
    </row>
    <row r="6482" spans="10:100" x14ac:dyDescent="0.25">
      <c r="J6482"/>
      <c r="K6482"/>
      <c r="L6482"/>
      <c r="M6482"/>
      <c r="N6482"/>
      <c r="O6482"/>
      <c r="P6482"/>
      <c r="Q6482"/>
      <c r="R6482"/>
      <c r="S6482"/>
      <c r="T6482"/>
      <c r="U6482"/>
      <c r="V6482"/>
      <c r="W6482"/>
      <c r="X6482"/>
      <c r="Y6482"/>
      <c r="Z6482"/>
      <c r="AA6482"/>
      <c r="AB6482"/>
      <c r="AC6482"/>
      <c r="AD6482"/>
      <c r="AE6482"/>
      <c r="AF6482"/>
      <c r="AG6482"/>
      <c r="AH6482"/>
      <c r="AI6482"/>
      <c r="AJ6482"/>
      <c r="AK6482"/>
      <c r="AL6482"/>
      <c r="AM6482"/>
      <c r="AN6482"/>
      <c r="AO6482"/>
      <c r="AP6482"/>
      <c r="AQ6482"/>
      <c r="AR6482"/>
      <c r="AS6482"/>
      <c r="AT6482"/>
      <c r="AU6482"/>
      <c r="AV6482"/>
      <c r="AW6482"/>
      <c r="AX6482"/>
      <c r="AY6482"/>
      <c r="AZ6482"/>
      <c r="BA6482"/>
      <c r="BB6482"/>
      <c r="BC6482"/>
      <c r="BD6482"/>
      <c r="BE6482"/>
      <c r="BF6482"/>
      <c r="BG6482"/>
      <c r="BH6482"/>
      <c r="BI6482"/>
      <c r="BJ6482"/>
      <c r="BK6482"/>
      <c r="BL6482"/>
      <c r="BM6482"/>
      <c r="BN6482"/>
      <c r="BO6482"/>
      <c r="BP6482"/>
      <c r="BQ6482"/>
      <c r="BR6482"/>
      <c r="BS6482"/>
      <c r="BT6482"/>
      <c r="BU6482"/>
      <c r="BV6482"/>
      <c r="BW6482"/>
      <c r="BX6482"/>
      <c r="BY6482"/>
      <c r="BZ6482"/>
      <c r="CA6482"/>
      <c r="CB6482"/>
      <c r="CC6482"/>
      <c r="CD6482"/>
      <c r="CE6482"/>
      <c r="CF6482"/>
      <c r="CG6482"/>
      <c r="CH6482"/>
      <c r="CI6482"/>
      <c r="CJ6482"/>
      <c r="CK6482"/>
      <c r="CL6482"/>
      <c r="CM6482"/>
      <c r="CN6482"/>
      <c r="CO6482"/>
      <c r="CP6482"/>
      <c r="CQ6482"/>
      <c r="CR6482"/>
      <c r="CS6482"/>
      <c r="CT6482"/>
      <c r="CU6482"/>
      <c r="CV6482"/>
    </row>
    <row r="6483" spans="10:100" x14ac:dyDescent="0.25">
      <c r="J6483"/>
      <c r="K6483"/>
      <c r="L6483"/>
      <c r="M6483"/>
      <c r="N6483"/>
      <c r="O6483"/>
      <c r="P6483"/>
      <c r="Q6483"/>
      <c r="R6483"/>
      <c r="S6483"/>
      <c r="T6483"/>
      <c r="U6483"/>
      <c r="V6483"/>
      <c r="W6483"/>
      <c r="X6483"/>
      <c r="Y6483"/>
      <c r="Z6483"/>
      <c r="AA6483"/>
      <c r="AB6483"/>
      <c r="AC6483"/>
      <c r="AD6483"/>
      <c r="AE6483"/>
      <c r="AF6483"/>
      <c r="AG6483"/>
      <c r="AH6483"/>
      <c r="AI6483"/>
      <c r="AJ6483"/>
      <c r="AK6483"/>
      <c r="AL6483"/>
      <c r="AM6483"/>
      <c r="AN6483"/>
      <c r="AO6483"/>
      <c r="AP6483"/>
      <c r="AQ6483"/>
      <c r="AR6483"/>
      <c r="AS6483"/>
      <c r="AT6483"/>
      <c r="AU6483"/>
      <c r="AV6483"/>
      <c r="AW6483"/>
      <c r="AX6483"/>
      <c r="AY6483"/>
      <c r="AZ6483"/>
      <c r="BA6483"/>
      <c r="BB6483"/>
      <c r="BC6483"/>
      <c r="BD6483"/>
      <c r="BE6483"/>
      <c r="BF6483"/>
      <c r="BG6483"/>
      <c r="BH6483"/>
      <c r="BI6483"/>
      <c r="BJ6483"/>
      <c r="BK6483"/>
      <c r="BL6483"/>
      <c r="BM6483"/>
      <c r="BN6483"/>
      <c r="BO6483"/>
      <c r="BP6483"/>
      <c r="BQ6483"/>
      <c r="BR6483"/>
      <c r="BS6483"/>
      <c r="BT6483"/>
      <c r="BU6483"/>
      <c r="BV6483"/>
      <c r="BW6483"/>
      <c r="BX6483"/>
      <c r="BY6483"/>
      <c r="BZ6483"/>
      <c r="CA6483"/>
      <c r="CB6483"/>
      <c r="CC6483"/>
      <c r="CD6483"/>
      <c r="CE6483"/>
      <c r="CF6483"/>
      <c r="CG6483"/>
      <c r="CH6483"/>
      <c r="CI6483"/>
      <c r="CJ6483"/>
      <c r="CK6483"/>
      <c r="CL6483"/>
      <c r="CM6483"/>
      <c r="CN6483"/>
      <c r="CO6483"/>
      <c r="CP6483"/>
      <c r="CQ6483"/>
      <c r="CR6483"/>
      <c r="CS6483"/>
      <c r="CT6483"/>
      <c r="CU6483"/>
      <c r="CV6483"/>
    </row>
    <row r="6484" spans="10:100" x14ac:dyDescent="0.25">
      <c r="J6484"/>
      <c r="K6484"/>
      <c r="L6484"/>
      <c r="M6484"/>
      <c r="N6484"/>
      <c r="O6484"/>
      <c r="P6484"/>
      <c r="Q6484"/>
      <c r="R6484"/>
      <c r="S6484"/>
      <c r="T6484"/>
      <c r="U6484"/>
      <c r="V6484"/>
      <c r="W6484"/>
      <c r="X6484"/>
      <c r="Y6484"/>
      <c r="Z6484"/>
      <c r="AA6484"/>
      <c r="AB6484"/>
      <c r="AC6484"/>
      <c r="AD6484"/>
      <c r="AE6484"/>
      <c r="AF6484"/>
      <c r="AG6484"/>
      <c r="AH6484"/>
      <c r="AI6484"/>
      <c r="AJ6484"/>
      <c r="AK6484"/>
      <c r="AL6484"/>
      <c r="AM6484"/>
      <c r="AN6484"/>
      <c r="AO6484"/>
      <c r="AP6484"/>
      <c r="AQ6484"/>
      <c r="AR6484"/>
      <c r="AS6484"/>
      <c r="AT6484"/>
      <c r="AU6484"/>
      <c r="AV6484"/>
      <c r="AW6484"/>
      <c r="AX6484"/>
      <c r="AY6484"/>
      <c r="AZ6484"/>
      <c r="BA6484"/>
      <c r="BB6484"/>
      <c r="BC6484"/>
      <c r="BD6484"/>
      <c r="BE6484"/>
      <c r="BF6484"/>
      <c r="BG6484"/>
      <c r="BH6484"/>
      <c r="BI6484"/>
      <c r="BJ6484"/>
      <c r="BK6484"/>
      <c r="BL6484"/>
      <c r="BM6484"/>
      <c r="BN6484"/>
      <c r="BO6484"/>
      <c r="BP6484"/>
      <c r="BQ6484"/>
      <c r="BR6484"/>
      <c r="BS6484"/>
      <c r="BT6484"/>
      <c r="BU6484"/>
      <c r="BV6484"/>
      <c r="BW6484"/>
      <c r="BX6484"/>
      <c r="BY6484"/>
      <c r="BZ6484"/>
      <c r="CA6484"/>
      <c r="CB6484"/>
      <c r="CC6484"/>
      <c r="CD6484"/>
      <c r="CE6484"/>
      <c r="CF6484"/>
      <c r="CG6484"/>
      <c r="CH6484"/>
      <c r="CI6484"/>
      <c r="CJ6484"/>
      <c r="CK6484"/>
      <c r="CL6484"/>
      <c r="CM6484"/>
      <c r="CN6484"/>
      <c r="CO6484"/>
      <c r="CP6484"/>
      <c r="CQ6484"/>
      <c r="CR6484"/>
      <c r="CS6484"/>
      <c r="CT6484"/>
      <c r="CU6484"/>
      <c r="CV6484"/>
    </row>
    <row r="6485" spans="10:100" x14ac:dyDescent="0.25">
      <c r="J6485"/>
      <c r="K6485"/>
      <c r="L6485"/>
      <c r="M6485"/>
      <c r="N6485"/>
      <c r="O6485"/>
      <c r="P6485"/>
      <c r="Q6485"/>
      <c r="R6485"/>
      <c r="S6485"/>
      <c r="T6485"/>
      <c r="U6485"/>
      <c r="V6485"/>
      <c r="W6485"/>
      <c r="X6485"/>
      <c r="Y6485"/>
      <c r="Z6485"/>
      <c r="AA6485"/>
      <c r="AB6485"/>
      <c r="AC6485"/>
      <c r="AD6485"/>
      <c r="AE6485"/>
      <c r="AF6485"/>
      <c r="AG6485"/>
      <c r="AH6485"/>
      <c r="AI6485"/>
      <c r="AJ6485"/>
      <c r="AK6485"/>
      <c r="AL6485"/>
      <c r="AM6485"/>
      <c r="AN6485"/>
      <c r="AO6485"/>
      <c r="AP6485"/>
      <c r="AQ6485"/>
      <c r="AR6485"/>
      <c r="AS6485"/>
      <c r="AT6485"/>
      <c r="AU6485"/>
      <c r="AV6485"/>
      <c r="AW6485"/>
      <c r="AX6485"/>
      <c r="AY6485"/>
      <c r="AZ6485"/>
      <c r="BA6485"/>
      <c r="BB6485"/>
      <c r="BC6485"/>
      <c r="BD6485"/>
      <c r="BE6485"/>
      <c r="BF6485"/>
      <c r="BG6485"/>
      <c r="BH6485"/>
      <c r="BI6485"/>
      <c r="BJ6485"/>
      <c r="BK6485"/>
      <c r="BL6485"/>
      <c r="BM6485"/>
      <c r="BN6485"/>
      <c r="BO6485"/>
      <c r="BP6485"/>
      <c r="BQ6485"/>
      <c r="BR6485"/>
      <c r="BS6485"/>
      <c r="BT6485"/>
      <c r="BU6485"/>
      <c r="BV6485"/>
      <c r="BW6485"/>
      <c r="BX6485"/>
      <c r="BY6485"/>
      <c r="BZ6485"/>
      <c r="CA6485"/>
      <c r="CB6485"/>
      <c r="CC6485"/>
      <c r="CD6485"/>
      <c r="CE6485"/>
      <c r="CF6485"/>
      <c r="CG6485"/>
      <c r="CH6485"/>
      <c r="CI6485"/>
      <c r="CJ6485"/>
      <c r="CK6485"/>
      <c r="CL6485"/>
      <c r="CM6485"/>
      <c r="CN6485"/>
      <c r="CO6485"/>
      <c r="CP6485"/>
      <c r="CQ6485"/>
      <c r="CR6485"/>
      <c r="CS6485"/>
      <c r="CT6485"/>
      <c r="CU6485"/>
      <c r="CV6485"/>
    </row>
    <row r="6486" spans="10:100" x14ac:dyDescent="0.25">
      <c r="J6486"/>
      <c r="K6486"/>
      <c r="L6486"/>
      <c r="M6486"/>
      <c r="N6486"/>
      <c r="O6486"/>
      <c r="P6486"/>
      <c r="Q6486"/>
      <c r="R6486"/>
      <c r="S6486"/>
      <c r="T6486"/>
      <c r="U6486"/>
      <c r="V6486"/>
      <c r="W6486"/>
      <c r="X6486"/>
      <c r="Y6486"/>
      <c r="Z6486"/>
      <c r="AA6486"/>
      <c r="AB6486"/>
      <c r="AC6486"/>
      <c r="AD6486"/>
      <c r="AE6486"/>
      <c r="AF6486"/>
      <c r="AG6486"/>
      <c r="AH6486"/>
      <c r="AI6486"/>
      <c r="AJ6486"/>
      <c r="AK6486"/>
      <c r="AL6486"/>
      <c r="AM6486"/>
      <c r="AN6486"/>
      <c r="AO6486"/>
      <c r="AP6486"/>
      <c r="AQ6486"/>
      <c r="AR6486"/>
      <c r="AS6486"/>
      <c r="AT6486"/>
      <c r="AU6486"/>
      <c r="AV6486"/>
      <c r="AW6486"/>
      <c r="AX6486"/>
      <c r="AY6486"/>
      <c r="AZ6486"/>
      <c r="BA6486"/>
      <c r="BB6486"/>
      <c r="BC6486"/>
      <c r="BD6486"/>
      <c r="BE6486"/>
      <c r="BF6486"/>
      <c r="BG6486"/>
      <c r="BH6486"/>
      <c r="BI6486"/>
      <c r="BJ6486"/>
      <c r="BK6486"/>
      <c r="BL6486"/>
      <c r="BM6486"/>
      <c r="BN6486"/>
      <c r="BO6486"/>
      <c r="BP6486"/>
      <c r="BQ6486"/>
      <c r="BR6486"/>
      <c r="BS6486"/>
      <c r="BT6486"/>
      <c r="BU6486"/>
      <c r="BV6486"/>
      <c r="BW6486"/>
      <c r="BX6486"/>
      <c r="BY6486"/>
      <c r="BZ6486"/>
      <c r="CA6486"/>
      <c r="CB6486"/>
      <c r="CC6486"/>
      <c r="CD6486"/>
      <c r="CE6486"/>
      <c r="CF6486"/>
      <c r="CG6486"/>
      <c r="CH6486"/>
      <c r="CI6486"/>
      <c r="CJ6486"/>
      <c r="CK6486"/>
      <c r="CL6486"/>
      <c r="CM6486"/>
      <c r="CN6486"/>
      <c r="CO6486"/>
      <c r="CP6486"/>
      <c r="CQ6486"/>
      <c r="CR6486"/>
      <c r="CS6486"/>
      <c r="CT6486"/>
      <c r="CU6486"/>
      <c r="CV6486"/>
    </row>
    <row r="6487" spans="10:100" x14ac:dyDescent="0.25">
      <c r="J6487"/>
      <c r="K6487"/>
      <c r="L6487"/>
      <c r="M6487"/>
      <c r="N6487"/>
      <c r="O6487"/>
      <c r="P6487"/>
      <c r="Q6487"/>
      <c r="R6487"/>
      <c r="S6487"/>
      <c r="T6487"/>
      <c r="U6487"/>
      <c r="V6487"/>
      <c r="W6487"/>
      <c r="X6487"/>
      <c r="Y6487"/>
      <c r="Z6487"/>
      <c r="AA6487"/>
      <c r="AB6487"/>
      <c r="AC6487"/>
      <c r="AD6487"/>
      <c r="AE6487"/>
      <c r="AF6487"/>
      <c r="AG6487"/>
      <c r="AH6487"/>
      <c r="AI6487"/>
      <c r="AJ6487"/>
      <c r="AK6487"/>
      <c r="AL6487"/>
      <c r="AM6487"/>
      <c r="AN6487"/>
      <c r="AO6487"/>
      <c r="AP6487"/>
      <c r="AQ6487"/>
      <c r="AR6487"/>
      <c r="AS6487"/>
      <c r="AT6487"/>
      <c r="AU6487"/>
      <c r="AV6487"/>
      <c r="AW6487"/>
      <c r="AX6487"/>
      <c r="AY6487"/>
      <c r="AZ6487"/>
      <c r="BA6487"/>
      <c r="BB6487"/>
      <c r="BC6487"/>
      <c r="BD6487"/>
      <c r="BE6487"/>
      <c r="BF6487"/>
      <c r="BG6487"/>
      <c r="BH6487"/>
      <c r="BI6487"/>
      <c r="BJ6487"/>
      <c r="BK6487"/>
      <c r="BL6487"/>
      <c r="BM6487"/>
      <c r="BN6487"/>
      <c r="BO6487"/>
      <c r="BP6487"/>
      <c r="BQ6487"/>
      <c r="BR6487"/>
      <c r="BS6487"/>
      <c r="BT6487"/>
      <c r="BU6487"/>
      <c r="BV6487"/>
      <c r="BW6487"/>
      <c r="BX6487"/>
      <c r="BY6487"/>
      <c r="BZ6487"/>
      <c r="CA6487"/>
      <c r="CB6487"/>
      <c r="CC6487"/>
      <c r="CD6487"/>
      <c r="CE6487"/>
      <c r="CF6487"/>
      <c r="CG6487"/>
      <c r="CH6487"/>
      <c r="CI6487"/>
      <c r="CJ6487"/>
      <c r="CK6487"/>
      <c r="CL6487"/>
      <c r="CM6487"/>
      <c r="CN6487"/>
      <c r="CO6487"/>
      <c r="CP6487"/>
      <c r="CQ6487"/>
      <c r="CR6487"/>
      <c r="CS6487"/>
      <c r="CT6487"/>
      <c r="CU6487"/>
      <c r="CV6487"/>
    </row>
    <row r="6488" spans="10:100" x14ac:dyDescent="0.25">
      <c r="J6488"/>
      <c r="K6488"/>
      <c r="L6488"/>
      <c r="M6488"/>
      <c r="N6488"/>
      <c r="O6488"/>
      <c r="P6488"/>
      <c r="Q6488"/>
      <c r="R6488"/>
      <c r="S6488"/>
      <c r="T6488"/>
      <c r="U6488"/>
      <c r="V6488"/>
      <c r="W6488"/>
      <c r="X6488"/>
      <c r="Y6488"/>
      <c r="Z6488"/>
      <c r="AA6488"/>
      <c r="AB6488"/>
      <c r="AC6488"/>
      <c r="AD6488"/>
      <c r="AE6488"/>
      <c r="AF6488"/>
      <c r="AG6488"/>
      <c r="AH6488"/>
      <c r="AI6488"/>
      <c r="AJ6488"/>
      <c r="AK6488"/>
      <c r="AL6488"/>
      <c r="AM6488"/>
      <c r="AN6488"/>
      <c r="AO6488"/>
      <c r="AP6488"/>
      <c r="AQ6488"/>
      <c r="AR6488"/>
      <c r="AS6488"/>
      <c r="AT6488"/>
      <c r="AU6488"/>
      <c r="AV6488"/>
      <c r="AW6488"/>
      <c r="AX6488"/>
      <c r="AY6488"/>
      <c r="AZ6488"/>
      <c r="BA6488"/>
      <c r="BB6488"/>
      <c r="BC6488"/>
      <c r="BD6488"/>
      <c r="BE6488"/>
      <c r="BF6488"/>
      <c r="BG6488"/>
      <c r="BH6488"/>
      <c r="BI6488"/>
      <c r="BJ6488"/>
      <c r="BK6488"/>
      <c r="BL6488"/>
      <c r="BM6488"/>
      <c r="BN6488"/>
      <c r="BO6488"/>
      <c r="BP6488"/>
      <c r="BQ6488"/>
      <c r="BR6488"/>
      <c r="BS6488"/>
      <c r="BT6488"/>
      <c r="BU6488"/>
      <c r="BV6488"/>
      <c r="BW6488"/>
      <c r="BX6488"/>
      <c r="BY6488"/>
      <c r="BZ6488"/>
      <c r="CA6488"/>
      <c r="CB6488"/>
      <c r="CC6488"/>
      <c r="CD6488"/>
      <c r="CE6488"/>
      <c r="CF6488"/>
      <c r="CG6488"/>
      <c r="CH6488"/>
      <c r="CI6488"/>
      <c r="CJ6488"/>
      <c r="CK6488"/>
      <c r="CL6488"/>
      <c r="CM6488"/>
      <c r="CN6488"/>
      <c r="CO6488"/>
      <c r="CP6488"/>
      <c r="CQ6488"/>
      <c r="CR6488"/>
      <c r="CS6488"/>
      <c r="CT6488"/>
      <c r="CU6488"/>
      <c r="CV6488"/>
    </row>
    <row r="6489" spans="10:100" x14ac:dyDescent="0.25">
      <c r="J6489"/>
      <c r="K6489"/>
      <c r="L6489"/>
      <c r="M6489"/>
      <c r="N6489"/>
      <c r="O6489"/>
      <c r="P6489"/>
      <c r="Q6489"/>
      <c r="R6489"/>
      <c r="S6489"/>
      <c r="T6489"/>
      <c r="U6489"/>
      <c r="V6489"/>
      <c r="W6489"/>
      <c r="X6489"/>
      <c r="Y6489"/>
      <c r="Z6489"/>
      <c r="AA6489"/>
      <c r="AB6489"/>
      <c r="AC6489"/>
      <c r="AD6489"/>
      <c r="AE6489"/>
      <c r="AF6489"/>
      <c r="AG6489"/>
      <c r="AH6489"/>
      <c r="AI6489"/>
      <c r="AJ6489"/>
      <c r="AK6489"/>
      <c r="AL6489"/>
      <c r="AM6489"/>
      <c r="AN6489"/>
      <c r="AO6489"/>
      <c r="AP6489"/>
      <c r="AQ6489"/>
      <c r="AR6489"/>
      <c r="AS6489"/>
      <c r="AT6489"/>
      <c r="AU6489"/>
      <c r="AV6489"/>
      <c r="AW6489"/>
      <c r="AX6489"/>
      <c r="AY6489"/>
      <c r="AZ6489"/>
      <c r="BA6489"/>
      <c r="BB6489"/>
      <c r="BC6489"/>
      <c r="BD6489"/>
      <c r="BE6489"/>
      <c r="BF6489"/>
      <c r="BG6489"/>
      <c r="BH6489"/>
      <c r="BI6489"/>
      <c r="BJ6489"/>
      <c r="BK6489"/>
      <c r="BL6489"/>
      <c r="BM6489"/>
      <c r="BN6489"/>
      <c r="BO6489"/>
      <c r="BP6489"/>
      <c r="BQ6489"/>
      <c r="BR6489"/>
      <c r="BS6489"/>
      <c r="BT6489"/>
      <c r="BU6489"/>
      <c r="BV6489"/>
      <c r="BW6489"/>
      <c r="BX6489"/>
      <c r="BY6489"/>
      <c r="BZ6489"/>
      <c r="CA6489"/>
      <c r="CB6489"/>
      <c r="CC6489"/>
      <c r="CD6489"/>
      <c r="CE6489"/>
      <c r="CF6489"/>
      <c r="CG6489"/>
      <c r="CH6489"/>
      <c r="CI6489"/>
      <c r="CJ6489"/>
      <c r="CK6489"/>
      <c r="CL6489"/>
      <c r="CM6489"/>
      <c r="CN6489"/>
      <c r="CO6489"/>
      <c r="CP6489"/>
      <c r="CQ6489"/>
      <c r="CR6489"/>
      <c r="CS6489"/>
      <c r="CT6489"/>
      <c r="CU6489"/>
      <c r="CV6489"/>
    </row>
    <row r="6490" spans="10:100" x14ac:dyDescent="0.25">
      <c r="J6490"/>
      <c r="K6490"/>
      <c r="L6490"/>
      <c r="M6490"/>
      <c r="N6490"/>
      <c r="O6490"/>
      <c r="P6490"/>
      <c r="Q6490"/>
      <c r="R6490"/>
      <c r="S6490"/>
      <c r="T6490"/>
      <c r="U6490"/>
      <c r="V6490"/>
      <c r="W6490"/>
      <c r="X6490"/>
      <c r="Y6490"/>
      <c r="Z6490"/>
      <c r="AA6490"/>
      <c r="AB6490"/>
      <c r="AC6490"/>
      <c r="AD6490"/>
      <c r="AE6490"/>
      <c r="AF6490"/>
      <c r="AG6490"/>
      <c r="AH6490"/>
      <c r="AI6490"/>
      <c r="AJ6490"/>
      <c r="AK6490"/>
      <c r="AL6490"/>
      <c r="AM6490"/>
      <c r="AN6490"/>
      <c r="AO6490"/>
      <c r="AP6490"/>
      <c r="AQ6490"/>
      <c r="AR6490"/>
      <c r="AS6490"/>
      <c r="AT6490"/>
      <c r="AU6490"/>
      <c r="AV6490"/>
      <c r="AW6490"/>
      <c r="AX6490"/>
      <c r="AY6490"/>
      <c r="AZ6490"/>
      <c r="BA6490"/>
      <c r="BB6490"/>
      <c r="BC6490"/>
      <c r="BD6490"/>
      <c r="BE6490"/>
      <c r="BF6490"/>
      <c r="BG6490"/>
      <c r="BH6490"/>
      <c r="BI6490"/>
      <c r="BJ6490"/>
      <c r="BK6490"/>
      <c r="BL6490"/>
      <c r="BM6490"/>
      <c r="BN6490"/>
      <c r="BO6490"/>
      <c r="BP6490"/>
      <c r="BQ6490"/>
      <c r="BR6490"/>
      <c r="BS6490"/>
      <c r="BT6490"/>
      <c r="BU6490"/>
      <c r="BV6490"/>
      <c r="BW6490"/>
      <c r="BX6490"/>
      <c r="BY6490"/>
      <c r="BZ6490"/>
      <c r="CA6490"/>
      <c r="CB6490"/>
      <c r="CC6490"/>
      <c r="CD6490"/>
      <c r="CE6490"/>
      <c r="CF6490"/>
      <c r="CG6490"/>
      <c r="CH6490"/>
      <c r="CI6490"/>
      <c r="CJ6490"/>
      <c r="CK6490"/>
      <c r="CL6490"/>
      <c r="CM6490"/>
      <c r="CN6490"/>
      <c r="CO6490"/>
      <c r="CP6490"/>
      <c r="CQ6490"/>
      <c r="CR6490"/>
      <c r="CS6490"/>
      <c r="CT6490"/>
      <c r="CU6490"/>
      <c r="CV6490"/>
    </row>
    <row r="6491" spans="10:100" x14ac:dyDescent="0.25">
      <c r="J6491"/>
      <c r="K6491"/>
      <c r="L6491"/>
      <c r="M6491"/>
      <c r="N6491"/>
      <c r="O6491"/>
      <c r="P6491"/>
      <c r="Q6491"/>
      <c r="R6491"/>
      <c r="S6491"/>
      <c r="T6491"/>
      <c r="U6491"/>
      <c r="V6491"/>
      <c r="W6491"/>
      <c r="X6491"/>
      <c r="Y6491"/>
      <c r="Z6491"/>
      <c r="AA6491"/>
      <c r="AB6491"/>
      <c r="AC6491"/>
      <c r="AD6491"/>
      <c r="AE6491"/>
      <c r="AF6491"/>
      <c r="AG6491"/>
      <c r="AH6491"/>
      <c r="AI6491"/>
      <c r="AJ6491"/>
      <c r="AK6491"/>
      <c r="AL6491"/>
      <c r="AM6491"/>
      <c r="AN6491"/>
      <c r="AO6491"/>
      <c r="AP6491"/>
      <c r="AQ6491"/>
      <c r="AR6491"/>
      <c r="AS6491"/>
      <c r="AT6491"/>
      <c r="AU6491"/>
      <c r="AV6491"/>
      <c r="AW6491"/>
      <c r="AX6491"/>
      <c r="AY6491"/>
      <c r="AZ6491"/>
      <c r="BA6491"/>
      <c r="BB6491"/>
      <c r="BC6491"/>
      <c r="BD6491"/>
      <c r="BE6491"/>
      <c r="BF6491"/>
      <c r="BG6491"/>
      <c r="BH6491"/>
      <c r="BI6491"/>
      <c r="BJ6491"/>
      <c r="BK6491"/>
      <c r="BL6491"/>
      <c r="BM6491"/>
      <c r="BN6491"/>
      <c r="BO6491"/>
      <c r="BP6491"/>
      <c r="BQ6491"/>
      <c r="BR6491"/>
      <c r="BS6491"/>
      <c r="BT6491"/>
      <c r="BU6491"/>
      <c r="BV6491"/>
      <c r="BW6491"/>
      <c r="BX6491"/>
      <c r="BY6491"/>
      <c r="BZ6491"/>
      <c r="CA6491"/>
      <c r="CB6491"/>
      <c r="CC6491"/>
      <c r="CD6491"/>
      <c r="CE6491"/>
      <c r="CF6491"/>
      <c r="CG6491"/>
      <c r="CH6491"/>
      <c r="CI6491"/>
      <c r="CJ6491"/>
      <c r="CK6491"/>
      <c r="CL6491"/>
      <c r="CM6491"/>
      <c r="CN6491"/>
      <c r="CO6491"/>
      <c r="CP6491"/>
      <c r="CQ6491"/>
      <c r="CR6491"/>
      <c r="CS6491"/>
      <c r="CT6491"/>
      <c r="CU6491"/>
      <c r="CV6491"/>
    </row>
    <row r="6492" spans="10:100" x14ac:dyDescent="0.25">
      <c r="J6492"/>
      <c r="K6492"/>
      <c r="L6492"/>
      <c r="M6492"/>
      <c r="N6492"/>
      <c r="O6492"/>
      <c r="P6492"/>
      <c r="Q6492"/>
      <c r="R6492"/>
      <c r="S6492"/>
      <c r="T6492"/>
      <c r="U6492"/>
      <c r="V6492"/>
      <c r="W6492"/>
      <c r="X6492"/>
      <c r="Y6492"/>
      <c r="Z6492"/>
      <c r="AA6492"/>
      <c r="AB6492"/>
      <c r="AC6492"/>
      <c r="AD6492"/>
      <c r="AE6492"/>
      <c r="AF6492"/>
      <c r="AG6492"/>
      <c r="AH6492"/>
      <c r="AI6492"/>
      <c r="AJ6492"/>
      <c r="AK6492"/>
      <c r="AL6492"/>
      <c r="AM6492"/>
      <c r="AN6492"/>
      <c r="AO6492"/>
      <c r="AP6492"/>
      <c r="AQ6492"/>
      <c r="AR6492"/>
      <c r="AS6492"/>
      <c r="AT6492"/>
      <c r="AU6492"/>
      <c r="AV6492"/>
      <c r="AW6492"/>
      <c r="AX6492"/>
      <c r="AY6492"/>
      <c r="AZ6492"/>
      <c r="BA6492"/>
      <c r="BB6492"/>
      <c r="BC6492"/>
      <c r="BD6492"/>
      <c r="BE6492"/>
      <c r="BF6492"/>
      <c r="BG6492"/>
      <c r="BH6492"/>
      <c r="BI6492"/>
      <c r="BJ6492"/>
      <c r="BK6492"/>
      <c r="BL6492"/>
      <c r="BM6492"/>
      <c r="BN6492"/>
      <c r="BO6492"/>
      <c r="BP6492"/>
      <c r="BQ6492"/>
      <c r="BR6492"/>
      <c r="BS6492"/>
      <c r="BT6492"/>
      <c r="BU6492"/>
      <c r="BV6492"/>
      <c r="BW6492"/>
      <c r="BX6492"/>
      <c r="BY6492"/>
      <c r="BZ6492"/>
      <c r="CA6492"/>
      <c r="CB6492"/>
      <c r="CC6492"/>
      <c r="CD6492"/>
      <c r="CE6492"/>
      <c r="CF6492"/>
      <c r="CG6492"/>
      <c r="CH6492"/>
      <c r="CI6492"/>
      <c r="CJ6492"/>
      <c r="CK6492"/>
      <c r="CL6492"/>
      <c r="CM6492"/>
      <c r="CN6492"/>
      <c r="CO6492"/>
      <c r="CP6492"/>
      <c r="CQ6492"/>
      <c r="CR6492"/>
      <c r="CS6492"/>
      <c r="CT6492"/>
      <c r="CU6492"/>
      <c r="CV6492"/>
    </row>
    <row r="6493" spans="10:100" x14ac:dyDescent="0.25">
      <c r="J6493"/>
      <c r="K6493"/>
      <c r="L6493"/>
      <c r="M6493"/>
      <c r="N6493"/>
      <c r="O6493"/>
      <c r="P6493"/>
      <c r="Q6493"/>
      <c r="R6493"/>
      <c r="S6493"/>
      <c r="T6493"/>
      <c r="U6493"/>
      <c r="V6493"/>
      <c r="W6493"/>
      <c r="X6493"/>
      <c r="Y6493"/>
      <c r="Z6493"/>
      <c r="AA6493"/>
      <c r="AB6493"/>
      <c r="AC6493"/>
      <c r="AD6493"/>
      <c r="AE6493"/>
      <c r="AF6493"/>
      <c r="AG6493"/>
      <c r="AH6493"/>
      <c r="AI6493"/>
      <c r="AJ6493"/>
      <c r="AK6493"/>
      <c r="AL6493"/>
      <c r="AM6493"/>
      <c r="AN6493"/>
      <c r="AO6493"/>
      <c r="AP6493"/>
      <c r="AQ6493"/>
      <c r="AR6493"/>
      <c r="AS6493"/>
      <c r="AT6493"/>
      <c r="AU6493"/>
      <c r="AV6493"/>
      <c r="AW6493"/>
      <c r="AX6493"/>
      <c r="AY6493"/>
      <c r="AZ6493"/>
      <c r="BA6493"/>
      <c r="BB6493"/>
      <c r="BC6493"/>
      <c r="BD6493"/>
      <c r="BE6493"/>
      <c r="BF6493"/>
      <c r="BG6493"/>
      <c r="BH6493"/>
      <c r="BI6493"/>
      <c r="BJ6493"/>
      <c r="BK6493"/>
      <c r="BL6493"/>
      <c r="BM6493"/>
      <c r="BN6493"/>
      <c r="BO6493"/>
      <c r="BP6493"/>
      <c r="BQ6493"/>
      <c r="BR6493"/>
      <c r="BS6493"/>
      <c r="BT6493"/>
      <c r="BU6493"/>
      <c r="BV6493"/>
      <c r="BW6493"/>
      <c r="BX6493"/>
      <c r="BY6493"/>
      <c r="BZ6493"/>
      <c r="CA6493"/>
      <c r="CB6493"/>
      <c r="CC6493"/>
      <c r="CD6493"/>
      <c r="CE6493"/>
      <c r="CF6493"/>
      <c r="CG6493"/>
      <c r="CH6493"/>
      <c r="CI6493"/>
      <c r="CJ6493"/>
      <c r="CK6493"/>
      <c r="CL6493"/>
      <c r="CM6493"/>
      <c r="CN6493"/>
      <c r="CO6493"/>
      <c r="CP6493"/>
      <c r="CQ6493"/>
      <c r="CR6493"/>
      <c r="CS6493"/>
      <c r="CT6493"/>
      <c r="CU6493"/>
      <c r="CV6493"/>
    </row>
    <row r="6494" spans="10:100" x14ac:dyDescent="0.25">
      <c r="J6494"/>
      <c r="K6494"/>
      <c r="L6494"/>
      <c r="M6494"/>
      <c r="N6494"/>
      <c r="O6494"/>
      <c r="P6494"/>
      <c r="Q6494"/>
      <c r="R6494"/>
      <c r="S6494"/>
      <c r="T6494"/>
      <c r="U6494"/>
      <c r="V6494"/>
      <c r="W6494"/>
      <c r="X6494"/>
      <c r="Y6494"/>
      <c r="Z6494"/>
      <c r="AA6494"/>
      <c r="AB6494"/>
      <c r="AC6494"/>
      <c r="AD6494"/>
      <c r="AE6494"/>
      <c r="AF6494"/>
      <c r="AG6494"/>
      <c r="AH6494"/>
      <c r="AI6494"/>
      <c r="AJ6494"/>
      <c r="AK6494"/>
      <c r="AL6494"/>
      <c r="AM6494"/>
      <c r="AN6494"/>
      <c r="AO6494"/>
      <c r="AP6494"/>
      <c r="AQ6494"/>
      <c r="AR6494"/>
      <c r="AS6494"/>
      <c r="AT6494"/>
      <c r="AU6494"/>
      <c r="AV6494"/>
      <c r="AW6494"/>
      <c r="AX6494"/>
      <c r="AY6494"/>
      <c r="AZ6494"/>
      <c r="BA6494"/>
      <c r="BB6494"/>
      <c r="BC6494"/>
      <c r="BD6494"/>
      <c r="BE6494"/>
      <c r="BF6494"/>
      <c r="BG6494"/>
      <c r="BH6494"/>
      <c r="BI6494"/>
      <c r="BJ6494"/>
      <c r="BK6494"/>
      <c r="BL6494"/>
      <c r="BM6494"/>
      <c r="BN6494"/>
      <c r="BO6494"/>
      <c r="BP6494"/>
      <c r="BQ6494"/>
      <c r="BR6494"/>
      <c r="BS6494"/>
      <c r="BT6494"/>
      <c r="BU6494"/>
      <c r="BV6494"/>
      <c r="BW6494"/>
      <c r="BX6494"/>
      <c r="BY6494"/>
      <c r="BZ6494"/>
      <c r="CA6494"/>
      <c r="CB6494"/>
      <c r="CC6494"/>
      <c r="CD6494"/>
      <c r="CE6494"/>
      <c r="CF6494"/>
      <c r="CG6494"/>
      <c r="CH6494"/>
      <c r="CI6494"/>
      <c r="CJ6494"/>
      <c r="CK6494"/>
      <c r="CL6494"/>
      <c r="CM6494"/>
      <c r="CN6494"/>
      <c r="CO6494"/>
      <c r="CP6494"/>
      <c r="CQ6494"/>
      <c r="CR6494"/>
      <c r="CS6494"/>
      <c r="CT6494"/>
      <c r="CU6494"/>
      <c r="CV6494"/>
    </row>
    <row r="6495" spans="10:100" x14ac:dyDescent="0.25">
      <c r="J6495"/>
      <c r="K6495"/>
      <c r="L6495"/>
      <c r="M6495"/>
      <c r="N6495"/>
      <c r="O6495"/>
      <c r="P6495"/>
      <c r="Q6495"/>
      <c r="R6495"/>
      <c r="S6495"/>
      <c r="T6495"/>
      <c r="U6495"/>
      <c r="V6495"/>
      <c r="W6495"/>
      <c r="X6495"/>
      <c r="Y6495"/>
      <c r="Z6495"/>
      <c r="AA6495"/>
      <c r="AB6495"/>
      <c r="AC6495"/>
      <c r="AD6495"/>
      <c r="AE6495"/>
      <c r="AF6495"/>
      <c r="AG6495"/>
      <c r="AH6495"/>
      <c r="AI6495"/>
      <c r="AJ6495"/>
      <c r="AK6495"/>
      <c r="AL6495"/>
      <c r="AM6495"/>
      <c r="AN6495"/>
      <c r="AO6495"/>
      <c r="AP6495"/>
      <c r="AQ6495"/>
      <c r="AR6495"/>
      <c r="AS6495"/>
      <c r="AT6495"/>
      <c r="AU6495"/>
      <c r="AV6495"/>
      <c r="AW6495"/>
      <c r="AX6495"/>
      <c r="AY6495"/>
      <c r="AZ6495"/>
      <c r="BA6495"/>
      <c r="BB6495"/>
      <c r="BC6495"/>
      <c r="BD6495"/>
      <c r="BE6495"/>
      <c r="BF6495"/>
      <c r="BG6495"/>
      <c r="BH6495"/>
      <c r="BI6495"/>
      <c r="BJ6495"/>
      <c r="BK6495"/>
      <c r="BL6495"/>
      <c r="BM6495"/>
      <c r="BN6495"/>
      <c r="BO6495"/>
      <c r="BP6495"/>
      <c r="BQ6495"/>
      <c r="BR6495"/>
      <c r="BS6495"/>
      <c r="BT6495"/>
      <c r="BU6495"/>
      <c r="BV6495"/>
      <c r="BW6495"/>
      <c r="BX6495"/>
      <c r="BY6495"/>
      <c r="BZ6495"/>
      <c r="CA6495"/>
      <c r="CB6495"/>
      <c r="CC6495"/>
      <c r="CD6495"/>
      <c r="CE6495"/>
      <c r="CF6495"/>
      <c r="CG6495"/>
      <c r="CH6495"/>
      <c r="CI6495"/>
      <c r="CJ6495"/>
      <c r="CK6495"/>
      <c r="CL6495"/>
      <c r="CM6495"/>
      <c r="CN6495"/>
      <c r="CO6495"/>
      <c r="CP6495"/>
      <c r="CQ6495"/>
      <c r="CR6495"/>
      <c r="CS6495"/>
      <c r="CT6495"/>
      <c r="CU6495"/>
      <c r="CV6495"/>
    </row>
    <row r="6496" spans="10:100" x14ac:dyDescent="0.25">
      <c r="J6496"/>
      <c r="K6496"/>
      <c r="L6496"/>
      <c r="M6496"/>
      <c r="N6496"/>
      <c r="O6496"/>
      <c r="P6496"/>
      <c r="Q6496"/>
      <c r="R6496"/>
      <c r="S6496"/>
      <c r="T6496"/>
      <c r="U6496"/>
      <c r="V6496"/>
      <c r="W6496"/>
      <c r="X6496"/>
      <c r="Y6496"/>
      <c r="Z6496"/>
      <c r="AA6496"/>
      <c r="AB6496"/>
      <c r="AC6496"/>
      <c r="AD6496"/>
      <c r="AE6496"/>
      <c r="AF6496"/>
      <c r="AG6496"/>
      <c r="AH6496"/>
      <c r="AI6496"/>
      <c r="AJ6496"/>
      <c r="AK6496"/>
      <c r="AL6496"/>
      <c r="AM6496"/>
      <c r="AN6496"/>
      <c r="AO6496"/>
      <c r="AP6496"/>
      <c r="AQ6496"/>
      <c r="AR6496"/>
      <c r="AS6496"/>
      <c r="AT6496"/>
      <c r="AU6496"/>
      <c r="AV6496"/>
      <c r="AW6496"/>
      <c r="AX6496"/>
      <c r="AY6496"/>
      <c r="AZ6496"/>
      <c r="BA6496"/>
      <c r="BB6496"/>
      <c r="BC6496"/>
      <c r="BD6496"/>
      <c r="BE6496"/>
      <c r="BF6496"/>
      <c r="BG6496"/>
      <c r="BH6496"/>
      <c r="BI6496"/>
      <c r="BJ6496"/>
      <c r="BK6496"/>
      <c r="BL6496"/>
      <c r="BM6496"/>
      <c r="BN6496"/>
      <c r="BO6496"/>
      <c r="BP6496"/>
      <c r="BQ6496"/>
      <c r="BR6496"/>
      <c r="BS6496"/>
      <c r="BT6496"/>
      <c r="BU6496"/>
      <c r="BV6496"/>
      <c r="BW6496"/>
      <c r="BX6496"/>
      <c r="BY6496"/>
      <c r="BZ6496"/>
      <c r="CA6496"/>
      <c r="CB6496"/>
      <c r="CC6496"/>
      <c r="CD6496"/>
      <c r="CE6496"/>
      <c r="CF6496"/>
      <c r="CG6496"/>
      <c r="CH6496"/>
      <c r="CI6496"/>
      <c r="CJ6496"/>
      <c r="CK6496"/>
      <c r="CL6496"/>
      <c r="CM6496"/>
      <c r="CN6496"/>
      <c r="CO6496"/>
      <c r="CP6496"/>
      <c r="CQ6496"/>
      <c r="CR6496"/>
      <c r="CS6496"/>
      <c r="CT6496"/>
      <c r="CU6496"/>
      <c r="CV6496"/>
    </row>
    <row r="6497" spans="10:100" x14ac:dyDescent="0.25">
      <c r="J6497"/>
      <c r="K6497"/>
      <c r="L6497"/>
      <c r="M6497"/>
      <c r="N6497"/>
      <c r="O6497"/>
      <c r="P6497"/>
      <c r="Q6497"/>
      <c r="R6497"/>
      <c r="S6497"/>
      <c r="T6497"/>
      <c r="U6497"/>
      <c r="V6497"/>
      <c r="W6497"/>
      <c r="X6497"/>
      <c r="Y6497"/>
      <c r="Z6497"/>
      <c r="AA6497"/>
      <c r="AB6497"/>
      <c r="AC6497"/>
      <c r="AD6497"/>
      <c r="AE6497"/>
      <c r="AF6497"/>
      <c r="AG6497"/>
      <c r="AH6497"/>
      <c r="AI6497"/>
      <c r="AJ6497"/>
      <c r="AK6497"/>
      <c r="AL6497"/>
      <c r="AM6497"/>
      <c r="AN6497"/>
      <c r="AO6497"/>
      <c r="AP6497"/>
      <c r="AQ6497"/>
      <c r="AR6497"/>
      <c r="AS6497"/>
      <c r="AT6497"/>
      <c r="AU6497"/>
      <c r="AV6497"/>
      <c r="AW6497"/>
      <c r="AX6497"/>
      <c r="AY6497"/>
      <c r="AZ6497"/>
      <c r="BA6497"/>
      <c r="BB6497"/>
      <c r="BC6497"/>
      <c r="BD6497"/>
      <c r="BE6497"/>
      <c r="BF6497"/>
      <c r="BG6497"/>
      <c r="BH6497"/>
      <c r="BI6497"/>
      <c r="BJ6497"/>
      <c r="BK6497"/>
      <c r="BL6497"/>
      <c r="BM6497"/>
      <c r="BN6497"/>
      <c r="BO6497"/>
      <c r="BP6497"/>
      <c r="BQ6497"/>
      <c r="BR6497"/>
      <c r="BS6497"/>
      <c r="BT6497"/>
      <c r="BU6497"/>
      <c r="BV6497"/>
      <c r="BW6497"/>
      <c r="BX6497"/>
      <c r="BY6497"/>
      <c r="BZ6497"/>
      <c r="CA6497"/>
      <c r="CB6497"/>
      <c r="CC6497"/>
      <c r="CD6497"/>
      <c r="CE6497"/>
      <c r="CF6497"/>
      <c r="CG6497"/>
      <c r="CH6497"/>
      <c r="CI6497"/>
      <c r="CJ6497"/>
      <c r="CK6497"/>
      <c r="CL6497"/>
      <c r="CM6497"/>
      <c r="CN6497"/>
      <c r="CO6497"/>
      <c r="CP6497"/>
      <c r="CQ6497"/>
      <c r="CR6497"/>
      <c r="CS6497"/>
      <c r="CT6497"/>
      <c r="CU6497"/>
      <c r="CV6497"/>
    </row>
    <row r="6498" spans="10:100" x14ac:dyDescent="0.25">
      <c r="J6498"/>
      <c r="K6498"/>
      <c r="L6498"/>
      <c r="M6498"/>
      <c r="N6498"/>
      <c r="O6498"/>
      <c r="P6498"/>
      <c r="Q6498"/>
      <c r="R6498"/>
      <c r="S6498"/>
      <c r="T6498"/>
      <c r="U6498"/>
      <c r="V6498"/>
      <c r="W6498"/>
      <c r="X6498"/>
      <c r="Y6498"/>
      <c r="Z6498"/>
      <c r="AA6498"/>
      <c r="AB6498"/>
      <c r="AC6498"/>
      <c r="AD6498"/>
      <c r="AE6498"/>
      <c r="AF6498"/>
      <c r="AG6498"/>
      <c r="AH6498"/>
      <c r="AI6498"/>
      <c r="AJ6498"/>
      <c r="AK6498"/>
      <c r="AL6498"/>
      <c r="AM6498"/>
      <c r="AN6498"/>
      <c r="AO6498"/>
      <c r="AP6498"/>
      <c r="AQ6498"/>
      <c r="AR6498"/>
      <c r="AS6498"/>
      <c r="AT6498"/>
      <c r="AU6498"/>
      <c r="AV6498"/>
      <c r="AW6498"/>
      <c r="AX6498"/>
      <c r="AY6498"/>
      <c r="AZ6498"/>
      <c r="BA6498"/>
      <c r="BB6498"/>
      <c r="BC6498"/>
      <c r="BD6498"/>
      <c r="BE6498"/>
      <c r="BF6498"/>
      <c r="BG6498"/>
      <c r="BH6498"/>
      <c r="BI6498"/>
      <c r="BJ6498"/>
      <c r="BK6498"/>
      <c r="BL6498"/>
      <c r="BM6498"/>
      <c r="BN6498"/>
      <c r="BO6498"/>
      <c r="BP6498"/>
      <c r="BQ6498"/>
      <c r="BR6498"/>
      <c r="BS6498"/>
      <c r="BT6498"/>
      <c r="BU6498"/>
      <c r="BV6498"/>
      <c r="BW6498"/>
      <c r="BX6498"/>
      <c r="BY6498"/>
      <c r="BZ6498"/>
      <c r="CA6498"/>
      <c r="CB6498"/>
      <c r="CC6498"/>
      <c r="CD6498"/>
      <c r="CE6498"/>
      <c r="CF6498"/>
      <c r="CG6498"/>
      <c r="CH6498"/>
      <c r="CI6498"/>
      <c r="CJ6498"/>
      <c r="CK6498"/>
      <c r="CL6498"/>
      <c r="CM6498"/>
      <c r="CN6498"/>
      <c r="CO6498"/>
      <c r="CP6498"/>
      <c r="CQ6498"/>
      <c r="CR6498"/>
      <c r="CS6498"/>
      <c r="CT6498"/>
      <c r="CU6498"/>
      <c r="CV6498"/>
    </row>
    <row r="6499" spans="10:100" x14ac:dyDescent="0.25">
      <c r="J6499"/>
      <c r="K6499"/>
      <c r="L6499"/>
      <c r="M6499"/>
      <c r="N6499"/>
      <c r="O6499"/>
      <c r="P6499"/>
      <c r="Q6499"/>
      <c r="R6499"/>
      <c r="S6499"/>
      <c r="T6499"/>
      <c r="U6499"/>
      <c r="V6499"/>
      <c r="W6499"/>
      <c r="X6499"/>
      <c r="Y6499"/>
      <c r="Z6499"/>
      <c r="AA6499"/>
      <c r="AB6499"/>
      <c r="AC6499"/>
      <c r="AD6499"/>
      <c r="AE6499"/>
      <c r="AF6499"/>
      <c r="AG6499"/>
      <c r="AH6499"/>
      <c r="AI6499"/>
      <c r="AJ6499"/>
      <c r="AK6499"/>
      <c r="AL6499"/>
      <c r="AM6499"/>
      <c r="AN6499"/>
      <c r="AO6499"/>
      <c r="AP6499"/>
      <c r="AQ6499"/>
      <c r="AR6499"/>
      <c r="AS6499"/>
      <c r="AT6499"/>
      <c r="AU6499"/>
      <c r="AV6499"/>
      <c r="AW6499"/>
      <c r="AX6499"/>
      <c r="AY6499"/>
      <c r="AZ6499"/>
      <c r="BA6499"/>
      <c r="BB6499"/>
      <c r="BC6499"/>
      <c r="BD6499"/>
      <c r="BE6499"/>
      <c r="BF6499"/>
      <c r="BG6499"/>
      <c r="BH6499"/>
      <c r="BI6499"/>
      <c r="BJ6499"/>
      <c r="BK6499"/>
      <c r="BL6499"/>
      <c r="BM6499"/>
      <c r="BN6499"/>
      <c r="BO6499"/>
      <c r="BP6499"/>
      <c r="BQ6499"/>
      <c r="BR6499"/>
      <c r="BS6499"/>
      <c r="BT6499"/>
      <c r="BU6499"/>
      <c r="BV6499"/>
      <c r="BW6499"/>
      <c r="BX6499"/>
      <c r="BY6499"/>
      <c r="BZ6499"/>
      <c r="CA6499"/>
      <c r="CB6499"/>
      <c r="CC6499"/>
      <c r="CD6499"/>
      <c r="CE6499"/>
      <c r="CF6499"/>
      <c r="CG6499"/>
      <c r="CH6499"/>
      <c r="CI6499"/>
      <c r="CJ6499"/>
      <c r="CK6499"/>
      <c r="CL6499"/>
      <c r="CM6499"/>
      <c r="CN6499"/>
      <c r="CO6499"/>
      <c r="CP6499"/>
      <c r="CQ6499"/>
      <c r="CR6499"/>
      <c r="CS6499"/>
      <c r="CT6499"/>
      <c r="CU6499"/>
      <c r="CV6499"/>
    </row>
    <row r="6500" spans="10:100" x14ac:dyDescent="0.25">
      <c r="J6500"/>
      <c r="K6500"/>
      <c r="L6500"/>
      <c r="M6500"/>
      <c r="N6500"/>
      <c r="O6500"/>
      <c r="P6500"/>
      <c r="Q6500"/>
      <c r="R6500"/>
      <c r="S6500"/>
      <c r="T6500"/>
      <c r="U6500"/>
      <c r="V6500"/>
      <c r="W6500"/>
      <c r="X6500"/>
      <c r="Y6500"/>
      <c r="Z6500"/>
      <c r="AA6500"/>
      <c r="AB6500"/>
      <c r="AC6500"/>
      <c r="AD6500"/>
      <c r="AE6500"/>
      <c r="AF6500"/>
      <c r="AG6500"/>
      <c r="AH6500"/>
      <c r="AI6500"/>
      <c r="AJ6500"/>
      <c r="AK6500"/>
      <c r="AL6500"/>
      <c r="AM6500"/>
      <c r="AN6500"/>
      <c r="AO6500"/>
      <c r="AP6500"/>
      <c r="AQ6500"/>
      <c r="AR6500"/>
      <c r="AS6500"/>
      <c r="AT6500"/>
      <c r="AU6500"/>
      <c r="AV6500"/>
      <c r="AW6500"/>
      <c r="AX6500"/>
      <c r="AY6500"/>
      <c r="AZ6500"/>
      <c r="BA6500"/>
      <c r="BB6500"/>
      <c r="BC6500"/>
      <c r="BD6500"/>
      <c r="BE6500"/>
      <c r="BF6500"/>
      <c r="BG6500"/>
      <c r="BH6500"/>
      <c r="BI6500"/>
      <c r="BJ6500"/>
      <c r="BK6500"/>
      <c r="BL6500"/>
      <c r="BM6500"/>
      <c r="BN6500"/>
      <c r="BO6500"/>
      <c r="BP6500"/>
      <c r="BQ6500"/>
      <c r="BR6500"/>
      <c r="BS6500"/>
      <c r="BT6500"/>
      <c r="BU6500"/>
      <c r="BV6500"/>
      <c r="BW6500"/>
      <c r="BX6500"/>
      <c r="BY6500"/>
      <c r="BZ6500"/>
      <c r="CA6500"/>
      <c r="CB6500"/>
      <c r="CC6500"/>
      <c r="CD6500"/>
      <c r="CE6500"/>
      <c r="CF6500"/>
      <c r="CG6500"/>
      <c r="CH6500"/>
      <c r="CI6500"/>
      <c r="CJ6500"/>
      <c r="CK6500"/>
      <c r="CL6500"/>
      <c r="CM6500"/>
      <c r="CN6500"/>
      <c r="CO6500"/>
      <c r="CP6500"/>
      <c r="CQ6500"/>
      <c r="CR6500"/>
      <c r="CS6500"/>
      <c r="CT6500"/>
      <c r="CU6500"/>
      <c r="CV6500"/>
    </row>
    <row r="6501" spans="10:100" x14ac:dyDescent="0.25">
      <c r="J6501"/>
      <c r="K6501"/>
      <c r="L6501"/>
      <c r="M6501"/>
      <c r="N6501"/>
      <c r="O6501"/>
      <c r="P6501"/>
      <c r="Q6501"/>
      <c r="R6501"/>
      <c r="S6501"/>
      <c r="T6501"/>
      <c r="U6501"/>
      <c r="V6501"/>
      <c r="W6501"/>
      <c r="X6501"/>
      <c r="Y6501"/>
      <c r="Z6501"/>
      <c r="AA6501"/>
      <c r="AB6501"/>
      <c r="AC6501"/>
      <c r="AD6501"/>
      <c r="AE6501"/>
      <c r="AF6501"/>
      <c r="AG6501"/>
      <c r="AH6501"/>
      <c r="AI6501"/>
      <c r="AJ6501"/>
      <c r="AK6501"/>
      <c r="AL6501"/>
      <c r="AM6501"/>
      <c r="AN6501"/>
      <c r="AO6501"/>
      <c r="AP6501"/>
      <c r="AQ6501"/>
      <c r="AR6501"/>
      <c r="AS6501"/>
      <c r="AT6501"/>
      <c r="AU6501"/>
      <c r="AV6501"/>
      <c r="AW6501"/>
      <c r="AX6501"/>
      <c r="AY6501"/>
      <c r="AZ6501"/>
      <c r="BA6501"/>
      <c r="BB6501"/>
      <c r="BC6501"/>
      <c r="BD6501"/>
      <c r="BE6501"/>
      <c r="BF6501"/>
      <c r="BG6501"/>
      <c r="BH6501"/>
      <c r="BI6501"/>
      <c r="BJ6501"/>
      <c r="BK6501"/>
      <c r="BL6501"/>
      <c r="BM6501"/>
      <c r="BN6501"/>
      <c r="BO6501"/>
      <c r="BP6501"/>
      <c r="BQ6501"/>
      <c r="BR6501"/>
      <c r="BS6501"/>
      <c r="BT6501"/>
      <c r="BU6501"/>
      <c r="BV6501"/>
      <c r="BW6501"/>
      <c r="BX6501"/>
      <c r="BY6501"/>
      <c r="BZ6501"/>
      <c r="CA6501"/>
      <c r="CB6501"/>
      <c r="CC6501"/>
      <c r="CD6501"/>
      <c r="CE6501"/>
      <c r="CF6501"/>
      <c r="CG6501"/>
      <c r="CH6501"/>
      <c r="CI6501"/>
      <c r="CJ6501"/>
      <c r="CK6501"/>
      <c r="CL6501"/>
      <c r="CM6501"/>
      <c r="CN6501"/>
      <c r="CO6501"/>
      <c r="CP6501"/>
      <c r="CQ6501"/>
      <c r="CR6501"/>
      <c r="CS6501"/>
      <c r="CT6501"/>
      <c r="CU6501"/>
      <c r="CV6501"/>
    </row>
    <row r="6502" spans="10:100" x14ac:dyDescent="0.25">
      <c r="J6502"/>
      <c r="K6502"/>
      <c r="L6502"/>
      <c r="M6502"/>
      <c r="N6502"/>
      <c r="O6502"/>
      <c r="P6502"/>
      <c r="Q6502"/>
      <c r="R6502"/>
      <c r="S6502"/>
      <c r="T6502"/>
      <c r="U6502"/>
      <c r="V6502"/>
      <c r="W6502"/>
      <c r="X6502"/>
      <c r="Y6502"/>
      <c r="Z6502"/>
      <c r="AA6502"/>
      <c r="AB6502"/>
      <c r="AC6502"/>
      <c r="AD6502"/>
      <c r="AE6502"/>
      <c r="AF6502"/>
      <c r="AG6502"/>
      <c r="AH6502"/>
      <c r="AI6502"/>
      <c r="AJ6502"/>
      <c r="AK6502"/>
      <c r="AL6502"/>
      <c r="AM6502"/>
      <c r="AN6502"/>
      <c r="AO6502"/>
      <c r="AP6502"/>
      <c r="AQ6502"/>
      <c r="AR6502"/>
      <c r="AS6502"/>
      <c r="AT6502"/>
      <c r="AU6502"/>
      <c r="AV6502"/>
      <c r="AW6502"/>
      <c r="AX6502"/>
      <c r="AY6502"/>
      <c r="AZ6502"/>
      <c r="BA6502"/>
      <c r="BB6502"/>
      <c r="BC6502"/>
      <c r="BD6502"/>
      <c r="BE6502"/>
      <c r="BF6502"/>
      <c r="BG6502"/>
      <c r="BH6502"/>
      <c r="BI6502"/>
      <c r="BJ6502"/>
      <c r="BK6502"/>
      <c r="BL6502"/>
      <c r="BM6502"/>
      <c r="BN6502"/>
      <c r="BO6502"/>
      <c r="BP6502"/>
      <c r="BQ6502"/>
      <c r="BR6502"/>
      <c r="BS6502"/>
      <c r="BT6502"/>
      <c r="BU6502"/>
      <c r="BV6502"/>
      <c r="BW6502"/>
      <c r="BX6502"/>
      <c r="BY6502"/>
      <c r="BZ6502"/>
      <c r="CA6502"/>
      <c r="CB6502"/>
      <c r="CC6502"/>
      <c r="CD6502"/>
      <c r="CE6502"/>
      <c r="CF6502"/>
      <c r="CG6502"/>
      <c r="CH6502"/>
      <c r="CI6502"/>
      <c r="CJ6502"/>
      <c r="CK6502"/>
      <c r="CL6502"/>
      <c r="CM6502"/>
      <c r="CN6502"/>
      <c r="CO6502"/>
      <c r="CP6502"/>
      <c r="CQ6502"/>
      <c r="CR6502"/>
      <c r="CS6502"/>
      <c r="CT6502"/>
      <c r="CU6502"/>
      <c r="CV6502"/>
    </row>
    <row r="6503" spans="10:100" x14ac:dyDescent="0.25">
      <c r="J6503"/>
      <c r="K6503"/>
      <c r="L6503"/>
      <c r="M6503"/>
      <c r="N6503"/>
      <c r="O6503"/>
      <c r="P6503"/>
      <c r="Q6503"/>
      <c r="R6503"/>
      <c r="S6503"/>
      <c r="T6503"/>
      <c r="U6503"/>
      <c r="V6503"/>
      <c r="W6503"/>
      <c r="X6503"/>
      <c r="Y6503"/>
      <c r="Z6503"/>
      <c r="AA6503"/>
      <c r="AB6503"/>
      <c r="AC6503"/>
      <c r="AD6503"/>
      <c r="AE6503"/>
      <c r="AF6503"/>
      <c r="AG6503"/>
      <c r="AH6503"/>
      <c r="AI6503"/>
      <c r="AJ6503"/>
      <c r="AK6503"/>
      <c r="AL6503"/>
      <c r="AM6503"/>
      <c r="AN6503"/>
      <c r="AO6503"/>
      <c r="AP6503"/>
      <c r="AQ6503"/>
      <c r="AR6503"/>
      <c r="AS6503"/>
      <c r="AT6503"/>
      <c r="AU6503"/>
      <c r="AV6503"/>
      <c r="AW6503"/>
      <c r="AX6503"/>
      <c r="AY6503"/>
      <c r="AZ6503"/>
      <c r="BA6503"/>
      <c r="BB6503"/>
      <c r="BC6503"/>
      <c r="BD6503"/>
      <c r="BE6503"/>
      <c r="BF6503"/>
      <c r="BG6503"/>
      <c r="BH6503"/>
      <c r="BI6503"/>
      <c r="BJ6503"/>
      <c r="BK6503"/>
      <c r="BL6503"/>
      <c r="BM6503"/>
      <c r="BN6503"/>
      <c r="BO6503"/>
      <c r="BP6503"/>
      <c r="BQ6503"/>
      <c r="BR6503"/>
      <c r="BS6503"/>
      <c r="BT6503"/>
      <c r="BU6503"/>
      <c r="BV6503"/>
      <c r="BW6503"/>
      <c r="BX6503"/>
      <c r="BY6503"/>
      <c r="BZ6503"/>
      <c r="CA6503"/>
      <c r="CB6503"/>
      <c r="CC6503"/>
      <c r="CD6503"/>
      <c r="CE6503"/>
      <c r="CF6503"/>
      <c r="CG6503"/>
      <c r="CH6503"/>
      <c r="CI6503"/>
      <c r="CJ6503"/>
      <c r="CK6503"/>
      <c r="CL6503"/>
      <c r="CM6503"/>
      <c r="CN6503"/>
      <c r="CO6503"/>
      <c r="CP6503"/>
      <c r="CQ6503"/>
      <c r="CR6503"/>
      <c r="CS6503"/>
      <c r="CT6503"/>
      <c r="CU6503"/>
      <c r="CV6503"/>
    </row>
    <row r="6504" spans="10:100" x14ac:dyDescent="0.25">
      <c r="J6504"/>
      <c r="K6504"/>
      <c r="L6504"/>
      <c r="M6504"/>
      <c r="N6504"/>
      <c r="O6504"/>
      <c r="P6504"/>
      <c r="Q6504"/>
      <c r="R6504"/>
      <c r="S6504"/>
      <c r="T6504"/>
      <c r="U6504"/>
      <c r="V6504"/>
      <c r="W6504"/>
      <c r="X6504"/>
      <c r="Y6504"/>
      <c r="Z6504"/>
      <c r="AA6504"/>
      <c r="AB6504"/>
      <c r="AC6504"/>
      <c r="AD6504"/>
      <c r="AE6504"/>
      <c r="AF6504"/>
      <c r="AG6504"/>
      <c r="AH6504"/>
      <c r="AI6504"/>
      <c r="AJ6504"/>
      <c r="AK6504"/>
      <c r="AL6504"/>
      <c r="AM6504"/>
      <c r="AN6504"/>
      <c r="AO6504"/>
      <c r="AP6504"/>
      <c r="AQ6504"/>
      <c r="AR6504"/>
      <c r="AS6504"/>
      <c r="AT6504"/>
      <c r="AU6504"/>
      <c r="AV6504"/>
      <c r="AW6504"/>
      <c r="AX6504"/>
      <c r="AY6504"/>
      <c r="AZ6504"/>
      <c r="BA6504"/>
      <c r="BB6504"/>
      <c r="BC6504"/>
      <c r="BD6504"/>
      <c r="BE6504"/>
      <c r="BF6504"/>
      <c r="BG6504"/>
      <c r="BH6504"/>
      <c r="BI6504"/>
      <c r="BJ6504"/>
      <c r="BK6504"/>
      <c r="BL6504"/>
      <c r="BM6504"/>
      <c r="BN6504"/>
      <c r="BO6504"/>
      <c r="BP6504"/>
      <c r="BQ6504"/>
      <c r="BR6504"/>
      <c r="BS6504"/>
      <c r="BT6504"/>
      <c r="BU6504"/>
      <c r="BV6504"/>
      <c r="BW6504"/>
      <c r="BX6504"/>
      <c r="BY6504"/>
      <c r="BZ6504"/>
      <c r="CA6504"/>
      <c r="CB6504"/>
      <c r="CC6504"/>
      <c r="CD6504"/>
      <c r="CE6504"/>
      <c r="CF6504"/>
      <c r="CG6504"/>
      <c r="CH6504"/>
      <c r="CI6504"/>
      <c r="CJ6504"/>
      <c r="CK6504"/>
      <c r="CL6504"/>
      <c r="CM6504"/>
      <c r="CN6504"/>
      <c r="CO6504"/>
      <c r="CP6504"/>
      <c r="CQ6504"/>
      <c r="CR6504"/>
      <c r="CS6504"/>
      <c r="CT6504"/>
      <c r="CU6504"/>
      <c r="CV6504"/>
    </row>
    <row r="6505" spans="10:100" x14ac:dyDescent="0.25">
      <c r="J6505"/>
      <c r="K6505"/>
      <c r="L6505"/>
      <c r="M6505"/>
      <c r="N6505"/>
      <c r="O6505"/>
      <c r="P6505"/>
      <c r="Q6505"/>
      <c r="R6505"/>
      <c r="S6505"/>
      <c r="T6505"/>
      <c r="U6505"/>
      <c r="V6505"/>
      <c r="W6505"/>
      <c r="X6505"/>
      <c r="Y6505"/>
      <c r="Z6505"/>
      <c r="AA6505"/>
      <c r="AB6505"/>
      <c r="AC6505"/>
      <c r="AD6505"/>
      <c r="AE6505"/>
      <c r="AF6505"/>
      <c r="AG6505"/>
      <c r="AH6505"/>
      <c r="AI6505"/>
      <c r="AJ6505"/>
      <c r="AK6505"/>
      <c r="AL6505"/>
      <c r="AM6505"/>
      <c r="AN6505"/>
      <c r="AO6505"/>
      <c r="AP6505"/>
      <c r="AQ6505"/>
      <c r="AR6505"/>
      <c r="AS6505"/>
      <c r="AT6505"/>
      <c r="AU6505"/>
      <c r="AV6505"/>
      <c r="AW6505"/>
      <c r="AX6505"/>
      <c r="AY6505"/>
      <c r="AZ6505"/>
      <c r="BA6505"/>
      <c r="BB6505"/>
      <c r="BC6505"/>
      <c r="BD6505"/>
      <c r="BE6505"/>
      <c r="BF6505"/>
      <c r="BG6505"/>
      <c r="BH6505"/>
      <c r="BI6505"/>
      <c r="BJ6505"/>
      <c r="BK6505"/>
      <c r="BL6505"/>
      <c r="BM6505"/>
      <c r="BN6505"/>
      <c r="BO6505"/>
      <c r="BP6505"/>
      <c r="BQ6505"/>
      <c r="BR6505"/>
      <c r="BS6505"/>
      <c r="BT6505"/>
      <c r="BU6505"/>
      <c r="BV6505"/>
      <c r="BW6505"/>
      <c r="BX6505"/>
      <c r="BY6505"/>
      <c r="BZ6505"/>
      <c r="CA6505"/>
      <c r="CB6505"/>
      <c r="CC6505"/>
      <c r="CD6505"/>
      <c r="CE6505"/>
      <c r="CF6505"/>
      <c r="CG6505"/>
      <c r="CH6505"/>
      <c r="CI6505"/>
      <c r="CJ6505"/>
      <c r="CK6505"/>
      <c r="CL6505"/>
      <c r="CM6505"/>
      <c r="CN6505"/>
      <c r="CO6505"/>
      <c r="CP6505"/>
      <c r="CQ6505"/>
      <c r="CR6505"/>
      <c r="CS6505"/>
      <c r="CT6505"/>
      <c r="CU6505"/>
      <c r="CV6505"/>
    </row>
    <row r="6506" spans="10:100" x14ac:dyDescent="0.25">
      <c r="J6506"/>
      <c r="K6506"/>
      <c r="L6506"/>
      <c r="M6506"/>
      <c r="N6506"/>
      <c r="O6506"/>
      <c r="P6506"/>
      <c r="Q6506"/>
      <c r="R6506"/>
      <c r="S6506"/>
      <c r="T6506"/>
      <c r="U6506"/>
      <c r="V6506"/>
      <c r="W6506"/>
      <c r="X6506"/>
      <c r="Y6506"/>
      <c r="Z6506"/>
      <c r="AA6506"/>
      <c r="AB6506"/>
      <c r="AC6506"/>
      <c r="AD6506"/>
      <c r="AE6506"/>
      <c r="AF6506"/>
      <c r="AG6506"/>
      <c r="AH6506"/>
      <c r="AI6506"/>
      <c r="AJ6506"/>
      <c r="AK6506"/>
      <c r="AL6506"/>
      <c r="AM6506"/>
      <c r="AN6506"/>
      <c r="AO6506"/>
      <c r="AP6506"/>
      <c r="AQ6506"/>
      <c r="AR6506"/>
      <c r="AS6506"/>
      <c r="AT6506"/>
      <c r="AU6506"/>
      <c r="AV6506"/>
      <c r="AW6506"/>
      <c r="AX6506"/>
      <c r="AY6506"/>
      <c r="AZ6506"/>
      <c r="BA6506"/>
      <c r="BB6506"/>
      <c r="BC6506"/>
      <c r="BD6506"/>
      <c r="BE6506"/>
      <c r="BF6506"/>
      <c r="BG6506"/>
      <c r="BH6506"/>
      <c r="BI6506"/>
      <c r="BJ6506"/>
      <c r="BK6506"/>
      <c r="BL6506"/>
      <c r="BM6506"/>
      <c r="BN6506"/>
      <c r="BO6506"/>
      <c r="BP6506"/>
      <c r="BQ6506"/>
      <c r="BR6506"/>
      <c r="BS6506"/>
      <c r="BT6506"/>
      <c r="BU6506"/>
      <c r="BV6506"/>
      <c r="BW6506"/>
      <c r="BX6506"/>
      <c r="BY6506"/>
      <c r="BZ6506"/>
      <c r="CA6506"/>
      <c r="CB6506"/>
      <c r="CC6506"/>
      <c r="CD6506"/>
      <c r="CE6506"/>
      <c r="CF6506"/>
      <c r="CG6506"/>
      <c r="CH6506"/>
      <c r="CI6506"/>
      <c r="CJ6506"/>
      <c r="CK6506"/>
      <c r="CL6506"/>
      <c r="CM6506"/>
      <c r="CN6506"/>
      <c r="CO6506"/>
      <c r="CP6506"/>
      <c r="CQ6506"/>
      <c r="CR6506"/>
      <c r="CS6506"/>
      <c r="CT6506"/>
      <c r="CU6506"/>
      <c r="CV6506"/>
    </row>
    <row r="6507" spans="10:100" x14ac:dyDescent="0.25">
      <c r="J6507"/>
      <c r="K6507"/>
      <c r="L6507"/>
      <c r="M6507"/>
      <c r="N6507"/>
      <c r="O6507"/>
      <c r="P6507"/>
      <c r="Q6507"/>
      <c r="R6507"/>
      <c r="S6507"/>
      <c r="T6507"/>
      <c r="U6507"/>
      <c r="V6507"/>
      <c r="W6507"/>
      <c r="X6507"/>
      <c r="Y6507"/>
      <c r="Z6507"/>
      <c r="AA6507"/>
      <c r="AB6507"/>
      <c r="AC6507"/>
      <c r="AD6507"/>
      <c r="AE6507"/>
      <c r="AF6507"/>
      <c r="AG6507"/>
      <c r="AH6507"/>
      <c r="AI6507"/>
      <c r="AJ6507"/>
      <c r="AK6507"/>
      <c r="AL6507"/>
      <c r="AM6507"/>
      <c r="AN6507"/>
      <c r="AO6507"/>
      <c r="AP6507"/>
      <c r="AQ6507"/>
      <c r="AR6507"/>
      <c r="AS6507"/>
      <c r="AT6507"/>
      <c r="AU6507"/>
      <c r="AV6507"/>
      <c r="AW6507"/>
      <c r="AX6507"/>
      <c r="AY6507"/>
      <c r="AZ6507"/>
      <c r="BA6507"/>
      <c r="BB6507"/>
      <c r="BC6507"/>
      <c r="BD6507"/>
      <c r="BE6507"/>
      <c r="BF6507"/>
      <c r="BG6507"/>
      <c r="BH6507"/>
      <c r="BI6507"/>
      <c r="BJ6507"/>
      <c r="BK6507"/>
      <c r="BL6507"/>
      <c r="BM6507"/>
      <c r="BN6507"/>
      <c r="BO6507"/>
      <c r="BP6507"/>
      <c r="BQ6507"/>
      <c r="BR6507"/>
      <c r="BS6507"/>
      <c r="BT6507"/>
      <c r="BU6507"/>
      <c r="BV6507"/>
      <c r="BW6507"/>
      <c r="BX6507"/>
      <c r="BY6507"/>
      <c r="BZ6507"/>
      <c r="CA6507"/>
      <c r="CB6507"/>
      <c r="CC6507"/>
      <c r="CD6507"/>
      <c r="CE6507"/>
      <c r="CF6507"/>
      <c r="CG6507"/>
      <c r="CH6507"/>
      <c r="CI6507"/>
      <c r="CJ6507"/>
      <c r="CK6507"/>
      <c r="CL6507"/>
      <c r="CM6507"/>
      <c r="CN6507"/>
      <c r="CO6507"/>
      <c r="CP6507"/>
      <c r="CQ6507"/>
      <c r="CR6507"/>
      <c r="CS6507"/>
      <c r="CT6507"/>
      <c r="CU6507"/>
      <c r="CV6507"/>
    </row>
    <row r="6508" spans="10:100" x14ac:dyDescent="0.25">
      <c r="J6508"/>
      <c r="K6508"/>
      <c r="L6508"/>
      <c r="M6508"/>
      <c r="N6508"/>
      <c r="O6508"/>
      <c r="P6508"/>
      <c r="Q6508"/>
      <c r="R6508"/>
      <c r="S6508"/>
      <c r="T6508"/>
      <c r="U6508"/>
      <c r="V6508"/>
      <c r="W6508"/>
      <c r="X6508"/>
      <c r="Y6508"/>
      <c r="Z6508"/>
      <c r="AA6508"/>
      <c r="AB6508"/>
      <c r="AC6508"/>
      <c r="AD6508"/>
      <c r="AE6508"/>
      <c r="AF6508"/>
      <c r="AG6508"/>
      <c r="AH6508"/>
      <c r="AI6508"/>
      <c r="AJ6508"/>
      <c r="AK6508"/>
      <c r="AL6508"/>
      <c r="AM6508"/>
      <c r="AN6508"/>
      <c r="AO6508"/>
      <c r="AP6508"/>
      <c r="AQ6508"/>
      <c r="AR6508"/>
      <c r="AS6508"/>
      <c r="AT6508"/>
      <c r="AU6508"/>
      <c r="AV6508"/>
      <c r="AW6508"/>
      <c r="AX6508"/>
      <c r="AY6508"/>
      <c r="AZ6508"/>
      <c r="BA6508"/>
      <c r="BB6508"/>
      <c r="BC6508"/>
      <c r="BD6508"/>
      <c r="BE6508"/>
      <c r="BF6508"/>
      <c r="BG6508"/>
      <c r="BH6508"/>
      <c r="BI6508"/>
      <c r="BJ6508"/>
      <c r="BK6508"/>
      <c r="BL6508"/>
      <c r="BM6508"/>
      <c r="BN6508"/>
      <c r="BO6508"/>
      <c r="BP6508"/>
      <c r="BQ6508"/>
      <c r="BR6508"/>
      <c r="BS6508"/>
      <c r="BT6508"/>
      <c r="BU6508"/>
      <c r="BV6508"/>
      <c r="BW6508"/>
      <c r="BX6508"/>
      <c r="BY6508"/>
      <c r="BZ6508"/>
      <c r="CA6508"/>
      <c r="CB6508"/>
      <c r="CC6508"/>
      <c r="CD6508"/>
      <c r="CE6508"/>
      <c r="CF6508"/>
      <c r="CG6508"/>
      <c r="CH6508"/>
      <c r="CI6508"/>
      <c r="CJ6508"/>
      <c r="CK6508"/>
      <c r="CL6508"/>
      <c r="CM6508"/>
      <c r="CN6508"/>
      <c r="CO6508"/>
      <c r="CP6508"/>
      <c r="CQ6508"/>
      <c r="CR6508"/>
      <c r="CS6508"/>
      <c r="CT6508"/>
      <c r="CU6508"/>
      <c r="CV6508"/>
    </row>
    <row r="6509" spans="10:100" x14ac:dyDescent="0.25">
      <c r="J6509"/>
      <c r="K6509"/>
      <c r="L6509"/>
      <c r="M6509"/>
      <c r="N6509"/>
      <c r="O6509"/>
      <c r="P6509"/>
      <c r="Q6509"/>
      <c r="R6509"/>
      <c r="S6509"/>
      <c r="T6509"/>
      <c r="U6509"/>
      <c r="V6509"/>
      <c r="W6509"/>
      <c r="X6509"/>
      <c r="Y6509"/>
      <c r="Z6509"/>
      <c r="AA6509"/>
      <c r="AB6509"/>
      <c r="AC6509"/>
      <c r="AD6509"/>
      <c r="AE6509"/>
      <c r="AF6509"/>
      <c r="AG6509"/>
      <c r="AH6509"/>
      <c r="AI6509"/>
      <c r="AJ6509"/>
      <c r="AK6509"/>
      <c r="AL6509"/>
      <c r="AM6509"/>
      <c r="AN6509"/>
      <c r="AO6509"/>
      <c r="AP6509"/>
      <c r="AQ6509"/>
      <c r="AR6509"/>
      <c r="AS6509"/>
      <c r="AT6509"/>
      <c r="AU6509"/>
      <c r="AV6509"/>
      <c r="AW6509"/>
      <c r="AX6509"/>
      <c r="AY6509"/>
      <c r="AZ6509"/>
      <c r="BA6509"/>
      <c r="BB6509"/>
      <c r="BC6509"/>
      <c r="BD6509"/>
      <c r="BE6509"/>
      <c r="BF6509"/>
      <c r="BG6509"/>
      <c r="BH6509"/>
      <c r="BI6509"/>
      <c r="BJ6509"/>
      <c r="BK6509"/>
      <c r="BL6509"/>
      <c r="BM6509"/>
      <c r="BN6509"/>
      <c r="BO6509"/>
      <c r="BP6509"/>
      <c r="BQ6509"/>
      <c r="BR6509"/>
      <c r="BS6509"/>
      <c r="BT6509"/>
      <c r="BU6509"/>
      <c r="BV6509"/>
      <c r="BW6509"/>
      <c r="BX6509"/>
      <c r="BY6509"/>
      <c r="BZ6509"/>
      <c r="CA6509"/>
      <c r="CB6509"/>
      <c r="CC6509"/>
      <c r="CD6509"/>
      <c r="CE6509"/>
      <c r="CF6509"/>
      <c r="CG6509"/>
      <c r="CH6509"/>
      <c r="CI6509"/>
      <c r="CJ6509"/>
      <c r="CK6509"/>
      <c r="CL6509"/>
      <c r="CM6509"/>
      <c r="CN6509"/>
      <c r="CO6509"/>
      <c r="CP6509"/>
      <c r="CQ6509"/>
      <c r="CR6509"/>
      <c r="CS6509"/>
      <c r="CT6509"/>
      <c r="CU6509"/>
      <c r="CV6509"/>
    </row>
    <row r="6510" spans="10:100" x14ac:dyDescent="0.25">
      <c r="J6510"/>
      <c r="K6510"/>
      <c r="L6510"/>
      <c r="M6510"/>
      <c r="N6510"/>
      <c r="O6510"/>
      <c r="P6510"/>
      <c r="Q6510"/>
      <c r="R6510"/>
      <c r="S6510"/>
      <c r="T6510"/>
      <c r="U6510"/>
      <c r="V6510"/>
      <c r="W6510"/>
      <c r="X6510"/>
      <c r="Y6510"/>
      <c r="Z6510"/>
      <c r="AA6510"/>
      <c r="AB6510"/>
      <c r="AC6510"/>
      <c r="AD6510"/>
      <c r="AE6510"/>
      <c r="AF6510"/>
      <c r="AG6510"/>
      <c r="AH6510"/>
      <c r="AI6510"/>
      <c r="AJ6510"/>
      <c r="AK6510"/>
      <c r="AL6510"/>
      <c r="AM6510"/>
      <c r="AN6510"/>
      <c r="AO6510"/>
      <c r="AP6510"/>
      <c r="AQ6510"/>
      <c r="AR6510"/>
      <c r="AS6510"/>
      <c r="AT6510"/>
      <c r="AU6510"/>
      <c r="AV6510"/>
      <c r="AW6510"/>
      <c r="AX6510"/>
      <c r="AY6510"/>
      <c r="AZ6510"/>
      <c r="BA6510"/>
      <c r="BB6510"/>
      <c r="BC6510"/>
      <c r="BD6510"/>
      <c r="BE6510"/>
      <c r="BF6510"/>
      <c r="BG6510"/>
      <c r="BH6510"/>
      <c r="BI6510"/>
      <c r="BJ6510"/>
      <c r="BK6510"/>
      <c r="BL6510"/>
      <c r="BM6510"/>
      <c r="BN6510"/>
      <c r="BO6510"/>
      <c r="BP6510"/>
      <c r="BQ6510"/>
      <c r="BR6510"/>
      <c r="BS6510"/>
      <c r="BT6510"/>
      <c r="BU6510"/>
      <c r="BV6510"/>
      <c r="BW6510"/>
      <c r="BX6510"/>
      <c r="BY6510"/>
      <c r="BZ6510"/>
      <c r="CA6510"/>
      <c r="CB6510"/>
      <c r="CC6510"/>
      <c r="CD6510"/>
      <c r="CE6510"/>
      <c r="CF6510"/>
      <c r="CG6510"/>
      <c r="CH6510"/>
      <c r="CI6510"/>
      <c r="CJ6510"/>
      <c r="CK6510"/>
      <c r="CL6510"/>
      <c r="CM6510"/>
      <c r="CN6510"/>
      <c r="CO6510"/>
      <c r="CP6510"/>
      <c r="CQ6510"/>
      <c r="CR6510"/>
      <c r="CS6510"/>
      <c r="CT6510"/>
      <c r="CU6510"/>
      <c r="CV6510"/>
    </row>
    <row r="6511" spans="10:100" x14ac:dyDescent="0.25">
      <c r="J6511"/>
      <c r="K6511"/>
      <c r="L6511"/>
      <c r="M6511"/>
      <c r="N6511"/>
      <c r="O6511"/>
      <c r="P6511"/>
      <c r="Q6511"/>
      <c r="R6511"/>
      <c r="S6511"/>
      <c r="T6511"/>
      <c r="U6511"/>
      <c r="V6511"/>
      <c r="W6511"/>
      <c r="X6511"/>
      <c r="Y6511"/>
      <c r="Z6511"/>
      <c r="AA6511"/>
      <c r="AB6511"/>
      <c r="AC6511"/>
      <c r="AD6511"/>
      <c r="AE6511"/>
      <c r="AF6511"/>
      <c r="AG6511"/>
      <c r="AH6511"/>
      <c r="AI6511"/>
      <c r="AJ6511"/>
      <c r="AK6511"/>
      <c r="AL6511"/>
      <c r="AM6511"/>
      <c r="AN6511"/>
      <c r="AO6511"/>
      <c r="AP6511"/>
      <c r="AQ6511"/>
      <c r="AR6511"/>
      <c r="AS6511"/>
      <c r="AT6511"/>
      <c r="AU6511"/>
      <c r="AV6511"/>
      <c r="AW6511"/>
      <c r="AX6511"/>
      <c r="AY6511"/>
      <c r="AZ6511"/>
      <c r="BA6511"/>
      <c r="BB6511"/>
      <c r="BC6511"/>
      <c r="BD6511"/>
      <c r="BE6511"/>
      <c r="BF6511"/>
      <c r="BG6511"/>
      <c r="BH6511"/>
      <c r="BI6511"/>
      <c r="BJ6511"/>
      <c r="BK6511"/>
      <c r="BL6511"/>
      <c r="BM6511"/>
      <c r="BN6511"/>
      <c r="BO6511"/>
      <c r="BP6511"/>
      <c r="BQ6511"/>
      <c r="BR6511"/>
      <c r="BS6511"/>
      <c r="BT6511"/>
      <c r="BU6511"/>
      <c r="BV6511"/>
      <c r="BW6511"/>
      <c r="BX6511"/>
      <c r="BY6511"/>
      <c r="BZ6511"/>
      <c r="CA6511"/>
      <c r="CB6511"/>
      <c r="CC6511"/>
      <c r="CD6511"/>
      <c r="CE6511"/>
      <c r="CF6511"/>
      <c r="CG6511"/>
      <c r="CH6511"/>
      <c r="CI6511"/>
      <c r="CJ6511"/>
      <c r="CK6511"/>
      <c r="CL6511"/>
      <c r="CM6511"/>
      <c r="CN6511"/>
      <c r="CO6511"/>
      <c r="CP6511"/>
      <c r="CQ6511"/>
      <c r="CR6511"/>
      <c r="CS6511"/>
      <c r="CT6511"/>
      <c r="CU6511"/>
      <c r="CV6511"/>
    </row>
    <row r="6512" spans="10:100" x14ac:dyDescent="0.25">
      <c r="J6512"/>
      <c r="K6512"/>
      <c r="L6512"/>
      <c r="M6512"/>
      <c r="N6512"/>
      <c r="O6512"/>
      <c r="P6512"/>
      <c r="Q6512"/>
      <c r="R6512"/>
      <c r="S6512"/>
      <c r="T6512"/>
      <c r="U6512"/>
      <c r="V6512"/>
      <c r="W6512"/>
      <c r="X6512"/>
      <c r="Y6512"/>
      <c r="Z6512"/>
      <c r="AA6512"/>
      <c r="AB6512"/>
      <c r="AC6512"/>
      <c r="AD6512"/>
      <c r="AE6512"/>
      <c r="AF6512"/>
      <c r="AG6512"/>
      <c r="AH6512"/>
      <c r="AI6512"/>
      <c r="AJ6512"/>
      <c r="AK6512"/>
      <c r="AL6512"/>
      <c r="AM6512"/>
      <c r="AN6512"/>
      <c r="AO6512"/>
      <c r="AP6512"/>
      <c r="AQ6512"/>
      <c r="AR6512"/>
      <c r="AS6512"/>
      <c r="AT6512"/>
      <c r="AU6512"/>
      <c r="AV6512"/>
      <c r="AW6512"/>
      <c r="AX6512"/>
      <c r="AY6512"/>
      <c r="AZ6512"/>
      <c r="BA6512"/>
      <c r="BB6512"/>
      <c r="BC6512"/>
      <c r="BD6512"/>
      <c r="BE6512"/>
      <c r="BF6512"/>
      <c r="BG6512"/>
      <c r="BH6512"/>
      <c r="BI6512"/>
      <c r="BJ6512"/>
      <c r="BK6512"/>
      <c r="BL6512"/>
      <c r="BM6512"/>
      <c r="BN6512"/>
      <c r="BO6512"/>
      <c r="BP6512"/>
      <c r="BQ6512"/>
      <c r="BR6512"/>
      <c r="BS6512"/>
      <c r="BT6512"/>
      <c r="BU6512"/>
      <c r="BV6512"/>
      <c r="BW6512"/>
      <c r="BX6512"/>
      <c r="BY6512"/>
      <c r="BZ6512"/>
      <c r="CA6512"/>
      <c r="CB6512"/>
      <c r="CC6512"/>
      <c r="CD6512"/>
      <c r="CE6512"/>
      <c r="CF6512"/>
      <c r="CG6512"/>
      <c r="CH6512"/>
      <c r="CI6512"/>
      <c r="CJ6512"/>
      <c r="CK6512"/>
      <c r="CL6512"/>
      <c r="CM6512"/>
      <c r="CN6512"/>
      <c r="CO6512"/>
      <c r="CP6512"/>
      <c r="CQ6512"/>
      <c r="CR6512"/>
      <c r="CS6512"/>
      <c r="CT6512"/>
      <c r="CU6512"/>
      <c r="CV6512"/>
    </row>
    <row r="6513" spans="10:100" x14ac:dyDescent="0.25">
      <c r="J6513"/>
      <c r="K6513"/>
      <c r="L6513"/>
      <c r="M6513"/>
      <c r="N6513"/>
      <c r="O6513"/>
      <c r="P6513"/>
      <c r="Q6513"/>
      <c r="R6513"/>
      <c r="S6513"/>
      <c r="T6513"/>
      <c r="U6513"/>
      <c r="V6513"/>
      <c r="W6513"/>
      <c r="X6513"/>
      <c r="Y6513"/>
      <c r="Z6513"/>
      <c r="AA6513"/>
      <c r="AB6513"/>
      <c r="AC6513"/>
      <c r="AD6513"/>
      <c r="AE6513"/>
      <c r="AF6513"/>
      <c r="AG6513"/>
      <c r="AH6513"/>
      <c r="AI6513"/>
      <c r="AJ6513"/>
      <c r="AK6513"/>
      <c r="AL6513"/>
      <c r="AM6513"/>
      <c r="AN6513"/>
      <c r="AO6513"/>
      <c r="AP6513"/>
      <c r="AQ6513"/>
      <c r="AR6513"/>
      <c r="AS6513"/>
      <c r="AT6513"/>
      <c r="AU6513"/>
      <c r="AV6513"/>
      <c r="AW6513"/>
      <c r="AX6513"/>
      <c r="AY6513"/>
      <c r="AZ6513"/>
      <c r="BA6513"/>
      <c r="BB6513"/>
      <c r="BC6513"/>
      <c r="BD6513"/>
      <c r="BE6513"/>
      <c r="BF6513"/>
      <c r="BG6513"/>
      <c r="BH6513"/>
      <c r="BI6513"/>
      <c r="BJ6513"/>
      <c r="BK6513"/>
      <c r="BL6513"/>
      <c r="BM6513"/>
      <c r="BN6513"/>
      <c r="BO6513"/>
      <c r="BP6513"/>
      <c r="BQ6513"/>
      <c r="BR6513"/>
      <c r="BS6513"/>
      <c r="BT6513"/>
      <c r="BU6513"/>
      <c r="BV6513"/>
      <c r="BW6513"/>
      <c r="BX6513"/>
      <c r="BY6513"/>
      <c r="BZ6513"/>
      <c r="CA6513"/>
      <c r="CB6513"/>
      <c r="CC6513"/>
      <c r="CD6513"/>
      <c r="CE6513"/>
      <c r="CF6513"/>
      <c r="CG6513"/>
      <c r="CH6513"/>
      <c r="CI6513"/>
      <c r="CJ6513"/>
      <c r="CK6513"/>
      <c r="CL6513"/>
      <c r="CM6513"/>
      <c r="CN6513"/>
      <c r="CO6513"/>
      <c r="CP6513"/>
      <c r="CQ6513"/>
      <c r="CR6513"/>
      <c r="CS6513"/>
      <c r="CT6513"/>
      <c r="CU6513"/>
      <c r="CV6513"/>
    </row>
    <row r="6514" spans="10:100" x14ac:dyDescent="0.25">
      <c r="J6514"/>
      <c r="K6514"/>
      <c r="L6514"/>
      <c r="M6514"/>
      <c r="N6514"/>
      <c r="O6514"/>
      <c r="P6514"/>
      <c r="Q6514"/>
      <c r="R6514"/>
      <c r="S6514"/>
      <c r="T6514"/>
      <c r="U6514"/>
      <c r="V6514"/>
      <c r="W6514"/>
      <c r="X6514"/>
      <c r="Y6514"/>
      <c r="Z6514"/>
      <c r="AA6514"/>
      <c r="AB6514"/>
      <c r="AC6514"/>
      <c r="AD6514"/>
      <c r="AE6514"/>
      <c r="AF6514"/>
      <c r="AG6514"/>
      <c r="AH6514"/>
      <c r="AI6514"/>
      <c r="AJ6514"/>
      <c r="AK6514"/>
      <c r="AL6514"/>
      <c r="AM6514"/>
      <c r="AN6514"/>
      <c r="AO6514"/>
      <c r="AP6514"/>
      <c r="AQ6514"/>
      <c r="AR6514"/>
      <c r="AS6514"/>
      <c r="AT6514"/>
      <c r="AU6514"/>
      <c r="AV6514"/>
      <c r="AW6514"/>
      <c r="AX6514"/>
      <c r="AY6514"/>
      <c r="AZ6514"/>
      <c r="BA6514"/>
      <c r="BB6514"/>
      <c r="BC6514"/>
      <c r="BD6514"/>
      <c r="BE6514"/>
      <c r="BF6514"/>
      <c r="BG6514"/>
      <c r="BH6514"/>
      <c r="BI6514"/>
      <c r="BJ6514"/>
      <c r="BK6514"/>
      <c r="BL6514"/>
      <c r="BM6514"/>
      <c r="BN6514"/>
      <c r="BO6514"/>
      <c r="BP6514"/>
      <c r="BQ6514"/>
      <c r="BR6514"/>
      <c r="BS6514"/>
      <c r="BT6514"/>
      <c r="BU6514"/>
      <c r="BV6514"/>
      <c r="BW6514"/>
      <c r="BX6514"/>
      <c r="BY6514"/>
      <c r="BZ6514"/>
      <c r="CA6514"/>
      <c r="CB6514"/>
      <c r="CC6514"/>
      <c r="CD6514"/>
      <c r="CE6514"/>
      <c r="CF6514"/>
      <c r="CG6514"/>
      <c r="CH6514"/>
      <c r="CI6514"/>
      <c r="CJ6514"/>
      <c r="CK6514"/>
      <c r="CL6514"/>
      <c r="CM6514"/>
      <c r="CN6514"/>
      <c r="CO6514"/>
      <c r="CP6514"/>
      <c r="CQ6514"/>
      <c r="CR6514"/>
      <c r="CS6514"/>
      <c r="CT6514"/>
      <c r="CU6514"/>
      <c r="CV6514"/>
    </row>
    <row r="6515" spans="10:100" x14ac:dyDescent="0.25">
      <c r="J6515"/>
      <c r="K6515"/>
      <c r="L6515"/>
      <c r="M6515"/>
      <c r="N6515"/>
      <c r="O6515"/>
      <c r="P6515"/>
      <c r="Q6515"/>
      <c r="R6515"/>
      <c r="S6515"/>
      <c r="T6515"/>
      <c r="U6515"/>
      <c r="V6515"/>
      <c r="W6515"/>
      <c r="X6515"/>
      <c r="Y6515"/>
      <c r="Z6515"/>
      <c r="AA6515"/>
      <c r="AB6515"/>
      <c r="AC6515"/>
      <c r="AD6515"/>
      <c r="AE6515"/>
      <c r="AF6515"/>
      <c r="AG6515"/>
      <c r="AH6515"/>
      <c r="AI6515"/>
      <c r="AJ6515"/>
      <c r="AK6515"/>
      <c r="AL6515"/>
      <c r="AM6515"/>
      <c r="AN6515"/>
      <c r="AO6515"/>
      <c r="AP6515"/>
      <c r="AQ6515"/>
      <c r="AR6515"/>
      <c r="AS6515"/>
      <c r="AT6515"/>
      <c r="AU6515"/>
      <c r="AV6515"/>
      <c r="AW6515"/>
      <c r="AX6515"/>
      <c r="AY6515"/>
      <c r="AZ6515"/>
      <c r="BA6515"/>
      <c r="BB6515"/>
      <c r="BC6515"/>
      <c r="BD6515"/>
      <c r="BE6515"/>
      <c r="BF6515"/>
      <c r="BG6515"/>
      <c r="BH6515"/>
      <c r="BI6515"/>
      <c r="BJ6515"/>
      <c r="BK6515"/>
      <c r="BL6515"/>
      <c r="BM6515"/>
      <c r="BN6515"/>
      <c r="BO6515"/>
      <c r="BP6515"/>
      <c r="BQ6515"/>
      <c r="BR6515"/>
      <c r="BS6515"/>
      <c r="BT6515"/>
      <c r="BU6515"/>
      <c r="BV6515"/>
      <c r="BW6515"/>
      <c r="BX6515"/>
      <c r="BY6515"/>
      <c r="BZ6515"/>
      <c r="CA6515"/>
      <c r="CB6515"/>
      <c r="CC6515"/>
      <c r="CD6515"/>
      <c r="CE6515"/>
      <c r="CF6515"/>
      <c r="CG6515"/>
      <c r="CH6515"/>
      <c r="CI6515"/>
      <c r="CJ6515"/>
      <c r="CK6515"/>
      <c r="CL6515"/>
      <c r="CM6515"/>
      <c r="CN6515"/>
      <c r="CO6515"/>
      <c r="CP6515"/>
      <c r="CQ6515"/>
      <c r="CR6515"/>
      <c r="CS6515"/>
      <c r="CT6515"/>
      <c r="CU6515"/>
      <c r="CV6515"/>
    </row>
    <row r="6516" spans="10:100" x14ac:dyDescent="0.25">
      <c r="J6516"/>
      <c r="K6516"/>
      <c r="L6516"/>
      <c r="M6516"/>
      <c r="N6516"/>
      <c r="O6516"/>
      <c r="P6516"/>
      <c r="Q6516"/>
      <c r="R6516"/>
      <c r="S6516"/>
      <c r="T6516"/>
      <c r="U6516"/>
      <c r="V6516"/>
      <c r="W6516"/>
      <c r="X6516"/>
      <c r="Y6516"/>
      <c r="Z6516"/>
      <c r="AA6516"/>
      <c r="AB6516"/>
      <c r="AC6516"/>
      <c r="AD6516"/>
      <c r="AE6516"/>
      <c r="AF6516"/>
      <c r="AG6516"/>
      <c r="AH6516"/>
      <c r="AI6516"/>
      <c r="AJ6516"/>
      <c r="AK6516"/>
      <c r="AL6516"/>
      <c r="AM6516"/>
      <c r="AN6516"/>
      <c r="AO6516"/>
      <c r="AP6516"/>
      <c r="AQ6516"/>
      <c r="AR6516"/>
      <c r="AS6516"/>
      <c r="AT6516"/>
      <c r="AU6516"/>
      <c r="AV6516"/>
      <c r="AW6516"/>
      <c r="AX6516"/>
      <c r="AY6516"/>
      <c r="AZ6516"/>
      <c r="BA6516"/>
      <c r="BB6516"/>
      <c r="BC6516"/>
      <c r="BD6516"/>
      <c r="BE6516"/>
      <c r="BF6516"/>
      <c r="BG6516"/>
      <c r="BH6516"/>
      <c r="BI6516"/>
      <c r="BJ6516"/>
      <c r="BK6516"/>
      <c r="BL6516"/>
      <c r="BM6516"/>
      <c r="BN6516"/>
      <c r="BO6516"/>
      <c r="BP6516"/>
      <c r="BQ6516"/>
      <c r="BR6516"/>
      <c r="BS6516"/>
      <c r="BT6516"/>
      <c r="BU6516"/>
      <c r="BV6516"/>
      <c r="BW6516"/>
      <c r="BX6516"/>
      <c r="BY6516"/>
      <c r="BZ6516"/>
      <c r="CA6516"/>
      <c r="CB6516"/>
      <c r="CC6516"/>
      <c r="CD6516"/>
      <c r="CE6516"/>
      <c r="CF6516"/>
      <c r="CG6516"/>
      <c r="CH6516"/>
      <c r="CI6516"/>
      <c r="CJ6516"/>
      <c r="CK6516"/>
      <c r="CL6516"/>
      <c r="CM6516"/>
      <c r="CN6516"/>
      <c r="CO6516"/>
      <c r="CP6516"/>
      <c r="CQ6516"/>
      <c r="CR6516"/>
      <c r="CS6516"/>
      <c r="CT6516"/>
      <c r="CU6516"/>
      <c r="CV6516"/>
    </row>
    <row r="6517" spans="10:100" x14ac:dyDescent="0.25">
      <c r="J6517"/>
      <c r="K6517"/>
      <c r="L6517"/>
      <c r="M6517"/>
      <c r="N6517"/>
      <c r="O6517"/>
      <c r="P6517"/>
      <c r="Q6517"/>
      <c r="R6517"/>
      <c r="S6517"/>
      <c r="T6517"/>
      <c r="U6517"/>
      <c r="V6517"/>
      <c r="W6517"/>
      <c r="X6517"/>
      <c r="Y6517"/>
      <c r="Z6517"/>
      <c r="AA6517"/>
      <c r="AB6517"/>
      <c r="AC6517"/>
      <c r="AD6517"/>
      <c r="AE6517"/>
      <c r="AF6517"/>
      <c r="AG6517"/>
      <c r="AH6517"/>
      <c r="AI6517"/>
      <c r="AJ6517"/>
      <c r="AK6517"/>
      <c r="AL6517"/>
      <c r="AM6517"/>
      <c r="AN6517"/>
      <c r="AO6517"/>
      <c r="AP6517"/>
      <c r="AQ6517"/>
      <c r="AR6517"/>
      <c r="AS6517"/>
      <c r="AT6517"/>
      <c r="AU6517"/>
      <c r="AV6517"/>
      <c r="AW6517"/>
      <c r="AX6517"/>
      <c r="AY6517"/>
      <c r="AZ6517"/>
      <c r="BA6517"/>
      <c r="BB6517"/>
      <c r="BC6517"/>
      <c r="BD6517"/>
      <c r="BE6517"/>
      <c r="BF6517"/>
      <c r="BG6517"/>
      <c r="BH6517"/>
      <c r="BI6517"/>
      <c r="BJ6517"/>
      <c r="BK6517"/>
      <c r="BL6517"/>
      <c r="BM6517"/>
      <c r="BN6517"/>
      <c r="BO6517"/>
      <c r="BP6517"/>
      <c r="BQ6517"/>
      <c r="BR6517"/>
      <c r="BS6517"/>
      <c r="BT6517"/>
      <c r="BU6517"/>
      <c r="BV6517"/>
      <c r="BW6517"/>
      <c r="BX6517"/>
      <c r="BY6517"/>
      <c r="BZ6517"/>
      <c r="CA6517"/>
      <c r="CB6517"/>
      <c r="CC6517"/>
      <c r="CD6517"/>
      <c r="CE6517"/>
      <c r="CF6517"/>
      <c r="CG6517"/>
      <c r="CH6517"/>
      <c r="CI6517"/>
      <c r="CJ6517"/>
      <c r="CK6517"/>
      <c r="CL6517"/>
      <c r="CM6517"/>
      <c r="CN6517"/>
      <c r="CO6517"/>
      <c r="CP6517"/>
      <c r="CQ6517"/>
      <c r="CR6517"/>
      <c r="CS6517"/>
      <c r="CT6517"/>
      <c r="CU6517"/>
      <c r="CV6517"/>
    </row>
    <row r="6518" spans="10:100" x14ac:dyDescent="0.25">
      <c r="J6518"/>
      <c r="K6518"/>
      <c r="L6518"/>
      <c r="M6518"/>
      <c r="N6518"/>
      <c r="O6518"/>
      <c r="P6518"/>
      <c r="Q6518"/>
      <c r="R6518"/>
      <c r="S6518"/>
      <c r="T6518"/>
      <c r="U6518"/>
      <c r="V6518"/>
      <c r="W6518"/>
      <c r="X6518"/>
      <c r="Y6518"/>
      <c r="Z6518"/>
      <c r="AA6518"/>
      <c r="AB6518"/>
      <c r="AC6518"/>
      <c r="AD6518"/>
      <c r="AE6518"/>
      <c r="AF6518"/>
      <c r="AG6518"/>
      <c r="AH6518"/>
      <c r="AI6518"/>
      <c r="AJ6518"/>
      <c r="AK6518"/>
      <c r="AL6518"/>
      <c r="AM6518"/>
      <c r="AN6518"/>
      <c r="AO6518"/>
      <c r="AP6518"/>
      <c r="AQ6518"/>
      <c r="AR6518"/>
      <c r="AS6518"/>
      <c r="AT6518"/>
      <c r="AU6518"/>
      <c r="AV6518"/>
      <c r="AW6518"/>
      <c r="AX6518"/>
      <c r="AY6518"/>
      <c r="AZ6518"/>
      <c r="BA6518"/>
      <c r="BB6518"/>
      <c r="BC6518"/>
      <c r="BD6518"/>
      <c r="BE6518"/>
      <c r="BF6518"/>
      <c r="BG6518"/>
      <c r="BH6518"/>
      <c r="BI6518"/>
      <c r="BJ6518"/>
      <c r="BK6518"/>
      <c r="BL6518"/>
      <c r="BM6518"/>
      <c r="BN6518"/>
      <c r="BO6518"/>
      <c r="BP6518"/>
      <c r="BQ6518"/>
      <c r="BR6518"/>
      <c r="BS6518"/>
      <c r="BT6518"/>
      <c r="BU6518"/>
      <c r="BV6518"/>
      <c r="BW6518"/>
      <c r="BX6518"/>
      <c r="BY6518"/>
      <c r="BZ6518"/>
      <c r="CA6518"/>
      <c r="CB6518"/>
      <c r="CC6518"/>
      <c r="CD6518"/>
      <c r="CE6518"/>
      <c r="CF6518"/>
      <c r="CG6518"/>
      <c r="CH6518"/>
      <c r="CI6518"/>
      <c r="CJ6518"/>
      <c r="CK6518"/>
      <c r="CL6518"/>
      <c r="CM6518"/>
      <c r="CN6518"/>
      <c r="CO6518"/>
      <c r="CP6518"/>
      <c r="CQ6518"/>
      <c r="CR6518"/>
      <c r="CS6518"/>
      <c r="CT6518"/>
      <c r="CU6518"/>
      <c r="CV6518"/>
    </row>
    <row r="6519" spans="10:100" x14ac:dyDescent="0.25">
      <c r="J6519"/>
      <c r="K6519"/>
      <c r="L6519"/>
      <c r="M6519"/>
      <c r="N6519"/>
      <c r="O6519"/>
      <c r="P6519"/>
      <c r="Q6519"/>
      <c r="R6519"/>
      <c r="S6519"/>
      <c r="T6519"/>
      <c r="U6519"/>
      <c r="V6519"/>
      <c r="W6519"/>
      <c r="X6519"/>
      <c r="Y6519"/>
      <c r="Z6519"/>
      <c r="AA6519"/>
      <c r="AB6519"/>
      <c r="AC6519"/>
      <c r="AD6519"/>
      <c r="AE6519"/>
      <c r="AF6519"/>
      <c r="AG6519"/>
      <c r="AH6519"/>
      <c r="AI6519"/>
      <c r="AJ6519"/>
      <c r="AK6519"/>
      <c r="AL6519"/>
      <c r="AM6519"/>
      <c r="AN6519"/>
      <c r="AO6519"/>
      <c r="AP6519"/>
      <c r="AQ6519"/>
      <c r="AR6519"/>
      <c r="AS6519"/>
      <c r="AT6519"/>
      <c r="AU6519"/>
      <c r="AV6519"/>
      <c r="AW6519"/>
      <c r="AX6519"/>
      <c r="AY6519"/>
      <c r="AZ6519"/>
      <c r="BA6519"/>
      <c r="BB6519"/>
      <c r="BC6519"/>
      <c r="BD6519"/>
      <c r="BE6519"/>
      <c r="BF6519"/>
      <c r="BG6519"/>
      <c r="BH6519"/>
      <c r="BI6519"/>
      <c r="BJ6519"/>
      <c r="BK6519"/>
      <c r="BL6519"/>
      <c r="BM6519"/>
      <c r="BN6519"/>
      <c r="BO6519"/>
      <c r="BP6519"/>
      <c r="BQ6519"/>
      <c r="BR6519"/>
      <c r="BS6519"/>
      <c r="BT6519"/>
      <c r="BU6519"/>
      <c r="BV6519"/>
      <c r="BW6519"/>
      <c r="BX6519"/>
      <c r="BY6519"/>
      <c r="BZ6519"/>
      <c r="CA6519"/>
      <c r="CB6519"/>
      <c r="CC6519"/>
      <c r="CD6519"/>
      <c r="CE6519"/>
      <c r="CF6519"/>
      <c r="CG6519"/>
      <c r="CH6519"/>
      <c r="CI6519"/>
      <c r="CJ6519"/>
      <c r="CK6519"/>
      <c r="CL6519"/>
      <c r="CM6519"/>
      <c r="CN6519"/>
      <c r="CO6519"/>
      <c r="CP6519"/>
      <c r="CQ6519"/>
      <c r="CR6519"/>
      <c r="CS6519"/>
      <c r="CT6519"/>
      <c r="CU6519"/>
      <c r="CV6519"/>
    </row>
    <row r="6520" spans="10:100" x14ac:dyDescent="0.25">
      <c r="J6520"/>
      <c r="K6520"/>
      <c r="L6520"/>
      <c r="M6520"/>
      <c r="N6520"/>
      <c r="O6520"/>
      <c r="P6520"/>
      <c r="Q6520"/>
      <c r="R6520"/>
      <c r="S6520"/>
      <c r="T6520"/>
      <c r="U6520"/>
      <c r="V6520"/>
      <c r="W6520"/>
      <c r="X6520"/>
      <c r="Y6520"/>
      <c r="Z6520"/>
      <c r="AA6520"/>
      <c r="AB6520"/>
      <c r="AC6520"/>
      <c r="AD6520"/>
      <c r="AE6520"/>
      <c r="AF6520"/>
      <c r="AG6520"/>
      <c r="AH6520"/>
      <c r="AI6520"/>
      <c r="AJ6520"/>
      <c r="AK6520"/>
      <c r="AL6520"/>
      <c r="AM6520"/>
      <c r="AN6520"/>
      <c r="AO6520"/>
      <c r="AP6520"/>
      <c r="AQ6520"/>
      <c r="AR6520"/>
      <c r="AS6520"/>
      <c r="AT6520"/>
      <c r="AU6520"/>
      <c r="AV6520"/>
      <c r="AW6520"/>
      <c r="AX6520"/>
      <c r="AY6520"/>
      <c r="AZ6520"/>
      <c r="BA6520"/>
      <c r="BB6520"/>
      <c r="BC6520"/>
      <c r="BD6520"/>
      <c r="BE6520"/>
      <c r="BF6520"/>
      <c r="BG6520"/>
      <c r="BH6520"/>
      <c r="BI6520"/>
      <c r="BJ6520"/>
      <c r="BK6520"/>
      <c r="BL6520"/>
      <c r="BM6520"/>
      <c r="BN6520"/>
      <c r="BO6520"/>
      <c r="BP6520"/>
      <c r="BQ6520"/>
      <c r="BR6520"/>
      <c r="BS6520"/>
      <c r="BT6520"/>
      <c r="BU6520"/>
      <c r="BV6520"/>
      <c r="BW6520"/>
      <c r="BX6520"/>
      <c r="BY6520"/>
      <c r="BZ6520"/>
      <c r="CA6520"/>
      <c r="CB6520"/>
      <c r="CC6520"/>
      <c r="CD6520"/>
      <c r="CE6520"/>
      <c r="CF6520"/>
      <c r="CG6520"/>
      <c r="CH6520"/>
      <c r="CI6520"/>
      <c r="CJ6520"/>
      <c r="CK6520"/>
      <c r="CL6520"/>
      <c r="CM6520"/>
      <c r="CN6520"/>
      <c r="CO6520"/>
      <c r="CP6520"/>
      <c r="CQ6520"/>
      <c r="CR6520"/>
      <c r="CS6520"/>
      <c r="CT6520"/>
      <c r="CU6520"/>
      <c r="CV6520"/>
    </row>
    <row r="6521" spans="10:100" x14ac:dyDescent="0.25">
      <c r="J6521"/>
      <c r="K6521"/>
      <c r="L6521"/>
      <c r="M6521"/>
      <c r="N6521"/>
      <c r="O6521"/>
      <c r="P6521"/>
      <c r="Q6521"/>
      <c r="R6521"/>
      <c r="S6521"/>
      <c r="T6521"/>
      <c r="U6521"/>
      <c r="V6521"/>
      <c r="W6521"/>
      <c r="X6521"/>
      <c r="Y6521"/>
      <c r="Z6521"/>
      <c r="AA6521"/>
      <c r="AB6521"/>
      <c r="AC6521"/>
      <c r="AD6521"/>
      <c r="AE6521"/>
      <c r="AF6521"/>
      <c r="AG6521"/>
      <c r="AH6521"/>
      <c r="AI6521"/>
      <c r="AJ6521"/>
      <c r="AK6521"/>
      <c r="AL6521"/>
      <c r="AM6521"/>
      <c r="AN6521"/>
      <c r="AO6521"/>
      <c r="AP6521"/>
      <c r="AQ6521"/>
      <c r="AR6521"/>
      <c r="AS6521"/>
      <c r="AT6521"/>
      <c r="AU6521"/>
      <c r="AV6521"/>
      <c r="AW6521"/>
      <c r="AX6521"/>
      <c r="AY6521"/>
      <c r="AZ6521"/>
      <c r="BA6521"/>
      <c r="BB6521"/>
      <c r="BC6521"/>
      <c r="BD6521"/>
      <c r="BE6521"/>
      <c r="BF6521"/>
      <c r="BG6521"/>
      <c r="BH6521"/>
      <c r="BI6521"/>
      <c r="BJ6521"/>
      <c r="BK6521"/>
      <c r="BL6521"/>
      <c r="BM6521"/>
      <c r="BN6521"/>
      <c r="BO6521"/>
      <c r="BP6521"/>
      <c r="BQ6521"/>
      <c r="BR6521"/>
      <c r="BS6521"/>
      <c r="BT6521"/>
      <c r="BU6521"/>
      <c r="BV6521"/>
      <c r="BW6521"/>
      <c r="BX6521"/>
      <c r="BY6521"/>
      <c r="BZ6521"/>
      <c r="CA6521"/>
      <c r="CB6521"/>
      <c r="CC6521"/>
      <c r="CD6521"/>
      <c r="CE6521"/>
      <c r="CF6521"/>
      <c r="CG6521"/>
      <c r="CH6521"/>
      <c r="CI6521"/>
      <c r="CJ6521"/>
      <c r="CK6521"/>
      <c r="CL6521"/>
      <c r="CM6521"/>
      <c r="CN6521"/>
      <c r="CO6521"/>
      <c r="CP6521"/>
      <c r="CQ6521"/>
      <c r="CR6521"/>
      <c r="CS6521"/>
      <c r="CT6521"/>
      <c r="CU6521"/>
      <c r="CV6521"/>
    </row>
    <row r="6522" spans="10:100" x14ac:dyDescent="0.25">
      <c r="J6522"/>
      <c r="K6522"/>
      <c r="L6522"/>
      <c r="M6522"/>
      <c r="N6522"/>
      <c r="O6522"/>
      <c r="P6522"/>
      <c r="Q6522"/>
      <c r="R6522"/>
      <c r="S6522"/>
      <c r="T6522"/>
      <c r="U6522"/>
      <c r="V6522"/>
      <c r="W6522"/>
      <c r="X6522"/>
      <c r="Y6522"/>
      <c r="Z6522"/>
      <c r="AA6522"/>
      <c r="AB6522"/>
      <c r="AC6522"/>
      <c r="AD6522"/>
      <c r="AE6522"/>
      <c r="AF6522"/>
      <c r="AG6522"/>
      <c r="AH6522"/>
      <c r="AI6522"/>
      <c r="AJ6522"/>
      <c r="AK6522"/>
      <c r="AL6522"/>
      <c r="AM6522"/>
      <c r="AN6522"/>
      <c r="AO6522"/>
      <c r="AP6522"/>
      <c r="AQ6522"/>
      <c r="AR6522"/>
      <c r="AS6522"/>
      <c r="AT6522"/>
      <c r="AU6522"/>
      <c r="AV6522"/>
      <c r="AW6522"/>
      <c r="AX6522"/>
      <c r="AY6522"/>
      <c r="AZ6522"/>
      <c r="BA6522"/>
      <c r="BB6522"/>
      <c r="BC6522"/>
      <c r="BD6522"/>
      <c r="BE6522"/>
      <c r="BF6522"/>
      <c r="BG6522"/>
      <c r="BH6522"/>
      <c r="BI6522"/>
      <c r="BJ6522"/>
      <c r="BK6522"/>
      <c r="BL6522"/>
      <c r="BM6522"/>
      <c r="BN6522"/>
      <c r="BO6522"/>
      <c r="BP6522"/>
      <c r="BQ6522"/>
      <c r="BR6522"/>
      <c r="BS6522"/>
      <c r="BT6522"/>
      <c r="BU6522"/>
      <c r="BV6522"/>
      <c r="BW6522"/>
      <c r="BX6522"/>
      <c r="BY6522"/>
      <c r="BZ6522"/>
      <c r="CA6522"/>
      <c r="CB6522"/>
      <c r="CC6522"/>
      <c r="CD6522"/>
      <c r="CE6522"/>
      <c r="CF6522"/>
      <c r="CG6522"/>
      <c r="CH6522"/>
      <c r="CI6522"/>
      <c r="CJ6522"/>
      <c r="CK6522"/>
      <c r="CL6522"/>
      <c r="CM6522"/>
      <c r="CN6522"/>
      <c r="CO6522"/>
      <c r="CP6522"/>
      <c r="CQ6522"/>
      <c r="CR6522"/>
      <c r="CS6522"/>
      <c r="CT6522"/>
      <c r="CU6522"/>
      <c r="CV6522"/>
    </row>
    <row r="6523" spans="10:100" x14ac:dyDescent="0.25">
      <c r="J6523"/>
      <c r="K6523"/>
      <c r="L6523"/>
      <c r="M6523"/>
      <c r="N6523"/>
      <c r="O6523"/>
      <c r="P6523"/>
      <c r="Q6523"/>
      <c r="R6523"/>
      <c r="S6523"/>
      <c r="T6523"/>
      <c r="U6523"/>
      <c r="V6523"/>
      <c r="W6523"/>
      <c r="X6523"/>
      <c r="Y6523"/>
      <c r="Z6523"/>
      <c r="AA6523"/>
      <c r="AB6523"/>
      <c r="AC6523"/>
      <c r="AD6523"/>
      <c r="AE6523"/>
      <c r="AF6523"/>
      <c r="AG6523"/>
      <c r="AH6523"/>
      <c r="AI6523"/>
      <c r="AJ6523"/>
      <c r="AK6523"/>
      <c r="AL6523"/>
      <c r="AM6523"/>
      <c r="AN6523"/>
      <c r="AO6523"/>
      <c r="AP6523"/>
      <c r="AQ6523"/>
      <c r="AR6523"/>
      <c r="AS6523"/>
      <c r="AT6523"/>
      <c r="AU6523"/>
      <c r="AV6523"/>
      <c r="AW6523"/>
      <c r="AX6523"/>
      <c r="AY6523"/>
      <c r="AZ6523"/>
      <c r="BA6523"/>
      <c r="BB6523"/>
      <c r="BC6523"/>
      <c r="BD6523"/>
      <c r="BE6523"/>
      <c r="BF6523"/>
      <c r="BG6523"/>
      <c r="BH6523"/>
      <c r="BI6523"/>
      <c r="BJ6523"/>
      <c r="BK6523"/>
      <c r="BL6523"/>
      <c r="BM6523"/>
      <c r="BN6523"/>
      <c r="BO6523"/>
      <c r="BP6523"/>
      <c r="BQ6523"/>
      <c r="BR6523"/>
      <c r="BS6523"/>
      <c r="BT6523"/>
      <c r="BU6523"/>
      <c r="BV6523"/>
      <c r="BW6523"/>
      <c r="BX6523"/>
      <c r="BY6523"/>
      <c r="BZ6523"/>
      <c r="CA6523"/>
      <c r="CB6523"/>
      <c r="CC6523"/>
      <c r="CD6523"/>
      <c r="CE6523"/>
      <c r="CF6523"/>
      <c r="CG6523"/>
      <c r="CH6523"/>
      <c r="CI6523"/>
      <c r="CJ6523"/>
      <c r="CK6523"/>
      <c r="CL6523"/>
      <c r="CM6523"/>
      <c r="CN6523"/>
      <c r="CO6523"/>
      <c r="CP6523"/>
      <c r="CQ6523"/>
      <c r="CR6523"/>
      <c r="CS6523"/>
      <c r="CT6523"/>
      <c r="CU6523"/>
      <c r="CV6523"/>
    </row>
    <row r="6524" spans="10:100" x14ac:dyDescent="0.25">
      <c r="J6524"/>
      <c r="K6524"/>
      <c r="L6524"/>
      <c r="M6524"/>
      <c r="N6524"/>
      <c r="O6524"/>
      <c r="P6524"/>
      <c r="Q6524"/>
      <c r="R6524"/>
      <c r="S6524"/>
      <c r="T6524"/>
      <c r="U6524"/>
      <c r="V6524"/>
      <c r="W6524"/>
      <c r="X6524"/>
      <c r="Y6524"/>
      <c r="Z6524"/>
      <c r="AA6524"/>
      <c r="AB6524"/>
      <c r="AC6524"/>
      <c r="AD6524"/>
      <c r="AE6524"/>
      <c r="AF6524"/>
      <c r="AG6524"/>
      <c r="AH6524"/>
      <c r="AI6524"/>
      <c r="AJ6524"/>
      <c r="AK6524"/>
      <c r="AL6524"/>
      <c r="AM6524"/>
      <c r="AN6524"/>
      <c r="AO6524"/>
      <c r="AP6524"/>
      <c r="AQ6524"/>
      <c r="AR6524"/>
      <c r="AS6524"/>
      <c r="AT6524"/>
      <c r="AU6524"/>
      <c r="AV6524"/>
      <c r="AW6524"/>
      <c r="AX6524"/>
      <c r="AY6524"/>
      <c r="AZ6524"/>
      <c r="BA6524"/>
      <c r="BB6524"/>
      <c r="BC6524"/>
      <c r="BD6524"/>
      <c r="BE6524"/>
      <c r="BF6524"/>
      <c r="BG6524"/>
      <c r="BH6524"/>
      <c r="BI6524"/>
      <c r="BJ6524"/>
      <c r="BK6524"/>
      <c r="BL6524"/>
      <c r="BM6524"/>
      <c r="BN6524"/>
      <c r="BO6524"/>
      <c r="BP6524"/>
      <c r="BQ6524"/>
      <c r="BR6524"/>
      <c r="BS6524"/>
      <c r="BT6524"/>
      <c r="BU6524"/>
      <c r="BV6524"/>
      <c r="BW6524"/>
      <c r="BX6524"/>
      <c r="BY6524"/>
      <c r="BZ6524"/>
      <c r="CA6524"/>
      <c r="CB6524"/>
      <c r="CC6524"/>
      <c r="CD6524"/>
      <c r="CE6524"/>
      <c r="CF6524"/>
      <c r="CG6524"/>
      <c r="CH6524"/>
      <c r="CI6524"/>
      <c r="CJ6524"/>
      <c r="CK6524"/>
      <c r="CL6524"/>
      <c r="CM6524"/>
      <c r="CN6524"/>
      <c r="CO6524"/>
      <c r="CP6524"/>
      <c r="CQ6524"/>
      <c r="CR6524"/>
      <c r="CS6524"/>
      <c r="CT6524"/>
      <c r="CU6524"/>
      <c r="CV6524"/>
    </row>
    <row r="6525" spans="10:100" x14ac:dyDescent="0.25">
      <c r="J6525"/>
      <c r="K6525"/>
      <c r="L6525"/>
      <c r="M6525"/>
      <c r="N6525"/>
      <c r="O6525"/>
      <c r="P6525"/>
      <c r="Q6525"/>
      <c r="R6525"/>
      <c r="S6525"/>
      <c r="T6525"/>
      <c r="U6525"/>
      <c r="V6525"/>
      <c r="W6525"/>
      <c r="X6525"/>
      <c r="Y6525"/>
      <c r="Z6525"/>
      <c r="AA6525"/>
      <c r="AB6525"/>
      <c r="AC6525"/>
      <c r="AD6525"/>
      <c r="AE6525"/>
      <c r="AF6525"/>
      <c r="AG6525"/>
      <c r="AH6525"/>
      <c r="AI6525"/>
      <c r="AJ6525"/>
      <c r="AK6525"/>
      <c r="AL6525"/>
      <c r="AM6525"/>
      <c r="AN6525"/>
      <c r="AO6525"/>
      <c r="AP6525"/>
      <c r="AQ6525"/>
      <c r="AR6525"/>
      <c r="AS6525"/>
      <c r="AT6525"/>
      <c r="AU6525"/>
      <c r="AV6525"/>
      <c r="AW6525"/>
      <c r="AX6525"/>
      <c r="AY6525"/>
      <c r="AZ6525"/>
      <c r="BA6525"/>
      <c r="BB6525"/>
      <c r="BC6525"/>
      <c r="BD6525"/>
      <c r="BE6525"/>
      <c r="BF6525"/>
      <c r="BG6525"/>
      <c r="BH6525"/>
      <c r="BI6525"/>
      <c r="BJ6525"/>
      <c r="BK6525"/>
      <c r="BL6525"/>
      <c r="BM6525"/>
      <c r="BN6525"/>
      <c r="BO6525"/>
      <c r="BP6525"/>
      <c r="BQ6525"/>
      <c r="BR6525"/>
      <c r="BS6525"/>
      <c r="BT6525"/>
      <c r="BU6525"/>
      <c r="BV6525"/>
      <c r="BW6525"/>
      <c r="BX6525"/>
      <c r="BY6525"/>
      <c r="BZ6525"/>
      <c r="CA6525"/>
      <c r="CB6525"/>
      <c r="CC6525"/>
      <c r="CD6525"/>
      <c r="CE6525"/>
      <c r="CF6525"/>
      <c r="CG6525"/>
      <c r="CH6525"/>
      <c r="CI6525"/>
      <c r="CJ6525"/>
      <c r="CK6525"/>
      <c r="CL6525"/>
      <c r="CM6525"/>
      <c r="CN6525"/>
      <c r="CO6525"/>
      <c r="CP6525"/>
      <c r="CQ6525"/>
      <c r="CR6525"/>
      <c r="CS6525"/>
      <c r="CT6525"/>
      <c r="CU6525"/>
      <c r="CV6525"/>
    </row>
    <row r="6526" spans="10:100" x14ac:dyDescent="0.25">
      <c r="J6526"/>
      <c r="K6526"/>
      <c r="L6526"/>
      <c r="M6526"/>
      <c r="N6526"/>
      <c r="O6526"/>
      <c r="P6526"/>
      <c r="Q6526"/>
      <c r="R6526"/>
      <c r="S6526"/>
      <c r="T6526"/>
      <c r="U6526"/>
      <c r="V6526"/>
      <c r="W6526"/>
      <c r="X6526"/>
      <c r="Y6526"/>
      <c r="Z6526"/>
      <c r="AA6526"/>
      <c r="AB6526"/>
      <c r="AC6526"/>
      <c r="AD6526"/>
      <c r="AE6526"/>
      <c r="AF6526"/>
      <c r="AG6526"/>
      <c r="AH6526"/>
      <c r="AI6526"/>
      <c r="AJ6526"/>
      <c r="AK6526"/>
      <c r="AL6526"/>
      <c r="AM6526"/>
      <c r="AN6526"/>
      <c r="AO6526"/>
      <c r="AP6526"/>
      <c r="AQ6526"/>
      <c r="AR6526"/>
      <c r="AS6526"/>
      <c r="AT6526"/>
      <c r="AU6526"/>
      <c r="AV6526"/>
      <c r="AW6526"/>
      <c r="AX6526"/>
      <c r="AY6526"/>
      <c r="AZ6526"/>
      <c r="BA6526"/>
      <c r="BB6526"/>
      <c r="BC6526"/>
      <c r="BD6526"/>
      <c r="BE6526"/>
      <c r="BF6526"/>
      <c r="BG6526"/>
      <c r="BH6526"/>
      <c r="BI6526"/>
      <c r="BJ6526"/>
      <c r="BK6526"/>
      <c r="BL6526"/>
      <c r="BM6526"/>
      <c r="BN6526"/>
      <c r="BO6526"/>
      <c r="BP6526"/>
      <c r="BQ6526"/>
      <c r="BR6526"/>
      <c r="BS6526"/>
      <c r="BT6526"/>
      <c r="BU6526"/>
      <c r="BV6526"/>
      <c r="BW6526"/>
      <c r="BX6526"/>
      <c r="BY6526"/>
      <c r="BZ6526"/>
      <c r="CA6526"/>
      <c r="CB6526"/>
      <c r="CC6526"/>
      <c r="CD6526"/>
      <c r="CE6526"/>
      <c r="CF6526"/>
      <c r="CG6526"/>
      <c r="CH6526"/>
      <c r="CI6526"/>
      <c r="CJ6526"/>
      <c r="CK6526"/>
      <c r="CL6526"/>
      <c r="CM6526"/>
      <c r="CN6526"/>
      <c r="CO6526"/>
      <c r="CP6526"/>
      <c r="CQ6526"/>
      <c r="CR6526"/>
      <c r="CS6526"/>
      <c r="CT6526"/>
      <c r="CU6526"/>
      <c r="CV6526"/>
    </row>
    <row r="6527" spans="10:100" x14ac:dyDescent="0.25">
      <c r="J6527"/>
      <c r="K6527"/>
      <c r="L6527"/>
      <c r="M6527"/>
      <c r="N6527"/>
      <c r="O6527"/>
      <c r="P6527"/>
      <c r="Q6527"/>
      <c r="R6527"/>
      <c r="S6527"/>
      <c r="T6527"/>
      <c r="U6527"/>
      <c r="V6527"/>
      <c r="W6527"/>
      <c r="X6527"/>
      <c r="Y6527"/>
      <c r="Z6527"/>
      <c r="AA6527"/>
      <c r="AB6527"/>
      <c r="AC6527"/>
      <c r="AD6527"/>
      <c r="AE6527"/>
      <c r="AF6527"/>
      <c r="AG6527"/>
      <c r="AH6527"/>
      <c r="AI6527"/>
      <c r="AJ6527"/>
      <c r="AK6527"/>
      <c r="AL6527"/>
      <c r="AM6527"/>
      <c r="AN6527"/>
      <c r="AO6527"/>
      <c r="AP6527"/>
      <c r="AQ6527"/>
      <c r="AR6527"/>
      <c r="AS6527"/>
      <c r="AT6527"/>
      <c r="AU6527"/>
      <c r="AV6527"/>
      <c r="AW6527"/>
      <c r="AX6527"/>
      <c r="AY6527"/>
      <c r="AZ6527"/>
      <c r="BA6527"/>
      <c r="BB6527"/>
      <c r="BC6527"/>
      <c r="BD6527"/>
      <c r="BE6527"/>
      <c r="BF6527"/>
      <c r="BG6527"/>
      <c r="BH6527"/>
      <c r="BI6527"/>
      <c r="BJ6527"/>
      <c r="BK6527"/>
      <c r="BL6527"/>
      <c r="BM6527"/>
      <c r="BN6527"/>
      <c r="BO6527"/>
      <c r="BP6527"/>
      <c r="BQ6527"/>
      <c r="BR6527"/>
      <c r="BS6527"/>
      <c r="BT6527"/>
      <c r="BU6527"/>
      <c r="BV6527"/>
      <c r="BW6527"/>
      <c r="BX6527"/>
      <c r="BY6527"/>
      <c r="BZ6527"/>
      <c r="CA6527"/>
      <c r="CB6527"/>
      <c r="CC6527"/>
      <c r="CD6527"/>
      <c r="CE6527"/>
      <c r="CF6527"/>
      <c r="CG6527"/>
      <c r="CH6527"/>
      <c r="CI6527"/>
      <c r="CJ6527"/>
      <c r="CK6527"/>
      <c r="CL6527"/>
      <c r="CM6527"/>
      <c r="CN6527"/>
      <c r="CO6527"/>
      <c r="CP6527"/>
      <c r="CQ6527"/>
      <c r="CR6527"/>
      <c r="CS6527"/>
      <c r="CT6527"/>
      <c r="CU6527"/>
      <c r="CV6527"/>
    </row>
    <row r="6528" spans="10:100" x14ac:dyDescent="0.25">
      <c r="J6528"/>
      <c r="K6528"/>
      <c r="L6528"/>
      <c r="M6528"/>
      <c r="N6528"/>
      <c r="O6528"/>
      <c r="P6528"/>
      <c r="Q6528"/>
      <c r="R6528"/>
      <c r="S6528"/>
      <c r="T6528"/>
      <c r="U6528"/>
      <c r="V6528"/>
      <c r="W6528"/>
      <c r="X6528"/>
      <c r="Y6528"/>
      <c r="Z6528"/>
      <c r="AA6528"/>
      <c r="AB6528"/>
      <c r="AC6528"/>
      <c r="AD6528"/>
      <c r="AE6528"/>
      <c r="AF6528"/>
      <c r="AG6528"/>
      <c r="AH6528"/>
      <c r="AI6528"/>
      <c r="AJ6528"/>
      <c r="AK6528"/>
      <c r="AL6528"/>
      <c r="AM6528"/>
      <c r="AN6528"/>
      <c r="AO6528"/>
      <c r="AP6528"/>
      <c r="AQ6528"/>
      <c r="AR6528"/>
      <c r="AS6528"/>
      <c r="AT6528"/>
      <c r="AU6528"/>
      <c r="AV6528"/>
      <c r="AW6528"/>
      <c r="AX6528"/>
      <c r="AY6528"/>
      <c r="AZ6528"/>
      <c r="BA6528"/>
      <c r="BB6528"/>
      <c r="BC6528"/>
      <c r="BD6528"/>
      <c r="BE6528"/>
      <c r="BF6528"/>
      <c r="BG6528"/>
      <c r="BH6528"/>
      <c r="BI6528"/>
      <c r="BJ6528"/>
      <c r="BK6528"/>
      <c r="BL6528"/>
      <c r="BM6528"/>
      <c r="BN6528"/>
      <c r="BO6528"/>
      <c r="BP6528"/>
      <c r="BQ6528"/>
      <c r="BR6528"/>
      <c r="BS6528"/>
      <c r="BT6528"/>
      <c r="BU6528"/>
      <c r="BV6528"/>
      <c r="BW6528"/>
      <c r="BX6528"/>
      <c r="BY6528"/>
      <c r="BZ6528"/>
      <c r="CA6528"/>
      <c r="CB6528"/>
      <c r="CC6528"/>
      <c r="CD6528"/>
      <c r="CE6528"/>
      <c r="CF6528"/>
      <c r="CG6528"/>
      <c r="CH6528"/>
      <c r="CI6528"/>
      <c r="CJ6528"/>
      <c r="CK6528"/>
      <c r="CL6528"/>
      <c r="CM6528"/>
      <c r="CN6528"/>
      <c r="CO6528"/>
      <c r="CP6528"/>
      <c r="CQ6528"/>
      <c r="CR6528"/>
      <c r="CS6528"/>
      <c r="CT6528"/>
      <c r="CU6528"/>
      <c r="CV6528"/>
    </row>
    <row r="6529" spans="10:100" x14ac:dyDescent="0.25">
      <c r="J6529"/>
      <c r="K6529"/>
      <c r="L6529"/>
      <c r="M6529"/>
      <c r="N6529"/>
      <c r="O6529"/>
      <c r="P6529"/>
      <c r="Q6529"/>
      <c r="R6529"/>
      <c r="S6529"/>
      <c r="T6529"/>
      <c r="U6529"/>
      <c r="V6529"/>
      <c r="W6529"/>
      <c r="X6529"/>
      <c r="Y6529"/>
      <c r="Z6529"/>
      <c r="AA6529"/>
      <c r="AB6529"/>
      <c r="AC6529"/>
      <c r="AD6529"/>
      <c r="AE6529"/>
      <c r="AF6529"/>
      <c r="AG6529"/>
      <c r="AH6529"/>
      <c r="AI6529"/>
      <c r="AJ6529"/>
      <c r="AK6529"/>
      <c r="AL6529"/>
      <c r="AM6529"/>
      <c r="AN6529"/>
      <c r="AO6529"/>
      <c r="AP6529"/>
      <c r="AQ6529"/>
      <c r="AR6529"/>
      <c r="AS6529"/>
      <c r="AT6529"/>
      <c r="AU6529"/>
      <c r="AV6529"/>
      <c r="AW6529"/>
      <c r="AX6529"/>
      <c r="AY6529"/>
      <c r="AZ6529"/>
      <c r="BA6529"/>
      <c r="BB6529"/>
      <c r="BC6529"/>
      <c r="BD6529"/>
      <c r="BE6529"/>
      <c r="BF6529"/>
      <c r="BG6529"/>
      <c r="BH6529"/>
      <c r="BI6529"/>
      <c r="BJ6529"/>
      <c r="BK6529"/>
      <c r="BL6529"/>
      <c r="BM6529"/>
      <c r="BN6529"/>
      <c r="BO6529"/>
      <c r="BP6529"/>
      <c r="BQ6529"/>
      <c r="BR6529"/>
      <c r="BS6529"/>
      <c r="BT6529"/>
      <c r="BU6529"/>
      <c r="BV6529"/>
      <c r="BW6529"/>
      <c r="BX6529"/>
      <c r="BY6529"/>
      <c r="BZ6529"/>
      <c r="CA6529"/>
      <c r="CB6529"/>
      <c r="CC6529"/>
      <c r="CD6529"/>
      <c r="CE6529"/>
      <c r="CF6529"/>
      <c r="CG6529"/>
      <c r="CH6529"/>
      <c r="CI6529"/>
      <c r="CJ6529"/>
      <c r="CK6529"/>
      <c r="CL6529"/>
      <c r="CM6529"/>
      <c r="CN6529"/>
      <c r="CO6529"/>
      <c r="CP6529"/>
      <c r="CQ6529"/>
      <c r="CR6529"/>
      <c r="CS6529"/>
      <c r="CT6529"/>
      <c r="CU6529"/>
      <c r="CV6529"/>
    </row>
    <row r="6530" spans="10:100" x14ac:dyDescent="0.25">
      <c r="J6530"/>
      <c r="K6530"/>
      <c r="L6530"/>
      <c r="M6530"/>
      <c r="N6530"/>
      <c r="O6530"/>
      <c r="P6530"/>
      <c r="Q6530"/>
      <c r="R6530"/>
      <c r="S6530"/>
      <c r="T6530"/>
      <c r="U6530"/>
      <c r="V6530"/>
      <c r="W6530"/>
      <c r="X6530"/>
      <c r="Y6530"/>
      <c r="Z6530"/>
      <c r="AA6530"/>
      <c r="AB6530"/>
      <c r="AC6530"/>
      <c r="AD6530"/>
      <c r="AE6530"/>
      <c r="AF6530"/>
      <c r="AG6530"/>
      <c r="AH6530"/>
      <c r="AI6530"/>
      <c r="AJ6530"/>
      <c r="AK6530"/>
      <c r="AL6530"/>
      <c r="AM6530"/>
      <c r="AN6530"/>
      <c r="AO6530"/>
      <c r="AP6530"/>
      <c r="AQ6530"/>
      <c r="AR6530"/>
      <c r="AS6530"/>
      <c r="AT6530"/>
      <c r="AU6530"/>
      <c r="AV6530"/>
      <c r="AW6530"/>
      <c r="AX6530"/>
      <c r="AY6530"/>
      <c r="AZ6530"/>
      <c r="BA6530"/>
      <c r="BB6530"/>
      <c r="BC6530"/>
      <c r="BD6530"/>
      <c r="BE6530"/>
      <c r="BF6530"/>
      <c r="BG6530"/>
      <c r="BH6530"/>
      <c r="BI6530"/>
      <c r="BJ6530"/>
      <c r="BK6530"/>
      <c r="BL6530"/>
      <c r="BM6530"/>
      <c r="BN6530"/>
      <c r="BO6530"/>
      <c r="BP6530"/>
      <c r="BQ6530"/>
      <c r="BR6530"/>
      <c r="BS6530"/>
      <c r="BT6530"/>
      <c r="BU6530"/>
      <c r="BV6530"/>
      <c r="BW6530"/>
      <c r="BX6530"/>
      <c r="BY6530"/>
      <c r="BZ6530"/>
      <c r="CA6530"/>
      <c r="CB6530"/>
      <c r="CC6530"/>
      <c r="CD6530"/>
      <c r="CE6530"/>
      <c r="CF6530"/>
      <c r="CG6530"/>
      <c r="CH6530"/>
      <c r="CI6530"/>
      <c r="CJ6530"/>
      <c r="CK6530"/>
      <c r="CL6530"/>
      <c r="CM6530"/>
      <c r="CN6530"/>
      <c r="CO6530"/>
      <c r="CP6530"/>
      <c r="CQ6530"/>
      <c r="CR6530"/>
      <c r="CS6530"/>
      <c r="CT6530"/>
      <c r="CU6530"/>
      <c r="CV6530"/>
    </row>
    <row r="6531" spans="10:100" x14ac:dyDescent="0.25">
      <c r="J6531"/>
      <c r="K6531"/>
      <c r="L6531"/>
      <c r="M6531"/>
      <c r="N6531"/>
      <c r="O6531"/>
      <c r="P6531"/>
      <c r="Q6531"/>
      <c r="R6531"/>
      <c r="S6531"/>
      <c r="T6531"/>
      <c r="U6531"/>
      <c r="V6531"/>
      <c r="W6531"/>
      <c r="X6531"/>
      <c r="Y6531"/>
      <c r="Z6531"/>
      <c r="AA6531"/>
      <c r="AB6531"/>
      <c r="AC6531"/>
      <c r="AD6531"/>
      <c r="AE6531"/>
      <c r="AF6531"/>
      <c r="AG6531"/>
      <c r="AH6531"/>
      <c r="AI6531"/>
      <c r="AJ6531"/>
      <c r="AK6531"/>
      <c r="AL6531"/>
      <c r="AM6531"/>
      <c r="AN6531"/>
      <c r="AO6531"/>
      <c r="AP6531"/>
      <c r="AQ6531"/>
      <c r="AR6531"/>
      <c r="AS6531"/>
      <c r="AT6531"/>
      <c r="AU6531"/>
      <c r="AV6531"/>
      <c r="AW6531"/>
      <c r="AX6531"/>
      <c r="AY6531"/>
      <c r="AZ6531"/>
      <c r="BA6531"/>
      <c r="BB6531"/>
      <c r="BC6531"/>
      <c r="BD6531"/>
      <c r="BE6531"/>
      <c r="BF6531"/>
      <c r="BG6531"/>
      <c r="BH6531"/>
      <c r="BI6531"/>
      <c r="BJ6531"/>
      <c r="BK6531"/>
      <c r="BL6531"/>
      <c r="BM6531"/>
      <c r="BN6531"/>
      <c r="BO6531"/>
      <c r="BP6531"/>
      <c r="BQ6531"/>
      <c r="BR6531"/>
      <c r="BS6531"/>
      <c r="BT6531"/>
      <c r="BU6531"/>
      <c r="BV6531"/>
      <c r="BW6531"/>
      <c r="BX6531"/>
      <c r="BY6531"/>
      <c r="BZ6531"/>
      <c r="CA6531"/>
      <c r="CB6531"/>
      <c r="CC6531"/>
      <c r="CD6531"/>
      <c r="CE6531"/>
      <c r="CF6531"/>
      <c r="CG6531"/>
      <c r="CH6531"/>
      <c r="CI6531"/>
      <c r="CJ6531"/>
      <c r="CK6531"/>
      <c r="CL6531"/>
      <c r="CM6531"/>
      <c r="CN6531"/>
      <c r="CO6531"/>
      <c r="CP6531"/>
      <c r="CQ6531"/>
      <c r="CR6531"/>
      <c r="CS6531"/>
      <c r="CT6531"/>
      <c r="CU6531"/>
      <c r="CV6531"/>
    </row>
    <row r="6532" spans="10:100" x14ac:dyDescent="0.25">
      <c r="J6532"/>
      <c r="K6532"/>
      <c r="L6532"/>
      <c r="M6532"/>
      <c r="N6532"/>
      <c r="O6532"/>
      <c r="P6532"/>
      <c r="Q6532"/>
      <c r="R6532"/>
      <c r="S6532"/>
      <c r="T6532"/>
      <c r="U6532"/>
      <c r="V6532"/>
      <c r="W6532"/>
      <c r="X6532"/>
      <c r="Y6532"/>
      <c r="Z6532"/>
      <c r="AA6532"/>
      <c r="AB6532"/>
      <c r="AC6532"/>
      <c r="AD6532"/>
      <c r="AE6532"/>
      <c r="AF6532"/>
      <c r="AG6532"/>
      <c r="AH6532"/>
      <c r="AI6532"/>
      <c r="AJ6532"/>
      <c r="AK6532"/>
      <c r="AL6532"/>
      <c r="AM6532"/>
      <c r="AN6532"/>
      <c r="AO6532"/>
      <c r="AP6532"/>
      <c r="AQ6532"/>
      <c r="AR6532"/>
      <c r="AS6532"/>
      <c r="AT6532"/>
      <c r="AU6532"/>
      <c r="AV6532"/>
      <c r="AW6532"/>
      <c r="AX6532"/>
      <c r="AY6532"/>
      <c r="AZ6532"/>
      <c r="BA6532"/>
      <c r="BB6532"/>
      <c r="BC6532"/>
      <c r="BD6532"/>
      <c r="BE6532"/>
      <c r="BF6532"/>
      <c r="BG6532"/>
      <c r="BH6532"/>
      <c r="BI6532"/>
      <c r="BJ6532"/>
      <c r="BK6532"/>
      <c r="BL6532"/>
      <c r="BM6532"/>
      <c r="BN6532"/>
      <c r="BO6532"/>
      <c r="BP6532"/>
      <c r="BQ6532"/>
      <c r="BR6532"/>
      <c r="BS6532"/>
      <c r="BT6532"/>
      <c r="BU6532"/>
      <c r="BV6532"/>
      <c r="BW6532"/>
      <c r="BX6532"/>
      <c r="BY6532"/>
      <c r="BZ6532"/>
      <c r="CA6532"/>
      <c r="CB6532"/>
      <c r="CC6532"/>
      <c r="CD6532"/>
      <c r="CE6532"/>
      <c r="CF6532"/>
      <c r="CG6532"/>
      <c r="CH6532"/>
      <c r="CI6532"/>
      <c r="CJ6532"/>
      <c r="CK6532"/>
      <c r="CL6532"/>
      <c r="CM6532"/>
      <c r="CN6532"/>
      <c r="CO6532"/>
      <c r="CP6532"/>
      <c r="CQ6532"/>
      <c r="CR6532"/>
      <c r="CS6532"/>
      <c r="CT6532"/>
      <c r="CU6532"/>
      <c r="CV6532"/>
    </row>
    <row r="6533" spans="10:100" x14ac:dyDescent="0.25">
      <c r="J6533"/>
      <c r="K6533"/>
      <c r="L6533"/>
      <c r="M6533"/>
      <c r="N6533"/>
      <c r="O6533"/>
      <c r="P6533"/>
      <c r="Q6533"/>
      <c r="R6533"/>
      <c r="S6533"/>
      <c r="T6533"/>
      <c r="U6533"/>
      <c r="V6533"/>
      <c r="W6533"/>
      <c r="X6533"/>
      <c r="Y6533"/>
      <c r="Z6533"/>
      <c r="AA6533"/>
      <c r="AB6533"/>
      <c r="AC6533"/>
      <c r="AD6533"/>
      <c r="AE6533"/>
      <c r="AF6533"/>
      <c r="AG6533"/>
      <c r="AH6533"/>
      <c r="AI6533"/>
      <c r="AJ6533"/>
      <c r="AK6533"/>
      <c r="AL6533"/>
      <c r="AM6533"/>
      <c r="AN6533"/>
      <c r="AO6533"/>
      <c r="AP6533"/>
      <c r="AQ6533"/>
      <c r="AR6533"/>
      <c r="AS6533"/>
      <c r="AT6533"/>
      <c r="AU6533"/>
      <c r="AV6533"/>
      <c r="AW6533"/>
      <c r="AX6533"/>
      <c r="AY6533"/>
      <c r="AZ6533"/>
      <c r="BA6533"/>
      <c r="BB6533"/>
      <c r="BC6533"/>
      <c r="BD6533"/>
      <c r="BE6533"/>
      <c r="BF6533"/>
      <c r="BG6533"/>
      <c r="BH6533"/>
      <c r="BI6533"/>
      <c r="BJ6533"/>
      <c r="BK6533"/>
      <c r="BL6533"/>
      <c r="BM6533"/>
      <c r="BN6533"/>
      <c r="BO6533"/>
      <c r="BP6533"/>
      <c r="BQ6533"/>
      <c r="BR6533"/>
      <c r="BS6533"/>
      <c r="BT6533"/>
      <c r="BU6533"/>
      <c r="BV6533"/>
      <c r="BW6533"/>
      <c r="BX6533"/>
      <c r="BY6533"/>
      <c r="BZ6533"/>
      <c r="CA6533"/>
      <c r="CB6533"/>
      <c r="CC6533"/>
      <c r="CD6533"/>
      <c r="CE6533"/>
      <c r="CF6533"/>
      <c r="CG6533"/>
      <c r="CH6533"/>
      <c r="CI6533"/>
      <c r="CJ6533"/>
      <c r="CK6533"/>
      <c r="CL6533"/>
      <c r="CM6533"/>
      <c r="CN6533"/>
      <c r="CO6533"/>
      <c r="CP6533"/>
      <c r="CQ6533"/>
      <c r="CR6533"/>
      <c r="CS6533"/>
      <c r="CT6533"/>
      <c r="CU6533"/>
      <c r="CV6533"/>
    </row>
    <row r="6534" spans="10:100" x14ac:dyDescent="0.25">
      <c r="J6534"/>
      <c r="K6534"/>
      <c r="L6534"/>
      <c r="M6534"/>
      <c r="N6534"/>
      <c r="O6534"/>
      <c r="P6534"/>
      <c r="Q6534"/>
      <c r="R6534"/>
      <c r="S6534"/>
      <c r="T6534"/>
      <c r="U6534"/>
      <c r="V6534"/>
      <c r="W6534"/>
      <c r="X6534"/>
      <c r="Y6534"/>
      <c r="Z6534"/>
      <c r="AA6534"/>
      <c r="AB6534"/>
      <c r="AC6534"/>
      <c r="AD6534"/>
      <c r="AE6534"/>
      <c r="AF6534"/>
      <c r="AG6534"/>
      <c r="AH6534"/>
      <c r="AI6534"/>
      <c r="AJ6534"/>
      <c r="AK6534"/>
      <c r="AL6534"/>
      <c r="AM6534"/>
      <c r="AN6534"/>
      <c r="AO6534"/>
      <c r="AP6534"/>
      <c r="AQ6534"/>
      <c r="AR6534"/>
      <c r="AS6534"/>
      <c r="AT6534"/>
      <c r="AU6534"/>
      <c r="AV6534"/>
      <c r="AW6534"/>
      <c r="AX6534"/>
      <c r="AY6534"/>
      <c r="AZ6534"/>
      <c r="BA6534"/>
      <c r="BB6534"/>
      <c r="BC6534"/>
      <c r="BD6534"/>
      <c r="BE6534"/>
      <c r="BF6534"/>
      <c r="BG6534"/>
      <c r="BH6534"/>
      <c r="BI6534"/>
      <c r="BJ6534"/>
      <c r="BK6534"/>
      <c r="BL6534"/>
      <c r="BM6534"/>
      <c r="BN6534"/>
      <c r="BO6534"/>
      <c r="BP6534"/>
      <c r="BQ6534"/>
      <c r="BR6534"/>
      <c r="BS6534"/>
      <c r="BT6534"/>
      <c r="BU6534"/>
      <c r="BV6534"/>
      <c r="BW6534"/>
      <c r="BX6534"/>
      <c r="BY6534"/>
      <c r="BZ6534"/>
      <c r="CA6534"/>
      <c r="CB6534"/>
      <c r="CC6534"/>
      <c r="CD6534"/>
      <c r="CE6534"/>
      <c r="CF6534"/>
      <c r="CG6534"/>
      <c r="CH6534"/>
      <c r="CI6534"/>
      <c r="CJ6534"/>
      <c r="CK6534"/>
      <c r="CL6534"/>
      <c r="CM6534"/>
      <c r="CN6534"/>
      <c r="CO6534"/>
      <c r="CP6534"/>
      <c r="CQ6534"/>
      <c r="CR6534"/>
      <c r="CS6534"/>
      <c r="CT6534"/>
      <c r="CU6534"/>
      <c r="CV6534"/>
    </row>
    <row r="6535" spans="10:100" x14ac:dyDescent="0.25">
      <c r="J6535"/>
      <c r="K6535"/>
      <c r="L6535"/>
      <c r="M6535"/>
      <c r="N6535"/>
      <c r="O6535"/>
      <c r="P6535"/>
      <c r="Q6535"/>
      <c r="R6535"/>
      <c r="S6535"/>
      <c r="T6535"/>
      <c r="U6535"/>
      <c r="V6535"/>
      <c r="W6535"/>
      <c r="X6535"/>
      <c r="Y6535"/>
      <c r="Z6535"/>
      <c r="AA6535"/>
      <c r="AB6535"/>
      <c r="AC6535"/>
      <c r="AD6535"/>
      <c r="AE6535"/>
      <c r="AF6535"/>
      <c r="AG6535"/>
      <c r="AH6535"/>
      <c r="AI6535"/>
      <c r="AJ6535"/>
      <c r="AK6535"/>
      <c r="AL6535"/>
      <c r="AM6535"/>
      <c r="AN6535"/>
      <c r="AO6535"/>
      <c r="AP6535"/>
      <c r="AQ6535"/>
      <c r="AR6535"/>
      <c r="AS6535"/>
      <c r="AT6535"/>
      <c r="AU6535"/>
      <c r="AV6535"/>
      <c r="AW6535"/>
      <c r="AX6535"/>
      <c r="AY6535"/>
      <c r="AZ6535"/>
      <c r="BA6535"/>
      <c r="BB6535"/>
      <c r="BC6535"/>
      <c r="BD6535"/>
      <c r="BE6535"/>
      <c r="BF6535"/>
      <c r="BG6535"/>
      <c r="BH6535"/>
      <c r="BI6535"/>
      <c r="BJ6535"/>
      <c r="BK6535"/>
      <c r="BL6535"/>
      <c r="BM6535"/>
      <c r="BN6535"/>
      <c r="BO6535"/>
      <c r="BP6535"/>
      <c r="BQ6535"/>
      <c r="BR6535"/>
      <c r="BS6535"/>
      <c r="BT6535"/>
      <c r="BU6535"/>
      <c r="BV6535"/>
      <c r="BW6535"/>
      <c r="BX6535"/>
      <c r="BY6535"/>
      <c r="BZ6535"/>
      <c r="CA6535"/>
      <c r="CB6535"/>
      <c r="CC6535"/>
      <c r="CD6535"/>
      <c r="CE6535"/>
      <c r="CF6535"/>
      <c r="CG6535"/>
      <c r="CH6535"/>
      <c r="CI6535"/>
      <c r="CJ6535"/>
      <c r="CK6535"/>
      <c r="CL6535"/>
      <c r="CM6535"/>
      <c r="CN6535"/>
      <c r="CO6535"/>
      <c r="CP6535"/>
      <c r="CQ6535"/>
      <c r="CR6535"/>
      <c r="CS6535"/>
      <c r="CT6535"/>
      <c r="CU6535"/>
      <c r="CV6535"/>
    </row>
    <row r="6536" spans="10:100" x14ac:dyDescent="0.25">
      <c r="J6536"/>
      <c r="K6536"/>
      <c r="L6536"/>
      <c r="M6536"/>
      <c r="N6536"/>
      <c r="O6536"/>
      <c r="P6536"/>
      <c r="Q6536"/>
      <c r="R6536"/>
      <c r="S6536"/>
      <c r="T6536"/>
      <c r="U6536"/>
      <c r="V6536"/>
      <c r="W6536"/>
      <c r="X6536"/>
      <c r="Y6536"/>
      <c r="Z6536"/>
      <c r="AA6536"/>
      <c r="AB6536"/>
      <c r="AC6536"/>
      <c r="AD6536"/>
      <c r="AE6536"/>
      <c r="AF6536"/>
      <c r="AG6536"/>
      <c r="AH6536"/>
      <c r="AI6536"/>
      <c r="AJ6536"/>
      <c r="AK6536"/>
      <c r="AL6536"/>
      <c r="AM6536"/>
      <c r="AN6536"/>
      <c r="AO6536"/>
      <c r="AP6536"/>
      <c r="AQ6536"/>
      <c r="AR6536"/>
      <c r="AS6536"/>
      <c r="AT6536"/>
      <c r="AU6536"/>
      <c r="AV6536"/>
      <c r="AW6536"/>
      <c r="AX6536"/>
      <c r="AY6536"/>
      <c r="AZ6536"/>
      <c r="BA6536"/>
      <c r="BB6536"/>
      <c r="BC6536"/>
      <c r="BD6536"/>
      <c r="BE6536"/>
      <c r="BF6536"/>
      <c r="BG6536"/>
      <c r="BH6536"/>
      <c r="BI6536"/>
      <c r="BJ6536"/>
      <c r="BK6536"/>
      <c r="BL6536"/>
      <c r="BM6536"/>
      <c r="BN6536"/>
      <c r="BO6536"/>
      <c r="BP6536"/>
      <c r="BQ6536"/>
      <c r="BR6536"/>
      <c r="BS6536"/>
      <c r="BT6536"/>
      <c r="BU6536"/>
      <c r="BV6536"/>
      <c r="BW6536"/>
      <c r="BX6536"/>
      <c r="BY6536"/>
      <c r="BZ6536"/>
      <c r="CA6536"/>
      <c r="CB6536"/>
      <c r="CC6536"/>
      <c r="CD6536"/>
      <c r="CE6536"/>
      <c r="CF6536"/>
      <c r="CG6536"/>
      <c r="CH6536"/>
      <c r="CI6536"/>
      <c r="CJ6536"/>
      <c r="CK6536"/>
      <c r="CL6536"/>
      <c r="CM6536"/>
      <c r="CN6536"/>
      <c r="CO6536"/>
      <c r="CP6536"/>
      <c r="CQ6536"/>
      <c r="CR6536"/>
      <c r="CS6536"/>
      <c r="CT6536"/>
      <c r="CU6536"/>
      <c r="CV6536"/>
    </row>
    <row r="6537" spans="10:100" x14ac:dyDescent="0.25">
      <c r="J6537"/>
      <c r="K6537"/>
      <c r="L6537"/>
      <c r="M6537"/>
      <c r="N6537"/>
      <c r="O6537"/>
      <c r="P6537"/>
      <c r="Q6537"/>
      <c r="R6537"/>
      <c r="S6537"/>
      <c r="T6537"/>
      <c r="U6537"/>
      <c r="V6537"/>
      <c r="W6537"/>
      <c r="X6537"/>
      <c r="Y6537"/>
      <c r="Z6537"/>
      <c r="AA6537"/>
      <c r="AB6537"/>
      <c r="AC6537"/>
      <c r="AD6537"/>
      <c r="AE6537"/>
      <c r="AF6537"/>
      <c r="AG6537"/>
      <c r="AH6537"/>
      <c r="AI6537"/>
      <c r="AJ6537"/>
      <c r="AK6537"/>
      <c r="AL6537"/>
      <c r="AM6537"/>
      <c r="AN6537"/>
      <c r="AO6537"/>
      <c r="AP6537"/>
      <c r="AQ6537"/>
      <c r="AR6537"/>
      <c r="AS6537"/>
      <c r="AT6537"/>
      <c r="AU6537"/>
      <c r="AV6537"/>
      <c r="AW6537"/>
      <c r="AX6537"/>
      <c r="AY6537"/>
      <c r="AZ6537"/>
      <c r="BA6537"/>
      <c r="BB6537"/>
      <c r="BC6537"/>
      <c r="BD6537"/>
      <c r="BE6537"/>
      <c r="BF6537"/>
      <c r="BG6537"/>
      <c r="BH6537"/>
      <c r="BI6537"/>
      <c r="BJ6537"/>
      <c r="BK6537"/>
      <c r="BL6537"/>
      <c r="BM6537"/>
      <c r="BN6537"/>
      <c r="BO6537"/>
      <c r="BP6537"/>
      <c r="BQ6537"/>
      <c r="BR6537"/>
      <c r="BS6537"/>
      <c r="BT6537"/>
      <c r="BU6537"/>
      <c r="BV6537"/>
      <c r="BW6537"/>
      <c r="BX6537"/>
      <c r="BY6537"/>
      <c r="BZ6537"/>
      <c r="CA6537"/>
      <c r="CB6537"/>
      <c r="CC6537"/>
      <c r="CD6537"/>
      <c r="CE6537"/>
      <c r="CF6537"/>
      <c r="CG6537"/>
      <c r="CH6537"/>
      <c r="CI6537"/>
      <c r="CJ6537"/>
      <c r="CK6537"/>
      <c r="CL6537"/>
      <c r="CM6537"/>
      <c r="CN6537"/>
      <c r="CO6537"/>
      <c r="CP6537"/>
      <c r="CQ6537"/>
      <c r="CR6537"/>
      <c r="CS6537"/>
      <c r="CT6537"/>
      <c r="CU6537"/>
      <c r="CV6537"/>
    </row>
    <row r="6538" spans="10:100" x14ac:dyDescent="0.25">
      <c r="J6538"/>
      <c r="K6538"/>
      <c r="L6538"/>
      <c r="M6538"/>
      <c r="N6538"/>
      <c r="O6538"/>
      <c r="P6538"/>
      <c r="Q6538"/>
      <c r="R6538"/>
      <c r="S6538"/>
      <c r="T6538"/>
      <c r="U6538"/>
      <c r="V6538"/>
      <c r="W6538"/>
      <c r="X6538"/>
      <c r="Y6538"/>
      <c r="Z6538"/>
      <c r="AA6538"/>
      <c r="AB6538"/>
      <c r="AC6538"/>
      <c r="AD6538"/>
      <c r="AE6538"/>
      <c r="AF6538"/>
      <c r="AG6538"/>
      <c r="AH6538"/>
      <c r="AI6538"/>
      <c r="AJ6538"/>
      <c r="AK6538"/>
      <c r="AL6538"/>
      <c r="AM6538"/>
      <c r="AN6538"/>
      <c r="AO6538"/>
      <c r="AP6538"/>
      <c r="AQ6538"/>
      <c r="AR6538"/>
      <c r="AS6538"/>
      <c r="AT6538"/>
      <c r="AU6538"/>
      <c r="AV6538"/>
      <c r="AW6538"/>
      <c r="AX6538"/>
      <c r="AY6538"/>
      <c r="AZ6538"/>
      <c r="BA6538"/>
      <c r="BB6538"/>
      <c r="BC6538"/>
      <c r="BD6538"/>
      <c r="BE6538"/>
      <c r="BF6538"/>
      <c r="BG6538"/>
      <c r="BH6538"/>
      <c r="BI6538"/>
      <c r="BJ6538"/>
      <c r="BK6538"/>
      <c r="BL6538"/>
      <c r="BM6538"/>
      <c r="BN6538"/>
      <c r="BO6538"/>
      <c r="BP6538"/>
      <c r="BQ6538"/>
      <c r="BR6538"/>
      <c r="BS6538"/>
      <c r="BT6538"/>
      <c r="BU6538"/>
      <c r="BV6538"/>
      <c r="BW6538"/>
      <c r="BX6538"/>
      <c r="BY6538"/>
      <c r="BZ6538"/>
      <c r="CA6538"/>
      <c r="CB6538"/>
      <c r="CC6538"/>
      <c r="CD6538"/>
      <c r="CE6538"/>
      <c r="CF6538"/>
      <c r="CG6538"/>
      <c r="CH6538"/>
      <c r="CI6538"/>
      <c r="CJ6538"/>
      <c r="CK6538"/>
      <c r="CL6538"/>
      <c r="CM6538"/>
      <c r="CN6538"/>
      <c r="CO6538"/>
      <c r="CP6538"/>
      <c r="CQ6538"/>
      <c r="CR6538"/>
      <c r="CS6538"/>
      <c r="CT6538"/>
      <c r="CU6538"/>
      <c r="CV6538"/>
    </row>
    <row r="6539" spans="10:100" x14ac:dyDescent="0.25">
      <c r="J6539"/>
      <c r="K6539"/>
      <c r="L6539"/>
      <c r="M6539"/>
      <c r="N6539"/>
      <c r="O6539"/>
      <c r="P6539"/>
      <c r="Q6539"/>
      <c r="R6539"/>
      <c r="S6539"/>
      <c r="T6539"/>
      <c r="U6539"/>
      <c r="V6539"/>
      <c r="W6539"/>
      <c r="X6539"/>
      <c r="Y6539"/>
      <c r="Z6539"/>
      <c r="AA6539"/>
      <c r="AB6539"/>
      <c r="AC6539"/>
      <c r="AD6539"/>
      <c r="AE6539"/>
      <c r="AF6539"/>
      <c r="AG6539"/>
      <c r="AH6539"/>
      <c r="AI6539"/>
      <c r="AJ6539"/>
      <c r="AK6539"/>
      <c r="AL6539"/>
      <c r="AM6539"/>
      <c r="AN6539"/>
      <c r="AO6539"/>
      <c r="AP6539"/>
      <c r="AQ6539"/>
      <c r="AR6539"/>
      <c r="AS6539"/>
      <c r="AT6539"/>
      <c r="AU6539"/>
      <c r="AV6539"/>
      <c r="AW6539"/>
      <c r="AX6539"/>
      <c r="AY6539"/>
      <c r="AZ6539"/>
      <c r="BA6539"/>
      <c r="BB6539"/>
      <c r="BC6539"/>
      <c r="BD6539"/>
      <c r="BE6539"/>
      <c r="BF6539"/>
      <c r="BG6539"/>
      <c r="BH6539"/>
      <c r="BI6539"/>
      <c r="BJ6539"/>
      <c r="BK6539"/>
      <c r="BL6539"/>
      <c r="BM6539"/>
      <c r="BN6539"/>
      <c r="BO6539"/>
      <c r="BP6539"/>
      <c r="BQ6539"/>
      <c r="BR6539"/>
      <c r="BS6539"/>
      <c r="BT6539"/>
      <c r="BU6539"/>
      <c r="BV6539"/>
      <c r="BW6539"/>
      <c r="BX6539"/>
      <c r="BY6539"/>
      <c r="BZ6539"/>
      <c r="CA6539"/>
      <c r="CB6539"/>
      <c r="CC6539"/>
      <c r="CD6539"/>
      <c r="CE6539"/>
      <c r="CF6539"/>
      <c r="CG6539"/>
      <c r="CH6539"/>
      <c r="CI6539"/>
      <c r="CJ6539"/>
      <c r="CK6539"/>
      <c r="CL6539"/>
      <c r="CM6539"/>
      <c r="CN6539"/>
      <c r="CO6539"/>
      <c r="CP6539"/>
      <c r="CQ6539"/>
      <c r="CR6539"/>
      <c r="CS6539"/>
      <c r="CT6539"/>
      <c r="CU6539"/>
      <c r="CV6539"/>
    </row>
    <row r="6540" spans="10:100" x14ac:dyDescent="0.25">
      <c r="J6540"/>
      <c r="K6540"/>
      <c r="L6540"/>
      <c r="M6540"/>
      <c r="N6540"/>
      <c r="O6540"/>
      <c r="P6540"/>
      <c r="Q6540"/>
      <c r="R6540"/>
      <c r="S6540"/>
      <c r="T6540"/>
      <c r="U6540"/>
      <c r="V6540"/>
      <c r="W6540"/>
      <c r="X6540"/>
      <c r="Y6540"/>
      <c r="Z6540"/>
      <c r="AA6540"/>
      <c r="AB6540"/>
      <c r="AC6540"/>
      <c r="AD6540"/>
      <c r="AE6540"/>
      <c r="AF6540"/>
      <c r="AG6540"/>
      <c r="AH6540"/>
      <c r="AI6540"/>
      <c r="AJ6540"/>
      <c r="AK6540"/>
      <c r="AL6540"/>
      <c r="AM6540"/>
      <c r="AN6540"/>
      <c r="AO6540"/>
      <c r="AP6540"/>
      <c r="AQ6540"/>
      <c r="AR6540"/>
      <c r="AS6540"/>
      <c r="AT6540"/>
      <c r="AU6540"/>
      <c r="AV6540"/>
      <c r="AW6540"/>
      <c r="AX6540"/>
      <c r="AY6540"/>
      <c r="AZ6540"/>
      <c r="BA6540"/>
      <c r="BB6540"/>
      <c r="BC6540"/>
      <c r="BD6540"/>
      <c r="BE6540"/>
      <c r="BF6540"/>
      <c r="BG6540"/>
      <c r="BH6540"/>
      <c r="BI6540"/>
      <c r="BJ6540"/>
      <c r="BK6540"/>
      <c r="BL6540"/>
      <c r="BM6540"/>
      <c r="BN6540"/>
      <c r="BO6540"/>
      <c r="BP6540"/>
      <c r="BQ6540"/>
      <c r="BR6540"/>
      <c r="BS6540"/>
      <c r="BT6540"/>
      <c r="BU6540"/>
      <c r="BV6540"/>
      <c r="BW6540"/>
      <c r="BX6540"/>
      <c r="BY6540"/>
      <c r="BZ6540"/>
      <c r="CA6540"/>
      <c r="CB6540"/>
      <c r="CC6540"/>
      <c r="CD6540"/>
      <c r="CE6540"/>
      <c r="CF6540"/>
      <c r="CG6540"/>
      <c r="CH6540"/>
      <c r="CI6540"/>
      <c r="CJ6540"/>
      <c r="CK6540"/>
      <c r="CL6540"/>
      <c r="CM6540"/>
      <c r="CN6540"/>
      <c r="CO6540"/>
      <c r="CP6540"/>
      <c r="CQ6540"/>
      <c r="CR6540"/>
      <c r="CS6540"/>
      <c r="CT6540"/>
      <c r="CU6540"/>
      <c r="CV6540"/>
    </row>
    <row r="6541" spans="10:100" x14ac:dyDescent="0.25">
      <c r="J6541"/>
      <c r="K6541"/>
      <c r="L6541"/>
      <c r="M6541"/>
      <c r="N6541"/>
      <c r="O6541"/>
      <c r="P6541"/>
      <c r="Q6541"/>
      <c r="R6541"/>
      <c r="S6541"/>
      <c r="T6541"/>
      <c r="U6541"/>
      <c r="V6541"/>
      <c r="W6541"/>
      <c r="X6541"/>
      <c r="Y6541"/>
      <c r="Z6541"/>
      <c r="AA6541"/>
      <c r="AB6541"/>
      <c r="AC6541"/>
      <c r="AD6541"/>
      <c r="AE6541"/>
      <c r="AF6541"/>
      <c r="AG6541"/>
      <c r="AH6541"/>
      <c r="AI6541"/>
      <c r="AJ6541"/>
      <c r="AK6541"/>
      <c r="AL6541"/>
      <c r="AM6541"/>
      <c r="AN6541"/>
      <c r="AO6541"/>
      <c r="AP6541"/>
      <c r="AQ6541"/>
      <c r="AR6541"/>
      <c r="AS6541"/>
      <c r="AT6541"/>
      <c r="AU6541"/>
      <c r="AV6541"/>
      <c r="AW6541"/>
      <c r="AX6541"/>
      <c r="AY6541"/>
      <c r="AZ6541"/>
      <c r="BA6541"/>
      <c r="BB6541"/>
      <c r="BC6541"/>
      <c r="BD6541"/>
      <c r="BE6541"/>
      <c r="BF6541"/>
      <c r="BG6541"/>
      <c r="BH6541"/>
      <c r="BI6541"/>
      <c r="BJ6541"/>
      <c r="BK6541"/>
      <c r="BL6541"/>
      <c r="BM6541"/>
      <c r="BN6541"/>
      <c r="BO6541"/>
      <c r="BP6541"/>
      <c r="BQ6541"/>
      <c r="BR6541"/>
      <c r="BS6541"/>
      <c r="BT6541"/>
      <c r="BU6541"/>
      <c r="BV6541"/>
      <c r="BW6541"/>
      <c r="BX6541"/>
      <c r="BY6541"/>
      <c r="BZ6541"/>
      <c r="CA6541"/>
      <c r="CB6541"/>
      <c r="CC6541"/>
      <c r="CD6541"/>
      <c r="CE6541"/>
      <c r="CF6541"/>
      <c r="CG6541"/>
      <c r="CH6541"/>
      <c r="CI6541"/>
      <c r="CJ6541"/>
      <c r="CK6541"/>
      <c r="CL6541"/>
      <c r="CM6541"/>
      <c r="CN6541"/>
      <c r="CO6541"/>
      <c r="CP6541"/>
      <c r="CQ6541"/>
      <c r="CR6541"/>
      <c r="CS6541"/>
      <c r="CT6541"/>
      <c r="CU6541"/>
      <c r="CV6541"/>
    </row>
    <row r="6542" spans="10:100" x14ac:dyDescent="0.25">
      <c r="J6542"/>
      <c r="K6542"/>
      <c r="L6542"/>
      <c r="M6542"/>
      <c r="N6542"/>
      <c r="O6542"/>
      <c r="P6542"/>
      <c r="Q6542"/>
      <c r="R6542"/>
      <c r="S6542"/>
      <c r="T6542"/>
      <c r="U6542"/>
      <c r="V6542"/>
      <c r="W6542"/>
      <c r="X6542"/>
      <c r="Y6542"/>
      <c r="Z6542"/>
      <c r="AA6542"/>
      <c r="AB6542"/>
      <c r="AC6542"/>
      <c r="AD6542"/>
      <c r="AE6542"/>
      <c r="AF6542"/>
      <c r="AG6542"/>
      <c r="AH6542"/>
      <c r="AI6542"/>
      <c r="AJ6542"/>
      <c r="AK6542"/>
      <c r="AL6542"/>
      <c r="AM6542"/>
      <c r="AN6542"/>
      <c r="AO6542"/>
      <c r="AP6542"/>
      <c r="AQ6542"/>
      <c r="AR6542"/>
      <c r="AS6542"/>
      <c r="AT6542"/>
      <c r="AU6542"/>
      <c r="AV6542"/>
      <c r="AW6542"/>
      <c r="AX6542"/>
      <c r="AY6542"/>
      <c r="AZ6542"/>
      <c r="BA6542"/>
      <c r="BB6542"/>
      <c r="BC6542"/>
      <c r="BD6542"/>
      <c r="BE6542"/>
      <c r="BF6542"/>
      <c r="BG6542"/>
      <c r="BH6542"/>
      <c r="BI6542"/>
      <c r="BJ6542"/>
      <c r="BK6542"/>
      <c r="BL6542"/>
      <c r="BM6542"/>
      <c r="BN6542"/>
      <c r="BO6542"/>
      <c r="BP6542"/>
      <c r="BQ6542"/>
      <c r="BR6542"/>
      <c r="BS6542"/>
      <c r="BT6542"/>
      <c r="BU6542"/>
      <c r="BV6542"/>
      <c r="BW6542"/>
      <c r="BX6542"/>
      <c r="BY6542"/>
      <c r="BZ6542"/>
      <c r="CA6542"/>
      <c r="CB6542"/>
      <c r="CC6542"/>
      <c r="CD6542"/>
      <c r="CE6542"/>
      <c r="CF6542"/>
      <c r="CG6542"/>
      <c r="CH6542"/>
      <c r="CI6542"/>
      <c r="CJ6542"/>
      <c r="CK6542"/>
      <c r="CL6542"/>
      <c r="CM6542"/>
      <c r="CN6542"/>
      <c r="CO6542"/>
      <c r="CP6542"/>
      <c r="CQ6542"/>
      <c r="CR6542"/>
      <c r="CS6542"/>
      <c r="CT6542"/>
      <c r="CU6542"/>
      <c r="CV6542"/>
    </row>
    <row r="6543" spans="10:100" x14ac:dyDescent="0.25">
      <c r="J6543"/>
      <c r="K6543"/>
      <c r="L6543"/>
      <c r="M6543"/>
      <c r="N6543"/>
      <c r="O6543"/>
      <c r="P6543"/>
      <c r="Q6543"/>
      <c r="R6543"/>
      <c r="S6543"/>
      <c r="T6543"/>
      <c r="U6543"/>
      <c r="V6543"/>
      <c r="W6543"/>
      <c r="X6543"/>
      <c r="Y6543"/>
      <c r="Z6543"/>
      <c r="AA6543"/>
      <c r="AB6543"/>
      <c r="AC6543"/>
      <c r="AD6543"/>
      <c r="AE6543"/>
      <c r="AF6543"/>
      <c r="AG6543"/>
      <c r="AH6543"/>
      <c r="AI6543"/>
      <c r="AJ6543"/>
      <c r="AK6543"/>
      <c r="AL6543"/>
      <c r="AM6543"/>
      <c r="AN6543"/>
      <c r="AO6543"/>
      <c r="AP6543"/>
      <c r="AQ6543"/>
      <c r="AR6543"/>
      <c r="AS6543"/>
      <c r="AT6543"/>
      <c r="AU6543"/>
      <c r="AV6543"/>
      <c r="AW6543"/>
      <c r="AX6543"/>
      <c r="AY6543"/>
      <c r="AZ6543"/>
      <c r="BA6543"/>
      <c r="BB6543"/>
      <c r="BC6543"/>
      <c r="BD6543"/>
      <c r="BE6543"/>
      <c r="BF6543"/>
      <c r="BG6543"/>
      <c r="BH6543"/>
      <c r="BI6543"/>
      <c r="BJ6543"/>
      <c r="BK6543"/>
      <c r="BL6543"/>
      <c r="BM6543"/>
      <c r="BN6543"/>
      <c r="BO6543"/>
      <c r="BP6543"/>
      <c r="BQ6543"/>
      <c r="BR6543"/>
      <c r="BS6543"/>
      <c r="BT6543"/>
      <c r="BU6543"/>
      <c r="BV6543"/>
      <c r="BW6543"/>
      <c r="BX6543"/>
      <c r="BY6543"/>
      <c r="BZ6543"/>
      <c r="CA6543"/>
      <c r="CB6543"/>
      <c r="CC6543"/>
      <c r="CD6543"/>
      <c r="CE6543"/>
      <c r="CF6543"/>
      <c r="CG6543"/>
      <c r="CH6543"/>
      <c r="CI6543"/>
      <c r="CJ6543"/>
      <c r="CK6543"/>
      <c r="CL6543"/>
      <c r="CM6543"/>
      <c r="CN6543"/>
      <c r="CO6543"/>
      <c r="CP6543"/>
      <c r="CQ6543"/>
      <c r="CR6543"/>
      <c r="CS6543"/>
      <c r="CT6543"/>
      <c r="CU6543"/>
      <c r="CV6543"/>
    </row>
    <row r="6544" spans="10:100" x14ac:dyDescent="0.25">
      <c r="J6544"/>
      <c r="K6544"/>
      <c r="L6544"/>
      <c r="M6544"/>
      <c r="N6544"/>
      <c r="O6544"/>
      <c r="P6544"/>
      <c r="Q6544"/>
      <c r="R6544"/>
      <c r="S6544"/>
      <c r="T6544"/>
      <c r="U6544"/>
      <c r="V6544"/>
      <c r="W6544"/>
      <c r="X6544"/>
      <c r="Y6544"/>
      <c r="Z6544"/>
      <c r="AA6544"/>
      <c r="AB6544"/>
      <c r="AC6544"/>
      <c r="AD6544"/>
      <c r="AE6544"/>
      <c r="AF6544"/>
      <c r="AG6544"/>
      <c r="AH6544"/>
      <c r="AI6544"/>
      <c r="AJ6544"/>
      <c r="AK6544"/>
      <c r="AL6544"/>
      <c r="AM6544"/>
      <c r="AN6544"/>
      <c r="AO6544"/>
      <c r="AP6544"/>
      <c r="AQ6544"/>
      <c r="AR6544"/>
      <c r="AS6544"/>
      <c r="AT6544"/>
      <c r="AU6544"/>
      <c r="AV6544"/>
      <c r="AW6544"/>
      <c r="AX6544"/>
      <c r="AY6544"/>
      <c r="AZ6544"/>
      <c r="BA6544"/>
      <c r="BB6544"/>
      <c r="BC6544"/>
      <c r="BD6544"/>
      <c r="BE6544"/>
      <c r="BF6544"/>
      <c r="BG6544"/>
      <c r="BH6544"/>
      <c r="BI6544"/>
      <c r="BJ6544"/>
      <c r="BK6544"/>
      <c r="BL6544"/>
      <c r="BM6544"/>
      <c r="BN6544"/>
      <c r="BO6544"/>
      <c r="BP6544"/>
      <c r="BQ6544"/>
      <c r="BR6544"/>
      <c r="BS6544"/>
      <c r="BT6544"/>
      <c r="BU6544"/>
      <c r="BV6544"/>
      <c r="BW6544"/>
      <c r="BX6544"/>
      <c r="BY6544"/>
      <c r="BZ6544"/>
      <c r="CA6544"/>
      <c r="CB6544"/>
      <c r="CC6544"/>
      <c r="CD6544"/>
      <c r="CE6544"/>
      <c r="CF6544"/>
      <c r="CG6544"/>
      <c r="CH6544"/>
      <c r="CI6544"/>
      <c r="CJ6544"/>
      <c r="CK6544"/>
      <c r="CL6544"/>
      <c r="CM6544"/>
      <c r="CN6544"/>
      <c r="CO6544"/>
      <c r="CP6544"/>
      <c r="CQ6544"/>
      <c r="CR6544"/>
      <c r="CS6544"/>
      <c r="CT6544"/>
      <c r="CU6544"/>
      <c r="CV6544"/>
    </row>
    <row r="6545" spans="10:100" x14ac:dyDescent="0.25">
      <c r="J6545"/>
      <c r="K6545"/>
      <c r="L6545"/>
      <c r="M6545"/>
      <c r="N6545"/>
      <c r="O6545"/>
      <c r="P6545"/>
      <c r="Q6545"/>
      <c r="R6545"/>
      <c r="S6545"/>
      <c r="T6545"/>
      <c r="U6545"/>
      <c r="V6545"/>
      <c r="W6545"/>
      <c r="X6545"/>
      <c r="Y6545"/>
      <c r="Z6545"/>
      <c r="AA6545"/>
      <c r="AB6545"/>
      <c r="AC6545"/>
      <c r="AD6545"/>
      <c r="AE6545"/>
      <c r="AF6545"/>
      <c r="AG6545"/>
      <c r="AH6545"/>
      <c r="AI6545"/>
      <c r="AJ6545"/>
      <c r="AK6545"/>
      <c r="AL6545"/>
      <c r="AM6545"/>
      <c r="AN6545"/>
      <c r="AO6545"/>
      <c r="AP6545"/>
      <c r="AQ6545"/>
      <c r="AR6545"/>
      <c r="AS6545"/>
      <c r="AT6545"/>
      <c r="AU6545"/>
      <c r="AV6545"/>
      <c r="AW6545"/>
      <c r="AX6545"/>
      <c r="AY6545"/>
      <c r="AZ6545"/>
      <c r="BA6545"/>
      <c r="BB6545"/>
      <c r="BC6545"/>
      <c r="BD6545"/>
      <c r="BE6545"/>
      <c r="BF6545"/>
      <c r="BG6545"/>
      <c r="BH6545"/>
      <c r="BI6545"/>
      <c r="BJ6545"/>
      <c r="BK6545"/>
      <c r="BL6545"/>
      <c r="BM6545"/>
      <c r="BN6545"/>
      <c r="BO6545"/>
      <c r="BP6545"/>
      <c r="BQ6545"/>
      <c r="BR6545"/>
      <c r="BS6545"/>
      <c r="BT6545"/>
      <c r="BU6545"/>
      <c r="BV6545"/>
      <c r="BW6545"/>
      <c r="BX6545"/>
      <c r="BY6545"/>
      <c r="BZ6545"/>
      <c r="CA6545"/>
      <c r="CB6545"/>
      <c r="CC6545"/>
      <c r="CD6545"/>
      <c r="CE6545"/>
      <c r="CF6545"/>
      <c r="CG6545"/>
      <c r="CH6545"/>
      <c r="CI6545"/>
      <c r="CJ6545"/>
      <c r="CK6545"/>
      <c r="CL6545"/>
      <c r="CM6545"/>
      <c r="CN6545"/>
      <c r="CO6545"/>
      <c r="CP6545"/>
      <c r="CQ6545"/>
      <c r="CR6545"/>
      <c r="CS6545"/>
      <c r="CT6545"/>
      <c r="CU6545"/>
      <c r="CV6545"/>
    </row>
    <row r="6546" spans="10:100" x14ac:dyDescent="0.25">
      <c r="J6546"/>
      <c r="K6546"/>
      <c r="L6546"/>
      <c r="M6546"/>
      <c r="N6546"/>
      <c r="O6546"/>
      <c r="P6546"/>
      <c r="Q6546"/>
      <c r="R6546"/>
      <c r="S6546"/>
      <c r="T6546"/>
      <c r="U6546"/>
      <c r="V6546"/>
      <c r="W6546"/>
      <c r="X6546"/>
      <c r="Y6546"/>
      <c r="Z6546"/>
      <c r="AA6546"/>
      <c r="AB6546"/>
      <c r="AC6546"/>
      <c r="AD6546"/>
      <c r="AE6546"/>
      <c r="AF6546"/>
      <c r="AG6546"/>
      <c r="AH6546"/>
      <c r="AI6546"/>
      <c r="AJ6546"/>
      <c r="AK6546"/>
      <c r="AL6546"/>
      <c r="AM6546"/>
      <c r="AN6546"/>
      <c r="AO6546"/>
      <c r="AP6546"/>
      <c r="AQ6546"/>
      <c r="AR6546"/>
      <c r="AS6546"/>
      <c r="AT6546"/>
      <c r="AU6546"/>
      <c r="AV6546"/>
      <c r="AW6546"/>
      <c r="AX6546"/>
      <c r="AY6546"/>
      <c r="AZ6546"/>
      <c r="BA6546"/>
      <c r="BB6546"/>
      <c r="BC6546"/>
      <c r="BD6546"/>
      <c r="BE6546"/>
      <c r="BF6546"/>
      <c r="BG6546"/>
      <c r="BH6546"/>
      <c r="BI6546"/>
      <c r="BJ6546"/>
      <c r="BK6546"/>
      <c r="BL6546"/>
      <c r="BM6546"/>
      <c r="BN6546"/>
      <c r="BO6546"/>
      <c r="BP6546"/>
      <c r="BQ6546"/>
      <c r="BR6546"/>
      <c r="BS6546"/>
      <c r="BT6546"/>
      <c r="BU6546"/>
      <c r="BV6546"/>
      <c r="BW6546"/>
      <c r="BX6546"/>
      <c r="BY6546"/>
      <c r="BZ6546"/>
      <c r="CA6546"/>
      <c r="CB6546"/>
      <c r="CC6546"/>
      <c r="CD6546"/>
      <c r="CE6546"/>
      <c r="CF6546"/>
      <c r="CG6546"/>
      <c r="CH6546"/>
      <c r="CI6546"/>
      <c r="CJ6546"/>
      <c r="CK6546"/>
      <c r="CL6546"/>
      <c r="CM6546"/>
      <c r="CN6546"/>
      <c r="CO6546"/>
      <c r="CP6546"/>
      <c r="CQ6546"/>
      <c r="CR6546"/>
      <c r="CS6546"/>
      <c r="CT6546"/>
      <c r="CU6546"/>
      <c r="CV6546"/>
    </row>
    <row r="6547" spans="10:100" x14ac:dyDescent="0.25">
      <c r="J6547"/>
      <c r="K6547"/>
      <c r="L6547"/>
      <c r="M6547"/>
      <c r="N6547"/>
      <c r="O6547"/>
      <c r="P6547"/>
      <c r="Q6547"/>
      <c r="R6547"/>
      <c r="S6547"/>
      <c r="T6547"/>
      <c r="U6547"/>
      <c r="V6547"/>
      <c r="W6547"/>
      <c r="X6547"/>
      <c r="Y6547"/>
      <c r="Z6547"/>
      <c r="AA6547"/>
      <c r="AB6547"/>
      <c r="AC6547"/>
      <c r="AD6547"/>
      <c r="AE6547"/>
      <c r="AF6547"/>
      <c r="AG6547"/>
      <c r="AH6547"/>
      <c r="AI6547"/>
      <c r="AJ6547"/>
      <c r="AK6547"/>
      <c r="AL6547"/>
      <c r="AM6547"/>
      <c r="AN6547"/>
      <c r="AO6547"/>
      <c r="AP6547"/>
      <c r="AQ6547"/>
      <c r="AR6547"/>
      <c r="AS6547"/>
      <c r="AT6547"/>
      <c r="AU6547"/>
      <c r="AV6547"/>
      <c r="AW6547"/>
      <c r="AX6547"/>
      <c r="AY6547"/>
      <c r="AZ6547"/>
      <c r="BA6547"/>
      <c r="BB6547"/>
      <c r="BC6547"/>
      <c r="BD6547"/>
      <c r="BE6547"/>
      <c r="BF6547"/>
      <c r="BG6547"/>
      <c r="BH6547"/>
      <c r="BI6547"/>
      <c r="BJ6547"/>
      <c r="BK6547"/>
      <c r="BL6547"/>
      <c r="BM6547"/>
      <c r="BN6547"/>
      <c r="BO6547"/>
      <c r="BP6547"/>
      <c r="BQ6547"/>
      <c r="BR6547"/>
      <c r="BS6547"/>
      <c r="BT6547"/>
      <c r="BU6547"/>
      <c r="BV6547"/>
      <c r="BW6547"/>
      <c r="BX6547"/>
      <c r="BY6547"/>
      <c r="BZ6547"/>
      <c r="CA6547"/>
      <c r="CB6547"/>
      <c r="CC6547"/>
      <c r="CD6547"/>
      <c r="CE6547"/>
      <c r="CF6547"/>
      <c r="CG6547"/>
      <c r="CH6547"/>
      <c r="CI6547"/>
      <c r="CJ6547"/>
      <c r="CK6547"/>
      <c r="CL6547"/>
      <c r="CM6547"/>
      <c r="CN6547"/>
      <c r="CO6547"/>
      <c r="CP6547"/>
      <c r="CQ6547"/>
      <c r="CR6547"/>
      <c r="CS6547"/>
      <c r="CT6547"/>
      <c r="CU6547"/>
      <c r="CV6547"/>
    </row>
    <row r="6548" spans="10:100" x14ac:dyDescent="0.25">
      <c r="J6548"/>
      <c r="K6548"/>
      <c r="L6548"/>
      <c r="M6548"/>
      <c r="N6548"/>
      <c r="O6548"/>
      <c r="P6548"/>
      <c r="Q6548"/>
      <c r="R6548"/>
      <c r="S6548"/>
      <c r="T6548"/>
      <c r="U6548"/>
      <c r="V6548"/>
      <c r="W6548"/>
      <c r="X6548"/>
      <c r="Y6548"/>
      <c r="Z6548"/>
      <c r="AA6548"/>
      <c r="AB6548"/>
      <c r="AC6548"/>
      <c r="AD6548"/>
      <c r="AE6548"/>
      <c r="AF6548"/>
      <c r="AG6548"/>
      <c r="AH6548"/>
      <c r="AI6548"/>
      <c r="AJ6548"/>
      <c r="AK6548"/>
      <c r="AL6548"/>
      <c r="AM6548"/>
      <c r="AN6548"/>
      <c r="AO6548"/>
      <c r="AP6548"/>
      <c r="AQ6548"/>
      <c r="AR6548"/>
      <c r="AS6548"/>
      <c r="AT6548"/>
      <c r="AU6548"/>
      <c r="AV6548"/>
      <c r="AW6548"/>
      <c r="AX6548"/>
      <c r="AY6548"/>
      <c r="AZ6548"/>
      <c r="BA6548"/>
      <c r="BB6548"/>
      <c r="BC6548"/>
      <c r="BD6548"/>
      <c r="BE6548"/>
      <c r="BF6548"/>
      <c r="BG6548"/>
      <c r="BH6548"/>
      <c r="BI6548"/>
      <c r="BJ6548"/>
      <c r="BK6548"/>
      <c r="BL6548"/>
      <c r="BM6548"/>
      <c r="BN6548"/>
      <c r="BO6548"/>
      <c r="BP6548"/>
      <c r="BQ6548"/>
      <c r="BR6548"/>
      <c r="BS6548"/>
      <c r="BT6548"/>
      <c r="BU6548"/>
      <c r="BV6548"/>
      <c r="BW6548"/>
      <c r="BX6548"/>
      <c r="BY6548"/>
      <c r="BZ6548"/>
      <c r="CA6548"/>
      <c r="CB6548"/>
      <c r="CC6548"/>
      <c r="CD6548"/>
      <c r="CE6548"/>
      <c r="CF6548"/>
      <c r="CG6548"/>
      <c r="CH6548"/>
      <c r="CI6548"/>
      <c r="CJ6548"/>
      <c r="CK6548"/>
      <c r="CL6548"/>
      <c r="CM6548"/>
      <c r="CN6548"/>
      <c r="CO6548"/>
      <c r="CP6548"/>
      <c r="CQ6548"/>
      <c r="CR6548"/>
      <c r="CS6548"/>
      <c r="CT6548"/>
      <c r="CU6548"/>
      <c r="CV6548"/>
    </row>
    <row r="6549" spans="10:100" x14ac:dyDescent="0.25">
      <c r="J6549"/>
      <c r="K6549"/>
      <c r="L6549"/>
      <c r="M6549"/>
      <c r="N6549"/>
      <c r="O6549"/>
      <c r="P6549"/>
      <c r="Q6549"/>
      <c r="R6549"/>
      <c r="S6549"/>
      <c r="T6549"/>
      <c r="U6549"/>
      <c r="V6549"/>
      <c r="W6549"/>
      <c r="X6549"/>
      <c r="Y6549"/>
      <c r="Z6549"/>
      <c r="AA6549"/>
      <c r="AB6549"/>
      <c r="AC6549"/>
      <c r="AD6549"/>
      <c r="AE6549"/>
      <c r="AF6549"/>
      <c r="AG6549"/>
      <c r="AH6549"/>
      <c r="AI6549"/>
      <c r="AJ6549"/>
      <c r="AK6549"/>
      <c r="AL6549"/>
      <c r="AM6549"/>
      <c r="AN6549"/>
      <c r="AO6549"/>
      <c r="AP6549"/>
      <c r="AQ6549"/>
      <c r="AR6549"/>
      <c r="AS6549"/>
      <c r="AT6549"/>
      <c r="AU6549"/>
      <c r="AV6549"/>
      <c r="AW6549"/>
      <c r="AX6549"/>
      <c r="AY6549"/>
      <c r="AZ6549"/>
      <c r="BA6549"/>
      <c r="BB6549"/>
      <c r="BC6549"/>
      <c r="BD6549"/>
      <c r="BE6549"/>
      <c r="BF6549"/>
      <c r="BG6549"/>
      <c r="BH6549"/>
      <c r="BI6549"/>
      <c r="BJ6549"/>
      <c r="BK6549"/>
      <c r="BL6549"/>
      <c r="BM6549"/>
      <c r="BN6549"/>
      <c r="BO6549"/>
      <c r="BP6549"/>
      <c r="BQ6549"/>
      <c r="BR6549"/>
      <c r="BS6549"/>
      <c r="BT6549"/>
      <c r="BU6549"/>
      <c r="BV6549"/>
      <c r="BW6549"/>
      <c r="BX6549"/>
      <c r="BY6549"/>
      <c r="BZ6549"/>
      <c r="CA6549"/>
      <c r="CB6549"/>
      <c r="CC6549"/>
      <c r="CD6549"/>
      <c r="CE6549"/>
      <c r="CF6549"/>
      <c r="CG6549"/>
      <c r="CH6549"/>
      <c r="CI6549"/>
      <c r="CJ6549"/>
      <c r="CK6549"/>
      <c r="CL6549"/>
      <c r="CM6549"/>
      <c r="CN6549"/>
      <c r="CO6549"/>
      <c r="CP6549"/>
      <c r="CQ6549"/>
      <c r="CR6549"/>
      <c r="CS6549"/>
      <c r="CT6549"/>
      <c r="CU6549"/>
      <c r="CV6549"/>
    </row>
    <row r="6550" spans="10:100" x14ac:dyDescent="0.25">
      <c r="J6550"/>
      <c r="K6550"/>
      <c r="L6550"/>
      <c r="M6550"/>
      <c r="N6550"/>
      <c r="O6550"/>
      <c r="P6550"/>
      <c r="Q6550"/>
      <c r="R6550"/>
      <c r="S6550"/>
      <c r="T6550"/>
      <c r="U6550"/>
      <c r="V6550"/>
      <c r="W6550"/>
      <c r="X6550"/>
      <c r="Y6550"/>
      <c r="Z6550"/>
      <c r="AA6550"/>
      <c r="AB6550"/>
      <c r="AC6550"/>
      <c r="AD6550"/>
      <c r="AE6550"/>
      <c r="AF6550"/>
      <c r="AG6550"/>
      <c r="AH6550"/>
      <c r="AI6550"/>
      <c r="AJ6550"/>
      <c r="AK6550"/>
      <c r="AL6550"/>
      <c r="AM6550"/>
      <c r="AN6550"/>
      <c r="AO6550"/>
      <c r="AP6550"/>
      <c r="AQ6550"/>
      <c r="AR6550"/>
      <c r="AS6550"/>
      <c r="AT6550"/>
      <c r="AU6550"/>
      <c r="AV6550"/>
      <c r="AW6550"/>
      <c r="AX6550"/>
      <c r="AY6550"/>
      <c r="AZ6550"/>
      <c r="BA6550"/>
      <c r="BB6550"/>
      <c r="BC6550"/>
      <c r="BD6550"/>
      <c r="BE6550"/>
      <c r="BF6550"/>
      <c r="BG6550"/>
      <c r="BH6550"/>
      <c r="BI6550"/>
      <c r="BJ6550"/>
      <c r="BK6550"/>
      <c r="BL6550"/>
      <c r="BM6550"/>
      <c r="BN6550"/>
      <c r="BO6550"/>
      <c r="BP6550"/>
      <c r="BQ6550"/>
      <c r="BR6550"/>
      <c r="BS6550"/>
      <c r="BT6550"/>
      <c r="BU6550"/>
      <c r="BV6550"/>
      <c r="BW6550"/>
      <c r="BX6550"/>
      <c r="BY6550"/>
      <c r="BZ6550"/>
      <c r="CA6550"/>
      <c r="CB6550"/>
      <c r="CC6550"/>
      <c r="CD6550"/>
      <c r="CE6550"/>
      <c r="CF6550"/>
      <c r="CG6550"/>
      <c r="CH6550"/>
      <c r="CI6550"/>
      <c r="CJ6550"/>
      <c r="CK6550"/>
      <c r="CL6550"/>
      <c r="CM6550"/>
      <c r="CN6550"/>
      <c r="CO6550"/>
      <c r="CP6550"/>
      <c r="CQ6550"/>
      <c r="CR6550"/>
      <c r="CS6550"/>
      <c r="CT6550"/>
      <c r="CU6550"/>
      <c r="CV6550"/>
    </row>
    <row r="6551" spans="10:100" x14ac:dyDescent="0.25">
      <c r="J6551"/>
      <c r="K6551"/>
      <c r="L6551"/>
      <c r="M6551"/>
      <c r="N6551"/>
      <c r="O6551"/>
      <c r="P6551"/>
      <c r="Q6551"/>
      <c r="R6551"/>
      <c r="S6551"/>
      <c r="T6551"/>
      <c r="U6551"/>
      <c r="V6551"/>
      <c r="W6551"/>
      <c r="X6551"/>
      <c r="Y6551"/>
      <c r="Z6551"/>
      <c r="AA6551"/>
      <c r="AB6551"/>
      <c r="AC6551"/>
      <c r="AD6551"/>
      <c r="AE6551"/>
      <c r="AF6551"/>
      <c r="AG6551"/>
      <c r="AH6551"/>
      <c r="AI6551"/>
      <c r="AJ6551"/>
      <c r="AK6551"/>
      <c r="AL6551"/>
      <c r="AM6551"/>
      <c r="AN6551"/>
      <c r="AO6551"/>
      <c r="AP6551"/>
      <c r="AQ6551"/>
      <c r="AR6551"/>
      <c r="AS6551"/>
      <c r="AT6551"/>
      <c r="AU6551"/>
      <c r="AV6551"/>
      <c r="AW6551"/>
      <c r="AX6551"/>
      <c r="AY6551"/>
      <c r="AZ6551"/>
      <c r="BA6551"/>
      <c r="BB6551"/>
      <c r="BC6551"/>
      <c r="BD6551"/>
      <c r="BE6551"/>
      <c r="BF6551"/>
      <c r="BG6551"/>
      <c r="BH6551"/>
      <c r="BI6551"/>
      <c r="BJ6551"/>
      <c r="BK6551"/>
      <c r="BL6551"/>
      <c r="BM6551"/>
      <c r="BN6551"/>
      <c r="BO6551"/>
      <c r="BP6551"/>
      <c r="BQ6551"/>
      <c r="BR6551"/>
      <c r="BS6551"/>
      <c r="BT6551"/>
      <c r="BU6551"/>
      <c r="BV6551"/>
      <c r="BW6551"/>
      <c r="BX6551"/>
      <c r="BY6551"/>
      <c r="BZ6551"/>
      <c r="CA6551"/>
      <c r="CB6551"/>
      <c r="CC6551"/>
      <c r="CD6551"/>
      <c r="CE6551"/>
      <c r="CF6551"/>
      <c r="CG6551"/>
      <c r="CH6551"/>
      <c r="CI6551"/>
      <c r="CJ6551"/>
      <c r="CK6551"/>
      <c r="CL6551"/>
      <c r="CM6551"/>
      <c r="CN6551"/>
      <c r="CO6551"/>
      <c r="CP6551"/>
      <c r="CQ6551"/>
      <c r="CR6551"/>
      <c r="CS6551"/>
      <c r="CT6551"/>
      <c r="CU6551"/>
      <c r="CV6551"/>
    </row>
    <row r="6552" spans="10:100" x14ac:dyDescent="0.25">
      <c r="J6552"/>
      <c r="K6552"/>
      <c r="L6552"/>
      <c r="M6552"/>
      <c r="N6552"/>
      <c r="O6552"/>
      <c r="P6552"/>
      <c r="Q6552"/>
      <c r="R6552"/>
      <c r="S6552"/>
      <c r="T6552"/>
      <c r="U6552"/>
      <c r="V6552"/>
      <c r="W6552"/>
      <c r="X6552"/>
      <c r="Y6552"/>
      <c r="Z6552"/>
      <c r="AA6552"/>
      <c r="AB6552"/>
      <c r="AC6552"/>
      <c r="AD6552"/>
      <c r="AE6552"/>
      <c r="AF6552"/>
      <c r="AG6552"/>
      <c r="AH6552"/>
      <c r="AI6552"/>
      <c r="AJ6552"/>
      <c r="AK6552"/>
      <c r="AL6552"/>
      <c r="AM6552"/>
      <c r="AN6552"/>
      <c r="AO6552"/>
      <c r="AP6552"/>
      <c r="AQ6552"/>
      <c r="AR6552"/>
      <c r="AS6552"/>
      <c r="AT6552"/>
      <c r="AU6552"/>
      <c r="AV6552"/>
      <c r="AW6552"/>
      <c r="AX6552"/>
      <c r="AY6552"/>
      <c r="AZ6552"/>
      <c r="BA6552"/>
      <c r="BB6552"/>
      <c r="BC6552"/>
      <c r="BD6552"/>
      <c r="BE6552"/>
      <c r="BF6552"/>
      <c r="BG6552"/>
      <c r="BH6552"/>
      <c r="BI6552"/>
      <c r="BJ6552"/>
      <c r="BK6552"/>
      <c r="BL6552"/>
      <c r="BM6552"/>
      <c r="BN6552"/>
      <c r="BO6552"/>
      <c r="BP6552"/>
      <c r="BQ6552"/>
      <c r="BR6552"/>
      <c r="BS6552"/>
      <c r="BT6552"/>
      <c r="BU6552"/>
      <c r="BV6552"/>
      <c r="BW6552"/>
      <c r="BX6552"/>
      <c r="BY6552"/>
      <c r="BZ6552"/>
      <c r="CA6552"/>
      <c r="CB6552"/>
      <c r="CC6552"/>
      <c r="CD6552"/>
      <c r="CE6552"/>
      <c r="CF6552"/>
      <c r="CG6552"/>
      <c r="CH6552"/>
      <c r="CI6552"/>
      <c r="CJ6552"/>
      <c r="CK6552"/>
      <c r="CL6552"/>
      <c r="CM6552"/>
      <c r="CN6552"/>
      <c r="CO6552"/>
      <c r="CP6552"/>
      <c r="CQ6552"/>
      <c r="CR6552"/>
      <c r="CS6552"/>
      <c r="CT6552"/>
      <c r="CU6552"/>
      <c r="CV6552"/>
    </row>
    <row r="6553" spans="10:100" x14ac:dyDescent="0.25">
      <c r="J6553"/>
      <c r="K6553"/>
      <c r="L6553"/>
      <c r="M6553"/>
      <c r="N6553"/>
      <c r="O6553"/>
      <c r="P6553"/>
      <c r="Q6553"/>
      <c r="R6553"/>
      <c r="S6553"/>
      <c r="T6553"/>
      <c r="U6553"/>
      <c r="V6553"/>
      <c r="W6553"/>
      <c r="X6553"/>
      <c r="Y6553"/>
      <c r="Z6553"/>
      <c r="AA6553"/>
      <c r="AB6553"/>
      <c r="AC6553"/>
      <c r="AD6553"/>
      <c r="AE6553"/>
      <c r="AF6553"/>
      <c r="AG6553"/>
      <c r="AH6553"/>
      <c r="AI6553"/>
      <c r="AJ6553"/>
      <c r="AK6553"/>
      <c r="AL6553"/>
      <c r="AM6553"/>
      <c r="AN6553"/>
      <c r="AO6553"/>
      <c r="AP6553"/>
      <c r="AQ6553"/>
      <c r="AR6553"/>
      <c r="AS6553"/>
      <c r="AT6553"/>
      <c r="AU6553"/>
      <c r="AV6553"/>
      <c r="AW6553"/>
      <c r="AX6553"/>
      <c r="AY6553"/>
      <c r="AZ6553"/>
      <c r="BA6553"/>
      <c r="BB6553"/>
      <c r="BC6553"/>
      <c r="BD6553"/>
      <c r="BE6553"/>
      <c r="BF6553"/>
      <c r="BG6553"/>
      <c r="BH6553"/>
      <c r="BI6553"/>
      <c r="BJ6553"/>
      <c r="BK6553"/>
      <c r="BL6553"/>
      <c r="BM6553"/>
      <c r="BN6553"/>
      <c r="BO6553"/>
      <c r="BP6553"/>
      <c r="BQ6553"/>
      <c r="BR6553"/>
      <c r="BS6553"/>
      <c r="BT6553"/>
      <c r="BU6553"/>
      <c r="BV6553"/>
      <c r="BW6553"/>
      <c r="BX6553"/>
      <c r="BY6553"/>
      <c r="BZ6553"/>
      <c r="CA6553"/>
      <c r="CB6553"/>
      <c r="CC6553"/>
      <c r="CD6553"/>
      <c r="CE6553"/>
      <c r="CF6553"/>
      <c r="CG6553"/>
      <c r="CH6553"/>
      <c r="CI6553"/>
      <c r="CJ6553"/>
      <c r="CK6553"/>
      <c r="CL6553"/>
      <c r="CM6553"/>
      <c r="CN6553"/>
      <c r="CO6553"/>
      <c r="CP6553"/>
      <c r="CQ6553"/>
      <c r="CR6553"/>
      <c r="CS6553"/>
      <c r="CT6553"/>
      <c r="CU6553"/>
      <c r="CV6553"/>
    </row>
    <row r="6554" spans="10:100" x14ac:dyDescent="0.25">
      <c r="J6554"/>
      <c r="K6554"/>
      <c r="L6554"/>
      <c r="M6554"/>
      <c r="N6554"/>
      <c r="O6554"/>
      <c r="P6554"/>
      <c r="Q6554"/>
      <c r="R6554"/>
      <c r="S6554"/>
      <c r="T6554"/>
      <c r="U6554"/>
      <c r="V6554"/>
      <c r="W6554"/>
      <c r="X6554"/>
      <c r="Y6554"/>
      <c r="Z6554"/>
      <c r="AA6554"/>
      <c r="AB6554"/>
      <c r="AC6554"/>
      <c r="AD6554"/>
      <c r="AE6554"/>
      <c r="AF6554"/>
      <c r="AG6554"/>
      <c r="AH6554"/>
      <c r="AI6554"/>
      <c r="AJ6554"/>
      <c r="AK6554"/>
      <c r="AL6554"/>
      <c r="AM6554"/>
      <c r="AN6554"/>
      <c r="AO6554"/>
      <c r="AP6554"/>
      <c r="AQ6554"/>
      <c r="AR6554"/>
      <c r="AS6554"/>
      <c r="AT6554"/>
      <c r="AU6554"/>
      <c r="AV6554"/>
      <c r="AW6554"/>
      <c r="AX6554"/>
      <c r="AY6554"/>
      <c r="AZ6554"/>
      <c r="BA6554"/>
      <c r="BB6554"/>
      <c r="BC6554"/>
      <c r="BD6554"/>
      <c r="BE6554"/>
      <c r="BF6554"/>
      <c r="BG6554"/>
      <c r="BH6554"/>
      <c r="BI6554"/>
      <c r="BJ6554"/>
      <c r="BK6554"/>
      <c r="BL6554"/>
      <c r="BM6554"/>
      <c r="BN6554"/>
      <c r="BO6554"/>
      <c r="BP6554"/>
      <c r="BQ6554"/>
      <c r="BR6554"/>
      <c r="BS6554"/>
      <c r="BT6554"/>
      <c r="BU6554"/>
      <c r="BV6554"/>
      <c r="BW6554"/>
      <c r="BX6554"/>
      <c r="BY6554"/>
      <c r="BZ6554"/>
      <c r="CA6554"/>
      <c r="CB6554"/>
      <c r="CC6554"/>
      <c r="CD6554"/>
      <c r="CE6554"/>
      <c r="CF6554"/>
      <c r="CG6554"/>
      <c r="CH6554"/>
      <c r="CI6554"/>
      <c r="CJ6554"/>
      <c r="CK6554"/>
      <c r="CL6554"/>
      <c r="CM6554"/>
      <c r="CN6554"/>
      <c r="CO6554"/>
      <c r="CP6554"/>
      <c r="CQ6554"/>
      <c r="CR6554"/>
      <c r="CS6554"/>
      <c r="CT6554"/>
      <c r="CU6554"/>
      <c r="CV6554"/>
    </row>
    <row r="6555" spans="10:100" x14ac:dyDescent="0.25">
      <c r="J6555"/>
      <c r="K6555"/>
      <c r="L6555"/>
      <c r="M6555"/>
      <c r="N6555"/>
      <c r="O6555"/>
      <c r="P6555"/>
      <c r="Q6555"/>
      <c r="R6555"/>
      <c r="S6555"/>
      <c r="T6555"/>
      <c r="U6555"/>
      <c r="V6555"/>
      <c r="W6555"/>
      <c r="X6555"/>
      <c r="Y6555"/>
      <c r="Z6555"/>
      <c r="AA6555"/>
      <c r="AB6555"/>
      <c r="AC6555"/>
      <c r="AD6555"/>
      <c r="AE6555"/>
      <c r="AF6555"/>
      <c r="AG6555"/>
      <c r="AH6555"/>
      <c r="AI6555"/>
      <c r="AJ6555"/>
      <c r="AK6555"/>
      <c r="AL6555"/>
      <c r="AM6555"/>
      <c r="AN6555"/>
      <c r="AO6555"/>
      <c r="AP6555"/>
      <c r="AQ6555"/>
      <c r="AR6555"/>
      <c r="AS6555"/>
      <c r="AT6555"/>
      <c r="AU6555"/>
      <c r="AV6555"/>
      <c r="AW6555"/>
      <c r="AX6555"/>
      <c r="AY6555"/>
      <c r="AZ6555"/>
      <c r="BA6555"/>
      <c r="BB6555"/>
      <c r="BC6555"/>
      <c r="BD6555"/>
      <c r="BE6555"/>
      <c r="BF6555"/>
      <c r="BG6555"/>
      <c r="BH6555"/>
      <c r="BI6555"/>
      <c r="BJ6555"/>
      <c r="BK6555"/>
      <c r="BL6555"/>
      <c r="BM6555"/>
      <c r="BN6555"/>
      <c r="BO6555"/>
      <c r="BP6555"/>
      <c r="BQ6555"/>
      <c r="BR6555"/>
      <c r="BS6555"/>
      <c r="BT6555"/>
      <c r="BU6555"/>
      <c r="BV6555"/>
      <c r="BW6555"/>
      <c r="BX6555"/>
      <c r="BY6555"/>
      <c r="BZ6555"/>
      <c r="CA6555"/>
      <c r="CB6555"/>
      <c r="CC6555"/>
      <c r="CD6555"/>
      <c r="CE6555"/>
      <c r="CF6555"/>
      <c r="CG6555"/>
      <c r="CH6555"/>
      <c r="CI6555"/>
      <c r="CJ6555"/>
      <c r="CK6555"/>
      <c r="CL6555"/>
      <c r="CM6555"/>
      <c r="CN6555"/>
      <c r="CO6555"/>
      <c r="CP6555"/>
      <c r="CQ6555"/>
      <c r="CR6555"/>
      <c r="CS6555"/>
      <c r="CT6555"/>
      <c r="CU6555"/>
      <c r="CV6555"/>
    </row>
    <row r="6556" spans="10:100" x14ac:dyDescent="0.25">
      <c r="J6556"/>
      <c r="K6556"/>
      <c r="L6556"/>
      <c r="M6556"/>
      <c r="N6556"/>
      <c r="O6556"/>
      <c r="P6556"/>
      <c r="Q6556"/>
      <c r="R6556"/>
      <c r="S6556"/>
      <c r="T6556"/>
      <c r="U6556"/>
      <c r="V6556"/>
      <c r="W6556"/>
      <c r="X6556"/>
      <c r="Y6556"/>
      <c r="Z6556"/>
      <c r="AA6556"/>
      <c r="AB6556"/>
      <c r="AC6556"/>
      <c r="AD6556"/>
      <c r="AE6556"/>
      <c r="AF6556"/>
      <c r="AG6556"/>
      <c r="AH6556"/>
      <c r="AI6556"/>
      <c r="AJ6556"/>
      <c r="AK6556"/>
      <c r="AL6556"/>
      <c r="AM6556"/>
      <c r="AN6556"/>
      <c r="AO6556"/>
      <c r="AP6556"/>
      <c r="AQ6556"/>
      <c r="AR6556"/>
      <c r="AS6556"/>
      <c r="AT6556"/>
      <c r="AU6556"/>
      <c r="AV6556"/>
      <c r="AW6556"/>
      <c r="AX6556"/>
      <c r="AY6556"/>
      <c r="AZ6556"/>
      <c r="BA6556"/>
      <c r="BB6556"/>
      <c r="BC6556"/>
      <c r="BD6556"/>
      <c r="BE6556"/>
      <c r="BF6556"/>
      <c r="BG6556"/>
      <c r="BH6556"/>
      <c r="BI6556"/>
      <c r="BJ6556"/>
      <c r="BK6556"/>
      <c r="BL6556"/>
      <c r="BM6556"/>
      <c r="BN6556"/>
      <c r="BO6556"/>
      <c r="BP6556"/>
      <c r="BQ6556"/>
      <c r="BR6556"/>
      <c r="BS6556"/>
      <c r="BT6556"/>
      <c r="BU6556"/>
      <c r="BV6556"/>
      <c r="BW6556"/>
      <c r="BX6556"/>
      <c r="BY6556"/>
      <c r="BZ6556"/>
      <c r="CA6556"/>
      <c r="CB6556"/>
      <c r="CC6556"/>
      <c r="CD6556"/>
      <c r="CE6556"/>
      <c r="CF6556"/>
      <c r="CG6556"/>
      <c r="CH6556"/>
      <c r="CI6556"/>
      <c r="CJ6556"/>
      <c r="CK6556"/>
      <c r="CL6556"/>
      <c r="CM6556"/>
      <c r="CN6556"/>
      <c r="CO6556"/>
      <c r="CP6556"/>
      <c r="CQ6556"/>
      <c r="CR6556"/>
      <c r="CS6556"/>
      <c r="CT6556"/>
      <c r="CU6556"/>
      <c r="CV6556"/>
    </row>
    <row r="6557" spans="10:100" x14ac:dyDescent="0.25">
      <c r="J6557"/>
      <c r="K6557"/>
      <c r="L6557"/>
      <c r="M6557"/>
      <c r="N6557"/>
      <c r="O6557"/>
      <c r="P6557"/>
      <c r="Q6557"/>
      <c r="R6557"/>
      <c r="S6557"/>
      <c r="T6557"/>
      <c r="U6557"/>
      <c r="V6557"/>
      <c r="W6557"/>
      <c r="X6557"/>
      <c r="Y6557"/>
      <c r="Z6557"/>
      <c r="AA6557"/>
      <c r="AB6557"/>
      <c r="AC6557"/>
      <c r="AD6557"/>
      <c r="AE6557"/>
      <c r="AF6557"/>
      <c r="AG6557"/>
      <c r="AH6557"/>
      <c r="AI6557"/>
      <c r="AJ6557"/>
      <c r="AK6557"/>
      <c r="AL6557"/>
      <c r="AM6557"/>
      <c r="AN6557"/>
      <c r="AO6557"/>
      <c r="AP6557"/>
      <c r="AQ6557"/>
      <c r="AR6557"/>
      <c r="AS6557"/>
      <c r="AT6557"/>
      <c r="AU6557"/>
      <c r="AV6557"/>
      <c r="AW6557"/>
      <c r="AX6557"/>
      <c r="AY6557"/>
      <c r="AZ6557"/>
      <c r="BA6557"/>
      <c r="BB6557"/>
      <c r="BC6557"/>
      <c r="BD6557"/>
      <c r="BE6557"/>
      <c r="BF6557"/>
      <c r="BG6557"/>
      <c r="BH6557"/>
      <c r="BI6557"/>
      <c r="BJ6557"/>
      <c r="BK6557"/>
      <c r="BL6557"/>
      <c r="BM6557"/>
      <c r="BN6557"/>
      <c r="BO6557"/>
      <c r="BP6557"/>
      <c r="BQ6557"/>
      <c r="BR6557"/>
      <c r="BS6557"/>
      <c r="BT6557"/>
      <c r="BU6557"/>
      <c r="BV6557"/>
      <c r="BW6557"/>
      <c r="BX6557"/>
      <c r="BY6557"/>
      <c r="BZ6557"/>
      <c r="CA6557"/>
      <c r="CB6557"/>
      <c r="CC6557"/>
      <c r="CD6557"/>
      <c r="CE6557"/>
      <c r="CF6557"/>
      <c r="CG6557"/>
      <c r="CH6557"/>
      <c r="CI6557"/>
      <c r="CJ6557"/>
      <c r="CK6557"/>
      <c r="CL6557"/>
      <c r="CM6557"/>
      <c r="CN6557"/>
      <c r="CO6557"/>
      <c r="CP6557"/>
      <c r="CQ6557"/>
      <c r="CR6557"/>
      <c r="CS6557"/>
      <c r="CT6557"/>
      <c r="CU6557"/>
      <c r="CV6557"/>
    </row>
    <row r="6558" spans="10:100" x14ac:dyDescent="0.25">
      <c r="J6558"/>
      <c r="K6558"/>
      <c r="L6558"/>
      <c r="M6558"/>
      <c r="N6558"/>
      <c r="O6558"/>
      <c r="P6558"/>
      <c r="Q6558"/>
      <c r="R6558"/>
      <c r="S6558"/>
      <c r="T6558"/>
      <c r="U6558"/>
      <c r="V6558"/>
      <c r="W6558"/>
      <c r="X6558"/>
      <c r="Y6558"/>
      <c r="Z6558"/>
      <c r="AA6558"/>
      <c r="AB6558"/>
      <c r="AC6558"/>
      <c r="AD6558"/>
      <c r="AE6558"/>
      <c r="AF6558"/>
      <c r="AG6558"/>
      <c r="AH6558"/>
      <c r="AI6558"/>
      <c r="AJ6558"/>
      <c r="AK6558"/>
      <c r="AL6558"/>
      <c r="AM6558"/>
      <c r="AN6558"/>
      <c r="AO6558"/>
      <c r="AP6558"/>
      <c r="AQ6558"/>
      <c r="AR6558"/>
      <c r="AS6558"/>
      <c r="AT6558"/>
      <c r="AU6558"/>
      <c r="AV6558"/>
      <c r="AW6558"/>
      <c r="AX6558"/>
      <c r="AY6558"/>
      <c r="AZ6558"/>
      <c r="BA6558"/>
      <c r="BB6558"/>
      <c r="BC6558"/>
      <c r="BD6558"/>
      <c r="BE6558"/>
      <c r="BF6558"/>
      <c r="BG6558"/>
      <c r="BH6558"/>
      <c r="BI6558"/>
      <c r="BJ6558"/>
      <c r="BK6558"/>
      <c r="BL6558"/>
      <c r="BM6558"/>
      <c r="BN6558"/>
      <c r="BO6558"/>
      <c r="BP6558"/>
      <c r="BQ6558"/>
      <c r="BR6558"/>
      <c r="BS6558"/>
      <c r="BT6558"/>
      <c r="BU6558"/>
      <c r="BV6558"/>
      <c r="BW6558"/>
      <c r="BX6558"/>
      <c r="BY6558"/>
      <c r="BZ6558"/>
      <c r="CA6558"/>
      <c r="CB6558"/>
      <c r="CC6558"/>
      <c r="CD6558"/>
      <c r="CE6558"/>
      <c r="CF6558"/>
      <c r="CG6558"/>
      <c r="CH6558"/>
      <c r="CI6558"/>
      <c r="CJ6558"/>
      <c r="CK6558"/>
      <c r="CL6558"/>
      <c r="CM6558"/>
      <c r="CN6558"/>
      <c r="CO6558"/>
      <c r="CP6558"/>
      <c r="CQ6558"/>
      <c r="CR6558"/>
      <c r="CS6558"/>
      <c r="CT6558"/>
      <c r="CU6558"/>
      <c r="CV6558"/>
    </row>
    <row r="6559" spans="10:100" x14ac:dyDescent="0.25">
      <c r="J6559"/>
      <c r="K6559"/>
      <c r="L6559"/>
      <c r="M6559"/>
      <c r="N6559"/>
      <c r="O6559"/>
      <c r="P6559"/>
      <c r="Q6559"/>
      <c r="R6559"/>
      <c r="S6559"/>
      <c r="T6559"/>
      <c r="U6559"/>
      <c r="V6559"/>
      <c r="W6559"/>
      <c r="X6559"/>
      <c r="Y6559"/>
      <c r="Z6559"/>
      <c r="AA6559"/>
      <c r="AB6559"/>
      <c r="AC6559"/>
      <c r="AD6559"/>
      <c r="AE6559"/>
      <c r="AF6559"/>
      <c r="AG6559"/>
      <c r="AH6559"/>
      <c r="AI6559"/>
      <c r="AJ6559"/>
      <c r="AK6559"/>
      <c r="AL6559"/>
      <c r="AM6559"/>
      <c r="AN6559"/>
      <c r="AO6559"/>
      <c r="AP6559"/>
      <c r="AQ6559"/>
      <c r="AR6559"/>
      <c r="AS6559"/>
      <c r="AT6559"/>
      <c r="AU6559"/>
      <c r="AV6559"/>
      <c r="AW6559"/>
      <c r="AX6559"/>
      <c r="AY6559"/>
      <c r="AZ6559"/>
      <c r="BA6559"/>
      <c r="BB6559"/>
      <c r="BC6559"/>
      <c r="BD6559"/>
      <c r="BE6559"/>
      <c r="BF6559"/>
      <c r="BG6559"/>
      <c r="BH6559"/>
      <c r="BI6559"/>
      <c r="BJ6559"/>
      <c r="BK6559"/>
      <c r="BL6559"/>
      <c r="BM6559"/>
      <c r="BN6559"/>
      <c r="BO6559"/>
      <c r="BP6559"/>
      <c r="BQ6559"/>
      <c r="BR6559"/>
      <c r="BS6559"/>
      <c r="BT6559"/>
      <c r="BU6559"/>
      <c r="BV6559"/>
      <c r="BW6559"/>
      <c r="BX6559"/>
      <c r="BY6559"/>
      <c r="BZ6559"/>
      <c r="CA6559"/>
      <c r="CB6559"/>
      <c r="CC6559"/>
      <c r="CD6559"/>
      <c r="CE6559"/>
      <c r="CF6559"/>
      <c r="CG6559"/>
      <c r="CH6559"/>
      <c r="CI6559"/>
      <c r="CJ6559"/>
      <c r="CK6559"/>
      <c r="CL6559"/>
      <c r="CM6559"/>
      <c r="CN6559"/>
      <c r="CO6559"/>
      <c r="CP6559"/>
      <c r="CQ6559"/>
      <c r="CR6559"/>
      <c r="CS6559"/>
      <c r="CT6559"/>
      <c r="CU6559"/>
      <c r="CV6559"/>
    </row>
    <row r="6560" spans="10:100" x14ac:dyDescent="0.25">
      <c r="J6560"/>
      <c r="K6560"/>
      <c r="L6560"/>
      <c r="M6560"/>
      <c r="N6560"/>
      <c r="O6560"/>
      <c r="P6560"/>
      <c r="Q6560"/>
      <c r="R6560"/>
      <c r="S6560"/>
      <c r="T6560"/>
      <c r="U6560"/>
      <c r="V6560"/>
      <c r="W6560"/>
      <c r="X6560"/>
      <c r="Y6560"/>
      <c r="Z6560"/>
      <c r="AA6560"/>
      <c r="AB6560"/>
      <c r="AC6560"/>
      <c r="AD6560"/>
      <c r="AE6560"/>
      <c r="AF6560"/>
      <c r="AG6560"/>
      <c r="AH6560"/>
      <c r="AI6560"/>
      <c r="AJ6560"/>
      <c r="AK6560"/>
      <c r="AL6560"/>
      <c r="AM6560"/>
      <c r="AN6560"/>
      <c r="AO6560"/>
      <c r="AP6560"/>
      <c r="AQ6560"/>
      <c r="AR6560"/>
      <c r="AS6560"/>
      <c r="AT6560"/>
      <c r="AU6560"/>
      <c r="AV6560"/>
      <c r="AW6560"/>
      <c r="AX6560"/>
      <c r="AY6560"/>
      <c r="AZ6560"/>
      <c r="BA6560"/>
      <c r="BB6560"/>
      <c r="BC6560"/>
      <c r="BD6560"/>
      <c r="BE6560"/>
      <c r="BF6560"/>
      <c r="BG6560"/>
      <c r="BH6560"/>
      <c r="BI6560"/>
      <c r="BJ6560"/>
      <c r="BK6560"/>
      <c r="BL6560"/>
      <c r="BM6560"/>
      <c r="BN6560"/>
      <c r="BO6560"/>
      <c r="BP6560"/>
      <c r="BQ6560"/>
      <c r="BR6560"/>
      <c r="BS6560"/>
      <c r="BT6560"/>
      <c r="BU6560"/>
      <c r="BV6560"/>
      <c r="BW6560"/>
      <c r="BX6560"/>
      <c r="BY6560"/>
      <c r="BZ6560"/>
      <c r="CA6560"/>
      <c r="CB6560"/>
      <c r="CC6560"/>
      <c r="CD6560"/>
      <c r="CE6560"/>
      <c r="CF6560"/>
      <c r="CG6560"/>
      <c r="CH6560"/>
      <c r="CI6560"/>
      <c r="CJ6560"/>
      <c r="CK6560"/>
      <c r="CL6560"/>
      <c r="CM6560"/>
      <c r="CN6560"/>
      <c r="CO6560"/>
      <c r="CP6560"/>
      <c r="CQ6560"/>
      <c r="CR6560"/>
      <c r="CS6560"/>
      <c r="CT6560"/>
      <c r="CU6560"/>
      <c r="CV6560"/>
    </row>
    <row r="6561" spans="10:100" x14ac:dyDescent="0.25">
      <c r="J6561"/>
      <c r="K6561"/>
      <c r="L6561"/>
      <c r="M6561"/>
      <c r="N6561"/>
      <c r="O6561"/>
      <c r="P6561"/>
      <c r="Q6561"/>
      <c r="R6561"/>
      <c r="S6561"/>
      <c r="T6561"/>
      <c r="U6561"/>
      <c r="V6561"/>
      <c r="W6561"/>
      <c r="X6561"/>
      <c r="Y6561"/>
      <c r="Z6561"/>
      <c r="AA6561"/>
      <c r="AB6561"/>
      <c r="AC6561"/>
      <c r="AD6561"/>
      <c r="AE6561"/>
      <c r="AF6561"/>
      <c r="AG6561"/>
      <c r="AH6561"/>
      <c r="AI6561"/>
      <c r="AJ6561"/>
      <c r="AK6561"/>
      <c r="AL6561"/>
      <c r="AM6561"/>
      <c r="AN6561"/>
      <c r="AO6561"/>
      <c r="AP6561"/>
      <c r="AQ6561"/>
      <c r="AR6561"/>
      <c r="AS6561"/>
      <c r="AT6561"/>
      <c r="AU6561"/>
      <c r="AV6561"/>
      <c r="AW6561"/>
      <c r="AX6561"/>
      <c r="AY6561"/>
      <c r="AZ6561"/>
      <c r="BA6561"/>
      <c r="BB6561"/>
      <c r="BC6561"/>
      <c r="BD6561"/>
      <c r="BE6561"/>
      <c r="BF6561"/>
      <c r="BG6561"/>
      <c r="BH6561"/>
      <c r="BI6561"/>
      <c r="BJ6561"/>
      <c r="BK6561"/>
      <c r="BL6561"/>
      <c r="BM6561"/>
      <c r="BN6561"/>
      <c r="BO6561"/>
      <c r="BP6561"/>
      <c r="BQ6561"/>
      <c r="BR6561"/>
      <c r="BS6561"/>
      <c r="BT6561"/>
      <c r="BU6561"/>
      <c r="BV6561"/>
      <c r="BW6561"/>
      <c r="BX6561"/>
      <c r="BY6561"/>
      <c r="BZ6561"/>
      <c r="CA6561"/>
      <c r="CB6561"/>
      <c r="CC6561"/>
      <c r="CD6561"/>
      <c r="CE6561"/>
      <c r="CF6561"/>
      <c r="CG6561"/>
      <c r="CH6561"/>
      <c r="CI6561"/>
      <c r="CJ6561"/>
      <c r="CK6561"/>
      <c r="CL6561"/>
      <c r="CM6561"/>
      <c r="CN6561"/>
      <c r="CO6561"/>
      <c r="CP6561"/>
      <c r="CQ6561"/>
      <c r="CR6561"/>
      <c r="CS6561"/>
      <c r="CT6561"/>
      <c r="CU6561"/>
      <c r="CV6561"/>
    </row>
    <row r="6562" spans="10:100" x14ac:dyDescent="0.25">
      <c r="J6562"/>
      <c r="K6562"/>
      <c r="L6562"/>
      <c r="M6562"/>
      <c r="N6562"/>
      <c r="O6562"/>
      <c r="P6562"/>
      <c r="Q6562"/>
      <c r="R6562"/>
      <c r="S6562"/>
      <c r="T6562"/>
      <c r="U6562"/>
      <c r="V6562"/>
      <c r="W6562"/>
      <c r="X6562"/>
      <c r="Y6562"/>
      <c r="Z6562"/>
      <c r="AA6562"/>
      <c r="AB6562"/>
      <c r="AC6562"/>
      <c r="AD6562"/>
      <c r="AE6562"/>
      <c r="AF6562"/>
      <c r="AG6562"/>
      <c r="AH6562"/>
      <c r="AI6562"/>
      <c r="AJ6562"/>
      <c r="AK6562"/>
      <c r="AL6562"/>
      <c r="AM6562"/>
      <c r="AN6562"/>
      <c r="AO6562"/>
      <c r="AP6562"/>
      <c r="AQ6562"/>
      <c r="AR6562"/>
      <c r="AS6562"/>
      <c r="AT6562"/>
      <c r="AU6562"/>
      <c r="AV6562"/>
      <c r="AW6562"/>
      <c r="AX6562"/>
      <c r="AY6562"/>
      <c r="AZ6562"/>
      <c r="BA6562"/>
      <c r="BB6562"/>
      <c r="BC6562"/>
      <c r="BD6562"/>
      <c r="BE6562"/>
      <c r="BF6562"/>
      <c r="BG6562"/>
      <c r="BH6562"/>
      <c r="BI6562"/>
      <c r="BJ6562"/>
      <c r="BK6562"/>
      <c r="BL6562"/>
      <c r="BM6562"/>
      <c r="BN6562"/>
      <c r="BO6562"/>
      <c r="BP6562"/>
      <c r="BQ6562"/>
      <c r="BR6562"/>
      <c r="BS6562"/>
      <c r="BT6562"/>
      <c r="BU6562"/>
      <c r="BV6562"/>
      <c r="BW6562"/>
      <c r="BX6562"/>
      <c r="BY6562"/>
      <c r="BZ6562"/>
      <c r="CA6562"/>
      <c r="CB6562"/>
      <c r="CC6562"/>
      <c r="CD6562"/>
      <c r="CE6562"/>
      <c r="CF6562"/>
      <c r="CG6562"/>
      <c r="CH6562"/>
      <c r="CI6562"/>
      <c r="CJ6562"/>
      <c r="CK6562"/>
      <c r="CL6562"/>
      <c r="CM6562"/>
      <c r="CN6562"/>
      <c r="CO6562"/>
      <c r="CP6562"/>
      <c r="CQ6562"/>
      <c r="CR6562"/>
      <c r="CS6562"/>
      <c r="CT6562"/>
      <c r="CU6562"/>
      <c r="CV6562"/>
    </row>
    <row r="6563" spans="10:100" x14ac:dyDescent="0.25">
      <c r="J6563"/>
      <c r="K6563"/>
      <c r="L6563"/>
      <c r="M6563"/>
      <c r="N6563"/>
      <c r="O6563"/>
      <c r="P6563"/>
      <c r="Q6563"/>
      <c r="R6563"/>
      <c r="S6563"/>
      <c r="T6563"/>
      <c r="U6563"/>
      <c r="V6563"/>
      <c r="W6563"/>
      <c r="X6563"/>
      <c r="Y6563"/>
      <c r="Z6563"/>
      <c r="AA6563"/>
      <c r="AB6563"/>
      <c r="AC6563"/>
      <c r="AD6563"/>
      <c r="AE6563"/>
      <c r="AF6563"/>
      <c r="AG6563"/>
      <c r="AH6563"/>
      <c r="AI6563"/>
      <c r="AJ6563"/>
      <c r="AK6563"/>
      <c r="AL6563"/>
      <c r="AM6563"/>
      <c r="AN6563"/>
      <c r="AO6563"/>
      <c r="AP6563"/>
      <c r="AQ6563"/>
      <c r="AR6563"/>
      <c r="AS6563"/>
      <c r="AT6563"/>
      <c r="AU6563"/>
      <c r="AV6563"/>
      <c r="AW6563"/>
      <c r="AX6563"/>
      <c r="AY6563"/>
      <c r="AZ6563"/>
      <c r="BA6563"/>
      <c r="BB6563"/>
      <c r="BC6563"/>
      <c r="BD6563"/>
      <c r="BE6563"/>
      <c r="BF6563"/>
      <c r="BG6563"/>
      <c r="BH6563"/>
      <c r="BI6563"/>
      <c r="BJ6563"/>
      <c r="BK6563"/>
      <c r="BL6563"/>
      <c r="BM6563"/>
      <c r="BN6563"/>
      <c r="BO6563"/>
      <c r="BP6563"/>
      <c r="BQ6563"/>
      <c r="BR6563"/>
      <c r="BS6563"/>
      <c r="BT6563"/>
      <c r="BU6563"/>
      <c r="BV6563"/>
      <c r="BW6563"/>
      <c r="BX6563"/>
      <c r="BY6563"/>
      <c r="BZ6563"/>
      <c r="CA6563"/>
      <c r="CB6563"/>
      <c r="CC6563"/>
      <c r="CD6563"/>
      <c r="CE6563"/>
      <c r="CF6563"/>
      <c r="CG6563"/>
      <c r="CH6563"/>
      <c r="CI6563"/>
      <c r="CJ6563"/>
      <c r="CK6563"/>
      <c r="CL6563"/>
      <c r="CM6563"/>
      <c r="CN6563"/>
      <c r="CO6563"/>
      <c r="CP6563"/>
      <c r="CQ6563"/>
      <c r="CR6563"/>
      <c r="CS6563"/>
      <c r="CT6563"/>
      <c r="CU6563"/>
      <c r="CV6563"/>
    </row>
    <row r="6564" spans="10:100" x14ac:dyDescent="0.25">
      <c r="J6564"/>
      <c r="K6564"/>
      <c r="L6564"/>
      <c r="M6564"/>
      <c r="N6564"/>
      <c r="O6564"/>
      <c r="P6564"/>
      <c r="Q6564"/>
      <c r="R6564"/>
      <c r="S6564"/>
      <c r="T6564"/>
      <c r="U6564"/>
      <c r="V6564"/>
      <c r="W6564"/>
      <c r="X6564"/>
      <c r="Y6564"/>
      <c r="Z6564"/>
      <c r="AA6564"/>
      <c r="AB6564"/>
      <c r="AC6564"/>
      <c r="AD6564"/>
      <c r="AE6564"/>
      <c r="AF6564"/>
      <c r="AG6564"/>
      <c r="AH6564"/>
      <c r="AI6564"/>
      <c r="AJ6564"/>
      <c r="AK6564"/>
      <c r="AL6564"/>
      <c r="AM6564"/>
      <c r="AN6564"/>
      <c r="AO6564"/>
      <c r="AP6564"/>
      <c r="AQ6564"/>
      <c r="AR6564"/>
      <c r="AS6564"/>
      <c r="AT6564"/>
      <c r="AU6564"/>
      <c r="AV6564"/>
      <c r="AW6564"/>
      <c r="AX6564"/>
      <c r="AY6564"/>
      <c r="AZ6564"/>
      <c r="BA6564"/>
      <c r="BB6564"/>
      <c r="BC6564"/>
      <c r="BD6564"/>
      <c r="BE6564"/>
      <c r="BF6564"/>
      <c r="BG6564"/>
      <c r="BH6564"/>
      <c r="BI6564"/>
      <c r="BJ6564"/>
      <c r="BK6564"/>
      <c r="BL6564"/>
      <c r="BM6564"/>
      <c r="BN6564"/>
      <c r="BO6564"/>
      <c r="BP6564"/>
      <c r="BQ6564"/>
      <c r="BR6564"/>
      <c r="BS6564"/>
      <c r="BT6564"/>
      <c r="BU6564"/>
      <c r="BV6564"/>
      <c r="BW6564"/>
      <c r="BX6564"/>
      <c r="BY6564"/>
      <c r="BZ6564"/>
      <c r="CA6564"/>
      <c r="CB6564"/>
      <c r="CC6564"/>
      <c r="CD6564"/>
      <c r="CE6564"/>
      <c r="CF6564"/>
      <c r="CG6564"/>
      <c r="CH6564"/>
      <c r="CI6564"/>
      <c r="CJ6564"/>
      <c r="CK6564"/>
      <c r="CL6564"/>
      <c r="CM6564"/>
      <c r="CN6564"/>
      <c r="CO6564"/>
      <c r="CP6564"/>
      <c r="CQ6564"/>
      <c r="CR6564"/>
      <c r="CS6564"/>
      <c r="CT6564"/>
      <c r="CU6564"/>
      <c r="CV6564"/>
    </row>
    <row r="6565" spans="10:100" x14ac:dyDescent="0.25">
      <c r="J6565"/>
      <c r="K6565"/>
      <c r="L6565"/>
      <c r="M6565"/>
      <c r="N6565"/>
      <c r="O6565"/>
      <c r="P6565"/>
      <c r="Q6565"/>
      <c r="R6565"/>
      <c r="S6565"/>
      <c r="T6565"/>
      <c r="U6565"/>
      <c r="V6565"/>
      <c r="W6565"/>
      <c r="X6565"/>
      <c r="Y6565"/>
      <c r="Z6565"/>
      <c r="AA6565"/>
      <c r="AB6565"/>
      <c r="AC6565"/>
      <c r="AD6565"/>
      <c r="AE6565"/>
      <c r="AF6565"/>
      <c r="AG6565"/>
      <c r="AH6565"/>
      <c r="AI6565"/>
      <c r="AJ6565"/>
      <c r="AK6565"/>
      <c r="AL6565"/>
      <c r="AM6565"/>
      <c r="AN6565"/>
      <c r="AO6565"/>
      <c r="AP6565"/>
      <c r="AQ6565"/>
      <c r="AR6565"/>
      <c r="AS6565"/>
      <c r="AT6565"/>
      <c r="AU6565"/>
      <c r="AV6565"/>
      <c r="AW6565"/>
      <c r="AX6565"/>
      <c r="AY6565"/>
      <c r="AZ6565"/>
      <c r="BA6565"/>
      <c r="BB6565"/>
      <c r="BC6565"/>
      <c r="BD6565"/>
      <c r="BE6565"/>
      <c r="BF6565"/>
      <c r="BG6565"/>
      <c r="BH6565"/>
      <c r="BI6565"/>
      <c r="BJ6565"/>
      <c r="BK6565"/>
      <c r="BL6565"/>
      <c r="BM6565"/>
      <c r="BN6565"/>
      <c r="BO6565"/>
      <c r="BP6565"/>
      <c r="BQ6565"/>
      <c r="BR6565"/>
      <c r="BS6565"/>
      <c r="BT6565"/>
      <c r="BU6565"/>
      <c r="BV6565"/>
      <c r="BW6565"/>
      <c r="BX6565"/>
      <c r="BY6565"/>
      <c r="BZ6565"/>
      <c r="CA6565"/>
      <c r="CB6565"/>
      <c r="CC6565"/>
      <c r="CD6565"/>
      <c r="CE6565"/>
      <c r="CF6565"/>
      <c r="CG6565"/>
      <c r="CH6565"/>
      <c r="CI6565"/>
      <c r="CJ6565"/>
      <c r="CK6565"/>
      <c r="CL6565"/>
      <c r="CM6565"/>
      <c r="CN6565"/>
      <c r="CO6565"/>
      <c r="CP6565"/>
      <c r="CQ6565"/>
      <c r="CR6565"/>
      <c r="CS6565"/>
      <c r="CT6565"/>
      <c r="CU6565"/>
      <c r="CV6565"/>
    </row>
    <row r="6566" spans="10:100" x14ac:dyDescent="0.25">
      <c r="J6566"/>
      <c r="K6566"/>
      <c r="L6566"/>
      <c r="M6566"/>
      <c r="N6566"/>
      <c r="O6566"/>
      <c r="P6566"/>
      <c r="Q6566"/>
      <c r="R6566"/>
      <c r="S6566"/>
      <c r="T6566"/>
      <c r="U6566"/>
      <c r="V6566"/>
      <c r="W6566"/>
      <c r="X6566"/>
      <c r="Y6566"/>
      <c r="Z6566"/>
      <c r="AA6566"/>
      <c r="AB6566"/>
      <c r="AC6566"/>
      <c r="AD6566"/>
      <c r="AE6566"/>
      <c r="AF6566"/>
      <c r="AG6566"/>
      <c r="AH6566"/>
      <c r="AI6566"/>
      <c r="AJ6566"/>
      <c r="AK6566"/>
      <c r="AL6566"/>
      <c r="AM6566"/>
      <c r="AN6566"/>
      <c r="AO6566"/>
      <c r="AP6566"/>
      <c r="AQ6566"/>
      <c r="AR6566"/>
      <c r="AS6566"/>
      <c r="AT6566"/>
      <c r="AU6566"/>
      <c r="AV6566"/>
      <c r="AW6566"/>
      <c r="AX6566"/>
      <c r="AY6566"/>
      <c r="AZ6566"/>
      <c r="BA6566"/>
      <c r="BB6566"/>
      <c r="BC6566"/>
      <c r="BD6566"/>
      <c r="BE6566"/>
      <c r="BF6566"/>
      <c r="BG6566"/>
      <c r="BH6566"/>
      <c r="BI6566"/>
      <c r="BJ6566"/>
      <c r="BK6566"/>
      <c r="BL6566"/>
      <c r="BM6566"/>
      <c r="BN6566"/>
      <c r="BO6566"/>
      <c r="BP6566"/>
      <c r="BQ6566"/>
      <c r="BR6566"/>
      <c r="BS6566"/>
      <c r="BT6566"/>
      <c r="BU6566"/>
      <c r="BV6566"/>
      <c r="BW6566"/>
      <c r="BX6566"/>
      <c r="BY6566"/>
      <c r="BZ6566"/>
      <c r="CA6566"/>
      <c r="CB6566"/>
      <c r="CC6566"/>
      <c r="CD6566"/>
      <c r="CE6566"/>
      <c r="CF6566"/>
      <c r="CG6566"/>
      <c r="CH6566"/>
      <c r="CI6566"/>
      <c r="CJ6566"/>
      <c r="CK6566"/>
      <c r="CL6566"/>
      <c r="CM6566"/>
      <c r="CN6566"/>
      <c r="CO6566"/>
      <c r="CP6566"/>
      <c r="CQ6566"/>
      <c r="CR6566"/>
      <c r="CS6566"/>
      <c r="CT6566"/>
      <c r="CU6566"/>
      <c r="CV6566"/>
    </row>
    <row r="6567" spans="10:100" x14ac:dyDescent="0.25">
      <c r="J6567"/>
      <c r="K6567"/>
      <c r="L6567"/>
      <c r="M6567"/>
      <c r="N6567"/>
      <c r="O6567"/>
      <c r="P6567"/>
      <c r="Q6567"/>
      <c r="R6567"/>
      <c r="S6567"/>
      <c r="T6567"/>
      <c r="U6567"/>
      <c r="V6567"/>
      <c r="W6567"/>
      <c r="X6567"/>
      <c r="Y6567"/>
      <c r="Z6567"/>
      <c r="AA6567"/>
      <c r="AB6567"/>
      <c r="AC6567"/>
      <c r="AD6567"/>
      <c r="AE6567"/>
      <c r="AF6567"/>
      <c r="AG6567"/>
      <c r="AH6567"/>
      <c r="AI6567"/>
      <c r="AJ6567"/>
      <c r="AK6567"/>
      <c r="AL6567"/>
      <c r="AM6567"/>
      <c r="AN6567"/>
      <c r="AO6567"/>
      <c r="AP6567"/>
      <c r="AQ6567"/>
      <c r="AR6567"/>
      <c r="AS6567"/>
      <c r="AT6567"/>
      <c r="AU6567"/>
      <c r="AV6567"/>
      <c r="AW6567"/>
      <c r="AX6567"/>
      <c r="AY6567"/>
      <c r="AZ6567"/>
      <c r="BA6567"/>
      <c r="BB6567"/>
      <c r="BC6567"/>
      <c r="BD6567"/>
      <c r="BE6567"/>
      <c r="BF6567"/>
      <c r="BG6567"/>
      <c r="BH6567"/>
      <c r="BI6567"/>
      <c r="BJ6567"/>
      <c r="BK6567"/>
      <c r="BL6567"/>
      <c r="BM6567"/>
      <c r="BN6567"/>
      <c r="BO6567"/>
      <c r="BP6567"/>
      <c r="BQ6567"/>
      <c r="BR6567"/>
      <c r="BS6567"/>
      <c r="BT6567"/>
      <c r="BU6567"/>
      <c r="BV6567"/>
      <c r="BW6567"/>
      <c r="BX6567"/>
      <c r="BY6567"/>
      <c r="BZ6567"/>
      <c r="CA6567"/>
      <c r="CB6567"/>
      <c r="CC6567"/>
      <c r="CD6567"/>
      <c r="CE6567"/>
      <c r="CF6567"/>
      <c r="CG6567"/>
      <c r="CH6567"/>
      <c r="CI6567"/>
      <c r="CJ6567"/>
      <c r="CK6567"/>
      <c r="CL6567"/>
      <c r="CM6567"/>
      <c r="CN6567"/>
      <c r="CO6567"/>
      <c r="CP6567"/>
      <c r="CQ6567"/>
      <c r="CR6567"/>
      <c r="CS6567"/>
      <c r="CT6567"/>
      <c r="CU6567"/>
      <c r="CV6567"/>
    </row>
    <row r="6568" spans="10:100" x14ac:dyDescent="0.25">
      <c r="J6568"/>
      <c r="K6568"/>
      <c r="L6568"/>
      <c r="M6568"/>
      <c r="N6568"/>
      <c r="O6568"/>
      <c r="P6568"/>
      <c r="Q6568"/>
      <c r="R6568"/>
      <c r="S6568"/>
      <c r="T6568"/>
      <c r="U6568"/>
      <c r="V6568"/>
      <c r="W6568"/>
      <c r="X6568"/>
      <c r="Y6568"/>
      <c r="Z6568"/>
      <c r="AA6568"/>
      <c r="AB6568"/>
      <c r="AC6568"/>
      <c r="AD6568"/>
      <c r="AE6568"/>
      <c r="AF6568"/>
      <c r="AG6568"/>
      <c r="AH6568"/>
      <c r="AI6568"/>
      <c r="AJ6568"/>
      <c r="AK6568"/>
      <c r="AL6568"/>
      <c r="AM6568"/>
      <c r="AN6568"/>
      <c r="AO6568"/>
      <c r="AP6568"/>
      <c r="AQ6568"/>
      <c r="AR6568"/>
      <c r="AS6568"/>
      <c r="AT6568"/>
      <c r="AU6568"/>
      <c r="AV6568"/>
      <c r="AW6568"/>
      <c r="AX6568"/>
      <c r="AY6568"/>
      <c r="AZ6568"/>
      <c r="BA6568"/>
      <c r="BB6568"/>
      <c r="BC6568"/>
      <c r="BD6568"/>
      <c r="BE6568"/>
      <c r="BF6568"/>
      <c r="BG6568"/>
      <c r="BH6568"/>
      <c r="BI6568"/>
      <c r="BJ6568"/>
      <c r="BK6568"/>
      <c r="BL6568"/>
      <c r="BM6568"/>
      <c r="BN6568"/>
      <c r="BO6568"/>
      <c r="BP6568"/>
      <c r="BQ6568"/>
      <c r="BR6568"/>
      <c r="BS6568"/>
      <c r="BT6568"/>
      <c r="BU6568"/>
      <c r="BV6568"/>
      <c r="BW6568"/>
      <c r="BX6568"/>
      <c r="BY6568"/>
      <c r="BZ6568"/>
      <c r="CA6568"/>
      <c r="CB6568"/>
      <c r="CC6568"/>
      <c r="CD6568"/>
      <c r="CE6568"/>
      <c r="CF6568"/>
      <c r="CG6568"/>
      <c r="CH6568"/>
      <c r="CI6568"/>
      <c r="CJ6568"/>
      <c r="CK6568"/>
      <c r="CL6568"/>
      <c r="CM6568"/>
      <c r="CN6568"/>
      <c r="CO6568"/>
      <c r="CP6568"/>
      <c r="CQ6568"/>
      <c r="CR6568"/>
      <c r="CS6568"/>
      <c r="CT6568"/>
      <c r="CU6568"/>
      <c r="CV6568"/>
    </row>
    <row r="6569" spans="10:100" x14ac:dyDescent="0.25">
      <c r="J6569"/>
      <c r="K6569"/>
      <c r="L6569"/>
      <c r="M6569"/>
      <c r="N6569"/>
      <c r="O6569"/>
      <c r="P6569"/>
      <c r="Q6569"/>
      <c r="R6569"/>
      <c r="S6569"/>
      <c r="T6569"/>
      <c r="U6569"/>
      <c r="V6569"/>
      <c r="W6569"/>
      <c r="X6569"/>
      <c r="Y6569"/>
      <c r="Z6569"/>
      <c r="AA6569"/>
      <c r="AB6569"/>
      <c r="AC6569"/>
      <c r="AD6569"/>
      <c r="AE6569"/>
      <c r="AF6569"/>
      <c r="AG6569"/>
      <c r="AH6569"/>
      <c r="AI6569"/>
      <c r="AJ6569"/>
      <c r="AK6569"/>
      <c r="AL6569"/>
      <c r="AM6569"/>
      <c r="AN6569"/>
      <c r="AO6569"/>
      <c r="AP6569"/>
      <c r="AQ6569"/>
      <c r="AR6569"/>
      <c r="AS6569"/>
      <c r="AT6569"/>
      <c r="AU6569"/>
      <c r="AV6569"/>
      <c r="AW6569"/>
      <c r="AX6569"/>
      <c r="AY6569"/>
      <c r="AZ6569"/>
      <c r="BA6569"/>
      <c r="BB6569"/>
      <c r="BC6569"/>
      <c r="BD6569"/>
      <c r="BE6569"/>
      <c r="BF6569"/>
      <c r="BG6569"/>
      <c r="BH6569"/>
      <c r="BI6569"/>
      <c r="BJ6569"/>
      <c r="BK6569"/>
      <c r="BL6569"/>
      <c r="BM6569"/>
      <c r="BN6569"/>
      <c r="BO6569"/>
      <c r="BP6569"/>
      <c r="BQ6569"/>
      <c r="BR6569"/>
      <c r="BS6569"/>
      <c r="BT6569"/>
      <c r="BU6569"/>
      <c r="BV6569"/>
      <c r="BW6569"/>
      <c r="BX6569"/>
      <c r="BY6569"/>
      <c r="BZ6569"/>
      <c r="CA6569"/>
      <c r="CB6569"/>
      <c r="CC6569"/>
      <c r="CD6569"/>
      <c r="CE6569"/>
      <c r="CF6569"/>
      <c r="CG6569"/>
      <c r="CH6569"/>
      <c r="CI6569"/>
      <c r="CJ6569"/>
      <c r="CK6569"/>
      <c r="CL6569"/>
      <c r="CM6569"/>
      <c r="CN6569"/>
      <c r="CO6569"/>
      <c r="CP6569"/>
      <c r="CQ6569"/>
      <c r="CR6569"/>
      <c r="CS6569"/>
      <c r="CT6569"/>
      <c r="CU6569"/>
      <c r="CV6569"/>
    </row>
    <row r="6570" spans="10:100" x14ac:dyDescent="0.25">
      <c r="J6570"/>
      <c r="K6570"/>
      <c r="L6570"/>
      <c r="M6570"/>
      <c r="N6570"/>
      <c r="O6570"/>
      <c r="P6570"/>
      <c r="Q6570"/>
      <c r="R6570"/>
      <c r="S6570"/>
      <c r="T6570"/>
      <c r="U6570"/>
      <c r="V6570"/>
      <c r="W6570"/>
      <c r="X6570"/>
      <c r="Y6570"/>
      <c r="Z6570"/>
      <c r="AA6570"/>
      <c r="AB6570"/>
      <c r="AC6570"/>
      <c r="AD6570"/>
      <c r="AE6570"/>
      <c r="AF6570"/>
      <c r="AG6570"/>
      <c r="AH6570"/>
      <c r="AI6570"/>
      <c r="AJ6570"/>
      <c r="AK6570"/>
      <c r="AL6570"/>
      <c r="AM6570"/>
      <c r="AN6570"/>
      <c r="AO6570"/>
      <c r="AP6570"/>
      <c r="AQ6570"/>
      <c r="AR6570"/>
      <c r="AS6570"/>
      <c r="AT6570"/>
      <c r="AU6570"/>
      <c r="AV6570"/>
      <c r="AW6570"/>
      <c r="AX6570"/>
      <c r="AY6570"/>
      <c r="AZ6570"/>
      <c r="BA6570"/>
      <c r="BB6570"/>
      <c r="BC6570"/>
      <c r="BD6570"/>
      <c r="BE6570"/>
      <c r="BF6570"/>
      <c r="BG6570"/>
      <c r="BH6570"/>
      <c r="BI6570"/>
      <c r="BJ6570"/>
      <c r="BK6570"/>
      <c r="BL6570"/>
      <c r="BM6570"/>
      <c r="BN6570"/>
      <c r="BO6570"/>
      <c r="BP6570"/>
      <c r="BQ6570"/>
      <c r="BR6570"/>
      <c r="BS6570"/>
      <c r="BT6570"/>
      <c r="BU6570"/>
      <c r="BV6570"/>
      <c r="BW6570"/>
      <c r="BX6570"/>
      <c r="BY6570"/>
      <c r="BZ6570"/>
      <c r="CA6570"/>
      <c r="CB6570"/>
      <c r="CC6570"/>
      <c r="CD6570"/>
      <c r="CE6570"/>
      <c r="CF6570"/>
      <c r="CG6570"/>
      <c r="CH6570"/>
      <c r="CI6570"/>
      <c r="CJ6570"/>
      <c r="CK6570"/>
      <c r="CL6570"/>
      <c r="CM6570"/>
      <c r="CN6570"/>
      <c r="CO6570"/>
      <c r="CP6570"/>
      <c r="CQ6570"/>
      <c r="CR6570"/>
      <c r="CS6570"/>
      <c r="CT6570"/>
      <c r="CU6570"/>
      <c r="CV6570"/>
    </row>
    <row r="6571" spans="10:100" x14ac:dyDescent="0.25">
      <c r="J6571"/>
      <c r="K6571"/>
      <c r="L6571"/>
      <c r="M6571"/>
      <c r="N6571"/>
      <c r="O6571"/>
      <c r="P6571"/>
      <c r="Q6571"/>
      <c r="R6571"/>
      <c r="S6571"/>
      <c r="T6571"/>
      <c r="U6571"/>
      <c r="V6571"/>
      <c r="W6571"/>
      <c r="X6571"/>
      <c r="Y6571"/>
      <c r="Z6571"/>
      <c r="AA6571"/>
      <c r="AB6571"/>
      <c r="AC6571"/>
      <c r="AD6571"/>
      <c r="AE6571"/>
      <c r="AF6571"/>
      <c r="AG6571"/>
      <c r="AH6571"/>
      <c r="AI6571"/>
      <c r="AJ6571"/>
      <c r="AK6571"/>
      <c r="AL6571"/>
      <c r="AM6571"/>
      <c r="AN6571"/>
      <c r="AO6571"/>
      <c r="AP6571"/>
      <c r="AQ6571"/>
      <c r="AR6571"/>
      <c r="AS6571"/>
      <c r="AT6571"/>
      <c r="AU6571"/>
      <c r="AV6571"/>
      <c r="AW6571"/>
      <c r="AX6571"/>
      <c r="AY6571"/>
      <c r="AZ6571"/>
      <c r="BA6571"/>
      <c r="BB6571"/>
      <c r="BC6571"/>
      <c r="BD6571"/>
      <c r="BE6571"/>
      <c r="BF6571"/>
      <c r="BG6571"/>
      <c r="BH6571"/>
      <c r="BI6571"/>
      <c r="BJ6571"/>
      <c r="BK6571"/>
      <c r="BL6571"/>
      <c r="BM6571"/>
      <c r="BN6571"/>
      <c r="BO6571"/>
      <c r="BP6571"/>
      <c r="BQ6571"/>
      <c r="BR6571"/>
      <c r="BS6571"/>
      <c r="BT6571"/>
      <c r="BU6571"/>
      <c r="BV6571"/>
      <c r="BW6571"/>
      <c r="BX6571"/>
      <c r="BY6571"/>
      <c r="BZ6571"/>
      <c r="CA6571"/>
      <c r="CB6571"/>
      <c r="CC6571"/>
      <c r="CD6571"/>
      <c r="CE6571"/>
      <c r="CF6571"/>
      <c r="CG6571"/>
      <c r="CH6571"/>
      <c r="CI6571"/>
      <c r="CJ6571"/>
      <c r="CK6571"/>
      <c r="CL6571"/>
      <c r="CM6571"/>
      <c r="CN6571"/>
      <c r="CO6571"/>
      <c r="CP6571"/>
      <c r="CQ6571"/>
      <c r="CR6571"/>
      <c r="CS6571"/>
      <c r="CT6571"/>
      <c r="CU6571"/>
      <c r="CV6571"/>
    </row>
    <row r="6572" spans="10:100" x14ac:dyDescent="0.25">
      <c r="J6572"/>
      <c r="K6572"/>
      <c r="L6572"/>
      <c r="M6572"/>
      <c r="N6572"/>
      <c r="O6572"/>
      <c r="P6572"/>
      <c r="Q6572"/>
      <c r="R6572"/>
      <c r="S6572"/>
      <c r="T6572"/>
      <c r="U6572"/>
      <c r="V6572"/>
      <c r="W6572"/>
      <c r="X6572"/>
      <c r="Y6572"/>
      <c r="Z6572"/>
      <c r="AA6572"/>
      <c r="AB6572"/>
      <c r="AC6572"/>
      <c r="AD6572"/>
      <c r="AE6572"/>
      <c r="AF6572"/>
      <c r="AG6572"/>
      <c r="AH6572"/>
      <c r="AI6572"/>
      <c r="AJ6572"/>
      <c r="AK6572"/>
      <c r="AL6572"/>
      <c r="AM6572"/>
      <c r="AN6572"/>
      <c r="AO6572"/>
      <c r="AP6572"/>
      <c r="AQ6572"/>
      <c r="AR6572"/>
      <c r="AS6572"/>
      <c r="AT6572"/>
      <c r="AU6572"/>
      <c r="AV6572"/>
      <c r="AW6572"/>
      <c r="AX6572"/>
      <c r="AY6572"/>
      <c r="AZ6572"/>
      <c r="BA6572"/>
      <c r="BB6572"/>
      <c r="BC6572"/>
      <c r="BD6572"/>
      <c r="BE6572"/>
      <c r="BF6572"/>
      <c r="BG6572"/>
      <c r="BH6572"/>
      <c r="BI6572"/>
      <c r="BJ6572"/>
      <c r="BK6572"/>
      <c r="BL6572"/>
      <c r="BM6572"/>
      <c r="BN6572"/>
      <c r="BO6572"/>
      <c r="BP6572"/>
      <c r="BQ6572"/>
      <c r="BR6572"/>
      <c r="BS6572"/>
      <c r="BT6572"/>
      <c r="BU6572"/>
      <c r="BV6572"/>
      <c r="BW6572"/>
      <c r="BX6572"/>
      <c r="BY6572"/>
      <c r="BZ6572"/>
      <c r="CA6572"/>
      <c r="CB6572"/>
      <c r="CC6572"/>
      <c r="CD6572"/>
      <c r="CE6572"/>
      <c r="CF6572"/>
      <c r="CG6572"/>
      <c r="CH6572"/>
      <c r="CI6572"/>
      <c r="CJ6572"/>
      <c r="CK6572"/>
      <c r="CL6572"/>
      <c r="CM6572"/>
      <c r="CN6572"/>
      <c r="CO6572"/>
      <c r="CP6572"/>
      <c r="CQ6572"/>
      <c r="CR6572"/>
      <c r="CS6572"/>
      <c r="CT6572"/>
      <c r="CU6572"/>
      <c r="CV6572"/>
    </row>
    <row r="6573" spans="10:100" x14ac:dyDescent="0.25">
      <c r="J6573"/>
      <c r="K6573"/>
      <c r="L6573"/>
      <c r="M6573"/>
      <c r="N6573"/>
      <c r="O6573"/>
      <c r="P6573"/>
      <c r="Q6573"/>
      <c r="R6573"/>
      <c r="S6573"/>
      <c r="T6573"/>
      <c r="U6573"/>
      <c r="V6573"/>
      <c r="W6573"/>
      <c r="X6573"/>
      <c r="Y6573"/>
      <c r="Z6573"/>
      <c r="AA6573"/>
      <c r="AB6573"/>
      <c r="AC6573"/>
      <c r="AD6573"/>
      <c r="AE6573"/>
      <c r="AF6573"/>
      <c r="AG6573"/>
      <c r="AH6573"/>
      <c r="AI6573"/>
      <c r="AJ6573"/>
      <c r="AK6573"/>
      <c r="AL6573"/>
      <c r="AM6573"/>
      <c r="AN6573"/>
      <c r="AO6573"/>
      <c r="AP6573"/>
      <c r="AQ6573"/>
      <c r="AR6573"/>
      <c r="AS6573"/>
      <c r="AT6573"/>
      <c r="AU6573"/>
      <c r="AV6573"/>
      <c r="AW6573"/>
      <c r="AX6573"/>
      <c r="AY6573"/>
      <c r="AZ6573"/>
      <c r="BA6573"/>
      <c r="BB6573"/>
      <c r="BC6573"/>
      <c r="BD6573"/>
      <c r="BE6573"/>
      <c r="BF6573"/>
      <c r="BG6573"/>
      <c r="BH6573"/>
      <c r="BI6573"/>
      <c r="BJ6573"/>
      <c r="BK6573"/>
      <c r="BL6573"/>
      <c r="BM6573"/>
      <c r="BN6573"/>
      <c r="BO6573"/>
      <c r="BP6573"/>
      <c r="BQ6573"/>
      <c r="BR6573"/>
      <c r="BS6573"/>
      <c r="BT6573"/>
      <c r="BU6573"/>
      <c r="BV6573"/>
      <c r="BW6573"/>
      <c r="BX6573"/>
      <c r="BY6573"/>
      <c r="BZ6573"/>
      <c r="CA6573"/>
      <c r="CB6573"/>
      <c r="CC6573"/>
      <c r="CD6573"/>
      <c r="CE6573"/>
      <c r="CF6573"/>
      <c r="CG6573"/>
      <c r="CH6573"/>
      <c r="CI6573"/>
      <c r="CJ6573"/>
      <c r="CK6573"/>
      <c r="CL6573"/>
      <c r="CM6573"/>
      <c r="CN6573"/>
      <c r="CO6573"/>
      <c r="CP6573"/>
      <c r="CQ6573"/>
      <c r="CR6573"/>
      <c r="CS6573"/>
      <c r="CT6573"/>
      <c r="CU6573"/>
      <c r="CV6573"/>
    </row>
    <row r="6574" spans="10:100" x14ac:dyDescent="0.25">
      <c r="J6574"/>
      <c r="K6574"/>
      <c r="L6574"/>
      <c r="M6574"/>
      <c r="N6574"/>
      <c r="O6574"/>
      <c r="P6574"/>
      <c r="Q6574"/>
      <c r="R6574"/>
      <c r="S6574"/>
      <c r="T6574"/>
      <c r="U6574"/>
      <c r="V6574"/>
      <c r="W6574"/>
      <c r="X6574"/>
      <c r="Y6574"/>
      <c r="Z6574"/>
      <c r="AA6574"/>
      <c r="AB6574"/>
      <c r="AC6574"/>
      <c r="AD6574"/>
      <c r="AE6574"/>
      <c r="AF6574"/>
      <c r="AG6574"/>
      <c r="AH6574"/>
      <c r="AI6574"/>
      <c r="AJ6574"/>
      <c r="AK6574"/>
      <c r="AL6574"/>
      <c r="AM6574"/>
      <c r="AN6574"/>
      <c r="AO6574"/>
      <c r="AP6574"/>
      <c r="AQ6574"/>
      <c r="AR6574"/>
      <c r="AS6574"/>
      <c r="AT6574"/>
      <c r="AU6574"/>
      <c r="AV6574"/>
      <c r="AW6574"/>
      <c r="AX6574"/>
      <c r="AY6574"/>
      <c r="AZ6574"/>
      <c r="BA6574"/>
      <c r="BB6574"/>
      <c r="BC6574"/>
      <c r="BD6574"/>
      <c r="BE6574"/>
      <c r="BF6574"/>
      <c r="BG6574"/>
      <c r="BH6574"/>
      <c r="BI6574"/>
      <c r="BJ6574"/>
      <c r="BK6574"/>
      <c r="BL6574"/>
      <c r="BM6574"/>
      <c r="BN6574"/>
      <c r="BO6574"/>
      <c r="BP6574"/>
      <c r="BQ6574"/>
      <c r="BR6574"/>
      <c r="BS6574"/>
      <c r="BT6574"/>
      <c r="BU6574"/>
      <c r="BV6574"/>
      <c r="BW6574"/>
      <c r="BX6574"/>
      <c r="BY6574"/>
      <c r="BZ6574"/>
      <c r="CA6574"/>
      <c r="CB6574"/>
      <c r="CC6574"/>
      <c r="CD6574"/>
      <c r="CE6574"/>
      <c r="CF6574"/>
      <c r="CG6574"/>
      <c r="CH6574"/>
      <c r="CI6574"/>
      <c r="CJ6574"/>
      <c r="CK6574"/>
      <c r="CL6574"/>
      <c r="CM6574"/>
      <c r="CN6574"/>
      <c r="CO6574"/>
      <c r="CP6574"/>
      <c r="CQ6574"/>
      <c r="CR6574"/>
      <c r="CS6574"/>
      <c r="CT6574"/>
      <c r="CU6574"/>
      <c r="CV6574"/>
    </row>
    <row r="6575" spans="10:100" x14ac:dyDescent="0.25">
      <c r="J6575"/>
      <c r="K6575"/>
      <c r="L6575"/>
      <c r="M6575"/>
      <c r="N6575"/>
      <c r="O6575"/>
      <c r="P6575"/>
      <c r="Q6575"/>
      <c r="R6575"/>
      <c r="S6575"/>
      <c r="T6575"/>
      <c r="U6575"/>
      <c r="V6575"/>
      <c r="W6575"/>
      <c r="X6575"/>
      <c r="Y6575"/>
      <c r="Z6575"/>
      <c r="AA6575"/>
      <c r="AB6575"/>
      <c r="AC6575"/>
      <c r="AD6575"/>
      <c r="AE6575"/>
      <c r="AF6575"/>
      <c r="AG6575"/>
      <c r="AH6575"/>
      <c r="AI6575"/>
      <c r="AJ6575"/>
      <c r="AK6575"/>
      <c r="AL6575"/>
      <c r="AM6575"/>
      <c r="AN6575"/>
      <c r="AO6575"/>
      <c r="AP6575"/>
      <c r="AQ6575"/>
      <c r="AR6575"/>
      <c r="AS6575"/>
      <c r="AT6575"/>
      <c r="AU6575"/>
      <c r="AV6575"/>
      <c r="AW6575"/>
      <c r="AX6575"/>
      <c r="AY6575"/>
      <c r="AZ6575"/>
      <c r="BA6575"/>
      <c r="BB6575"/>
      <c r="BC6575"/>
      <c r="BD6575"/>
      <c r="BE6575"/>
      <c r="BF6575"/>
      <c r="BG6575"/>
      <c r="BH6575"/>
      <c r="BI6575"/>
      <c r="BJ6575"/>
      <c r="BK6575"/>
      <c r="BL6575"/>
      <c r="BM6575"/>
      <c r="BN6575"/>
      <c r="BO6575"/>
      <c r="BP6575"/>
      <c r="BQ6575"/>
      <c r="BR6575"/>
      <c r="BS6575"/>
      <c r="BT6575"/>
      <c r="BU6575"/>
      <c r="BV6575"/>
      <c r="BW6575"/>
      <c r="BX6575"/>
      <c r="BY6575"/>
      <c r="BZ6575"/>
      <c r="CA6575"/>
      <c r="CB6575"/>
      <c r="CC6575"/>
      <c r="CD6575"/>
      <c r="CE6575"/>
      <c r="CF6575"/>
      <c r="CG6575"/>
      <c r="CH6575"/>
      <c r="CI6575"/>
      <c r="CJ6575"/>
      <c r="CK6575"/>
      <c r="CL6575"/>
      <c r="CM6575"/>
      <c r="CN6575"/>
      <c r="CO6575"/>
      <c r="CP6575"/>
      <c r="CQ6575"/>
      <c r="CR6575"/>
      <c r="CS6575"/>
      <c r="CT6575"/>
      <c r="CU6575"/>
      <c r="CV6575"/>
    </row>
    <row r="6576" spans="10:100" x14ac:dyDescent="0.25">
      <c r="J6576"/>
      <c r="K6576"/>
      <c r="L6576"/>
      <c r="M6576"/>
      <c r="N6576"/>
      <c r="O6576"/>
      <c r="P6576"/>
      <c r="Q6576"/>
      <c r="R6576"/>
      <c r="S6576"/>
      <c r="T6576"/>
      <c r="U6576"/>
      <c r="V6576"/>
      <c r="W6576"/>
      <c r="X6576"/>
      <c r="Y6576"/>
      <c r="Z6576"/>
      <c r="AA6576"/>
      <c r="AB6576"/>
      <c r="AC6576"/>
      <c r="AD6576"/>
      <c r="AE6576"/>
      <c r="AF6576"/>
      <c r="AG6576"/>
      <c r="AH6576"/>
      <c r="AI6576"/>
      <c r="AJ6576"/>
      <c r="AK6576"/>
      <c r="AL6576"/>
      <c r="AM6576"/>
      <c r="AN6576"/>
      <c r="AO6576"/>
      <c r="AP6576"/>
      <c r="AQ6576"/>
      <c r="AR6576"/>
      <c r="AS6576"/>
      <c r="AT6576"/>
      <c r="AU6576"/>
      <c r="AV6576"/>
      <c r="AW6576"/>
      <c r="AX6576"/>
      <c r="AY6576"/>
      <c r="AZ6576"/>
      <c r="BA6576"/>
      <c r="BB6576"/>
      <c r="BC6576"/>
      <c r="BD6576"/>
      <c r="BE6576"/>
      <c r="BF6576"/>
      <c r="BG6576"/>
      <c r="BH6576"/>
      <c r="BI6576"/>
      <c r="BJ6576"/>
      <c r="BK6576"/>
      <c r="BL6576"/>
      <c r="BM6576"/>
      <c r="BN6576"/>
      <c r="BO6576"/>
      <c r="BP6576"/>
      <c r="BQ6576"/>
      <c r="BR6576"/>
      <c r="BS6576"/>
      <c r="BT6576"/>
      <c r="BU6576"/>
      <c r="BV6576"/>
      <c r="BW6576"/>
      <c r="BX6576"/>
      <c r="BY6576"/>
      <c r="BZ6576"/>
      <c r="CA6576"/>
      <c r="CB6576"/>
      <c r="CC6576"/>
      <c r="CD6576"/>
      <c r="CE6576"/>
      <c r="CF6576"/>
      <c r="CG6576"/>
      <c r="CH6576"/>
      <c r="CI6576"/>
      <c r="CJ6576"/>
      <c r="CK6576"/>
      <c r="CL6576"/>
      <c r="CM6576"/>
      <c r="CN6576"/>
      <c r="CO6576"/>
      <c r="CP6576"/>
      <c r="CQ6576"/>
      <c r="CR6576"/>
      <c r="CS6576"/>
      <c r="CT6576"/>
      <c r="CU6576"/>
      <c r="CV6576"/>
    </row>
    <row r="6577" spans="10:100" x14ac:dyDescent="0.25">
      <c r="J6577"/>
      <c r="K6577"/>
      <c r="L6577"/>
      <c r="M6577"/>
      <c r="N6577"/>
      <c r="O6577"/>
      <c r="P6577"/>
      <c r="Q6577"/>
      <c r="R6577"/>
      <c r="S6577"/>
      <c r="T6577"/>
      <c r="U6577"/>
      <c r="V6577"/>
      <c r="W6577"/>
      <c r="X6577"/>
      <c r="Y6577"/>
      <c r="Z6577"/>
      <c r="AA6577"/>
      <c r="AB6577"/>
      <c r="AC6577"/>
      <c r="AD6577"/>
      <c r="AE6577"/>
      <c r="AF6577"/>
      <c r="AG6577"/>
      <c r="AH6577"/>
      <c r="AI6577"/>
      <c r="AJ6577"/>
      <c r="AK6577"/>
      <c r="AL6577"/>
      <c r="AM6577"/>
      <c r="AN6577"/>
      <c r="AO6577"/>
      <c r="AP6577"/>
      <c r="AQ6577"/>
      <c r="AR6577"/>
      <c r="AS6577"/>
      <c r="AT6577"/>
      <c r="AU6577"/>
      <c r="AV6577"/>
      <c r="AW6577"/>
      <c r="AX6577"/>
      <c r="AY6577"/>
      <c r="AZ6577"/>
      <c r="BA6577"/>
      <c r="BB6577"/>
      <c r="BC6577"/>
      <c r="BD6577"/>
      <c r="BE6577"/>
      <c r="BF6577"/>
      <c r="BG6577"/>
      <c r="BH6577"/>
      <c r="BI6577"/>
      <c r="BJ6577"/>
      <c r="BK6577"/>
      <c r="BL6577"/>
      <c r="BM6577"/>
      <c r="BN6577"/>
      <c r="BO6577"/>
      <c r="BP6577"/>
      <c r="BQ6577"/>
      <c r="BR6577"/>
      <c r="BS6577"/>
      <c r="BT6577"/>
      <c r="BU6577"/>
      <c r="BV6577"/>
      <c r="BW6577"/>
      <c r="BX6577"/>
      <c r="BY6577"/>
      <c r="BZ6577"/>
      <c r="CA6577"/>
      <c r="CB6577"/>
      <c r="CC6577"/>
      <c r="CD6577"/>
      <c r="CE6577"/>
      <c r="CF6577"/>
      <c r="CG6577"/>
      <c r="CH6577"/>
      <c r="CI6577"/>
      <c r="CJ6577"/>
      <c r="CK6577"/>
      <c r="CL6577"/>
      <c r="CM6577"/>
      <c r="CN6577"/>
      <c r="CO6577"/>
      <c r="CP6577"/>
      <c r="CQ6577"/>
      <c r="CR6577"/>
      <c r="CS6577"/>
      <c r="CT6577"/>
      <c r="CU6577"/>
      <c r="CV6577"/>
    </row>
    <row r="6578" spans="10:100" x14ac:dyDescent="0.25">
      <c r="J6578"/>
      <c r="K6578"/>
      <c r="L6578"/>
      <c r="M6578"/>
      <c r="N6578"/>
      <c r="O6578"/>
      <c r="P6578"/>
      <c r="Q6578"/>
      <c r="R6578"/>
      <c r="S6578"/>
      <c r="T6578"/>
      <c r="U6578"/>
      <c r="V6578"/>
      <c r="W6578"/>
      <c r="X6578"/>
      <c r="Y6578"/>
      <c r="Z6578"/>
      <c r="AA6578"/>
      <c r="AB6578"/>
      <c r="AC6578"/>
      <c r="AD6578"/>
      <c r="AE6578"/>
      <c r="AF6578"/>
      <c r="AG6578"/>
      <c r="AH6578"/>
      <c r="AI6578"/>
      <c r="AJ6578"/>
      <c r="AK6578"/>
      <c r="AL6578"/>
      <c r="AM6578"/>
      <c r="AN6578"/>
      <c r="AO6578"/>
      <c r="AP6578"/>
      <c r="AQ6578"/>
      <c r="AR6578"/>
      <c r="AS6578"/>
      <c r="AT6578"/>
      <c r="AU6578"/>
      <c r="AV6578"/>
      <c r="AW6578"/>
      <c r="AX6578"/>
      <c r="AY6578"/>
      <c r="AZ6578"/>
      <c r="BA6578"/>
      <c r="BB6578"/>
      <c r="BC6578"/>
      <c r="BD6578"/>
      <c r="BE6578"/>
      <c r="BF6578"/>
      <c r="BG6578"/>
      <c r="BH6578"/>
      <c r="BI6578"/>
      <c r="BJ6578"/>
      <c r="BK6578"/>
      <c r="BL6578"/>
      <c r="BM6578"/>
      <c r="BN6578"/>
      <c r="BO6578"/>
      <c r="BP6578"/>
      <c r="BQ6578"/>
      <c r="BR6578"/>
      <c r="BS6578"/>
      <c r="BT6578"/>
      <c r="BU6578"/>
      <c r="BV6578"/>
      <c r="BW6578"/>
      <c r="BX6578"/>
      <c r="BY6578"/>
      <c r="BZ6578"/>
      <c r="CA6578"/>
      <c r="CB6578"/>
      <c r="CC6578"/>
      <c r="CD6578"/>
      <c r="CE6578"/>
      <c r="CF6578"/>
      <c r="CG6578"/>
      <c r="CH6578"/>
      <c r="CI6578"/>
      <c r="CJ6578"/>
      <c r="CK6578"/>
      <c r="CL6578"/>
      <c r="CM6578"/>
      <c r="CN6578"/>
      <c r="CO6578"/>
      <c r="CP6578"/>
      <c r="CQ6578"/>
      <c r="CR6578"/>
      <c r="CS6578"/>
      <c r="CT6578"/>
      <c r="CU6578"/>
      <c r="CV6578"/>
    </row>
    <row r="6579" spans="10:100" x14ac:dyDescent="0.25">
      <c r="J6579"/>
      <c r="K6579"/>
      <c r="L6579"/>
      <c r="M6579"/>
      <c r="N6579"/>
      <c r="O6579"/>
      <c r="P6579"/>
      <c r="Q6579"/>
      <c r="R6579"/>
      <c r="S6579"/>
      <c r="T6579"/>
      <c r="U6579"/>
      <c r="V6579"/>
      <c r="W6579"/>
      <c r="X6579"/>
      <c r="Y6579"/>
      <c r="Z6579"/>
      <c r="AA6579"/>
      <c r="AB6579"/>
      <c r="AC6579"/>
      <c r="AD6579"/>
      <c r="AE6579"/>
      <c r="AF6579"/>
      <c r="AG6579"/>
      <c r="AH6579"/>
      <c r="AI6579"/>
      <c r="AJ6579"/>
      <c r="AK6579"/>
      <c r="AL6579"/>
      <c r="AM6579"/>
      <c r="AN6579"/>
      <c r="AO6579"/>
      <c r="AP6579"/>
      <c r="AQ6579"/>
      <c r="AR6579"/>
      <c r="AS6579"/>
      <c r="AT6579"/>
      <c r="AU6579"/>
      <c r="AV6579"/>
      <c r="AW6579"/>
      <c r="AX6579"/>
      <c r="AY6579"/>
      <c r="AZ6579"/>
      <c r="BA6579"/>
      <c r="BB6579"/>
      <c r="BC6579"/>
      <c r="BD6579"/>
      <c r="BE6579"/>
      <c r="BF6579"/>
      <c r="BG6579"/>
      <c r="BH6579"/>
      <c r="BI6579"/>
      <c r="BJ6579"/>
      <c r="BK6579"/>
      <c r="BL6579"/>
      <c r="BM6579"/>
      <c r="BN6579"/>
      <c r="BO6579"/>
      <c r="BP6579"/>
      <c r="BQ6579"/>
      <c r="BR6579"/>
      <c r="BS6579"/>
      <c r="BT6579"/>
      <c r="BU6579"/>
      <c r="BV6579"/>
      <c r="BW6579"/>
      <c r="BX6579"/>
      <c r="BY6579"/>
      <c r="BZ6579"/>
      <c r="CA6579"/>
      <c r="CB6579"/>
      <c r="CC6579"/>
      <c r="CD6579"/>
      <c r="CE6579"/>
      <c r="CF6579"/>
      <c r="CG6579"/>
      <c r="CH6579"/>
      <c r="CI6579"/>
      <c r="CJ6579"/>
      <c r="CK6579"/>
      <c r="CL6579"/>
      <c r="CM6579"/>
      <c r="CN6579"/>
      <c r="CO6579"/>
      <c r="CP6579"/>
      <c r="CQ6579"/>
      <c r="CR6579"/>
      <c r="CS6579"/>
      <c r="CT6579"/>
      <c r="CU6579"/>
      <c r="CV6579"/>
    </row>
    <row r="6580" spans="10:100" x14ac:dyDescent="0.25">
      <c r="J6580"/>
      <c r="K6580"/>
      <c r="L6580"/>
      <c r="M6580"/>
      <c r="N6580"/>
      <c r="O6580"/>
      <c r="P6580"/>
      <c r="Q6580"/>
      <c r="R6580"/>
      <c r="S6580"/>
      <c r="T6580"/>
      <c r="U6580"/>
      <c r="V6580"/>
      <c r="W6580"/>
      <c r="X6580"/>
      <c r="Y6580"/>
      <c r="Z6580"/>
      <c r="AA6580"/>
      <c r="AB6580"/>
      <c r="AC6580"/>
      <c r="AD6580"/>
      <c r="AE6580"/>
      <c r="AF6580"/>
      <c r="AG6580"/>
      <c r="AH6580"/>
      <c r="AI6580"/>
      <c r="AJ6580"/>
      <c r="AK6580"/>
      <c r="AL6580"/>
      <c r="AM6580"/>
      <c r="AN6580"/>
      <c r="AO6580"/>
      <c r="AP6580"/>
      <c r="AQ6580"/>
      <c r="AR6580"/>
      <c r="AS6580"/>
      <c r="AT6580"/>
      <c r="AU6580"/>
      <c r="AV6580"/>
      <c r="AW6580"/>
      <c r="AX6580"/>
      <c r="AY6580"/>
      <c r="AZ6580"/>
      <c r="BA6580"/>
      <c r="BB6580"/>
      <c r="BC6580"/>
      <c r="BD6580"/>
      <c r="BE6580"/>
      <c r="BF6580"/>
      <c r="BG6580"/>
      <c r="BH6580"/>
      <c r="BI6580"/>
      <c r="BJ6580"/>
      <c r="BK6580"/>
      <c r="BL6580"/>
      <c r="BM6580"/>
      <c r="BN6580"/>
      <c r="BO6580"/>
      <c r="BP6580"/>
      <c r="BQ6580"/>
      <c r="BR6580"/>
      <c r="BS6580"/>
      <c r="BT6580"/>
      <c r="BU6580"/>
      <c r="BV6580"/>
      <c r="BW6580"/>
      <c r="BX6580"/>
      <c r="BY6580"/>
      <c r="BZ6580"/>
      <c r="CA6580"/>
      <c r="CB6580"/>
      <c r="CC6580"/>
      <c r="CD6580"/>
      <c r="CE6580"/>
      <c r="CF6580"/>
      <c r="CG6580"/>
      <c r="CH6580"/>
      <c r="CI6580"/>
      <c r="CJ6580"/>
      <c r="CK6580"/>
      <c r="CL6580"/>
      <c r="CM6580"/>
      <c r="CN6580"/>
      <c r="CO6580"/>
      <c r="CP6580"/>
      <c r="CQ6580"/>
      <c r="CR6580"/>
      <c r="CS6580"/>
      <c r="CT6580"/>
      <c r="CU6580"/>
      <c r="CV6580"/>
    </row>
    <row r="6581" spans="10:100" x14ac:dyDescent="0.25">
      <c r="J6581"/>
      <c r="K6581"/>
      <c r="L6581"/>
      <c r="M6581"/>
      <c r="N6581"/>
      <c r="O6581"/>
      <c r="P6581"/>
      <c r="Q6581"/>
      <c r="R6581"/>
      <c r="S6581"/>
      <c r="T6581"/>
      <c r="U6581"/>
      <c r="V6581"/>
      <c r="W6581"/>
      <c r="X6581"/>
      <c r="Y6581"/>
      <c r="Z6581"/>
      <c r="AA6581"/>
      <c r="AB6581"/>
      <c r="AC6581"/>
      <c r="AD6581"/>
      <c r="AE6581"/>
      <c r="AF6581"/>
      <c r="AG6581"/>
      <c r="AH6581"/>
      <c r="AI6581"/>
      <c r="AJ6581"/>
      <c r="AK6581"/>
      <c r="AL6581"/>
      <c r="AM6581"/>
      <c r="AN6581"/>
      <c r="AO6581"/>
      <c r="AP6581"/>
      <c r="AQ6581"/>
      <c r="AR6581"/>
      <c r="AS6581"/>
      <c r="AT6581"/>
      <c r="AU6581"/>
      <c r="AV6581"/>
      <c r="AW6581"/>
      <c r="AX6581"/>
      <c r="AY6581"/>
      <c r="AZ6581"/>
      <c r="BA6581"/>
      <c r="BB6581"/>
      <c r="BC6581"/>
      <c r="BD6581"/>
      <c r="BE6581"/>
      <c r="BF6581"/>
      <c r="BG6581"/>
      <c r="BH6581"/>
      <c r="BI6581"/>
      <c r="BJ6581"/>
      <c r="BK6581"/>
      <c r="BL6581"/>
      <c r="BM6581"/>
      <c r="BN6581"/>
      <c r="BO6581"/>
      <c r="BP6581"/>
      <c r="BQ6581"/>
      <c r="BR6581"/>
      <c r="BS6581"/>
      <c r="BT6581"/>
      <c r="BU6581"/>
      <c r="BV6581"/>
      <c r="BW6581"/>
      <c r="BX6581"/>
      <c r="BY6581"/>
      <c r="BZ6581"/>
      <c r="CA6581"/>
      <c r="CB6581"/>
      <c r="CC6581"/>
      <c r="CD6581"/>
      <c r="CE6581"/>
      <c r="CF6581"/>
      <c r="CG6581"/>
      <c r="CH6581"/>
      <c r="CI6581"/>
      <c r="CJ6581"/>
      <c r="CK6581"/>
      <c r="CL6581"/>
      <c r="CM6581"/>
      <c r="CN6581"/>
      <c r="CO6581"/>
      <c r="CP6581"/>
      <c r="CQ6581"/>
      <c r="CR6581"/>
      <c r="CS6581"/>
      <c r="CT6581"/>
      <c r="CU6581"/>
      <c r="CV6581"/>
    </row>
    <row r="6582" spans="10:100" x14ac:dyDescent="0.25">
      <c r="J6582"/>
      <c r="K6582"/>
      <c r="L6582"/>
      <c r="M6582"/>
      <c r="N6582"/>
      <c r="O6582"/>
      <c r="P6582"/>
      <c r="Q6582"/>
      <c r="R6582"/>
      <c r="S6582"/>
      <c r="T6582"/>
      <c r="U6582"/>
      <c r="V6582"/>
      <c r="W6582"/>
      <c r="X6582"/>
      <c r="Y6582"/>
      <c r="Z6582"/>
      <c r="AA6582"/>
      <c r="AB6582"/>
      <c r="AC6582"/>
      <c r="AD6582"/>
      <c r="AE6582"/>
      <c r="AF6582"/>
      <c r="AG6582"/>
      <c r="AH6582"/>
      <c r="AI6582"/>
      <c r="AJ6582"/>
      <c r="AK6582"/>
      <c r="AL6582"/>
      <c r="AM6582"/>
      <c r="AN6582"/>
      <c r="AO6582"/>
      <c r="AP6582"/>
      <c r="AQ6582"/>
      <c r="AR6582"/>
      <c r="AS6582"/>
      <c r="AT6582"/>
      <c r="AU6582"/>
      <c r="AV6582"/>
      <c r="AW6582"/>
      <c r="AX6582"/>
      <c r="AY6582"/>
      <c r="AZ6582"/>
      <c r="BA6582"/>
      <c r="BB6582"/>
      <c r="BC6582"/>
      <c r="BD6582"/>
      <c r="BE6582"/>
      <c r="BF6582"/>
      <c r="BG6582"/>
      <c r="BH6582"/>
      <c r="BI6582"/>
      <c r="BJ6582"/>
      <c r="BK6582"/>
      <c r="BL6582"/>
      <c r="BM6582"/>
      <c r="BN6582"/>
      <c r="BO6582"/>
      <c r="BP6582"/>
      <c r="BQ6582"/>
      <c r="BR6582"/>
      <c r="BS6582"/>
      <c r="BT6582"/>
      <c r="BU6582"/>
      <c r="BV6582"/>
      <c r="BW6582"/>
      <c r="BX6582"/>
      <c r="BY6582"/>
      <c r="BZ6582"/>
      <c r="CA6582"/>
      <c r="CB6582"/>
      <c r="CC6582"/>
      <c r="CD6582"/>
      <c r="CE6582"/>
      <c r="CF6582"/>
      <c r="CG6582"/>
      <c r="CH6582"/>
      <c r="CI6582"/>
      <c r="CJ6582"/>
      <c r="CK6582"/>
      <c r="CL6582"/>
      <c r="CM6582"/>
      <c r="CN6582"/>
      <c r="CO6582"/>
      <c r="CP6582"/>
      <c r="CQ6582"/>
      <c r="CR6582"/>
      <c r="CS6582"/>
      <c r="CT6582"/>
      <c r="CU6582"/>
      <c r="CV6582"/>
    </row>
    <row r="6583" spans="10:100" x14ac:dyDescent="0.25">
      <c r="J6583"/>
      <c r="K6583"/>
      <c r="L6583"/>
      <c r="M6583"/>
      <c r="N6583"/>
      <c r="O6583"/>
      <c r="P6583"/>
      <c r="Q6583"/>
      <c r="R6583"/>
      <c r="S6583"/>
      <c r="T6583"/>
      <c r="U6583"/>
      <c r="V6583"/>
      <c r="W6583"/>
      <c r="X6583"/>
      <c r="Y6583"/>
      <c r="Z6583"/>
      <c r="AA6583"/>
      <c r="AB6583"/>
      <c r="AC6583"/>
      <c r="AD6583"/>
      <c r="AE6583"/>
      <c r="AF6583"/>
      <c r="AG6583"/>
      <c r="AH6583"/>
      <c r="AI6583"/>
      <c r="AJ6583"/>
      <c r="AK6583"/>
      <c r="AL6583"/>
      <c r="AM6583"/>
      <c r="AN6583"/>
      <c r="AO6583"/>
      <c r="AP6583"/>
      <c r="AQ6583"/>
      <c r="AR6583"/>
      <c r="AS6583"/>
      <c r="AT6583"/>
      <c r="AU6583"/>
      <c r="AV6583"/>
      <c r="AW6583"/>
      <c r="AX6583"/>
      <c r="AY6583"/>
      <c r="AZ6583"/>
      <c r="BA6583"/>
      <c r="BB6583"/>
      <c r="BC6583"/>
      <c r="BD6583"/>
      <c r="BE6583"/>
      <c r="BF6583"/>
      <c r="BG6583"/>
      <c r="BH6583"/>
      <c r="BI6583"/>
      <c r="BJ6583"/>
      <c r="BK6583"/>
      <c r="BL6583"/>
      <c r="BM6583"/>
      <c r="BN6583"/>
      <c r="BO6583"/>
      <c r="BP6583"/>
      <c r="BQ6583"/>
      <c r="BR6583"/>
      <c r="BS6583"/>
      <c r="BT6583"/>
      <c r="BU6583"/>
      <c r="BV6583"/>
      <c r="BW6583"/>
      <c r="BX6583"/>
      <c r="BY6583"/>
      <c r="BZ6583"/>
      <c r="CA6583"/>
      <c r="CB6583"/>
      <c r="CC6583"/>
      <c r="CD6583"/>
      <c r="CE6583"/>
      <c r="CF6583"/>
      <c r="CG6583"/>
      <c r="CH6583"/>
      <c r="CI6583"/>
      <c r="CJ6583"/>
      <c r="CK6583"/>
      <c r="CL6583"/>
      <c r="CM6583"/>
      <c r="CN6583"/>
      <c r="CO6583"/>
      <c r="CP6583"/>
      <c r="CQ6583"/>
      <c r="CR6583"/>
      <c r="CS6583"/>
      <c r="CT6583"/>
      <c r="CU6583"/>
      <c r="CV6583"/>
    </row>
    <row r="6584" spans="10:100" x14ac:dyDescent="0.25">
      <c r="J6584"/>
      <c r="K6584"/>
      <c r="L6584"/>
      <c r="M6584"/>
      <c r="N6584"/>
      <c r="O6584"/>
      <c r="P6584"/>
      <c r="Q6584"/>
      <c r="R6584"/>
      <c r="S6584"/>
      <c r="T6584"/>
      <c r="U6584"/>
      <c r="V6584"/>
      <c r="W6584"/>
      <c r="X6584"/>
      <c r="Y6584"/>
      <c r="Z6584"/>
      <c r="AA6584"/>
      <c r="AB6584"/>
      <c r="AC6584"/>
      <c r="AD6584"/>
      <c r="AE6584"/>
      <c r="AF6584"/>
      <c r="AG6584"/>
      <c r="AH6584"/>
      <c r="AI6584"/>
      <c r="AJ6584"/>
      <c r="AK6584"/>
      <c r="AL6584"/>
      <c r="AM6584"/>
      <c r="AN6584"/>
      <c r="AO6584"/>
      <c r="AP6584"/>
      <c r="AQ6584"/>
      <c r="AR6584"/>
      <c r="AS6584"/>
      <c r="AT6584"/>
      <c r="AU6584"/>
      <c r="AV6584"/>
      <c r="AW6584"/>
      <c r="AX6584"/>
      <c r="AY6584"/>
      <c r="AZ6584"/>
      <c r="BA6584"/>
      <c r="BB6584"/>
      <c r="BC6584"/>
      <c r="BD6584"/>
      <c r="BE6584"/>
      <c r="BF6584"/>
      <c r="BG6584"/>
      <c r="BH6584"/>
      <c r="BI6584"/>
      <c r="BJ6584"/>
      <c r="BK6584"/>
      <c r="BL6584"/>
      <c r="BM6584"/>
      <c r="BN6584"/>
      <c r="BO6584"/>
      <c r="BP6584"/>
      <c r="BQ6584"/>
      <c r="BR6584"/>
      <c r="BS6584"/>
      <c r="BT6584"/>
      <c r="BU6584"/>
      <c r="BV6584"/>
      <c r="BW6584"/>
      <c r="BX6584"/>
      <c r="BY6584"/>
      <c r="BZ6584"/>
      <c r="CA6584"/>
      <c r="CB6584"/>
      <c r="CC6584"/>
      <c r="CD6584"/>
      <c r="CE6584"/>
      <c r="CF6584"/>
      <c r="CG6584"/>
      <c r="CH6584"/>
      <c r="CI6584"/>
      <c r="CJ6584"/>
      <c r="CK6584"/>
      <c r="CL6584"/>
      <c r="CM6584"/>
      <c r="CN6584"/>
      <c r="CO6584"/>
      <c r="CP6584"/>
      <c r="CQ6584"/>
      <c r="CR6584"/>
      <c r="CS6584"/>
      <c r="CT6584"/>
      <c r="CU6584"/>
      <c r="CV6584"/>
    </row>
    <row r="6585" spans="10:100" x14ac:dyDescent="0.25">
      <c r="J6585"/>
      <c r="K6585"/>
      <c r="L6585"/>
      <c r="M6585"/>
      <c r="N6585"/>
      <c r="O6585"/>
      <c r="P6585"/>
      <c r="Q6585"/>
      <c r="R6585"/>
      <c r="S6585"/>
      <c r="T6585"/>
      <c r="U6585"/>
      <c r="V6585"/>
      <c r="W6585"/>
      <c r="X6585"/>
      <c r="Y6585"/>
      <c r="Z6585"/>
      <c r="AA6585"/>
      <c r="AB6585"/>
      <c r="AC6585"/>
      <c r="AD6585"/>
      <c r="AE6585"/>
      <c r="AF6585"/>
      <c r="AG6585"/>
      <c r="AH6585"/>
      <c r="AI6585"/>
      <c r="AJ6585"/>
      <c r="AK6585"/>
      <c r="AL6585"/>
      <c r="AM6585"/>
      <c r="AN6585"/>
      <c r="AO6585"/>
      <c r="AP6585"/>
      <c r="AQ6585"/>
      <c r="AR6585"/>
      <c r="AS6585"/>
      <c r="AT6585"/>
      <c r="AU6585"/>
      <c r="AV6585"/>
      <c r="AW6585"/>
      <c r="AX6585"/>
      <c r="AY6585"/>
      <c r="AZ6585"/>
      <c r="BA6585"/>
      <c r="BB6585"/>
      <c r="BC6585"/>
      <c r="BD6585"/>
      <c r="BE6585"/>
      <c r="BF6585"/>
      <c r="BG6585"/>
      <c r="BH6585"/>
      <c r="BI6585"/>
      <c r="BJ6585"/>
      <c r="BK6585"/>
      <c r="BL6585"/>
      <c r="BM6585"/>
      <c r="BN6585"/>
      <c r="BO6585"/>
      <c r="BP6585"/>
      <c r="BQ6585"/>
      <c r="BR6585"/>
      <c r="BS6585"/>
      <c r="BT6585"/>
      <c r="BU6585"/>
      <c r="BV6585"/>
      <c r="BW6585"/>
      <c r="BX6585"/>
      <c r="BY6585"/>
      <c r="BZ6585"/>
      <c r="CA6585"/>
      <c r="CB6585"/>
      <c r="CC6585"/>
      <c r="CD6585"/>
      <c r="CE6585"/>
      <c r="CF6585"/>
      <c r="CG6585"/>
      <c r="CH6585"/>
      <c r="CI6585"/>
      <c r="CJ6585"/>
      <c r="CK6585"/>
      <c r="CL6585"/>
      <c r="CM6585"/>
      <c r="CN6585"/>
      <c r="CO6585"/>
      <c r="CP6585"/>
      <c r="CQ6585"/>
      <c r="CR6585"/>
      <c r="CS6585"/>
      <c r="CT6585"/>
      <c r="CU6585"/>
      <c r="CV6585"/>
    </row>
    <row r="6586" spans="10:100" x14ac:dyDescent="0.25">
      <c r="J6586"/>
      <c r="K6586"/>
      <c r="L6586"/>
      <c r="M6586"/>
      <c r="N6586"/>
      <c r="O6586"/>
      <c r="P6586"/>
      <c r="Q6586"/>
      <c r="R6586"/>
      <c r="S6586"/>
      <c r="T6586"/>
      <c r="U6586"/>
      <c r="V6586"/>
      <c r="W6586"/>
      <c r="X6586"/>
      <c r="Y6586"/>
      <c r="Z6586"/>
      <c r="AA6586"/>
      <c r="AB6586"/>
      <c r="AC6586"/>
      <c r="AD6586"/>
      <c r="AE6586"/>
      <c r="AF6586"/>
      <c r="AG6586"/>
      <c r="AH6586"/>
      <c r="AI6586"/>
      <c r="AJ6586"/>
      <c r="AK6586"/>
      <c r="AL6586"/>
      <c r="AM6586"/>
      <c r="AN6586"/>
      <c r="AO6586"/>
      <c r="AP6586"/>
      <c r="AQ6586"/>
      <c r="AR6586"/>
      <c r="AS6586"/>
      <c r="AT6586"/>
      <c r="AU6586"/>
      <c r="AV6586"/>
      <c r="AW6586"/>
      <c r="AX6586"/>
      <c r="AY6586"/>
      <c r="AZ6586"/>
      <c r="BA6586"/>
      <c r="BB6586"/>
      <c r="BC6586"/>
      <c r="BD6586"/>
      <c r="BE6586"/>
      <c r="BF6586"/>
      <c r="BG6586"/>
      <c r="BH6586"/>
      <c r="BI6586"/>
      <c r="BJ6586"/>
      <c r="BK6586"/>
      <c r="BL6586"/>
      <c r="BM6586"/>
      <c r="BN6586"/>
      <c r="BO6586"/>
      <c r="BP6586"/>
      <c r="BQ6586"/>
      <c r="BR6586"/>
      <c r="BS6586"/>
      <c r="BT6586"/>
      <c r="BU6586"/>
      <c r="BV6586"/>
      <c r="BW6586"/>
      <c r="BX6586"/>
      <c r="BY6586"/>
      <c r="BZ6586"/>
      <c r="CA6586"/>
      <c r="CB6586"/>
      <c r="CC6586"/>
      <c r="CD6586"/>
      <c r="CE6586"/>
      <c r="CF6586"/>
      <c r="CG6586"/>
      <c r="CH6586"/>
      <c r="CI6586"/>
      <c r="CJ6586"/>
      <c r="CK6586"/>
      <c r="CL6586"/>
      <c r="CM6586"/>
      <c r="CN6586"/>
      <c r="CO6586"/>
      <c r="CP6586"/>
      <c r="CQ6586"/>
      <c r="CR6586"/>
      <c r="CS6586"/>
      <c r="CT6586"/>
      <c r="CU6586"/>
      <c r="CV6586"/>
    </row>
    <row r="6587" spans="10:100" x14ac:dyDescent="0.25">
      <c r="J6587"/>
      <c r="K6587"/>
      <c r="L6587"/>
      <c r="M6587"/>
      <c r="N6587"/>
      <c r="O6587"/>
      <c r="P6587"/>
      <c r="Q6587"/>
      <c r="R6587"/>
      <c r="S6587"/>
      <c r="T6587"/>
      <c r="U6587"/>
      <c r="V6587"/>
      <c r="W6587"/>
      <c r="X6587"/>
      <c r="Y6587"/>
      <c r="Z6587"/>
      <c r="AA6587"/>
      <c r="AB6587"/>
      <c r="AC6587"/>
      <c r="AD6587"/>
      <c r="AE6587"/>
      <c r="AF6587"/>
      <c r="AG6587"/>
      <c r="AH6587"/>
      <c r="AI6587"/>
      <c r="AJ6587"/>
      <c r="AK6587"/>
      <c r="AL6587"/>
      <c r="AM6587"/>
      <c r="AN6587"/>
      <c r="AO6587"/>
      <c r="AP6587"/>
      <c r="AQ6587"/>
      <c r="AR6587"/>
      <c r="AS6587"/>
      <c r="AT6587"/>
      <c r="AU6587"/>
      <c r="AV6587"/>
      <c r="AW6587"/>
      <c r="AX6587"/>
      <c r="AY6587"/>
      <c r="AZ6587"/>
      <c r="BA6587"/>
      <c r="BB6587"/>
      <c r="BC6587"/>
      <c r="BD6587"/>
      <c r="BE6587"/>
      <c r="BF6587"/>
      <c r="BG6587"/>
      <c r="BH6587"/>
      <c r="BI6587"/>
      <c r="BJ6587"/>
      <c r="BK6587"/>
      <c r="BL6587"/>
      <c r="BM6587"/>
      <c r="BN6587"/>
      <c r="BO6587"/>
      <c r="BP6587"/>
      <c r="BQ6587"/>
      <c r="BR6587"/>
      <c r="BS6587"/>
      <c r="BT6587"/>
      <c r="BU6587"/>
      <c r="BV6587"/>
      <c r="BW6587"/>
      <c r="BX6587"/>
      <c r="BY6587"/>
      <c r="BZ6587"/>
      <c r="CA6587"/>
      <c r="CB6587"/>
      <c r="CC6587"/>
      <c r="CD6587"/>
      <c r="CE6587"/>
      <c r="CF6587"/>
      <c r="CG6587"/>
      <c r="CH6587"/>
      <c r="CI6587"/>
      <c r="CJ6587"/>
      <c r="CK6587"/>
      <c r="CL6587"/>
      <c r="CM6587"/>
      <c r="CN6587"/>
      <c r="CO6587"/>
      <c r="CP6587"/>
      <c r="CQ6587"/>
      <c r="CR6587"/>
      <c r="CS6587"/>
      <c r="CT6587"/>
      <c r="CU6587"/>
      <c r="CV6587"/>
    </row>
    <row r="6588" spans="10:100" x14ac:dyDescent="0.25">
      <c r="J6588"/>
      <c r="K6588"/>
      <c r="L6588"/>
      <c r="M6588"/>
      <c r="N6588"/>
      <c r="O6588"/>
      <c r="P6588"/>
      <c r="Q6588"/>
      <c r="R6588"/>
      <c r="S6588"/>
      <c r="T6588"/>
      <c r="U6588"/>
      <c r="V6588"/>
      <c r="W6588"/>
      <c r="X6588"/>
      <c r="Y6588"/>
      <c r="Z6588"/>
      <c r="AA6588"/>
      <c r="AB6588"/>
      <c r="AC6588"/>
      <c r="AD6588"/>
      <c r="AE6588"/>
      <c r="AF6588"/>
      <c r="AG6588"/>
      <c r="AH6588"/>
      <c r="AI6588"/>
      <c r="AJ6588"/>
      <c r="AK6588"/>
      <c r="AL6588"/>
      <c r="AM6588"/>
      <c r="AN6588"/>
      <c r="AO6588"/>
      <c r="AP6588"/>
      <c r="AQ6588"/>
      <c r="AR6588"/>
      <c r="AS6588"/>
      <c r="AT6588"/>
      <c r="AU6588"/>
      <c r="AV6588"/>
      <c r="AW6588"/>
      <c r="AX6588"/>
      <c r="AY6588"/>
      <c r="AZ6588"/>
      <c r="BA6588"/>
      <c r="BB6588"/>
      <c r="BC6588"/>
      <c r="BD6588"/>
      <c r="BE6588"/>
      <c r="BF6588"/>
      <c r="BG6588"/>
      <c r="BH6588"/>
      <c r="BI6588"/>
      <c r="BJ6588"/>
      <c r="BK6588"/>
      <c r="BL6588"/>
      <c r="BM6588"/>
      <c r="BN6588"/>
      <c r="BO6588"/>
      <c r="BP6588"/>
      <c r="BQ6588"/>
      <c r="BR6588"/>
      <c r="BS6588"/>
      <c r="BT6588"/>
      <c r="BU6588"/>
      <c r="BV6588"/>
      <c r="BW6588"/>
      <c r="BX6588"/>
      <c r="BY6588"/>
      <c r="BZ6588"/>
      <c r="CA6588"/>
      <c r="CB6588"/>
      <c r="CC6588"/>
      <c r="CD6588"/>
      <c r="CE6588"/>
      <c r="CF6588"/>
      <c r="CG6588"/>
      <c r="CH6588"/>
      <c r="CI6588"/>
      <c r="CJ6588"/>
      <c r="CK6588"/>
      <c r="CL6588"/>
      <c r="CM6588"/>
      <c r="CN6588"/>
      <c r="CO6588"/>
      <c r="CP6588"/>
      <c r="CQ6588"/>
      <c r="CR6588"/>
      <c r="CS6588"/>
      <c r="CT6588"/>
      <c r="CU6588"/>
      <c r="CV6588"/>
    </row>
    <row r="6589" spans="10:100" x14ac:dyDescent="0.25">
      <c r="J6589"/>
      <c r="K6589"/>
      <c r="L6589"/>
      <c r="M6589"/>
      <c r="N6589"/>
      <c r="O6589"/>
      <c r="P6589"/>
      <c r="Q6589"/>
      <c r="R6589"/>
      <c r="S6589"/>
      <c r="T6589"/>
      <c r="U6589"/>
      <c r="V6589"/>
      <c r="W6589"/>
      <c r="X6589"/>
      <c r="Y6589"/>
      <c r="Z6589"/>
      <c r="AA6589"/>
      <c r="AB6589"/>
      <c r="AC6589"/>
      <c r="AD6589"/>
      <c r="AE6589"/>
      <c r="AF6589"/>
      <c r="AG6589"/>
      <c r="AH6589"/>
      <c r="AI6589"/>
      <c r="AJ6589"/>
      <c r="AK6589"/>
      <c r="AL6589"/>
      <c r="AM6589"/>
      <c r="AN6589"/>
      <c r="AO6589"/>
      <c r="AP6589"/>
      <c r="AQ6589"/>
      <c r="AR6589"/>
      <c r="AS6589"/>
      <c r="AT6589"/>
      <c r="AU6589"/>
      <c r="AV6589"/>
      <c r="AW6589"/>
      <c r="AX6589"/>
      <c r="AY6589"/>
      <c r="AZ6589"/>
      <c r="BA6589"/>
      <c r="BB6589"/>
      <c r="BC6589"/>
      <c r="BD6589"/>
      <c r="BE6589"/>
      <c r="BF6589"/>
      <c r="BG6589"/>
      <c r="BH6589"/>
      <c r="BI6589"/>
      <c r="BJ6589"/>
      <c r="BK6589"/>
      <c r="BL6589"/>
      <c r="BM6589"/>
      <c r="BN6589"/>
      <c r="BO6589"/>
      <c r="BP6589"/>
      <c r="BQ6589"/>
      <c r="BR6589"/>
      <c r="BS6589"/>
      <c r="BT6589"/>
      <c r="BU6589"/>
      <c r="BV6589"/>
      <c r="BW6589"/>
      <c r="BX6589"/>
      <c r="BY6589"/>
      <c r="BZ6589"/>
      <c r="CA6589"/>
      <c r="CB6589"/>
      <c r="CC6589"/>
      <c r="CD6589"/>
      <c r="CE6589"/>
      <c r="CF6589"/>
      <c r="CG6589"/>
      <c r="CH6589"/>
      <c r="CI6589"/>
      <c r="CJ6589"/>
      <c r="CK6589"/>
      <c r="CL6589"/>
      <c r="CM6589"/>
      <c r="CN6589"/>
      <c r="CO6589"/>
      <c r="CP6589"/>
      <c r="CQ6589"/>
      <c r="CR6589"/>
      <c r="CS6589"/>
      <c r="CT6589"/>
      <c r="CU6589"/>
      <c r="CV6589"/>
    </row>
    <row r="6590" spans="10:100" x14ac:dyDescent="0.25">
      <c r="J6590"/>
      <c r="K6590"/>
      <c r="L6590"/>
      <c r="M6590"/>
      <c r="N6590"/>
      <c r="O6590"/>
      <c r="P6590"/>
      <c r="Q6590"/>
      <c r="R6590"/>
      <c r="S6590"/>
      <c r="T6590"/>
      <c r="U6590"/>
      <c r="V6590"/>
      <c r="W6590"/>
      <c r="X6590"/>
      <c r="Y6590"/>
      <c r="Z6590"/>
      <c r="AA6590"/>
      <c r="AB6590"/>
      <c r="AC6590"/>
      <c r="AD6590"/>
      <c r="AE6590"/>
      <c r="AF6590"/>
      <c r="AG6590"/>
      <c r="AH6590"/>
      <c r="AI6590"/>
      <c r="AJ6590"/>
      <c r="AK6590"/>
      <c r="AL6590"/>
      <c r="AM6590"/>
      <c r="AN6590"/>
      <c r="AO6590"/>
      <c r="AP6590"/>
      <c r="AQ6590"/>
      <c r="AR6590"/>
      <c r="AS6590"/>
      <c r="AT6590"/>
      <c r="AU6590"/>
      <c r="AV6590"/>
      <c r="AW6590"/>
      <c r="AX6590"/>
      <c r="AY6590"/>
      <c r="AZ6590"/>
      <c r="BA6590"/>
      <c r="BB6590"/>
      <c r="BC6590"/>
      <c r="BD6590"/>
      <c r="BE6590"/>
      <c r="BF6590"/>
      <c r="BG6590"/>
      <c r="BH6590"/>
      <c r="BI6590"/>
      <c r="BJ6590"/>
      <c r="BK6590"/>
      <c r="BL6590"/>
      <c r="BM6590"/>
      <c r="BN6590"/>
      <c r="BO6590"/>
      <c r="BP6590"/>
      <c r="BQ6590"/>
      <c r="BR6590"/>
      <c r="BS6590"/>
      <c r="BT6590"/>
      <c r="BU6590"/>
      <c r="BV6590"/>
      <c r="BW6590"/>
      <c r="BX6590"/>
      <c r="BY6590"/>
      <c r="BZ6590"/>
      <c r="CA6590"/>
      <c r="CB6590"/>
      <c r="CC6590"/>
      <c r="CD6590"/>
      <c r="CE6590"/>
      <c r="CF6590"/>
      <c r="CG6590"/>
      <c r="CH6590"/>
      <c r="CI6590"/>
      <c r="CJ6590"/>
      <c r="CK6590"/>
      <c r="CL6590"/>
      <c r="CM6590"/>
      <c r="CN6590"/>
      <c r="CO6590"/>
      <c r="CP6590"/>
      <c r="CQ6590"/>
      <c r="CR6590"/>
      <c r="CS6590"/>
      <c r="CT6590"/>
      <c r="CU6590"/>
      <c r="CV6590"/>
    </row>
    <row r="6591" spans="10:100" x14ac:dyDescent="0.25">
      <c r="J6591"/>
      <c r="K6591"/>
      <c r="L6591"/>
      <c r="M6591"/>
      <c r="N6591"/>
      <c r="O6591"/>
      <c r="P6591"/>
      <c r="Q6591"/>
      <c r="R6591"/>
      <c r="S6591"/>
      <c r="T6591"/>
      <c r="U6591"/>
      <c r="V6591"/>
      <c r="W6591"/>
      <c r="X6591"/>
      <c r="Y6591"/>
      <c r="Z6591"/>
      <c r="AA6591"/>
      <c r="AB6591"/>
      <c r="AC6591"/>
      <c r="AD6591"/>
      <c r="AE6591"/>
      <c r="AF6591"/>
      <c r="AG6591"/>
      <c r="AH6591"/>
      <c r="AI6591"/>
      <c r="AJ6591"/>
      <c r="AK6591"/>
      <c r="AL6591"/>
      <c r="AM6591"/>
      <c r="AN6591"/>
      <c r="AO6591"/>
      <c r="AP6591"/>
      <c r="AQ6591"/>
      <c r="AR6591"/>
      <c r="AS6591"/>
      <c r="AT6591"/>
      <c r="AU6591"/>
      <c r="AV6591"/>
      <c r="AW6591"/>
      <c r="AX6591"/>
      <c r="AY6591"/>
      <c r="AZ6591"/>
      <c r="BA6591"/>
      <c r="BB6591"/>
      <c r="BC6591"/>
      <c r="BD6591"/>
      <c r="BE6591"/>
      <c r="BF6591"/>
      <c r="BG6591"/>
      <c r="BH6591"/>
      <c r="BI6591"/>
      <c r="BJ6591"/>
      <c r="BK6591"/>
      <c r="BL6591"/>
      <c r="BM6591"/>
      <c r="BN6591"/>
      <c r="BO6591"/>
      <c r="BP6591"/>
      <c r="BQ6591"/>
      <c r="BR6591"/>
      <c r="BS6591"/>
      <c r="BT6591"/>
      <c r="BU6591"/>
      <c r="BV6591"/>
      <c r="BW6591"/>
      <c r="BX6591"/>
      <c r="BY6591"/>
      <c r="BZ6591"/>
      <c r="CA6591"/>
      <c r="CB6591"/>
      <c r="CC6591"/>
      <c r="CD6591"/>
      <c r="CE6591"/>
      <c r="CF6591"/>
      <c r="CG6591"/>
      <c r="CH6591"/>
      <c r="CI6591"/>
      <c r="CJ6591"/>
      <c r="CK6591"/>
      <c r="CL6591"/>
      <c r="CM6591"/>
      <c r="CN6591"/>
      <c r="CO6591"/>
      <c r="CP6591"/>
      <c r="CQ6591"/>
      <c r="CR6591"/>
      <c r="CS6591"/>
      <c r="CT6591"/>
      <c r="CU6591"/>
      <c r="CV6591"/>
    </row>
    <row r="6592" spans="10:100" x14ac:dyDescent="0.25">
      <c r="J6592"/>
      <c r="K6592"/>
      <c r="L6592"/>
      <c r="M6592"/>
      <c r="N6592"/>
      <c r="O6592"/>
      <c r="P6592"/>
      <c r="Q6592"/>
      <c r="R6592"/>
      <c r="S6592"/>
      <c r="T6592"/>
      <c r="U6592"/>
      <c r="V6592"/>
      <c r="W6592"/>
      <c r="X6592"/>
      <c r="Y6592"/>
      <c r="Z6592"/>
      <c r="AA6592"/>
      <c r="AB6592"/>
      <c r="AC6592"/>
      <c r="AD6592"/>
      <c r="AE6592"/>
      <c r="AF6592"/>
      <c r="AG6592"/>
      <c r="AH6592"/>
      <c r="AI6592"/>
      <c r="AJ6592"/>
      <c r="AK6592"/>
      <c r="AL6592"/>
      <c r="AM6592"/>
      <c r="AN6592"/>
      <c r="AO6592"/>
      <c r="AP6592"/>
      <c r="AQ6592"/>
      <c r="AR6592"/>
      <c r="AS6592"/>
      <c r="AT6592"/>
      <c r="AU6592"/>
      <c r="AV6592"/>
      <c r="AW6592"/>
      <c r="AX6592"/>
      <c r="AY6592"/>
      <c r="AZ6592"/>
      <c r="BA6592"/>
      <c r="BB6592"/>
      <c r="BC6592"/>
      <c r="BD6592"/>
      <c r="BE6592"/>
      <c r="BF6592"/>
      <c r="BG6592"/>
      <c r="BH6592"/>
      <c r="BI6592"/>
      <c r="BJ6592"/>
      <c r="BK6592"/>
      <c r="BL6592"/>
      <c r="BM6592"/>
      <c r="BN6592"/>
      <c r="BO6592"/>
      <c r="BP6592"/>
      <c r="BQ6592"/>
      <c r="BR6592"/>
      <c r="BS6592"/>
      <c r="BT6592"/>
      <c r="BU6592"/>
      <c r="BV6592"/>
      <c r="BW6592"/>
      <c r="BX6592"/>
      <c r="BY6592"/>
      <c r="BZ6592"/>
      <c r="CA6592"/>
      <c r="CB6592"/>
      <c r="CC6592"/>
      <c r="CD6592"/>
      <c r="CE6592"/>
      <c r="CF6592"/>
      <c r="CG6592"/>
      <c r="CH6592"/>
      <c r="CI6592"/>
      <c r="CJ6592"/>
      <c r="CK6592"/>
      <c r="CL6592"/>
      <c r="CM6592"/>
      <c r="CN6592"/>
      <c r="CO6592"/>
      <c r="CP6592"/>
      <c r="CQ6592"/>
      <c r="CR6592"/>
      <c r="CS6592"/>
      <c r="CT6592"/>
      <c r="CU6592"/>
      <c r="CV6592"/>
    </row>
    <row r="6593" spans="10:100" x14ac:dyDescent="0.25">
      <c r="J6593"/>
      <c r="K6593"/>
      <c r="L6593"/>
      <c r="M6593"/>
      <c r="N6593"/>
      <c r="O6593"/>
      <c r="P6593"/>
      <c r="Q6593"/>
      <c r="R6593"/>
      <c r="S6593"/>
      <c r="T6593"/>
      <c r="U6593"/>
      <c r="V6593"/>
      <c r="W6593"/>
      <c r="X6593"/>
      <c r="Y6593"/>
      <c r="Z6593"/>
      <c r="AA6593"/>
      <c r="AB6593"/>
      <c r="AC6593"/>
      <c r="AD6593"/>
      <c r="AE6593"/>
      <c r="AF6593"/>
      <c r="AG6593"/>
      <c r="AH6593"/>
      <c r="AI6593"/>
      <c r="AJ6593"/>
      <c r="AK6593"/>
      <c r="AL6593"/>
      <c r="AM6593"/>
      <c r="AN6593"/>
      <c r="AO6593"/>
      <c r="AP6593"/>
      <c r="AQ6593"/>
      <c r="AR6593"/>
      <c r="AS6593"/>
      <c r="AT6593"/>
      <c r="AU6593"/>
      <c r="AV6593"/>
      <c r="AW6593"/>
      <c r="AX6593"/>
      <c r="AY6593"/>
      <c r="AZ6593"/>
      <c r="BA6593"/>
      <c r="BB6593"/>
      <c r="BC6593"/>
      <c r="BD6593"/>
      <c r="BE6593"/>
      <c r="BF6593"/>
      <c r="BG6593"/>
      <c r="BH6593"/>
      <c r="BI6593"/>
      <c r="BJ6593"/>
      <c r="BK6593"/>
      <c r="BL6593"/>
      <c r="BM6593"/>
      <c r="BN6593"/>
      <c r="BO6593"/>
      <c r="BP6593"/>
      <c r="BQ6593"/>
      <c r="BR6593"/>
      <c r="BS6593"/>
      <c r="BT6593"/>
      <c r="BU6593"/>
      <c r="BV6593"/>
      <c r="BW6593"/>
      <c r="BX6593"/>
      <c r="BY6593"/>
      <c r="BZ6593"/>
      <c r="CA6593"/>
      <c r="CB6593"/>
      <c r="CC6593"/>
      <c r="CD6593"/>
      <c r="CE6593"/>
      <c r="CF6593"/>
      <c r="CG6593"/>
      <c r="CH6593"/>
      <c r="CI6593"/>
      <c r="CJ6593"/>
      <c r="CK6593"/>
      <c r="CL6593"/>
      <c r="CM6593"/>
      <c r="CN6593"/>
      <c r="CO6593"/>
      <c r="CP6593"/>
      <c r="CQ6593"/>
      <c r="CR6593"/>
      <c r="CS6593"/>
      <c r="CT6593"/>
      <c r="CU6593"/>
      <c r="CV6593"/>
    </row>
    <row r="6594" spans="10:100" x14ac:dyDescent="0.25">
      <c r="J6594"/>
      <c r="K6594"/>
      <c r="L6594"/>
      <c r="M6594"/>
      <c r="N6594"/>
      <c r="O6594"/>
      <c r="P6594"/>
      <c r="Q6594"/>
      <c r="R6594"/>
      <c r="S6594"/>
      <c r="T6594"/>
      <c r="U6594"/>
      <c r="V6594"/>
      <c r="W6594"/>
      <c r="X6594"/>
      <c r="Y6594"/>
      <c r="Z6594"/>
      <c r="AA6594"/>
      <c r="AB6594"/>
      <c r="AC6594"/>
      <c r="AD6594"/>
      <c r="AE6594"/>
      <c r="AF6594"/>
      <c r="AG6594"/>
      <c r="AH6594"/>
      <c r="AI6594"/>
      <c r="AJ6594"/>
      <c r="AK6594"/>
      <c r="AL6594"/>
      <c r="AM6594"/>
      <c r="AN6594"/>
      <c r="AO6594"/>
      <c r="AP6594"/>
      <c r="AQ6594"/>
      <c r="AR6594"/>
      <c r="AS6594"/>
      <c r="AT6594"/>
      <c r="AU6594"/>
      <c r="AV6594"/>
      <c r="AW6594"/>
      <c r="AX6594"/>
      <c r="AY6594"/>
      <c r="AZ6594"/>
      <c r="BA6594"/>
      <c r="BB6594"/>
      <c r="BC6594"/>
      <c r="BD6594"/>
      <c r="BE6594"/>
      <c r="BF6594"/>
      <c r="BG6594"/>
      <c r="BH6594"/>
      <c r="BI6594"/>
      <c r="BJ6594"/>
      <c r="BK6594"/>
      <c r="BL6594"/>
      <c r="BM6594"/>
      <c r="BN6594"/>
      <c r="BO6594"/>
      <c r="BP6594"/>
      <c r="BQ6594"/>
      <c r="BR6594"/>
      <c r="BS6594"/>
      <c r="BT6594"/>
      <c r="BU6594"/>
      <c r="BV6594"/>
      <c r="BW6594"/>
      <c r="BX6594"/>
      <c r="BY6594"/>
      <c r="BZ6594"/>
      <c r="CA6594"/>
      <c r="CB6594"/>
      <c r="CC6594"/>
      <c r="CD6594"/>
      <c r="CE6594"/>
      <c r="CF6594"/>
      <c r="CG6594"/>
      <c r="CH6594"/>
      <c r="CI6594"/>
      <c r="CJ6594"/>
      <c r="CK6594"/>
      <c r="CL6594"/>
      <c r="CM6594"/>
      <c r="CN6594"/>
      <c r="CO6594"/>
      <c r="CP6594"/>
      <c r="CQ6594"/>
      <c r="CR6594"/>
      <c r="CS6594"/>
      <c r="CT6594"/>
      <c r="CU6594"/>
      <c r="CV6594"/>
    </row>
    <row r="6595" spans="10:100" x14ac:dyDescent="0.25">
      <c r="J6595"/>
      <c r="K6595"/>
      <c r="L6595"/>
      <c r="M6595"/>
      <c r="N6595"/>
      <c r="O6595"/>
      <c r="P6595"/>
      <c r="Q6595"/>
      <c r="R6595"/>
      <c r="S6595"/>
      <c r="T6595"/>
      <c r="U6595"/>
      <c r="V6595"/>
      <c r="W6595"/>
      <c r="X6595"/>
      <c r="Y6595"/>
      <c r="Z6595"/>
      <c r="AA6595"/>
      <c r="AB6595"/>
      <c r="AC6595"/>
      <c r="AD6595"/>
      <c r="AE6595"/>
      <c r="AF6595"/>
      <c r="AG6595"/>
      <c r="AH6595"/>
      <c r="AI6595"/>
      <c r="AJ6595"/>
      <c r="AK6595"/>
      <c r="AL6595"/>
      <c r="AM6595"/>
      <c r="AN6595"/>
      <c r="AO6595"/>
      <c r="AP6595"/>
      <c r="AQ6595"/>
      <c r="AR6595"/>
      <c r="AS6595"/>
      <c r="AT6595"/>
      <c r="AU6595"/>
      <c r="AV6595"/>
      <c r="AW6595"/>
      <c r="AX6595"/>
      <c r="AY6595"/>
      <c r="AZ6595"/>
      <c r="BA6595"/>
      <c r="BB6595"/>
      <c r="BC6595"/>
      <c r="BD6595"/>
      <c r="BE6595"/>
      <c r="BF6595"/>
      <c r="BG6595"/>
      <c r="BH6595"/>
      <c r="BI6595"/>
      <c r="BJ6595"/>
      <c r="BK6595"/>
      <c r="BL6595"/>
      <c r="BM6595"/>
      <c r="BN6595"/>
      <c r="BO6595"/>
      <c r="BP6595"/>
      <c r="BQ6595"/>
      <c r="BR6595"/>
      <c r="BS6595"/>
      <c r="BT6595"/>
      <c r="BU6595"/>
      <c r="BV6595"/>
      <c r="BW6595"/>
      <c r="BX6595"/>
      <c r="BY6595"/>
      <c r="BZ6595"/>
      <c r="CA6595"/>
      <c r="CB6595"/>
      <c r="CC6595"/>
      <c r="CD6595"/>
      <c r="CE6595"/>
      <c r="CF6595"/>
      <c r="CG6595"/>
      <c r="CH6595"/>
      <c r="CI6595"/>
      <c r="CJ6595"/>
      <c r="CK6595"/>
      <c r="CL6595"/>
      <c r="CM6595"/>
      <c r="CN6595"/>
      <c r="CO6595"/>
      <c r="CP6595"/>
      <c r="CQ6595"/>
      <c r="CR6595"/>
      <c r="CS6595"/>
      <c r="CT6595"/>
      <c r="CU6595"/>
      <c r="CV6595"/>
    </row>
    <row r="6596" spans="10:100" x14ac:dyDescent="0.25">
      <c r="J6596"/>
      <c r="K6596"/>
      <c r="L6596"/>
      <c r="M6596"/>
      <c r="N6596"/>
      <c r="O6596"/>
      <c r="P6596"/>
      <c r="Q6596"/>
      <c r="R6596"/>
      <c r="S6596"/>
      <c r="T6596"/>
      <c r="U6596"/>
      <c r="V6596"/>
      <c r="W6596"/>
      <c r="X6596"/>
      <c r="Y6596"/>
      <c r="Z6596"/>
      <c r="AA6596"/>
      <c r="AB6596"/>
      <c r="AC6596"/>
      <c r="AD6596"/>
      <c r="AE6596"/>
      <c r="AF6596"/>
      <c r="AG6596"/>
      <c r="AH6596"/>
      <c r="AI6596"/>
      <c r="AJ6596"/>
      <c r="AK6596"/>
      <c r="AL6596"/>
      <c r="AM6596"/>
      <c r="AN6596"/>
      <c r="AO6596"/>
      <c r="AP6596"/>
      <c r="AQ6596"/>
      <c r="AR6596"/>
      <c r="AS6596"/>
      <c r="AT6596"/>
      <c r="AU6596"/>
      <c r="AV6596"/>
      <c r="AW6596"/>
      <c r="AX6596"/>
      <c r="AY6596"/>
      <c r="AZ6596"/>
      <c r="BA6596"/>
      <c r="BB6596"/>
      <c r="BC6596"/>
      <c r="BD6596"/>
      <c r="BE6596"/>
      <c r="BF6596"/>
      <c r="BG6596"/>
      <c r="BH6596"/>
      <c r="BI6596"/>
      <c r="BJ6596"/>
      <c r="BK6596"/>
      <c r="BL6596"/>
      <c r="BM6596"/>
      <c r="BN6596"/>
      <c r="BO6596"/>
      <c r="BP6596"/>
      <c r="BQ6596"/>
      <c r="BR6596"/>
      <c r="BS6596"/>
      <c r="BT6596"/>
      <c r="BU6596"/>
      <c r="BV6596"/>
      <c r="BW6596"/>
      <c r="BX6596"/>
      <c r="BY6596"/>
      <c r="BZ6596"/>
      <c r="CA6596"/>
      <c r="CB6596"/>
      <c r="CC6596"/>
      <c r="CD6596"/>
      <c r="CE6596"/>
      <c r="CF6596"/>
      <c r="CG6596"/>
      <c r="CH6596"/>
      <c r="CI6596"/>
      <c r="CJ6596"/>
      <c r="CK6596"/>
      <c r="CL6596"/>
      <c r="CM6596"/>
      <c r="CN6596"/>
      <c r="CO6596"/>
      <c r="CP6596"/>
      <c r="CQ6596"/>
      <c r="CR6596"/>
      <c r="CS6596"/>
      <c r="CT6596"/>
      <c r="CU6596"/>
      <c r="CV6596"/>
    </row>
    <row r="6597" spans="10:100" x14ac:dyDescent="0.25">
      <c r="J6597"/>
      <c r="K6597"/>
      <c r="L6597"/>
      <c r="M6597"/>
      <c r="N6597"/>
      <c r="O6597"/>
      <c r="P6597"/>
      <c r="Q6597"/>
      <c r="R6597"/>
      <c r="S6597"/>
      <c r="T6597"/>
      <c r="U6597"/>
      <c r="V6597"/>
      <c r="W6597"/>
      <c r="X6597"/>
      <c r="Y6597"/>
      <c r="Z6597"/>
      <c r="AA6597"/>
      <c r="AB6597"/>
      <c r="AC6597"/>
      <c r="AD6597"/>
      <c r="AE6597"/>
      <c r="AF6597"/>
      <c r="AG6597"/>
      <c r="AH6597"/>
      <c r="AI6597"/>
      <c r="AJ6597"/>
      <c r="AK6597"/>
      <c r="AL6597"/>
      <c r="AM6597"/>
      <c r="AN6597"/>
      <c r="AO6597"/>
      <c r="AP6597"/>
      <c r="AQ6597"/>
      <c r="AR6597"/>
      <c r="AS6597"/>
      <c r="AT6597"/>
      <c r="AU6597"/>
      <c r="AV6597"/>
      <c r="AW6597"/>
      <c r="AX6597"/>
      <c r="AY6597"/>
      <c r="AZ6597"/>
      <c r="BA6597"/>
      <c r="BB6597"/>
      <c r="BC6597"/>
      <c r="BD6597"/>
      <c r="BE6597"/>
      <c r="BF6597"/>
      <c r="BG6597"/>
      <c r="BH6597"/>
      <c r="BI6597"/>
      <c r="BJ6597"/>
      <c r="BK6597"/>
      <c r="BL6597"/>
      <c r="BM6597"/>
      <c r="BN6597"/>
      <c r="BO6597"/>
      <c r="BP6597"/>
      <c r="BQ6597"/>
      <c r="BR6597"/>
      <c r="BS6597"/>
      <c r="BT6597"/>
      <c r="BU6597"/>
      <c r="BV6597"/>
      <c r="BW6597"/>
      <c r="BX6597"/>
      <c r="BY6597"/>
      <c r="BZ6597"/>
      <c r="CA6597"/>
      <c r="CB6597"/>
      <c r="CC6597"/>
      <c r="CD6597"/>
      <c r="CE6597"/>
      <c r="CF6597"/>
      <c r="CG6597"/>
      <c r="CH6597"/>
      <c r="CI6597"/>
      <c r="CJ6597"/>
      <c r="CK6597"/>
      <c r="CL6597"/>
      <c r="CM6597"/>
      <c r="CN6597"/>
      <c r="CO6597"/>
      <c r="CP6597"/>
      <c r="CQ6597"/>
      <c r="CR6597"/>
      <c r="CS6597"/>
      <c r="CT6597"/>
      <c r="CU6597"/>
      <c r="CV6597"/>
    </row>
    <row r="6598" spans="10:100" x14ac:dyDescent="0.25">
      <c r="J6598"/>
      <c r="K6598"/>
      <c r="L6598"/>
      <c r="M6598"/>
      <c r="N6598"/>
      <c r="O6598"/>
      <c r="P6598"/>
      <c r="Q6598"/>
      <c r="R6598"/>
      <c r="S6598"/>
      <c r="T6598"/>
      <c r="U6598"/>
      <c r="V6598"/>
      <c r="W6598"/>
      <c r="X6598"/>
      <c r="Y6598"/>
      <c r="Z6598"/>
      <c r="AA6598"/>
      <c r="AB6598"/>
      <c r="AC6598"/>
      <c r="AD6598"/>
      <c r="AE6598"/>
      <c r="AF6598"/>
      <c r="AG6598"/>
      <c r="AH6598"/>
      <c r="AI6598"/>
      <c r="AJ6598"/>
      <c r="AK6598"/>
      <c r="AL6598"/>
      <c r="AM6598"/>
      <c r="AN6598"/>
      <c r="AO6598"/>
      <c r="AP6598"/>
      <c r="AQ6598"/>
      <c r="AR6598"/>
      <c r="AS6598"/>
      <c r="AT6598"/>
      <c r="AU6598"/>
      <c r="AV6598"/>
      <c r="AW6598"/>
      <c r="AX6598"/>
      <c r="AY6598"/>
      <c r="AZ6598"/>
      <c r="BA6598"/>
      <c r="BB6598"/>
      <c r="BC6598"/>
      <c r="BD6598"/>
      <c r="BE6598"/>
      <c r="BF6598"/>
      <c r="BG6598"/>
      <c r="BH6598"/>
      <c r="BI6598"/>
      <c r="BJ6598"/>
      <c r="BK6598"/>
      <c r="BL6598"/>
      <c r="BM6598"/>
      <c r="BN6598"/>
      <c r="BO6598"/>
      <c r="BP6598"/>
      <c r="BQ6598"/>
      <c r="BR6598"/>
      <c r="BS6598"/>
      <c r="BT6598"/>
      <c r="BU6598"/>
      <c r="BV6598"/>
      <c r="BW6598"/>
      <c r="BX6598"/>
      <c r="BY6598"/>
      <c r="BZ6598"/>
      <c r="CA6598"/>
      <c r="CB6598"/>
      <c r="CC6598"/>
      <c r="CD6598"/>
      <c r="CE6598"/>
      <c r="CF6598"/>
      <c r="CG6598"/>
      <c r="CH6598"/>
      <c r="CI6598"/>
      <c r="CJ6598"/>
      <c r="CK6598"/>
      <c r="CL6598"/>
      <c r="CM6598"/>
      <c r="CN6598"/>
      <c r="CO6598"/>
      <c r="CP6598"/>
      <c r="CQ6598"/>
      <c r="CR6598"/>
      <c r="CS6598"/>
      <c r="CT6598"/>
      <c r="CU6598"/>
      <c r="CV6598"/>
    </row>
    <row r="6599" spans="10:100" x14ac:dyDescent="0.25">
      <c r="J6599"/>
      <c r="K6599"/>
      <c r="L6599"/>
      <c r="M6599"/>
      <c r="N6599"/>
      <c r="O6599"/>
      <c r="P6599"/>
      <c r="Q6599"/>
      <c r="R6599"/>
      <c r="S6599"/>
      <c r="T6599"/>
      <c r="U6599"/>
      <c r="V6599"/>
      <c r="W6599"/>
      <c r="X6599"/>
      <c r="Y6599"/>
      <c r="Z6599"/>
      <c r="AA6599"/>
      <c r="AB6599"/>
      <c r="AC6599"/>
      <c r="AD6599"/>
      <c r="AE6599"/>
      <c r="AF6599"/>
      <c r="AG6599"/>
      <c r="AH6599"/>
      <c r="AI6599"/>
      <c r="AJ6599"/>
      <c r="AK6599"/>
      <c r="AL6599"/>
      <c r="AM6599"/>
      <c r="AN6599"/>
      <c r="AO6599"/>
      <c r="AP6599"/>
      <c r="AQ6599"/>
      <c r="AR6599"/>
      <c r="AS6599"/>
      <c r="AT6599"/>
      <c r="AU6599"/>
      <c r="AV6599"/>
      <c r="AW6599"/>
      <c r="AX6599"/>
      <c r="AY6599"/>
      <c r="AZ6599"/>
      <c r="BA6599"/>
      <c r="BB6599"/>
      <c r="BC6599"/>
      <c r="BD6599"/>
      <c r="BE6599"/>
      <c r="BF6599"/>
      <c r="BG6599"/>
      <c r="BH6599"/>
      <c r="BI6599"/>
      <c r="BJ6599"/>
      <c r="BK6599"/>
      <c r="BL6599"/>
      <c r="BM6599"/>
      <c r="BN6599"/>
      <c r="BO6599"/>
      <c r="BP6599"/>
      <c r="BQ6599"/>
      <c r="BR6599"/>
      <c r="BS6599"/>
      <c r="BT6599"/>
      <c r="BU6599"/>
      <c r="BV6599"/>
      <c r="BW6599"/>
      <c r="BX6599"/>
      <c r="BY6599"/>
      <c r="BZ6599"/>
      <c r="CA6599"/>
      <c r="CB6599"/>
      <c r="CC6599"/>
      <c r="CD6599"/>
      <c r="CE6599"/>
      <c r="CF6599"/>
      <c r="CG6599"/>
      <c r="CH6599"/>
      <c r="CI6599"/>
      <c r="CJ6599"/>
      <c r="CK6599"/>
      <c r="CL6599"/>
      <c r="CM6599"/>
      <c r="CN6599"/>
      <c r="CO6599"/>
      <c r="CP6599"/>
      <c r="CQ6599"/>
      <c r="CR6599"/>
      <c r="CS6599"/>
      <c r="CT6599"/>
      <c r="CU6599"/>
      <c r="CV6599"/>
    </row>
    <row r="6600" spans="10:100" x14ac:dyDescent="0.25">
      <c r="J6600"/>
      <c r="K6600"/>
      <c r="L6600"/>
      <c r="M6600"/>
      <c r="N6600"/>
      <c r="O6600"/>
      <c r="P6600"/>
      <c r="Q6600"/>
      <c r="R6600"/>
      <c r="S6600"/>
      <c r="T6600"/>
      <c r="U6600"/>
      <c r="V6600"/>
      <c r="W6600"/>
      <c r="X6600"/>
      <c r="Y6600"/>
      <c r="Z6600"/>
      <c r="AA6600"/>
      <c r="AB6600"/>
      <c r="AC6600"/>
      <c r="AD6600"/>
      <c r="AE6600"/>
      <c r="AF6600"/>
      <c r="AG6600"/>
      <c r="AH6600"/>
      <c r="AI6600"/>
      <c r="AJ6600"/>
      <c r="AK6600"/>
      <c r="AL6600"/>
      <c r="AM6600"/>
      <c r="AN6600"/>
      <c r="AO6600"/>
      <c r="AP6600"/>
      <c r="AQ6600"/>
      <c r="AR6600"/>
      <c r="AS6600"/>
      <c r="AT6600"/>
      <c r="AU6600"/>
      <c r="AV6600"/>
      <c r="AW6600"/>
      <c r="AX6600"/>
      <c r="AY6600"/>
      <c r="AZ6600"/>
      <c r="BA6600"/>
      <c r="BB6600"/>
      <c r="BC6600"/>
      <c r="BD6600"/>
      <c r="BE6600"/>
      <c r="BF6600"/>
      <c r="BG6600"/>
      <c r="BH6600"/>
      <c r="BI6600"/>
      <c r="BJ6600"/>
      <c r="BK6600"/>
      <c r="BL6600"/>
      <c r="BM6600"/>
      <c r="BN6600"/>
      <c r="BO6600"/>
      <c r="BP6600"/>
      <c r="BQ6600"/>
      <c r="BR6600"/>
      <c r="BS6600"/>
      <c r="BT6600"/>
      <c r="BU6600"/>
      <c r="BV6600"/>
      <c r="BW6600"/>
      <c r="BX6600"/>
      <c r="BY6600"/>
      <c r="BZ6600"/>
      <c r="CA6600"/>
      <c r="CB6600"/>
      <c r="CC6600"/>
      <c r="CD6600"/>
      <c r="CE6600"/>
      <c r="CF6600"/>
      <c r="CG6600"/>
      <c r="CH6600"/>
      <c r="CI6600"/>
      <c r="CJ6600"/>
      <c r="CK6600"/>
      <c r="CL6600"/>
      <c r="CM6600"/>
      <c r="CN6600"/>
      <c r="CO6600"/>
      <c r="CP6600"/>
      <c r="CQ6600"/>
      <c r="CR6600"/>
      <c r="CS6600"/>
      <c r="CT6600"/>
      <c r="CU6600"/>
      <c r="CV6600"/>
    </row>
    <row r="6601" spans="10:100" x14ac:dyDescent="0.25">
      <c r="J6601"/>
      <c r="K6601"/>
      <c r="L6601"/>
      <c r="M6601"/>
      <c r="N6601"/>
      <c r="O6601"/>
      <c r="P6601"/>
      <c r="Q6601"/>
      <c r="R6601"/>
      <c r="S6601"/>
      <c r="T6601"/>
      <c r="U6601"/>
      <c r="V6601"/>
      <c r="W6601"/>
      <c r="X6601"/>
      <c r="Y6601"/>
      <c r="Z6601"/>
      <c r="AA6601"/>
      <c r="AB6601"/>
      <c r="AC6601"/>
      <c r="AD6601"/>
      <c r="AE6601"/>
      <c r="AF6601"/>
      <c r="AG6601"/>
      <c r="AH6601"/>
      <c r="AI6601"/>
      <c r="AJ6601"/>
      <c r="AK6601"/>
      <c r="AL6601"/>
      <c r="AM6601"/>
      <c r="AN6601"/>
      <c r="AO6601"/>
      <c r="AP6601"/>
      <c r="AQ6601"/>
      <c r="AR6601"/>
      <c r="AS6601"/>
      <c r="AT6601"/>
      <c r="AU6601"/>
      <c r="AV6601"/>
      <c r="AW6601"/>
      <c r="AX6601"/>
      <c r="AY6601"/>
      <c r="AZ6601"/>
      <c r="BA6601"/>
      <c r="BB6601"/>
      <c r="BC6601"/>
      <c r="BD6601"/>
      <c r="BE6601"/>
      <c r="BF6601"/>
      <c r="BG6601"/>
      <c r="BH6601"/>
      <c r="BI6601"/>
      <c r="BJ6601"/>
      <c r="BK6601"/>
      <c r="BL6601"/>
      <c r="BM6601"/>
      <c r="BN6601"/>
      <c r="BO6601"/>
      <c r="BP6601"/>
      <c r="BQ6601"/>
      <c r="BR6601"/>
      <c r="BS6601"/>
      <c r="BT6601"/>
      <c r="BU6601"/>
      <c r="BV6601"/>
      <c r="BW6601"/>
      <c r="BX6601"/>
      <c r="BY6601"/>
      <c r="BZ6601"/>
      <c r="CA6601"/>
      <c r="CB6601"/>
      <c r="CC6601"/>
      <c r="CD6601"/>
      <c r="CE6601"/>
      <c r="CF6601"/>
      <c r="CG6601"/>
      <c r="CH6601"/>
      <c r="CI6601"/>
      <c r="CJ6601"/>
      <c r="CK6601"/>
      <c r="CL6601"/>
      <c r="CM6601"/>
      <c r="CN6601"/>
      <c r="CO6601"/>
      <c r="CP6601"/>
      <c r="CQ6601"/>
      <c r="CR6601"/>
      <c r="CS6601"/>
      <c r="CT6601"/>
      <c r="CU6601"/>
      <c r="CV6601"/>
    </row>
    <row r="6602" spans="10:100" x14ac:dyDescent="0.25">
      <c r="J6602"/>
      <c r="K6602"/>
      <c r="L6602"/>
      <c r="M6602"/>
      <c r="N6602"/>
      <c r="O6602"/>
      <c r="P6602"/>
      <c r="Q6602"/>
      <c r="R6602"/>
      <c r="S6602"/>
      <c r="T6602"/>
      <c r="U6602"/>
      <c r="V6602"/>
      <c r="W6602"/>
      <c r="X6602"/>
      <c r="Y6602"/>
      <c r="Z6602"/>
      <c r="AA6602"/>
      <c r="AB6602"/>
      <c r="AC6602"/>
      <c r="AD6602"/>
      <c r="AE6602"/>
      <c r="AF6602"/>
      <c r="AG6602"/>
      <c r="AH6602"/>
      <c r="AI6602"/>
      <c r="AJ6602"/>
      <c r="AK6602"/>
      <c r="AL6602"/>
      <c r="AM6602"/>
      <c r="AN6602"/>
      <c r="AO6602"/>
      <c r="AP6602"/>
      <c r="AQ6602"/>
      <c r="AR6602"/>
      <c r="AS6602"/>
      <c r="AT6602"/>
      <c r="AU6602"/>
      <c r="AV6602"/>
      <c r="AW6602"/>
      <c r="AX6602"/>
      <c r="AY6602"/>
      <c r="AZ6602"/>
      <c r="BA6602"/>
      <c r="BB6602"/>
      <c r="BC6602"/>
      <c r="BD6602"/>
      <c r="BE6602"/>
      <c r="BF6602"/>
      <c r="BG6602"/>
      <c r="BH6602"/>
      <c r="BI6602"/>
      <c r="BJ6602"/>
      <c r="BK6602"/>
      <c r="BL6602"/>
      <c r="BM6602"/>
      <c r="BN6602"/>
      <c r="BO6602"/>
      <c r="BP6602"/>
      <c r="BQ6602"/>
      <c r="BR6602"/>
      <c r="BS6602"/>
      <c r="BT6602"/>
      <c r="BU6602"/>
      <c r="BV6602"/>
      <c r="BW6602"/>
      <c r="BX6602"/>
      <c r="BY6602"/>
      <c r="BZ6602"/>
      <c r="CA6602"/>
      <c r="CB6602"/>
      <c r="CC6602"/>
      <c r="CD6602"/>
      <c r="CE6602"/>
      <c r="CF6602"/>
      <c r="CG6602"/>
      <c r="CH6602"/>
      <c r="CI6602"/>
      <c r="CJ6602"/>
      <c r="CK6602"/>
      <c r="CL6602"/>
      <c r="CM6602"/>
      <c r="CN6602"/>
      <c r="CO6602"/>
      <c r="CP6602"/>
      <c r="CQ6602"/>
      <c r="CR6602"/>
      <c r="CS6602"/>
      <c r="CT6602"/>
      <c r="CU6602"/>
      <c r="CV6602"/>
    </row>
    <row r="6603" spans="10:100" x14ac:dyDescent="0.25">
      <c r="J6603"/>
      <c r="K6603"/>
      <c r="L6603"/>
      <c r="M6603"/>
      <c r="N6603"/>
      <c r="O6603"/>
      <c r="P6603"/>
      <c r="Q6603"/>
      <c r="R6603"/>
      <c r="S6603"/>
      <c r="T6603"/>
      <c r="U6603"/>
      <c r="V6603"/>
      <c r="W6603"/>
      <c r="X6603"/>
      <c r="Y6603"/>
      <c r="Z6603"/>
      <c r="AA6603"/>
      <c r="AB6603"/>
      <c r="AC6603"/>
      <c r="AD6603"/>
      <c r="AE6603"/>
      <c r="AF6603"/>
      <c r="AG6603"/>
      <c r="AH6603"/>
      <c r="AI6603"/>
      <c r="AJ6603"/>
      <c r="AK6603"/>
      <c r="AL6603"/>
      <c r="AM6603"/>
      <c r="AN6603"/>
      <c r="AO6603"/>
      <c r="AP6603"/>
      <c r="AQ6603"/>
      <c r="AR6603"/>
      <c r="AS6603"/>
      <c r="AT6603"/>
      <c r="AU6603"/>
      <c r="AV6603"/>
      <c r="AW6603"/>
      <c r="AX6603"/>
      <c r="AY6603"/>
      <c r="AZ6603"/>
      <c r="BA6603"/>
      <c r="BB6603"/>
      <c r="BC6603"/>
      <c r="BD6603"/>
      <c r="BE6603"/>
      <c r="BF6603"/>
      <c r="BG6603"/>
      <c r="BH6603"/>
      <c r="BI6603"/>
      <c r="BJ6603"/>
      <c r="BK6603"/>
      <c r="BL6603"/>
      <c r="BM6603"/>
      <c r="BN6603"/>
      <c r="BO6603"/>
      <c r="BP6603"/>
      <c r="BQ6603"/>
      <c r="BR6603"/>
      <c r="BS6603"/>
      <c r="BT6603"/>
      <c r="BU6603"/>
      <c r="BV6603"/>
      <c r="BW6603"/>
      <c r="BX6603"/>
      <c r="BY6603"/>
      <c r="BZ6603"/>
      <c r="CA6603"/>
      <c r="CB6603"/>
      <c r="CC6603"/>
      <c r="CD6603"/>
      <c r="CE6603"/>
      <c r="CF6603"/>
      <c r="CG6603"/>
      <c r="CH6603"/>
      <c r="CI6603"/>
      <c r="CJ6603"/>
      <c r="CK6603"/>
      <c r="CL6603"/>
      <c r="CM6603"/>
      <c r="CN6603"/>
      <c r="CO6603"/>
      <c r="CP6603"/>
      <c r="CQ6603"/>
      <c r="CR6603"/>
      <c r="CS6603"/>
      <c r="CT6603"/>
      <c r="CU6603"/>
      <c r="CV6603"/>
    </row>
    <row r="6604" spans="10:100" x14ac:dyDescent="0.25">
      <c r="J6604"/>
      <c r="K6604"/>
      <c r="L6604"/>
      <c r="M6604"/>
      <c r="N6604"/>
      <c r="O6604"/>
      <c r="P6604"/>
      <c r="Q6604"/>
      <c r="R6604"/>
      <c r="S6604"/>
      <c r="T6604"/>
      <c r="U6604"/>
      <c r="V6604"/>
      <c r="W6604"/>
      <c r="X6604"/>
      <c r="Y6604"/>
      <c r="Z6604"/>
      <c r="AA6604"/>
      <c r="AB6604"/>
      <c r="AC6604"/>
      <c r="AD6604"/>
      <c r="AE6604"/>
      <c r="AF6604"/>
      <c r="AG6604"/>
      <c r="AH6604"/>
      <c r="AI6604"/>
      <c r="AJ6604"/>
      <c r="AK6604"/>
      <c r="AL6604"/>
      <c r="AM6604"/>
      <c r="AN6604"/>
      <c r="AO6604"/>
      <c r="AP6604"/>
      <c r="AQ6604"/>
      <c r="AR6604"/>
      <c r="AS6604"/>
      <c r="AT6604"/>
      <c r="AU6604"/>
      <c r="AV6604"/>
      <c r="AW6604"/>
      <c r="AX6604"/>
      <c r="AY6604"/>
      <c r="AZ6604"/>
      <c r="BA6604"/>
      <c r="BB6604"/>
      <c r="BC6604"/>
      <c r="BD6604"/>
      <c r="BE6604"/>
      <c r="BF6604"/>
      <c r="BG6604"/>
      <c r="BH6604"/>
      <c r="BI6604"/>
      <c r="BJ6604"/>
      <c r="BK6604"/>
      <c r="BL6604"/>
      <c r="BM6604"/>
      <c r="BN6604"/>
      <c r="BO6604"/>
      <c r="BP6604"/>
      <c r="BQ6604"/>
      <c r="BR6604"/>
      <c r="BS6604"/>
      <c r="BT6604"/>
      <c r="BU6604"/>
      <c r="BV6604"/>
      <c r="BW6604"/>
      <c r="BX6604"/>
      <c r="BY6604"/>
      <c r="BZ6604"/>
      <c r="CA6604"/>
      <c r="CB6604"/>
      <c r="CC6604"/>
      <c r="CD6604"/>
      <c r="CE6604"/>
      <c r="CF6604"/>
      <c r="CG6604"/>
      <c r="CH6604"/>
      <c r="CI6604"/>
      <c r="CJ6604"/>
      <c r="CK6604"/>
      <c r="CL6604"/>
      <c r="CM6604"/>
      <c r="CN6604"/>
      <c r="CO6604"/>
      <c r="CP6604"/>
      <c r="CQ6604"/>
      <c r="CR6604"/>
      <c r="CS6604"/>
      <c r="CT6604"/>
      <c r="CU6604"/>
      <c r="CV6604"/>
    </row>
    <row r="6605" spans="10:100" x14ac:dyDescent="0.25">
      <c r="J6605"/>
      <c r="K6605"/>
      <c r="L6605"/>
      <c r="M6605"/>
      <c r="N6605"/>
      <c r="O6605"/>
      <c r="P6605"/>
      <c r="Q6605"/>
      <c r="R6605"/>
      <c r="S6605"/>
      <c r="T6605"/>
      <c r="U6605"/>
      <c r="V6605"/>
      <c r="W6605"/>
      <c r="X6605"/>
      <c r="Y6605"/>
      <c r="Z6605"/>
      <c r="AA6605"/>
      <c r="AB6605"/>
      <c r="AC6605"/>
      <c r="AD6605"/>
      <c r="AE6605"/>
      <c r="AF6605"/>
      <c r="AG6605"/>
      <c r="AH6605"/>
      <c r="AI6605"/>
      <c r="AJ6605"/>
      <c r="AK6605"/>
      <c r="AL6605"/>
      <c r="AM6605"/>
      <c r="AN6605"/>
      <c r="AO6605"/>
      <c r="AP6605"/>
      <c r="AQ6605"/>
      <c r="AR6605"/>
      <c r="AS6605"/>
      <c r="AT6605"/>
      <c r="AU6605"/>
      <c r="AV6605"/>
      <c r="AW6605"/>
      <c r="AX6605"/>
      <c r="AY6605"/>
      <c r="AZ6605"/>
      <c r="BA6605"/>
      <c r="BB6605"/>
      <c r="BC6605"/>
      <c r="BD6605"/>
      <c r="BE6605"/>
      <c r="BF6605"/>
      <c r="BG6605"/>
      <c r="BH6605"/>
      <c r="BI6605"/>
      <c r="BJ6605"/>
      <c r="BK6605"/>
      <c r="BL6605"/>
      <c r="BM6605"/>
      <c r="BN6605"/>
      <c r="BO6605"/>
      <c r="BP6605"/>
      <c r="BQ6605"/>
      <c r="BR6605"/>
      <c r="BS6605"/>
      <c r="BT6605"/>
      <c r="BU6605"/>
      <c r="BV6605"/>
      <c r="BW6605"/>
      <c r="BX6605"/>
      <c r="BY6605"/>
      <c r="BZ6605"/>
      <c r="CA6605"/>
      <c r="CB6605"/>
      <c r="CC6605"/>
      <c r="CD6605"/>
      <c r="CE6605"/>
      <c r="CF6605"/>
      <c r="CG6605"/>
      <c r="CH6605"/>
      <c r="CI6605"/>
      <c r="CJ6605"/>
      <c r="CK6605"/>
      <c r="CL6605"/>
      <c r="CM6605"/>
      <c r="CN6605"/>
      <c r="CO6605"/>
      <c r="CP6605"/>
      <c r="CQ6605"/>
      <c r="CR6605"/>
      <c r="CS6605"/>
      <c r="CT6605"/>
      <c r="CU6605"/>
      <c r="CV6605"/>
    </row>
    <row r="6606" spans="10:100" x14ac:dyDescent="0.25">
      <c r="J6606"/>
      <c r="K6606"/>
      <c r="L6606"/>
      <c r="M6606"/>
      <c r="N6606"/>
      <c r="O6606"/>
      <c r="P6606"/>
      <c r="Q6606"/>
      <c r="R6606"/>
      <c r="S6606"/>
      <c r="T6606"/>
      <c r="U6606"/>
      <c r="V6606"/>
      <c r="W6606"/>
      <c r="X6606"/>
      <c r="Y6606"/>
      <c r="Z6606"/>
      <c r="AA6606"/>
      <c r="AB6606"/>
      <c r="AC6606"/>
      <c r="AD6606"/>
      <c r="AE6606"/>
      <c r="AF6606"/>
      <c r="AG6606"/>
      <c r="AH6606"/>
      <c r="AI6606"/>
      <c r="AJ6606"/>
      <c r="AK6606"/>
      <c r="AL6606"/>
      <c r="AM6606"/>
      <c r="AN6606"/>
      <c r="AO6606"/>
      <c r="AP6606"/>
      <c r="AQ6606"/>
      <c r="AR6606"/>
      <c r="AS6606"/>
      <c r="AT6606"/>
      <c r="AU6606"/>
      <c r="AV6606"/>
      <c r="AW6606"/>
      <c r="AX6606"/>
      <c r="AY6606"/>
      <c r="AZ6606"/>
      <c r="BA6606"/>
      <c r="BB6606"/>
      <c r="BC6606"/>
      <c r="BD6606"/>
      <c r="BE6606"/>
      <c r="BF6606"/>
      <c r="BG6606"/>
      <c r="BH6606"/>
      <c r="BI6606"/>
      <c r="BJ6606"/>
      <c r="BK6606"/>
      <c r="BL6606"/>
      <c r="BM6606"/>
      <c r="BN6606"/>
      <c r="BO6606"/>
      <c r="BP6606"/>
      <c r="BQ6606"/>
      <c r="BR6606"/>
      <c r="BS6606"/>
      <c r="BT6606"/>
      <c r="BU6606"/>
      <c r="BV6606"/>
      <c r="BW6606"/>
      <c r="BX6606"/>
      <c r="BY6606"/>
      <c r="BZ6606"/>
      <c r="CA6606"/>
      <c r="CB6606"/>
      <c r="CC6606"/>
      <c r="CD6606"/>
      <c r="CE6606"/>
      <c r="CF6606"/>
      <c r="CG6606"/>
      <c r="CH6606"/>
      <c r="CI6606"/>
      <c r="CJ6606"/>
      <c r="CK6606"/>
      <c r="CL6606"/>
      <c r="CM6606"/>
      <c r="CN6606"/>
      <c r="CO6606"/>
      <c r="CP6606"/>
      <c r="CQ6606"/>
      <c r="CR6606"/>
      <c r="CS6606"/>
      <c r="CT6606"/>
      <c r="CU6606"/>
      <c r="CV6606"/>
    </row>
    <row r="6607" spans="10:100" x14ac:dyDescent="0.25">
      <c r="J6607"/>
      <c r="K6607"/>
      <c r="L6607"/>
      <c r="M6607"/>
      <c r="N6607"/>
      <c r="O6607"/>
      <c r="P6607"/>
      <c r="Q6607"/>
      <c r="R6607"/>
      <c r="S6607"/>
      <c r="T6607"/>
      <c r="U6607"/>
      <c r="V6607"/>
      <c r="W6607"/>
      <c r="X6607"/>
      <c r="Y6607"/>
      <c r="Z6607"/>
      <c r="AA6607"/>
      <c r="AB6607"/>
      <c r="AC6607"/>
      <c r="AD6607"/>
      <c r="AE6607"/>
      <c r="AF6607"/>
      <c r="AG6607"/>
      <c r="AH6607"/>
      <c r="AI6607"/>
      <c r="AJ6607"/>
      <c r="AK6607"/>
      <c r="AL6607"/>
      <c r="AM6607"/>
      <c r="AN6607"/>
      <c r="AO6607"/>
      <c r="AP6607"/>
      <c r="AQ6607"/>
      <c r="AR6607"/>
      <c r="AS6607"/>
      <c r="AT6607"/>
      <c r="AU6607"/>
      <c r="AV6607"/>
      <c r="AW6607"/>
      <c r="AX6607"/>
      <c r="AY6607"/>
      <c r="AZ6607"/>
      <c r="BA6607"/>
      <c r="BB6607"/>
      <c r="BC6607"/>
      <c r="BD6607"/>
      <c r="BE6607"/>
      <c r="BF6607"/>
      <c r="BG6607"/>
      <c r="BH6607"/>
      <c r="BI6607"/>
      <c r="BJ6607"/>
      <c r="BK6607"/>
      <c r="BL6607"/>
      <c r="BM6607"/>
      <c r="BN6607"/>
      <c r="BO6607"/>
      <c r="BP6607"/>
      <c r="BQ6607"/>
      <c r="BR6607"/>
      <c r="BS6607"/>
      <c r="BT6607"/>
      <c r="BU6607"/>
      <c r="BV6607"/>
      <c r="BW6607"/>
      <c r="BX6607"/>
      <c r="BY6607"/>
      <c r="BZ6607"/>
      <c r="CA6607"/>
      <c r="CB6607"/>
      <c r="CC6607"/>
      <c r="CD6607"/>
      <c r="CE6607"/>
      <c r="CF6607"/>
      <c r="CG6607"/>
      <c r="CH6607"/>
      <c r="CI6607"/>
      <c r="CJ6607"/>
      <c r="CK6607"/>
      <c r="CL6607"/>
      <c r="CM6607"/>
      <c r="CN6607"/>
      <c r="CO6607"/>
      <c r="CP6607"/>
      <c r="CQ6607"/>
      <c r="CR6607"/>
      <c r="CS6607"/>
      <c r="CT6607"/>
      <c r="CU6607"/>
      <c r="CV6607"/>
    </row>
    <row r="6608" spans="10:100" x14ac:dyDescent="0.25">
      <c r="J6608"/>
      <c r="K6608"/>
      <c r="L6608"/>
      <c r="M6608"/>
      <c r="N6608"/>
      <c r="O6608"/>
      <c r="P6608"/>
      <c r="Q6608"/>
      <c r="R6608"/>
      <c r="S6608"/>
      <c r="T6608"/>
      <c r="U6608"/>
      <c r="V6608"/>
      <c r="W6608"/>
      <c r="X6608"/>
      <c r="Y6608"/>
      <c r="Z6608"/>
      <c r="AA6608"/>
      <c r="AB6608"/>
      <c r="AC6608"/>
      <c r="AD6608"/>
      <c r="AE6608"/>
      <c r="AF6608"/>
      <c r="AG6608"/>
      <c r="AH6608"/>
      <c r="AI6608"/>
      <c r="AJ6608"/>
      <c r="AK6608"/>
      <c r="AL6608"/>
      <c r="AM6608"/>
      <c r="AN6608"/>
      <c r="AO6608"/>
      <c r="AP6608"/>
      <c r="AQ6608"/>
      <c r="AR6608"/>
      <c r="AS6608"/>
      <c r="AT6608"/>
      <c r="AU6608"/>
      <c r="AV6608"/>
      <c r="AW6608"/>
      <c r="AX6608"/>
      <c r="AY6608"/>
      <c r="AZ6608"/>
      <c r="BA6608"/>
      <c r="BB6608"/>
      <c r="BC6608"/>
      <c r="BD6608"/>
      <c r="BE6608"/>
      <c r="BF6608"/>
      <c r="BG6608"/>
      <c r="BH6608"/>
      <c r="BI6608"/>
      <c r="BJ6608"/>
      <c r="BK6608"/>
      <c r="BL6608"/>
      <c r="BM6608"/>
      <c r="BN6608"/>
      <c r="BO6608"/>
      <c r="BP6608"/>
      <c r="BQ6608"/>
      <c r="BR6608"/>
      <c r="BS6608"/>
      <c r="BT6608"/>
      <c r="BU6608"/>
      <c r="BV6608"/>
      <c r="BW6608"/>
      <c r="BX6608"/>
      <c r="BY6608"/>
      <c r="BZ6608"/>
      <c r="CA6608"/>
      <c r="CB6608"/>
      <c r="CC6608"/>
      <c r="CD6608"/>
      <c r="CE6608"/>
      <c r="CF6608"/>
      <c r="CG6608"/>
      <c r="CH6608"/>
      <c r="CI6608"/>
      <c r="CJ6608"/>
      <c r="CK6608"/>
      <c r="CL6608"/>
      <c r="CM6608"/>
      <c r="CN6608"/>
      <c r="CO6608"/>
      <c r="CP6608"/>
      <c r="CQ6608"/>
      <c r="CR6608"/>
      <c r="CS6608"/>
      <c r="CT6608"/>
      <c r="CU6608"/>
      <c r="CV6608"/>
    </row>
    <row r="6609" spans="10:100" x14ac:dyDescent="0.25">
      <c r="J6609"/>
      <c r="K6609"/>
      <c r="L6609"/>
      <c r="M6609"/>
      <c r="N6609"/>
      <c r="O6609"/>
      <c r="P6609"/>
      <c r="Q6609"/>
      <c r="R6609"/>
      <c r="S6609"/>
      <c r="T6609"/>
      <c r="U6609"/>
      <c r="V6609"/>
      <c r="W6609"/>
      <c r="X6609"/>
      <c r="Y6609"/>
      <c r="Z6609"/>
      <c r="AA6609"/>
      <c r="AB6609"/>
      <c r="AC6609"/>
      <c r="AD6609"/>
      <c r="AE6609"/>
      <c r="AF6609"/>
      <c r="AG6609"/>
      <c r="AH6609"/>
      <c r="AI6609"/>
      <c r="AJ6609"/>
      <c r="AK6609"/>
      <c r="AL6609"/>
      <c r="AM6609"/>
      <c r="AN6609"/>
      <c r="AO6609"/>
      <c r="AP6609"/>
      <c r="AQ6609"/>
      <c r="AR6609"/>
      <c r="AS6609"/>
      <c r="AT6609"/>
      <c r="AU6609"/>
      <c r="AV6609"/>
      <c r="AW6609"/>
      <c r="AX6609"/>
      <c r="AY6609"/>
      <c r="AZ6609"/>
      <c r="BA6609"/>
      <c r="BB6609"/>
      <c r="BC6609"/>
      <c r="BD6609"/>
      <c r="BE6609"/>
      <c r="BF6609"/>
      <c r="BG6609"/>
      <c r="BH6609"/>
      <c r="BI6609"/>
      <c r="BJ6609"/>
      <c r="BK6609"/>
      <c r="BL6609"/>
      <c r="BM6609"/>
      <c r="BN6609"/>
      <c r="BO6609"/>
      <c r="BP6609"/>
      <c r="BQ6609"/>
      <c r="BR6609"/>
      <c r="BS6609"/>
      <c r="BT6609"/>
      <c r="BU6609"/>
      <c r="BV6609"/>
      <c r="BW6609"/>
      <c r="BX6609"/>
      <c r="BY6609"/>
      <c r="BZ6609"/>
      <c r="CA6609"/>
      <c r="CB6609"/>
      <c r="CC6609"/>
      <c r="CD6609"/>
      <c r="CE6609"/>
      <c r="CF6609"/>
      <c r="CG6609"/>
      <c r="CH6609"/>
      <c r="CI6609"/>
      <c r="CJ6609"/>
      <c r="CK6609"/>
      <c r="CL6609"/>
      <c r="CM6609"/>
      <c r="CN6609"/>
      <c r="CO6609"/>
      <c r="CP6609"/>
      <c r="CQ6609"/>
      <c r="CR6609"/>
      <c r="CS6609"/>
      <c r="CT6609"/>
      <c r="CU6609"/>
      <c r="CV6609"/>
    </row>
    <row r="6610" spans="10:100" x14ac:dyDescent="0.25">
      <c r="J6610"/>
      <c r="K6610"/>
      <c r="L6610"/>
      <c r="M6610"/>
      <c r="N6610"/>
      <c r="O6610"/>
      <c r="P6610"/>
      <c r="Q6610"/>
      <c r="R6610"/>
      <c r="S6610"/>
      <c r="T6610"/>
      <c r="U6610"/>
      <c r="V6610"/>
      <c r="W6610"/>
      <c r="X6610"/>
      <c r="Y6610"/>
      <c r="Z6610"/>
      <c r="AA6610"/>
      <c r="AB6610"/>
      <c r="AC6610"/>
      <c r="AD6610"/>
      <c r="AE6610"/>
      <c r="AF6610"/>
      <c r="AG6610"/>
      <c r="AH6610"/>
      <c r="AI6610"/>
      <c r="AJ6610"/>
      <c r="AK6610"/>
      <c r="AL6610"/>
      <c r="AM6610"/>
      <c r="AN6610"/>
      <c r="AO6610"/>
      <c r="AP6610"/>
      <c r="AQ6610"/>
      <c r="AR6610"/>
      <c r="AS6610"/>
      <c r="AT6610"/>
      <c r="AU6610"/>
      <c r="AV6610"/>
      <c r="AW6610"/>
      <c r="AX6610"/>
      <c r="AY6610"/>
      <c r="AZ6610"/>
      <c r="BA6610"/>
      <c r="BB6610"/>
      <c r="BC6610"/>
      <c r="BD6610"/>
      <c r="BE6610"/>
      <c r="BF6610"/>
      <c r="BG6610"/>
      <c r="BH6610"/>
      <c r="BI6610"/>
      <c r="BJ6610"/>
      <c r="BK6610"/>
      <c r="BL6610"/>
      <c r="BM6610"/>
      <c r="BN6610"/>
      <c r="BO6610"/>
      <c r="BP6610"/>
      <c r="BQ6610"/>
      <c r="BR6610"/>
      <c r="BS6610"/>
      <c r="BT6610"/>
      <c r="BU6610"/>
      <c r="BV6610"/>
      <c r="BW6610"/>
      <c r="BX6610"/>
      <c r="BY6610"/>
      <c r="BZ6610"/>
      <c r="CA6610"/>
      <c r="CB6610"/>
      <c r="CC6610"/>
      <c r="CD6610"/>
      <c r="CE6610"/>
      <c r="CF6610"/>
      <c r="CG6610"/>
      <c r="CH6610"/>
      <c r="CI6610"/>
      <c r="CJ6610"/>
      <c r="CK6610"/>
      <c r="CL6610"/>
      <c r="CM6610"/>
      <c r="CN6610"/>
      <c r="CO6610"/>
      <c r="CP6610"/>
      <c r="CQ6610"/>
      <c r="CR6610"/>
      <c r="CS6610"/>
      <c r="CT6610"/>
      <c r="CU6610"/>
      <c r="CV6610"/>
    </row>
    <row r="6611" spans="10:100" x14ac:dyDescent="0.25">
      <c r="J6611"/>
      <c r="K6611"/>
      <c r="L6611"/>
      <c r="M6611"/>
      <c r="N6611"/>
      <c r="O6611"/>
      <c r="P6611"/>
      <c r="Q6611"/>
      <c r="R6611"/>
      <c r="S6611"/>
      <c r="T6611"/>
      <c r="U6611"/>
      <c r="V6611"/>
      <c r="W6611"/>
      <c r="X6611"/>
      <c r="Y6611"/>
      <c r="Z6611"/>
      <c r="AA6611"/>
      <c r="AB6611"/>
      <c r="AC6611"/>
      <c r="AD6611"/>
      <c r="AE6611"/>
      <c r="AF6611"/>
      <c r="AG6611"/>
      <c r="AH6611"/>
      <c r="AI6611"/>
      <c r="AJ6611"/>
      <c r="AK6611"/>
      <c r="AL6611"/>
      <c r="AM6611"/>
      <c r="AN6611"/>
      <c r="AO6611"/>
      <c r="AP6611"/>
      <c r="AQ6611"/>
      <c r="AR6611"/>
      <c r="AS6611"/>
      <c r="AT6611"/>
      <c r="AU6611"/>
      <c r="AV6611"/>
      <c r="AW6611"/>
      <c r="AX6611"/>
      <c r="AY6611"/>
      <c r="AZ6611"/>
      <c r="BA6611"/>
      <c r="BB6611"/>
      <c r="BC6611"/>
      <c r="BD6611"/>
      <c r="BE6611"/>
      <c r="BF6611"/>
      <c r="BG6611"/>
      <c r="BH6611"/>
      <c r="BI6611"/>
      <c r="BJ6611"/>
      <c r="BK6611"/>
      <c r="BL6611"/>
      <c r="BM6611"/>
      <c r="BN6611"/>
      <c r="BO6611"/>
      <c r="BP6611"/>
      <c r="BQ6611"/>
      <c r="BR6611"/>
      <c r="BS6611"/>
      <c r="BT6611"/>
      <c r="BU6611"/>
      <c r="BV6611"/>
      <c r="BW6611"/>
      <c r="BX6611"/>
      <c r="BY6611"/>
      <c r="BZ6611"/>
      <c r="CA6611"/>
      <c r="CB6611"/>
      <c r="CC6611"/>
      <c r="CD6611"/>
      <c r="CE6611"/>
      <c r="CF6611"/>
      <c r="CG6611"/>
      <c r="CH6611"/>
      <c r="CI6611"/>
      <c r="CJ6611"/>
      <c r="CK6611"/>
      <c r="CL6611"/>
      <c r="CM6611"/>
      <c r="CN6611"/>
      <c r="CO6611"/>
      <c r="CP6611"/>
      <c r="CQ6611"/>
      <c r="CR6611"/>
      <c r="CS6611"/>
      <c r="CT6611"/>
      <c r="CU6611"/>
      <c r="CV6611"/>
    </row>
    <row r="6612" spans="10:100" x14ac:dyDescent="0.25">
      <c r="J6612"/>
      <c r="K6612"/>
      <c r="L6612"/>
      <c r="M6612"/>
      <c r="N6612"/>
      <c r="O6612"/>
      <c r="P6612"/>
      <c r="Q6612"/>
      <c r="R6612"/>
      <c r="S6612"/>
      <c r="T6612"/>
      <c r="U6612"/>
      <c r="V6612"/>
      <c r="W6612"/>
      <c r="X6612"/>
      <c r="Y6612"/>
      <c r="Z6612"/>
      <c r="AA6612"/>
      <c r="AB6612"/>
      <c r="AC6612"/>
      <c r="AD6612"/>
      <c r="AE6612"/>
      <c r="AF6612"/>
      <c r="AG6612"/>
      <c r="AH6612"/>
      <c r="AI6612"/>
      <c r="AJ6612"/>
      <c r="AK6612"/>
      <c r="AL6612"/>
      <c r="AM6612"/>
      <c r="AN6612"/>
      <c r="AO6612"/>
      <c r="AP6612"/>
      <c r="AQ6612"/>
      <c r="AR6612"/>
      <c r="AS6612"/>
      <c r="AT6612"/>
      <c r="AU6612"/>
      <c r="AV6612"/>
      <c r="AW6612"/>
      <c r="AX6612"/>
      <c r="AY6612"/>
      <c r="AZ6612"/>
      <c r="BA6612"/>
      <c r="BB6612"/>
      <c r="BC6612"/>
      <c r="BD6612"/>
      <c r="BE6612"/>
      <c r="BF6612"/>
      <c r="BG6612"/>
      <c r="BH6612"/>
      <c r="BI6612"/>
      <c r="BJ6612"/>
      <c r="BK6612"/>
      <c r="BL6612"/>
      <c r="BM6612"/>
      <c r="BN6612"/>
      <c r="BO6612"/>
      <c r="BP6612"/>
      <c r="BQ6612"/>
      <c r="BR6612"/>
      <c r="BS6612"/>
      <c r="BT6612"/>
      <c r="BU6612"/>
      <c r="BV6612"/>
      <c r="BW6612"/>
      <c r="BX6612"/>
      <c r="BY6612"/>
      <c r="BZ6612"/>
      <c r="CA6612"/>
      <c r="CB6612"/>
      <c r="CC6612"/>
      <c r="CD6612"/>
      <c r="CE6612"/>
      <c r="CF6612"/>
      <c r="CG6612"/>
      <c r="CH6612"/>
      <c r="CI6612"/>
      <c r="CJ6612"/>
      <c r="CK6612"/>
      <c r="CL6612"/>
      <c r="CM6612"/>
      <c r="CN6612"/>
      <c r="CO6612"/>
      <c r="CP6612"/>
      <c r="CQ6612"/>
      <c r="CR6612"/>
      <c r="CS6612"/>
      <c r="CT6612"/>
      <c r="CU6612"/>
      <c r="CV6612"/>
    </row>
    <row r="6613" spans="10:100" x14ac:dyDescent="0.25">
      <c r="J6613"/>
      <c r="K6613"/>
      <c r="L6613"/>
      <c r="M6613"/>
      <c r="N6613"/>
      <c r="O6613"/>
      <c r="P6613"/>
      <c r="Q6613"/>
      <c r="R6613"/>
      <c r="S6613"/>
      <c r="T6613"/>
      <c r="U6613"/>
      <c r="V6613"/>
      <c r="W6613"/>
      <c r="X6613"/>
      <c r="Y6613"/>
      <c r="Z6613"/>
      <c r="AA6613"/>
      <c r="AB6613"/>
      <c r="AC6613"/>
      <c r="AD6613"/>
      <c r="AE6613"/>
      <c r="AF6613"/>
      <c r="AG6613"/>
      <c r="AH6613"/>
      <c r="AI6613"/>
      <c r="AJ6613"/>
      <c r="AK6613"/>
      <c r="AL6613"/>
      <c r="AM6613"/>
      <c r="AN6613"/>
      <c r="AO6613"/>
      <c r="AP6613"/>
      <c r="AQ6613"/>
      <c r="AR6613"/>
      <c r="AS6613"/>
      <c r="AT6613"/>
      <c r="AU6613"/>
      <c r="AV6613"/>
      <c r="AW6613"/>
      <c r="AX6613"/>
      <c r="AY6613"/>
      <c r="AZ6613"/>
      <c r="BA6613"/>
      <c r="BB6613"/>
      <c r="BC6613"/>
      <c r="BD6613"/>
      <c r="BE6613"/>
      <c r="BF6613"/>
      <c r="BG6613"/>
      <c r="BH6613"/>
      <c r="BI6613"/>
      <c r="BJ6613"/>
      <c r="BK6613"/>
      <c r="BL6613"/>
      <c r="BM6613"/>
      <c r="BN6613"/>
      <c r="BO6613"/>
      <c r="BP6613"/>
      <c r="BQ6613"/>
      <c r="BR6613"/>
      <c r="BS6613"/>
      <c r="BT6613"/>
      <c r="BU6613"/>
      <c r="BV6613"/>
      <c r="BW6613"/>
      <c r="BX6613"/>
      <c r="BY6613"/>
      <c r="BZ6613"/>
      <c r="CA6613"/>
      <c r="CB6613"/>
      <c r="CC6613"/>
      <c r="CD6613"/>
      <c r="CE6613"/>
      <c r="CF6613"/>
      <c r="CG6613"/>
      <c r="CH6613"/>
      <c r="CI6613"/>
      <c r="CJ6613"/>
      <c r="CK6613"/>
      <c r="CL6613"/>
      <c r="CM6613"/>
      <c r="CN6613"/>
      <c r="CO6613"/>
      <c r="CP6613"/>
      <c r="CQ6613"/>
      <c r="CR6613"/>
      <c r="CS6613"/>
      <c r="CT6613"/>
      <c r="CU6613"/>
      <c r="CV6613"/>
    </row>
    <row r="6614" spans="10:100" x14ac:dyDescent="0.25">
      <c r="J6614"/>
      <c r="K6614"/>
      <c r="L6614"/>
      <c r="M6614"/>
      <c r="N6614"/>
      <c r="O6614"/>
      <c r="P6614"/>
      <c r="Q6614"/>
      <c r="R6614"/>
      <c r="S6614"/>
      <c r="T6614"/>
      <c r="U6614"/>
      <c r="V6614"/>
      <c r="W6614"/>
      <c r="X6614"/>
      <c r="Y6614"/>
      <c r="Z6614"/>
      <c r="AA6614"/>
      <c r="AB6614"/>
      <c r="AC6614"/>
      <c r="AD6614"/>
      <c r="AE6614"/>
      <c r="AF6614"/>
      <c r="AG6614"/>
      <c r="AH6614"/>
      <c r="AI6614"/>
      <c r="AJ6614"/>
      <c r="AK6614"/>
      <c r="AL6614"/>
      <c r="AM6614"/>
      <c r="AN6614"/>
      <c r="AO6614"/>
      <c r="AP6614"/>
      <c r="AQ6614"/>
      <c r="AR6614"/>
      <c r="AS6614"/>
      <c r="AT6614"/>
      <c r="AU6614"/>
      <c r="AV6614"/>
      <c r="AW6614"/>
      <c r="AX6614"/>
      <c r="AY6614"/>
      <c r="AZ6614"/>
      <c r="BA6614"/>
      <c r="BB6614"/>
      <c r="BC6614"/>
      <c r="BD6614"/>
      <c r="BE6614"/>
      <c r="BF6614"/>
      <c r="BG6614"/>
      <c r="BH6614"/>
      <c r="BI6614"/>
      <c r="BJ6614"/>
      <c r="BK6614"/>
      <c r="BL6614"/>
      <c r="BM6614"/>
      <c r="BN6614"/>
      <c r="BO6614"/>
      <c r="BP6614"/>
      <c r="BQ6614"/>
      <c r="BR6614"/>
      <c r="BS6614"/>
      <c r="BT6614"/>
      <c r="BU6614"/>
      <c r="BV6614"/>
      <c r="BW6614"/>
      <c r="BX6614"/>
      <c r="BY6614"/>
      <c r="BZ6614"/>
      <c r="CA6614"/>
      <c r="CB6614"/>
      <c r="CC6614"/>
      <c r="CD6614"/>
      <c r="CE6614"/>
      <c r="CF6614"/>
      <c r="CG6614"/>
      <c r="CH6614"/>
      <c r="CI6614"/>
      <c r="CJ6614"/>
      <c r="CK6614"/>
      <c r="CL6614"/>
      <c r="CM6614"/>
      <c r="CN6614"/>
      <c r="CO6614"/>
      <c r="CP6614"/>
      <c r="CQ6614"/>
      <c r="CR6614"/>
      <c r="CS6614"/>
      <c r="CT6614"/>
      <c r="CU6614"/>
      <c r="CV6614"/>
    </row>
    <row r="6615" spans="10:100" x14ac:dyDescent="0.25">
      <c r="J6615"/>
      <c r="K6615"/>
      <c r="L6615"/>
      <c r="M6615"/>
      <c r="N6615"/>
      <c r="O6615"/>
      <c r="P6615"/>
      <c r="Q6615"/>
      <c r="R6615"/>
      <c r="S6615"/>
      <c r="T6615"/>
      <c r="U6615"/>
      <c r="V6615"/>
      <c r="W6615"/>
      <c r="X6615"/>
      <c r="Y6615"/>
      <c r="Z6615"/>
      <c r="AA6615"/>
      <c r="AB6615"/>
      <c r="AC6615"/>
      <c r="AD6615"/>
      <c r="AE6615"/>
      <c r="AF6615"/>
      <c r="AG6615"/>
      <c r="AH6615"/>
      <c r="AI6615"/>
      <c r="AJ6615"/>
      <c r="AK6615"/>
      <c r="AL6615"/>
      <c r="AM6615"/>
      <c r="AN6615"/>
      <c r="AO6615"/>
      <c r="AP6615"/>
      <c r="AQ6615"/>
      <c r="AR6615"/>
      <c r="AS6615"/>
      <c r="AT6615"/>
      <c r="AU6615"/>
      <c r="AV6615"/>
      <c r="AW6615"/>
      <c r="AX6615"/>
      <c r="AY6615"/>
      <c r="AZ6615"/>
      <c r="BA6615"/>
      <c r="BB6615"/>
      <c r="BC6615"/>
      <c r="BD6615"/>
      <c r="BE6615"/>
      <c r="BF6615"/>
      <c r="BG6615"/>
      <c r="BH6615"/>
      <c r="BI6615"/>
      <c r="BJ6615"/>
      <c r="BK6615"/>
      <c r="BL6615"/>
      <c r="BM6615"/>
      <c r="BN6615"/>
      <c r="BO6615"/>
      <c r="BP6615"/>
      <c r="BQ6615"/>
      <c r="BR6615"/>
      <c r="BS6615"/>
      <c r="BT6615"/>
      <c r="BU6615"/>
      <c r="BV6615"/>
      <c r="BW6615"/>
      <c r="BX6615"/>
      <c r="BY6615"/>
      <c r="BZ6615"/>
      <c r="CA6615"/>
      <c r="CB6615"/>
      <c r="CC6615"/>
      <c r="CD6615"/>
      <c r="CE6615"/>
      <c r="CF6615"/>
      <c r="CG6615"/>
      <c r="CH6615"/>
      <c r="CI6615"/>
      <c r="CJ6615"/>
      <c r="CK6615"/>
      <c r="CL6615"/>
      <c r="CM6615"/>
      <c r="CN6615"/>
      <c r="CO6615"/>
      <c r="CP6615"/>
      <c r="CQ6615"/>
      <c r="CR6615"/>
      <c r="CS6615"/>
      <c r="CT6615"/>
      <c r="CU6615"/>
      <c r="CV6615"/>
    </row>
    <row r="6616" spans="10:100" x14ac:dyDescent="0.25">
      <c r="J6616"/>
      <c r="K6616"/>
      <c r="L6616"/>
      <c r="M6616"/>
      <c r="N6616"/>
      <c r="O6616"/>
      <c r="P6616"/>
      <c r="Q6616"/>
      <c r="R6616"/>
      <c r="S6616"/>
      <c r="T6616"/>
      <c r="U6616"/>
      <c r="V6616"/>
      <c r="W6616"/>
      <c r="X6616"/>
      <c r="Y6616"/>
      <c r="Z6616"/>
      <c r="AA6616"/>
      <c r="AB6616"/>
      <c r="AC6616"/>
      <c r="AD6616"/>
      <c r="AE6616"/>
      <c r="AF6616"/>
      <c r="AG6616"/>
      <c r="AH6616"/>
      <c r="AI6616"/>
      <c r="AJ6616"/>
      <c r="AK6616"/>
      <c r="AL6616"/>
      <c r="AM6616"/>
      <c r="AN6616"/>
      <c r="AO6616"/>
      <c r="AP6616"/>
      <c r="AQ6616"/>
      <c r="AR6616"/>
      <c r="AS6616"/>
      <c r="AT6616"/>
      <c r="AU6616"/>
      <c r="AV6616"/>
      <c r="AW6616"/>
      <c r="AX6616"/>
      <c r="AY6616"/>
      <c r="AZ6616"/>
      <c r="BA6616"/>
      <c r="BB6616"/>
      <c r="BC6616"/>
      <c r="BD6616"/>
      <c r="BE6616"/>
      <c r="BF6616"/>
      <c r="BG6616"/>
      <c r="BH6616"/>
      <c r="BI6616"/>
      <c r="BJ6616"/>
      <c r="BK6616"/>
      <c r="BL6616"/>
      <c r="BM6616"/>
      <c r="BN6616"/>
      <c r="BO6616"/>
      <c r="BP6616"/>
      <c r="BQ6616"/>
      <c r="BR6616"/>
      <c r="BS6616"/>
      <c r="BT6616"/>
      <c r="BU6616"/>
      <c r="BV6616"/>
      <c r="BW6616"/>
      <c r="BX6616"/>
      <c r="BY6616"/>
      <c r="BZ6616"/>
      <c r="CA6616"/>
      <c r="CB6616"/>
      <c r="CC6616"/>
      <c r="CD6616"/>
      <c r="CE6616"/>
      <c r="CF6616"/>
      <c r="CG6616"/>
      <c r="CH6616"/>
      <c r="CI6616"/>
      <c r="CJ6616"/>
      <c r="CK6616"/>
      <c r="CL6616"/>
      <c r="CM6616"/>
      <c r="CN6616"/>
      <c r="CO6616"/>
      <c r="CP6616"/>
      <c r="CQ6616"/>
      <c r="CR6616"/>
      <c r="CS6616"/>
      <c r="CT6616"/>
      <c r="CU6616"/>
      <c r="CV6616"/>
    </row>
    <row r="6617" spans="10:100" x14ac:dyDescent="0.25">
      <c r="J6617"/>
      <c r="K6617"/>
      <c r="L6617"/>
      <c r="M6617"/>
      <c r="N6617"/>
      <c r="O6617"/>
      <c r="P6617"/>
      <c r="Q6617"/>
      <c r="R6617"/>
      <c r="S6617"/>
      <c r="T6617"/>
      <c r="U6617"/>
      <c r="V6617"/>
      <c r="W6617"/>
      <c r="X6617"/>
      <c r="Y6617"/>
      <c r="Z6617"/>
      <c r="AA6617"/>
      <c r="AB6617"/>
      <c r="AC6617"/>
      <c r="AD6617"/>
      <c r="AE6617"/>
      <c r="AF6617"/>
      <c r="AG6617"/>
      <c r="AH6617"/>
      <c r="AI6617"/>
      <c r="AJ6617"/>
      <c r="AK6617"/>
      <c r="AL6617"/>
      <c r="AM6617"/>
      <c r="AN6617"/>
      <c r="AO6617"/>
      <c r="AP6617"/>
      <c r="AQ6617"/>
      <c r="AR6617"/>
      <c r="AS6617"/>
      <c r="AT6617"/>
      <c r="AU6617"/>
      <c r="AV6617"/>
      <c r="AW6617"/>
      <c r="AX6617"/>
      <c r="AY6617"/>
      <c r="AZ6617"/>
      <c r="BA6617"/>
      <c r="BB6617"/>
      <c r="BC6617"/>
      <c r="BD6617"/>
      <c r="BE6617"/>
      <c r="BF6617"/>
      <c r="BG6617"/>
      <c r="BH6617"/>
      <c r="BI6617"/>
      <c r="BJ6617"/>
      <c r="BK6617"/>
      <c r="BL6617"/>
      <c r="BM6617"/>
      <c r="BN6617"/>
      <c r="BO6617"/>
      <c r="BP6617"/>
      <c r="BQ6617"/>
      <c r="BR6617"/>
      <c r="BS6617"/>
      <c r="BT6617"/>
      <c r="BU6617"/>
      <c r="BV6617"/>
      <c r="BW6617"/>
      <c r="BX6617"/>
      <c r="BY6617"/>
      <c r="BZ6617"/>
      <c r="CA6617"/>
      <c r="CB6617"/>
      <c r="CC6617"/>
      <c r="CD6617"/>
      <c r="CE6617"/>
      <c r="CF6617"/>
      <c r="CG6617"/>
      <c r="CH6617"/>
      <c r="CI6617"/>
      <c r="CJ6617"/>
      <c r="CK6617"/>
      <c r="CL6617"/>
      <c r="CM6617"/>
      <c r="CN6617"/>
      <c r="CO6617"/>
      <c r="CP6617"/>
      <c r="CQ6617"/>
      <c r="CR6617"/>
      <c r="CS6617"/>
      <c r="CT6617"/>
      <c r="CU6617"/>
      <c r="CV6617"/>
    </row>
    <row r="6618" spans="10:100" x14ac:dyDescent="0.25">
      <c r="J6618"/>
      <c r="K6618"/>
      <c r="L6618"/>
      <c r="M6618"/>
      <c r="N6618"/>
      <c r="O6618"/>
      <c r="P6618"/>
      <c r="Q6618"/>
      <c r="R6618"/>
      <c r="S6618"/>
      <c r="T6618"/>
      <c r="U6618"/>
      <c r="V6618"/>
      <c r="W6618"/>
      <c r="X6618"/>
      <c r="Y6618"/>
      <c r="Z6618"/>
      <c r="AA6618"/>
      <c r="AB6618"/>
      <c r="AC6618"/>
      <c r="AD6618"/>
      <c r="AE6618"/>
      <c r="AF6618"/>
      <c r="AG6618"/>
      <c r="AH6618"/>
      <c r="AI6618"/>
      <c r="AJ6618"/>
      <c r="AK6618"/>
      <c r="AL6618"/>
      <c r="AM6618"/>
      <c r="AN6618"/>
      <c r="AO6618"/>
      <c r="AP6618"/>
      <c r="AQ6618"/>
      <c r="AR6618"/>
      <c r="AS6618"/>
      <c r="AT6618"/>
      <c r="AU6618"/>
      <c r="AV6618"/>
      <c r="AW6618"/>
      <c r="AX6618"/>
      <c r="AY6618"/>
      <c r="AZ6618"/>
      <c r="BA6618"/>
      <c r="BB6618"/>
      <c r="BC6618"/>
      <c r="BD6618"/>
      <c r="BE6618"/>
      <c r="BF6618"/>
      <c r="BG6618"/>
      <c r="BH6618"/>
      <c r="BI6618"/>
      <c r="BJ6618"/>
      <c r="BK6618"/>
      <c r="BL6618"/>
      <c r="BM6618"/>
      <c r="BN6618"/>
      <c r="BO6618"/>
      <c r="BP6618"/>
      <c r="BQ6618"/>
      <c r="BR6618"/>
      <c r="BS6618"/>
      <c r="BT6618"/>
      <c r="BU6618"/>
      <c r="BV6618"/>
      <c r="BW6618"/>
      <c r="BX6618"/>
      <c r="BY6618"/>
      <c r="BZ6618"/>
      <c r="CA6618"/>
      <c r="CB6618"/>
      <c r="CC6618"/>
      <c r="CD6618"/>
      <c r="CE6618"/>
      <c r="CF6618"/>
      <c r="CG6618"/>
      <c r="CH6618"/>
      <c r="CI6618"/>
      <c r="CJ6618"/>
      <c r="CK6618"/>
      <c r="CL6618"/>
      <c r="CM6618"/>
      <c r="CN6618"/>
      <c r="CO6618"/>
      <c r="CP6618"/>
      <c r="CQ6618"/>
      <c r="CR6618"/>
      <c r="CS6618"/>
      <c r="CT6618"/>
      <c r="CU6618"/>
      <c r="CV6618"/>
    </row>
    <row r="6619" spans="10:100" x14ac:dyDescent="0.25">
      <c r="J6619"/>
      <c r="K6619"/>
      <c r="L6619"/>
      <c r="M6619"/>
      <c r="N6619"/>
      <c r="O6619"/>
      <c r="P6619"/>
      <c r="Q6619"/>
      <c r="R6619"/>
      <c r="S6619"/>
      <c r="T6619"/>
      <c r="U6619"/>
      <c r="V6619"/>
      <c r="W6619"/>
      <c r="X6619"/>
      <c r="Y6619"/>
      <c r="Z6619"/>
      <c r="AA6619"/>
      <c r="AB6619"/>
      <c r="AC6619"/>
      <c r="AD6619"/>
      <c r="AE6619"/>
      <c r="AF6619"/>
      <c r="AG6619"/>
      <c r="AH6619"/>
      <c r="AI6619"/>
      <c r="AJ6619"/>
      <c r="AK6619"/>
      <c r="AL6619"/>
      <c r="AM6619"/>
      <c r="AN6619"/>
      <c r="AO6619"/>
      <c r="AP6619"/>
      <c r="AQ6619"/>
      <c r="AR6619"/>
      <c r="AS6619"/>
      <c r="AT6619"/>
      <c r="AU6619"/>
      <c r="AV6619"/>
      <c r="AW6619"/>
      <c r="AX6619"/>
      <c r="AY6619"/>
      <c r="AZ6619"/>
      <c r="BA6619"/>
      <c r="BB6619"/>
      <c r="BC6619"/>
      <c r="BD6619"/>
      <c r="BE6619"/>
      <c r="BF6619"/>
      <c r="BG6619"/>
      <c r="BH6619"/>
      <c r="BI6619"/>
      <c r="BJ6619"/>
      <c r="BK6619"/>
      <c r="BL6619"/>
      <c r="BM6619"/>
      <c r="BN6619"/>
      <c r="BO6619"/>
      <c r="BP6619"/>
      <c r="BQ6619"/>
      <c r="BR6619"/>
      <c r="BS6619"/>
      <c r="BT6619"/>
      <c r="BU6619"/>
      <c r="BV6619"/>
      <c r="BW6619"/>
      <c r="BX6619"/>
      <c r="BY6619"/>
      <c r="BZ6619"/>
      <c r="CA6619"/>
      <c r="CB6619"/>
      <c r="CC6619"/>
      <c r="CD6619"/>
      <c r="CE6619"/>
      <c r="CF6619"/>
      <c r="CG6619"/>
      <c r="CH6619"/>
      <c r="CI6619"/>
      <c r="CJ6619"/>
      <c r="CK6619"/>
      <c r="CL6619"/>
      <c r="CM6619"/>
      <c r="CN6619"/>
      <c r="CO6619"/>
      <c r="CP6619"/>
      <c r="CQ6619"/>
      <c r="CR6619"/>
      <c r="CS6619"/>
      <c r="CT6619"/>
      <c r="CU6619"/>
      <c r="CV6619"/>
    </row>
    <row r="6620" spans="10:100" x14ac:dyDescent="0.25">
      <c r="J6620"/>
      <c r="K6620"/>
      <c r="L6620"/>
      <c r="M6620"/>
      <c r="N6620"/>
      <c r="O6620"/>
      <c r="P6620"/>
      <c r="Q6620"/>
      <c r="R6620"/>
      <c r="S6620"/>
      <c r="T6620"/>
      <c r="U6620"/>
      <c r="V6620"/>
      <c r="W6620"/>
      <c r="X6620"/>
      <c r="Y6620"/>
      <c r="Z6620"/>
      <c r="AA6620"/>
      <c r="AB6620"/>
      <c r="AC6620"/>
      <c r="AD6620"/>
      <c r="AE6620"/>
      <c r="AF6620"/>
      <c r="AG6620"/>
      <c r="AH6620"/>
      <c r="AI6620"/>
      <c r="AJ6620"/>
      <c r="AK6620"/>
      <c r="AL6620"/>
      <c r="AM6620"/>
      <c r="AN6620"/>
      <c r="AO6620"/>
      <c r="AP6620"/>
      <c r="AQ6620"/>
      <c r="AR6620"/>
      <c r="AS6620"/>
      <c r="AT6620"/>
      <c r="AU6620"/>
      <c r="AV6620"/>
      <c r="AW6620"/>
      <c r="AX6620"/>
      <c r="AY6620"/>
      <c r="AZ6620"/>
      <c r="BA6620"/>
      <c r="BB6620"/>
      <c r="BC6620"/>
      <c r="BD6620"/>
      <c r="BE6620"/>
      <c r="BF6620"/>
      <c r="BG6620"/>
      <c r="BH6620"/>
      <c r="BI6620"/>
      <c r="BJ6620"/>
      <c r="BK6620"/>
      <c r="BL6620"/>
      <c r="BM6620"/>
      <c r="BN6620"/>
      <c r="BO6620"/>
      <c r="BP6620"/>
      <c r="BQ6620"/>
      <c r="BR6620"/>
      <c r="BS6620"/>
      <c r="BT6620"/>
      <c r="BU6620"/>
      <c r="BV6620"/>
      <c r="BW6620"/>
      <c r="BX6620"/>
      <c r="BY6620"/>
      <c r="BZ6620"/>
      <c r="CA6620"/>
      <c r="CB6620"/>
      <c r="CC6620"/>
      <c r="CD6620"/>
      <c r="CE6620"/>
      <c r="CF6620"/>
      <c r="CG6620"/>
      <c r="CH6620"/>
      <c r="CI6620"/>
      <c r="CJ6620"/>
      <c r="CK6620"/>
      <c r="CL6620"/>
      <c r="CM6620"/>
      <c r="CN6620"/>
      <c r="CO6620"/>
      <c r="CP6620"/>
      <c r="CQ6620"/>
      <c r="CR6620"/>
      <c r="CS6620"/>
      <c r="CT6620"/>
      <c r="CU6620"/>
      <c r="CV6620"/>
    </row>
    <row r="6621" spans="10:100" x14ac:dyDescent="0.25">
      <c r="J6621"/>
      <c r="K6621"/>
      <c r="L6621"/>
      <c r="M6621"/>
      <c r="N6621"/>
      <c r="O6621"/>
      <c r="P6621"/>
      <c r="Q6621"/>
      <c r="R6621"/>
      <c r="S6621"/>
      <c r="T6621"/>
      <c r="U6621"/>
      <c r="V6621"/>
      <c r="W6621"/>
      <c r="X6621"/>
      <c r="Y6621"/>
      <c r="Z6621"/>
      <c r="AA6621"/>
      <c r="AB6621"/>
      <c r="AC6621"/>
      <c r="AD6621"/>
      <c r="AE6621"/>
      <c r="AF6621"/>
      <c r="AG6621"/>
      <c r="AH6621"/>
      <c r="AI6621"/>
      <c r="AJ6621"/>
      <c r="AK6621"/>
      <c r="AL6621"/>
      <c r="AM6621"/>
      <c r="AN6621"/>
      <c r="AO6621"/>
      <c r="AP6621"/>
      <c r="AQ6621"/>
      <c r="AR6621"/>
      <c r="AS6621"/>
      <c r="AT6621"/>
      <c r="AU6621"/>
      <c r="AV6621"/>
      <c r="AW6621"/>
      <c r="AX6621"/>
      <c r="AY6621"/>
      <c r="AZ6621"/>
      <c r="BA6621"/>
      <c r="BB6621"/>
      <c r="BC6621"/>
      <c r="BD6621"/>
      <c r="BE6621"/>
      <c r="BF6621"/>
      <c r="BG6621"/>
      <c r="BH6621"/>
      <c r="BI6621"/>
      <c r="BJ6621"/>
      <c r="BK6621"/>
      <c r="BL6621"/>
      <c r="BM6621"/>
      <c r="BN6621"/>
      <c r="BO6621"/>
      <c r="BP6621"/>
      <c r="BQ6621"/>
      <c r="BR6621"/>
      <c r="BS6621"/>
      <c r="BT6621"/>
      <c r="BU6621"/>
      <c r="BV6621"/>
      <c r="BW6621"/>
      <c r="BX6621"/>
      <c r="BY6621"/>
      <c r="BZ6621"/>
      <c r="CA6621"/>
      <c r="CB6621"/>
      <c r="CC6621"/>
      <c r="CD6621"/>
      <c r="CE6621"/>
      <c r="CF6621"/>
      <c r="CG6621"/>
      <c r="CH6621"/>
      <c r="CI6621"/>
      <c r="CJ6621"/>
      <c r="CK6621"/>
      <c r="CL6621"/>
      <c r="CM6621"/>
      <c r="CN6621"/>
      <c r="CO6621"/>
      <c r="CP6621"/>
      <c r="CQ6621"/>
      <c r="CR6621"/>
      <c r="CS6621"/>
      <c r="CT6621"/>
      <c r="CU6621"/>
      <c r="CV6621"/>
    </row>
    <row r="6622" spans="10:100" x14ac:dyDescent="0.25">
      <c r="J6622"/>
      <c r="K6622"/>
      <c r="L6622"/>
      <c r="M6622"/>
      <c r="N6622"/>
      <c r="O6622"/>
      <c r="P6622"/>
      <c r="Q6622"/>
      <c r="R6622"/>
      <c r="S6622"/>
      <c r="T6622"/>
      <c r="U6622"/>
      <c r="V6622"/>
      <c r="W6622"/>
      <c r="X6622"/>
      <c r="Y6622"/>
      <c r="Z6622"/>
      <c r="AA6622"/>
      <c r="AB6622"/>
      <c r="AC6622"/>
      <c r="AD6622"/>
      <c r="AE6622"/>
      <c r="AF6622"/>
      <c r="AG6622"/>
      <c r="AH6622"/>
      <c r="AI6622"/>
      <c r="AJ6622"/>
      <c r="AK6622"/>
      <c r="AL6622"/>
      <c r="AM6622"/>
      <c r="AN6622"/>
      <c r="AO6622"/>
      <c r="AP6622"/>
      <c r="AQ6622"/>
      <c r="AR6622"/>
      <c r="AS6622"/>
      <c r="AT6622"/>
      <c r="AU6622"/>
      <c r="AV6622"/>
      <c r="AW6622"/>
      <c r="AX6622"/>
      <c r="AY6622"/>
      <c r="AZ6622"/>
      <c r="BA6622"/>
      <c r="BB6622"/>
      <c r="BC6622"/>
      <c r="BD6622"/>
      <c r="BE6622"/>
      <c r="BF6622"/>
      <c r="BG6622"/>
      <c r="BH6622"/>
      <c r="BI6622"/>
      <c r="BJ6622"/>
      <c r="BK6622"/>
      <c r="BL6622"/>
      <c r="BM6622"/>
      <c r="BN6622"/>
      <c r="BO6622"/>
      <c r="BP6622"/>
      <c r="BQ6622"/>
      <c r="BR6622"/>
      <c r="BS6622"/>
      <c r="BT6622"/>
      <c r="BU6622"/>
      <c r="BV6622"/>
      <c r="BW6622"/>
      <c r="BX6622"/>
      <c r="BY6622"/>
      <c r="BZ6622"/>
      <c r="CA6622"/>
      <c r="CB6622"/>
      <c r="CC6622"/>
      <c r="CD6622"/>
      <c r="CE6622"/>
      <c r="CF6622"/>
      <c r="CG6622"/>
      <c r="CH6622"/>
      <c r="CI6622"/>
      <c r="CJ6622"/>
      <c r="CK6622"/>
      <c r="CL6622"/>
      <c r="CM6622"/>
      <c r="CN6622"/>
      <c r="CO6622"/>
      <c r="CP6622"/>
      <c r="CQ6622"/>
      <c r="CR6622"/>
      <c r="CS6622"/>
      <c r="CT6622"/>
      <c r="CU6622"/>
      <c r="CV6622"/>
    </row>
    <row r="6623" spans="10:100" x14ac:dyDescent="0.25">
      <c r="J6623"/>
      <c r="K6623"/>
      <c r="L6623"/>
      <c r="M6623"/>
      <c r="N6623"/>
      <c r="O6623"/>
      <c r="P6623"/>
      <c r="Q6623"/>
      <c r="R6623"/>
      <c r="S6623"/>
      <c r="T6623"/>
      <c r="U6623"/>
      <c r="V6623"/>
      <c r="W6623"/>
      <c r="X6623"/>
      <c r="Y6623"/>
      <c r="Z6623"/>
      <c r="AA6623"/>
      <c r="AB6623"/>
      <c r="AC6623"/>
      <c r="AD6623"/>
      <c r="AE6623"/>
      <c r="AF6623"/>
      <c r="AG6623"/>
      <c r="AH6623"/>
      <c r="AI6623"/>
      <c r="AJ6623"/>
      <c r="AK6623"/>
      <c r="AL6623"/>
      <c r="AM6623"/>
      <c r="AN6623"/>
      <c r="AO6623"/>
      <c r="AP6623"/>
      <c r="AQ6623"/>
      <c r="AR6623"/>
      <c r="AS6623"/>
      <c r="AT6623"/>
      <c r="AU6623"/>
      <c r="AV6623"/>
      <c r="AW6623"/>
      <c r="AX6623"/>
      <c r="AY6623"/>
      <c r="AZ6623"/>
      <c r="BA6623"/>
      <c r="BB6623"/>
      <c r="BC6623"/>
      <c r="BD6623"/>
      <c r="BE6623"/>
      <c r="BF6623"/>
      <c r="BG6623"/>
      <c r="BH6623"/>
      <c r="BI6623"/>
      <c r="BJ6623"/>
      <c r="BK6623"/>
      <c r="BL6623"/>
      <c r="BM6623"/>
      <c r="BN6623"/>
      <c r="BO6623"/>
      <c r="BP6623"/>
      <c r="BQ6623"/>
      <c r="BR6623"/>
      <c r="BS6623"/>
      <c r="BT6623"/>
      <c r="BU6623"/>
      <c r="BV6623"/>
      <c r="BW6623"/>
      <c r="BX6623"/>
      <c r="BY6623"/>
      <c r="BZ6623"/>
      <c r="CA6623"/>
      <c r="CB6623"/>
      <c r="CC6623"/>
      <c r="CD6623"/>
      <c r="CE6623"/>
      <c r="CF6623"/>
      <c r="CG6623"/>
      <c r="CH6623"/>
      <c r="CI6623"/>
      <c r="CJ6623"/>
      <c r="CK6623"/>
      <c r="CL6623"/>
      <c r="CM6623"/>
      <c r="CN6623"/>
      <c r="CO6623"/>
      <c r="CP6623"/>
      <c r="CQ6623"/>
      <c r="CR6623"/>
      <c r="CS6623"/>
      <c r="CT6623"/>
      <c r="CU6623"/>
      <c r="CV6623"/>
    </row>
    <row r="6624" spans="10:100" x14ac:dyDescent="0.25">
      <c r="J6624"/>
      <c r="K6624"/>
      <c r="L6624"/>
      <c r="M6624"/>
      <c r="N6624"/>
      <c r="O6624"/>
      <c r="P6624"/>
      <c r="Q6624"/>
      <c r="R6624"/>
      <c r="S6624"/>
      <c r="T6624"/>
      <c r="U6624"/>
      <c r="V6624"/>
      <c r="W6624"/>
      <c r="X6624"/>
      <c r="Y6624"/>
      <c r="Z6624"/>
      <c r="AA6624"/>
      <c r="AB6624"/>
      <c r="AC6624"/>
      <c r="AD6624"/>
      <c r="AE6624"/>
      <c r="AF6624"/>
      <c r="AG6624"/>
      <c r="AH6624"/>
      <c r="AI6624"/>
      <c r="AJ6624"/>
      <c r="AK6624"/>
      <c r="AL6624"/>
      <c r="AM6624"/>
      <c r="AN6624"/>
      <c r="AO6624"/>
      <c r="AP6624"/>
      <c r="AQ6624"/>
      <c r="AR6624"/>
      <c r="AS6624"/>
      <c r="AT6624"/>
      <c r="AU6624"/>
      <c r="AV6624"/>
      <c r="AW6624"/>
      <c r="AX6624"/>
      <c r="AY6624"/>
      <c r="AZ6624"/>
      <c r="BA6624"/>
      <c r="BB6624"/>
      <c r="BC6624"/>
      <c r="BD6624"/>
      <c r="BE6624"/>
      <c r="BF6624"/>
      <c r="BG6624"/>
      <c r="BH6624"/>
      <c r="BI6624"/>
      <c r="BJ6624"/>
      <c r="BK6624"/>
      <c r="BL6624"/>
      <c r="BM6624"/>
      <c r="BN6624"/>
      <c r="BO6624"/>
      <c r="BP6624"/>
      <c r="BQ6624"/>
      <c r="BR6624"/>
      <c r="BS6624"/>
      <c r="BT6624"/>
      <c r="BU6624"/>
      <c r="BV6624"/>
      <c r="BW6624"/>
      <c r="BX6624"/>
      <c r="BY6624"/>
      <c r="BZ6624"/>
      <c r="CA6624"/>
      <c r="CB6624"/>
      <c r="CC6624"/>
      <c r="CD6624"/>
      <c r="CE6624"/>
      <c r="CF6624"/>
      <c r="CG6624"/>
      <c r="CH6624"/>
      <c r="CI6624"/>
      <c r="CJ6624"/>
      <c r="CK6624"/>
      <c r="CL6624"/>
      <c r="CM6624"/>
      <c r="CN6624"/>
      <c r="CO6624"/>
      <c r="CP6624"/>
      <c r="CQ6624"/>
      <c r="CR6624"/>
      <c r="CS6624"/>
      <c r="CT6624"/>
      <c r="CU6624"/>
      <c r="CV6624"/>
    </row>
    <row r="6625" spans="10:100" x14ac:dyDescent="0.25">
      <c r="J6625"/>
      <c r="K6625"/>
      <c r="L6625"/>
      <c r="M6625"/>
      <c r="N6625"/>
      <c r="O6625"/>
      <c r="P6625"/>
      <c r="Q6625"/>
      <c r="R6625"/>
      <c r="S6625"/>
      <c r="T6625"/>
      <c r="U6625"/>
      <c r="V6625"/>
      <c r="W6625"/>
      <c r="X6625"/>
      <c r="Y6625"/>
      <c r="Z6625"/>
      <c r="AA6625"/>
      <c r="AB6625"/>
      <c r="AC6625"/>
      <c r="AD6625"/>
      <c r="AE6625"/>
      <c r="AF6625"/>
      <c r="AG6625"/>
      <c r="AH6625"/>
      <c r="AI6625"/>
      <c r="AJ6625"/>
      <c r="AK6625"/>
      <c r="AL6625"/>
      <c r="AM6625"/>
      <c r="AN6625"/>
      <c r="AO6625"/>
      <c r="AP6625"/>
      <c r="AQ6625"/>
      <c r="AR6625"/>
      <c r="AS6625"/>
      <c r="AT6625"/>
      <c r="AU6625"/>
      <c r="AV6625"/>
      <c r="AW6625"/>
      <c r="AX6625"/>
      <c r="AY6625"/>
      <c r="AZ6625"/>
      <c r="BA6625"/>
      <c r="BB6625"/>
      <c r="BC6625"/>
      <c r="BD6625"/>
      <c r="BE6625"/>
      <c r="BF6625"/>
      <c r="BG6625"/>
      <c r="BH6625"/>
      <c r="BI6625"/>
      <c r="BJ6625"/>
      <c r="BK6625"/>
      <c r="BL6625"/>
      <c r="BM6625"/>
      <c r="BN6625"/>
      <c r="BO6625"/>
      <c r="BP6625"/>
      <c r="BQ6625"/>
      <c r="BR6625"/>
      <c r="BS6625"/>
      <c r="BT6625"/>
      <c r="BU6625"/>
      <c r="BV6625"/>
      <c r="BW6625"/>
      <c r="BX6625"/>
      <c r="BY6625"/>
      <c r="BZ6625"/>
      <c r="CA6625"/>
      <c r="CB6625"/>
      <c r="CC6625"/>
      <c r="CD6625"/>
      <c r="CE6625"/>
      <c r="CF6625"/>
      <c r="CG6625"/>
      <c r="CH6625"/>
      <c r="CI6625"/>
      <c r="CJ6625"/>
      <c r="CK6625"/>
      <c r="CL6625"/>
      <c r="CM6625"/>
      <c r="CN6625"/>
      <c r="CO6625"/>
      <c r="CP6625"/>
      <c r="CQ6625"/>
      <c r="CR6625"/>
      <c r="CS6625"/>
      <c r="CT6625"/>
      <c r="CU6625"/>
      <c r="CV6625"/>
    </row>
    <row r="6626" spans="10:100" x14ac:dyDescent="0.25">
      <c r="J6626"/>
      <c r="K6626"/>
      <c r="L6626"/>
      <c r="M6626"/>
      <c r="N6626"/>
      <c r="O6626"/>
      <c r="P6626"/>
      <c r="Q6626"/>
      <c r="R6626"/>
      <c r="S6626"/>
      <c r="T6626"/>
      <c r="U6626"/>
      <c r="V6626"/>
      <c r="W6626"/>
      <c r="X6626"/>
      <c r="Y6626"/>
      <c r="Z6626"/>
      <c r="AA6626"/>
      <c r="AB6626"/>
      <c r="AC6626"/>
      <c r="AD6626"/>
      <c r="AE6626"/>
      <c r="AF6626"/>
      <c r="AG6626"/>
      <c r="AH6626"/>
      <c r="AI6626"/>
      <c r="AJ6626"/>
      <c r="AK6626"/>
      <c r="AL6626"/>
      <c r="AM6626"/>
      <c r="AN6626"/>
      <c r="AO6626"/>
      <c r="AP6626"/>
      <c r="AQ6626"/>
      <c r="AR6626"/>
      <c r="AS6626"/>
      <c r="AT6626"/>
      <c r="AU6626"/>
      <c r="AV6626"/>
      <c r="AW6626"/>
      <c r="AX6626"/>
      <c r="AY6626"/>
      <c r="AZ6626"/>
      <c r="BA6626"/>
      <c r="BB6626"/>
      <c r="BC6626"/>
      <c r="BD6626"/>
      <c r="BE6626"/>
      <c r="BF6626"/>
      <c r="BG6626"/>
      <c r="BH6626"/>
      <c r="BI6626"/>
      <c r="BJ6626"/>
      <c r="BK6626"/>
      <c r="BL6626"/>
      <c r="BM6626"/>
      <c r="BN6626"/>
      <c r="BO6626"/>
      <c r="BP6626"/>
      <c r="BQ6626"/>
      <c r="BR6626"/>
      <c r="BS6626"/>
      <c r="BT6626"/>
      <c r="BU6626"/>
      <c r="BV6626"/>
      <c r="BW6626"/>
      <c r="BX6626"/>
      <c r="BY6626"/>
      <c r="BZ6626"/>
      <c r="CA6626"/>
      <c r="CB6626"/>
      <c r="CC6626"/>
      <c r="CD6626"/>
      <c r="CE6626"/>
      <c r="CF6626"/>
      <c r="CG6626"/>
      <c r="CH6626"/>
      <c r="CI6626"/>
      <c r="CJ6626"/>
      <c r="CK6626"/>
      <c r="CL6626"/>
      <c r="CM6626"/>
      <c r="CN6626"/>
      <c r="CO6626"/>
      <c r="CP6626"/>
      <c r="CQ6626"/>
      <c r="CR6626"/>
      <c r="CS6626"/>
      <c r="CT6626"/>
      <c r="CU6626"/>
      <c r="CV6626"/>
    </row>
    <row r="6627" spans="10:100" x14ac:dyDescent="0.25">
      <c r="J6627"/>
      <c r="K6627"/>
      <c r="L6627"/>
      <c r="M6627"/>
      <c r="N6627"/>
      <c r="O6627"/>
      <c r="P6627"/>
      <c r="Q6627"/>
      <c r="R6627"/>
      <c r="S6627"/>
      <c r="T6627"/>
      <c r="U6627"/>
      <c r="V6627"/>
      <c r="W6627"/>
      <c r="X6627"/>
      <c r="Y6627"/>
      <c r="Z6627"/>
      <c r="AA6627"/>
      <c r="AB6627"/>
      <c r="AC6627"/>
      <c r="AD6627"/>
      <c r="AE6627"/>
      <c r="AF6627"/>
      <c r="AG6627"/>
      <c r="AH6627"/>
      <c r="AI6627"/>
      <c r="AJ6627"/>
      <c r="AK6627"/>
      <c r="AL6627"/>
      <c r="AM6627"/>
      <c r="AN6627"/>
      <c r="AO6627"/>
      <c r="AP6627"/>
      <c r="AQ6627"/>
      <c r="AR6627"/>
      <c r="AS6627"/>
      <c r="AT6627"/>
      <c r="AU6627"/>
      <c r="AV6627"/>
      <c r="AW6627"/>
      <c r="AX6627"/>
      <c r="AY6627"/>
      <c r="AZ6627"/>
      <c r="BA6627"/>
      <c r="BB6627"/>
      <c r="BC6627"/>
      <c r="BD6627"/>
      <c r="BE6627"/>
      <c r="BF6627"/>
      <c r="BG6627"/>
      <c r="BH6627"/>
      <c r="BI6627"/>
      <c r="BJ6627"/>
      <c r="BK6627"/>
      <c r="BL6627"/>
      <c r="BM6627"/>
      <c r="BN6627"/>
      <c r="BO6627"/>
      <c r="BP6627"/>
      <c r="BQ6627"/>
      <c r="BR6627"/>
      <c r="BS6627"/>
      <c r="BT6627"/>
      <c r="BU6627"/>
      <c r="BV6627"/>
      <c r="BW6627"/>
      <c r="BX6627"/>
      <c r="BY6627"/>
      <c r="BZ6627"/>
      <c r="CA6627"/>
      <c r="CB6627"/>
      <c r="CC6627"/>
      <c r="CD6627"/>
      <c r="CE6627"/>
      <c r="CF6627"/>
      <c r="CG6627"/>
      <c r="CH6627"/>
      <c r="CI6627"/>
      <c r="CJ6627"/>
      <c r="CK6627"/>
      <c r="CL6627"/>
      <c r="CM6627"/>
      <c r="CN6627"/>
      <c r="CO6627"/>
      <c r="CP6627"/>
      <c r="CQ6627"/>
      <c r="CR6627"/>
      <c r="CS6627"/>
      <c r="CT6627"/>
      <c r="CU6627"/>
      <c r="CV6627"/>
    </row>
    <row r="6628" spans="10:100" x14ac:dyDescent="0.25">
      <c r="J6628"/>
      <c r="K6628"/>
      <c r="L6628"/>
      <c r="M6628"/>
      <c r="N6628"/>
      <c r="O6628"/>
      <c r="P6628"/>
      <c r="Q6628"/>
      <c r="R6628"/>
      <c r="S6628"/>
      <c r="T6628"/>
      <c r="U6628"/>
      <c r="V6628"/>
      <c r="W6628"/>
      <c r="X6628"/>
      <c r="Y6628"/>
      <c r="Z6628"/>
      <c r="AA6628"/>
      <c r="AB6628"/>
      <c r="AC6628"/>
      <c r="AD6628"/>
      <c r="AE6628"/>
      <c r="AF6628"/>
      <c r="AG6628"/>
      <c r="AH6628"/>
      <c r="AI6628"/>
      <c r="AJ6628"/>
      <c r="AK6628"/>
      <c r="AL6628"/>
      <c r="AM6628"/>
      <c r="AN6628"/>
      <c r="AO6628"/>
      <c r="AP6628"/>
      <c r="AQ6628"/>
      <c r="AR6628"/>
      <c r="AS6628"/>
      <c r="AT6628"/>
      <c r="AU6628"/>
      <c r="AV6628"/>
      <c r="AW6628"/>
      <c r="AX6628"/>
      <c r="AY6628"/>
      <c r="AZ6628"/>
      <c r="BA6628"/>
      <c r="BB6628"/>
      <c r="BC6628"/>
      <c r="BD6628"/>
      <c r="BE6628"/>
      <c r="BF6628"/>
      <c r="BG6628"/>
      <c r="BH6628"/>
      <c r="BI6628"/>
      <c r="BJ6628"/>
      <c r="BK6628"/>
      <c r="BL6628"/>
      <c r="BM6628"/>
      <c r="BN6628"/>
      <c r="BO6628"/>
      <c r="BP6628"/>
      <c r="BQ6628"/>
      <c r="BR6628"/>
      <c r="BS6628"/>
      <c r="BT6628"/>
      <c r="BU6628"/>
      <c r="BV6628"/>
      <c r="BW6628"/>
      <c r="BX6628"/>
      <c r="BY6628"/>
      <c r="BZ6628"/>
      <c r="CA6628"/>
      <c r="CB6628"/>
      <c r="CC6628"/>
      <c r="CD6628"/>
      <c r="CE6628"/>
      <c r="CF6628"/>
      <c r="CG6628"/>
      <c r="CH6628"/>
      <c r="CI6628"/>
      <c r="CJ6628"/>
      <c r="CK6628"/>
      <c r="CL6628"/>
      <c r="CM6628"/>
      <c r="CN6628"/>
      <c r="CO6628"/>
      <c r="CP6628"/>
      <c r="CQ6628"/>
      <c r="CR6628"/>
      <c r="CS6628"/>
      <c r="CT6628"/>
      <c r="CU6628"/>
      <c r="CV6628"/>
    </row>
    <row r="6629" spans="10:100" x14ac:dyDescent="0.25">
      <c r="J6629"/>
      <c r="K6629"/>
      <c r="L6629"/>
      <c r="M6629"/>
      <c r="N6629"/>
      <c r="O6629"/>
      <c r="P6629"/>
      <c r="Q6629"/>
      <c r="R6629"/>
      <c r="S6629"/>
      <c r="T6629"/>
      <c r="U6629"/>
      <c r="V6629"/>
      <c r="W6629"/>
      <c r="X6629"/>
      <c r="Y6629"/>
      <c r="Z6629"/>
      <c r="AA6629"/>
      <c r="AB6629"/>
      <c r="AC6629"/>
      <c r="AD6629"/>
      <c r="AE6629"/>
      <c r="AF6629"/>
      <c r="AG6629"/>
      <c r="AH6629"/>
      <c r="AI6629"/>
      <c r="AJ6629"/>
      <c r="AK6629"/>
      <c r="AL6629"/>
      <c r="AM6629"/>
      <c r="AN6629"/>
      <c r="AO6629"/>
      <c r="AP6629"/>
      <c r="AQ6629"/>
      <c r="AR6629"/>
      <c r="AS6629"/>
      <c r="AT6629"/>
      <c r="AU6629"/>
      <c r="AV6629"/>
      <c r="AW6629"/>
      <c r="AX6629"/>
      <c r="AY6629"/>
      <c r="AZ6629"/>
      <c r="BA6629"/>
      <c r="BB6629"/>
      <c r="BC6629"/>
      <c r="BD6629"/>
      <c r="BE6629"/>
      <c r="BF6629"/>
      <c r="BG6629"/>
      <c r="BH6629"/>
      <c r="BI6629"/>
      <c r="BJ6629"/>
      <c r="BK6629"/>
      <c r="BL6629"/>
      <c r="BM6629"/>
      <c r="BN6629"/>
      <c r="BO6629"/>
      <c r="BP6629"/>
      <c r="BQ6629"/>
      <c r="BR6629"/>
      <c r="BS6629"/>
      <c r="BT6629"/>
      <c r="BU6629"/>
      <c r="BV6629"/>
      <c r="BW6629"/>
      <c r="BX6629"/>
      <c r="BY6629"/>
      <c r="BZ6629"/>
      <c r="CA6629"/>
      <c r="CB6629"/>
      <c r="CC6629"/>
      <c r="CD6629"/>
      <c r="CE6629"/>
      <c r="CF6629"/>
      <c r="CG6629"/>
      <c r="CH6629"/>
      <c r="CI6629"/>
      <c r="CJ6629"/>
      <c r="CK6629"/>
      <c r="CL6629"/>
      <c r="CM6629"/>
      <c r="CN6629"/>
      <c r="CO6629"/>
      <c r="CP6629"/>
      <c r="CQ6629"/>
      <c r="CR6629"/>
      <c r="CS6629"/>
      <c r="CT6629"/>
      <c r="CU6629"/>
      <c r="CV6629"/>
    </row>
    <row r="6630" spans="10:100" x14ac:dyDescent="0.25">
      <c r="J6630"/>
      <c r="K6630"/>
      <c r="L6630"/>
      <c r="M6630"/>
      <c r="N6630"/>
      <c r="O6630"/>
      <c r="P6630"/>
      <c r="Q6630"/>
      <c r="R6630"/>
      <c r="S6630"/>
      <c r="T6630"/>
      <c r="U6630"/>
      <c r="V6630"/>
      <c r="W6630"/>
      <c r="X6630"/>
      <c r="Y6630"/>
      <c r="Z6630"/>
      <c r="AA6630"/>
      <c r="AB6630"/>
      <c r="AC6630"/>
      <c r="AD6630"/>
      <c r="AE6630"/>
      <c r="AF6630"/>
      <c r="AG6630"/>
      <c r="AH6630"/>
      <c r="AI6630"/>
      <c r="AJ6630"/>
      <c r="AK6630"/>
      <c r="AL6630"/>
      <c r="AM6630"/>
      <c r="AN6630"/>
      <c r="AO6630"/>
      <c r="AP6630"/>
      <c r="AQ6630"/>
      <c r="AR6630"/>
      <c r="AS6630"/>
      <c r="AT6630"/>
      <c r="AU6630"/>
      <c r="AV6630"/>
      <c r="AW6630"/>
      <c r="AX6630"/>
      <c r="AY6630"/>
      <c r="AZ6630"/>
      <c r="BA6630"/>
      <c r="BB6630"/>
      <c r="BC6630"/>
      <c r="BD6630"/>
      <c r="BE6630"/>
      <c r="BF6630"/>
      <c r="BG6630"/>
      <c r="BH6630"/>
      <c r="BI6630"/>
      <c r="BJ6630"/>
      <c r="BK6630"/>
      <c r="BL6630"/>
      <c r="BM6630"/>
      <c r="BN6630"/>
      <c r="BO6630"/>
      <c r="BP6630"/>
      <c r="BQ6630"/>
      <c r="BR6630"/>
      <c r="BS6630"/>
      <c r="BT6630"/>
      <c r="BU6630"/>
      <c r="BV6630"/>
      <c r="BW6630"/>
      <c r="BX6630"/>
      <c r="BY6630"/>
      <c r="BZ6630"/>
      <c r="CA6630"/>
      <c r="CB6630"/>
      <c r="CC6630"/>
      <c r="CD6630"/>
      <c r="CE6630"/>
      <c r="CF6630"/>
      <c r="CG6630"/>
      <c r="CH6630"/>
      <c r="CI6630"/>
      <c r="CJ6630"/>
      <c r="CK6630"/>
      <c r="CL6630"/>
      <c r="CM6630"/>
      <c r="CN6630"/>
      <c r="CO6630"/>
      <c r="CP6630"/>
      <c r="CQ6630"/>
      <c r="CR6630"/>
      <c r="CS6630"/>
      <c r="CT6630"/>
      <c r="CU6630"/>
      <c r="CV6630"/>
    </row>
    <row r="6631" spans="10:100" x14ac:dyDescent="0.25">
      <c r="J6631"/>
      <c r="K6631"/>
      <c r="L6631"/>
      <c r="M6631"/>
      <c r="N6631"/>
      <c r="O6631"/>
      <c r="P6631"/>
      <c r="Q6631"/>
      <c r="R6631"/>
      <c r="S6631"/>
      <c r="T6631"/>
      <c r="U6631"/>
      <c r="V6631"/>
      <c r="W6631"/>
      <c r="X6631"/>
      <c r="Y6631"/>
      <c r="Z6631"/>
      <c r="AA6631"/>
      <c r="AB6631"/>
      <c r="AC6631"/>
      <c r="AD6631"/>
      <c r="AE6631"/>
      <c r="AF6631"/>
      <c r="AG6631"/>
      <c r="AH6631"/>
      <c r="AI6631"/>
      <c r="AJ6631"/>
      <c r="AK6631"/>
      <c r="AL6631"/>
      <c r="AM6631"/>
      <c r="AN6631"/>
      <c r="AO6631"/>
      <c r="AP6631"/>
      <c r="AQ6631"/>
      <c r="AR6631"/>
      <c r="AS6631"/>
      <c r="AT6631"/>
      <c r="AU6631"/>
      <c r="AV6631"/>
      <c r="AW6631"/>
      <c r="AX6631"/>
      <c r="AY6631"/>
      <c r="AZ6631"/>
      <c r="BA6631"/>
      <c r="BB6631"/>
      <c r="BC6631"/>
      <c r="BD6631"/>
      <c r="BE6631"/>
      <c r="BF6631"/>
      <c r="BG6631"/>
      <c r="BH6631"/>
      <c r="BI6631"/>
      <c r="BJ6631"/>
      <c r="BK6631"/>
      <c r="BL6631"/>
      <c r="BM6631"/>
      <c r="BN6631"/>
      <c r="BO6631"/>
      <c r="BP6631"/>
      <c r="BQ6631"/>
      <c r="BR6631"/>
      <c r="BS6631"/>
      <c r="BT6631"/>
      <c r="BU6631"/>
      <c r="BV6631"/>
      <c r="BW6631"/>
      <c r="BX6631"/>
      <c r="BY6631"/>
      <c r="BZ6631"/>
      <c r="CA6631"/>
      <c r="CB6631"/>
      <c r="CC6631"/>
      <c r="CD6631"/>
      <c r="CE6631"/>
      <c r="CF6631"/>
      <c r="CG6631"/>
      <c r="CH6631"/>
      <c r="CI6631"/>
      <c r="CJ6631"/>
      <c r="CK6631"/>
      <c r="CL6631"/>
      <c r="CM6631"/>
      <c r="CN6631"/>
      <c r="CO6631"/>
      <c r="CP6631"/>
      <c r="CQ6631"/>
      <c r="CR6631"/>
      <c r="CS6631"/>
      <c r="CT6631"/>
      <c r="CU6631"/>
      <c r="CV6631"/>
    </row>
    <row r="6632" spans="10:100" x14ac:dyDescent="0.25">
      <c r="J6632"/>
      <c r="K6632"/>
      <c r="L6632"/>
      <c r="M6632"/>
      <c r="N6632"/>
      <c r="O6632"/>
      <c r="P6632"/>
      <c r="Q6632"/>
      <c r="R6632"/>
      <c r="S6632"/>
      <c r="T6632"/>
      <c r="U6632"/>
      <c r="V6632"/>
      <c r="W6632"/>
      <c r="X6632"/>
      <c r="Y6632"/>
      <c r="Z6632"/>
      <c r="AA6632"/>
      <c r="AB6632"/>
      <c r="AC6632"/>
      <c r="AD6632"/>
      <c r="AE6632"/>
      <c r="AF6632"/>
      <c r="AG6632"/>
      <c r="AH6632"/>
      <c r="AI6632"/>
      <c r="AJ6632"/>
      <c r="AK6632"/>
      <c r="AL6632"/>
      <c r="AM6632"/>
      <c r="AN6632"/>
      <c r="AO6632"/>
      <c r="AP6632"/>
      <c r="AQ6632"/>
      <c r="AR6632"/>
      <c r="AS6632"/>
      <c r="AT6632"/>
      <c r="AU6632"/>
      <c r="AV6632"/>
      <c r="AW6632"/>
      <c r="AX6632"/>
      <c r="AY6632"/>
      <c r="AZ6632"/>
      <c r="BA6632"/>
      <c r="BB6632"/>
      <c r="BC6632"/>
      <c r="BD6632"/>
      <c r="BE6632"/>
      <c r="BF6632"/>
      <c r="BG6632"/>
      <c r="BH6632"/>
      <c r="BI6632"/>
      <c r="BJ6632"/>
      <c r="BK6632"/>
      <c r="BL6632"/>
      <c r="BM6632"/>
      <c r="BN6632"/>
      <c r="BO6632"/>
      <c r="BP6632"/>
      <c r="BQ6632"/>
      <c r="BR6632"/>
      <c r="BS6632"/>
      <c r="BT6632"/>
      <c r="BU6632"/>
      <c r="BV6632"/>
      <c r="BW6632"/>
      <c r="BX6632"/>
      <c r="BY6632"/>
      <c r="BZ6632"/>
      <c r="CA6632"/>
      <c r="CB6632"/>
      <c r="CC6632"/>
      <c r="CD6632"/>
      <c r="CE6632"/>
      <c r="CF6632"/>
      <c r="CG6632"/>
      <c r="CH6632"/>
      <c r="CI6632"/>
      <c r="CJ6632"/>
      <c r="CK6632"/>
      <c r="CL6632"/>
      <c r="CM6632"/>
      <c r="CN6632"/>
      <c r="CO6632"/>
      <c r="CP6632"/>
      <c r="CQ6632"/>
      <c r="CR6632"/>
      <c r="CS6632"/>
      <c r="CT6632"/>
      <c r="CU6632"/>
      <c r="CV6632"/>
    </row>
    <row r="6633" spans="10:100" x14ac:dyDescent="0.25">
      <c r="J6633"/>
      <c r="K6633"/>
      <c r="L6633"/>
      <c r="M6633"/>
      <c r="N6633"/>
      <c r="O6633"/>
      <c r="P6633"/>
      <c r="Q6633"/>
      <c r="R6633"/>
      <c r="S6633"/>
      <c r="T6633"/>
      <c r="U6633"/>
      <c r="V6633"/>
      <c r="W6633"/>
      <c r="X6633"/>
      <c r="Y6633"/>
      <c r="Z6633"/>
      <c r="AA6633"/>
      <c r="AB6633"/>
      <c r="AC6633"/>
      <c r="AD6633"/>
      <c r="AE6633"/>
      <c r="AF6633"/>
      <c r="AG6633"/>
      <c r="AH6633"/>
      <c r="AI6633"/>
      <c r="AJ6633"/>
      <c r="AK6633"/>
      <c r="AL6633"/>
      <c r="AM6633"/>
      <c r="AN6633"/>
      <c r="AO6633"/>
      <c r="AP6633"/>
      <c r="AQ6633"/>
      <c r="AR6633"/>
      <c r="AS6633"/>
      <c r="AT6633"/>
      <c r="AU6633"/>
      <c r="AV6633"/>
      <c r="AW6633"/>
      <c r="AX6633"/>
      <c r="AY6633"/>
      <c r="AZ6633"/>
      <c r="BA6633"/>
      <c r="BB6633"/>
      <c r="BC6633"/>
      <c r="BD6633"/>
      <c r="BE6633"/>
      <c r="BF6633"/>
      <c r="BG6633"/>
      <c r="BH6633"/>
      <c r="BI6633"/>
      <c r="BJ6633"/>
      <c r="BK6633"/>
      <c r="BL6633"/>
      <c r="BM6633"/>
      <c r="BN6633"/>
      <c r="BO6633"/>
      <c r="BP6633"/>
      <c r="BQ6633"/>
      <c r="BR6633"/>
      <c r="BS6633"/>
      <c r="BT6633"/>
      <c r="BU6633"/>
      <c r="BV6633"/>
      <c r="BW6633"/>
      <c r="BX6633"/>
      <c r="BY6633"/>
      <c r="BZ6633"/>
      <c r="CA6633"/>
      <c r="CB6633"/>
      <c r="CC6633"/>
      <c r="CD6633"/>
      <c r="CE6633"/>
      <c r="CF6633"/>
      <c r="CG6633"/>
      <c r="CH6633"/>
      <c r="CI6633"/>
      <c r="CJ6633"/>
      <c r="CK6633"/>
      <c r="CL6633"/>
      <c r="CM6633"/>
      <c r="CN6633"/>
      <c r="CO6633"/>
      <c r="CP6633"/>
      <c r="CQ6633"/>
      <c r="CR6633"/>
      <c r="CS6633"/>
      <c r="CT6633"/>
      <c r="CU6633"/>
      <c r="CV6633"/>
    </row>
    <row r="6634" spans="10:100" x14ac:dyDescent="0.25">
      <c r="J6634"/>
      <c r="K6634"/>
      <c r="L6634"/>
      <c r="M6634"/>
      <c r="N6634"/>
      <c r="O6634"/>
      <c r="P6634"/>
      <c r="Q6634"/>
      <c r="R6634"/>
      <c r="S6634"/>
      <c r="T6634"/>
      <c r="U6634"/>
      <c r="V6634"/>
      <c r="W6634"/>
      <c r="X6634"/>
      <c r="Y6634"/>
      <c r="Z6634"/>
      <c r="AA6634"/>
      <c r="AB6634"/>
      <c r="AC6634"/>
      <c r="AD6634"/>
      <c r="AE6634"/>
      <c r="AF6634"/>
      <c r="AG6634"/>
      <c r="AH6634"/>
      <c r="AI6634"/>
      <c r="AJ6634"/>
      <c r="AK6634"/>
      <c r="AL6634"/>
      <c r="AM6634"/>
      <c r="AN6634"/>
      <c r="AO6634"/>
      <c r="AP6634"/>
      <c r="AQ6634"/>
      <c r="AR6634"/>
      <c r="AS6634"/>
      <c r="AT6634"/>
      <c r="AU6634"/>
      <c r="AV6634"/>
      <c r="AW6634"/>
      <c r="AX6634"/>
      <c r="AY6634"/>
      <c r="AZ6634"/>
      <c r="BA6634"/>
      <c r="BB6634"/>
      <c r="BC6634"/>
      <c r="BD6634"/>
      <c r="BE6634"/>
      <c r="BF6634"/>
      <c r="BG6634"/>
      <c r="BH6634"/>
      <c r="BI6634"/>
      <c r="BJ6634"/>
      <c r="BK6634"/>
      <c r="BL6634"/>
      <c r="BM6634"/>
      <c r="BN6634"/>
      <c r="BO6634"/>
      <c r="BP6634"/>
      <c r="BQ6634"/>
      <c r="BR6634"/>
      <c r="BS6634"/>
      <c r="BT6634"/>
      <c r="BU6634"/>
      <c r="BV6634"/>
      <c r="BW6634"/>
      <c r="BX6634"/>
      <c r="BY6634"/>
      <c r="BZ6634"/>
      <c r="CA6634"/>
      <c r="CB6634"/>
      <c r="CC6634"/>
      <c r="CD6634"/>
      <c r="CE6634"/>
      <c r="CF6634"/>
      <c r="CG6634"/>
      <c r="CH6634"/>
      <c r="CI6634"/>
      <c r="CJ6634"/>
      <c r="CK6634"/>
      <c r="CL6634"/>
      <c r="CM6634"/>
      <c r="CN6634"/>
      <c r="CO6634"/>
      <c r="CP6634"/>
      <c r="CQ6634"/>
      <c r="CR6634"/>
      <c r="CS6634"/>
      <c r="CT6634"/>
      <c r="CU6634"/>
      <c r="CV6634"/>
    </row>
    <row r="6635" spans="10:100" x14ac:dyDescent="0.25">
      <c r="J6635"/>
      <c r="K6635"/>
      <c r="L6635"/>
      <c r="M6635"/>
      <c r="N6635"/>
      <c r="O6635"/>
      <c r="P6635"/>
      <c r="Q6635"/>
      <c r="R6635"/>
      <c r="S6635"/>
      <c r="T6635"/>
      <c r="U6635"/>
      <c r="V6635"/>
      <c r="W6635"/>
      <c r="X6635"/>
      <c r="Y6635"/>
      <c r="Z6635"/>
      <c r="AA6635"/>
      <c r="AB6635"/>
      <c r="AC6635"/>
      <c r="AD6635"/>
      <c r="AE6635"/>
      <c r="AF6635"/>
      <c r="AG6635"/>
      <c r="AH6635"/>
      <c r="AI6635"/>
      <c r="AJ6635"/>
      <c r="AK6635"/>
      <c r="AL6635"/>
      <c r="AM6635"/>
      <c r="AN6635"/>
      <c r="AO6635"/>
      <c r="AP6635"/>
      <c r="AQ6635"/>
      <c r="AR6635"/>
      <c r="AS6635"/>
      <c r="AT6635"/>
      <c r="AU6635"/>
      <c r="AV6635"/>
      <c r="AW6635"/>
      <c r="AX6635"/>
      <c r="AY6635"/>
      <c r="AZ6635"/>
      <c r="BA6635"/>
      <c r="BB6635"/>
      <c r="BC6635"/>
      <c r="BD6635"/>
      <c r="BE6635"/>
      <c r="BF6635"/>
      <c r="BG6635"/>
      <c r="BH6635"/>
      <c r="BI6635"/>
      <c r="BJ6635"/>
      <c r="BK6635"/>
      <c r="BL6635"/>
      <c r="BM6635"/>
      <c r="BN6635"/>
      <c r="BO6635"/>
      <c r="BP6635"/>
      <c r="BQ6635"/>
      <c r="BR6635"/>
      <c r="BS6635"/>
      <c r="BT6635"/>
      <c r="BU6635"/>
      <c r="BV6635"/>
      <c r="BW6635"/>
      <c r="BX6635"/>
      <c r="BY6635"/>
      <c r="BZ6635"/>
      <c r="CA6635"/>
      <c r="CB6635"/>
      <c r="CC6635"/>
      <c r="CD6635"/>
      <c r="CE6635"/>
      <c r="CF6635"/>
      <c r="CG6635"/>
      <c r="CH6635"/>
      <c r="CI6635"/>
      <c r="CJ6635"/>
      <c r="CK6635"/>
      <c r="CL6635"/>
      <c r="CM6635"/>
      <c r="CN6635"/>
      <c r="CO6635"/>
      <c r="CP6635"/>
      <c r="CQ6635"/>
      <c r="CR6635"/>
      <c r="CS6635"/>
      <c r="CT6635"/>
      <c r="CU6635"/>
      <c r="CV6635"/>
    </row>
    <row r="6636" spans="10:100" x14ac:dyDescent="0.25">
      <c r="J6636"/>
      <c r="K6636"/>
      <c r="L6636"/>
      <c r="M6636"/>
      <c r="N6636"/>
      <c r="O6636"/>
      <c r="P6636"/>
      <c r="Q6636"/>
      <c r="R6636"/>
      <c r="S6636"/>
      <c r="T6636"/>
      <c r="U6636"/>
      <c r="V6636"/>
      <c r="W6636"/>
      <c r="X6636"/>
      <c r="Y6636"/>
      <c r="Z6636"/>
      <c r="AA6636"/>
      <c r="AB6636"/>
      <c r="AC6636"/>
      <c r="AD6636"/>
      <c r="AE6636"/>
      <c r="AF6636"/>
      <c r="AG6636"/>
      <c r="AH6636"/>
      <c r="AI6636"/>
      <c r="AJ6636"/>
      <c r="AK6636"/>
      <c r="AL6636"/>
      <c r="AM6636"/>
      <c r="AN6636"/>
      <c r="AO6636"/>
      <c r="AP6636"/>
      <c r="AQ6636"/>
      <c r="AR6636"/>
      <c r="AS6636"/>
      <c r="AT6636"/>
      <c r="AU6636"/>
      <c r="AV6636"/>
      <c r="AW6636"/>
      <c r="AX6636"/>
      <c r="AY6636"/>
      <c r="AZ6636"/>
      <c r="BA6636"/>
      <c r="BB6636"/>
      <c r="BC6636"/>
      <c r="BD6636"/>
      <c r="BE6636"/>
      <c r="BF6636"/>
      <c r="BG6636"/>
      <c r="BH6636"/>
      <c r="BI6636"/>
      <c r="BJ6636"/>
      <c r="BK6636"/>
      <c r="BL6636"/>
      <c r="BM6636"/>
      <c r="BN6636"/>
      <c r="BO6636"/>
      <c r="BP6636"/>
      <c r="BQ6636"/>
      <c r="BR6636"/>
      <c r="BS6636"/>
      <c r="BT6636"/>
      <c r="BU6636"/>
      <c r="BV6636"/>
      <c r="BW6636"/>
      <c r="BX6636"/>
      <c r="BY6636"/>
      <c r="BZ6636"/>
      <c r="CA6636"/>
      <c r="CB6636"/>
      <c r="CC6636"/>
      <c r="CD6636"/>
      <c r="CE6636"/>
      <c r="CF6636"/>
      <c r="CG6636"/>
      <c r="CH6636"/>
      <c r="CI6636"/>
      <c r="CJ6636"/>
      <c r="CK6636"/>
      <c r="CL6636"/>
      <c r="CM6636"/>
      <c r="CN6636"/>
      <c r="CO6636"/>
      <c r="CP6636"/>
      <c r="CQ6636"/>
      <c r="CR6636"/>
      <c r="CS6636"/>
      <c r="CT6636"/>
      <c r="CU6636"/>
      <c r="CV6636"/>
    </row>
    <row r="6637" spans="10:100" x14ac:dyDescent="0.25">
      <c r="J6637"/>
      <c r="K6637"/>
      <c r="L6637"/>
      <c r="M6637"/>
      <c r="N6637"/>
      <c r="O6637"/>
      <c r="P6637"/>
      <c r="Q6637"/>
      <c r="R6637"/>
      <c r="S6637"/>
      <c r="T6637"/>
      <c r="U6637"/>
      <c r="V6637"/>
      <c r="W6637"/>
      <c r="X6637"/>
      <c r="Y6637"/>
      <c r="Z6637"/>
      <c r="AA6637"/>
      <c r="AB6637"/>
      <c r="AC6637"/>
      <c r="AD6637"/>
      <c r="AE6637"/>
      <c r="AF6637"/>
      <c r="AG6637"/>
      <c r="AH6637"/>
      <c r="AI6637"/>
      <c r="AJ6637"/>
      <c r="AK6637"/>
      <c r="AL6637"/>
      <c r="AM6637"/>
      <c r="AN6637"/>
      <c r="AO6637"/>
      <c r="AP6637"/>
      <c r="AQ6637"/>
      <c r="AR6637"/>
      <c r="AS6637"/>
      <c r="AT6637"/>
      <c r="AU6637"/>
      <c r="AV6637"/>
      <c r="AW6637"/>
      <c r="AX6637"/>
      <c r="AY6637"/>
      <c r="AZ6637"/>
      <c r="BA6637"/>
      <c r="BB6637"/>
      <c r="BC6637"/>
      <c r="BD6637"/>
      <c r="BE6637"/>
      <c r="BF6637"/>
      <c r="BG6637"/>
      <c r="BH6637"/>
      <c r="BI6637"/>
      <c r="BJ6637"/>
      <c r="BK6637"/>
      <c r="BL6637"/>
      <c r="BM6637"/>
      <c r="BN6637"/>
      <c r="BO6637"/>
      <c r="BP6637"/>
      <c r="BQ6637"/>
      <c r="BR6637"/>
      <c r="BS6637"/>
      <c r="BT6637"/>
      <c r="BU6637"/>
      <c r="BV6637"/>
      <c r="BW6637"/>
      <c r="BX6637"/>
      <c r="BY6637"/>
      <c r="BZ6637"/>
      <c r="CA6637"/>
      <c r="CB6637"/>
      <c r="CC6637"/>
      <c r="CD6637"/>
      <c r="CE6637"/>
      <c r="CF6637"/>
      <c r="CG6637"/>
      <c r="CH6637"/>
      <c r="CI6637"/>
      <c r="CJ6637"/>
      <c r="CK6637"/>
      <c r="CL6637"/>
      <c r="CM6637"/>
      <c r="CN6637"/>
      <c r="CO6637"/>
      <c r="CP6637"/>
      <c r="CQ6637"/>
      <c r="CR6637"/>
      <c r="CS6637"/>
      <c r="CT6637"/>
      <c r="CU6637"/>
      <c r="CV6637"/>
    </row>
    <row r="6638" spans="10:100" x14ac:dyDescent="0.25">
      <c r="J6638"/>
      <c r="K6638"/>
      <c r="L6638"/>
      <c r="M6638"/>
      <c r="N6638"/>
      <c r="O6638"/>
      <c r="P6638"/>
      <c r="Q6638"/>
      <c r="R6638"/>
      <c r="S6638"/>
      <c r="T6638"/>
      <c r="U6638"/>
      <c r="V6638"/>
      <c r="W6638"/>
      <c r="X6638"/>
      <c r="Y6638"/>
      <c r="Z6638"/>
      <c r="AA6638"/>
      <c r="AB6638"/>
      <c r="AC6638"/>
      <c r="AD6638"/>
      <c r="AE6638"/>
      <c r="AF6638"/>
      <c r="AG6638"/>
      <c r="AH6638"/>
      <c r="AI6638"/>
      <c r="AJ6638"/>
      <c r="AK6638"/>
      <c r="AL6638"/>
      <c r="AM6638"/>
      <c r="AN6638"/>
      <c r="AO6638"/>
      <c r="AP6638"/>
      <c r="AQ6638"/>
      <c r="AR6638"/>
      <c r="AS6638"/>
      <c r="AT6638"/>
      <c r="AU6638"/>
      <c r="AV6638"/>
      <c r="AW6638"/>
      <c r="AX6638"/>
      <c r="AY6638"/>
      <c r="AZ6638"/>
      <c r="BA6638"/>
      <c r="BB6638"/>
      <c r="BC6638"/>
      <c r="BD6638"/>
      <c r="BE6638"/>
      <c r="BF6638"/>
      <c r="BG6638"/>
      <c r="BH6638"/>
      <c r="BI6638"/>
      <c r="BJ6638"/>
      <c r="BK6638"/>
      <c r="BL6638"/>
      <c r="BM6638"/>
      <c r="BN6638"/>
      <c r="BO6638"/>
      <c r="BP6638"/>
      <c r="BQ6638"/>
      <c r="BR6638"/>
      <c r="BS6638"/>
      <c r="BT6638"/>
      <c r="BU6638"/>
      <c r="BV6638"/>
      <c r="BW6638"/>
      <c r="BX6638"/>
      <c r="BY6638"/>
      <c r="BZ6638"/>
      <c r="CA6638"/>
      <c r="CB6638"/>
      <c r="CC6638"/>
      <c r="CD6638"/>
      <c r="CE6638"/>
      <c r="CF6638"/>
      <c r="CG6638"/>
      <c r="CH6638"/>
      <c r="CI6638"/>
      <c r="CJ6638"/>
      <c r="CK6638"/>
      <c r="CL6638"/>
      <c r="CM6638"/>
      <c r="CN6638"/>
      <c r="CO6638"/>
      <c r="CP6638"/>
      <c r="CQ6638"/>
      <c r="CR6638"/>
      <c r="CS6638"/>
      <c r="CT6638"/>
      <c r="CU6638"/>
      <c r="CV6638"/>
    </row>
    <row r="6639" spans="10:100" x14ac:dyDescent="0.25">
      <c r="J6639"/>
      <c r="K6639"/>
      <c r="L6639"/>
      <c r="M6639"/>
      <c r="N6639"/>
      <c r="O6639"/>
      <c r="P6639"/>
      <c r="Q6639"/>
      <c r="R6639"/>
      <c r="S6639"/>
      <c r="T6639"/>
      <c r="U6639"/>
      <c r="V6639"/>
      <c r="W6639"/>
      <c r="X6639"/>
      <c r="Y6639"/>
      <c r="Z6639"/>
      <c r="AA6639"/>
      <c r="AB6639"/>
      <c r="AC6639"/>
      <c r="AD6639"/>
      <c r="AE6639"/>
      <c r="AF6639"/>
      <c r="AG6639"/>
      <c r="AH6639"/>
      <c r="AI6639"/>
      <c r="AJ6639"/>
      <c r="AK6639"/>
      <c r="AL6639"/>
      <c r="AM6639"/>
      <c r="AN6639"/>
      <c r="AO6639"/>
      <c r="AP6639"/>
      <c r="AQ6639"/>
      <c r="AR6639"/>
      <c r="AS6639"/>
      <c r="AT6639"/>
      <c r="AU6639"/>
      <c r="AV6639"/>
      <c r="AW6639"/>
      <c r="AX6639"/>
      <c r="AY6639"/>
      <c r="AZ6639"/>
      <c r="BA6639"/>
      <c r="BB6639"/>
      <c r="BC6639"/>
      <c r="BD6639"/>
      <c r="BE6639"/>
      <c r="BF6639"/>
      <c r="BG6639"/>
      <c r="BH6639"/>
      <c r="BI6639"/>
      <c r="BJ6639"/>
      <c r="BK6639"/>
      <c r="BL6639"/>
      <c r="BM6639"/>
      <c r="BN6639"/>
      <c r="BO6639"/>
      <c r="BP6639"/>
      <c r="BQ6639"/>
      <c r="BR6639"/>
      <c r="BS6639"/>
      <c r="BT6639"/>
      <c r="BU6639"/>
      <c r="BV6639"/>
      <c r="BW6639"/>
      <c r="BX6639"/>
      <c r="BY6639"/>
      <c r="BZ6639"/>
      <c r="CA6639"/>
      <c r="CB6639"/>
      <c r="CC6639"/>
      <c r="CD6639"/>
      <c r="CE6639"/>
      <c r="CF6639"/>
      <c r="CG6639"/>
      <c r="CH6639"/>
      <c r="CI6639"/>
      <c r="CJ6639"/>
      <c r="CK6639"/>
      <c r="CL6639"/>
      <c r="CM6639"/>
      <c r="CN6639"/>
      <c r="CO6639"/>
      <c r="CP6639"/>
      <c r="CQ6639"/>
      <c r="CR6639"/>
      <c r="CS6639"/>
      <c r="CT6639"/>
      <c r="CU6639"/>
      <c r="CV6639"/>
    </row>
    <row r="6640" spans="10:100" x14ac:dyDescent="0.25">
      <c r="J6640"/>
      <c r="K6640"/>
      <c r="L6640"/>
      <c r="M6640"/>
      <c r="N6640"/>
      <c r="O6640"/>
      <c r="P6640"/>
      <c r="Q6640"/>
      <c r="R6640"/>
      <c r="S6640"/>
      <c r="T6640"/>
      <c r="U6640"/>
      <c r="V6640"/>
      <c r="W6640"/>
      <c r="X6640"/>
      <c r="Y6640"/>
      <c r="Z6640"/>
      <c r="AA6640"/>
      <c r="AB6640"/>
      <c r="AC6640"/>
      <c r="AD6640"/>
      <c r="AE6640"/>
      <c r="AF6640"/>
      <c r="AG6640"/>
      <c r="AH6640"/>
      <c r="AI6640"/>
      <c r="AJ6640"/>
      <c r="AK6640"/>
      <c r="AL6640"/>
      <c r="AM6640"/>
      <c r="AN6640"/>
      <c r="AO6640"/>
      <c r="AP6640"/>
      <c r="AQ6640"/>
      <c r="AR6640"/>
      <c r="AS6640"/>
      <c r="AT6640"/>
      <c r="AU6640"/>
      <c r="AV6640"/>
      <c r="AW6640"/>
      <c r="AX6640"/>
      <c r="AY6640"/>
      <c r="AZ6640"/>
      <c r="BA6640"/>
      <c r="BB6640"/>
      <c r="BC6640"/>
      <c r="BD6640"/>
      <c r="BE6640"/>
      <c r="BF6640"/>
      <c r="BG6640"/>
      <c r="BH6640"/>
      <c r="BI6640"/>
      <c r="BJ6640"/>
      <c r="BK6640"/>
      <c r="BL6640"/>
      <c r="BM6640"/>
      <c r="BN6640"/>
      <c r="BO6640"/>
      <c r="BP6640"/>
      <c r="BQ6640"/>
      <c r="BR6640"/>
      <c r="BS6640"/>
      <c r="BT6640"/>
      <c r="BU6640"/>
      <c r="BV6640"/>
      <c r="BW6640"/>
      <c r="BX6640"/>
      <c r="BY6640"/>
      <c r="BZ6640"/>
      <c r="CA6640"/>
      <c r="CB6640"/>
      <c r="CC6640"/>
      <c r="CD6640"/>
      <c r="CE6640"/>
      <c r="CF6640"/>
      <c r="CG6640"/>
      <c r="CH6640"/>
      <c r="CI6640"/>
      <c r="CJ6640"/>
      <c r="CK6640"/>
      <c r="CL6640"/>
      <c r="CM6640"/>
      <c r="CN6640"/>
      <c r="CO6640"/>
      <c r="CP6640"/>
      <c r="CQ6640"/>
      <c r="CR6640"/>
      <c r="CS6640"/>
      <c r="CT6640"/>
      <c r="CU6640"/>
      <c r="CV6640"/>
    </row>
    <row r="6641" spans="10:100" x14ac:dyDescent="0.25">
      <c r="J6641"/>
      <c r="K6641"/>
      <c r="L6641"/>
      <c r="M6641"/>
      <c r="N6641"/>
      <c r="O6641"/>
      <c r="P6641"/>
      <c r="Q6641"/>
      <c r="R6641"/>
      <c r="S6641"/>
      <c r="T6641"/>
      <c r="U6641"/>
      <c r="V6641"/>
      <c r="W6641"/>
      <c r="X6641"/>
      <c r="Y6641"/>
      <c r="Z6641"/>
      <c r="AA6641"/>
      <c r="AB6641"/>
      <c r="AC6641"/>
      <c r="AD6641"/>
      <c r="AE6641"/>
      <c r="AF6641"/>
      <c r="AG6641"/>
      <c r="AH6641"/>
      <c r="AI6641"/>
      <c r="AJ6641"/>
      <c r="AK6641"/>
      <c r="AL6641"/>
      <c r="AM6641"/>
      <c r="AN6641"/>
      <c r="AO6641"/>
      <c r="AP6641"/>
      <c r="AQ6641"/>
      <c r="AR6641"/>
      <c r="AS6641"/>
      <c r="AT6641"/>
      <c r="AU6641"/>
      <c r="AV6641"/>
      <c r="AW6641"/>
      <c r="AX6641"/>
      <c r="AY6641"/>
      <c r="AZ6641"/>
      <c r="BA6641"/>
      <c r="BB6641"/>
      <c r="BC6641"/>
      <c r="BD6641"/>
      <c r="BE6641"/>
      <c r="BF6641"/>
      <c r="BG6641"/>
      <c r="BH6641"/>
      <c r="BI6641"/>
      <c r="BJ6641"/>
      <c r="BK6641"/>
      <c r="BL6641"/>
      <c r="BM6641"/>
      <c r="BN6641"/>
      <c r="BO6641"/>
      <c r="BP6641"/>
      <c r="BQ6641"/>
      <c r="BR6641"/>
      <c r="BS6641"/>
      <c r="BT6641"/>
      <c r="BU6641"/>
      <c r="BV6641"/>
      <c r="BW6641"/>
      <c r="BX6641"/>
      <c r="BY6641"/>
      <c r="BZ6641"/>
      <c r="CA6641"/>
      <c r="CB6641"/>
      <c r="CC6641"/>
      <c r="CD6641"/>
      <c r="CE6641"/>
      <c r="CF6641"/>
      <c r="CG6641"/>
      <c r="CH6641"/>
      <c r="CI6641"/>
      <c r="CJ6641"/>
      <c r="CK6641"/>
      <c r="CL6641"/>
      <c r="CM6641"/>
      <c r="CN6641"/>
      <c r="CO6641"/>
      <c r="CP6641"/>
      <c r="CQ6641"/>
      <c r="CR6641"/>
      <c r="CS6641"/>
      <c r="CT6641"/>
      <c r="CU6641"/>
      <c r="CV6641"/>
    </row>
    <row r="6642" spans="10:100" x14ac:dyDescent="0.25">
      <c r="J6642"/>
      <c r="K6642"/>
      <c r="L6642"/>
      <c r="M6642"/>
      <c r="N6642"/>
      <c r="O6642"/>
      <c r="P6642"/>
      <c r="Q6642"/>
      <c r="R6642"/>
      <c r="S6642"/>
      <c r="T6642"/>
      <c r="U6642"/>
      <c r="V6642"/>
      <c r="W6642"/>
      <c r="X6642"/>
      <c r="Y6642"/>
      <c r="Z6642"/>
      <c r="AA6642"/>
      <c r="AB6642"/>
      <c r="AC6642"/>
      <c r="AD6642"/>
      <c r="AE6642"/>
      <c r="AF6642"/>
      <c r="AG6642"/>
      <c r="AH6642"/>
      <c r="AI6642"/>
      <c r="AJ6642"/>
      <c r="AK6642"/>
      <c r="AL6642"/>
      <c r="AM6642"/>
      <c r="AN6642"/>
      <c r="AO6642"/>
      <c r="AP6642"/>
      <c r="AQ6642"/>
      <c r="AR6642"/>
      <c r="AS6642"/>
      <c r="AT6642"/>
      <c r="AU6642"/>
      <c r="AV6642"/>
      <c r="AW6642"/>
      <c r="AX6642"/>
      <c r="AY6642"/>
      <c r="AZ6642"/>
      <c r="BA6642"/>
      <c r="BB6642"/>
      <c r="BC6642"/>
      <c r="BD6642"/>
      <c r="BE6642"/>
      <c r="BF6642"/>
      <c r="BG6642"/>
      <c r="BH6642"/>
      <c r="BI6642"/>
      <c r="BJ6642"/>
      <c r="BK6642"/>
      <c r="BL6642"/>
      <c r="BM6642"/>
      <c r="BN6642"/>
      <c r="BO6642"/>
      <c r="BP6642"/>
      <c r="BQ6642"/>
      <c r="BR6642"/>
      <c r="BS6642"/>
      <c r="BT6642"/>
      <c r="BU6642"/>
      <c r="BV6642"/>
      <c r="BW6642"/>
      <c r="BX6642"/>
      <c r="BY6642"/>
      <c r="BZ6642"/>
      <c r="CA6642"/>
      <c r="CB6642"/>
      <c r="CC6642"/>
      <c r="CD6642"/>
      <c r="CE6642"/>
      <c r="CF6642"/>
      <c r="CG6642"/>
      <c r="CH6642"/>
      <c r="CI6642"/>
      <c r="CJ6642"/>
      <c r="CK6642"/>
      <c r="CL6642"/>
      <c r="CM6642"/>
      <c r="CN6642"/>
      <c r="CO6642"/>
      <c r="CP6642"/>
      <c r="CQ6642"/>
      <c r="CR6642"/>
      <c r="CS6642"/>
      <c r="CT6642"/>
      <c r="CU6642"/>
      <c r="CV6642"/>
    </row>
    <row r="6643" spans="10:100" x14ac:dyDescent="0.25">
      <c r="J6643"/>
      <c r="K6643"/>
      <c r="L6643"/>
      <c r="M6643"/>
      <c r="N6643"/>
      <c r="O6643"/>
      <c r="P6643"/>
      <c r="Q6643"/>
      <c r="R6643"/>
      <c r="S6643"/>
      <c r="T6643"/>
      <c r="U6643"/>
      <c r="V6643"/>
      <c r="W6643"/>
      <c r="X6643"/>
      <c r="Y6643"/>
      <c r="Z6643"/>
      <c r="AA6643"/>
      <c r="AB6643"/>
      <c r="AC6643"/>
      <c r="AD6643"/>
      <c r="AE6643"/>
      <c r="AF6643"/>
      <c r="AG6643"/>
      <c r="AH6643"/>
      <c r="AI6643"/>
      <c r="AJ6643"/>
      <c r="AK6643"/>
      <c r="AL6643"/>
      <c r="AM6643"/>
      <c r="AN6643"/>
      <c r="AO6643"/>
      <c r="AP6643"/>
      <c r="AQ6643"/>
      <c r="AR6643"/>
      <c r="AS6643"/>
      <c r="AT6643"/>
      <c r="AU6643"/>
      <c r="AV6643"/>
      <c r="AW6643"/>
      <c r="AX6643"/>
      <c r="AY6643"/>
      <c r="AZ6643"/>
      <c r="BA6643"/>
      <c r="BB6643"/>
      <c r="BC6643"/>
      <c r="BD6643"/>
      <c r="BE6643"/>
      <c r="BF6643"/>
      <c r="BG6643"/>
      <c r="BH6643"/>
      <c r="BI6643"/>
      <c r="BJ6643"/>
      <c r="BK6643"/>
      <c r="BL6643"/>
      <c r="BM6643"/>
      <c r="BN6643"/>
      <c r="BO6643"/>
      <c r="BP6643"/>
      <c r="BQ6643"/>
      <c r="BR6643"/>
      <c r="BS6643"/>
      <c r="BT6643"/>
      <c r="BU6643"/>
      <c r="BV6643"/>
      <c r="BW6643"/>
      <c r="BX6643"/>
      <c r="BY6643"/>
      <c r="BZ6643"/>
      <c r="CA6643"/>
      <c r="CB6643"/>
      <c r="CC6643"/>
      <c r="CD6643"/>
      <c r="CE6643"/>
      <c r="CF6643"/>
      <c r="CG6643"/>
      <c r="CH6643"/>
      <c r="CI6643"/>
      <c r="CJ6643"/>
      <c r="CK6643"/>
      <c r="CL6643"/>
      <c r="CM6643"/>
      <c r="CN6643"/>
      <c r="CO6643"/>
      <c r="CP6643"/>
      <c r="CQ6643"/>
      <c r="CR6643"/>
      <c r="CS6643"/>
      <c r="CT6643"/>
      <c r="CU6643"/>
      <c r="CV6643"/>
    </row>
    <row r="6644" spans="10:100" x14ac:dyDescent="0.25">
      <c r="J6644"/>
      <c r="K6644"/>
      <c r="L6644"/>
      <c r="M6644"/>
      <c r="N6644"/>
      <c r="O6644"/>
      <c r="P6644"/>
      <c r="Q6644"/>
      <c r="R6644"/>
      <c r="S6644"/>
      <c r="T6644"/>
      <c r="U6644"/>
      <c r="V6644"/>
      <c r="W6644"/>
      <c r="X6644"/>
      <c r="Y6644"/>
      <c r="Z6644"/>
      <c r="AA6644"/>
      <c r="AB6644"/>
      <c r="AC6644"/>
      <c r="AD6644"/>
      <c r="AE6644"/>
      <c r="AF6644"/>
      <c r="AG6644"/>
      <c r="AH6644"/>
      <c r="AI6644"/>
      <c r="AJ6644"/>
      <c r="AK6644"/>
      <c r="AL6644"/>
      <c r="AM6644"/>
      <c r="AN6644"/>
      <c r="AO6644"/>
      <c r="AP6644"/>
      <c r="AQ6644"/>
      <c r="AR6644"/>
      <c r="AS6644"/>
      <c r="AT6644"/>
      <c r="AU6644"/>
      <c r="AV6644"/>
      <c r="AW6644"/>
      <c r="AX6644"/>
      <c r="AY6644"/>
      <c r="AZ6644"/>
      <c r="BA6644"/>
      <c r="BB6644"/>
      <c r="BC6644"/>
      <c r="BD6644"/>
      <c r="BE6644"/>
      <c r="BF6644"/>
      <c r="BG6644"/>
      <c r="BH6644"/>
      <c r="BI6644"/>
      <c r="BJ6644"/>
      <c r="BK6644"/>
      <c r="BL6644"/>
      <c r="BM6644"/>
      <c r="BN6644"/>
      <c r="BO6644"/>
      <c r="BP6644"/>
      <c r="BQ6644"/>
      <c r="BR6644"/>
      <c r="BS6644"/>
      <c r="BT6644"/>
      <c r="BU6644"/>
      <c r="BV6644"/>
      <c r="BW6644"/>
      <c r="BX6644"/>
      <c r="BY6644"/>
      <c r="BZ6644"/>
      <c r="CA6644"/>
      <c r="CB6644"/>
      <c r="CC6644"/>
      <c r="CD6644"/>
      <c r="CE6644"/>
      <c r="CF6644"/>
      <c r="CG6644"/>
      <c r="CH6644"/>
      <c r="CI6644"/>
      <c r="CJ6644"/>
      <c r="CK6644"/>
      <c r="CL6644"/>
      <c r="CM6644"/>
      <c r="CN6644"/>
      <c r="CO6644"/>
      <c r="CP6644"/>
      <c r="CQ6644"/>
      <c r="CR6644"/>
      <c r="CS6644"/>
      <c r="CT6644"/>
      <c r="CU6644"/>
      <c r="CV6644"/>
    </row>
    <row r="6645" spans="10:100" x14ac:dyDescent="0.25">
      <c r="J6645"/>
      <c r="K6645"/>
      <c r="L6645"/>
      <c r="M6645"/>
      <c r="N6645"/>
      <c r="O6645"/>
      <c r="P6645"/>
      <c r="Q6645"/>
      <c r="R6645"/>
      <c r="S6645"/>
      <c r="T6645"/>
      <c r="U6645"/>
      <c r="V6645"/>
      <c r="W6645"/>
      <c r="X6645"/>
      <c r="Y6645"/>
      <c r="Z6645"/>
      <c r="AA6645"/>
      <c r="AB6645"/>
      <c r="AC6645"/>
      <c r="AD6645"/>
      <c r="AE6645"/>
      <c r="AF6645"/>
      <c r="AG6645"/>
      <c r="AH6645"/>
      <c r="AI6645"/>
      <c r="AJ6645"/>
      <c r="AK6645"/>
      <c r="AL6645"/>
      <c r="AM6645"/>
      <c r="AN6645"/>
      <c r="AO6645"/>
      <c r="AP6645"/>
      <c r="AQ6645"/>
      <c r="AR6645"/>
      <c r="AS6645"/>
      <c r="AT6645"/>
      <c r="AU6645"/>
      <c r="AV6645"/>
      <c r="AW6645"/>
      <c r="AX6645"/>
      <c r="AY6645"/>
      <c r="AZ6645"/>
      <c r="BA6645"/>
      <c r="BB6645"/>
      <c r="BC6645"/>
      <c r="BD6645"/>
      <c r="BE6645"/>
      <c r="BF6645"/>
      <c r="BG6645"/>
      <c r="BH6645"/>
      <c r="BI6645"/>
      <c r="BJ6645"/>
      <c r="BK6645"/>
      <c r="BL6645"/>
      <c r="BM6645"/>
      <c r="BN6645"/>
      <c r="BO6645"/>
      <c r="BP6645"/>
      <c r="BQ6645"/>
      <c r="BR6645"/>
      <c r="BS6645"/>
      <c r="BT6645"/>
      <c r="BU6645"/>
      <c r="BV6645"/>
      <c r="BW6645"/>
      <c r="BX6645"/>
      <c r="BY6645"/>
      <c r="BZ6645"/>
      <c r="CA6645"/>
      <c r="CB6645"/>
      <c r="CC6645"/>
      <c r="CD6645"/>
      <c r="CE6645"/>
      <c r="CF6645"/>
      <c r="CG6645"/>
      <c r="CH6645"/>
      <c r="CI6645"/>
      <c r="CJ6645"/>
      <c r="CK6645"/>
      <c r="CL6645"/>
      <c r="CM6645"/>
      <c r="CN6645"/>
      <c r="CO6645"/>
      <c r="CP6645"/>
      <c r="CQ6645"/>
      <c r="CR6645"/>
      <c r="CS6645"/>
      <c r="CT6645"/>
      <c r="CU6645"/>
      <c r="CV6645"/>
    </row>
    <row r="6646" spans="10:100" x14ac:dyDescent="0.25">
      <c r="J6646"/>
      <c r="K6646"/>
      <c r="L6646"/>
      <c r="M6646"/>
      <c r="N6646"/>
      <c r="O6646"/>
      <c r="P6646"/>
      <c r="Q6646"/>
      <c r="R6646"/>
      <c r="S6646"/>
      <c r="T6646"/>
      <c r="U6646"/>
      <c r="V6646"/>
      <c r="W6646"/>
      <c r="X6646"/>
      <c r="Y6646"/>
      <c r="Z6646"/>
      <c r="AA6646"/>
      <c r="AB6646"/>
      <c r="AC6646"/>
      <c r="AD6646"/>
      <c r="AE6646"/>
      <c r="AF6646"/>
      <c r="AG6646"/>
      <c r="AH6646"/>
      <c r="AI6646"/>
      <c r="AJ6646"/>
      <c r="AK6646"/>
      <c r="AL6646"/>
      <c r="AM6646"/>
      <c r="AN6646"/>
      <c r="AO6646"/>
      <c r="AP6646"/>
      <c r="AQ6646"/>
      <c r="AR6646"/>
      <c r="AS6646"/>
      <c r="AT6646"/>
      <c r="AU6646"/>
      <c r="AV6646"/>
      <c r="AW6646"/>
      <c r="AX6646"/>
      <c r="AY6646"/>
      <c r="AZ6646"/>
      <c r="BA6646"/>
      <c r="BB6646"/>
      <c r="BC6646"/>
      <c r="BD6646"/>
      <c r="BE6646"/>
      <c r="BF6646"/>
      <c r="BG6646"/>
      <c r="BH6646"/>
      <c r="BI6646"/>
      <c r="BJ6646"/>
      <c r="BK6646"/>
      <c r="BL6646"/>
      <c r="BM6646"/>
      <c r="BN6646"/>
      <c r="BO6646"/>
      <c r="BP6646"/>
      <c r="BQ6646"/>
      <c r="BR6646"/>
      <c r="BS6646"/>
      <c r="BT6646"/>
      <c r="BU6646"/>
      <c r="BV6646"/>
      <c r="BW6646"/>
      <c r="BX6646"/>
      <c r="BY6646"/>
      <c r="BZ6646"/>
      <c r="CA6646"/>
      <c r="CB6646"/>
      <c r="CC6646"/>
      <c r="CD6646"/>
      <c r="CE6646"/>
      <c r="CF6646"/>
      <c r="CG6646"/>
      <c r="CH6646"/>
      <c r="CI6646"/>
      <c r="CJ6646"/>
      <c r="CK6646"/>
      <c r="CL6646"/>
      <c r="CM6646"/>
      <c r="CN6646"/>
      <c r="CO6646"/>
      <c r="CP6646"/>
      <c r="CQ6646"/>
      <c r="CR6646"/>
      <c r="CS6646"/>
      <c r="CT6646"/>
      <c r="CU6646"/>
      <c r="CV6646"/>
    </row>
    <row r="6647" spans="10:100" x14ac:dyDescent="0.25">
      <c r="J6647"/>
      <c r="K6647"/>
      <c r="L6647"/>
      <c r="M6647"/>
      <c r="N6647"/>
      <c r="O6647"/>
      <c r="P6647"/>
      <c r="Q6647"/>
      <c r="R6647"/>
      <c r="S6647"/>
      <c r="T6647"/>
      <c r="U6647"/>
      <c r="V6647"/>
      <c r="W6647"/>
      <c r="X6647"/>
      <c r="Y6647"/>
      <c r="Z6647"/>
      <c r="AA6647"/>
      <c r="AB6647"/>
      <c r="AC6647"/>
      <c r="AD6647"/>
      <c r="AE6647"/>
      <c r="AF6647"/>
      <c r="AG6647"/>
      <c r="AH6647"/>
      <c r="AI6647"/>
      <c r="AJ6647"/>
      <c r="AK6647"/>
      <c r="AL6647"/>
      <c r="AM6647"/>
      <c r="AN6647"/>
      <c r="AO6647"/>
      <c r="AP6647"/>
      <c r="AQ6647"/>
      <c r="AR6647"/>
      <c r="AS6647"/>
      <c r="AT6647"/>
      <c r="AU6647"/>
      <c r="AV6647"/>
      <c r="AW6647"/>
      <c r="AX6647"/>
      <c r="AY6647"/>
      <c r="AZ6647"/>
      <c r="BA6647"/>
      <c r="BB6647"/>
      <c r="BC6647"/>
      <c r="BD6647"/>
      <c r="BE6647"/>
      <c r="BF6647"/>
      <c r="BG6647"/>
      <c r="BH6647"/>
      <c r="BI6647"/>
      <c r="BJ6647"/>
      <c r="BK6647"/>
      <c r="BL6647"/>
      <c r="BM6647"/>
      <c r="BN6647"/>
      <c r="BO6647"/>
      <c r="BP6647"/>
      <c r="BQ6647"/>
      <c r="BR6647"/>
      <c r="BS6647"/>
      <c r="BT6647"/>
      <c r="BU6647"/>
      <c r="BV6647"/>
      <c r="BW6647"/>
      <c r="BX6647"/>
      <c r="BY6647"/>
      <c r="BZ6647"/>
      <c r="CA6647"/>
      <c r="CB6647"/>
      <c r="CC6647"/>
      <c r="CD6647"/>
      <c r="CE6647"/>
      <c r="CF6647"/>
      <c r="CG6647"/>
      <c r="CH6647"/>
      <c r="CI6647"/>
      <c r="CJ6647"/>
      <c r="CK6647"/>
      <c r="CL6647"/>
      <c r="CM6647"/>
      <c r="CN6647"/>
      <c r="CO6647"/>
      <c r="CP6647"/>
      <c r="CQ6647"/>
      <c r="CR6647"/>
      <c r="CS6647"/>
      <c r="CT6647"/>
      <c r="CU6647"/>
      <c r="CV6647"/>
    </row>
    <row r="6648" spans="10:100" x14ac:dyDescent="0.25">
      <c r="J6648"/>
      <c r="K6648"/>
      <c r="L6648"/>
      <c r="M6648"/>
      <c r="N6648"/>
      <c r="O6648"/>
      <c r="P6648"/>
      <c r="Q6648"/>
      <c r="R6648"/>
      <c r="S6648"/>
      <c r="T6648"/>
      <c r="U6648"/>
      <c r="V6648"/>
      <c r="W6648"/>
      <c r="X6648"/>
      <c r="Y6648"/>
      <c r="Z6648"/>
      <c r="AA6648"/>
      <c r="AB6648"/>
      <c r="AC6648"/>
      <c r="AD6648"/>
      <c r="AE6648"/>
      <c r="AF6648"/>
      <c r="AG6648"/>
      <c r="AH6648"/>
      <c r="AI6648"/>
      <c r="AJ6648"/>
      <c r="AK6648"/>
      <c r="AL6648"/>
      <c r="AM6648"/>
      <c r="AN6648"/>
      <c r="AO6648"/>
      <c r="AP6648"/>
      <c r="AQ6648"/>
      <c r="AR6648"/>
      <c r="AS6648"/>
      <c r="AT6648"/>
      <c r="AU6648"/>
      <c r="AV6648"/>
      <c r="AW6648"/>
      <c r="AX6648"/>
      <c r="AY6648"/>
      <c r="AZ6648"/>
      <c r="BA6648"/>
      <c r="BB6648"/>
      <c r="BC6648"/>
      <c r="BD6648"/>
      <c r="BE6648"/>
      <c r="BF6648"/>
      <c r="BG6648"/>
      <c r="BH6648"/>
      <c r="BI6648"/>
      <c r="BJ6648"/>
      <c r="BK6648"/>
      <c r="BL6648"/>
      <c r="BM6648"/>
      <c r="BN6648"/>
      <c r="BO6648"/>
      <c r="BP6648"/>
      <c r="BQ6648"/>
      <c r="BR6648"/>
      <c r="BS6648"/>
      <c r="BT6648"/>
      <c r="BU6648"/>
      <c r="BV6648"/>
      <c r="BW6648"/>
      <c r="BX6648"/>
      <c r="BY6648"/>
      <c r="BZ6648"/>
      <c r="CA6648"/>
      <c r="CB6648"/>
      <c r="CC6648"/>
      <c r="CD6648"/>
      <c r="CE6648"/>
      <c r="CF6648"/>
      <c r="CG6648"/>
      <c r="CH6648"/>
      <c r="CI6648"/>
      <c r="CJ6648"/>
      <c r="CK6648"/>
      <c r="CL6648"/>
      <c r="CM6648"/>
      <c r="CN6648"/>
      <c r="CO6648"/>
      <c r="CP6648"/>
      <c r="CQ6648"/>
      <c r="CR6648"/>
      <c r="CS6648"/>
      <c r="CT6648"/>
      <c r="CU6648"/>
      <c r="CV6648"/>
    </row>
    <row r="6649" spans="10:100" x14ac:dyDescent="0.25">
      <c r="J6649"/>
      <c r="K6649"/>
      <c r="L6649"/>
      <c r="M6649"/>
      <c r="N6649"/>
      <c r="O6649"/>
      <c r="P6649"/>
      <c r="Q6649"/>
      <c r="R6649"/>
      <c r="S6649"/>
      <c r="T6649"/>
      <c r="U6649"/>
      <c r="V6649"/>
      <c r="W6649"/>
      <c r="X6649"/>
      <c r="Y6649"/>
      <c r="Z6649"/>
      <c r="AA6649"/>
      <c r="AB6649"/>
      <c r="AC6649"/>
      <c r="AD6649"/>
      <c r="AE6649"/>
      <c r="AF6649"/>
      <c r="AG6649"/>
      <c r="AH6649"/>
      <c r="AI6649"/>
      <c r="AJ6649"/>
      <c r="AK6649"/>
      <c r="AL6649"/>
      <c r="AM6649"/>
      <c r="AN6649"/>
      <c r="AO6649"/>
      <c r="AP6649"/>
      <c r="AQ6649"/>
      <c r="AR6649"/>
      <c r="AS6649"/>
      <c r="AT6649"/>
      <c r="AU6649"/>
      <c r="AV6649"/>
      <c r="AW6649"/>
      <c r="AX6649"/>
      <c r="AY6649"/>
      <c r="AZ6649"/>
      <c r="BA6649"/>
      <c r="BB6649"/>
      <c r="BC6649"/>
      <c r="BD6649"/>
      <c r="BE6649"/>
      <c r="BF6649"/>
      <c r="BG6649"/>
      <c r="BH6649"/>
      <c r="BI6649"/>
      <c r="BJ6649"/>
      <c r="BK6649"/>
      <c r="BL6649"/>
      <c r="BM6649"/>
      <c r="BN6649"/>
      <c r="BO6649"/>
      <c r="BP6649"/>
      <c r="BQ6649"/>
      <c r="BR6649"/>
      <c r="BS6649"/>
      <c r="BT6649"/>
      <c r="BU6649"/>
      <c r="BV6649"/>
      <c r="BW6649"/>
      <c r="BX6649"/>
      <c r="BY6649"/>
      <c r="BZ6649"/>
      <c r="CA6649"/>
      <c r="CB6649"/>
      <c r="CC6649"/>
      <c r="CD6649"/>
      <c r="CE6649"/>
      <c r="CF6649"/>
      <c r="CG6649"/>
      <c r="CH6649"/>
      <c r="CI6649"/>
      <c r="CJ6649"/>
      <c r="CK6649"/>
      <c r="CL6649"/>
      <c r="CM6649"/>
      <c r="CN6649"/>
      <c r="CO6649"/>
      <c r="CP6649"/>
      <c r="CQ6649"/>
      <c r="CR6649"/>
      <c r="CS6649"/>
      <c r="CT6649"/>
      <c r="CU6649"/>
      <c r="CV6649"/>
    </row>
    <row r="6650" spans="10:100" x14ac:dyDescent="0.25">
      <c r="J6650"/>
      <c r="K6650"/>
      <c r="L6650"/>
      <c r="M6650"/>
      <c r="N6650"/>
      <c r="O6650"/>
      <c r="P6650"/>
      <c r="Q6650"/>
      <c r="R6650"/>
      <c r="S6650"/>
      <c r="T6650"/>
      <c r="U6650"/>
      <c r="V6650"/>
      <c r="W6650"/>
      <c r="X6650"/>
      <c r="Y6650"/>
      <c r="Z6650"/>
      <c r="AA6650"/>
      <c r="AB6650"/>
      <c r="AC6650"/>
      <c r="AD6650"/>
      <c r="AE6650"/>
      <c r="AF6650"/>
      <c r="AG6650"/>
      <c r="AH6650"/>
      <c r="AI6650"/>
      <c r="AJ6650"/>
      <c r="AK6650"/>
      <c r="AL6650"/>
      <c r="AM6650"/>
      <c r="AN6650"/>
      <c r="AO6650"/>
      <c r="AP6650"/>
      <c r="AQ6650"/>
      <c r="AR6650"/>
      <c r="AS6650"/>
      <c r="AT6650"/>
      <c r="AU6650"/>
      <c r="AV6650"/>
      <c r="AW6650"/>
      <c r="AX6650"/>
      <c r="AY6650"/>
      <c r="AZ6650"/>
      <c r="BA6650"/>
      <c r="BB6650"/>
      <c r="BC6650"/>
      <c r="BD6650"/>
      <c r="BE6650"/>
      <c r="BF6650"/>
      <c r="BG6650"/>
      <c r="BH6650"/>
      <c r="BI6650"/>
      <c r="BJ6650"/>
      <c r="BK6650"/>
      <c r="BL6650"/>
      <c r="BM6650"/>
      <c r="BN6650"/>
      <c r="BO6650"/>
      <c r="BP6650"/>
      <c r="BQ6650"/>
      <c r="BR6650"/>
      <c r="BS6650"/>
      <c r="BT6650"/>
      <c r="BU6650"/>
      <c r="BV6650"/>
      <c r="BW6650"/>
      <c r="BX6650"/>
      <c r="BY6650"/>
      <c r="BZ6650"/>
      <c r="CA6650"/>
      <c r="CB6650"/>
      <c r="CC6650"/>
      <c r="CD6650"/>
      <c r="CE6650"/>
      <c r="CF6650"/>
      <c r="CG6650"/>
      <c r="CH6650"/>
      <c r="CI6650"/>
      <c r="CJ6650"/>
      <c r="CK6650"/>
      <c r="CL6650"/>
      <c r="CM6650"/>
      <c r="CN6650"/>
      <c r="CO6650"/>
      <c r="CP6650"/>
      <c r="CQ6650"/>
      <c r="CR6650"/>
      <c r="CS6650"/>
      <c r="CT6650"/>
      <c r="CU6650"/>
      <c r="CV6650"/>
    </row>
    <row r="6651" spans="10:100" x14ac:dyDescent="0.25">
      <c r="J6651"/>
      <c r="K6651"/>
      <c r="L6651"/>
      <c r="M6651"/>
      <c r="N6651"/>
      <c r="O6651"/>
      <c r="P6651"/>
      <c r="Q6651"/>
      <c r="R6651"/>
      <c r="S6651"/>
      <c r="T6651"/>
      <c r="U6651"/>
      <c r="V6651"/>
      <c r="W6651"/>
      <c r="X6651"/>
      <c r="Y6651"/>
      <c r="Z6651"/>
      <c r="AA6651"/>
      <c r="AB6651"/>
      <c r="AC6651"/>
      <c r="AD6651"/>
      <c r="AE6651"/>
      <c r="AF6651"/>
      <c r="AG6651"/>
      <c r="AH6651"/>
      <c r="AI6651"/>
      <c r="AJ6651"/>
      <c r="AK6651"/>
      <c r="AL6651"/>
      <c r="AM6651"/>
      <c r="AN6651"/>
      <c r="AO6651"/>
      <c r="AP6651"/>
      <c r="AQ6651"/>
      <c r="AR6651"/>
      <c r="AS6651"/>
      <c r="AT6651"/>
      <c r="AU6651"/>
      <c r="AV6651"/>
      <c r="AW6651"/>
      <c r="AX6651"/>
      <c r="AY6651"/>
      <c r="AZ6651"/>
      <c r="BA6651"/>
      <c r="BB6651"/>
      <c r="BC6651"/>
      <c r="BD6651"/>
      <c r="BE6651"/>
      <c r="BF6651"/>
      <c r="BG6651"/>
      <c r="BH6651"/>
      <c r="BI6651"/>
      <c r="BJ6651"/>
      <c r="BK6651"/>
      <c r="BL6651"/>
      <c r="BM6651"/>
      <c r="BN6651"/>
      <c r="BO6651"/>
      <c r="BP6651"/>
      <c r="BQ6651"/>
      <c r="BR6651"/>
      <c r="BS6651"/>
      <c r="BT6651"/>
      <c r="BU6651"/>
      <c r="BV6651"/>
      <c r="BW6651"/>
      <c r="BX6651"/>
      <c r="BY6651"/>
      <c r="BZ6651"/>
      <c r="CA6651"/>
      <c r="CB6651"/>
      <c r="CC6651"/>
      <c r="CD6651"/>
      <c r="CE6651"/>
      <c r="CF6651"/>
      <c r="CG6651"/>
      <c r="CH6651"/>
      <c r="CI6651"/>
      <c r="CJ6651"/>
      <c r="CK6651"/>
      <c r="CL6651"/>
      <c r="CM6651"/>
      <c r="CN6651"/>
      <c r="CO6651"/>
      <c r="CP6651"/>
      <c r="CQ6651"/>
      <c r="CR6651"/>
      <c r="CS6651"/>
      <c r="CT6651"/>
      <c r="CU6651"/>
      <c r="CV6651"/>
    </row>
    <row r="6652" spans="10:100" x14ac:dyDescent="0.25">
      <c r="J6652"/>
      <c r="K6652"/>
      <c r="L6652"/>
      <c r="M6652"/>
      <c r="N6652"/>
      <c r="O6652"/>
      <c r="P6652"/>
      <c r="Q6652"/>
      <c r="R6652"/>
      <c r="S6652"/>
      <c r="T6652"/>
      <c r="U6652"/>
      <c r="V6652"/>
      <c r="W6652"/>
      <c r="X6652"/>
      <c r="Y6652"/>
      <c r="Z6652"/>
      <c r="AA6652"/>
      <c r="AB6652"/>
      <c r="AC6652"/>
      <c r="AD6652"/>
      <c r="AE6652"/>
      <c r="AF6652"/>
      <c r="AG6652"/>
      <c r="AH6652"/>
      <c r="AI6652"/>
      <c r="AJ6652"/>
      <c r="AK6652"/>
      <c r="AL6652"/>
      <c r="AM6652"/>
      <c r="AN6652"/>
      <c r="AO6652"/>
      <c r="AP6652"/>
      <c r="AQ6652"/>
      <c r="AR6652"/>
      <c r="AS6652"/>
      <c r="AT6652"/>
      <c r="AU6652"/>
      <c r="AV6652"/>
      <c r="AW6652"/>
      <c r="AX6652"/>
      <c r="AY6652"/>
      <c r="AZ6652"/>
      <c r="BA6652"/>
      <c r="BB6652"/>
      <c r="BC6652"/>
      <c r="BD6652"/>
      <c r="BE6652"/>
      <c r="BF6652"/>
      <c r="BG6652"/>
      <c r="BH6652"/>
      <c r="BI6652"/>
      <c r="BJ6652"/>
      <c r="BK6652"/>
      <c r="BL6652"/>
      <c r="BM6652"/>
      <c r="BN6652"/>
      <c r="BO6652"/>
      <c r="BP6652"/>
      <c r="BQ6652"/>
      <c r="BR6652"/>
      <c r="BS6652"/>
      <c r="BT6652"/>
      <c r="BU6652"/>
      <c r="BV6652"/>
      <c r="BW6652"/>
      <c r="BX6652"/>
      <c r="BY6652"/>
      <c r="BZ6652"/>
      <c r="CA6652"/>
      <c r="CB6652"/>
      <c r="CC6652"/>
      <c r="CD6652"/>
      <c r="CE6652"/>
      <c r="CF6652"/>
      <c r="CG6652"/>
      <c r="CH6652"/>
      <c r="CI6652"/>
      <c r="CJ6652"/>
      <c r="CK6652"/>
      <c r="CL6652"/>
      <c r="CM6652"/>
      <c r="CN6652"/>
      <c r="CO6652"/>
      <c r="CP6652"/>
      <c r="CQ6652"/>
      <c r="CR6652"/>
      <c r="CS6652"/>
      <c r="CT6652"/>
      <c r="CU6652"/>
      <c r="CV6652"/>
    </row>
    <row r="6653" spans="10:100" x14ac:dyDescent="0.25">
      <c r="J6653"/>
      <c r="K6653"/>
      <c r="L6653"/>
      <c r="M6653"/>
      <c r="N6653"/>
      <c r="O6653"/>
      <c r="P6653"/>
      <c r="Q6653"/>
      <c r="R6653"/>
      <c r="S6653"/>
      <c r="T6653"/>
      <c r="U6653"/>
      <c r="V6653"/>
      <c r="W6653"/>
      <c r="X6653"/>
      <c r="Y6653"/>
      <c r="Z6653"/>
      <c r="AA6653"/>
      <c r="AB6653"/>
      <c r="AC6653"/>
      <c r="AD6653"/>
      <c r="AE6653"/>
      <c r="AF6653"/>
      <c r="AG6653"/>
      <c r="AH6653"/>
      <c r="AI6653"/>
      <c r="AJ6653"/>
      <c r="AK6653"/>
      <c r="AL6653"/>
      <c r="AM6653"/>
      <c r="AN6653"/>
      <c r="AO6653"/>
      <c r="AP6653"/>
      <c r="AQ6653"/>
      <c r="AR6653"/>
      <c r="AS6653"/>
      <c r="AT6653"/>
      <c r="AU6653"/>
      <c r="AV6653"/>
      <c r="AW6653"/>
      <c r="AX6653"/>
      <c r="AY6653"/>
      <c r="AZ6653"/>
      <c r="BA6653"/>
      <c r="BB6653"/>
      <c r="BC6653"/>
      <c r="BD6653"/>
      <c r="BE6653"/>
      <c r="BF6653"/>
      <c r="BG6653"/>
      <c r="BH6653"/>
      <c r="BI6653"/>
      <c r="BJ6653"/>
      <c r="BK6653"/>
      <c r="BL6653"/>
      <c r="BM6653"/>
      <c r="BN6653"/>
      <c r="BO6653"/>
      <c r="BP6653"/>
      <c r="BQ6653"/>
      <c r="BR6653"/>
      <c r="BS6653"/>
      <c r="BT6653"/>
      <c r="BU6653"/>
      <c r="BV6653"/>
      <c r="BW6653"/>
      <c r="BX6653"/>
      <c r="BY6653"/>
      <c r="BZ6653"/>
      <c r="CA6653"/>
      <c r="CB6653"/>
      <c r="CC6653"/>
      <c r="CD6653"/>
      <c r="CE6653"/>
      <c r="CF6653"/>
      <c r="CG6653"/>
      <c r="CH6653"/>
      <c r="CI6653"/>
      <c r="CJ6653"/>
      <c r="CK6653"/>
      <c r="CL6653"/>
      <c r="CM6653"/>
      <c r="CN6653"/>
      <c r="CO6653"/>
      <c r="CP6653"/>
      <c r="CQ6653"/>
      <c r="CR6653"/>
      <c r="CS6653"/>
      <c r="CT6653"/>
      <c r="CU6653"/>
      <c r="CV6653"/>
    </row>
    <row r="6654" spans="10:100" x14ac:dyDescent="0.25">
      <c r="J6654"/>
      <c r="K6654"/>
      <c r="L6654"/>
      <c r="M6654"/>
      <c r="N6654"/>
      <c r="O6654"/>
      <c r="P6654"/>
      <c r="Q6654"/>
      <c r="R6654"/>
      <c r="S6654"/>
      <c r="T6654"/>
      <c r="U6654"/>
      <c r="V6654"/>
      <c r="W6654"/>
      <c r="X6654"/>
      <c r="Y6654"/>
      <c r="Z6654"/>
      <c r="AA6654"/>
      <c r="AB6654"/>
      <c r="AC6654"/>
      <c r="AD6654"/>
      <c r="AE6654"/>
      <c r="AF6654"/>
      <c r="AG6654"/>
      <c r="AH6654"/>
      <c r="AI6654"/>
      <c r="AJ6654"/>
      <c r="AK6654"/>
      <c r="AL6654"/>
      <c r="AM6654"/>
      <c r="AN6654"/>
      <c r="AO6654"/>
      <c r="AP6654"/>
      <c r="AQ6654"/>
      <c r="AR6654"/>
      <c r="AS6654"/>
      <c r="AT6654"/>
      <c r="AU6654"/>
      <c r="AV6654"/>
      <c r="AW6654"/>
      <c r="AX6654"/>
      <c r="AY6654"/>
      <c r="AZ6654"/>
      <c r="BA6654"/>
      <c r="BB6654"/>
      <c r="BC6654"/>
      <c r="BD6654"/>
      <c r="BE6654"/>
      <c r="BF6654"/>
      <c r="BG6654"/>
      <c r="BH6654"/>
      <c r="BI6654"/>
      <c r="BJ6654"/>
      <c r="BK6654"/>
      <c r="BL6654"/>
      <c r="BM6654"/>
      <c r="BN6654"/>
      <c r="BO6654"/>
      <c r="BP6654"/>
      <c r="BQ6654"/>
      <c r="BR6654"/>
      <c r="BS6654"/>
      <c r="BT6654"/>
      <c r="BU6654"/>
      <c r="BV6654"/>
      <c r="BW6654"/>
      <c r="BX6654"/>
      <c r="BY6654"/>
      <c r="BZ6654"/>
      <c r="CA6654"/>
      <c r="CB6654"/>
      <c r="CC6654"/>
      <c r="CD6654"/>
      <c r="CE6654"/>
      <c r="CF6654"/>
      <c r="CG6654"/>
      <c r="CH6654"/>
      <c r="CI6654"/>
      <c r="CJ6654"/>
      <c r="CK6654"/>
      <c r="CL6654"/>
      <c r="CM6654"/>
      <c r="CN6654"/>
      <c r="CO6654"/>
      <c r="CP6654"/>
      <c r="CQ6654"/>
      <c r="CR6654"/>
      <c r="CS6654"/>
      <c r="CT6654"/>
      <c r="CU6654"/>
      <c r="CV6654"/>
    </row>
    <row r="6655" spans="10:100" x14ac:dyDescent="0.25">
      <c r="J6655"/>
      <c r="K6655"/>
      <c r="L6655"/>
      <c r="M6655"/>
      <c r="N6655"/>
      <c r="O6655"/>
      <c r="P6655"/>
      <c r="Q6655"/>
      <c r="R6655"/>
      <c r="S6655"/>
      <c r="T6655"/>
      <c r="U6655"/>
      <c r="V6655"/>
      <c r="W6655"/>
      <c r="X6655"/>
      <c r="Y6655"/>
      <c r="Z6655"/>
      <c r="AA6655"/>
      <c r="AB6655"/>
      <c r="AC6655"/>
      <c r="AD6655"/>
      <c r="AE6655"/>
      <c r="AF6655"/>
      <c r="AG6655"/>
      <c r="AH6655"/>
      <c r="AI6655"/>
      <c r="AJ6655"/>
      <c r="AK6655"/>
      <c r="AL6655"/>
      <c r="AM6655"/>
      <c r="AN6655"/>
      <c r="AO6655"/>
      <c r="AP6655"/>
      <c r="AQ6655"/>
      <c r="AR6655"/>
      <c r="AS6655"/>
      <c r="AT6655"/>
      <c r="AU6655"/>
      <c r="AV6655"/>
      <c r="AW6655"/>
      <c r="AX6655"/>
      <c r="AY6655"/>
      <c r="AZ6655"/>
      <c r="BA6655"/>
      <c r="BB6655"/>
      <c r="BC6655"/>
      <c r="BD6655"/>
      <c r="BE6655"/>
      <c r="BF6655"/>
      <c r="BG6655"/>
      <c r="BH6655"/>
      <c r="BI6655"/>
      <c r="BJ6655"/>
      <c r="BK6655"/>
      <c r="BL6655"/>
      <c r="BM6655"/>
      <c r="BN6655"/>
      <c r="BO6655"/>
      <c r="BP6655"/>
      <c r="BQ6655"/>
      <c r="BR6655"/>
      <c r="BS6655"/>
      <c r="BT6655"/>
      <c r="BU6655"/>
      <c r="BV6655"/>
      <c r="BW6655"/>
      <c r="BX6655"/>
      <c r="BY6655"/>
      <c r="BZ6655"/>
      <c r="CA6655"/>
      <c r="CB6655"/>
      <c r="CC6655"/>
      <c r="CD6655"/>
      <c r="CE6655"/>
      <c r="CF6655"/>
      <c r="CG6655"/>
      <c r="CH6655"/>
      <c r="CI6655"/>
      <c r="CJ6655"/>
      <c r="CK6655"/>
      <c r="CL6655"/>
      <c r="CM6655"/>
      <c r="CN6655"/>
      <c r="CO6655"/>
      <c r="CP6655"/>
      <c r="CQ6655"/>
      <c r="CR6655"/>
      <c r="CS6655"/>
      <c r="CT6655"/>
      <c r="CU6655"/>
      <c r="CV6655"/>
    </row>
    <row r="6656" spans="10:100" x14ac:dyDescent="0.25">
      <c r="J6656"/>
      <c r="K6656"/>
      <c r="L6656"/>
      <c r="M6656"/>
      <c r="N6656"/>
      <c r="O6656"/>
      <c r="P6656"/>
      <c r="Q6656"/>
      <c r="R6656"/>
      <c r="S6656"/>
      <c r="T6656"/>
      <c r="U6656"/>
      <c r="V6656"/>
      <c r="W6656"/>
      <c r="X6656"/>
      <c r="Y6656"/>
      <c r="Z6656"/>
      <c r="AA6656"/>
      <c r="AB6656"/>
      <c r="AC6656"/>
      <c r="AD6656"/>
      <c r="AE6656"/>
      <c r="AF6656"/>
      <c r="AG6656"/>
      <c r="AH6656"/>
      <c r="AI6656"/>
      <c r="AJ6656"/>
      <c r="AK6656"/>
      <c r="AL6656"/>
      <c r="AM6656"/>
      <c r="AN6656"/>
      <c r="AO6656"/>
      <c r="AP6656"/>
      <c r="AQ6656"/>
      <c r="AR6656"/>
      <c r="AS6656"/>
      <c r="AT6656"/>
      <c r="AU6656"/>
      <c r="AV6656"/>
      <c r="AW6656"/>
      <c r="AX6656"/>
      <c r="AY6656"/>
      <c r="AZ6656"/>
      <c r="BA6656"/>
      <c r="BB6656"/>
      <c r="BC6656"/>
      <c r="BD6656"/>
      <c r="BE6656"/>
      <c r="BF6656"/>
      <c r="BG6656"/>
      <c r="BH6656"/>
      <c r="BI6656"/>
      <c r="BJ6656"/>
      <c r="BK6656"/>
      <c r="BL6656"/>
      <c r="BM6656"/>
      <c r="BN6656"/>
      <c r="BO6656"/>
      <c r="BP6656"/>
      <c r="BQ6656"/>
      <c r="BR6656"/>
      <c r="BS6656"/>
      <c r="BT6656"/>
      <c r="BU6656"/>
      <c r="BV6656"/>
      <c r="BW6656"/>
      <c r="BX6656"/>
      <c r="BY6656"/>
      <c r="BZ6656"/>
      <c r="CA6656"/>
      <c r="CB6656"/>
      <c r="CC6656"/>
      <c r="CD6656"/>
      <c r="CE6656"/>
      <c r="CF6656"/>
      <c r="CG6656"/>
      <c r="CH6656"/>
      <c r="CI6656"/>
      <c r="CJ6656"/>
      <c r="CK6656"/>
      <c r="CL6656"/>
      <c r="CM6656"/>
      <c r="CN6656"/>
      <c r="CO6656"/>
      <c r="CP6656"/>
      <c r="CQ6656"/>
      <c r="CR6656"/>
      <c r="CS6656"/>
      <c r="CT6656"/>
      <c r="CU6656"/>
      <c r="CV6656"/>
    </row>
    <row r="6657" spans="10:100" x14ac:dyDescent="0.25">
      <c r="J6657"/>
      <c r="K6657"/>
      <c r="L6657"/>
      <c r="M6657"/>
      <c r="N6657"/>
      <c r="O6657"/>
      <c r="P6657"/>
      <c r="Q6657"/>
      <c r="R6657"/>
      <c r="S6657"/>
      <c r="T6657"/>
      <c r="U6657"/>
      <c r="V6657"/>
      <c r="W6657"/>
      <c r="X6657"/>
      <c r="Y6657"/>
      <c r="Z6657"/>
      <c r="AA6657"/>
      <c r="AB6657"/>
      <c r="AC6657"/>
      <c r="AD6657"/>
      <c r="AE6657"/>
      <c r="AF6657"/>
      <c r="AG6657"/>
      <c r="AH6657"/>
      <c r="AI6657"/>
      <c r="AJ6657"/>
      <c r="AK6657"/>
      <c r="AL6657"/>
      <c r="AM6657"/>
      <c r="AN6657"/>
      <c r="AO6657"/>
      <c r="AP6657"/>
      <c r="AQ6657"/>
      <c r="AR6657"/>
      <c r="AS6657"/>
      <c r="AT6657"/>
      <c r="AU6657"/>
      <c r="AV6657"/>
      <c r="AW6657"/>
      <c r="AX6657"/>
      <c r="AY6657"/>
      <c r="AZ6657"/>
      <c r="BA6657"/>
      <c r="BB6657"/>
      <c r="BC6657"/>
      <c r="BD6657"/>
      <c r="BE6657"/>
      <c r="BF6657"/>
      <c r="BG6657"/>
      <c r="BH6657"/>
      <c r="BI6657"/>
      <c r="BJ6657"/>
      <c r="BK6657"/>
      <c r="BL6657"/>
      <c r="BM6657"/>
      <c r="BN6657"/>
      <c r="BO6657"/>
      <c r="BP6657"/>
      <c r="BQ6657"/>
      <c r="BR6657"/>
      <c r="BS6657"/>
      <c r="BT6657"/>
      <c r="BU6657"/>
      <c r="BV6657"/>
      <c r="BW6657"/>
      <c r="BX6657"/>
      <c r="BY6657"/>
      <c r="BZ6657"/>
      <c r="CA6657"/>
      <c r="CB6657"/>
      <c r="CC6657"/>
      <c r="CD6657"/>
      <c r="CE6657"/>
      <c r="CF6657"/>
      <c r="CG6657"/>
      <c r="CH6657"/>
      <c r="CI6657"/>
      <c r="CJ6657"/>
      <c r="CK6657"/>
      <c r="CL6657"/>
      <c r="CM6657"/>
      <c r="CN6657"/>
      <c r="CO6657"/>
      <c r="CP6657"/>
      <c r="CQ6657"/>
      <c r="CR6657"/>
      <c r="CS6657"/>
      <c r="CT6657"/>
      <c r="CU6657"/>
      <c r="CV6657"/>
    </row>
    <row r="6658" spans="10:100" x14ac:dyDescent="0.25">
      <c r="J6658"/>
      <c r="K6658"/>
      <c r="L6658"/>
      <c r="M6658"/>
      <c r="N6658"/>
      <c r="O6658"/>
      <c r="P6658"/>
      <c r="Q6658"/>
      <c r="R6658"/>
      <c r="S6658"/>
      <c r="T6658"/>
      <c r="U6658"/>
      <c r="V6658"/>
      <c r="W6658"/>
      <c r="X6658"/>
      <c r="Y6658"/>
      <c r="Z6658"/>
      <c r="AA6658"/>
      <c r="AB6658"/>
      <c r="AC6658"/>
      <c r="AD6658"/>
      <c r="AE6658"/>
      <c r="AF6658"/>
      <c r="AG6658"/>
      <c r="AH6658"/>
      <c r="AI6658"/>
      <c r="AJ6658"/>
      <c r="AK6658"/>
      <c r="AL6658"/>
      <c r="AM6658"/>
      <c r="AN6658"/>
      <c r="AO6658"/>
      <c r="AP6658"/>
      <c r="AQ6658"/>
      <c r="AR6658"/>
      <c r="AS6658"/>
      <c r="AT6658"/>
      <c r="AU6658"/>
      <c r="AV6658"/>
      <c r="AW6658"/>
      <c r="AX6658"/>
      <c r="AY6658"/>
      <c r="AZ6658"/>
      <c r="BA6658"/>
      <c r="BB6658"/>
      <c r="BC6658"/>
      <c r="BD6658"/>
      <c r="BE6658"/>
      <c r="BF6658"/>
      <c r="BG6658"/>
      <c r="BH6658"/>
      <c r="BI6658"/>
      <c r="BJ6658"/>
      <c r="BK6658"/>
      <c r="BL6658"/>
      <c r="BM6658"/>
      <c r="BN6658"/>
      <c r="BO6658"/>
      <c r="BP6658"/>
      <c r="BQ6658"/>
      <c r="BR6658"/>
      <c r="BS6658"/>
      <c r="BT6658"/>
      <c r="BU6658"/>
      <c r="BV6658"/>
      <c r="BW6658"/>
      <c r="BX6658"/>
      <c r="BY6658"/>
      <c r="BZ6658"/>
      <c r="CA6658"/>
      <c r="CB6658"/>
      <c r="CC6658"/>
      <c r="CD6658"/>
      <c r="CE6658"/>
      <c r="CF6658"/>
      <c r="CG6658"/>
      <c r="CH6658"/>
      <c r="CI6658"/>
      <c r="CJ6658"/>
      <c r="CK6658"/>
      <c r="CL6658"/>
      <c r="CM6658"/>
      <c r="CN6658"/>
      <c r="CO6658"/>
      <c r="CP6658"/>
      <c r="CQ6658"/>
      <c r="CR6658"/>
      <c r="CS6658"/>
      <c r="CT6658"/>
      <c r="CU6658"/>
      <c r="CV6658"/>
    </row>
    <row r="6659" spans="10:100" x14ac:dyDescent="0.25">
      <c r="J6659"/>
      <c r="K6659"/>
      <c r="L6659"/>
      <c r="M6659"/>
      <c r="N6659"/>
      <c r="O6659"/>
      <c r="P6659"/>
      <c r="Q6659"/>
      <c r="R6659"/>
      <c r="S6659"/>
      <c r="T6659"/>
      <c r="U6659"/>
      <c r="V6659"/>
      <c r="W6659"/>
      <c r="X6659"/>
      <c r="Y6659"/>
      <c r="Z6659"/>
      <c r="AA6659"/>
      <c r="AB6659"/>
      <c r="AC6659"/>
      <c r="AD6659"/>
      <c r="AE6659"/>
      <c r="AF6659"/>
      <c r="AG6659"/>
      <c r="AH6659"/>
      <c r="AI6659"/>
      <c r="AJ6659"/>
      <c r="AK6659"/>
      <c r="AL6659"/>
      <c r="AM6659"/>
      <c r="AN6659"/>
      <c r="AO6659"/>
      <c r="AP6659"/>
      <c r="AQ6659"/>
      <c r="AR6659"/>
      <c r="AS6659"/>
      <c r="AT6659"/>
      <c r="AU6659"/>
      <c r="AV6659"/>
      <c r="AW6659"/>
      <c r="AX6659"/>
      <c r="AY6659"/>
      <c r="AZ6659"/>
      <c r="BA6659"/>
      <c r="BB6659"/>
      <c r="BC6659"/>
      <c r="BD6659"/>
      <c r="BE6659"/>
      <c r="BF6659"/>
      <c r="BG6659"/>
      <c r="BH6659"/>
      <c r="BI6659"/>
      <c r="BJ6659"/>
      <c r="BK6659"/>
      <c r="BL6659"/>
      <c r="BM6659"/>
      <c r="BN6659"/>
      <c r="BO6659"/>
      <c r="BP6659"/>
      <c r="BQ6659"/>
      <c r="BR6659"/>
      <c r="BS6659"/>
      <c r="BT6659"/>
      <c r="BU6659"/>
      <c r="BV6659"/>
      <c r="BW6659"/>
      <c r="BX6659"/>
      <c r="BY6659"/>
      <c r="BZ6659"/>
      <c r="CA6659"/>
      <c r="CB6659"/>
      <c r="CC6659"/>
      <c r="CD6659"/>
      <c r="CE6659"/>
      <c r="CF6659"/>
      <c r="CG6659"/>
      <c r="CH6659"/>
      <c r="CI6659"/>
      <c r="CJ6659"/>
      <c r="CK6659"/>
      <c r="CL6659"/>
      <c r="CM6659"/>
      <c r="CN6659"/>
      <c r="CO6659"/>
      <c r="CP6659"/>
      <c r="CQ6659"/>
      <c r="CR6659"/>
      <c r="CS6659"/>
      <c r="CT6659"/>
      <c r="CU6659"/>
      <c r="CV6659"/>
    </row>
    <row r="6660" spans="10:100" x14ac:dyDescent="0.25">
      <c r="J6660"/>
      <c r="K6660"/>
      <c r="L6660"/>
      <c r="M6660"/>
      <c r="N6660"/>
      <c r="O6660"/>
      <c r="P6660"/>
      <c r="Q6660"/>
      <c r="R6660"/>
      <c r="S6660"/>
      <c r="T6660"/>
      <c r="U6660"/>
      <c r="V6660"/>
      <c r="W6660"/>
      <c r="X6660"/>
      <c r="Y6660"/>
      <c r="Z6660"/>
      <c r="AA6660"/>
      <c r="AB6660"/>
      <c r="AC6660"/>
      <c r="AD6660"/>
      <c r="AE6660"/>
      <c r="AF6660"/>
      <c r="AG6660"/>
      <c r="AH6660"/>
      <c r="AI6660"/>
      <c r="AJ6660"/>
      <c r="AK6660"/>
      <c r="AL6660"/>
      <c r="AM6660"/>
      <c r="AN6660"/>
      <c r="AO6660"/>
      <c r="AP6660"/>
      <c r="AQ6660"/>
      <c r="AR6660"/>
      <c r="AS6660"/>
      <c r="AT6660"/>
      <c r="AU6660"/>
      <c r="AV6660"/>
      <c r="AW6660"/>
      <c r="AX6660"/>
      <c r="AY6660"/>
      <c r="AZ6660"/>
      <c r="BA6660"/>
      <c r="BB6660"/>
      <c r="BC6660"/>
      <c r="BD6660"/>
      <c r="BE6660"/>
      <c r="BF6660"/>
      <c r="BG6660"/>
      <c r="BH6660"/>
      <c r="BI6660"/>
      <c r="BJ6660"/>
      <c r="BK6660"/>
      <c r="BL6660"/>
      <c r="BM6660"/>
      <c r="BN6660"/>
      <c r="BO6660"/>
      <c r="BP6660"/>
      <c r="BQ6660"/>
      <c r="BR6660"/>
      <c r="BS6660"/>
      <c r="BT6660"/>
      <c r="BU6660"/>
      <c r="BV6660"/>
      <c r="BW6660"/>
      <c r="BX6660"/>
      <c r="BY6660"/>
      <c r="BZ6660"/>
      <c r="CA6660"/>
      <c r="CB6660"/>
      <c r="CC6660"/>
      <c r="CD6660"/>
      <c r="CE6660"/>
      <c r="CF6660"/>
      <c r="CG6660"/>
      <c r="CH6660"/>
      <c r="CI6660"/>
      <c r="CJ6660"/>
      <c r="CK6660"/>
      <c r="CL6660"/>
      <c r="CM6660"/>
      <c r="CN6660"/>
      <c r="CO6660"/>
      <c r="CP6660"/>
      <c r="CQ6660"/>
      <c r="CR6660"/>
      <c r="CS6660"/>
      <c r="CT6660"/>
      <c r="CU6660"/>
      <c r="CV6660"/>
    </row>
    <row r="6661" spans="10:100" x14ac:dyDescent="0.25">
      <c r="J6661"/>
      <c r="K6661"/>
      <c r="L6661"/>
      <c r="M6661"/>
      <c r="N6661"/>
      <c r="O6661"/>
      <c r="P6661"/>
      <c r="Q6661"/>
      <c r="R6661"/>
      <c r="S6661"/>
      <c r="T6661"/>
      <c r="U6661"/>
      <c r="V6661"/>
      <c r="W6661"/>
      <c r="X6661"/>
      <c r="Y6661"/>
      <c r="Z6661"/>
      <c r="AA6661"/>
      <c r="AB6661"/>
      <c r="AC6661"/>
      <c r="AD6661"/>
      <c r="AE6661"/>
      <c r="AF6661"/>
      <c r="AG6661"/>
      <c r="AH6661"/>
      <c r="AI6661"/>
      <c r="AJ6661"/>
      <c r="AK6661"/>
      <c r="AL6661"/>
      <c r="AM6661"/>
      <c r="AN6661"/>
      <c r="AO6661"/>
      <c r="AP6661"/>
      <c r="AQ6661"/>
      <c r="AR6661"/>
      <c r="AS6661"/>
      <c r="AT6661"/>
      <c r="AU6661"/>
      <c r="AV6661"/>
      <c r="AW6661"/>
      <c r="AX6661"/>
      <c r="AY6661"/>
      <c r="AZ6661"/>
      <c r="BA6661"/>
      <c r="BB6661"/>
      <c r="BC6661"/>
      <c r="BD6661"/>
      <c r="BE6661"/>
      <c r="BF6661"/>
      <c r="BG6661"/>
      <c r="BH6661"/>
      <c r="BI6661"/>
      <c r="BJ6661"/>
      <c r="BK6661"/>
      <c r="BL6661"/>
      <c r="BM6661"/>
      <c r="BN6661"/>
      <c r="BO6661"/>
      <c r="BP6661"/>
      <c r="BQ6661"/>
      <c r="BR6661"/>
      <c r="BS6661"/>
      <c r="BT6661"/>
      <c r="BU6661"/>
      <c r="BV6661"/>
      <c r="BW6661"/>
      <c r="BX6661"/>
      <c r="BY6661"/>
      <c r="BZ6661"/>
      <c r="CA6661"/>
      <c r="CB6661"/>
      <c r="CC6661"/>
      <c r="CD6661"/>
      <c r="CE6661"/>
      <c r="CF6661"/>
      <c r="CG6661"/>
      <c r="CH6661"/>
      <c r="CI6661"/>
      <c r="CJ6661"/>
      <c r="CK6661"/>
      <c r="CL6661"/>
      <c r="CM6661"/>
      <c r="CN6661"/>
      <c r="CO6661"/>
      <c r="CP6661"/>
      <c r="CQ6661"/>
      <c r="CR6661"/>
      <c r="CS6661"/>
      <c r="CT6661"/>
      <c r="CU6661"/>
      <c r="CV6661"/>
    </row>
    <row r="6662" spans="10:100" x14ac:dyDescent="0.25">
      <c r="J6662"/>
      <c r="K6662"/>
      <c r="L6662"/>
      <c r="M6662"/>
      <c r="N6662"/>
      <c r="O6662"/>
      <c r="P6662"/>
      <c r="Q6662"/>
      <c r="R6662"/>
      <c r="S6662"/>
      <c r="T6662"/>
      <c r="U6662"/>
      <c r="V6662"/>
      <c r="W6662"/>
      <c r="X6662"/>
      <c r="Y6662"/>
      <c r="Z6662"/>
      <c r="AA6662"/>
      <c r="AB6662"/>
      <c r="AC6662"/>
      <c r="AD6662"/>
      <c r="AE6662"/>
      <c r="AF6662"/>
      <c r="AG6662"/>
      <c r="AH6662"/>
      <c r="AI6662"/>
      <c r="AJ6662"/>
      <c r="AK6662"/>
      <c r="AL6662"/>
      <c r="AM6662"/>
      <c r="AN6662"/>
      <c r="AO6662"/>
      <c r="AP6662"/>
      <c r="AQ6662"/>
      <c r="AR6662"/>
      <c r="AS6662"/>
      <c r="AT6662"/>
      <c r="AU6662"/>
      <c r="AV6662"/>
      <c r="AW6662"/>
      <c r="AX6662"/>
      <c r="AY6662"/>
      <c r="AZ6662"/>
      <c r="BA6662"/>
      <c r="BB6662"/>
      <c r="BC6662"/>
      <c r="BD6662"/>
      <c r="BE6662"/>
      <c r="BF6662"/>
      <c r="BG6662"/>
      <c r="BH6662"/>
      <c r="BI6662"/>
      <c r="BJ6662"/>
      <c r="BK6662"/>
      <c r="BL6662"/>
      <c r="BM6662"/>
      <c r="BN6662"/>
      <c r="BO6662"/>
      <c r="BP6662"/>
      <c r="BQ6662"/>
      <c r="BR6662"/>
      <c r="BS6662"/>
      <c r="BT6662"/>
      <c r="BU6662"/>
      <c r="BV6662"/>
      <c r="BW6662"/>
      <c r="BX6662"/>
      <c r="BY6662"/>
      <c r="BZ6662"/>
      <c r="CA6662"/>
      <c r="CB6662"/>
      <c r="CC6662"/>
      <c r="CD6662"/>
      <c r="CE6662"/>
      <c r="CF6662"/>
      <c r="CG6662"/>
      <c r="CH6662"/>
      <c r="CI6662"/>
      <c r="CJ6662"/>
      <c r="CK6662"/>
      <c r="CL6662"/>
      <c r="CM6662"/>
      <c r="CN6662"/>
      <c r="CO6662"/>
      <c r="CP6662"/>
      <c r="CQ6662"/>
      <c r="CR6662"/>
      <c r="CS6662"/>
      <c r="CT6662"/>
      <c r="CU6662"/>
      <c r="CV6662"/>
    </row>
    <row r="6663" spans="10:100" x14ac:dyDescent="0.25">
      <c r="J6663"/>
      <c r="K6663"/>
      <c r="L6663"/>
      <c r="M6663"/>
      <c r="N6663"/>
      <c r="O6663"/>
      <c r="P6663"/>
      <c r="Q6663"/>
      <c r="R6663"/>
      <c r="S6663"/>
      <c r="T6663"/>
      <c r="U6663"/>
      <c r="V6663"/>
      <c r="W6663"/>
      <c r="X6663"/>
      <c r="Y6663"/>
      <c r="Z6663"/>
      <c r="AA6663"/>
      <c r="AB6663"/>
      <c r="AC6663"/>
      <c r="AD6663"/>
      <c r="AE6663"/>
      <c r="AF6663"/>
      <c r="AG6663"/>
      <c r="AH6663"/>
      <c r="AI6663"/>
      <c r="AJ6663"/>
      <c r="AK6663"/>
      <c r="AL6663"/>
      <c r="AM6663"/>
      <c r="AN6663"/>
      <c r="AO6663"/>
      <c r="AP6663"/>
      <c r="AQ6663"/>
      <c r="AR6663"/>
      <c r="AS6663"/>
      <c r="AT6663"/>
      <c r="AU6663"/>
      <c r="AV6663"/>
      <c r="AW6663"/>
      <c r="AX6663"/>
      <c r="AY6663"/>
      <c r="AZ6663"/>
      <c r="BA6663"/>
      <c r="BB6663"/>
      <c r="BC6663"/>
      <c r="BD6663"/>
      <c r="BE6663"/>
      <c r="BF6663"/>
      <c r="BG6663"/>
      <c r="BH6663"/>
      <c r="BI6663"/>
      <c r="BJ6663"/>
      <c r="BK6663"/>
      <c r="BL6663"/>
      <c r="BM6663"/>
      <c r="BN6663"/>
      <c r="BO6663"/>
      <c r="BP6663"/>
      <c r="BQ6663"/>
      <c r="BR6663"/>
      <c r="BS6663"/>
      <c r="BT6663"/>
      <c r="BU6663"/>
      <c r="BV6663"/>
      <c r="BW6663"/>
      <c r="BX6663"/>
      <c r="BY6663"/>
      <c r="BZ6663"/>
      <c r="CA6663"/>
      <c r="CB6663"/>
      <c r="CC6663"/>
      <c r="CD6663"/>
      <c r="CE6663"/>
      <c r="CF6663"/>
      <c r="CG6663"/>
      <c r="CH6663"/>
      <c r="CI6663"/>
      <c r="CJ6663"/>
      <c r="CK6663"/>
      <c r="CL6663"/>
      <c r="CM6663"/>
      <c r="CN6663"/>
      <c r="CO6663"/>
      <c r="CP6663"/>
      <c r="CQ6663"/>
      <c r="CR6663"/>
      <c r="CS6663"/>
      <c r="CT6663"/>
      <c r="CU6663"/>
      <c r="CV6663"/>
    </row>
    <row r="6664" spans="10:100" x14ac:dyDescent="0.25">
      <c r="J6664"/>
      <c r="K6664"/>
      <c r="L6664"/>
      <c r="M6664"/>
      <c r="N6664"/>
      <c r="O6664"/>
      <c r="P6664"/>
      <c r="Q6664"/>
      <c r="R6664"/>
      <c r="S6664"/>
      <c r="T6664"/>
      <c r="U6664"/>
      <c r="V6664"/>
      <c r="W6664"/>
      <c r="X6664"/>
      <c r="Y6664"/>
      <c r="Z6664"/>
      <c r="AA6664"/>
      <c r="AB6664"/>
      <c r="AC6664"/>
      <c r="AD6664"/>
      <c r="AE6664"/>
      <c r="AF6664"/>
      <c r="AG6664"/>
      <c r="AH6664"/>
      <c r="AI6664"/>
      <c r="AJ6664"/>
      <c r="AK6664"/>
      <c r="AL6664"/>
      <c r="AM6664"/>
      <c r="AN6664"/>
      <c r="AO6664"/>
      <c r="AP6664"/>
      <c r="AQ6664"/>
      <c r="AR6664"/>
      <c r="AS6664"/>
      <c r="AT6664"/>
      <c r="AU6664"/>
      <c r="AV6664"/>
      <c r="AW6664"/>
      <c r="AX6664"/>
      <c r="AY6664"/>
      <c r="AZ6664"/>
      <c r="BA6664"/>
      <c r="BB6664"/>
      <c r="BC6664"/>
      <c r="BD6664"/>
      <c r="BE6664"/>
      <c r="BF6664"/>
      <c r="BG6664"/>
      <c r="BH6664"/>
      <c r="BI6664"/>
      <c r="BJ6664"/>
      <c r="BK6664"/>
      <c r="BL6664"/>
      <c r="BM6664"/>
      <c r="BN6664"/>
      <c r="BO6664"/>
      <c r="BP6664"/>
      <c r="BQ6664"/>
      <c r="BR6664"/>
      <c r="BS6664"/>
      <c r="BT6664"/>
      <c r="BU6664"/>
      <c r="BV6664"/>
      <c r="BW6664"/>
      <c r="BX6664"/>
      <c r="BY6664"/>
      <c r="BZ6664"/>
      <c r="CA6664"/>
      <c r="CB6664"/>
      <c r="CC6664"/>
      <c r="CD6664"/>
      <c r="CE6664"/>
      <c r="CF6664"/>
      <c r="CG6664"/>
      <c r="CH6664"/>
      <c r="CI6664"/>
      <c r="CJ6664"/>
      <c r="CK6664"/>
      <c r="CL6664"/>
      <c r="CM6664"/>
      <c r="CN6664"/>
      <c r="CO6664"/>
      <c r="CP6664"/>
      <c r="CQ6664"/>
      <c r="CR6664"/>
      <c r="CS6664"/>
      <c r="CT6664"/>
      <c r="CU6664"/>
      <c r="CV6664"/>
    </row>
    <row r="6665" spans="10:100" x14ac:dyDescent="0.25">
      <c r="J6665"/>
      <c r="K6665"/>
      <c r="L6665"/>
      <c r="M6665"/>
      <c r="N6665"/>
      <c r="O6665"/>
      <c r="P6665"/>
      <c r="Q6665"/>
      <c r="R6665"/>
      <c r="S6665"/>
      <c r="T6665"/>
      <c r="U6665"/>
      <c r="V6665"/>
      <c r="W6665"/>
      <c r="X6665"/>
      <c r="Y6665"/>
      <c r="Z6665"/>
      <c r="AA6665"/>
      <c r="AB6665"/>
      <c r="AC6665"/>
      <c r="AD6665"/>
      <c r="AE6665"/>
      <c r="AF6665"/>
      <c r="AG6665"/>
      <c r="AH6665"/>
      <c r="AI6665"/>
      <c r="AJ6665"/>
      <c r="AK6665"/>
      <c r="AL6665"/>
      <c r="AM6665"/>
      <c r="AN6665"/>
      <c r="AO6665"/>
      <c r="AP6665"/>
      <c r="AQ6665"/>
      <c r="AR6665"/>
      <c r="AS6665"/>
      <c r="AT6665"/>
      <c r="AU6665"/>
      <c r="AV6665"/>
      <c r="AW6665"/>
      <c r="AX6665"/>
      <c r="AY6665"/>
      <c r="AZ6665"/>
      <c r="BA6665"/>
      <c r="BB6665"/>
      <c r="BC6665"/>
      <c r="BD6665"/>
      <c r="BE6665"/>
      <c r="BF6665"/>
      <c r="BG6665"/>
      <c r="BH6665"/>
      <c r="BI6665"/>
      <c r="BJ6665"/>
      <c r="BK6665"/>
      <c r="BL6665"/>
      <c r="BM6665"/>
      <c r="BN6665"/>
      <c r="BO6665"/>
      <c r="BP6665"/>
      <c r="BQ6665"/>
      <c r="BR6665"/>
      <c r="BS6665"/>
      <c r="BT6665"/>
      <c r="BU6665"/>
      <c r="BV6665"/>
      <c r="BW6665"/>
      <c r="BX6665"/>
      <c r="BY6665"/>
      <c r="BZ6665"/>
      <c r="CA6665"/>
      <c r="CB6665"/>
      <c r="CC6665"/>
      <c r="CD6665"/>
      <c r="CE6665"/>
      <c r="CF6665"/>
      <c r="CG6665"/>
      <c r="CH6665"/>
      <c r="CI6665"/>
      <c r="CJ6665"/>
      <c r="CK6665"/>
      <c r="CL6665"/>
      <c r="CM6665"/>
      <c r="CN6665"/>
      <c r="CO6665"/>
      <c r="CP6665"/>
      <c r="CQ6665"/>
      <c r="CR6665"/>
      <c r="CS6665"/>
      <c r="CT6665"/>
      <c r="CU6665"/>
      <c r="CV6665"/>
    </row>
    <row r="6666" spans="10:100" x14ac:dyDescent="0.25">
      <c r="J6666"/>
      <c r="K6666"/>
      <c r="L6666"/>
      <c r="M6666"/>
      <c r="N6666"/>
      <c r="O6666"/>
      <c r="P6666"/>
      <c r="Q6666"/>
      <c r="R6666"/>
      <c r="S6666"/>
      <c r="T6666"/>
      <c r="U6666"/>
      <c r="V6666"/>
      <c r="W6666"/>
      <c r="X6666"/>
      <c r="Y6666"/>
      <c r="Z6666"/>
      <c r="AA6666"/>
      <c r="AB6666"/>
      <c r="AC6666"/>
      <c r="AD6666"/>
      <c r="AE6666"/>
      <c r="AF6666"/>
      <c r="AG6666"/>
      <c r="AH6666"/>
      <c r="AI6666"/>
      <c r="AJ6666"/>
      <c r="AK6666"/>
      <c r="AL6666"/>
      <c r="AM6666"/>
      <c r="AN6666"/>
      <c r="AO6666"/>
      <c r="AP6666"/>
      <c r="AQ6666"/>
      <c r="AR6666"/>
      <c r="AS6666"/>
      <c r="AT6666"/>
      <c r="AU6666"/>
      <c r="AV6666"/>
      <c r="AW6666"/>
      <c r="AX6666"/>
      <c r="AY6666"/>
      <c r="AZ6666"/>
      <c r="BA6666"/>
      <c r="BB6666"/>
      <c r="BC6666"/>
      <c r="BD6666"/>
      <c r="BE6666"/>
      <c r="BF6666"/>
      <c r="BG6666"/>
      <c r="BH6666"/>
      <c r="BI6666"/>
      <c r="BJ6666"/>
      <c r="BK6666"/>
      <c r="BL6666"/>
      <c r="BM6666"/>
      <c r="BN6666"/>
      <c r="BO6666"/>
      <c r="BP6666"/>
      <c r="BQ6666"/>
      <c r="BR6666"/>
      <c r="BS6666"/>
      <c r="BT6666"/>
      <c r="BU6666"/>
      <c r="BV6666"/>
      <c r="BW6666"/>
      <c r="BX6666"/>
      <c r="BY6666"/>
      <c r="BZ6666"/>
      <c r="CA6666"/>
      <c r="CB6666"/>
      <c r="CC6666"/>
      <c r="CD6666"/>
      <c r="CE6666"/>
      <c r="CF6666"/>
      <c r="CG6666"/>
      <c r="CH6666"/>
      <c r="CI6666"/>
      <c r="CJ6666"/>
      <c r="CK6666"/>
      <c r="CL6666"/>
      <c r="CM6666"/>
      <c r="CN6666"/>
      <c r="CO6666"/>
      <c r="CP6666"/>
      <c r="CQ6666"/>
      <c r="CR6666"/>
      <c r="CS6666"/>
      <c r="CT6666"/>
      <c r="CU6666"/>
      <c r="CV6666"/>
    </row>
    <row r="6667" spans="10:100" x14ac:dyDescent="0.25">
      <c r="J6667"/>
      <c r="K6667"/>
      <c r="L6667"/>
      <c r="M6667"/>
      <c r="N6667"/>
      <c r="O6667"/>
      <c r="P6667"/>
      <c r="Q6667"/>
      <c r="R6667"/>
      <c r="S6667"/>
      <c r="T6667"/>
      <c r="U6667"/>
      <c r="V6667"/>
      <c r="W6667"/>
      <c r="X6667"/>
      <c r="Y6667"/>
      <c r="Z6667"/>
      <c r="AA6667"/>
      <c r="AB6667"/>
      <c r="AC6667"/>
      <c r="AD6667"/>
      <c r="AE6667"/>
      <c r="AF6667"/>
      <c r="AG6667"/>
      <c r="AH6667"/>
      <c r="AI6667"/>
      <c r="AJ6667"/>
      <c r="AK6667"/>
      <c r="AL6667"/>
      <c r="AM6667"/>
      <c r="AN6667"/>
      <c r="AO6667"/>
      <c r="AP6667"/>
      <c r="AQ6667"/>
      <c r="AR6667"/>
      <c r="AS6667"/>
      <c r="AT6667"/>
      <c r="AU6667"/>
      <c r="AV6667"/>
      <c r="AW6667"/>
      <c r="AX6667"/>
      <c r="AY6667"/>
      <c r="AZ6667"/>
      <c r="BA6667"/>
      <c r="BB6667"/>
      <c r="BC6667"/>
      <c r="BD6667"/>
      <c r="BE6667"/>
      <c r="BF6667"/>
      <c r="BG6667"/>
      <c r="BH6667"/>
      <c r="BI6667"/>
      <c r="BJ6667"/>
      <c r="BK6667"/>
      <c r="BL6667"/>
      <c r="BM6667"/>
      <c r="BN6667"/>
      <c r="BO6667"/>
      <c r="BP6667"/>
      <c r="BQ6667"/>
      <c r="BR6667"/>
      <c r="BS6667"/>
      <c r="BT6667"/>
      <c r="BU6667"/>
      <c r="BV6667"/>
      <c r="BW6667"/>
      <c r="BX6667"/>
      <c r="BY6667"/>
      <c r="BZ6667"/>
      <c r="CA6667"/>
      <c r="CB6667"/>
      <c r="CC6667"/>
      <c r="CD6667"/>
      <c r="CE6667"/>
      <c r="CF6667"/>
      <c r="CG6667"/>
      <c r="CH6667"/>
      <c r="CI6667"/>
      <c r="CJ6667"/>
      <c r="CK6667"/>
      <c r="CL6667"/>
      <c r="CM6667"/>
      <c r="CN6667"/>
      <c r="CO6667"/>
      <c r="CP6667"/>
      <c r="CQ6667"/>
      <c r="CR6667"/>
      <c r="CS6667"/>
      <c r="CT6667"/>
      <c r="CU6667"/>
      <c r="CV6667"/>
    </row>
    <row r="6668" spans="10:100" x14ac:dyDescent="0.25">
      <c r="J6668"/>
      <c r="K6668"/>
      <c r="L6668"/>
      <c r="M6668"/>
      <c r="N6668"/>
      <c r="O6668"/>
      <c r="P6668"/>
      <c r="Q6668"/>
      <c r="R6668"/>
      <c r="S6668"/>
      <c r="T6668"/>
      <c r="U6668"/>
      <c r="V6668"/>
      <c r="W6668"/>
      <c r="X6668"/>
      <c r="Y6668"/>
      <c r="Z6668"/>
      <c r="AA6668"/>
      <c r="AB6668"/>
      <c r="AC6668"/>
      <c r="AD6668"/>
      <c r="AE6668"/>
      <c r="AF6668"/>
      <c r="AG6668"/>
      <c r="AH6668"/>
      <c r="AI6668"/>
      <c r="AJ6668"/>
      <c r="AK6668"/>
      <c r="AL6668"/>
      <c r="AM6668"/>
      <c r="AN6668"/>
      <c r="AO6668"/>
      <c r="AP6668"/>
      <c r="AQ6668"/>
      <c r="AR6668"/>
      <c r="AS6668"/>
      <c r="AT6668"/>
      <c r="AU6668"/>
      <c r="AV6668"/>
      <c r="AW6668"/>
      <c r="AX6668"/>
      <c r="AY6668"/>
      <c r="AZ6668"/>
      <c r="BA6668"/>
      <c r="BB6668"/>
      <c r="BC6668"/>
      <c r="BD6668"/>
      <c r="BE6668"/>
      <c r="BF6668"/>
      <c r="BG6668"/>
      <c r="BH6668"/>
      <c r="BI6668"/>
      <c r="BJ6668"/>
      <c r="BK6668"/>
      <c r="BL6668"/>
      <c r="BM6668"/>
      <c r="BN6668"/>
      <c r="BO6668"/>
      <c r="BP6668"/>
      <c r="BQ6668"/>
      <c r="BR6668"/>
      <c r="BS6668"/>
      <c r="BT6668"/>
      <c r="BU6668"/>
      <c r="BV6668"/>
      <c r="BW6668"/>
      <c r="BX6668"/>
      <c r="BY6668"/>
      <c r="BZ6668"/>
      <c r="CA6668"/>
      <c r="CB6668"/>
      <c r="CC6668"/>
      <c r="CD6668"/>
      <c r="CE6668"/>
      <c r="CF6668"/>
      <c r="CG6668"/>
      <c r="CH6668"/>
      <c r="CI6668"/>
      <c r="CJ6668"/>
      <c r="CK6668"/>
      <c r="CL6668"/>
      <c r="CM6668"/>
      <c r="CN6668"/>
      <c r="CO6668"/>
      <c r="CP6668"/>
      <c r="CQ6668"/>
      <c r="CR6668"/>
      <c r="CS6668"/>
      <c r="CT6668"/>
      <c r="CU6668"/>
      <c r="CV6668"/>
    </row>
    <row r="6669" spans="10:100" x14ac:dyDescent="0.25">
      <c r="J6669"/>
      <c r="K6669"/>
      <c r="L6669"/>
      <c r="M6669"/>
      <c r="N6669"/>
      <c r="O6669"/>
      <c r="P6669"/>
      <c r="Q6669"/>
      <c r="R6669"/>
      <c r="S6669"/>
      <c r="T6669"/>
      <c r="U6669"/>
      <c r="V6669"/>
      <c r="W6669"/>
      <c r="X6669"/>
      <c r="Y6669"/>
      <c r="Z6669"/>
      <c r="AA6669"/>
      <c r="AB6669"/>
      <c r="AC6669"/>
      <c r="AD6669"/>
      <c r="AE6669"/>
      <c r="AF6669"/>
      <c r="AG6669"/>
      <c r="AH6669"/>
      <c r="AI6669"/>
      <c r="AJ6669"/>
      <c r="AK6669"/>
      <c r="AL6669"/>
      <c r="AM6669"/>
      <c r="AN6669"/>
      <c r="AO6669"/>
      <c r="AP6669"/>
      <c r="AQ6669"/>
      <c r="AR6669"/>
      <c r="AS6669"/>
      <c r="AT6669"/>
      <c r="AU6669"/>
      <c r="AV6669"/>
      <c r="AW6669"/>
      <c r="AX6669"/>
      <c r="AY6669"/>
      <c r="AZ6669"/>
      <c r="BA6669"/>
      <c r="BB6669"/>
      <c r="BC6669"/>
      <c r="BD6669"/>
      <c r="BE6669"/>
      <c r="BF6669"/>
      <c r="BG6669"/>
      <c r="BH6669"/>
      <c r="BI6669"/>
      <c r="BJ6669"/>
      <c r="BK6669"/>
      <c r="BL6669"/>
      <c r="BM6669"/>
      <c r="BN6669"/>
      <c r="BO6669"/>
      <c r="BP6669"/>
      <c r="BQ6669"/>
      <c r="BR6669"/>
      <c r="BS6669"/>
      <c r="BT6669"/>
      <c r="BU6669"/>
      <c r="BV6669"/>
      <c r="BW6669"/>
      <c r="BX6669"/>
      <c r="BY6669"/>
      <c r="BZ6669"/>
      <c r="CA6669"/>
      <c r="CB6669"/>
      <c r="CC6669"/>
      <c r="CD6669"/>
      <c r="CE6669"/>
      <c r="CF6669"/>
      <c r="CG6669"/>
      <c r="CH6669"/>
      <c r="CI6669"/>
      <c r="CJ6669"/>
      <c r="CK6669"/>
      <c r="CL6669"/>
      <c r="CM6669"/>
      <c r="CN6669"/>
      <c r="CO6669"/>
      <c r="CP6669"/>
      <c r="CQ6669"/>
      <c r="CR6669"/>
      <c r="CS6669"/>
      <c r="CT6669"/>
      <c r="CU6669"/>
      <c r="CV6669"/>
    </row>
    <row r="6670" spans="10:100" x14ac:dyDescent="0.25">
      <c r="J6670"/>
      <c r="K6670"/>
      <c r="L6670"/>
      <c r="M6670"/>
      <c r="N6670"/>
      <c r="O6670"/>
      <c r="P6670"/>
      <c r="Q6670"/>
      <c r="R6670"/>
      <c r="S6670"/>
      <c r="T6670"/>
      <c r="U6670"/>
      <c r="V6670"/>
      <c r="W6670"/>
      <c r="X6670"/>
      <c r="Y6670"/>
      <c r="Z6670"/>
      <c r="AA6670"/>
      <c r="AB6670"/>
      <c r="AC6670"/>
      <c r="AD6670"/>
      <c r="AE6670"/>
      <c r="AF6670"/>
      <c r="AG6670"/>
      <c r="AH6670"/>
      <c r="AI6670"/>
      <c r="AJ6670"/>
      <c r="AK6670"/>
      <c r="AL6670"/>
      <c r="AM6670"/>
      <c r="AN6670"/>
      <c r="AO6670"/>
      <c r="AP6670"/>
      <c r="AQ6670"/>
      <c r="AR6670"/>
      <c r="AS6670"/>
      <c r="AT6670"/>
      <c r="AU6670"/>
      <c r="AV6670"/>
      <c r="AW6670"/>
      <c r="AX6670"/>
      <c r="AY6670"/>
      <c r="AZ6670"/>
      <c r="BA6670"/>
      <c r="BB6670"/>
      <c r="BC6670"/>
      <c r="BD6670"/>
      <c r="BE6670"/>
      <c r="BF6670"/>
      <c r="BG6670"/>
      <c r="BH6670"/>
      <c r="BI6670"/>
      <c r="BJ6670"/>
      <c r="BK6670"/>
      <c r="BL6670"/>
      <c r="BM6670"/>
      <c r="BN6670"/>
      <c r="BO6670"/>
      <c r="BP6670"/>
      <c r="BQ6670"/>
      <c r="BR6670"/>
      <c r="BS6670"/>
      <c r="BT6670"/>
      <c r="BU6670"/>
      <c r="BV6670"/>
      <c r="BW6670"/>
      <c r="BX6670"/>
      <c r="BY6670"/>
      <c r="BZ6670"/>
      <c r="CA6670"/>
      <c r="CB6670"/>
      <c r="CC6670"/>
      <c r="CD6670"/>
      <c r="CE6670"/>
      <c r="CF6670"/>
      <c r="CG6670"/>
      <c r="CH6670"/>
      <c r="CI6670"/>
      <c r="CJ6670"/>
      <c r="CK6670"/>
      <c r="CL6670"/>
      <c r="CM6670"/>
      <c r="CN6670"/>
      <c r="CO6670"/>
      <c r="CP6670"/>
      <c r="CQ6670"/>
      <c r="CR6670"/>
      <c r="CS6670"/>
      <c r="CT6670"/>
      <c r="CU6670"/>
      <c r="CV6670"/>
    </row>
    <row r="6671" spans="10:100" x14ac:dyDescent="0.25">
      <c r="J6671"/>
      <c r="K6671"/>
      <c r="L6671"/>
      <c r="M6671"/>
      <c r="N6671"/>
      <c r="O6671"/>
      <c r="P6671"/>
      <c r="Q6671"/>
      <c r="R6671"/>
      <c r="S6671"/>
      <c r="T6671"/>
      <c r="U6671"/>
      <c r="V6671"/>
      <c r="W6671"/>
      <c r="X6671"/>
      <c r="Y6671"/>
      <c r="Z6671"/>
      <c r="AA6671"/>
      <c r="AB6671"/>
      <c r="AC6671"/>
      <c r="AD6671"/>
      <c r="AE6671"/>
      <c r="AF6671"/>
      <c r="AG6671"/>
      <c r="AH6671"/>
      <c r="AI6671"/>
      <c r="AJ6671"/>
      <c r="AK6671"/>
      <c r="AL6671"/>
      <c r="AM6671"/>
      <c r="AN6671"/>
      <c r="AO6671"/>
      <c r="AP6671"/>
      <c r="AQ6671"/>
      <c r="AR6671"/>
      <c r="AS6671"/>
      <c r="AT6671"/>
      <c r="AU6671"/>
      <c r="AV6671"/>
      <c r="AW6671"/>
      <c r="AX6671"/>
      <c r="AY6671"/>
      <c r="AZ6671"/>
      <c r="BA6671"/>
      <c r="BB6671"/>
      <c r="BC6671"/>
      <c r="BD6671"/>
      <c r="BE6671"/>
      <c r="BF6671"/>
      <c r="BG6671"/>
      <c r="BH6671"/>
      <c r="BI6671"/>
      <c r="BJ6671"/>
      <c r="BK6671"/>
      <c r="BL6671"/>
      <c r="BM6671"/>
      <c r="BN6671"/>
      <c r="BO6671"/>
      <c r="BP6671"/>
      <c r="BQ6671"/>
      <c r="BR6671"/>
      <c r="BS6671"/>
      <c r="BT6671"/>
      <c r="BU6671"/>
      <c r="BV6671"/>
      <c r="BW6671"/>
      <c r="BX6671"/>
      <c r="BY6671"/>
      <c r="BZ6671"/>
      <c r="CA6671"/>
      <c r="CB6671"/>
      <c r="CC6671"/>
      <c r="CD6671"/>
      <c r="CE6671"/>
      <c r="CF6671"/>
      <c r="CG6671"/>
      <c r="CH6671"/>
      <c r="CI6671"/>
      <c r="CJ6671"/>
      <c r="CK6671"/>
      <c r="CL6671"/>
      <c r="CM6671"/>
      <c r="CN6671"/>
      <c r="CO6671"/>
      <c r="CP6671"/>
      <c r="CQ6671"/>
      <c r="CR6671"/>
      <c r="CS6671"/>
      <c r="CT6671"/>
      <c r="CU6671"/>
      <c r="CV6671"/>
    </row>
    <row r="6672" spans="10:100" x14ac:dyDescent="0.25">
      <c r="J6672"/>
      <c r="K6672"/>
      <c r="L6672"/>
      <c r="M6672"/>
      <c r="N6672"/>
      <c r="O6672"/>
      <c r="P6672"/>
      <c r="Q6672"/>
      <c r="R6672"/>
      <c r="S6672"/>
      <c r="T6672"/>
      <c r="U6672"/>
      <c r="V6672"/>
      <c r="W6672"/>
      <c r="X6672"/>
      <c r="Y6672"/>
      <c r="Z6672"/>
      <c r="AA6672"/>
      <c r="AB6672"/>
      <c r="AC6672"/>
      <c r="AD6672"/>
      <c r="AE6672"/>
      <c r="AF6672"/>
      <c r="AG6672"/>
      <c r="AH6672"/>
      <c r="AI6672"/>
      <c r="AJ6672"/>
      <c r="AK6672"/>
      <c r="AL6672"/>
      <c r="AM6672"/>
      <c r="AN6672"/>
      <c r="AO6672"/>
      <c r="AP6672"/>
      <c r="AQ6672"/>
      <c r="AR6672"/>
      <c r="AS6672"/>
      <c r="AT6672"/>
      <c r="AU6672"/>
      <c r="AV6672"/>
      <c r="AW6672"/>
      <c r="AX6672"/>
      <c r="AY6672"/>
      <c r="AZ6672"/>
      <c r="BA6672"/>
      <c r="BB6672"/>
      <c r="BC6672"/>
      <c r="BD6672"/>
      <c r="BE6672"/>
      <c r="BF6672"/>
      <c r="BG6672"/>
      <c r="BH6672"/>
      <c r="BI6672"/>
      <c r="BJ6672"/>
      <c r="BK6672"/>
      <c r="BL6672"/>
      <c r="BM6672"/>
      <c r="BN6672"/>
      <c r="BO6672"/>
      <c r="BP6672"/>
      <c r="BQ6672"/>
      <c r="BR6672"/>
      <c r="BS6672"/>
      <c r="BT6672"/>
      <c r="BU6672"/>
      <c r="BV6672"/>
      <c r="BW6672"/>
      <c r="BX6672"/>
      <c r="BY6672"/>
      <c r="BZ6672"/>
      <c r="CA6672"/>
      <c r="CB6672"/>
      <c r="CC6672"/>
      <c r="CD6672"/>
      <c r="CE6672"/>
      <c r="CF6672"/>
      <c r="CG6672"/>
      <c r="CH6672"/>
      <c r="CI6672"/>
      <c r="CJ6672"/>
      <c r="CK6672"/>
      <c r="CL6672"/>
      <c r="CM6672"/>
      <c r="CN6672"/>
      <c r="CO6672"/>
      <c r="CP6672"/>
      <c r="CQ6672"/>
      <c r="CR6672"/>
      <c r="CS6672"/>
      <c r="CT6672"/>
      <c r="CU6672"/>
      <c r="CV6672"/>
    </row>
    <row r="6673" spans="10:100" x14ac:dyDescent="0.25">
      <c r="J6673"/>
      <c r="K6673"/>
      <c r="L6673"/>
      <c r="M6673"/>
      <c r="N6673"/>
      <c r="O6673"/>
      <c r="P6673"/>
      <c r="Q6673"/>
      <c r="R6673"/>
      <c r="S6673"/>
      <c r="T6673"/>
      <c r="U6673"/>
      <c r="V6673"/>
      <c r="W6673"/>
      <c r="X6673"/>
      <c r="Y6673"/>
      <c r="Z6673"/>
      <c r="AA6673"/>
      <c r="AB6673"/>
      <c r="AC6673"/>
      <c r="AD6673"/>
      <c r="AE6673"/>
      <c r="AF6673"/>
      <c r="AG6673"/>
      <c r="AH6673"/>
      <c r="AI6673"/>
      <c r="AJ6673"/>
      <c r="AK6673"/>
      <c r="AL6673"/>
      <c r="AM6673"/>
      <c r="AN6673"/>
      <c r="AO6673"/>
      <c r="AP6673"/>
      <c r="AQ6673"/>
      <c r="AR6673"/>
      <c r="AS6673"/>
      <c r="AT6673"/>
      <c r="AU6673"/>
      <c r="AV6673"/>
      <c r="AW6673"/>
      <c r="AX6673"/>
      <c r="AY6673"/>
      <c r="AZ6673"/>
      <c r="BA6673"/>
      <c r="BB6673"/>
      <c r="BC6673"/>
      <c r="BD6673"/>
      <c r="BE6673"/>
      <c r="BF6673"/>
      <c r="BG6673"/>
      <c r="BH6673"/>
      <c r="BI6673"/>
      <c r="BJ6673"/>
      <c r="BK6673"/>
      <c r="BL6673"/>
      <c r="BM6673"/>
      <c r="BN6673"/>
      <c r="BO6673"/>
      <c r="BP6673"/>
      <c r="BQ6673"/>
      <c r="BR6673"/>
      <c r="BS6673"/>
      <c r="BT6673"/>
      <c r="BU6673"/>
      <c r="BV6673"/>
      <c r="BW6673"/>
      <c r="BX6673"/>
      <c r="BY6673"/>
      <c r="BZ6673"/>
      <c r="CA6673"/>
      <c r="CB6673"/>
      <c r="CC6673"/>
      <c r="CD6673"/>
      <c r="CE6673"/>
      <c r="CF6673"/>
      <c r="CG6673"/>
      <c r="CH6673"/>
      <c r="CI6673"/>
      <c r="CJ6673"/>
      <c r="CK6673"/>
      <c r="CL6673"/>
      <c r="CM6673"/>
      <c r="CN6673"/>
      <c r="CO6673"/>
      <c r="CP6673"/>
      <c r="CQ6673"/>
      <c r="CR6673"/>
      <c r="CS6673"/>
      <c r="CT6673"/>
      <c r="CU6673"/>
      <c r="CV6673"/>
    </row>
    <row r="6674" spans="10:100" x14ac:dyDescent="0.25">
      <c r="J6674"/>
      <c r="K6674"/>
      <c r="L6674"/>
      <c r="M6674"/>
      <c r="N6674"/>
      <c r="O6674"/>
      <c r="P6674"/>
      <c r="Q6674"/>
      <c r="R6674"/>
      <c r="S6674"/>
      <c r="T6674"/>
      <c r="U6674"/>
      <c r="V6674"/>
      <c r="W6674"/>
      <c r="X6674"/>
      <c r="Y6674"/>
      <c r="Z6674"/>
      <c r="AA6674"/>
      <c r="AB6674"/>
      <c r="AC6674"/>
      <c r="AD6674"/>
      <c r="AE6674"/>
      <c r="AF6674"/>
      <c r="AG6674"/>
      <c r="AH6674"/>
      <c r="AI6674"/>
      <c r="AJ6674"/>
      <c r="AK6674"/>
      <c r="AL6674"/>
      <c r="AM6674"/>
      <c r="AN6674"/>
      <c r="AO6674"/>
      <c r="AP6674"/>
      <c r="AQ6674"/>
      <c r="AR6674"/>
      <c r="AS6674"/>
      <c r="AT6674"/>
      <c r="AU6674"/>
      <c r="AV6674"/>
      <c r="AW6674"/>
      <c r="AX6674"/>
      <c r="AY6674"/>
      <c r="AZ6674"/>
      <c r="BA6674"/>
      <c r="BB6674"/>
      <c r="BC6674"/>
      <c r="BD6674"/>
      <c r="BE6674"/>
      <c r="BF6674"/>
      <c r="BG6674"/>
      <c r="BH6674"/>
      <c r="BI6674"/>
      <c r="BJ6674"/>
      <c r="BK6674"/>
      <c r="BL6674"/>
      <c r="BM6674"/>
      <c r="BN6674"/>
      <c r="BO6674"/>
      <c r="BP6674"/>
      <c r="BQ6674"/>
      <c r="BR6674"/>
      <c r="BS6674"/>
      <c r="BT6674"/>
      <c r="BU6674"/>
      <c r="BV6674"/>
      <c r="BW6674"/>
      <c r="BX6674"/>
      <c r="BY6674"/>
      <c r="BZ6674"/>
      <c r="CA6674"/>
      <c r="CB6674"/>
      <c r="CC6674"/>
      <c r="CD6674"/>
      <c r="CE6674"/>
      <c r="CF6674"/>
      <c r="CG6674"/>
      <c r="CH6674"/>
      <c r="CI6674"/>
      <c r="CJ6674"/>
      <c r="CK6674"/>
      <c r="CL6674"/>
      <c r="CM6674"/>
      <c r="CN6674"/>
      <c r="CO6674"/>
      <c r="CP6674"/>
      <c r="CQ6674"/>
      <c r="CR6674"/>
      <c r="CS6674"/>
      <c r="CT6674"/>
      <c r="CU6674"/>
      <c r="CV6674"/>
    </row>
    <row r="6675" spans="10:100" x14ac:dyDescent="0.25">
      <c r="J6675"/>
      <c r="K6675"/>
      <c r="L6675"/>
      <c r="M6675"/>
      <c r="N6675"/>
      <c r="O6675"/>
      <c r="P6675"/>
      <c r="Q6675"/>
      <c r="R6675"/>
      <c r="S6675"/>
      <c r="T6675"/>
      <c r="U6675"/>
      <c r="V6675"/>
      <c r="W6675"/>
      <c r="X6675"/>
      <c r="Y6675"/>
      <c r="Z6675"/>
      <c r="AA6675"/>
      <c r="AB6675"/>
      <c r="AC6675"/>
      <c r="AD6675"/>
      <c r="AE6675"/>
      <c r="AF6675"/>
      <c r="AG6675"/>
      <c r="AH6675"/>
      <c r="AI6675"/>
      <c r="AJ6675"/>
      <c r="AK6675"/>
      <c r="AL6675"/>
      <c r="AM6675"/>
      <c r="AN6675"/>
      <c r="AO6675"/>
      <c r="AP6675"/>
      <c r="AQ6675"/>
      <c r="AR6675"/>
      <c r="AS6675"/>
      <c r="AT6675"/>
      <c r="AU6675"/>
      <c r="AV6675"/>
      <c r="AW6675"/>
      <c r="AX6675"/>
      <c r="AY6675"/>
      <c r="AZ6675"/>
      <c r="BA6675"/>
      <c r="BB6675"/>
      <c r="BC6675"/>
      <c r="BD6675"/>
      <c r="BE6675"/>
      <c r="BF6675"/>
      <c r="BG6675"/>
      <c r="BH6675"/>
      <c r="BI6675"/>
      <c r="BJ6675"/>
      <c r="BK6675"/>
      <c r="BL6675"/>
      <c r="BM6675"/>
      <c r="BN6675"/>
      <c r="BO6675"/>
      <c r="BP6675"/>
      <c r="BQ6675"/>
      <c r="BR6675"/>
      <c r="BS6675"/>
      <c r="BT6675"/>
      <c r="BU6675"/>
      <c r="BV6675"/>
      <c r="BW6675"/>
      <c r="BX6675"/>
      <c r="BY6675"/>
      <c r="BZ6675"/>
      <c r="CA6675"/>
      <c r="CB6675"/>
      <c r="CC6675"/>
      <c r="CD6675"/>
      <c r="CE6675"/>
      <c r="CF6675"/>
      <c r="CG6675"/>
      <c r="CH6675"/>
      <c r="CI6675"/>
      <c r="CJ6675"/>
      <c r="CK6675"/>
      <c r="CL6675"/>
      <c r="CM6675"/>
      <c r="CN6675"/>
      <c r="CO6675"/>
      <c r="CP6675"/>
      <c r="CQ6675"/>
      <c r="CR6675"/>
      <c r="CS6675"/>
      <c r="CT6675"/>
      <c r="CU6675"/>
      <c r="CV6675"/>
    </row>
    <row r="6676" spans="10:100" x14ac:dyDescent="0.25">
      <c r="J6676"/>
      <c r="K6676"/>
      <c r="L6676"/>
      <c r="M6676"/>
      <c r="N6676"/>
      <c r="O6676"/>
      <c r="P6676"/>
      <c r="Q6676"/>
      <c r="R6676"/>
      <c r="S6676"/>
      <c r="T6676"/>
      <c r="U6676"/>
      <c r="V6676"/>
      <c r="W6676"/>
      <c r="X6676"/>
      <c r="Y6676"/>
      <c r="Z6676"/>
      <c r="AA6676"/>
      <c r="AB6676"/>
      <c r="AC6676"/>
      <c r="AD6676"/>
      <c r="AE6676"/>
      <c r="AF6676"/>
      <c r="AG6676"/>
      <c r="AH6676"/>
      <c r="AI6676"/>
      <c r="AJ6676"/>
      <c r="AK6676"/>
      <c r="AL6676"/>
      <c r="AM6676"/>
      <c r="AN6676"/>
      <c r="AO6676"/>
      <c r="AP6676"/>
      <c r="AQ6676"/>
      <c r="AR6676"/>
      <c r="AS6676"/>
      <c r="AT6676"/>
      <c r="AU6676"/>
      <c r="AV6676"/>
      <c r="AW6676"/>
      <c r="AX6676"/>
      <c r="AY6676"/>
      <c r="AZ6676"/>
      <c r="BA6676"/>
      <c r="BB6676"/>
      <c r="BC6676"/>
      <c r="BD6676"/>
      <c r="BE6676"/>
      <c r="BF6676"/>
      <c r="BG6676"/>
      <c r="BH6676"/>
      <c r="BI6676"/>
      <c r="BJ6676"/>
      <c r="BK6676"/>
      <c r="BL6676"/>
      <c r="BM6676"/>
      <c r="BN6676"/>
      <c r="BO6676"/>
      <c r="BP6676"/>
      <c r="BQ6676"/>
      <c r="BR6676"/>
      <c r="BS6676"/>
      <c r="BT6676"/>
      <c r="BU6676"/>
      <c r="BV6676"/>
      <c r="BW6676"/>
      <c r="BX6676"/>
      <c r="BY6676"/>
      <c r="BZ6676"/>
      <c r="CA6676"/>
      <c r="CB6676"/>
      <c r="CC6676"/>
      <c r="CD6676"/>
      <c r="CE6676"/>
      <c r="CF6676"/>
      <c r="CG6676"/>
      <c r="CH6676"/>
      <c r="CI6676"/>
      <c r="CJ6676"/>
      <c r="CK6676"/>
      <c r="CL6676"/>
      <c r="CM6676"/>
      <c r="CN6676"/>
      <c r="CO6676"/>
      <c r="CP6676"/>
      <c r="CQ6676"/>
      <c r="CR6676"/>
      <c r="CS6676"/>
      <c r="CT6676"/>
      <c r="CU6676"/>
      <c r="CV6676"/>
    </row>
    <row r="6677" spans="10:100" x14ac:dyDescent="0.25">
      <c r="J6677"/>
      <c r="K6677"/>
      <c r="L6677"/>
      <c r="M6677"/>
      <c r="N6677"/>
      <c r="O6677"/>
      <c r="P6677"/>
      <c r="Q6677"/>
      <c r="R6677"/>
      <c r="S6677"/>
      <c r="T6677"/>
      <c r="U6677"/>
      <c r="V6677"/>
      <c r="W6677"/>
      <c r="X6677"/>
      <c r="Y6677"/>
      <c r="Z6677"/>
      <c r="AA6677"/>
      <c r="AB6677"/>
      <c r="AC6677"/>
      <c r="AD6677"/>
      <c r="AE6677"/>
      <c r="AF6677"/>
      <c r="AG6677"/>
      <c r="AH6677"/>
      <c r="AI6677"/>
      <c r="AJ6677"/>
      <c r="AK6677"/>
      <c r="AL6677"/>
      <c r="AM6677"/>
      <c r="AN6677"/>
      <c r="AO6677"/>
      <c r="AP6677"/>
      <c r="AQ6677"/>
      <c r="AR6677"/>
      <c r="AS6677"/>
      <c r="AT6677"/>
      <c r="AU6677"/>
      <c r="AV6677"/>
      <c r="AW6677"/>
      <c r="AX6677"/>
      <c r="AY6677"/>
      <c r="AZ6677"/>
      <c r="BA6677"/>
      <c r="BB6677"/>
      <c r="BC6677"/>
      <c r="BD6677"/>
      <c r="BE6677"/>
      <c r="BF6677"/>
      <c r="BG6677"/>
      <c r="BH6677"/>
      <c r="BI6677"/>
      <c r="BJ6677"/>
      <c r="BK6677"/>
      <c r="BL6677"/>
      <c r="BM6677"/>
      <c r="BN6677"/>
      <c r="BO6677"/>
      <c r="BP6677"/>
      <c r="BQ6677"/>
      <c r="BR6677"/>
      <c r="BS6677"/>
      <c r="BT6677"/>
      <c r="BU6677"/>
      <c r="BV6677"/>
      <c r="BW6677"/>
      <c r="BX6677"/>
      <c r="BY6677"/>
      <c r="BZ6677"/>
      <c r="CA6677"/>
      <c r="CB6677"/>
      <c r="CC6677"/>
      <c r="CD6677"/>
      <c r="CE6677"/>
      <c r="CF6677"/>
      <c r="CG6677"/>
      <c r="CH6677"/>
      <c r="CI6677"/>
      <c r="CJ6677"/>
      <c r="CK6677"/>
      <c r="CL6677"/>
      <c r="CM6677"/>
      <c r="CN6677"/>
      <c r="CO6677"/>
      <c r="CP6677"/>
      <c r="CQ6677"/>
      <c r="CR6677"/>
      <c r="CS6677"/>
      <c r="CT6677"/>
      <c r="CU6677"/>
      <c r="CV6677"/>
    </row>
    <row r="6678" spans="10:100" x14ac:dyDescent="0.25">
      <c r="J6678"/>
      <c r="K6678"/>
      <c r="L6678"/>
      <c r="M6678"/>
      <c r="N6678"/>
      <c r="O6678"/>
      <c r="P6678"/>
      <c r="Q6678"/>
      <c r="R6678"/>
      <c r="S6678"/>
      <c r="T6678"/>
      <c r="U6678"/>
      <c r="V6678"/>
      <c r="W6678"/>
      <c r="X6678"/>
      <c r="Y6678"/>
      <c r="Z6678"/>
      <c r="AA6678"/>
      <c r="AB6678"/>
      <c r="AC6678"/>
      <c r="AD6678"/>
      <c r="AE6678"/>
      <c r="AF6678"/>
      <c r="AG6678"/>
      <c r="AH6678"/>
      <c r="AI6678"/>
      <c r="AJ6678"/>
      <c r="AK6678"/>
      <c r="AL6678"/>
      <c r="AM6678"/>
      <c r="AN6678"/>
      <c r="AO6678"/>
      <c r="AP6678"/>
      <c r="AQ6678"/>
      <c r="AR6678"/>
      <c r="AS6678"/>
      <c r="AT6678"/>
      <c r="AU6678"/>
      <c r="AV6678"/>
      <c r="AW6678"/>
      <c r="AX6678"/>
      <c r="AY6678"/>
      <c r="AZ6678"/>
      <c r="BA6678"/>
      <c r="BB6678"/>
      <c r="BC6678"/>
      <c r="BD6678"/>
      <c r="BE6678"/>
      <c r="BF6678"/>
      <c r="BG6678"/>
      <c r="BH6678"/>
      <c r="BI6678"/>
      <c r="BJ6678"/>
      <c r="BK6678"/>
      <c r="BL6678"/>
      <c r="BM6678"/>
      <c r="BN6678"/>
      <c r="BO6678"/>
      <c r="BP6678"/>
      <c r="BQ6678"/>
      <c r="BR6678"/>
      <c r="BS6678"/>
      <c r="BT6678"/>
      <c r="BU6678"/>
      <c r="BV6678"/>
      <c r="BW6678"/>
      <c r="BX6678"/>
      <c r="BY6678"/>
      <c r="BZ6678"/>
      <c r="CA6678"/>
      <c r="CB6678"/>
      <c r="CC6678"/>
      <c r="CD6678"/>
      <c r="CE6678"/>
      <c r="CF6678"/>
      <c r="CG6678"/>
      <c r="CH6678"/>
      <c r="CI6678"/>
      <c r="CJ6678"/>
      <c r="CK6678"/>
      <c r="CL6678"/>
      <c r="CM6678"/>
      <c r="CN6678"/>
      <c r="CO6678"/>
      <c r="CP6678"/>
      <c r="CQ6678"/>
      <c r="CR6678"/>
      <c r="CS6678"/>
      <c r="CT6678"/>
      <c r="CU6678"/>
      <c r="CV6678"/>
    </row>
    <row r="6679" spans="10:100" x14ac:dyDescent="0.25">
      <c r="J6679"/>
      <c r="K6679"/>
      <c r="L6679"/>
      <c r="M6679"/>
      <c r="N6679"/>
      <c r="O6679"/>
      <c r="P6679"/>
      <c r="Q6679"/>
      <c r="R6679"/>
      <c r="S6679"/>
      <c r="T6679"/>
      <c r="U6679"/>
      <c r="V6679"/>
      <c r="W6679"/>
      <c r="X6679"/>
      <c r="Y6679"/>
      <c r="Z6679"/>
      <c r="AA6679"/>
      <c r="AB6679"/>
      <c r="AC6679"/>
      <c r="AD6679"/>
      <c r="AE6679"/>
      <c r="AF6679"/>
      <c r="AG6679"/>
      <c r="AH6679"/>
      <c r="AI6679"/>
      <c r="AJ6679"/>
      <c r="AK6679"/>
      <c r="AL6679"/>
      <c r="AM6679"/>
      <c r="AN6679"/>
      <c r="AO6679"/>
      <c r="AP6679"/>
      <c r="AQ6679"/>
      <c r="AR6679"/>
      <c r="AS6679"/>
      <c r="AT6679"/>
      <c r="AU6679"/>
      <c r="AV6679"/>
      <c r="AW6679"/>
      <c r="AX6679"/>
      <c r="AY6679"/>
      <c r="AZ6679"/>
      <c r="BA6679"/>
      <c r="BB6679"/>
      <c r="BC6679"/>
      <c r="BD6679"/>
      <c r="BE6679"/>
      <c r="BF6679"/>
      <c r="BG6679"/>
      <c r="BH6679"/>
      <c r="BI6679"/>
      <c r="BJ6679"/>
      <c r="BK6679"/>
      <c r="BL6679"/>
      <c r="BM6679"/>
      <c r="BN6679"/>
      <c r="BO6679"/>
      <c r="BP6679"/>
      <c r="BQ6679"/>
      <c r="BR6679"/>
      <c r="BS6679"/>
      <c r="BT6679"/>
      <c r="BU6679"/>
      <c r="BV6679"/>
      <c r="BW6679"/>
      <c r="BX6679"/>
      <c r="BY6679"/>
      <c r="BZ6679"/>
      <c r="CA6679"/>
      <c r="CB6679"/>
      <c r="CC6679"/>
      <c r="CD6679"/>
      <c r="CE6679"/>
      <c r="CF6679"/>
      <c r="CG6679"/>
      <c r="CH6679"/>
      <c r="CI6679"/>
      <c r="CJ6679"/>
      <c r="CK6679"/>
      <c r="CL6679"/>
      <c r="CM6679"/>
      <c r="CN6679"/>
      <c r="CO6679"/>
      <c r="CP6679"/>
      <c r="CQ6679"/>
      <c r="CR6679"/>
      <c r="CS6679"/>
      <c r="CT6679"/>
      <c r="CU6679"/>
      <c r="CV6679"/>
    </row>
    <row r="6680" spans="10:100" x14ac:dyDescent="0.25">
      <c r="J6680"/>
      <c r="K6680"/>
      <c r="L6680"/>
      <c r="M6680"/>
      <c r="N6680"/>
      <c r="O6680"/>
      <c r="P6680"/>
      <c r="Q6680"/>
      <c r="R6680"/>
      <c r="S6680"/>
      <c r="T6680"/>
      <c r="U6680"/>
      <c r="V6680"/>
      <c r="W6680"/>
      <c r="X6680"/>
      <c r="Y6680"/>
      <c r="Z6680"/>
      <c r="AA6680"/>
      <c r="AB6680"/>
      <c r="AC6680"/>
      <c r="AD6680"/>
      <c r="AE6680"/>
      <c r="AF6680"/>
      <c r="AG6680"/>
      <c r="AH6680"/>
      <c r="AI6680"/>
      <c r="AJ6680"/>
      <c r="AK6680"/>
      <c r="AL6680"/>
      <c r="AM6680"/>
      <c r="AN6680"/>
      <c r="AO6680"/>
      <c r="AP6680"/>
      <c r="AQ6680"/>
      <c r="AR6680"/>
      <c r="AS6680"/>
      <c r="AT6680"/>
      <c r="AU6680"/>
      <c r="AV6680"/>
      <c r="AW6680"/>
      <c r="AX6680"/>
      <c r="AY6680"/>
      <c r="AZ6680"/>
      <c r="BA6680"/>
      <c r="BB6680"/>
      <c r="BC6680"/>
      <c r="BD6680"/>
      <c r="BE6680"/>
      <c r="BF6680"/>
      <c r="BG6680"/>
      <c r="BH6680"/>
      <c r="BI6680"/>
      <c r="BJ6680"/>
      <c r="BK6680"/>
      <c r="BL6680"/>
      <c r="BM6680"/>
      <c r="BN6680"/>
      <c r="BO6680"/>
      <c r="BP6680"/>
      <c r="BQ6680"/>
      <c r="BR6680"/>
      <c r="BS6680"/>
      <c r="BT6680"/>
      <c r="BU6680"/>
      <c r="BV6680"/>
      <c r="BW6680"/>
      <c r="BX6680"/>
      <c r="BY6680"/>
      <c r="BZ6680"/>
      <c r="CA6680"/>
      <c r="CB6680"/>
      <c r="CC6680"/>
      <c r="CD6680"/>
      <c r="CE6680"/>
      <c r="CF6680"/>
      <c r="CG6680"/>
      <c r="CH6680"/>
      <c r="CI6680"/>
      <c r="CJ6680"/>
      <c r="CK6680"/>
      <c r="CL6680"/>
      <c r="CM6680"/>
      <c r="CN6680"/>
      <c r="CO6680"/>
      <c r="CP6680"/>
      <c r="CQ6680"/>
      <c r="CR6680"/>
      <c r="CS6680"/>
      <c r="CT6680"/>
      <c r="CU6680"/>
      <c r="CV6680"/>
    </row>
    <row r="6681" spans="10:100" x14ac:dyDescent="0.25">
      <c r="J6681"/>
      <c r="K6681"/>
      <c r="L6681"/>
      <c r="M6681"/>
      <c r="N6681"/>
      <c r="O6681"/>
      <c r="P6681"/>
      <c r="Q6681"/>
      <c r="R6681"/>
      <c r="S6681"/>
      <c r="T6681"/>
      <c r="U6681"/>
      <c r="V6681"/>
      <c r="W6681"/>
      <c r="X6681"/>
      <c r="Y6681"/>
      <c r="Z6681"/>
      <c r="AA6681"/>
      <c r="AB6681"/>
      <c r="AC6681"/>
      <c r="AD6681"/>
      <c r="AE6681"/>
      <c r="AF6681"/>
      <c r="AG6681"/>
      <c r="AH6681"/>
      <c r="AI6681"/>
      <c r="AJ6681"/>
      <c r="AK6681"/>
      <c r="AL6681"/>
      <c r="AM6681"/>
      <c r="AN6681"/>
      <c r="AO6681"/>
      <c r="AP6681"/>
      <c r="AQ6681"/>
      <c r="AR6681"/>
      <c r="AS6681"/>
      <c r="AT6681"/>
      <c r="AU6681"/>
      <c r="AV6681"/>
      <c r="AW6681"/>
      <c r="AX6681"/>
      <c r="AY6681"/>
      <c r="AZ6681"/>
      <c r="BA6681"/>
      <c r="BB6681"/>
      <c r="BC6681"/>
      <c r="BD6681"/>
      <c r="BE6681"/>
      <c r="BF6681"/>
      <c r="BG6681"/>
      <c r="BH6681"/>
      <c r="BI6681"/>
      <c r="BJ6681"/>
      <c r="BK6681"/>
      <c r="BL6681"/>
      <c r="BM6681"/>
      <c r="BN6681"/>
      <c r="BO6681"/>
      <c r="BP6681"/>
      <c r="BQ6681"/>
      <c r="BR6681"/>
      <c r="BS6681"/>
      <c r="BT6681"/>
      <c r="BU6681"/>
      <c r="BV6681"/>
      <c r="BW6681"/>
      <c r="BX6681"/>
      <c r="BY6681"/>
      <c r="BZ6681"/>
      <c r="CA6681"/>
      <c r="CB6681"/>
      <c r="CC6681"/>
      <c r="CD6681"/>
      <c r="CE6681"/>
      <c r="CF6681"/>
      <c r="CG6681"/>
      <c r="CH6681"/>
      <c r="CI6681"/>
      <c r="CJ6681"/>
      <c r="CK6681"/>
      <c r="CL6681"/>
      <c r="CM6681"/>
      <c r="CN6681"/>
      <c r="CO6681"/>
      <c r="CP6681"/>
      <c r="CQ6681"/>
      <c r="CR6681"/>
      <c r="CS6681"/>
      <c r="CT6681"/>
      <c r="CU6681"/>
      <c r="CV6681"/>
    </row>
    <row r="6682" spans="10:100" x14ac:dyDescent="0.25">
      <c r="J6682"/>
      <c r="K6682"/>
      <c r="L6682"/>
      <c r="M6682"/>
      <c r="N6682"/>
      <c r="O6682"/>
      <c r="P6682"/>
      <c r="Q6682"/>
      <c r="R6682"/>
      <c r="S6682"/>
      <c r="T6682"/>
      <c r="U6682"/>
      <c r="V6682"/>
      <c r="W6682"/>
      <c r="X6682"/>
      <c r="Y6682"/>
      <c r="Z6682"/>
      <c r="AA6682"/>
      <c r="AB6682"/>
      <c r="AC6682"/>
      <c r="AD6682"/>
      <c r="AE6682"/>
      <c r="AF6682"/>
      <c r="AG6682"/>
      <c r="AH6682"/>
      <c r="AI6682"/>
      <c r="AJ6682"/>
      <c r="AK6682"/>
      <c r="AL6682"/>
      <c r="AM6682"/>
      <c r="AN6682"/>
      <c r="AO6682"/>
      <c r="AP6682"/>
      <c r="AQ6682"/>
      <c r="AR6682"/>
      <c r="AS6682"/>
      <c r="AT6682"/>
      <c r="AU6682"/>
      <c r="AV6682"/>
      <c r="AW6682"/>
      <c r="AX6682"/>
      <c r="AY6682"/>
      <c r="AZ6682"/>
      <c r="BA6682"/>
      <c r="BB6682"/>
      <c r="BC6682"/>
      <c r="BD6682"/>
      <c r="BE6682"/>
      <c r="BF6682"/>
      <c r="BG6682"/>
      <c r="BH6682"/>
      <c r="BI6682"/>
      <c r="BJ6682"/>
      <c r="BK6682"/>
      <c r="BL6682"/>
      <c r="BM6682"/>
      <c r="BN6682"/>
      <c r="BO6682"/>
      <c r="BP6682"/>
      <c r="BQ6682"/>
      <c r="BR6682"/>
      <c r="BS6682"/>
      <c r="BT6682"/>
      <c r="BU6682"/>
      <c r="BV6682"/>
      <c r="BW6682"/>
      <c r="BX6682"/>
      <c r="BY6682"/>
      <c r="BZ6682"/>
      <c r="CA6682"/>
      <c r="CB6682"/>
      <c r="CC6682"/>
      <c r="CD6682"/>
      <c r="CE6682"/>
      <c r="CF6682"/>
      <c r="CG6682"/>
      <c r="CH6682"/>
      <c r="CI6682"/>
      <c r="CJ6682"/>
      <c r="CK6682"/>
      <c r="CL6682"/>
      <c r="CM6682"/>
      <c r="CN6682"/>
      <c r="CO6682"/>
      <c r="CP6682"/>
      <c r="CQ6682"/>
      <c r="CR6682"/>
      <c r="CS6682"/>
      <c r="CT6682"/>
      <c r="CU6682"/>
      <c r="CV6682"/>
    </row>
    <row r="6683" spans="10:100" x14ac:dyDescent="0.25">
      <c r="J6683"/>
      <c r="K6683"/>
      <c r="L6683"/>
      <c r="M6683"/>
      <c r="N6683"/>
      <c r="O6683"/>
      <c r="P6683"/>
      <c r="Q6683"/>
      <c r="R6683"/>
      <c r="S6683"/>
      <c r="T6683"/>
      <c r="U6683"/>
      <c r="V6683"/>
      <c r="W6683"/>
      <c r="X6683"/>
      <c r="Y6683"/>
      <c r="Z6683"/>
      <c r="AA6683"/>
      <c r="AB6683"/>
      <c r="AC6683"/>
      <c r="AD6683"/>
      <c r="AE6683"/>
      <c r="AF6683"/>
      <c r="AG6683"/>
      <c r="AH6683"/>
      <c r="AI6683"/>
      <c r="AJ6683"/>
      <c r="AK6683"/>
      <c r="AL6683"/>
      <c r="AM6683"/>
      <c r="AN6683"/>
      <c r="AO6683"/>
      <c r="AP6683"/>
      <c r="AQ6683"/>
      <c r="AR6683"/>
      <c r="AS6683"/>
      <c r="AT6683"/>
      <c r="AU6683"/>
      <c r="AV6683"/>
      <c r="AW6683"/>
      <c r="AX6683"/>
      <c r="AY6683"/>
      <c r="AZ6683"/>
      <c r="BA6683"/>
      <c r="BB6683"/>
      <c r="BC6683"/>
      <c r="BD6683"/>
      <c r="BE6683"/>
      <c r="BF6683"/>
      <c r="BG6683"/>
      <c r="BH6683"/>
      <c r="BI6683"/>
      <c r="BJ6683"/>
      <c r="BK6683"/>
      <c r="BL6683"/>
      <c r="BM6683"/>
      <c r="BN6683"/>
      <c r="BO6683"/>
      <c r="BP6683"/>
      <c r="BQ6683"/>
      <c r="BR6683"/>
      <c r="BS6683"/>
      <c r="BT6683"/>
      <c r="BU6683"/>
      <c r="BV6683"/>
      <c r="BW6683"/>
      <c r="BX6683"/>
      <c r="BY6683"/>
      <c r="BZ6683"/>
      <c r="CA6683"/>
      <c r="CB6683"/>
      <c r="CC6683"/>
      <c r="CD6683"/>
      <c r="CE6683"/>
      <c r="CF6683"/>
      <c r="CG6683"/>
      <c r="CH6683"/>
      <c r="CI6683"/>
      <c r="CJ6683"/>
      <c r="CK6683"/>
      <c r="CL6683"/>
      <c r="CM6683"/>
      <c r="CN6683"/>
      <c r="CO6683"/>
      <c r="CP6683"/>
      <c r="CQ6683"/>
      <c r="CR6683"/>
      <c r="CS6683"/>
      <c r="CT6683"/>
      <c r="CU6683"/>
      <c r="CV6683"/>
    </row>
    <row r="6684" spans="10:100" x14ac:dyDescent="0.25">
      <c r="J6684"/>
      <c r="K6684"/>
      <c r="L6684"/>
      <c r="M6684"/>
      <c r="N6684"/>
      <c r="O6684"/>
      <c r="P6684"/>
      <c r="Q6684"/>
      <c r="R6684"/>
      <c r="S6684"/>
      <c r="T6684"/>
      <c r="U6684"/>
      <c r="V6684"/>
      <c r="W6684"/>
      <c r="X6684"/>
      <c r="Y6684"/>
      <c r="Z6684"/>
      <c r="AA6684"/>
      <c r="AB6684"/>
      <c r="AC6684"/>
      <c r="AD6684"/>
      <c r="AE6684"/>
      <c r="AF6684"/>
      <c r="AG6684"/>
      <c r="AH6684"/>
      <c r="AI6684"/>
      <c r="AJ6684"/>
      <c r="AK6684"/>
      <c r="AL6684"/>
      <c r="AM6684"/>
      <c r="AN6684"/>
      <c r="AO6684"/>
      <c r="AP6684"/>
      <c r="AQ6684"/>
      <c r="AR6684"/>
      <c r="AS6684"/>
      <c r="AT6684"/>
      <c r="AU6684"/>
      <c r="AV6684"/>
      <c r="AW6684"/>
      <c r="AX6684"/>
      <c r="AY6684"/>
      <c r="AZ6684"/>
      <c r="BA6684"/>
      <c r="BB6684"/>
      <c r="BC6684"/>
      <c r="BD6684"/>
      <c r="BE6684"/>
      <c r="BF6684"/>
      <c r="BG6684"/>
      <c r="BH6684"/>
      <c r="BI6684"/>
      <c r="BJ6684"/>
      <c r="BK6684"/>
      <c r="BL6684"/>
      <c r="BM6684"/>
      <c r="BN6684"/>
      <c r="BO6684"/>
      <c r="BP6684"/>
      <c r="BQ6684"/>
      <c r="BR6684"/>
      <c r="BS6684"/>
      <c r="BT6684"/>
      <c r="BU6684"/>
      <c r="BV6684"/>
      <c r="BW6684"/>
      <c r="BX6684"/>
      <c r="BY6684"/>
      <c r="BZ6684"/>
      <c r="CA6684"/>
      <c r="CB6684"/>
      <c r="CC6684"/>
      <c r="CD6684"/>
      <c r="CE6684"/>
      <c r="CF6684"/>
      <c r="CG6684"/>
      <c r="CH6684"/>
      <c r="CI6684"/>
      <c r="CJ6684"/>
      <c r="CK6684"/>
      <c r="CL6684"/>
      <c r="CM6684"/>
      <c r="CN6684"/>
      <c r="CO6684"/>
      <c r="CP6684"/>
      <c r="CQ6684"/>
      <c r="CR6684"/>
      <c r="CS6684"/>
      <c r="CT6684"/>
      <c r="CU6684"/>
      <c r="CV6684"/>
    </row>
    <row r="6685" spans="10:100" x14ac:dyDescent="0.25">
      <c r="J6685"/>
      <c r="K6685"/>
      <c r="L6685"/>
      <c r="M6685"/>
      <c r="N6685"/>
      <c r="O6685"/>
      <c r="P6685"/>
      <c r="Q6685"/>
      <c r="R6685"/>
      <c r="S6685"/>
      <c r="T6685"/>
      <c r="U6685"/>
      <c r="V6685"/>
      <c r="W6685"/>
      <c r="X6685"/>
      <c r="Y6685"/>
      <c r="Z6685"/>
      <c r="AA6685"/>
      <c r="AB6685"/>
      <c r="AC6685"/>
      <c r="AD6685"/>
      <c r="AE6685"/>
      <c r="AF6685"/>
      <c r="AG6685"/>
      <c r="AH6685"/>
      <c r="AI6685"/>
      <c r="AJ6685"/>
      <c r="AK6685"/>
      <c r="AL6685"/>
      <c r="AM6685"/>
      <c r="AN6685"/>
      <c r="AO6685"/>
      <c r="AP6685"/>
      <c r="AQ6685"/>
      <c r="AR6685"/>
      <c r="AS6685"/>
      <c r="AT6685"/>
      <c r="AU6685"/>
      <c r="AV6685"/>
      <c r="AW6685"/>
      <c r="AX6685"/>
      <c r="AY6685"/>
      <c r="AZ6685"/>
      <c r="BA6685"/>
      <c r="BB6685"/>
      <c r="BC6685"/>
      <c r="BD6685"/>
      <c r="BE6685"/>
      <c r="BF6685"/>
      <c r="BG6685"/>
      <c r="BH6685"/>
      <c r="BI6685"/>
      <c r="BJ6685"/>
      <c r="BK6685"/>
      <c r="BL6685"/>
      <c r="BM6685"/>
      <c r="BN6685"/>
      <c r="BO6685"/>
      <c r="BP6685"/>
      <c r="BQ6685"/>
      <c r="BR6685"/>
      <c r="BS6685"/>
      <c r="BT6685"/>
      <c r="BU6685"/>
      <c r="BV6685"/>
      <c r="BW6685"/>
      <c r="BX6685"/>
      <c r="BY6685"/>
      <c r="BZ6685"/>
      <c r="CA6685"/>
      <c r="CB6685"/>
      <c r="CC6685"/>
      <c r="CD6685"/>
      <c r="CE6685"/>
      <c r="CF6685"/>
      <c r="CG6685"/>
      <c r="CH6685"/>
      <c r="CI6685"/>
      <c r="CJ6685"/>
      <c r="CK6685"/>
      <c r="CL6685"/>
      <c r="CM6685"/>
      <c r="CN6685"/>
      <c r="CO6685"/>
      <c r="CP6685"/>
      <c r="CQ6685"/>
      <c r="CR6685"/>
      <c r="CS6685"/>
      <c r="CT6685"/>
      <c r="CU6685"/>
      <c r="CV6685"/>
    </row>
    <row r="6686" spans="10:100" x14ac:dyDescent="0.25">
      <c r="J6686"/>
      <c r="K6686"/>
      <c r="L6686"/>
      <c r="M6686"/>
      <c r="N6686"/>
      <c r="O6686"/>
      <c r="P6686"/>
      <c r="Q6686"/>
      <c r="R6686"/>
      <c r="S6686"/>
      <c r="T6686"/>
      <c r="U6686"/>
      <c r="V6686"/>
      <c r="W6686"/>
      <c r="X6686"/>
      <c r="Y6686"/>
      <c r="Z6686"/>
      <c r="AA6686"/>
      <c r="AB6686"/>
      <c r="AC6686"/>
      <c r="AD6686"/>
      <c r="AE6686"/>
      <c r="AF6686"/>
      <c r="AG6686"/>
      <c r="AH6686"/>
      <c r="AI6686"/>
      <c r="AJ6686"/>
      <c r="AK6686"/>
      <c r="AL6686"/>
      <c r="AM6686"/>
      <c r="AN6686"/>
      <c r="AO6686"/>
      <c r="AP6686"/>
      <c r="AQ6686"/>
      <c r="AR6686"/>
      <c r="AS6686"/>
      <c r="AT6686"/>
      <c r="AU6686"/>
      <c r="AV6686"/>
      <c r="AW6686"/>
      <c r="AX6686"/>
      <c r="AY6686"/>
      <c r="AZ6686"/>
      <c r="BA6686"/>
      <c r="BB6686"/>
      <c r="BC6686"/>
      <c r="BD6686"/>
      <c r="BE6686"/>
      <c r="BF6686"/>
      <c r="BG6686"/>
      <c r="BH6686"/>
      <c r="BI6686"/>
      <c r="BJ6686"/>
      <c r="BK6686"/>
      <c r="BL6686"/>
      <c r="BM6686"/>
      <c r="BN6686"/>
      <c r="BO6686"/>
      <c r="BP6686"/>
      <c r="BQ6686"/>
      <c r="BR6686"/>
      <c r="BS6686"/>
      <c r="BT6686"/>
      <c r="BU6686"/>
      <c r="BV6686"/>
      <c r="BW6686"/>
      <c r="BX6686"/>
      <c r="BY6686"/>
      <c r="BZ6686"/>
      <c r="CA6686"/>
      <c r="CB6686"/>
      <c r="CC6686"/>
      <c r="CD6686"/>
      <c r="CE6686"/>
      <c r="CF6686"/>
      <c r="CG6686"/>
      <c r="CH6686"/>
      <c r="CI6686"/>
      <c r="CJ6686"/>
      <c r="CK6686"/>
      <c r="CL6686"/>
      <c r="CM6686"/>
      <c r="CN6686"/>
      <c r="CO6686"/>
      <c r="CP6686"/>
      <c r="CQ6686"/>
      <c r="CR6686"/>
      <c r="CS6686"/>
      <c r="CT6686"/>
      <c r="CU6686"/>
      <c r="CV6686"/>
    </row>
    <row r="6687" spans="10:100" x14ac:dyDescent="0.25">
      <c r="J6687"/>
      <c r="K6687"/>
      <c r="L6687"/>
      <c r="M6687"/>
      <c r="N6687"/>
      <c r="O6687"/>
      <c r="P6687"/>
      <c r="Q6687"/>
      <c r="R6687"/>
      <c r="S6687"/>
      <c r="T6687"/>
      <c r="U6687"/>
      <c r="V6687"/>
      <c r="W6687"/>
      <c r="X6687"/>
      <c r="Y6687"/>
      <c r="Z6687"/>
      <c r="AA6687"/>
      <c r="AB6687"/>
      <c r="AC6687"/>
      <c r="AD6687"/>
      <c r="AE6687"/>
      <c r="AF6687"/>
      <c r="AG6687"/>
      <c r="AH6687"/>
      <c r="AI6687"/>
      <c r="AJ6687"/>
      <c r="AK6687"/>
      <c r="AL6687"/>
      <c r="AM6687"/>
      <c r="AN6687"/>
      <c r="AO6687"/>
      <c r="AP6687"/>
      <c r="AQ6687"/>
      <c r="AR6687"/>
      <c r="AS6687"/>
      <c r="AT6687"/>
      <c r="AU6687"/>
      <c r="AV6687"/>
      <c r="AW6687"/>
      <c r="AX6687"/>
      <c r="AY6687"/>
      <c r="AZ6687"/>
      <c r="BA6687"/>
      <c r="BB6687"/>
      <c r="BC6687"/>
      <c r="BD6687"/>
      <c r="BE6687"/>
      <c r="BF6687"/>
      <c r="BG6687"/>
      <c r="BH6687"/>
      <c r="BI6687"/>
      <c r="BJ6687"/>
      <c r="BK6687"/>
      <c r="BL6687"/>
      <c r="BM6687"/>
      <c r="BN6687"/>
      <c r="BO6687"/>
      <c r="BP6687"/>
      <c r="BQ6687"/>
      <c r="BR6687"/>
      <c r="BS6687"/>
      <c r="BT6687"/>
      <c r="BU6687"/>
      <c r="BV6687"/>
      <c r="BW6687"/>
      <c r="BX6687"/>
      <c r="BY6687"/>
      <c r="BZ6687"/>
      <c r="CA6687"/>
      <c r="CB6687"/>
      <c r="CC6687"/>
      <c r="CD6687"/>
      <c r="CE6687"/>
      <c r="CF6687"/>
      <c r="CG6687"/>
      <c r="CH6687"/>
      <c r="CI6687"/>
      <c r="CJ6687"/>
      <c r="CK6687"/>
      <c r="CL6687"/>
      <c r="CM6687"/>
      <c r="CN6687"/>
      <c r="CO6687"/>
      <c r="CP6687"/>
      <c r="CQ6687"/>
      <c r="CR6687"/>
      <c r="CS6687"/>
      <c r="CT6687"/>
      <c r="CU6687"/>
      <c r="CV6687"/>
    </row>
    <row r="6688" spans="10:100" x14ac:dyDescent="0.25">
      <c r="J6688"/>
      <c r="K6688"/>
      <c r="L6688"/>
      <c r="M6688"/>
      <c r="N6688"/>
      <c r="O6688"/>
      <c r="P6688"/>
      <c r="Q6688"/>
      <c r="R6688"/>
      <c r="S6688"/>
      <c r="T6688"/>
      <c r="U6688"/>
      <c r="V6688"/>
      <c r="W6688"/>
      <c r="X6688"/>
      <c r="Y6688"/>
      <c r="Z6688"/>
      <c r="AA6688"/>
      <c r="AB6688"/>
      <c r="AC6688"/>
      <c r="AD6688"/>
      <c r="AE6688"/>
      <c r="AF6688"/>
      <c r="AG6688"/>
      <c r="AH6688"/>
      <c r="AI6688"/>
      <c r="AJ6688"/>
      <c r="AK6688"/>
      <c r="AL6688"/>
      <c r="AM6688"/>
      <c r="AN6688"/>
      <c r="AO6688"/>
      <c r="AP6688"/>
      <c r="AQ6688"/>
      <c r="AR6688"/>
      <c r="AS6688"/>
      <c r="AT6688"/>
      <c r="AU6688"/>
      <c r="AV6688"/>
      <c r="AW6688"/>
      <c r="AX6688"/>
      <c r="AY6688"/>
      <c r="AZ6688"/>
      <c r="BA6688"/>
      <c r="BB6688"/>
      <c r="BC6688"/>
      <c r="BD6688"/>
      <c r="BE6688"/>
      <c r="BF6688"/>
      <c r="BG6688"/>
      <c r="BH6688"/>
      <c r="BI6688"/>
      <c r="BJ6688"/>
      <c r="BK6688"/>
      <c r="BL6688"/>
      <c r="BM6688"/>
      <c r="BN6688"/>
      <c r="BO6688"/>
      <c r="BP6688"/>
      <c r="BQ6688"/>
      <c r="BR6688"/>
      <c r="BS6688"/>
      <c r="BT6688"/>
      <c r="BU6688"/>
      <c r="BV6688"/>
      <c r="BW6688"/>
      <c r="BX6688"/>
      <c r="BY6688"/>
      <c r="BZ6688"/>
      <c r="CA6688"/>
      <c r="CB6688"/>
      <c r="CC6688"/>
      <c r="CD6688"/>
      <c r="CE6688"/>
      <c r="CF6688"/>
      <c r="CG6688"/>
      <c r="CH6688"/>
      <c r="CI6688"/>
      <c r="CJ6688"/>
      <c r="CK6688"/>
      <c r="CL6688"/>
      <c r="CM6688"/>
      <c r="CN6688"/>
      <c r="CO6688"/>
      <c r="CP6688"/>
      <c r="CQ6688"/>
      <c r="CR6688"/>
      <c r="CS6688"/>
      <c r="CT6688"/>
      <c r="CU6688"/>
      <c r="CV6688"/>
    </row>
    <row r="6689" spans="10:100" x14ac:dyDescent="0.25">
      <c r="J6689"/>
      <c r="K6689"/>
      <c r="L6689"/>
      <c r="M6689"/>
      <c r="N6689"/>
      <c r="O6689"/>
      <c r="P6689"/>
      <c r="Q6689"/>
      <c r="R6689"/>
      <c r="S6689"/>
      <c r="T6689"/>
      <c r="U6689"/>
      <c r="V6689"/>
      <c r="W6689"/>
      <c r="X6689"/>
      <c r="Y6689"/>
      <c r="Z6689"/>
      <c r="AA6689"/>
      <c r="AB6689"/>
      <c r="AC6689"/>
      <c r="AD6689"/>
      <c r="AE6689"/>
      <c r="AF6689"/>
      <c r="AG6689"/>
      <c r="AH6689"/>
      <c r="AI6689"/>
      <c r="AJ6689"/>
      <c r="AK6689"/>
      <c r="AL6689"/>
      <c r="AM6689"/>
      <c r="AN6689"/>
      <c r="AO6689"/>
      <c r="AP6689"/>
      <c r="AQ6689"/>
      <c r="AR6689"/>
      <c r="AS6689"/>
      <c r="AT6689"/>
      <c r="AU6689"/>
      <c r="AV6689"/>
      <c r="AW6689"/>
      <c r="AX6689"/>
      <c r="AY6689"/>
      <c r="AZ6689"/>
      <c r="BA6689"/>
      <c r="BB6689"/>
      <c r="BC6689"/>
      <c r="BD6689"/>
      <c r="BE6689"/>
      <c r="BF6689"/>
      <c r="BG6689"/>
      <c r="BH6689"/>
      <c r="BI6689"/>
      <c r="BJ6689"/>
      <c r="BK6689"/>
      <c r="BL6689"/>
      <c r="BM6689"/>
      <c r="BN6689"/>
      <c r="BO6689"/>
      <c r="BP6689"/>
      <c r="BQ6689"/>
      <c r="BR6689"/>
      <c r="BS6689"/>
      <c r="BT6689"/>
      <c r="BU6689"/>
      <c r="BV6689"/>
      <c r="BW6689"/>
      <c r="BX6689"/>
      <c r="BY6689"/>
      <c r="BZ6689"/>
      <c r="CA6689"/>
      <c r="CB6689"/>
      <c r="CC6689"/>
      <c r="CD6689"/>
      <c r="CE6689"/>
      <c r="CF6689"/>
      <c r="CG6689"/>
      <c r="CH6689"/>
      <c r="CI6689"/>
      <c r="CJ6689"/>
      <c r="CK6689"/>
      <c r="CL6689"/>
      <c r="CM6689"/>
      <c r="CN6689"/>
      <c r="CO6689"/>
      <c r="CP6689"/>
      <c r="CQ6689"/>
      <c r="CR6689"/>
      <c r="CS6689"/>
      <c r="CT6689"/>
      <c r="CU6689"/>
      <c r="CV6689"/>
    </row>
    <row r="6690" spans="10:100" x14ac:dyDescent="0.25">
      <c r="J6690"/>
      <c r="K6690"/>
      <c r="L6690"/>
      <c r="M6690"/>
      <c r="N6690"/>
      <c r="O6690"/>
      <c r="P6690"/>
      <c r="Q6690"/>
      <c r="R6690"/>
      <c r="S6690"/>
      <c r="T6690"/>
      <c r="U6690"/>
      <c r="V6690"/>
      <c r="W6690"/>
      <c r="X6690"/>
      <c r="Y6690"/>
      <c r="Z6690"/>
      <c r="AA6690"/>
      <c r="AB6690"/>
      <c r="AC6690"/>
      <c r="AD6690"/>
      <c r="AE6690"/>
      <c r="AF6690"/>
      <c r="AG6690"/>
      <c r="AH6690"/>
      <c r="AI6690"/>
      <c r="AJ6690"/>
      <c r="AK6690"/>
      <c r="AL6690"/>
      <c r="AM6690"/>
      <c r="AN6690"/>
      <c r="AO6690"/>
      <c r="AP6690"/>
      <c r="AQ6690"/>
      <c r="AR6690"/>
      <c r="AS6690"/>
      <c r="AT6690"/>
      <c r="AU6690"/>
      <c r="AV6690"/>
      <c r="AW6690"/>
      <c r="AX6690"/>
      <c r="AY6690"/>
      <c r="AZ6690"/>
      <c r="BA6690"/>
      <c r="BB6690"/>
      <c r="BC6690"/>
      <c r="BD6690"/>
      <c r="BE6690"/>
      <c r="BF6690"/>
      <c r="BG6690"/>
      <c r="BH6690"/>
      <c r="BI6690"/>
      <c r="BJ6690"/>
      <c r="BK6690"/>
      <c r="BL6690"/>
      <c r="BM6690"/>
      <c r="BN6690"/>
      <c r="BO6690"/>
      <c r="BP6690"/>
      <c r="BQ6690"/>
      <c r="BR6690"/>
      <c r="BS6690"/>
      <c r="BT6690"/>
      <c r="BU6690"/>
      <c r="BV6690"/>
      <c r="BW6690"/>
      <c r="BX6690"/>
      <c r="BY6690"/>
      <c r="BZ6690"/>
      <c r="CA6690"/>
      <c r="CB6690"/>
      <c r="CC6690"/>
      <c r="CD6690"/>
      <c r="CE6690"/>
      <c r="CF6690"/>
      <c r="CG6690"/>
      <c r="CH6690"/>
      <c r="CI6690"/>
      <c r="CJ6690"/>
      <c r="CK6690"/>
      <c r="CL6690"/>
      <c r="CM6690"/>
      <c r="CN6690"/>
      <c r="CO6690"/>
      <c r="CP6690"/>
      <c r="CQ6690"/>
      <c r="CR6690"/>
      <c r="CS6690"/>
      <c r="CT6690"/>
      <c r="CU6690"/>
      <c r="CV6690"/>
    </row>
    <row r="6691" spans="10:100" x14ac:dyDescent="0.25">
      <c r="J6691"/>
      <c r="K6691"/>
      <c r="L6691"/>
      <c r="M6691"/>
      <c r="N6691"/>
      <c r="O6691"/>
      <c r="P6691"/>
      <c r="Q6691"/>
      <c r="R6691"/>
      <c r="S6691"/>
      <c r="T6691"/>
      <c r="U6691"/>
      <c r="V6691"/>
      <c r="W6691"/>
      <c r="X6691"/>
      <c r="Y6691"/>
      <c r="Z6691"/>
      <c r="AA6691"/>
      <c r="AB6691"/>
      <c r="AC6691"/>
      <c r="AD6691"/>
      <c r="AE6691"/>
      <c r="AF6691"/>
      <c r="AG6691"/>
      <c r="AH6691"/>
      <c r="AI6691"/>
      <c r="AJ6691"/>
      <c r="AK6691"/>
      <c r="AL6691"/>
      <c r="AM6691"/>
      <c r="AN6691"/>
      <c r="AO6691"/>
      <c r="AP6691"/>
      <c r="AQ6691"/>
      <c r="AR6691"/>
      <c r="AS6691"/>
      <c r="AT6691"/>
      <c r="AU6691"/>
      <c r="AV6691"/>
      <c r="AW6691"/>
      <c r="AX6691"/>
      <c r="AY6691"/>
      <c r="AZ6691"/>
      <c r="BA6691"/>
      <c r="BB6691"/>
      <c r="BC6691"/>
      <c r="BD6691"/>
      <c r="BE6691"/>
      <c r="BF6691"/>
      <c r="BG6691"/>
      <c r="BH6691"/>
      <c r="BI6691"/>
      <c r="BJ6691"/>
      <c r="BK6691"/>
      <c r="BL6691"/>
      <c r="BM6691"/>
      <c r="BN6691"/>
      <c r="BO6691"/>
      <c r="BP6691"/>
      <c r="BQ6691"/>
      <c r="BR6691"/>
      <c r="BS6691"/>
      <c r="BT6691"/>
      <c r="BU6691"/>
      <c r="BV6691"/>
      <c r="BW6691"/>
      <c r="BX6691"/>
      <c r="BY6691"/>
      <c r="BZ6691"/>
      <c r="CA6691"/>
      <c r="CB6691"/>
      <c r="CC6691"/>
      <c r="CD6691"/>
      <c r="CE6691"/>
      <c r="CF6691"/>
      <c r="CG6691"/>
      <c r="CH6691"/>
      <c r="CI6691"/>
      <c r="CJ6691"/>
      <c r="CK6691"/>
      <c r="CL6691"/>
      <c r="CM6691"/>
      <c r="CN6691"/>
      <c r="CO6691"/>
      <c r="CP6691"/>
      <c r="CQ6691"/>
      <c r="CR6691"/>
      <c r="CS6691"/>
      <c r="CT6691"/>
      <c r="CU6691"/>
      <c r="CV6691"/>
    </row>
    <row r="6692" spans="10:100" x14ac:dyDescent="0.25">
      <c r="J6692"/>
      <c r="K6692"/>
      <c r="L6692"/>
      <c r="M6692"/>
      <c r="N6692"/>
      <c r="O6692"/>
      <c r="P6692"/>
      <c r="Q6692"/>
      <c r="R6692"/>
      <c r="S6692"/>
      <c r="T6692"/>
      <c r="U6692"/>
      <c r="V6692"/>
      <c r="W6692"/>
      <c r="X6692"/>
      <c r="Y6692"/>
      <c r="Z6692"/>
      <c r="AA6692"/>
      <c r="AB6692"/>
      <c r="AC6692"/>
      <c r="AD6692"/>
      <c r="AE6692"/>
      <c r="AF6692"/>
      <c r="AG6692"/>
      <c r="AH6692"/>
      <c r="AI6692"/>
      <c r="AJ6692"/>
      <c r="AK6692"/>
      <c r="AL6692"/>
      <c r="AM6692"/>
      <c r="AN6692"/>
      <c r="AO6692"/>
      <c r="AP6692"/>
      <c r="AQ6692"/>
      <c r="AR6692"/>
      <c r="AS6692"/>
      <c r="AT6692"/>
      <c r="AU6692"/>
      <c r="AV6692"/>
      <c r="AW6692"/>
      <c r="AX6692"/>
      <c r="AY6692"/>
      <c r="AZ6692"/>
      <c r="BA6692"/>
      <c r="BB6692"/>
      <c r="BC6692"/>
      <c r="BD6692"/>
      <c r="BE6692"/>
      <c r="BF6692"/>
      <c r="BG6692"/>
      <c r="BH6692"/>
      <c r="BI6692"/>
      <c r="BJ6692"/>
      <c r="BK6692"/>
      <c r="BL6692"/>
      <c r="BM6692"/>
      <c r="BN6692"/>
      <c r="BO6692"/>
      <c r="BP6692"/>
      <c r="BQ6692"/>
      <c r="BR6692"/>
      <c r="BS6692"/>
      <c r="BT6692"/>
      <c r="BU6692"/>
      <c r="BV6692"/>
      <c r="BW6692"/>
      <c r="BX6692"/>
      <c r="BY6692"/>
      <c r="BZ6692"/>
      <c r="CA6692"/>
      <c r="CB6692"/>
      <c r="CC6692"/>
      <c r="CD6692"/>
      <c r="CE6692"/>
      <c r="CF6692"/>
      <c r="CG6692"/>
      <c r="CH6692"/>
      <c r="CI6692"/>
      <c r="CJ6692"/>
      <c r="CK6692"/>
      <c r="CL6692"/>
      <c r="CM6692"/>
      <c r="CN6692"/>
      <c r="CO6692"/>
      <c r="CP6692"/>
      <c r="CQ6692"/>
      <c r="CR6692"/>
      <c r="CS6692"/>
      <c r="CT6692"/>
      <c r="CU6692"/>
      <c r="CV6692"/>
    </row>
    <row r="6693" spans="10:100" x14ac:dyDescent="0.25">
      <c r="J6693"/>
      <c r="K6693"/>
      <c r="L6693"/>
      <c r="M6693"/>
      <c r="N6693"/>
      <c r="O6693"/>
      <c r="P6693"/>
      <c r="Q6693"/>
      <c r="R6693"/>
      <c r="S6693"/>
      <c r="T6693"/>
      <c r="U6693"/>
      <c r="V6693"/>
      <c r="W6693"/>
      <c r="X6693"/>
      <c r="Y6693"/>
      <c r="Z6693"/>
      <c r="AA6693"/>
      <c r="AB6693"/>
      <c r="AC6693"/>
      <c r="AD6693"/>
      <c r="AE6693"/>
      <c r="AF6693"/>
      <c r="AG6693"/>
      <c r="AH6693"/>
      <c r="AI6693"/>
      <c r="AJ6693"/>
      <c r="AK6693"/>
      <c r="AL6693"/>
      <c r="AM6693"/>
      <c r="AN6693"/>
      <c r="AO6693"/>
      <c r="AP6693"/>
      <c r="AQ6693"/>
      <c r="AR6693"/>
      <c r="AS6693"/>
      <c r="AT6693"/>
      <c r="AU6693"/>
      <c r="AV6693"/>
      <c r="AW6693"/>
      <c r="AX6693"/>
      <c r="AY6693"/>
      <c r="AZ6693"/>
      <c r="BA6693"/>
      <c r="BB6693"/>
      <c r="BC6693"/>
      <c r="BD6693"/>
      <c r="BE6693"/>
      <c r="BF6693"/>
      <c r="BG6693"/>
      <c r="BH6693"/>
      <c r="BI6693"/>
      <c r="BJ6693"/>
      <c r="BK6693"/>
      <c r="BL6693"/>
      <c r="BM6693"/>
      <c r="BN6693"/>
      <c r="BO6693"/>
      <c r="BP6693"/>
      <c r="BQ6693"/>
      <c r="BR6693"/>
      <c r="BS6693"/>
      <c r="BT6693"/>
      <c r="BU6693"/>
      <c r="BV6693"/>
      <c r="BW6693"/>
      <c r="BX6693"/>
      <c r="BY6693"/>
      <c r="BZ6693"/>
      <c r="CA6693"/>
      <c r="CB6693"/>
      <c r="CC6693"/>
      <c r="CD6693"/>
      <c r="CE6693"/>
      <c r="CF6693"/>
      <c r="CG6693"/>
      <c r="CH6693"/>
      <c r="CI6693"/>
      <c r="CJ6693"/>
      <c r="CK6693"/>
      <c r="CL6693"/>
      <c r="CM6693"/>
      <c r="CN6693"/>
      <c r="CO6693"/>
      <c r="CP6693"/>
      <c r="CQ6693"/>
      <c r="CR6693"/>
      <c r="CS6693"/>
      <c r="CT6693"/>
      <c r="CU6693"/>
      <c r="CV6693"/>
    </row>
    <row r="6694" spans="10:100" x14ac:dyDescent="0.25">
      <c r="J6694"/>
      <c r="K6694"/>
      <c r="L6694"/>
      <c r="M6694"/>
      <c r="N6694"/>
      <c r="O6694"/>
      <c r="P6694"/>
      <c r="Q6694"/>
      <c r="R6694"/>
      <c r="S6694"/>
      <c r="T6694"/>
      <c r="U6694"/>
      <c r="V6694"/>
      <c r="W6694"/>
      <c r="X6694"/>
      <c r="Y6694"/>
      <c r="Z6694"/>
      <c r="AA6694"/>
      <c r="AB6694"/>
      <c r="AC6694"/>
      <c r="AD6694"/>
      <c r="AE6694"/>
      <c r="AF6694"/>
      <c r="AG6694"/>
      <c r="AH6694"/>
      <c r="AI6694"/>
      <c r="AJ6694"/>
      <c r="AK6694"/>
      <c r="AL6694"/>
      <c r="AM6694"/>
      <c r="AN6694"/>
      <c r="AO6694"/>
      <c r="AP6694"/>
      <c r="AQ6694"/>
      <c r="AR6694"/>
      <c r="AS6694"/>
      <c r="AT6694"/>
      <c r="AU6694"/>
      <c r="AV6694"/>
      <c r="AW6694"/>
      <c r="AX6694"/>
      <c r="AY6694"/>
      <c r="AZ6694"/>
      <c r="BA6694"/>
      <c r="BB6694"/>
      <c r="BC6694"/>
      <c r="BD6694"/>
      <c r="BE6694"/>
      <c r="BF6694"/>
      <c r="BG6694"/>
      <c r="BH6694"/>
      <c r="BI6694"/>
      <c r="BJ6694"/>
      <c r="BK6694"/>
      <c r="BL6694"/>
      <c r="BM6694"/>
      <c r="BN6694"/>
      <c r="BO6694"/>
      <c r="BP6694"/>
      <c r="BQ6694"/>
      <c r="BR6694"/>
      <c r="BS6694"/>
      <c r="BT6694"/>
      <c r="BU6694"/>
      <c r="BV6694"/>
      <c r="BW6694"/>
      <c r="BX6694"/>
      <c r="BY6694"/>
      <c r="BZ6694"/>
      <c r="CA6694"/>
      <c r="CB6694"/>
      <c r="CC6694"/>
      <c r="CD6694"/>
      <c r="CE6694"/>
      <c r="CF6694"/>
      <c r="CG6694"/>
      <c r="CH6694"/>
      <c r="CI6694"/>
      <c r="CJ6694"/>
      <c r="CK6694"/>
      <c r="CL6694"/>
      <c r="CM6694"/>
      <c r="CN6694"/>
      <c r="CO6694"/>
      <c r="CP6694"/>
      <c r="CQ6694"/>
      <c r="CR6694"/>
      <c r="CS6694"/>
      <c r="CT6694"/>
      <c r="CU6694"/>
      <c r="CV6694"/>
    </row>
    <row r="6695" spans="10:100" x14ac:dyDescent="0.25">
      <c r="J6695"/>
      <c r="K6695"/>
      <c r="L6695"/>
      <c r="M6695"/>
      <c r="N6695"/>
      <c r="O6695"/>
      <c r="P6695"/>
      <c r="Q6695"/>
      <c r="R6695"/>
      <c r="S6695"/>
      <c r="T6695"/>
      <c r="U6695"/>
      <c r="V6695"/>
      <c r="W6695"/>
      <c r="X6695"/>
      <c r="Y6695"/>
      <c r="Z6695"/>
      <c r="AA6695"/>
      <c r="AB6695"/>
      <c r="AC6695"/>
      <c r="AD6695"/>
      <c r="AE6695"/>
      <c r="AF6695"/>
      <c r="AG6695"/>
      <c r="AH6695"/>
      <c r="AI6695"/>
      <c r="AJ6695"/>
      <c r="AK6695"/>
      <c r="AL6695"/>
      <c r="AM6695"/>
      <c r="AN6695"/>
      <c r="AO6695"/>
      <c r="AP6695"/>
      <c r="AQ6695"/>
      <c r="AR6695"/>
      <c r="AS6695"/>
      <c r="AT6695"/>
      <c r="AU6695"/>
      <c r="AV6695"/>
      <c r="AW6695"/>
      <c r="AX6695"/>
      <c r="AY6695"/>
      <c r="AZ6695"/>
      <c r="BA6695"/>
      <c r="BB6695"/>
      <c r="BC6695"/>
      <c r="BD6695"/>
      <c r="BE6695"/>
      <c r="BF6695"/>
      <c r="BG6695"/>
      <c r="BH6695"/>
      <c r="BI6695"/>
      <c r="BJ6695"/>
      <c r="BK6695"/>
      <c r="BL6695"/>
      <c r="BM6695"/>
      <c r="BN6695"/>
      <c r="BO6695"/>
      <c r="BP6695"/>
      <c r="BQ6695"/>
      <c r="BR6695"/>
      <c r="BS6695"/>
      <c r="BT6695"/>
      <c r="BU6695"/>
      <c r="BV6695"/>
      <c r="BW6695"/>
      <c r="BX6695"/>
      <c r="BY6695"/>
      <c r="BZ6695"/>
      <c r="CA6695"/>
      <c r="CB6695"/>
      <c r="CC6695"/>
      <c r="CD6695"/>
      <c r="CE6695"/>
      <c r="CF6695"/>
      <c r="CG6695"/>
      <c r="CH6695"/>
      <c r="CI6695"/>
      <c r="CJ6695"/>
      <c r="CK6695"/>
      <c r="CL6695"/>
      <c r="CM6695"/>
      <c r="CN6695"/>
      <c r="CO6695"/>
      <c r="CP6695"/>
      <c r="CQ6695"/>
      <c r="CR6695"/>
      <c r="CS6695"/>
      <c r="CT6695"/>
      <c r="CU6695"/>
      <c r="CV6695"/>
    </row>
    <row r="6696" spans="10:100" x14ac:dyDescent="0.25">
      <c r="J6696"/>
      <c r="K6696"/>
      <c r="L6696"/>
      <c r="M6696"/>
      <c r="N6696"/>
      <c r="O6696"/>
      <c r="P6696"/>
      <c r="Q6696"/>
      <c r="R6696"/>
      <c r="S6696"/>
      <c r="T6696"/>
      <c r="U6696"/>
      <c r="V6696"/>
      <c r="W6696"/>
      <c r="X6696"/>
      <c r="Y6696"/>
      <c r="Z6696"/>
      <c r="AA6696"/>
      <c r="AB6696"/>
      <c r="AC6696"/>
      <c r="AD6696"/>
      <c r="AE6696"/>
      <c r="AF6696"/>
      <c r="AG6696"/>
      <c r="AH6696"/>
      <c r="AI6696"/>
      <c r="AJ6696"/>
      <c r="AK6696"/>
      <c r="AL6696"/>
      <c r="AM6696"/>
      <c r="AN6696"/>
      <c r="AO6696"/>
      <c r="AP6696"/>
      <c r="AQ6696"/>
      <c r="AR6696"/>
      <c r="AS6696"/>
      <c r="AT6696"/>
      <c r="AU6696"/>
      <c r="AV6696"/>
      <c r="AW6696"/>
      <c r="AX6696"/>
      <c r="AY6696"/>
      <c r="AZ6696"/>
      <c r="BA6696"/>
      <c r="BB6696"/>
      <c r="BC6696"/>
      <c r="BD6696"/>
      <c r="BE6696"/>
      <c r="BF6696"/>
      <c r="BG6696"/>
      <c r="BH6696"/>
      <c r="BI6696"/>
      <c r="BJ6696"/>
      <c r="BK6696"/>
      <c r="BL6696"/>
      <c r="BM6696"/>
      <c r="BN6696"/>
      <c r="BO6696"/>
      <c r="BP6696"/>
      <c r="BQ6696"/>
      <c r="BR6696"/>
      <c r="BS6696"/>
      <c r="BT6696"/>
      <c r="BU6696"/>
      <c r="BV6696"/>
      <c r="BW6696"/>
      <c r="BX6696"/>
      <c r="BY6696"/>
      <c r="BZ6696"/>
      <c r="CA6696"/>
      <c r="CB6696"/>
      <c r="CC6696"/>
      <c r="CD6696"/>
      <c r="CE6696"/>
      <c r="CF6696"/>
      <c r="CG6696"/>
      <c r="CH6696"/>
      <c r="CI6696"/>
      <c r="CJ6696"/>
      <c r="CK6696"/>
      <c r="CL6696"/>
      <c r="CM6696"/>
      <c r="CN6696"/>
      <c r="CO6696"/>
      <c r="CP6696"/>
      <c r="CQ6696"/>
      <c r="CR6696"/>
      <c r="CS6696"/>
      <c r="CT6696"/>
      <c r="CU6696"/>
      <c r="CV6696"/>
    </row>
    <row r="6697" spans="10:100" x14ac:dyDescent="0.25">
      <c r="J6697"/>
      <c r="K6697"/>
      <c r="L6697"/>
      <c r="M6697"/>
      <c r="N6697"/>
      <c r="O6697"/>
      <c r="P6697"/>
      <c r="Q6697"/>
      <c r="R6697"/>
      <c r="S6697"/>
      <c r="T6697"/>
      <c r="U6697"/>
      <c r="V6697"/>
      <c r="W6697"/>
      <c r="X6697"/>
      <c r="Y6697"/>
      <c r="Z6697"/>
      <c r="AA6697"/>
      <c r="AB6697"/>
      <c r="AC6697"/>
      <c r="AD6697"/>
      <c r="AE6697"/>
      <c r="AF6697"/>
      <c r="AG6697"/>
      <c r="AH6697"/>
      <c r="AI6697"/>
      <c r="AJ6697"/>
      <c r="AK6697"/>
      <c r="AL6697"/>
      <c r="AM6697"/>
      <c r="AN6697"/>
      <c r="AO6697"/>
      <c r="AP6697"/>
      <c r="AQ6697"/>
      <c r="AR6697"/>
      <c r="AS6697"/>
      <c r="AT6697"/>
      <c r="AU6697"/>
      <c r="AV6697"/>
      <c r="AW6697"/>
      <c r="AX6697"/>
      <c r="AY6697"/>
      <c r="AZ6697"/>
      <c r="BA6697"/>
      <c r="BB6697"/>
      <c r="BC6697"/>
      <c r="BD6697"/>
      <c r="BE6697"/>
      <c r="BF6697"/>
      <c r="BG6697"/>
      <c r="BH6697"/>
      <c r="BI6697"/>
      <c r="BJ6697"/>
      <c r="BK6697"/>
      <c r="BL6697"/>
      <c r="BM6697"/>
      <c r="BN6697"/>
      <c r="BO6697"/>
      <c r="BP6697"/>
      <c r="BQ6697"/>
      <c r="BR6697"/>
      <c r="BS6697"/>
      <c r="BT6697"/>
      <c r="BU6697"/>
      <c r="BV6697"/>
      <c r="BW6697"/>
      <c r="BX6697"/>
      <c r="BY6697"/>
      <c r="BZ6697"/>
      <c r="CA6697"/>
      <c r="CB6697"/>
      <c r="CC6697"/>
      <c r="CD6697"/>
      <c r="CE6697"/>
      <c r="CF6697"/>
      <c r="CG6697"/>
      <c r="CH6697"/>
      <c r="CI6697"/>
      <c r="CJ6697"/>
      <c r="CK6697"/>
      <c r="CL6697"/>
      <c r="CM6697"/>
      <c r="CN6697"/>
      <c r="CO6697"/>
      <c r="CP6697"/>
      <c r="CQ6697"/>
      <c r="CR6697"/>
      <c r="CS6697"/>
      <c r="CT6697"/>
      <c r="CU6697"/>
      <c r="CV6697"/>
    </row>
    <row r="6698" spans="10:100" x14ac:dyDescent="0.25">
      <c r="J6698"/>
      <c r="K6698"/>
      <c r="L6698"/>
      <c r="M6698"/>
      <c r="N6698"/>
      <c r="O6698"/>
      <c r="P6698"/>
      <c r="Q6698"/>
      <c r="R6698"/>
      <c r="S6698"/>
      <c r="T6698"/>
      <c r="U6698"/>
      <c r="V6698"/>
      <c r="W6698"/>
      <c r="X6698"/>
      <c r="Y6698"/>
      <c r="Z6698"/>
      <c r="AA6698"/>
      <c r="AB6698"/>
      <c r="AC6698"/>
      <c r="AD6698"/>
      <c r="AE6698"/>
      <c r="AF6698"/>
      <c r="AG6698"/>
      <c r="AH6698"/>
      <c r="AI6698"/>
      <c r="AJ6698"/>
      <c r="AK6698"/>
      <c r="AL6698"/>
      <c r="AM6698"/>
      <c r="AN6698"/>
      <c r="AO6698"/>
      <c r="AP6698"/>
      <c r="AQ6698"/>
      <c r="AR6698"/>
      <c r="AS6698"/>
      <c r="AT6698"/>
      <c r="AU6698"/>
      <c r="AV6698"/>
      <c r="AW6698"/>
      <c r="AX6698"/>
      <c r="AY6698"/>
      <c r="AZ6698"/>
      <c r="BA6698"/>
      <c r="BB6698"/>
      <c r="BC6698"/>
      <c r="BD6698"/>
      <c r="BE6698"/>
      <c r="BF6698"/>
      <c r="BG6698"/>
      <c r="BH6698"/>
      <c r="BI6698"/>
      <c r="BJ6698"/>
      <c r="BK6698"/>
      <c r="BL6698"/>
      <c r="BM6698"/>
      <c r="BN6698"/>
      <c r="BO6698"/>
      <c r="BP6698"/>
      <c r="BQ6698"/>
      <c r="BR6698"/>
      <c r="BS6698"/>
      <c r="BT6698"/>
      <c r="BU6698"/>
      <c r="BV6698"/>
      <c r="BW6698"/>
      <c r="BX6698"/>
      <c r="BY6698"/>
      <c r="BZ6698"/>
      <c r="CA6698"/>
      <c r="CB6698"/>
      <c r="CC6698"/>
      <c r="CD6698"/>
      <c r="CE6698"/>
      <c r="CF6698"/>
      <c r="CG6698"/>
      <c r="CH6698"/>
      <c r="CI6698"/>
      <c r="CJ6698"/>
      <c r="CK6698"/>
      <c r="CL6698"/>
      <c r="CM6698"/>
      <c r="CN6698"/>
      <c r="CO6698"/>
      <c r="CP6698"/>
      <c r="CQ6698"/>
      <c r="CR6698"/>
      <c r="CS6698"/>
      <c r="CT6698"/>
      <c r="CU6698"/>
      <c r="CV6698"/>
    </row>
    <row r="6699" spans="10:100" x14ac:dyDescent="0.25">
      <c r="J6699"/>
      <c r="K6699"/>
      <c r="L6699"/>
      <c r="M6699"/>
      <c r="N6699"/>
      <c r="O6699"/>
      <c r="P6699"/>
      <c r="Q6699"/>
      <c r="R6699"/>
      <c r="S6699"/>
      <c r="T6699"/>
      <c r="U6699"/>
      <c r="V6699"/>
      <c r="W6699"/>
      <c r="X6699"/>
      <c r="Y6699"/>
      <c r="Z6699"/>
      <c r="AA6699"/>
      <c r="AB6699"/>
      <c r="AC6699"/>
      <c r="AD6699"/>
      <c r="AE6699"/>
      <c r="AF6699"/>
      <c r="AG6699"/>
      <c r="AH6699"/>
      <c r="AI6699"/>
      <c r="AJ6699"/>
      <c r="AK6699"/>
      <c r="AL6699"/>
      <c r="AM6699"/>
      <c r="AN6699"/>
      <c r="AO6699"/>
      <c r="AP6699"/>
      <c r="AQ6699"/>
      <c r="AR6699"/>
      <c r="AS6699"/>
      <c r="AT6699"/>
      <c r="AU6699"/>
      <c r="AV6699"/>
      <c r="AW6699"/>
      <c r="AX6699"/>
      <c r="AY6699"/>
      <c r="AZ6699"/>
      <c r="BA6699"/>
      <c r="BB6699"/>
      <c r="BC6699"/>
      <c r="BD6699"/>
      <c r="BE6699"/>
      <c r="BF6699"/>
      <c r="BG6699"/>
      <c r="BH6699"/>
      <c r="BI6699"/>
      <c r="BJ6699"/>
      <c r="BK6699"/>
      <c r="BL6699"/>
      <c r="BM6699"/>
      <c r="BN6699"/>
      <c r="BO6699"/>
      <c r="BP6699"/>
      <c r="BQ6699"/>
      <c r="BR6699"/>
      <c r="BS6699"/>
      <c r="BT6699"/>
      <c r="BU6699"/>
      <c r="BV6699"/>
      <c r="BW6699"/>
      <c r="BX6699"/>
      <c r="BY6699"/>
      <c r="BZ6699"/>
      <c r="CA6699"/>
      <c r="CB6699"/>
      <c r="CC6699"/>
      <c r="CD6699"/>
      <c r="CE6699"/>
      <c r="CF6699"/>
      <c r="CG6699"/>
      <c r="CH6699"/>
      <c r="CI6699"/>
      <c r="CJ6699"/>
      <c r="CK6699"/>
      <c r="CL6699"/>
      <c r="CM6699"/>
      <c r="CN6699"/>
      <c r="CO6699"/>
      <c r="CP6699"/>
      <c r="CQ6699"/>
      <c r="CR6699"/>
      <c r="CS6699"/>
      <c r="CT6699"/>
      <c r="CU6699"/>
      <c r="CV6699"/>
    </row>
    <row r="6700" spans="10:100" x14ac:dyDescent="0.25">
      <c r="J6700"/>
      <c r="K6700"/>
      <c r="L6700"/>
      <c r="M6700"/>
      <c r="N6700"/>
      <c r="O6700"/>
      <c r="P6700"/>
      <c r="Q6700"/>
      <c r="R6700"/>
      <c r="S6700"/>
      <c r="T6700"/>
      <c r="U6700"/>
      <c r="V6700"/>
      <c r="W6700"/>
      <c r="X6700"/>
      <c r="Y6700"/>
      <c r="Z6700"/>
      <c r="AA6700"/>
      <c r="AB6700"/>
      <c r="AC6700"/>
      <c r="AD6700"/>
      <c r="AE6700"/>
      <c r="AF6700"/>
      <c r="AG6700"/>
      <c r="AH6700"/>
      <c r="AI6700"/>
      <c r="AJ6700"/>
      <c r="AK6700"/>
      <c r="AL6700"/>
      <c r="AM6700"/>
      <c r="AN6700"/>
      <c r="AO6700"/>
      <c r="AP6700"/>
      <c r="AQ6700"/>
      <c r="AR6700"/>
      <c r="AS6700"/>
      <c r="AT6700"/>
      <c r="AU6700"/>
      <c r="AV6700"/>
      <c r="AW6700"/>
      <c r="AX6700"/>
      <c r="AY6700"/>
      <c r="AZ6700"/>
      <c r="BA6700"/>
      <c r="BB6700"/>
      <c r="BC6700"/>
      <c r="BD6700"/>
      <c r="BE6700"/>
      <c r="BF6700"/>
      <c r="BG6700"/>
      <c r="BH6700"/>
      <c r="BI6700"/>
      <c r="BJ6700"/>
      <c r="BK6700"/>
      <c r="BL6700"/>
      <c r="BM6700"/>
      <c r="BN6700"/>
      <c r="BO6700"/>
      <c r="BP6700"/>
      <c r="BQ6700"/>
      <c r="BR6700"/>
      <c r="BS6700"/>
      <c r="BT6700"/>
      <c r="BU6700"/>
      <c r="BV6700"/>
      <c r="BW6700"/>
      <c r="BX6700"/>
      <c r="BY6700"/>
      <c r="BZ6700"/>
      <c r="CA6700"/>
      <c r="CB6700"/>
      <c r="CC6700"/>
      <c r="CD6700"/>
      <c r="CE6700"/>
      <c r="CF6700"/>
      <c r="CG6700"/>
      <c r="CH6700"/>
      <c r="CI6700"/>
      <c r="CJ6700"/>
      <c r="CK6700"/>
      <c r="CL6700"/>
      <c r="CM6700"/>
      <c r="CN6700"/>
      <c r="CO6700"/>
      <c r="CP6700"/>
      <c r="CQ6700"/>
      <c r="CR6700"/>
      <c r="CS6700"/>
      <c r="CT6700"/>
      <c r="CU6700"/>
      <c r="CV6700"/>
    </row>
    <row r="6701" spans="10:100" x14ac:dyDescent="0.25">
      <c r="J6701"/>
      <c r="K6701"/>
      <c r="L6701"/>
      <c r="M6701"/>
      <c r="N6701"/>
      <c r="O6701"/>
      <c r="P6701"/>
      <c r="Q6701"/>
      <c r="R6701"/>
      <c r="S6701"/>
      <c r="T6701"/>
      <c r="U6701"/>
      <c r="V6701"/>
      <c r="W6701"/>
      <c r="X6701"/>
      <c r="Y6701"/>
      <c r="Z6701"/>
      <c r="AA6701"/>
      <c r="AB6701"/>
      <c r="AC6701"/>
      <c r="AD6701"/>
      <c r="AE6701"/>
      <c r="AF6701"/>
      <c r="AG6701"/>
      <c r="AH6701"/>
      <c r="AI6701"/>
      <c r="AJ6701"/>
      <c r="AK6701"/>
      <c r="AL6701"/>
      <c r="AM6701"/>
      <c r="AN6701"/>
      <c r="AO6701"/>
      <c r="AP6701"/>
      <c r="AQ6701"/>
      <c r="AR6701"/>
      <c r="AS6701"/>
      <c r="AT6701"/>
      <c r="AU6701"/>
      <c r="AV6701"/>
      <c r="AW6701"/>
      <c r="AX6701"/>
      <c r="AY6701"/>
      <c r="AZ6701"/>
      <c r="BA6701"/>
      <c r="BB6701"/>
      <c r="BC6701"/>
      <c r="BD6701"/>
      <c r="BE6701"/>
      <c r="BF6701"/>
      <c r="BG6701"/>
      <c r="BH6701"/>
      <c r="BI6701"/>
      <c r="BJ6701"/>
      <c r="BK6701"/>
      <c r="BL6701"/>
      <c r="BM6701"/>
      <c r="BN6701"/>
      <c r="BO6701"/>
      <c r="BP6701"/>
      <c r="BQ6701"/>
      <c r="BR6701"/>
      <c r="BS6701"/>
      <c r="BT6701"/>
      <c r="BU6701"/>
      <c r="BV6701"/>
      <c r="BW6701"/>
      <c r="BX6701"/>
      <c r="BY6701"/>
      <c r="BZ6701"/>
      <c r="CA6701"/>
      <c r="CB6701"/>
      <c r="CC6701"/>
      <c r="CD6701"/>
      <c r="CE6701"/>
      <c r="CF6701"/>
      <c r="CG6701"/>
      <c r="CH6701"/>
      <c r="CI6701"/>
      <c r="CJ6701"/>
      <c r="CK6701"/>
      <c r="CL6701"/>
      <c r="CM6701"/>
      <c r="CN6701"/>
      <c r="CO6701"/>
      <c r="CP6701"/>
      <c r="CQ6701"/>
      <c r="CR6701"/>
      <c r="CS6701"/>
      <c r="CT6701"/>
      <c r="CU6701"/>
      <c r="CV6701"/>
    </row>
    <row r="6702" spans="10:100" x14ac:dyDescent="0.25">
      <c r="J6702"/>
      <c r="K6702"/>
      <c r="L6702"/>
      <c r="M6702"/>
      <c r="N6702"/>
      <c r="O6702"/>
      <c r="P6702"/>
      <c r="Q6702"/>
      <c r="R6702"/>
      <c r="S6702"/>
      <c r="T6702"/>
      <c r="U6702"/>
      <c r="V6702"/>
      <c r="W6702"/>
      <c r="X6702"/>
      <c r="Y6702"/>
      <c r="Z6702"/>
      <c r="AA6702"/>
      <c r="AB6702"/>
      <c r="AC6702"/>
      <c r="AD6702"/>
      <c r="AE6702"/>
      <c r="AF6702"/>
      <c r="AG6702"/>
      <c r="AH6702"/>
      <c r="AI6702"/>
      <c r="AJ6702"/>
      <c r="AK6702"/>
      <c r="AL6702"/>
      <c r="AM6702"/>
      <c r="AN6702"/>
      <c r="AO6702"/>
      <c r="AP6702"/>
      <c r="AQ6702"/>
      <c r="AR6702"/>
      <c r="AS6702"/>
      <c r="AT6702"/>
      <c r="AU6702"/>
      <c r="AV6702"/>
      <c r="AW6702"/>
      <c r="AX6702"/>
      <c r="AY6702"/>
      <c r="AZ6702"/>
      <c r="BA6702"/>
      <c r="BB6702"/>
      <c r="BC6702"/>
      <c r="BD6702"/>
      <c r="BE6702"/>
      <c r="BF6702"/>
      <c r="BG6702"/>
      <c r="BH6702"/>
      <c r="BI6702"/>
      <c r="BJ6702"/>
      <c r="BK6702"/>
      <c r="BL6702"/>
      <c r="BM6702"/>
      <c r="BN6702"/>
      <c r="BO6702"/>
      <c r="BP6702"/>
      <c r="BQ6702"/>
      <c r="BR6702"/>
      <c r="BS6702"/>
      <c r="BT6702"/>
      <c r="BU6702"/>
      <c r="BV6702"/>
      <c r="BW6702"/>
      <c r="BX6702"/>
      <c r="BY6702"/>
      <c r="BZ6702"/>
      <c r="CA6702"/>
      <c r="CB6702"/>
      <c r="CC6702"/>
      <c r="CD6702"/>
      <c r="CE6702"/>
      <c r="CF6702"/>
      <c r="CG6702"/>
      <c r="CH6702"/>
      <c r="CI6702"/>
      <c r="CJ6702"/>
      <c r="CK6702"/>
      <c r="CL6702"/>
      <c r="CM6702"/>
      <c r="CN6702"/>
      <c r="CO6702"/>
      <c r="CP6702"/>
      <c r="CQ6702"/>
      <c r="CR6702"/>
      <c r="CS6702"/>
      <c r="CT6702"/>
      <c r="CU6702"/>
      <c r="CV6702"/>
    </row>
    <row r="6703" spans="10:100" x14ac:dyDescent="0.25">
      <c r="J6703"/>
      <c r="K6703"/>
      <c r="L6703"/>
      <c r="M6703"/>
      <c r="N6703"/>
      <c r="O6703"/>
      <c r="P6703"/>
      <c r="Q6703"/>
      <c r="R6703"/>
      <c r="S6703"/>
      <c r="T6703"/>
      <c r="U6703"/>
      <c r="V6703"/>
      <c r="W6703"/>
      <c r="X6703"/>
      <c r="Y6703"/>
      <c r="Z6703"/>
      <c r="AA6703"/>
      <c r="AB6703"/>
      <c r="AC6703"/>
      <c r="AD6703"/>
      <c r="AE6703"/>
      <c r="AF6703"/>
      <c r="AG6703"/>
      <c r="AH6703"/>
      <c r="AI6703"/>
      <c r="AJ6703"/>
      <c r="AK6703"/>
      <c r="AL6703"/>
      <c r="AM6703"/>
      <c r="AN6703"/>
      <c r="AO6703"/>
      <c r="AP6703"/>
      <c r="AQ6703"/>
      <c r="AR6703"/>
      <c r="AS6703"/>
      <c r="AT6703"/>
      <c r="AU6703"/>
      <c r="AV6703"/>
      <c r="AW6703"/>
      <c r="AX6703"/>
      <c r="AY6703"/>
      <c r="AZ6703"/>
      <c r="BA6703"/>
      <c r="BB6703"/>
      <c r="BC6703"/>
      <c r="BD6703"/>
      <c r="BE6703"/>
      <c r="BF6703"/>
      <c r="BG6703"/>
      <c r="BH6703"/>
      <c r="BI6703"/>
      <c r="BJ6703"/>
      <c r="BK6703"/>
      <c r="BL6703"/>
      <c r="BM6703"/>
      <c r="BN6703"/>
      <c r="BO6703"/>
      <c r="BP6703"/>
      <c r="BQ6703"/>
      <c r="BR6703"/>
      <c r="BS6703"/>
      <c r="BT6703"/>
      <c r="BU6703"/>
      <c r="BV6703"/>
      <c r="BW6703"/>
      <c r="BX6703"/>
      <c r="BY6703"/>
      <c r="BZ6703"/>
      <c r="CA6703"/>
      <c r="CB6703"/>
      <c r="CC6703"/>
      <c r="CD6703"/>
      <c r="CE6703"/>
      <c r="CF6703"/>
      <c r="CG6703"/>
      <c r="CH6703"/>
      <c r="CI6703"/>
      <c r="CJ6703"/>
      <c r="CK6703"/>
      <c r="CL6703"/>
      <c r="CM6703"/>
      <c r="CN6703"/>
      <c r="CO6703"/>
      <c r="CP6703"/>
      <c r="CQ6703"/>
      <c r="CR6703"/>
      <c r="CS6703"/>
      <c r="CT6703"/>
      <c r="CU6703"/>
      <c r="CV6703"/>
    </row>
    <row r="6704" spans="10:100" x14ac:dyDescent="0.25">
      <c r="J6704"/>
      <c r="K6704"/>
      <c r="L6704"/>
      <c r="M6704"/>
      <c r="N6704"/>
      <c r="O6704"/>
      <c r="P6704"/>
      <c r="Q6704"/>
      <c r="R6704"/>
      <c r="S6704"/>
      <c r="T6704"/>
      <c r="U6704"/>
      <c r="V6704"/>
      <c r="W6704"/>
      <c r="X6704"/>
      <c r="Y6704"/>
      <c r="Z6704"/>
      <c r="AA6704"/>
      <c r="AB6704"/>
      <c r="AC6704"/>
      <c r="AD6704"/>
      <c r="AE6704"/>
      <c r="AF6704"/>
      <c r="AG6704"/>
      <c r="AH6704"/>
      <c r="AI6704"/>
      <c r="AJ6704"/>
      <c r="AK6704"/>
      <c r="AL6704"/>
      <c r="AM6704"/>
      <c r="AN6704"/>
      <c r="AO6704"/>
      <c r="AP6704"/>
      <c r="AQ6704"/>
      <c r="AR6704"/>
      <c r="AS6704"/>
      <c r="AT6704"/>
      <c r="AU6704"/>
      <c r="AV6704"/>
      <c r="AW6704"/>
      <c r="AX6704"/>
      <c r="AY6704"/>
      <c r="AZ6704"/>
      <c r="BA6704"/>
      <c r="BB6704"/>
      <c r="BC6704"/>
      <c r="BD6704"/>
      <c r="BE6704"/>
      <c r="BF6704"/>
      <c r="BG6704"/>
      <c r="BH6704"/>
      <c r="BI6704"/>
      <c r="BJ6704"/>
      <c r="BK6704"/>
      <c r="BL6704"/>
      <c r="BM6704"/>
      <c r="BN6704"/>
      <c r="BO6704"/>
      <c r="BP6704"/>
      <c r="BQ6704"/>
      <c r="BR6704"/>
      <c r="BS6704"/>
      <c r="BT6704"/>
      <c r="BU6704"/>
      <c r="BV6704"/>
      <c r="BW6704"/>
      <c r="BX6704"/>
      <c r="BY6704"/>
      <c r="BZ6704"/>
      <c r="CA6704"/>
      <c r="CB6704"/>
      <c r="CC6704"/>
      <c r="CD6704"/>
      <c r="CE6704"/>
      <c r="CF6704"/>
      <c r="CG6704"/>
      <c r="CH6704"/>
      <c r="CI6704"/>
      <c r="CJ6704"/>
      <c r="CK6704"/>
      <c r="CL6704"/>
      <c r="CM6704"/>
      <c r="CN6704"/>
      <c r="CO6704"/>
      <c r="CP6704"/>
      <c r="CQ6704"/>
      <c r="CR6704"/>
      <c r="CS6704"/>
      <c r="CT6704"/>
      <c r="CU6704"/>
      <c r="CV6704"/>
    </row>
    <row r="6705" spans="10:100" x14ac:dyDescent="0.25">
      <c r="J6705"/>
      <c r="K6705"/>
      <c r="L6705"/>
      <c r="M6705"/>
      <c r="N6705"/>
      <c r="O6705"/>
      <c r="P6705"/>
      <c r="Q6705"/>
      <c r="R6705"/>
      <c r="S6705"/>
      <c r="T6705"/>
      <c r="U6705"/>
      <c r="V6705"/>
      <c r="W6705"/>
      <c r="X6705"/>
      <c r="Y6705"/>
      <c r="Z6705"/>
      <c r="AA6705"/>
      <c r="AB6705"/>
      <c r="AC6705"/>
      <c r="AD6705"/>
      <c r="AE6705"/>
      <c r="AF6705"/>
      <c r="AG6705"/>
      <c r="AH6705"/>
      <c r="AI6705"/>
      <c r="AJ6705"/>
      <c r="AK6705"/>
      <c r="AL6705"/>
      <c r="AM6705"/>
      <c r="AN6705"/>
      <c r="AO6705"/>
      <c r="AP6705"/>
      <c r="AQ6705"/>
      <c r="AR6705"/>
      <c r="AS6705"/>
      <c r="AT6705"/>
      <c r="AU6705"/>
      <c r="AV6705"/>
      <c r="AW6705"/>
      <c r="AX6705"/>
      <c r="AY6705"/>
      <c r="AZ6705"/>
      <c r="BA6705"/>
      <c r="BB6705"/>
      <c r="BC6705"/>
      <c r="BD6705"/>
      <c r="BE6705"/>
      <c r="BF6705"/>
      <c r="BG6705"/>
      <c r="BH6705"/>
      <c r="BI6705"/>
      <c r="BJ6705"/>
      <c r="BK6705"/>
      <c r="BL6705"/>
      <c r="BM6705"/>
      <c r="BN6705"/>
      <c r="BO6705"/>
      <c r="BP6705"/>
      <c r="BQ6705"/>
      <c r="BR6705"/>
      <c r="BS6705"/>
      <c r="BT6705"/>
      <c r="BU6705"/>
      <c r="BV6705"/>
      <c r="BW6705"/>
      <c r="BX6705"/>
      <c r="BY6705"/>
      <c r="BZ6705"/>
      <c r="CA6705"/>
      <c r="CB6705"/>
      <c r="CC6705"/>
      <c r="CD6705"/>
      <c r="CE6705"/>
      <c r="CF6705"/>
      <c r="CG6705"/>
      <c r="CH6705"/>
      <c r="CI6705"/>
      <c r="CJ6705"/>
      <c r="CK6705"/>
      <c r="CL6705"/>
      <c r="CM6705"/>
      <c r="CN6705"/>
      <c r="CO6705"/>
      <c r="CP6705"/>
      <c r="CQ6705"/>
      <c r="CR6705"/>
      <c r="CS6705"/>
      <c r="CT6705"/>
      <c r="CU6705"/>
      <c r="CV6705"/>
    </row>
    <row r="6706" spans="10:100" x14ac:dyDescent="0.25">
      <c r="J6706"/>
      <c r="K6706"/>
      <c r="L6706"/>
      <c r="M6706"/>
      <c r="N6706"/>
      <c r="O6706"/>
      <c r="P6706"/>
      <c r="Q6706"/>
      <c r="R6706"/>
      <c r="S6706"/>
      <c r="T6706"/>
      <c r="U6706"/>
      <c r="V6706"/>
      <c r="W6706"/>
      <c r="X6706"/>
      <c r="Y6706"/>
      <c r="Z6706"/>
      <c r="AA6706"/>
      <c r="AB6706"/>
      <c r="AC6706"/>
      <c r="AD6706"/>
      <c r="AE6706"/>
      <c r="AF6706"/>
      <c r="AG6706"/>
      <c r="AH6706"/>
      <c r="AI6706"/>
      <c r="AJ6706"/>
      <c r="AK6706"/>
      <c r="AL6706"/>
      <c r="AM6706"/>
      <c r="AN6706"/>
      <c r="AO6706"/>
      <c r="AP6706"/>
      <c r="AQ6706"/>
      <c r="AR6706"/>
      <c r="AS6706"/>
      <c r="AT6706"/>
      <c r="AU6706"/>
      <c r="AV6706"/>
      <c r="AW6706"/>
      <c r="AX6706"/>
      <c r="AY6706"/>
      <c r="AZ6706"/>
      <c r="BA6706"/>
      <c r="BB6706"/>
      <c r="BC6706"/>
      <c r="BD6706"/>
      <c r="BE6706"/>
      <c r="BF6706"/>
      <c r="BG6706"/>
      <c r="BH6706"/>
      <c r="BI6706"/>
      <c r="BJ6706"/>
      <c r="BK6706"/>
      <c r="BL6706"/>
      <c r="BM6706"/>
      <c r="BN6706"/>
      <c r="BO6706"/>
      <c r="BP6706"/>
      <c r="BQ6706"/>
      <c r="BR6706"/>
      <c r="BS6706"/>
      <c r="BT6706"/>
      <c r="BU6706"/>
      <c r="BV6706"/>
      <c r="BW6706"/>
      <c r="BX6706"/>
      <c r="BY6706"/>
      <c r="BZ6706"/>
      <c r="CA6706"/>
      <c r="CB6706"/>
      <c r="CC6706"/>
      <c r="CD6706"/>
      <c r="CE6706"/>
      <c r="CF6706"/>
      <c r="CG6706"/>
      <c r="CH6706"/>
      <c r="CI6706"/>
      <c r="CJ6706"/>
      <c r="CK6706"/>
      <c r="CL6706"/>
      <c r="CM6706"/>
      <c r="CN6706"/>
      <c r="CO6706"/>
      <c r="CP6706"/>
      <c r="CQ6706"/>
      <c r="CR6706"/>
      <c r="CS6706"/>
      <c r="CT6706"/>
      <c r="CU6706"/>
      <c r="CV6706"/>
    </row>
    <row r="6707" spans="10:100" x14ac:dyDescent="0.25">
      <c r="J6707"/>
      <c r="K6707"/>
      <c r="L6707"/>
      <c r="M6707"/>
      <c r="N6707"/>
      <c r="O6707"/>
      <c r="P6707"/>
      <c r="Q6707"/>
      <c r="R6707"/>
      <c r="S6707"/>
      <c r="T6707"/>
      <c r="U6707"/>
      <c r="V6707"/>
      <c r="W6707"/>
      <c r="X6707"/>
      <c r="Y6707"/>
      <c r="Z6707"/>
      <c r="AA6707"/>
      <c r="AB6707"/>
      <c r="AC6707"/>
      <c r="AD6707"/>
      <c r="AE6707"/>
      <c r="AF6707"/>
      <c r="AG6707"/>
      <c r="AH6707"/>
      <c r="AI6707"/>
      <c r="AJ6707"/>
      <c r="AK6707"/>
      <c r="AL6707"/>
      <c r="AM6707"/>
      <c r="AN6707"/>
      <c r="AO6707"/>
      <c r="AP6707"/>
      <c r="AQ6707"/>
      <c r="AR6707"/>
      <c r="AS6707"/>
      <c r="AT6707"/>
      <c r="AU6707"/>
      <c r="AV6707"/>
      <c r="AW6707"/>
      <c r="AX6707"/>
      <c r="AY6707"/>
      <c r="AZ6707"/>
      <c r="BA6707"/>
      <c r="BB6707"/>
      <c r="BC6707"/>
      <c r="BD6707"/>
      <c r="BE6707"/>
      <c r="BF6707"/>
      <c r="BG6707"/>
      <c r="BH6707"/>
      <c r="BI6707"/>
      <c r="BJ6707"/>
      <c r="BK6707"/>
      <c r="BL6707"/>
      <c r="BM6707"/>
      <c r="BN6707"/>
      <c r="BO6707"/>
      <c r="BP6707"/>
      <c r="BQ6707"/>
      <c r="BR6707"/>
      <c r="BS6707"/>
      <c r="BT6707"/>
      <c r="BU6707"/>
      <c r="BV6707"/>
      <c r="BW6707"/>
      <c r="BX6707"/>
      <c r="BY6707"/>
      <c r="BZ6707"/>
      <c r="CA6707"/>
      <c r="CB6707"/>
      <c r="CC6707"/>
      <c r="CD6707"/>
      <c r="CE6707"/>
      <c r="CF6707"/>
      <c r="CG6707"/>
      <c r="CH6707"/>
      <c r="CI6707"/>
      <c r="CJ6707"/>
      <c r="CK6707"/>
      <c r="CL6707"/>
      <c r="CM6707"/>
      <c r="CN6707"/>
      <c r="CO6707"/>
      <c r="CP6707"/>
      <c r="CQ6707"/>
      <c r="CR6707"/>
      <c r="CS6707"/>
      <c r="CT6707"/>
      <c r="CU6707"/>
      <c r="CV6707"/>
    </row>
    <row r="6708" spans="10:100" x14ac:dyDescent="0.25">
      <c r="J6708"/>
      <c r="K6708"/>
      <c r="L6708"/>
      <c r="M6708"/>
      <c r="N6708"/>
      <c r="O6708"/>
      <c r="P6708"/>
      <c r="Q6708"/>
      <c r="R6708"/>
      <c r="S6708"/>
      <c r="T6708"/>
      <c r="U6708"/>
      <c r="V6708"/>
      <c r="W6708"/>
      <c r="X6708"/>
      <c r="Y6708"/>
      <c r="Z6708"/>
      <c r="AA6708"/>
      <c r="AB6708"/>
      <c r="AC6708"/>
      <c r="AD6708"/>
      <c r="AE6708"/>
      <c r="AF6708"/>
      <c r="AG6708"/>
      <c r="AH6708"/>
      <c r="AI6708"/>
      <c r="AJ6708"/>
      <c r="AK6708"/>
      <c r="AL6708"/>
      <c r="AM6708"/>
      <c r="AN6708"/>
      <c r="AO6708"/>
      <c r="AP6708"/>
      <c r="AQ6708"/>
      <c r="AR6708"/>
      <c r="AS6708"/>
      <c r="AT6708"/>
      <c r="AU6708"/>
      <c r="AV6708"/>
      <c r="AW6708"/>
      <c r="AX6708"/>
      <c r="AY6708"/>
      <c r="AZ6708"/>
      <c r="BA6708"/>
      <c r="BB6708"/>
      <c r="BC6708"/>
      <c r="BD6708"/>
      <c r="BE6708"/>
      <c r="BF6708"/>
      <c r="BG6708"/>
      <c r="BH6708"/>
      <c r="BI6708"/>
      <c r="BJ6708"/>
      <c r="BK6708"/>
      <c r="BL6708"/>
      <c r="BM6708"/>
      <c r="BN6708"/>
      <c r="BO6708"/>
      <c r="BP6708"/>
      <c r="BQ6708"/>
      <c r="BR6708"/>
      <c r="BS6708"/>
      <c r="BT6708"/>
      <c r="BU6708"/>
      <c r="BV6708"/>
      <c r="BW6708"/>
      <c r="BX6708"/>
      <c r="BY6708"/>
      <c r="BZ6708"/>
      <c r="CA6708"/>
      <c r="CB6708"/>
      <c r="CC6708"/>
      <c r="CD6708"/>
      <c r="CE6708"/>
      <c r="CF6708"/>
      <c r="CG6708"/>
      <c r="CH6708"/>
      <c r="CI6708"/>
      <c r="CJ6708"/>
      <c r="CK6708"/>
      <c r="CL6708"/>
      <c r="CM6708"/>
      <c r="CN6708"/>
      <c r="CO6708"/>
      <c r="CP6708"/>
      <c r="CQ6708"/>
      <c r="CR6708"/>
      <c r="CS6708"/>
      <c r="CT6708"/>
      <c r="CU6708"/>
      <c r="CV6708"/>
    </row>
    <row r="6709" spans="10:100" x14ac:dyDescent="0.25">
      <c r="J6709"/>
      <c r="K6709"/>
      <c r="L6709"/>
      <c r="M6709"/>
      <c r="N6709"/>
      <c r="O6709"/>
      <c r="P6709"/>
      <c r="Q6709"/>
      <c r="R6709"/>
      <c r="S6709"/>
      <c r="T6709"/>
      <c r="U6709"/>
      <c r="V6709"/>
      <c r="W6709"/>
      <c r="X6709"/>
      <c r="Y6709"/>
      <c r="Z6709"/>
      <c r="AA6709"/>
      <c r="AB6709"/>
      <c r="AC6709"/>
      <c r="AD6709"/>
      <c r="AE6709"/>
      <c r="AF6709"/>
      <c r="AG6709"/>
      <c r="AH6709"/>
      <c r="AI6709"/>
      <c r="AJ6709"/>
      <c r="AK6709"/>
      <c r="AL6709"/>
      <c r="AM6709"/>
      <c r="AN6709"/>
      <c r="AO6709"/>
      <c r="AP6709"/>
      <c r="AQ6709"/>
      <c r="AR6709"/>
      <c r="AS6709"/>
      <c r="AT6709"/>
      <c r="AU6709"/>
      <c r="AV6709"/>
      <c r="AW6709"/>
      <c r="AX6709"/>
      <c r="AY6709"/>
      <c r="AZ6709"/>
      <c r="BA6709"/>
      <c r="BB6709"/>
      <c r="BC6709"/>
      <c r="BD6709"/>
      <c r="BE6709"/>
      <c r="BF6709"/>
      <c r="BG6709"/>
      <c r="BH6709"/>
      <c r="BI6709"/>
      <c r="BJ6709"/>
      <c r="BK6709"/>
      <c r="BL6709"/>
      <c r="BM6709"/>
      <c r="BN6709"/>
      <c r="BO6709"/>
      <c r="BP6709"/>
      <c r="BQ6709"/>
      <c r="BR6709"/>
      <c r="BS6709"/>
      <c r="BT6709"/>
      <c r="BU6709"/>
      <c r="BV6709"/>
      <c r="BW6709"/>
      <c r="BX6709"/>
      <c r="BY6709"/>
      <c r="BZ6709"/>
      <c r="CA6709"/>
      <c r="CB6709"/>
      <c r="CC6709"/>
      <c r="CD6709"/>
      <c r="CE6709"/>
      <c r="CF6709"/>
      <c r="CG6709"/>
      <c r="CH6709"/>
      <c r="CI6709"/>
      <c r="CJ6709"/>
      <c r="CK6709"/>
      <c r="CL6709"/>
      <c r="CM6709"/>
      <c r="CN6709"/>
      <c r="CO6709"/>
      <c r="CP6709"/>
      <c r="CQ6709"/>
      <c r="CR6709"/>
      <c r="CS6709"/>
      <c r="CT6709"/>
      <c r="CU6709"/>
      <c r="CV6709"/>
    </row>
    <row r="6710" spans="10:100" x14ac:dyDescent="0.25">
      <c r="J6710"/>
      <c r="K6710"/>
      <c r="L6710"/>
      <c r="M6710"/>
      <c r="N6710"/>
      <c r="O6710"/>
      <c r="P6710"/>
      <c r="Q6710"/>
      <c r="R6710"/>
      <c r="S6710"/>
      <c r="T6710"/>
      <c r="U6710"/>
      <c r="V6710"/>
      <c r="W6710"/>
      <c r="X6710"/>
      <c r="Y6710"/>
      <c r="Z6710"/>
      <c r="AA6710"/>
      <c r="AB6710"/>
      <c r="AC6710"/>
      <c r="AD6710"/>
      <c r="AE6710"/>
      <c r="AF6710"/>
      <c r="AG6710"/>
      <c r="AH6710"/>
      <c r="AI6710"/>
      <c r="AJ6710"/>
      <c r="AK6710"/>
      <c r="AL6710"/>
      <c r="AM6710"/>
      <c r="AN6710"/>
      <c r="AO6710"/>
      <c r="AP6710"/>
      <c r="AQ6710"/>
      <c r="AR6710"/>
      <c r="AS6710"/>
      <c r="AT6710"/>
      <c r="AU6710"/>
      <c r="AV6710"/>
      <c r="AW6710"/>
      <c r="AX6710"/>
      <c r="AY6710"/>
      <c r="AZ6710"/>
      <c r="BA6710"/>
      <c r="BB6710"/>
      <c r="BC6710"/>
      <c r="BD6710"/>
      <c r="BE6710"/>
      <c r="BF6710"/>
      <c r="BG6710"/>
      <c r="BH6710"/>
      <c r="BI6710"/>
      <c r="BJ6710"/>
      <c r="BK6710"/>
      <c r="BL6710"/>
      <c r="BM6710"/>
      <c r="BN6710"/>
      <c r="BO6710"/>
      <c r="BP6710"/>
      <c r="BQ6710"/>
      <c r="BR6710"/>
      <c r="BS6710"/>
      <c r="BT6710"/>
      <c r="BU6710"/>
      <c r="BV6710"/>
      <c r="BW6710"/>
      <c r="BX6710"/>
      <c r="BY6710"/>
      <c r="BZ6710"/>
      <c r="CA6710"/>
      <c r="CB6710"/>
      <c r="CC6710"/>
      <c r="CD6710"/>
      <c r="CE6710"/>
      <c r="CF6710"/>
      <c r="CG6710"/>
      <c r="CH6710"/>
      <c r="CI6710"/>
      <c r="CJ6710"/>
      <c r="CK6710"/>
      <c r="CL6710"/>
      <c r="CM6710"/>
      <c r="CN6710"/>
      <c r="CO6710"/>
      <c r="CP6710"/>
      <c r="CQ6710"/>
      <c r="CR6710"/>
      <c r="CS6710"/>
      <c r="CT6710"/>
      <c r="CU6710"/>
      <c r="CV6710"/>
    </row>
    <row r="6711" spans="10:100" x14ac:dyDescent="0.25">
      <c r="J6711"/>
      <c r="K6711"/>
      <c r="L6711"/>
      <c r="M6711"/>
      <c r="N6711"/>
      <c r="O6711"/>
      <c r="P6711"/>
      <c r="Q6711"/>
      <c r="R6711"/>
      <c r="S6711"/>
      <c r="T6711"/>
      <c r="U6711"/>
      <c r="V6711"/>
      <c r="W6711"/>
      <c r="X6711"/>
      <c r="Y6711"/>
      <c r="Z6711"/>
      <c r="AA6711"/>
      <c r="AB6711"/>
      <c r="AC6711"/>
      <c r="AD6711"/>
      <c r="AE6711"/>
      <c r="AF6711"/>
      <c r="AG6711"/>
      <c r="AH6711"/>
      <c r="AI6711"/>
      <c r="AJ6711"/>
      <c r="AK6711"/>
      <c r="AL6711"/>
      <c r="AM6711"/>
      <c r="AN6711"/>
      <c r="AO6711"/>
      <c r="AP6711"/>
      <c r="AQ6711"/>
      <c r="AR6711"/>
      <c r="AS6711"/>
      <c r="AT6711"/>
      <c r="AU6711"/>
      <c r="AV6711"/>
      <c r="AW6711"/>
      <c r="AX6711"/>
      <c r="AY6711"/>
      <c r="AZ6711"/>
      <c r="BA6711"/>
      <c r="BB6711"/>
      <c r="BC6711"/>
      <c r="BD6711"/>
      <c r="BE6711"/>
      <c r="BF6711"/>
      <c r="BG6711"/>
      <c r="BH6711"/>
      <c r="BI6711"/>
      <c r="BJ6711"/>
      <c r="BK6711"/>
      <c r="BL6711"/>
      <c r="BM6711"/>
      <c r="BN6711"/>
      <c r="BO6711"/>
      <c r="BP6711"/>
      <c r="BQ6711"/>
      <c r="BR6711"/>
      <c r="BS6711"/>
      <c r="BT6711"/>
      <c r="BU6711"/>
      <c r="BV6711"/>
      <c r="BW6711"/>
      <c r="BX6711"/>
      <c r="BY6711"/>
      <c r="BZ6711"/>
      <c r="CA6711"/>
      <c r="CB6711"/>
      <c r="CC6711"/>
      <c r="CD6711"/>
      <c r="CE6711"/>
      <c r="CF6711"/>
      <c r="CG6711"/>
      <c r="CH6711"/>
      <c r="CI6711"/>
      <c r="CJ6711"/>
      <c r="CK6711"/>
      <c r="CL6711"/>
      <c r="CM6711"/>
      <c r="CN6711"/>
      <c r="CO6711"/>
      <c r="CP6711"/>
      <c r="CQ6711"/>
      <c r="CR6711"/>
      <c r="CS6711"/>
      <c r="CT6711"/>
      <c r="CU6711"/>
      <c r="CV6711"/>
    </row>
    <row r="6712" spans="10:100" x14ac:dyDescent="0.25">
      <c r="J6712"/>
      <c r="K6712"/>
      <c r="L6712"/>
      <c r="M6712"/>
      <c r="N6712"/>
      <c r="O6712"/>
      <c r="P6712"/>
      <c r="Q6712"/>
      <c r="R6712"/>
      <c r="S6712"/>
      <c r="T6712"/>
      <c r="U6712"/>
      <c r="V6712"/>
      <c r="W6712"/>
      <c r="X6712"/>
      <c r="Y6712"/>
      <c r="Z6712"/>
      <c r="AA6712"/>
      <c r="AB6712"/>
      <c r="AC6712"/>
      <c r="AD6712"/>
      <c r="AE6712"/>
      <c r="AF6712"/>
      <c r="AG6712"/>
      <c r="AH6712"/>
      <c r="AI6712"/>
      <c r="AJ6712"/>
      <c r="AK6712"/>
      <c r="AL6712"/>
      <c r="AM6712"/>
      <c r="AN6712"/>
      <c r="AO6712"/>
      <c r="AP6712"/>
      <c r="AQ6712"/>
      <c r="AR6712"/>
      <c r="AS6712"/>
      <c r="AT6712"/>
      <c r="AU6712"/>
      <c r="AV6712"/>
      <c r="AW6712"/>
      <c r="AX6712"/>
      <c r="AY6712"/>
      <c r="AZ6712"/>
      <c r="BA6712"/>
      <c r="BB6712"/>
      <c r="BC6712"/>
      <c r="BD6712"/>
      <c r="BE6712"/>
      <c r="BF6712"/>
      <c r="BG6712"/>
      <c r="BH6712"/>
      <c r="BI6712"/>
      <c r="BJ6712"/>
      <c r="BK6712"/>
      <c r="BL6712"/>
      <c r="BM6712"/>
      <c r="BN6712"/>
      <c r="BO6712"/>
      <c r="BP6712"/>
      <c r="BQ6712"/>
      <c r="BR6712"/>
      <c r="BS6712"/>
      <c r="BT6712"/>
      <c r="BU6712"/>
      <c r="BV6712"/>
      <c r="BW6712"/>
      <c r="BX6712"/>
      <c r="BY6712"/>
      <c r="BZ6712"/>
      <c r="CA6712"/>
      <c r="CB6712"/>
      <c r="CC6712"/>
      <c r="CD6712"/>
      <c r="CE6712"/>
      <c r="CF6712"/>
      <c r="CG6712"/>
      <c r="CH6712"/>
      <c r="CI6712"/>
      <c r="CJ6712"/>
      <c r="CK6712"/>
      <c r="CL6712"/>
      <c r="CM6712"/>
      <c r="CN6712"/>
      <c r="CO6712"/>
      <c r="CP6712"/>
      <c r="CQ6712"/>
      <c r="CR6712"/>
      <c r="CS6712"/>
      <c r="CT6712"/>
      <c r="CU6712"/>
      <c r="CV6712"/>
    </row>
    <row r="6713" spans="10:100" x14ac:dyDescent="0.25">
      <c r="J6713"/>
      <c r="K6713"/>
      <c r="L6713"/>
      <c r="M6713"/>
      <c r="N6713"/>
      <c r="O6713"/>
      <c r="P6713"/>
      <c r="Q6713"/>
      <c r="R6713"/>
      <c r="S6713"/>
      <c r="T6713"/>
      <c r="U6713"/>
      <c r="V6713"/>
      <c r="W6713"/>
      <c r="X6713"/>
      <c r="Y6713"/>
      <c r="Z6713"/>
      <c r="AA6713"/>
      <c r="AB6713"/>
      <c r="AC6713"/>
      <c r="AD6713"/>
      <c r="AE6713"/>
      <c r="AF6713"/>
      <c r="AG6713"/>
      <c r="AH6713"/>
      <c r="AI6713"/>
      <c r="AJ6713"/>
      <c r="AK6713"/>
      <c r="AL6713"/>
      <c r="AM6713"/>
      <c r="AN6713"/>
      <c r="AO6713"/>
      <c r="AP6713"/>
      <c r="AQ6713"/>
      <c r="AR6713"/>
      <c r="AS6713"/>
      <c r="AT6713"/>
      <c r="AU6713"/>
      <c r="AV6713"/>
      <c r="AW6713"/>
      <c r="AX6713"/>
      <c r="AY6713"/>
      <c r="AZ6713"/>
      <c r="BA6713"/>
      <c r="BB6713"/>
      <c r="BC6713"/>
      <c r="BD6713"/>
      <c r="BE6713"/>
      <c r="BF6713"/>
      <c r="BG6713"/>
      <c r="BH6713"/>
      <c r="BI6713"/>
      <c r="BJ6713"/>
      <c r="BK6713"/>
      <c r="BL6713"/>
      <c r="BM6713"/>
      <c r="BN6713"/>
      <c r="BO6713"/>
      <c r="BP6713"/>
      <c r="BQ6713"/>
      <c r="BR6713"/>
      <c r="BS6713"/>
      <c r="BT6713"/>
      <c r="BU6713"/>
      <c r="BV6713"/>
      <c r="BW6713"/>
      <c r="BX6713"/>
      <c r="BY6713"/>
      <c r="BZ6713"/>
      <c r="CA6713"/>
      <c r="CB6713"/>
      <c r="CC6713"/>
      <c r="CD6713"/>
      <c r="CE6713"/>
      <c r="CF6713"/>
      <c r="CG6713"/>
      <c r="CH6713"/>
      <c r="CI6713"/>
      <c r="CJ6713"/>
      <c r="CK6713"/>
      <c r="CL6713"/>
      <c r="CM6713"/>
      <c r="CN6713"/>
      <c r="CO6713"/>
      <c r="CP6713"/>
      <c r="CQ6713"/>
      <c r="CR6713"/>
      <c r="CS6713"/>
      <c r="CT6713"/>
      <c r="CU6713"/>
      <c r="CV6713"/>
    </row>
    <row r="6714" spans="10:100" x14ac:dyDescent="0.25">
      <c r="J6714"/>
      <c r="K6714"/>
      <c r="L6714"/>
      <c r="M6714"/>
      <c r="N6714"/>
      <c r="O6714"/>
      <c r="P6714"/>
      <c r="Q6714"/>
      <c r="R6714"/>
      <c r="S6714"/>
      <c r="T6714"/>
      <c r="U6714"/>
      <c r="V6714"/>
      <c r="W6714"/>
      <c r="X6714"/>
      <c r="Y6714"/>
      <c r="Z6714"/>
      <c r="AA6714"/>
      <c r="AB6714"/>
      <c r="AC6714"/>
      <c r="AD6714"/>
      <c r="AE6714"/>
      <c r="AF6714"/>
      <c r="AG6714"/>
      <c r="AH6714"/>
      <c r="AI6714"/>
      <c r="AJ6714"/>
      <c r="AK6714"/>
      <c r="AL6714"/>
      <c r="AM6714"/>
      <c r="AN6714"/>
      <c r="AO6714"/>
      <c r="AP6714"/>
      <c r="AQ6714"/>
      <c r="AR6714"/>
      <c r="AS6714"/>
      <c r="AT6714"/>
      <c r="AU6714"/>
      <c r="AV6714"/>
      <c r="AW6714"/>
      <c r="AX6714"/>
      <c r="AY6714"/>
      <c r="AZ6714"/>
      <c r="BA6714"/>
      <c r="BB6714"/>
      <c r="BC6714"/>
      <c r="BD6714"/>
      <c r="BE6714"/>
      <c r="BF6714"/>
      <c r="BG6714"/>
      <c r="BH6714"/>
      <c r="BI6714"/>
      <c r="BJ6714"/>
      <c r="BK6714"/>
      <c r="BL6714"/>
      <c r="BM6714"/>
      <c r="BN6714"/>
      <c r="BO6714"/>
      <c r="BP6714"/>
      <c r="BQ6714"/>
      <c r="BR6714"/>
      <c r="BS6714"/>
      <c r="BT6714"/>
      <c r="BU6714"/>
      <c r="BV6714"/>
      <c r="BW6714"/>
      <c r="BX6714"/>
      <c r="BY6714"/>
      <c r="BZ6714"/>
      <c r="CA6714"/>
      <c r="CB6714"/>
      <c r="CC6714"/>
      <c r="CD6714"/>
      <c r="CE6714"/>
      <c r="CF6714"/>
      <c r="CG6714"/>
      <c r="CH6714"/>
      <c r="CI6714"/>
      <c r="CJ6714"/>
      <c r="CK6714"/>
      <c r="CL6714"/>
      <c r="CM6714"/>
      <c r="CN6714"/>
      <c r="CO6714"/>
      <c r="CP6714"/>
      <c r="CQ6714"/>
      <c r="CR6714"/>
      <c r="CS6714"/>
      <c r="CT6714"/>
      <c r="CU6714"/>
      <c r="CV6714"/>
    </row>
    <row r="6715" spans="10:100" x14ac:dyDescent="0.25">
      <c r="J6715"/>
      <c r="K6715"/>
      <c r="L6715"/>
      <c r="M6715"/>
      <c r="N6715"/>
      <c r="O6715"/>
      <c r="P6715"/>
      <c r="Q6715"/>
      <c r="R6715"/>
      <c r="S6715"/>
      <c r="T6715"/>
      <c r="U6715"/>
      <c r="V6715"/>
      <c r="W6715"/>
      <c r="X6715"/>
      <c r="Y6715"/>
      <c r="Z6715"/>
      <c r="AA6715"/>
      <c r="AB6715"/>
      <c r="AC6715"/>
      <c r="AD6715"/>
      <c r="AE6715"/>
      <c r="AF6715"/>
      <c r="AG6715"/>
      <c r="AH6715"/>
      <c r="AI6715"/>
      <c r="AJ6715"/>
      <c r="AK6715"/>
      <c r="AL6715"/>
      <c r="AM6715"/>
      <c r="AN6715"/>
      <c r="AO6715"/>
      <c r="AP6715"/>
      <c r="AQ6715"/>
      <c r="AR6715"/>
      <c r="AS6715"/>
      <c r="AT6715"/>
      <c r="AU6715"/>
      <c r="AV6715"/>
      <c r="AW6715"/>
      <c r="AX6715"/>
      <c r="AY6715"/>
      <c r="AZ6715"/>
      <c r="BA6715"/>
      <c r="BB6715"/>
      <c r="BC6715"/>
      <c r="BD6715"/>
      <c r="BE6715"/>
      <c r="BF6715"/>
      <c r="BG6715"/>
      <c r="BH6715"/>
      <c r="BI6715"/>
      <c r="BJ6715"/>
      <c r="BK6715"/>
      <c r="BL6715"/>
      <c r="BM6715"/>
      <c r="BN6715"/>
      <c r="BO6715"/>
      <c r="BP6715"/>
      <c r="BQ6715"/>
      <c r="BR6715"/>
      <c r="BS6715"/>
      <c r="BT6715"/>
      <c r="BU6715"/>
      <c r="BV6715"/>
      <c r="BW6715"/>
      <c r="BX6715"/>
      <c r="BY6715"/>
      <c r="BZ6715"/>
      <c r="CA6715"/>
      <c r="CB6715"/>
      <c r="CC6715"/>
      <c r="CD6715"/>
      <c r="CE6715"/>
      <c r="CF6715"/>
      <c r="CG6715"/>
      <c r="CH6715"/>
      <c r="CI6715"/>
      <c r="CJ6715"/>
      <c r="CK6715"/>
      <c r="CL6715"/>
      <c r="CM6715"/>
      <c r="CN6715"/>
      <c r="CO6715"/>
      <c r="CP6715"/>
      <c r="CQ6715"/>
      <c r="CR6715"/>
      <c r="CS6715"/>
      <c r="CT6715"/>
      <c r="CU6715"/>
      <c r="CV6715"/>
    </row>
    <row r="6716" spans="10:100" x14ac:dyDescent="0.25">
      <c r="J6716"/>
      <c r="K6716"/>
      <c r="L6716"/>
      <c r="M6716"/>
      <c r="N6716"/>
      <c r="O6716"/>
      <c r="P6716"/>
      <c r="Q6716"/>
      <c r="R6716"/>
      <c r="S6716"/>
      <c r="T6716"/>
      <c r="U6716"/>
      <c r="V6716"/>
      <c r="W6716"/>
      <c r="X6716"/>
      <c r="Y6716"/>
      <c r="Z6716"/>
      <c r="AA6716"/>
      <c r="AB6716"/>
      <c r="AC6716"/>
      <c r="AD6716"/>
      <c r="AE6716"/>
      <c r="AF6716"/>
      <c r="AG6716"/>
      <c r="AH6716"/>
      <c r="AI6716"/>
      <c r="AJ6716"/>
      <c r="AK6716"/>
      <c r="AL6716"/>
      <c r="AM6716"/>
      <c r="AN6716"/>
      <c r="AO6716"/>
      <c r="AP6716"/>
      <c r="AQ6716"/>
      <c r="AR6716"/>
      <c r="AS6716"/>
      <c r="AT6716"/>
      <c r="AU6716"/>
      <c r="AV6716"/>
      <c r="AW6716"/>
      <c r="AX6716"/>
      <c r="AY6716"/>
      <c r="AZ6716"/>
      <c r="BA6716"/>
      <c r="BB6716"/>
      <c r="BC6716"/>
      <c r="BD6716"/>
      <c r="BE6716"/>
      <c r="BF6716"/>
      <c r="BG6716"/>
      <c r="BH6716"/>
      <c r="BI6716"/>
      <c r="BJ6716"/>
      <c r="BK6716"/>
      <c r="BL6716"/>
      <c r="BM6716"/>
      <c r="BN6716"/>
      <c r="BO6716"/>
      <c r="BP6716"/>
      <c r="BQ6716"/>
      <c r="BR6716"/>
      <c r="BS6716"/>
      <c r="BT6716"/>
      <c r="BU6716"/>
      <c r="BV6716"/>
      <c r="BW6716"/>
      <c r="BX6716"/>
      <c r="BY6716"/>
      <c r="BZ6716"/>
      <c r="CA6716"/>
      <c r="CB6716"/>
      <c r="CC6716"/>
      <c r="CD6716"/>
      <c r="CE6716"/>
      <c r="CF6716"/>
      <c r="CG6716"/>
      <c r="CH6716"/>
      <c r="CI6716"/>
      <c r="CJ6716"/>
      <c r="CK6716"/>
      <c r="CL6716"/>
      <c r="CM6716"/>
      <c r="CN6716"/>
      <c r="CO6716"/>
      <c r="CP6716"/>
      <c r="CQ6716"/>
      <c r="CR6716"/>
      <c r="CS6716"/>
      <c r="CT6716"/>
      <c r="CU6716"/>
      <c r="CV6716"/>
    </row>
    <row r="6717" spans="10:100" x14ac:dyDescent="0.25">
      <c r="J6717"/>
      <c r="K6717"/>
      <c r="L6717"/>
      <c r="M6717"/>
      <c r="N6717"/>
      <c r="O6717"/>
      <c r="P6717"/>
      <c r="Q6717"/>
      <c r="R6717"/>
      <c r="S6717"/>
      <c r="T6717"/>
      <c r="U6717"/>
      <c r="V6717"/>
      <c r="W6717"/>
      <c r="X6717"/>
      <c r="Y6717"/>
      <c r="Z6717"/>
      <c r="AA6717"/>
      <c r="AB6717"/>
      <c r="AC6717"/>
      <c r="AD6717"/>
      <c r="AE6717"/>
      <c r="AF6717"/>
      <c r="AG6717"/>
      <c r="AH6717"/>
      <c r="AI6717"/>
      <c r="AJ6717"/>
      <c r="AK6717"/>
      <c r="AL6717"/>
      <c r="AM6717"/>
      <c r="AN6717"/>
      <c r="AO6717"/>
      <c r="AP6717"/>
      <c r="AQ6717"/>
      <c r="AR6717"/>
      <c r="AS6717"/>
      <c r="AT6717"/>
      <c r="AU6717"/>
      <c r="AV6717"/>
      <c r="AW6717"/>
      <c r="AX6717"/>
      <c r="AY6717"/>
      <c r="AZ6717"/>
      <c r="BA6717"/>
      <c r="BB6717"/>
      <c r="BC6717"/>
      <c r="BD6717"/>
      <c r="BE6717"/>
      <c r="BF6717"/>
      <c r="BG6717"/>
      <c r="BH6717"/>
      <c r="BI6717"/>
      <c r="BJ6717"/>
      <c r="BK6717"/>
      <c r="BL6717"/>
      <c r="BM6717"/>
      <c r="BN6717"/>
      <c r="BO6717"/>
      <c r="BP6717"/>
      <c r="BQ6717"/>
      <c r="BR6717"/>
      <c r="BS6717"/>
      <c r="BT6717"/>
      <c r="BU6717"/>
      <c r="BV6717"/>
      <c r="BW6717"/>
      <c r="BX6717"/>
      <c r="BY6717"/>
      <c r="BZ6717"/>
      <c r="CA6717"/>
      <c r="CB6717"/>
      <c r="CC6717"/>
      <c r="CD6717"/>
      <c r="CE6717"/>
      <c r="CF6717"/>
      <c r="CG6717"/>
      <c r="CH6717"/>
      <c r="CI6717"/>
      <c r="CJ6717"/>
      <c r="CK6717"/>
      <c r="CL6717"/>
      <c r="CM6717"/>
      <c r="CN6717"/>
      <c r="CO6717"/>
      <c r="CP6717"/>
      <c r="CQ6717"/>
      <c r="CR6717"/>
      <c r="CS6717"/>
      <c r="CT6717"/>
      <c r="CU6717"/>
      <c r="CV6717"/>
    </row>
    <row r="6718" spans="10:100" x14ac:dyDescent="0.25">
      <c r="J6718"/>
      <c r="K6718"/>
      <c r="L6718"/>
      <c r="M6718"/>
      <c r="N6718"/>
      <c r="O6718"/>
      <c r="P6718"/>
      <c r="Q6718"/>
      <c r="R6718"/>
      <c r="S6718"/>
      <c r="T6718"/>
      <c r="U6718"/>
      <c r="V6718"/>
      <c r="W6718"/>
      <c r="X6718"/>
      <c r="Y6718"/>
      <c r="Z6718"/>
      <c r="AA6718"/>
      <c r="AB6718"/>
      <c r="AC6718"/>
      <c r="AD6718"/>
      <c r="AE6718"/>
      <c r="AF6718"/>
      <c r="AG6718"/>
      <c r="AH6718"/>
      <c r="AI6718"/>
      <c r="AJ6718"/>
      <c r="AK6718"/>
      <c r="AL6718"/>
      <c r="AM6718"/>
      <c r="AN6718"/>
      <c r="AO6718"/>
      <c r="AP6718"/>
      <c r="AQ6718"/>
      <c r="AR6718"/>
      <c r="AS6718"/>
      <c r="AT6718"/>
      <c r="AU6718"/>
      <c r="AV6718"/>
      <c r="AW6718"/>
      <c r="AX6718"/>
      <c r="AY6718"/>
      <c r="AZ6718"/>
      <c r="BA6718"/>
      <c r="BB6718"/>
      <c r="BC6718"/>
      <c r="BD6718"/>
      <c r="BE6718"/>
      <c r="BF6718"/>
      <c r="BG6718"/>
      <c r="BH6718"/>
      <c r="BI6718"/>
      <c r="BJ6718"/>
      <c r="BK6718"/>
      <c r="BL6718"/>
      <c r="BM6718"/>
      <c r="BN6718"/>
      <c r="BO6718"/>
      <c r="BP6718"/>
      <c r="BQ6718"/>
      <c r="BR6718"/>
      <c r="BS6718"/>
      <c r="BT6718"/>
      <c r="BU6718"/>
      <c r="BV6718"/>
      <c r="BW6718"/>
      <c r="BX6718"/>
      <c r="BY6718"/>
      <c r="BZ6718"/>
      <c r="CA6718"/>
      <c r="CB6718"/>
      <c r="CC6718"/>
      <c r="CD6718"/>
      <c r="CE6718"/>
      <c r="CF6718"/>
      <c r="CG6718"/>
      <c r="CH6718"/>
      <c r="CI6718"/>
      <c r="CJ6718"/>
      <c r="CK6718"/>
      <c r="CL6718"/>
      <c r="CM6718"/>
      <c r="CN6718"/>
      <c r="CO6718"/>
      <c r="CP6718"/>
      <c r="CQ6718"/>
      <c r="CR6718"/>
      <c r="CS6718"/>
      <c r="CT6718"/>
      <c r="CU6718"/>
      <c r="CV6718"/>
    </row>
    <row r="6719" spans="10:100" x14ac:dyDescent="0.25">
      <c r="J6719"/>
      <c r="K6719"/>
      <c r="L6719"/>
      <c r="M6719"/>
      <c r="N6719"/>
      <c r="O6719"/>
      <c r="P6719"/>
      <c r="Q6719"/>
      <c r="R6719"/>
      <c r="S6719"/>
      <c r="T6719"/>
      <c r="U6719"/>
      <c r="V6719"/>
      <c r="W6719"/>
      <c r="X6719"/>
      <c r="Y6719"/>
      <c r="Z6719"/>
      <c r="AA6719"/>
      <c r="AB6719"/>
      <c r="AC6719"/>
      <c r="AD6719"/>
      <c r="AE6719"/>
      <c r="AF6719"/>
      <c r="AG6719"/>
      <c r="AH6719"/>
      <c r="AI6719"/>
      <c r="AJ6719"/>
      <c r="AK6719"/>
      <c r="AL6719"/>
      <c r="AM6719"/>
      <c r="AN6719"/>
      <c r="AO6719"/>
      <c r="AP6719"/>
      <c r="AQ6719"/>
      <c r="AR6719"/>
      <c r="AS6719"/>
      <c r="AT6719"/>
      <c r="AU6719"/>
      <c r="AV6719"/>
      <c r="AW6719"/>
      <c r="AX6719"/>
      <c r="AY6719"/>
      <c r="AZ6719"/>
      <c r="BA6719"/>
      <c r="BB6719"/>
      <c r="BC6719"/>
      <c r="BD6719"/>
      <c r="BE6719"/>
      <c r="BF6719"/>
      <c r="BG6719"/>
      <c r="BH6719"/>
      <c r="BI6719"/>
      <c r="BJ6719"/>
      <c r="BK6719"/>
      <c r="BL6719"/>
      <c r="BM6719"/>
      <c r="BN6719"/>
      <c r="BO6719"/>
      <c r="BP6719"/>
      <c r="BQ6719"/>
      <c r="BR6719"/>
      <c r="BS6719"/>
      <c r="BT6719"/>
      <c r="BU6719"/>
      <c r="BV6719"/>
      <c r="BW6719"/>
      <c r="BX6719"/>
      <c r="BY6719"/>
      <c r="BZ6719"/>
      <c r="CA6719"/>
      <c r="CB6719"/>
      <c r="CC6719"/>
      <c r="CD6719"/>
      <c r="CE6719"/>
      <c r="CF6719"/>
      <c r="CG6719"/>
      <c r="CH6719"/>
      <c r="CI6719"/>
      <c r="CJ6719"/>
      <c r="CK6719"/>
      <c r="CL6719"/>
      <c r="CM6719"/>
      <c r="CN6719"/>
      <c r="CO6719"/>
      <c r="CP6719"/>
      <c r="CQ6719"/>
      <c r="CR6719"/>
      <c r="CS6719"/>
      <c r="CT6719"/>
      <c r="CU6719"/>
      <c r="CV6719"/>
    </row>
    <row r="6720" spans="10:100" x14ac:dyDescent="0.25">
      <c r="J6720"/>
      <c r="K6720"/>
      <c r="L6720"/>
      <c r="M6720"/>
      <c r="N6720"/>
      <c r="O6720"/>
      <c r="P6720"/>
      <c r="Q6720"/>
      <c r="R6720"/>
      <c r="S6720"/>
      <c r="T6720"/>
      <c r="U6720"/>
      <c r="V6720"/>
      <c r="W6720"/>
      <c r="X6720"/>
      <c r="Y6720"/>
      <c r="Z6720"/>
      <c r="AA6720"/>
      <c r="AB6720"/>
      <c r="AC6720"/>
      <c r="AD6720"/>
      <c r="AE6720"/>
      <c r="AF6720"/>
      <c r="AG6720"/>
      <c r="AH6720"/>
      <c r="AI6720"/>
      <c r="AJ6720"/>
      <c r="AK6720"/>
      <c r="AL6720"/>
      <c r="AM6720"/>
      <c r="AN6720"/>
      <c r="AO6720"/>
      <c r="AP6720"/>
      <c r="AQ6720"/>
      <c r="AR6720"/>
      <c r="AS6720"/>
      <c r="AT6720"/>
      <c r="AU6720"/>
      <c r="AV6720"/>
      <c r="AW6720"/>
      <c r="AX6720"/>
      <c r="AY6720"/>
      <c r="AZ6720"/>
      <c r="BA6720"/>
      <c r="BB6720"/>
      <c r="BC6720"/>
      <c r="BD6720"/>
      <c r="BE6720"/>
      <c r="BF6720"/>
      <c r="BG6720"/>
      <c r="BH6720"/>
      <c r="BI6720"/>
      <c r="BJ6720"/>
      <c r="BK6720"/>
      <c r="BL6720"/>
      <c r="BM6720"/>
      <c r="BN6720"/>
      <c r="BO6720"/>
      <c r="BP6720"/>
      <c r="BQ6720"/>
      <c r="BR6720"/>
      <c r="BS6720"/>
      <c r="BT6720"/>
      <c r="BU6720"/>
      <c r="BV6720"/>
      <c r="BW6720"/>
      <c r="BX6720"/>
      <c r="BY6720"/>
      <c r="BZ6720"/>
      <c r="CA6720"/>
      <c r="CB6720"/>
      <c r="CC6720"/>
      <c r="CD6720"/>
      <c r="CE6720"/>
      <c r="CF6720"/>
      <c r="CG6720"/>
      <c r="CH6720"/>
      <c r="CI6720"/>
      <c r="CJ6720"/>
      <c r="CK6720"/>
      <c r="CL6720"/>
      <c r="CM6720"/>
      <c r="CN6720"/>
      <c r="CO6720"/>
      <c r="CP6720"/>
      <c r="CQ6720"/>
      <c r="CR6720"/>
      <c r="CS6720"/>
      <c r="CT6720"/>
      <c r="CU6720"/>
      <c r="CV6720"/>
    </row>
    <row r="6721" spans="10:100" x14ac:dyDescent="0.25">
      <c r="J6721"/>
      <c r="K6721"/>
      <c r="L6721"/>
      <c r="M6721"/>
      <c r="N6721"/>
      <c r="O6721"/>
      <c r="P6721"/>
      <c r="Q6721"/>
      <c r="R6721"/>
      <c r="S6721"/>
      <c r="T6721"/>
      <c r="U6721"/>
      <c r="V6721"/>
      <c r="W6721"/>
      <c r="X6721"/>
      <c r="Y6721"/>
      <c r="Z6721"/>
      <c r="AA6721"/>
      <c r="AB6721"/>
      <c r="AC6721"/>
      <c r="AD6721"/>
      <c r="AE6721"/>
      <c r="AF6721"/>
      <c r="AG6721"/>
      <c r="AH6721"/>
      <c r="AI6721"/>
      <c r="AJ6721"/>
      <c r="AK6721"/>
      <c r="AL6721"/>
      <c r="AM6721"/>
      <c r="AN6721"/>
      <c r="AO6721"/>
      <c r="AP6721"/>
      <c r="AQ6721"/>
      <c r="AR6721"/>
      <c r="AS6721"/>
      <c r="AT6721"/>
      <c r="AU6721"/>
      <c r="AV6721"/>
      <c r="AW6721"/>
      <c r="AX6721"/>
      <c r="AY6721"/>
      <c r="AZ6721"/>
      <c r="BA6721"/>
      <c r="BB6721"/>
      <c r="BC6721"/>
      <c r="BD6721"/>
      <c r="BE6721"/>
      <c r="BF6721"/>
      <c r="BG6721"/>
      <c r="BH6721"/>
      <c r="BI6721"/>
      <c r="BJ6721"/>
      <c r="BK6721"/>
      <c r="BL6721"/>
      <c r="BM6721"/>
      <c r="BN6721"/>
      <c r="BO6721"/>
      <c r="BP6721"/>
      <c r="BQ6721"/>
      <c r="BR6721"/>
      <c r="BS6721"/>
      <c r="BT6721"/>
      <c r="BU6721"/>
      <c r="BV6721"/>
      <c r="BW6721"/>
      <c r="BX6721"/>
      <c r="BY6721"/>
      <c r="BZ6721"/>
      <c r="CA6721"/>
      <c r="CB6721"/>
      <c r="CC6721"/>
      <c r="CD6721"/>
      <c r="CE6721"/>
      <c r="CF6721"/>
      <c r="CG6721"/>
      <c r="CH6721"/>
      <c r="CI6721"/>
      <c r="CJ6721"/>
      <c r="CK6721"/>
      <c r="CL6721"/>
      <c r="CM6721"/>
      <c r="CN6721"/>
      <c r="CO6721"/>
      <c r="CP6721"/>
      <c r="CQ6721"/>
      <c r="CR6721"/>
      <c r="CS6721"/>
      <c r="CT6721"/>
      <c r="CU6721"/>
      <c r="CV6721"/>
    </row>
    <row r="6722" spans="10:100" x14ac:dyDescent="0.25">
      <c r="J6722"/>
      <c r="K6722"/>
      <c r="L6722"/>
      <c r="M6722"/>
      <c r="N6722"/>
      <c r="O6722"/>
      <c r="P6722"/>
      <c r="Q6722"/>
      <c r="R6722"/>
      <c r="S6722"/>
      <c r="T6722"/>
      <c r="U6722"/>
      <c r="V6722"/>
      <c r="W6722"/>
      <c r="X6722"/>
      <c r="Y6722"/>
      <c r="Z6722"/>
      <c r="AA6722"/>
      <c r="AB6722"/>
      <c r="AC6722"/>
      <c r="AD6722"/>
      <c r="AE6722"/>
      <c r="AF6722"/>
      <c r="AG6722"/>
      <c r="AH6722"/>
      <c r="AI6722"/>
      <c r="AJ6722"/>
      <c r="AK6722"/>
      <c r="AL6722"/>
      <c r="AM6722"/>
      <c r="AN6722"/>
      <c r="AO6722"/>
      <c r="AP6722"/>
      <c r="AQ6722"/>
      <c r="AR6722"/>
      <c r="AS6722"/>
      <c r="AT6722"/>
      <c r="AU6722"/>
      <c r="AV6722"/>
      <c r="AW6722"/>
      <c r="AX6722"/>
      <c r="AY6722"/>
      <c r="AZ6722"/>
      <c r="BA6722"/>
      <c r="BB6722"/>
      <c r="BC6722"/>
      <c r="BD6722"/>
      <c r="BE6722"/>
      <c r="BF6722"/>
      <c r="BG6722"/>
      <c r="BH6722"/>
      <c r="BI6722"/>
      <c r="BJ6722"/>
      <c r="BK6722"/>
      <c r="BL6722"/>
      <c r="BM6722"/>
      <c r="BN6722"/>
      <c r="BO6722"/>
      <c r="BP6722"/>
      <c r="BQ6722"/>
      <c r="BR6722"/>
      <c r="BS6722"/>
      <c r="BT6722"/>
      <c r="BU6722"/>
      <c r="BV6722"/>
      <c r="BW6722"/>
      <c r="BX6722"/>
      <c r="BY6722"/>
      <c r="BZ6722"/>
      <c r="CA6722"/>
      <c r="CB6722"/>
      <c r="CC6722"/>
      <c r="CD6722"/>
      <c r="CE6722"/>
      <c r="CF6722"/>
      <c r="CG6722"/>
      <c r="CH6722"/>
      <c r="CI6722"/>
      <c r="CJ6722"/>
      <c r="CK6722"/>
      <c r="CL6722"/>
      <c r="CM6722"/>
      <c r="CN6722"/>
      <c r="CO6722"/>
      <c r="CP6722"/>
      <c r="CQ6722"/>
      <c r="CR6722"/>
      <c r="CS6722"/>
      <c r="CT6722"/>
      <c r="CU6722"/>
      <c r="CV6722"/>
    </row>
    <row r="6723" spans="10:100" x14ac:dyDescent="0.25">
      <c r="J6723"/>
      <c r="K6723"/>
      <c r="L6723"/>
      <c r="M6723"/>
      <c r="N6723"/>
      <c r="O6723"/>
      <c r="P6723"/>
      <c r="Q6723"/>
      <c r="R6723"/>
      <c r="S6723"/>
      <c r="T6723"/>
      <c r="U6723"/>
      <c r="V6723"/>
      <c r="W6723"/>
      <c r="X6723"/>
      <c r="Y6723"/>
      <c r="Z6723"/>
      <c r="AA6723"/>
      <c r="AB6723"/>
      <c r="AC6723"/>
      <c r="AD6723"/>
      <c r="AE6723"/>
      <c r="AF6723"/>
      <c r="AG6723"/>
      <c r="AH6723"/>
      <c r="AI6723"/>
      <c r="AJ6723"/>
      <c r="AK6723"/>
      <c r="AL6723"/>
      <c r="AM6723"/>
      <c r="AN6723"/>
      <c r="AO6723"/>
      <c r="AP6723"/>
      <c r="AQ6723"/>
      <c r="AR6723"/>
      <c r="AS6723"/>
      <c r="AT6723"/>
      <c r="AU6723"/>
      <c r="AV6723"/>
      <c r="AW6723"/>
      <c r="AX6723"/>
      <c r="AY6723"/>
      <c r="AZ6723"/>
      <c r="BA6723"/>
      <c r="BB6723"/>
      <c r="BC6723"/>
      <c r="BD6723"/>
      <c r="BE6723"/>
      <c r="BF6723"/>
      <c r="BG6723"/>
      <c r="BH6723"/>
      <c r="BI6723"/>
      <c r="BJ6723"/>
      <c r="BK6723"/>
      <c r="BL6723"/>
      <c r="BM6723"/>
      <c r="BN6723"/>
      <c r="BO6723"/>
      <c r="BP6723"/>
      <c r="BQ6723"/>
      <c r="BR6723"/>
      <c r="BS6723"/>
      <c r="BT6723"/>
      <c r="BU6723"/>
      <c r="BV6723"/>
      <c r="BW6723"/>
      <c r="BX6723"/>
      <c r="BY6723"/>
      <c r="BZ6723"/>
      <c r="CA6723"/>
      <c r="CB6723"/>
      <c r="CC6723"/>
      <c r="CD6723"/>
      <c r="CE6723"/>
      <c r="CF6723"/>
      <c r="CG6723"/>
      <c r="CH6723"/>
      <c r="CI6723"/>
      <c r="CJ6723"/>
      <c r="CK6723"/>
      <c r="CL6723"/>
      <c r="CM6723"/>
      <c r="CN6723"/>
      <c r="CO6723"/>
      <c r="CP6723"/>
      <c r="CQ6723"/>
      <c r="CR6723"/>
      <c r="CS6723"/>
      <c r="CT6723"/>
      <c r="CU6723"/>
      <c r="CV6723"/>
    </row>
    <row r="6724" spans="10:100" x14ac:dyDescent="0.25">
      <c r="J6724"/>
      <c r="K6724"/>
      <c r="L6724"/>
      <c r="M6724"/>
      <c r="N6724"/>
      <c r="O6724"/>
      <c r="P6724"/>
      <c r="Q6724"/>
      <c r="R6724"/>
      <c r="S6724"/>
      <c r="T6724"/>
      <c r="U6724"/>
      <c r="V6724"/>
      <c r="W6724"/>
      <c r="X6724"/>
      <c r="Y6724"/>
      <c r="Z6724"/>
      <c r="AA6724"/>
      <c r="AB6724"/>
      <c r="AC6724"/>
      <c r="AD6724"/>
      <c r="AE6724"/>
      <c r="AF6724"/>
      <c r="AG6724"/>
      <c r="AH6724"/>
      <c r="AI6724"/>
      <c r="AJ6724"/>
      <c r="AK6724"/>
      <c r="AL6724"/>
      <c r="AM6724"/>
      <c r="AN6724"/>
      <c r="AO6724"/>
      <c r="AP6724"/>
      <c r="AQ6724"/>
      <c r="AR6724"/>
      <c r="AS6724"/>
      <c r="AT6724"/>
      <c r="AU6724"/>
      <c r="AV6724"/>
      <c r="AW6724"/>
      <c r="AX6724"/>
      <c r="AY6724"/>
      <c r="AZ6724"/>
      <c r="BA6724"/>
      <c r="BB6724"/>
      <c r="BC6724"/>
      <c r="BD6724"/>
      <c r="BE6724"/>
      <c r="BF6724"/>
      <c r="BG6724"/>
      <c r="BH6724"/>
      <c r="BI6724"/>
      <c r="BJ6724"/>
      <c r="BK6724"/>
      <c r="BL6724"/>
      <c r="BM6724"/>
      <c r="BN6724"/>
      <c r="BO6724"/>
      <c r="BP6724"/>
      <c r="BQ6724"/>
      <c r="BR6724"/>
      <c r="BS6724"/>
      <c r="BT6724"/>
      <c r="BU6724"/>
      <c r="BV6724"/>
      <c r="BW6724"/>
      <c r="BX6724"/>
      <c r="BY6724"/>
      <c r="BZ6724"/>
      <c r="CA6724"/>
      <c r="CB6724"/>
      <c r="CC6724"/>
      <c r="CD6724"/>
      <c r="CE6724"/>
      <c r="CF6724"/>
      <c r="CG6724"/>
      <c r="CH6724"/>
      <c r="CI6724"/>
      <c r="CJ6724"/>
      <c r="CK6724"/>
      <c r="CL6724"/>
      <c r="CM6724"/>
      <c r="CN6724"/>
      <c r="CO6724"/>
      <c r="CP6724"/>
      <c r="CQ6724"/>
      <c r="CR6724"/>
      <c r="CS6724"/>
      <c r="CT6724"/>
      <c r="CU6724"/>
      <c r="CV6724"/>
    </row>
    <row r="6725" spans="10:100" x14ac:dyDescent="0.25">
      <c r="J6725"/>
      <c r="K6725"/>
      <c r="L6725"/>
      <c r="M6725"/>
      <c r="N6725"/>
      <c r="O6725"/>
      <c r="P6725"/>
      <c r="Q6725"/>
      <c r="R6725"/>
      <c r="S6725"/>
      <c r="T6725"/>
      <c r="U6725"/>
      <c r="V6725"/>
      <c r="W6725"/>
      <c r="X6725"/>
      <c r="Y6725"/>
      <c r="Z6725"/>
      <c r="AA6725"/>
      <c r="AB6725"/>
      <c r="AC6725"/>
      <c r="AD6725"/>
      <c r="AE6725"/>
      <c r="AF6725"/>
      <c r="AG6725"/>
      <c r="AH6725"/>
      <c r="AI6725"/>
      <c r="AJ6725"/>
      <c r="AK6725"/>
      <c r="AL6725"/>
      <c r="AM6725"/>
      <c r="AN6725"/>
      <c r="AO6725"/>
      <c r="AP6725"/>
      <c r="AQ6725"/>
      <c r="AR6725"/>
      <c r="AS6725"/>
      <c r="AT6725"/>
      <c r="AU6725"/>
      <c r="AV6725"/>
      <c r="AW6725"/>
      <c r="AX6725"/>
      <c r="AY6725"/>
      <c r="AZ6725"/>
      <c r="BA6725"/>
      <c r="BB6725"/>
      <c r="BC6725"/>
      <c r="BD6725"/>
      <c r="BE6725"/>
      <c r="BF6725"/>
      <c r="BG6725"/>
      <c r="BH6725"/>
      <c r="BI6725"/>
      <c r="BJ6725"/>
      <c r="BK6725"/>
      <c r="BL6725"/>
      <c r="BM6725"/>
      <c r="BN6725"/>
      <c r="BO6725"/>
      <c r="BP6725"/>
      <c r="BQ6725"/>
      <c r="BR6725"/>
      <c r="BS6725"/>
      <c r="BT6725"/>
      <c r="BU6725"/>
      <c r="BV6725"/>
      <c r="BW6725"/>
      <c r="BX6725"/>
      <c r="BY6725"/>
      <c r="BZ6725"/>
      <c r="CA6725"/>
      <c r="CB6725"/>
      <c r="CC6725"/>
      <c r="CD6725"/>
      <c r="CE6725"/>
      <c r="CF6725"/>
      <c r="CG6725"/>
      <c r="CH6725"/>
      <c r="CI6725"/>
      <c r="CJ6725"/>
      <c r="CK6725"/>
      <c r="CL6725"/>
      <c r="CM6725"/>
      <c r="CN6725"/>
      <c r="CO6725"/>
      <c r="CP6725"/>
      <c r="CQ6725"/>
      <c r="CR6725"/>
      <c r="CS6725"/>
      <c r="CT6725"/>
      <c r="CU6725"/>
      <c r="CV6725"/>
    </row>
    <row r="6726" spans="10:100" x14ac:dyDescent="0.25">
      <c r="J6726"/>
      <c r="K6726"/>
      <c r="L6726"/>
      <c r="M6726"/>
      <c r="N6726"/>
      <c r="O6726"/>
      <c r="P6726"/>
      <c r="Q6726"/>
      <c r="R6726"/>
      <c r="S6726"/>
      <c r="T6726"/>
      <c r="U6726"/>
      <c r="V6726"/>
      <c r="W6726"/>
      <c r="X6726"/>
      <c r="Y6726"/>
      <c r="Z6726"/>
      <c r="AA6726"/>
      <c r="AB6726"/>
      <c r="AC6726"/>
      <c r="AD6726"/>
      <c r="AE6726"/>
      <c r="AF6726"/>
      <c r="AG6726"/>
      <c r="AH6726"/>
      <c r="AI6726"/>
      <c r="AJ6726"/>
      <c r="AK6726"/>
      <c r="AL6726"/>
      <c r="AM6726"/>
      <c r="AN6726"/>
      <c r="AO6726"/>
      <c r="AP6726"/>
      <c r="AQ6726"/>
      <c r="AR6726"/>
      <c r="AS6726"/>
      <c r="AT6726"/>
      <c r="AU6726"/>
      <c r="AV6726"/>
      <c r="AW6726"/>
      <c r="AX6726"/>
      <c r="AY6726"/>
      <c r="AZ6726"/>
      <c r="BA6726"/>
      <c r="BB6726"/>
      <c r="BC6726"/>
      <c r="BD6726"/>
      <c r="BE6726"/>
      <c r="BF6726"/>
      <c r="BG6726"/>
      <c r="BH6726"/>
      <c r="BI6726"/>
      <c r="BJ6726"/>
      <c r="BK6726"/>
      <c r="BL6726"/>
      <c r="BM6726"/>
      <c r="BN6726"/>
      <c r="BO6726"/>
      <c r="BP6726"/>
      <c r="BQ6726"/>
      <c r="BR6726"/>
      <c r="BS6726"/>
      <c r="BT6726"/>
      <c r="BU6726"/>
      <c r="BV6726"/>
      <c r="BW6726"/>
      <c r="BX6726"/>
      <c r="BY6726"/>
      <c r="BZ6726"/>
      <c r="CA6726"/>
      <c r="CB6726"/>
      <c r="CC6726"/>
      <c r="CD6726"/>
      <c r="CE6726"/>
      <c r="CF6726"/>
      <c r="CG6726"/>
      <c r="CH6726"/>
      <c r="CI6726"/>
      <c r="CJ6726"/>
      <c r="CK6726"/>
      <c r="CL6726"/>
      <c r="CM6726"/>
      <c r="CN6726"/>
      <c r="CO6726"/>
      <c r="CP6726"/>
      <c r="CQ6726"/>
      <c r="CR6726"/>
      <c r="CS6726"/>
      <c r="CT6726"/>
      <c r="CU6726"/>
      <c r="CV6726"/>
    </row>
    <row r="6727" spans="10:100" x14ac:dyDescent="0.25">
      <c r="J6727"/>
      <c r="K6727"/>
      <c r="L6727"/>
      <c r="M6727"/>
      <c r="N6727"/>
      <c r="O6727"/>
      <c r="P6727"/>
      <c r="Q6727"/>
      <c r="R6727"/>
      <c r="S6727"/>
      <c r="T6727"/>
      <c r="U6727"/>
      <c r="V6727"/>
      <c r="W6727"/>
      <c r="X6727"/>
      <c r="Y6727"/>
      <c r="Z6727"/>
      <c r="AA6727"/>
      <c r="AB6727"/>
      <c r="AC6727"/>
      <c r="AD6727"/>
      <c r="AE6727"/>
      <c r="AF6727"/>
      <c r="AG6727"/>
      <c r="AH6727"/>
      <c r="AI6727"/>
      <c r="AJ6727"/>
      <c r="AK6727"/>
      <c r="AL6727"/>
      <c r="AM6727"/>
      <c r="AN6727"/>
      <c r="AO6727"/>
      <c r="AP6727"/>
      <c r="AQ6727"/>
      <c r="AR6727"/>
      <c r="AS6727"/>
      <c r="AT6727"/>
      <c r="AU6727"/>
      <c r="AV6727"/>
      <c r="AW6727"/>
      <c r="AX6727"/>
      <c r="AY6727"/>
      <c r="AZ6727"/>
      <c r="BA6727"/>
      <c r="BB6727"/>
      <c r="BC6727"/>
      <c r="BD6727"/>
      <c r="BE6727"/>
      <c r="BF6727"/>
      <c r="BG6727"/>
      <c r="BH6727"/>
      <c r="BI6727"/>
      <c r="BJ6727"/>
      <c r="BK6727"/>
      <c r="BL6727"/>
      <c r="BM6727"/>
      <c r="BN6727"/>
      <c r="BO6727"/>
      <c r="BP6727"/>
      <c r="BQ6727"/>
      <c r="BR6727"/>
      <c r="BS6727"/>
      <c r="BT6727"/>
      <c r="BU6727"/>
      <c r="BV6727"/>
      <c r="BW6727"/>
      <c r="BX6727"/>
      <c r="BY6727"/>
      <c r="BZ6727"/>
      <c r="CA6727"/>
      <c r="CB6727"/>
      <c r="CC6727"/>
      <c r="CD6727"/>
      <c r="CE6727"/>
      <c r="CF6727"/>
      <c r="CG6727"/>
      <c r="CH6727"/>
      <c r="CI6727"/>
      <c r="CJ6727"/>
      <c r="CK6727"/>
      <c r="CL6727"/>
      <c r="CM6727"/>
      <c r="CN6727"/>
      <c r="CO6727"/>
      <c r="CP6727"/>
      <c r="CQ6727"/>
      <c r="CR6727"/>
      <c r="CS6727"/>
      <c r="CT6727"/>
      <c r="CU6727"/>
      <c r="CV6727"/>
    </row>
    <row r="6728" spans="10:100" x14ac:dyDescent="0.25">
      <c r="J6728"/>
      <c r="K6728"/>
      <c r="L6728"/>
      <c r="M6728"/>
      <c r="N6728"/>
      <c r="O6728"/>
      <c r="P6728"/>
      <c r="Q6728"/>
      <c r="R6728"/>
      <c r="S6728"/>
      <c r="T6728"/>
      <c r="U6728"/>
      <c r="V6728"/>
      <c r="W6728"/>
      <c r="X6728"/>
      <c r="Y6728"/>
      <c r="Z6728"/>
      <c r="AA6728"/>
      <c r="AB6728"/>
      <c r="AC6728"/>
      <c r="AD6728"/>
      <c r="AE6728"/>
      <c r="AF6728"/>
      <c r="AG6728"/>
      <c r="AH6728"/>
      <c r="AI6728"/>
      <c r="AJ6728"/>
      <c r="AK6728"/>
      <c r="AL6728"/>
      <c r="AM6728"/>
      <c r="AN6728"/>
      <c r="AO6728"/>
      <c r="AP6728"/>
      <c r="AQ6728"/>
      <c r="AR6728"/>
      <c r="AS6728"/>
      <c r="AT6728"/>
      <c r="AU6728"/>
      <c r="AV6728"/>
      <c r="AW6728"/>
      <c r="AX6728"/>
      <c r="AY6728"/>
      <c r="AZ6728"/>
      <c r="BA6728"/>
      <c r="BB6728"/>
      <c r="BC6728"/>
      <c r="BD6728"/>
      <c r="BE6728"/>
      <c r="BF6728"/>
      <c r="BG6728"/>
      <c r="BH6728"/>
      <c r="BI6728"/>
      <c r="BJ6728"/>
      <c r="BK6728"/>
      <c r="BL6728"/>
      <c r="BM6728"/>
      <c r="BN6728"/>
      <c r="BO6728"/>
      <c r="BP6728"/>
      <c r="BQ6728"/>
      <c r="BR6728"/>
      <c r="BS6728"/>
      <c r="BT6728"/>
      <c r="BU6728"/>
      <c r="BV6728"/>
      <c r="BW6728"/>
      <c r="BX6728"/>
      <c r="BY6728"/>
      <c r="BZ6728"/>
      <c r="CA6728"/>
      <c r="CB6728"/>
      <c r="CC6728"/>
      <c r="CD6728"/>
      <c r="CE6728"/>
      <c r="CF6728"/>
      <c r="CG6728"/>
      <c r="CH6728"/>
      <c r="CI6728"/>
      <c r="CJ6728"/>
      <c r="CK6728"/>
      <c r="CL6728"/>
      <c r="CM6728"/>
      <c r="CN6728"/>
      <c r="CO6728"/>
      <c r="CP6728"/>
      <c r="CQ6728"/>
      <c r="CR6728"/>
      <c r="CS6728"/>
      <c r="CT6728"/>
      <c r="CU6728"/>
      <c r="CV6728"/>
    </row>
    <row r="6729" spans="10:100" x14ac:dyDescent="0.25">
      <c r="J6729"/>
      <c r="K6729"/>
      <c r="L6729"/>
      <c r="M6729"/>
      <c r="N6729"/>
      <c r="O6729"/>
      <c r="P6729"/>
      <c r="Q6729"/>
      <c r="R6729"/>
      <c r="S6729"/>
      <c r="T6729"/>
      <c r="U6729"/>
      <c r="V6729"/>
      <c r="W6729"/>
      <c r="X6729"/>
      <c r="Y6729"/>
      <c r="Z6729"/>
      <c r="AA6729"/>
      <c r="AB6729"/>
      <c r="AC6729"/>
      <c r="AD6729"/>
      <c r="AE6729"/>
      <c r="AF6729"/>
      <c r="AG6729"/>
      <c r="AH6729"/>
      <c r="AI6729"/>
      <c r="AJ6729"/>
      <c r="AK6729"/>
      <c r="AL6729"/>
      <c r="AM6729"/>
      <c r="AN6729"/>
      <c r="AO6729"/>
      <c r="AP6729"/>
      <c r="AQ6729"/>
      <c r="AR6729"/>
      <c r="AS6729"/>
      <c r="AT6729"/>
      <c r="AU6729"/>
      <c r="AV6729"/>
      <c r="AW6729"/>
      <c r="AX6729"/>
      <c r="AY6729"/>
      <c r="AZ6729"/>
      <c r="BA6729"/>
      <c r="BB6729"/>
      <c r="BC6729"/>
      <c r="BD6729"/>
      <c r="BE6729"/>
      <c r="BF6729"/>
      <c r="BG6729"/>
      <c r="BH6729"/>
      <c r="BI6729"/>
      <c r="BJ6729"/>
      <c r="BK6729"/>
      <c r="BL6729"/>
      <c r="BM6729"/>
      <c r="BN6729"/>
      <c r="BO6729"/>
      <c r="BP6729"/>
      <c r="BQ6729"/>
      <c r="BR6729"/>
      <c r="BS6729"/>
      <c r="BT6729"/>
      <c r="BU6729"/>
      <c r="BV6729"/>
      <c r="BW6729"/>
      <c r="BX6729"/>
      <c r="BY6729"/>
      <c r="BZ6729"/>
      <c r="CA6729"/>
      <c r="CB6729"/>
      <c r="CC6729"/>
      <c r="CD6729"/>
      <c r="CE6729"/>
      <c r="CF6729"/>
      <c r="CG6729"/>
      <c r="CH6729"/>
      <c r="CI6729"/>
      <c r="CJ6729"/>
      <c r="CK6729"/>
      <c r="CL6729"/>
      <c r="CM6729"/>
      <c r="CN6729"/>
      <c r="CO6729"/>
      <c r="CP6729"/>
      <c r="CQ6729"/>
      <c r="CR6729"/>
      <c r="CS6729"/>
      <c r="CT6729"/>
      <c r="CU6729"/>
      <c r="CV6729"/>
    </row>
    <row r="6730" spans="10:100" x14ac:dyDescent="0.25">
      <c r="J6730"/>
      <c r="K6730"/>
      <c r="L6730"/>
      <c r="M6730"/>
      <c r="N6730"/>
      <c r="O6730"/>
      <c r="P6730"/>
      <c r="Q6730"/>
      <c r="R6730"/>
      <c r="S6730"/>
      <c r="T6730"/>
      <c r="U6730"/>
      <c r="V6730"/>
      <c r="W6730"/>
      <c r="X6730"/>
      <c r="Y6730"/>
      <c r="Z6730"/>
      <c r="AA6730"/>
      <c r="AB6730"/>
      <c r="AC6730"/>
      <c r="AD6730"/>
      <c r="AE6730"/>
      <c r="AF6730"/>
      <c r="AG6730"/>
      <c r="AH6730"/>
      <c r="AI6730"/>
      <c r="AJ6730"/>
      <c r="AK6730"/>
      <c r="AL6730"/>
      <c r="AM6730"/>
      <c r="AN6730"/>
      <c r="AO6730"/>
      <c r="AP6730"/>
      <c r="AQ6730"/>
      <c r="AR6730"/>
      <c r="AS6730"/>
      <c r="AT6730"/>
      <c r="AU6730"/>
      <c r="AV6730"/>
      <c r="AW6730"/>
      <c r="AX6730"/>
      <c r="AY6730"/>
      <c r="AZ6730"/>
      <c r="BA6730"/>
      <c r="BB6730"/>
      <c r="BC6730"/>
      <c r="BD6730"/>
      <c r="BE6730"/>
      <c r="BF6730"/>
      <c r="BG6730"/>
      <c r="BH6730"/>
      <c r="BI6730"/>
      <c r="BJ6730"/>
      <c r="BK6730"/>
      <c r="BL6730"/>
      <c r="BM6730"/>
      <c r="BN6730"/>
      <c r="BO6730"/>
      <c r="BP6730"/>
      <c r="BQ6730"/>
      <c r="BR6730"/>
      <c r="BS6730"/>
      <c r="BT6730"/>
      <c r="BU6730"/>
      <c r="BV6730"/>
      <c r="BW6730"/>
      <c r="BX6730"/>
      <c r="BY6730"/>
      <c r="BZ6730"/>
      <c r="CA6730"/>
      <c r="CB6730"/>
      <c r="CC6730"/>
      <c r="CD6730"/>
      <c r="CE6730"/>
      <c r="CF6730"/>
      <c r="CG6730"/>
      <c r="CH6730"/>
      <c r="CI6730"/>
      <c r="CJ6730"/>
      <c r="CK6730"/>
      <c r="CL6730"/>
      <c r="CM6730"/>
      <c r="CN6730"/>
      <c r="CO6730"/>
      <c r="CP6730"/>
      <c r="CQ6730"/>
      <c r="CR6730"/>
      <c r="CS6730"/>
      <c r="CT6730"/>
      <c r="CU6730"/>
      <c r="CV6730"/>
    </row>
    <row r="6731" spans="10:100" x14ac:dyDescent="0.25">
      <c r="J6731"/>
      <c r="K6731"/>
      <c r="L6731"/>
      <c r="M6731"/>
      <c r="N6731"/>
      <c r="O6731"/>
      <c r="P6731"/>
      <c r="Q6731"/>
      <c r="R6731"/>
      <c r="S6731"/>
      <c r="T6731"/>
      <c r="U6731"/>
      <c r="V6731"/>
      <c r="W6731"/>
      <c r="X6731"/>
      <c r="Y6731"/>
      <c r="Z6731"/>
      <c r="AA6731"/>
      <c r="AB6731"/>
      <c r="AC6731"/>
      <c r="AD6731"/>
      <c r="AE6731"/>
      <c r="AF6731"/>
      <c r="AG6731"/>
      <c r="AH6731"/>
      <c r="AI6731"/>
      <c r="AJ6731"/>
      <c r="AK6731"/>
      <c r="AL6731"/>
      <c r="AM6731"/>
      <c r="AN6731"/>
      <c r="AO6731"/>
      <c r="AP6731"/>
      <c r="AQ6731"/>
      <c r="AR6731"/>
      <c r="AS6731"/>
      <c r="AT6731"/>
      <c r="AU6731"/>
      <c r="AV6731"/>
      <c r="AW6731"/>
      <c r="AX6731"/>
      <c r="AY6731"/>
      <c r="AZ6731"/>
      <c r="BA6731"/>
      <c r="BB6731"/>
      <c r="BC6731"/>
      <c r="BD6731"/>
      <c r="BE6731"/>
      <c r="BF6731"/>
      <c r="BG6731"/>
      <c r="BH6731"/>
      <c r="BI6731"/>
      <c r="BJ6731"/>
      <c r="BK6731"/>
      <c r="BL6731"/>
      <c r="BM6731"/>
      <c r="BN6731"/>
      <c r="BO6731"/>
      <c r="BP6731"/>
      <c r="BQ6731"/>
      <c r="BR6731"/>
      <c r="BS6731"/>
      <c r="BT6731"/>
      <c r="BU6731"/>
      <c r="BV6731"/>
      <c r="BW6731"/>
      <c r="BX6731"/>
      <c r="BY6731"/>
      <c r="BZ6731"/>
      <c r="CA6731"/>
      <c r="CB6731"/>
      <c r="CC6731"/>
      <c r="CD6731"/>
      <c r="CE6731"/>
      <c r="CF6731"/>
      <c r="CG6731"/>
      <c r="CH6731"/>
      <c r="CI6731"/>
      <c r="CJ6731"/>
      <c r="CK6731"/>
      <c r="CL6731"/>
      <c r="CM6731"/>
      <c r="CN6731"/>
      <c r="CO6731"/>
      <c r="CP6731"/>
      <c r="CQ6731"/>
      <c r="CR6731"/>
      <c r="CS6731"/>
      <c r="CT6731"/>
      <c r="CU6731"/>
      <c r="CV6731"/>
    </row>
    <row r="6732" spans="10:100" x14ac:dyDescent="0.25">
      <c r="J6732"/>
      <c r="K6732"/>
      <c r="L6732"/>
      <c r="M6732"/>
      <c r="N6732"/>
      <c r="O6732"/>
      <c r="P6732"/>
      <c r="Q6732"/>
      <c r="R6732"/>
      <c r="S6732"/>
      <c r="T6732"/>
      <c r="U6732"/>
      <c r="V6732"/>
      <c r="W6732"/>
      <c r="X6732"/>
      <c r="Y6732"/>
      <c r="Z6732"/>
      <c r="AA6732"/>
      <c r="AB6732"/>
      <c r="AC6732"/>
      <c r="AD6732"/>
      <c r="AE6732"/>
      <c r="AF6732"/>
      <c r="AG6732"/>
      <c r="AH6732"/>
      <c r="AI6732"/>
      <c r="AJ6732"/>
      <c r="AK6732"/>
      <c r="AL6732"/>
      <c r="AM6732"/>
      <c r="AN6732"/>
      <c r="AO6732"/>
      <c r="AP6732"/>
      <c r="AQ6732"/>
      <c r="AR6732"/>
      <c r="AS6732"/>
      <c r="AT6732"/>
      <c r="AU6732"/>
      <c r="AV6732"/>
      <c r="AW6732"/>
      <c r="AX6732"/>
      <c r="AY6732"/>
      <c r="AZ6732"/>
      <c r="BA6732"/>
      <c r="BB6732"/>
      <c r="BC6732"/>
      <c r="BD6732"/>
      <c r="BE6732"/>
      <c r="BF6732"/>
      <c r="BG6732"/>
      <c r="BH6732"/>
      <c r="BI6732"/>
      <c r="BJ6732"/>
      <c r="BK6732"/>
      <c r="BL6732"/>
      <c r="BM6732"/>
      <c r="BN6732"/>
      <c r="BO6732"/>
      <c r="BP6732"/>
      <c r="BQ6732"/>
      <c r="BR6732"/>
      <c r="BS6732"/>
      <c r="BT6732"/>
      <c r="BU6732"/>
      <c r="BV6732"/>
      <c r="BW6732"/>
      <c r="BX6732"/>
      <c r="BY6732"/>
      <c r="BZ6732"/>
      <c r="CA6732"/>
      <c r="CB6732"/>
      <c r="CC6732"/>
      <c r="CD6732"/>
      <c r="CE6732"/>
      <c r="CF6732"/>
      <c r="CG6732"/>
      <c r="CH6732"/>
      <c r="CI6732"/>
      <c r="CJ6732"/>
      <c r="CK6732"/>
      <c r="CL6732"/>
      <c r="CM6732"/>
      <c r="CN6732"/>
      <c r="CO6732"/>
      <c r="CP6732"/>
      <c r="CQ6732"/>
      <c r="CR6732"/>
      <c r="CS6732"/>
      <c r="CT6732"/>
      <c r="CU6732"/>
      <c r="CV6732"/>
    </row>
    <row r="6733" spans="10:100" x14ac:dyDescent="0.25">
      <c r="J6733"/>
      <c r="K6733"/>
      <c r="L6733"/>
      <c r="M6733"/>
      <c r="N6733"/>
      <c r="O6733"/>
      <c r="P6733"/>
      <c r="Q6733"/>
      <c r="R6733"/>
      <c r="S6733"/>
      <c r="T6733"/>
      <c r="U6733"/>
      <c r="V6733"/>
      <c r="W6733"/>
      <c r="X6733"/>
      <c r="Y6733"/>
      <c r="Z6733"/>
      <c r="AA6733"/>
      <c r="AB6733"/>
      <c r="AC6733"/>
      <c r="AD6733"/>
      <c r="AE6733"/>
      <c r="AF6733"/>
      <c r="AG6733"/>
      <c r="AH6733"/>
      <c r="AI6733"/>
      <c r="AJ6733"/>
      <c r="AK6733"/>
      <c r="AL6733"/>
      <c r="AM6733"/>
      <c r="AN6733"/>
      <c r="AO6733"/>
      <c r="AP6733"/>
      <c r="AQ6733"/>
      <c r="AR6733"/>
      <c r="AS6733"/>
      <c r="AT6733"/>
      <c r="AU6733"/>
      <c r="AV6733"/>
      <c r="AW6733"/>
      <c r="AX6733"/>
      <c r="AY6733"/>
      <c r="AZ6733"/>
      <c r="BA6733"/>
      <c r="BB6733"/>
      <c r="BC6733"/>
      <c r="BD6733"/>
      <c r="BE6733"/>
      <c r="BF6733"/>
      <c r="BG6733"/>
      <c r="BH6733"/>
      <c r="BI6733"/>
      <c r="BJ6733"/>
      <c r="BK6733"/>
      <c r="BL6733"/>
      <c r="BM6733"/>
      <c r="BN6733"/>
      <c r="BO6733"/>
      <c r="BP6733"/>
      <c r="BQ6733"/>
      <c r="BR6733"/>
      <c r="BS6733"/>
      <c r="BT6733"/>
      <c r="BU6733"/>
      <c r="BV6733"/>
      <c r="BW6733"/>
      <c r="BX6733"/>
      <c r="BY6733"/>
      <c r="BZ6733"/>
      <c r="CA6733"/>
      <c r="CB6733"/>
      <c r="CC6733"/>
      <c r="CD6733"/>
      <c r="CE6733"/>
      <c r="CF6733"/>
      <c r="CG6733"/>
      <c r="CH6733"/>
      <c r="CI6733"/>
      <c r="CJ6733"/>
      <c r="CK6733"/>
      <c r="CL6733"/>
      <c r="CM6733"/>
      <c r="CN6733"/>
      <c r="CO6733"/>
      <c r="CP6733"/>
      <c r="CQ6733"/>
      <c r="CR6733"/>
      <c r="CS6733"/>
      <c r="CT6733"/>
      <c r="CU6733"/>
      <c r="CV6733"/>
    </row>
    <row r="6734" spans="10:100" x14ac:dyDescent="0.25">
      <c r="J6734"/>
      <c r="K6734"/>
      <c r="L6734"/>
      <c r="M6734"/>
      <c r="N6734"/>
      <c r="O6734"/>
      <c r="P6734"/>
      <c r="Q6734"/>
      <c r="R6734"/>
      <c r="S6734"/>
      <c r="T6734"/>
      <c r="U6734"/>
      <c r="V6734"/>
      <c r="W6734"/>
      <c r="X6734"/>
      <c r="Y6734"/>
      <c r="Z6734"/>
      <c r="AA6734"/>
      <c r="AB6734"/>
      <c r="AC6734"/>
      <c r="AD6734"/>
      <c r="AE6734"/>
      <c r="AF6734"/>
      <c r="AG6734"/>
      <c r="AH6734"/>
      <c r="AI6734"/>
      <c r="AJ6734"/>
      <c r="AK6734"/>
      <c r="AL6734"/>
      <c r="AM6734"/>
      <c r="AN6734"/>
      <c r="AO6734"/>
      <c r="AP6734"/>
      <c r="AQ6734"/>
      <c r="AR6734"/>
      <c r="AS6734"/>
      <c r="AT6734"/>
      <c r="AU6734"/>
      <c r="AV6734"/>
      <c r="AW6734"/>
      <c r="AX6734"/>
      <c r="AY6734"/>
      <c r="AZ6734"/>
      <c r="BA6734"/>
      <c r="BB6734"/>
      <c r="BC6734"/>
      <c r="BD6734"/>
      <c r="BE6734"/>
      <c r="BF6734"/>
      <c r="BG6734"/>
      <c r="BH6734"/>
      <c r="BI6734"/>
      <c r="BJ6734"/>
      <c r="BK6734"/>
      <c r="BL6734"/>
      <c r="BM6734"/>
      <c r="BN6734"/>
      <c r="BO6734"/>
      <c r="BP6734"/>
      <c r="BQ6734"/>
      <c r="BR6734"/>
      <c r="BS6734"/>
      <c r="BT6734"/>
      <c r="BU6734"/>
      <c r="BV6734"/>
      <c r="BW6734"/>
      <c r="BX6734"/>
      <c r="BY6734"/>
      <c r="BZ6734"/>
      <c r="CA6734"/>
      <c r="CB6734"/>
      <c r="CC6734"/>
      <c r="CD6734"/>
      <c r="CE6734"/>
      <c r="CF6734"/>
      <c r="CG6734"/>
      <c r="CH6734"/>
      <c r="CI6734"/>
      <c r="CJ6734"/>
      <c r="CK6734"/>
      <c r="CL6734"/>
      <c r="CM6734"/>
      <c r="CN6734"/>
      <c r="CO6734"/>
      <c r="CP6734"/>
      <c r="CQ6734"/>
      <c r="CR6734"/>
      <c r="CS6734"/>
      <c r="CT6734"/>
      <c r="CU6734"/>
      <c r="CV6734"/>
    </row>
    <row r="6735" spans="10:100" x14ac:dyDescent="0.25">
      <c r="J6735"/>
      <c r="K6735"/>
      <c r="L6735"/>
      <c r="M6735"/>
      <c r="N6735"/>
      <c r="O6735"/>
      <c r="P6735"/>
      <c r="Q6735"/>
      <c r="R6735"/>
      <c r="S6735"/>
      <c r="T6735"/>
      <c r="U6735"/>
      <c r="V6735"/>
      <c r="W6735"/>
      <c r="X6735"/>
      <c r="Y6735"/>
      <c r="Z6735"/>
      <c r="AA6735"/>
      <c r="AB6735"/>
      <c r="AC6735"/>
      <c r="AD6735"/>
      <c r="AE6735"/>
      <c r="AF6735"/>
      <c r="AG6735"/>
      <c r="AH6735"/>
      <c r="AI6735"/>
      <c r="AJ6735"/>
      <c r="AK6735"/>
      <c r="AL6735"/>
      <c r="AM6735"/>
      <c r="AN6735"/>
      <c r="AO6735"/>
      <c r="AP6735"/>
      <c r="AQ6735"/>
      <c r="AR6735"/>
      <c r="AS6735"/>
      <c r="AT6735"/>
      <c r="AU6735"/>
      <c r="AV6735"/>
      <c r="AW6735"/>
      <c r="AX6735"/>
      <c r="AY6735"/>
      <c r="AZ6735"/>
      <c r="BA6735"/>
      <c r="BB6735"/>
      <c r="BC6735"/>
      <c r="BD6735"/>
      <c r="BE6735"/>
      <c r="BF6735"/>
      <c r="BG6735"/>
      <c r="BH6735"/>
      <c r="BI6735"/>
      <c r="BJ6735"/>
      <c r="BK6735"/>
      <c r="BL6735"/>
      <c r="BM6735"/>
      <c r="BN6735"/>
      <c r="BO6735"/>
      <c r="BP6735"/>
      <c r="BQ6735"/>
      <c r="BR6735"/>
      <c r="BS6735"/>
      <c r="BT6735"/>
      <c r="BU6735"/>
      <c r="BV6735"/>
      <c r="BW6735"/>
      <c r="BX6735"/>
      <c r="BY6735"/>
      <c r="BZ6735"/>
      <c r="CA6735"/>
      <c r="CB6735"/>
      <c r="CC6735"/>
      <c r="CD6735"/>
      <c r="CE6735"/>
      <c r="CF6735"/>
      <c r="CG6735"/>
      <c r="CH6735"/>
      <c r="CI6735"/>
      <c r="CJ6735"/>
      <c r="CK6735"/>
      <c r="CL6735"/>
      <c r="CM6735"/>
      <c r="CN6735"/>
      <c r="CO6735"/>
      <c r="CP6735"/>
      <c r="CQ6735"/>
      <c r="CR6735"/>
      <c r="CS6735"/>
      <c r="CT6735"/>
      <c r="CU6735"/>
      <c r="CV6735"/>
    </row>
    <row r="6736" spans="10:100" x14ac:dyDescent="0.25">
      <c r="J6736"/>
      <c r="K6736"/>
      <c r="L6736"/>
      <c r="M6736"/>
      <c r="N6736"/>
      <c r="O6736"/>
      <c r="P6736"/>
      <c r="Q6736"/>
      <c r="R6736"/>
      <c r="S6736"/>
      <c r="T6736"/>
      <c r="U6736"/>
      <c r="V6736"/>
      <c r="W6736"/>
      <c r="X6736"/>
      <c r="Y6736"/>
      <c r="Z6736"/>
      <c r="AA6736"/>
      <c r="AB6736"/>
      <c r="AC6736"/>
      <c r="AD6736"/>
      <c r="AE6736"/>
      <c r="AF6736"/>
      <c r="AG6736"/>
      <c r="AH6736"/>
      <c r="AI6736"/>
      <c r="AJ6736"/>
      <c r="AK6736"/>
      <c r="AL6736"/>
      <c r="AM6736"/>
      <c r="AN6736"/>
      <c r="AO6736"/>
      <c r="AP6736"/>
      <c r="AQ6736"/>
      <c r="AR6736"/>
      <c r="AS6736"/>
      <c r="AT6736"/>
      <c r="AU6736"/>
      <c r="AV6736"/>
      <c r="AW6736"/>
      <c r="AX6736"/>
      <c r="AY6736"/>
      <c r="AZ6736"/>
      <c r="BA6736"/>
      <c r="BB6736"/>
      <c r="BC6736"/>
      <c r="BD6736"/>
      <c r="BE6736"/>
      <c r="BF6736"/>
      <c r="BG6736"/>
      <c r="BH6736"/>
      <c r="BI6736"/>
      <c r="BJ6736"/>
      <c r="BK6736"/>
      <c r="BL6736"/>
      <c r="BM6736"/>
      <c r="BN6736"/>
      <c r="BO6736"/>
      <c r="BP6736"/>
      <c r="BQ6736"/>
      <c r="BR6736"/>
      <c r="BS6736"/>
      <c r="BT6736"/>
      <c r="BU6736"/>
      <c r="BV6736"/>
      <c r="BW6736"/>
      <c r="BX6736"/>
      <c r="BY6736"/>
      <c r="BZ6736"/>
      <c r="CA6736"/>
      <c r="CB6736"/>
      <c r="CC6736"/>
      <c r="CD6736"/>
      <c r="CE6736"/>
      <c r="CF6736"/>
      <c r="CG6736"/>
      <c r="CH6736"/>
      <c r="CI6736"/>
      <c r="CJ6736"/>
      <c r="CK6736"/>
      <c r="CL6736"/>
      <c r="CM6736"/>
      <c r="CN6736"/>
      <c r="CO6736"/>
      <c r="CP6736"/>
      <c r="CQ6736"/>
      <c r="CR6736"/>
      <c r="CS6736"/>
      <c r="CT6736"/>
      <c r="CU6736"/>
      <c r="CV6736"/>
    </row>
    <row r="6737" spans="10:100" x14ac:dyDescent="0.25">
      <c r="J6737"/>
      <c r="K6737"/>
      <c r="L6737"/>
      <c r="M6737"/>
      <c r="N6737"/>
      <c r="O6737"/>
      <c r="P6737"/>
      <c r="Q6737"/>
      <c r="R6737"/>
      <c r="S6737"/>
      <c r="T6737"/>
      <c r="U6737"/>
      <c r="V6737"/>
      <c r="W6737"/>
      <c r="X6737"/>
      <c r="Y6737"/>
      <c r="Z6737"/>
      <c r="AA6737"/>
      <c r="AB6737"/>
      <c r="AC6737"/>
      <c r="AD6737"/>
      <c r="AE6737"/>
      <c r="AF6737"/>
      <c r="AG6737"/>
      <c r="AH6737"/>
      <c r="AI6737"/>
      <c r="AJ6737"/>
      <c r="AK6737"/>
      <c r="AL6737"/>
      <c r="AM6737"/>
      <c r="AN6737"/>
      <c r="AO6737"/>
      <c r="AP6737"/>
      <c r="AQ6737"/>
      <c r="AR6737"/>
      <c r="AS6737"/>
      <c r="AT6737"/>
      <c r="AU6737"/>
      <c r="AV6737"/>
      <c r="AW6737"/>
      <c r="AX6737"/>
      <c r="AY6737"/>
      <c r="AZ6737"/>
      <c r="BA6737"/>
      <c r="BB6737"/>
      <c r="BC6737"/>
      <c r="BD6737"/>
      <c r="BE6737"/>
      <c r="BF6737"/>
      <c r="BG6737"/>
      <c r="BH6737"/>
      <c r="BI6737"/>
      <c r="BJ6737"/>
      <c r="BK6737"/>
      <c r="BL6737"/>
      <c r="BM6737"/>
      <c r="BN6737"/>
      <c r="BO6737"/>
      <c r="BP6737"/>
      <c r="BQ6737"/>
      <c r="BR6737"/>
      <c r="BS6737"/>
      <c r="BT6737"/>
      <c r="BU6737"/>
      <c r="BV6737"/>
      <c r="BW6737"/>
      <c r="BX6737"/>
      <c r="BY6737"/>
      <c r="BZ6737"/>
      <c r="CA6737"/>
      <c r="CB6737"/>
      <c r="CC6737"/>
      <c r="CD6737"/>
      <c r="CE6737"/>
      <c r="CF6737"/>
      <c r="CG6737"/>
      <c r="CH6737"/>
      <c r="CI6737"/>
      <c r="CJ6737"/>
      <c r="CK6737"/>
      <c r="CL6737"/>
      <c r="CM6737"/>
      <c r="CN6737"/>
      <c r="CO6737"/>
      <c r="CP6737"/>
      <c r="CQ6737"/>
      <c r="CR6737"/>
      <c r="CS6737"/>
      <c r="CT6737"/>
      <c r="CU6737"/>
      <c r="CV6737"/>
    </row>
    <row r="6738" spans="10:100" x14ac:dyDescent="0.25">
      <c r="J6738"/>
      <c r="K6738"/>
      <c r="L6738"/>
      <c r="M6738"/>
      <c r="N6738"/>
      <c r="O6738"/>
      <c r="P6738"/>
      <c r="Q6738"/>
      <c r="R6738"/>
      <c r="S6738"/>
      <c r="T6738"/>
      <c r="U6738"/>
      <c r="V6738"/>
      <c r="W6738"/>
      <c r="X6738"/>
      <c r="Y6738"/>
      <c r="Z6738"/>
      <c r="AA6738"/>
      <c r="AB6738"/>
      <c r="AC6738"/>
      <c r="AD6738"/>
      <c r="AE6738"/>
      <c r="AF6738"/>
      <c r="AG6738"/>
      <c r="AH6738"/>
      <c r="AI6738"/>
      <c r="AJ6738"/>
      <c r="AK6738"/>
      <c r="AL6738"/>
      <c r="AM6738"/>
      <c r="AN6738"/>
      <c r="AO6738"/>
      <c r="AP6738"/>
      <c r="AQ6738"/>
      <c r="AR6738"/>
      <c r="AS6738"/>
      <c r="AT6738"/>
      <c r="AU6738"/>
      <c r="AV6738"/>
      <c r="AW6738"/>
      <c r="AX6738"/>
      <c r="AY6738"/>
      <c r="AZ6738"/>
      <c r="BA6738"/>
      <c r="BB6738"/>
      <c r="BC6738"/>
      <c r="BD6738"/>
      <c r="BE6738"/>
      <c r="BF6738"/>
      <c r="BG6738"/>
      <c r="BH6738"/>
      <c r="BI6738"/>
      <c r="BJ6738"/>
      <c r="BK6738"/>
      <c r="BL6738"/>
      <c r="BM6738"/>
      <c r="BN6738"/>
      <c r="BO6738"/>
      <c r="BP6738"/>
      <c r="BQ6738"/>
      <c r="BR6738"/>
      <c r="BS6738"/>
      <c r="BT6738"/>
      <c r="BU6738"/>
      <c r="BV6738"/>
      <c r="BW6738"/>
      <c r="BX6738"/>
      <c r="BY6738"/>
      <c r="BZ6738"/>
      <c r="CA6738"/>
      <c r="CB6738"/>
      <c r="CC6738"/>
      <c r="CD6738"/>
      <c r="CE6738"/>
      <c r="CF6738"/>
      <c r="CG6738"/>
      <c r="CH6738"/>
      <c r="CI6738"/>
      <c r="CJ6738"/>
      <c r="CK6738"/>
      <c r="CL6738"/>
      <c r="CM6738"/>
      <c r="CN6738"/>
      <c r="CO6738"/>
      <c r="CP6738"/>
      <c r="CQ6738"/>
      <c r="CR6738"/>
      <c r="CS6738"/>
      <c r="CT6738"/>
      <c r="CU6738"/>
      <c r="CV6738"/>
    </row>
    <row r="6739" spans="10:100" x14ac:dyDescent="0.25">
      <c r="J6739"/>
      <c r="K6739"/>
      <c r="L6739"/>
      <c r="M6739"/>
      <c r="N6739"/>
      <c r="O6739"/>
      <c r="P6739"/>
      <c r="Q6739"/>
      <c r="R6739"/>
      <c r="S6739"/>
      <c r="T6739"/>
      <c r="U6739"/>
      <c r="V6739"/>
      <c r="W6739"/>
      <c r="X6739"/>
      <c r="Y6739"/>
      <c r="Z6739"/>
      <c r="AA6739"/>
      <c r="AB6739"/>
      <c r="AC6739"/>
      <c r="AD6739"/>
      <c r="AE6739"/>
      <c r="AF6739"/>
      <c r="AG6739"/>
      <c r="AH6739"/>
      <c r="AI6739"/>
      <c r="AJ6739"/>
      <c r="AK6739"/>
      <c r="AL6739"/>
      <c r="AM6739"/>
      <c r="AN6739"/>
      <c r="AO6739"/>
      <c r="AP6739"/>
      <c r="AQ6739"/>
      <c r="AR6739"/>
      <c r="AS6739"/>
      <c r="AT6739"/>
      <c r="AU6739"/>
      <c r="AV6739"/>
      <c r="AW6739"/>
      <c r="AX6739"/>
      <c r="AY6739"/>
      <c r="AZ6739"/>
      <c r="BA6739"/>
      <c r="BB6739"/>
      <c r="BC6739"/>
      <c r="BD6739"/>
      <c r="BE6739"/>
      <c r="BF6739"/>
      <c r="BG6739"/>
      <c r="BH6739"/>
      <c r="BI6739"/>
      <c r="BJ6739"/>
      <c r="BK6739"/>
      <c r="BL6739"/>
      <c r="BM6739"/>
      <c r="BN6739"/>
      <c r="BO6739"/>
      <c r="BP6739"/>
      <c r="BQ6739"/>
      <c r="BR6739"/>
      <c r="BS6739"/>
      <c r="BT6739"/>
      <c r="BU6739"/>
      <c r="BV6739"/>
      <c r="BW6739"/>
      <c r="BX6739"/>
      <c r="BY6739"/>
      <c r="BZ6739"/>
      <c r="CA6739"/>
      <c r="CB6739"/>
      <c r="CC6739"/>
      <c r="CD6739"/>
      <c r="CE6739"/>
      <c r="CF6739"/>
      <c r="CG6739"/>
      <c r="CH6739"/>
      <c r="CI6739"/>
      <c r="CJ6739"/>
      <c r="CK6739"/>
      <c r="CL6739"/>
      <c r="CM6739"/>
      <c r="CN6739"/>
      <c r="CO6739"/>
      <c r="CP6739"/>
      <c r="CQ6739"/>
      <c r="CR6739"/>
      <c r="CS6739"/>
      <c r="CT6739"/>
      <c r="CU6739"/>
      <c r="CV6739"/>
    </row>
    <row r="6740" spans="10:100" x14ac:dyDescent="0.25">
      <c r="J6740"/>
      <c r="K6740"/>
      <c r="L6740"/>
      <c r="M6740"/>
      <c r="N6740"/>
      <c r="O6740"/>
      <c r="P6740"/>
      <c r="Q6740"/>
      <c r="R6740"/>
      <c r="S6740"/>
      <c r="T6740"/>
      <c r="U6740"/>
      <c r="V6740"/>
      <c r="W6740"/>
      <c r="X6740"/>
      <c r="Y6740"/>
      <c r="Z6740"/>
      <c r="AA6740"/>
      <c r="AB6740"/>
      <c r="AC6740"/>
      <c r="AD6740"/>
      <c r="AE6740"/>
      <c r="AF6740"/>
      <c r="AG6740"/>
      <c r="AH6740"/>
      <c r="AI6740"/>
      <c r="AJ6740"/>
      <c r="AK6740"/>
      <c r="AL6740"/>
      <c r="AM6740"/>
      <c r="AN6740"/>
      <c r="AO6740"/>
      <c r="AP6740"/>
      <c r="AQ6740"/>
      <c r="AR6740"/>
      <c r="AS6740"/>
      <c r="AT6740"/>
      <c r="AU6740"/>
      <c r="AV6740"/>
      <c r="AW6740"/>
      <c r="AX6740"/>
      <c r="AY6740"/>
      <c r="AZ6740"/>
      <c r="BA6740"/>
      <c r="BB6740"/>
      <c r="BC6740"/>
      <c r="BD6740"/>
      <c r="BE6740"/>
      <c r="BF6740"/>
      <c r="BG6740"/>
      <c r="BH6740"/>
      <c r="BI6740"/>
      <c r="BJ6740"/>
      <c r="BK6740"/>
      <c r="BL6740"/>
      <c r="BM6740"/>
      <c r="BN6740"/>
      <c r="BO6740"/>
      <c r="BP6740"/>
      <c r="BQ6740"/>
      <c r="BR6740"/>
      <c r="BS6740"/>
      <c r="BT6740"/>
      <c r="BU6740"/>
      <c r="BV6740"/>
      <c r="BW6740"/>
      <c r="BX6740"/>
      <c r="BY6740"/>
      <c r="BZ6740"/>
      <c r="CA6740"/>
      <c r="CB6740"/>
      <c r="CC6740"/>
      <c r="CD6740"/>
      <c r="CE6740"/>
      <c r="CF6740"/>
      <c r="CG6740"/>
      <c r="CH6740"/>
      <c r="CI6740"/>
      <c r="CJ6740"/>
      <c r="CK6740"/>
      <c r="CL6740"/>
      <c r="CM6740"/>
      <c r="CN6740"/>
      <c r="CO6740"/>
      <c r="CP6740"/>
      <c r="CQ6740"/>
      <c r="CR6740"/>
      <c r="CS6740"/>
      <c r="CT6740"/>
      <c r="CU6740"/>
      <c r="CV6740"/>
    </row>
    <row r="6741" spans="10:100" x14ac:dyDescent="0.25">
      <c r="J6741"/>
      <c r="K6741"/>
      <c r="L6741"/>
      <c r="M6741"/>
      <c r="N6741"/>
      <c r="O6741"/>
      <c r="P6741"/>
      <c r="Q6741"/>
      <c r="R6741"/>
      <c r="S6741"/>
      <c r="T6741"/>
      <c r="U6741"/>
      <c r="V6741"/>
      <c r="W6741"/>
      <c r="X6741"/>
      <c r="Y6741"/>
      <c r="Z6741"/>
      <c r="AA6741"/>
      <c r="AB6741"/>
      <c r="AC6741"/>
      <c r="AD6741"/>
      <c r="AE6741"/>
      <c r="AF6741"/>
      <c r="AG6741"/>
      <c r="AH6741"/>
      <c r="AI6741"/>
      <c r="AJ6741"/>
      <c r="AK6741"/>
      <c r="AL6741"/>
      <c r="AM6741"/>
      <c r="AN6741"/>
      <c r="AO6741"/>
      <c r="AP6741"/>
      <c r="AQ6741"/>
      <c r="AR6741"/>
      <c r="AS6741"/>
      <c r="AT6741"/>
      <c r="AU6741"/>
      <c r="AV6741"/>
      <c r="AW6741"/>
      <c r="AX6741"/>
      <c r="AY6741"/>
      <c r="AZ6741"/>
      <c r="BA6741"/>
      <c r="BB6741"/>
      <c r="BC6741"/>
      <c r="BD6741"/>
      <c r="BE6741"/>
      <c r="BF6741"/>
      <c r="BG6741"/>
      <c r="BH6741"/>
      <c r="BI6741"/>
      <c r="BJ6741"/>
      <c r="BK6741"/>
      <c r="BL6741"/>
      <c r="BM6741"/>
      <c r="BN6741"/>
      <c r="BO6741"/>
      <c r="BP6741"/>
      <c r="BQ6741"/>
      <c r="BR6741"/>
      <c r="BS6741"/>
      <c r="BT6741"/>
      <c r="BU6741"/>
      <c r="BV6741"/>
      <c r="BW6741"/>
      <c r="BX6741"/>
      <c r="BY6741"/>
      <c r="BZ6741"/>
      <c r="CA6741"/>
      <c r="CB6741"/>
      <c r="CC6741"/>
      <c r="CD6741"/>
      <c r="CE6741"/>
      <c r="CF6741"/>
      <c r="CG6741"/>
      <c r="CH6741"/>
      <c r="CI6741"/>
      <c r="CJ6741"/>
      <c r="CK6741"/>
      <c r="CL6741"/>
      <c r="CM6741"/>
      <c r="CN6741"/>
      <c r="CO6741"/>
      <c r="CP6741"/>
      <c r="CQ6741"/>
      <c r="CR6741"/>
      <c r="CS6741"/>
      <c r="CT6741"/>
      <c r="CU6741"/>
      <c r="CV6741"/>
    </row>
    <row r="6742" spans="10:100" x14ac:dyDescent="0.25">
      <c r="J6742"/>
      <c r="K6742"/>
      <c r="L6742"/>
      <c r="M6742"/>
      <c r="N6742"/>
      <c r="O6742"/>
      <c r="P6742"/>
      <c r="Q6742"/>
      <c r="R6742"/>
      <c r="S6742"/>
      <c r="T6742"/>
      <c r="U6742"/>
      <c r="V6742"/>
      <c r="W6742"/>
      <c r="X6742"/>
      <c r="Y6742"/>
      <c r="Z6742"/>
      <c r="AA6742"/>
      <c r="AB6742"/>
      <c r="AC6742"/>
      <c r="AD6742"/>
      <c r="AE6742"/>
      <c r="AF6742"/>
      <c r="AG6742"/>
      <c r="AH6742"/>
      <c r="AI6742"/>
      <c r="AJ6742"/>
      <c r="AK6742"/>
      <c r="AL6742"/>
      <c r="AM6742"/>
      <c r="AN6742"/>
      <c r="AO6742"/>
      <c r="AP6742"/>
      <c r="AQ6742"/>
      <c r="AR6742"/>
      <c r="AS6742"/>
      <c r="AT6742"/>
      <c r="AU6742"/>
      <c r="AV6742"/>
      <c r="AW6742"/>
      <c r="AX6742"/>
      <c r="AY6742"/>
      <c r="AZ6742"/>
      <c r="BA6742"/>
      <c r="BB6742"/>
      <c r="BC6742"/>
      <c r="BD6742"/>
      <c r="BE6742"/>
      <c r="BF6742"/>
      <c r="BG6742"/>
      <c r="BH6742"/>
      <c r="BI6742"/>
      <c r="BJ6742"/>
      <c r="BK6742"/>
      <c r="BL6742"/>
      <c r="BM6742"/>
      <c r="BN6742"/>
      <c r="BO6742"/>
      <c r="BP6742"/>
      <c r="BQ6742"/>
      <c r="BR6742"/>
      <c r="BS6742"/>
      <c r="BT6742"/>
      <c r="BU6742"/>
      <c r="BV6742"/>
      <c r="BW6742"/>
      <c r="BX6742"/>
      <c r="BY6742"/>
      <c r="BZ6742"/>
      <c r="CA6742"/>
      <c r="CB6742"/>
      <c r="CC6742"/>
      <c r="CD6742"/>
      <c r="CE6742"/>
      <c r="CF6742"/>
      <c r="CG6742"/>
      <c r="CH6742"/>
      <c r="CI6742"/>
      <c r="CJ6742"/>
      <c r="CK6742"/>
      <c r="CL6742"/>
      <c r="CM6742"/>
      <c r="CN6742"/>
      <c r="CO6742"/>
      <c r="CP6742"/>
      <c r="CQ6742"/>
      <c r="CR6742"/>
      <c r="CS6742"/>
      <c r="CT6742"/>
      <c r="CU6742"/>
      <c r="CV6742"/>
    </row>
    <row r="6743" spans="10:100" x14ac:dyDescent="0.25">
      <c r="J6743"/>
      <c r="K6743"/>
      <c r="L6743"/>
      <c r="M6743"/>
      <c r="N6743"/>
      <c r="O6743"/>
      <c r="P6743"/>
      <c r="Q6743"/>
      <c r="R6743"/>
      <c r="S6743"/>
      <c r="T6743"/>
      <c r="U6743"/>
      <c r="V6743"/>
      <c r="W6743"/>
      <c r="X6743"/>
      <c r="Y6743"/>
      <c r="Z6743"/>
      <c r="AA6743"/>
      <c r="AB6743"/>
      <c r="AC6743"/>
      <c r="AD6743"/>
      <c r="AE6743"/>
      <c r="AF6743"/>
      <c r="AG6743"/>
      <c r="AH6743"/>
      <c r="AI6743"/>
      <c r="AJ6743"/>
      <c r="AK6743"/>
      <c r="AL6743"/>
      <c r="AM6743"/>
      <c r="AN6743"/>
      <c r="AO6743"/>
      <c r="AP6743"/>
      <c r="AQ6743"/>
      <c r="AR6743"/>
      <c r="AS6743"/>
      <c r="AT6743"/>
      <c r="AU6743"/>
      <c r="AV6743"/>
      <c r="AW6743"/>
      <c r="AX6743"/>
      <c r="AY6743"/>
      <c r="AZ6743"/>
      <c r="BA6743"/>
      <c r="BB6743"/>
      <c r="BC6743"/>
      <c r="BD6743"/>
      <c r="BE6743"/>
      <c r="BF6743"/>
      <c r="BG6743"/>
      <c r="BH6743"/>
      <c r="BI6743"/>
      <c r="BJ6743"/>
      <c r="BK6743"/>
      <c r="BL6743"/>
      <c r="BM6743"/>
      <c r="BN6743"/>
      <c r="BO6743"/>
      <c r="BP6743"/>
      <c r="BQ6743"/>
      <c r="BR6743"/>
      <c r="BS6743"/>
      <c r="BT6743"/>
      <c r="BU6743"/>
      <c r="BV6743"/>
      <c r="BW6743"/>
      <c r="BX6743"/>
      <c r="BY6743"/>
      <c r="BZ6743"/>
      <c r="CA6743"/>
      <c r="CB6743"/>
      <c r="CC6743"/>
      <c r="CD6743"/>
      <c r="CE6743"/>
      <c r="CF6743"/>
      <c r="CG6743"/>
      <c r="CH6743"/>
      <c r="CI6743"/>
      <c r="CJ6743"/>
      <c r="CK6743"/>
      <c r="CL6743"/>
      <c r="CM6743"/>
      <c r="CN6743"/>
      <c r="CO6743"/>
      <c r="CP6743"/>
      <c r="CQ6743"/>
      <c r="CR6743"/>
      <c r="CS6743"/>
      <c r="CT6743"/>
      <c r="CU6743"/>
      <c r="CV6743"/>
    </row>
    <row r="6744" spans="10:100" x14ac:dyDescent="0.25">
      <c r="J6744"/>
      <c r="K6744"/>
      <c r="L6744"/>
      <c r="M6744"/>
      <c r="N6744"/>
      <c r="O6744"/>
      <c r="P6744"/>
      <c r="Q6744"/>
      <c r="R6744"/>
      <c r="S6744"/>
      <c r="T6744"/>
      <c r="U6744"/>
      <c r="V6744"/>
      <c r="W6744"/>
      <c r="X6744"/>
      <c r="Y6744"/>
      <c r="Z6744"/>
      <c r="AA6744"/>
      <c r="AB6744"/>
      <c r="AC6744"/>
      <c r="AD6744"/>
      <c r="AE6744"/>
      <c r="AF6744"/>
      <c r="AG6744"/>
      <c r="AH6744"/>
      <c r="AI6744"/>
      <c r="AJ6744"/>
      <c r="AK6744"/>
      <c r="AL6744"/>
      <c r="AM6744"/>
      <c r="AN6744"/>
      <c r="AO6744"/>
      <c r="AP6744"/>
      <c r="AQ6744"/>
      <c r="AR6744"/>
      <c r="AS6744"/>
      <c r="AT6744"/>
      <c r="AU6744"/>
      <c r="AV6744"/>
      <c r="AW6744"/>
      <c r="AX6744"/>
      <c r="AY6744"/>
      <c r="AZ6744"/>
      <c r="BA6744"/>
      <c r="BB6744"/>
      <c r="BC6744"/>
      <c r="BD6744"/>
      <c r="BE6744"/>
      <c r="BF6744"/>
      <c r="BG6744"/>
      <c r="BH6744"/>
      <c r="BI6744"/>
      <c r="BJ6744"/>
      <c r="BK6744"/>
      <c r="BL6744"/>
      <c r="BM6744"/>
      <c r="BN6744"/>
      <c r="BO6744"/>
      <c r="BP6744"/>
      <c r="BQ6744"/>
      <c r="BR6744"/>
      <c r="BS6744"/>
      <c r="BT6744"/>
      <c r="BU6744"/>
      <c r="BV6744"/>
      <c r="BW6744"/>
      <c r="BX6744"/>
      <c r="BY6744"/>
      <c r="BZ6744"/>
      <c r="CA6744"/>
      <c r="CB6744"/>
      <c r="CC6744"/>
      <c r="CD6744"/>
      <c r="CE6744"/>
      <c r="CF6744"/>
      <c r="CG6744"/>
      <c r="CH6744"/>
      <c r="CI6744"/>
      <c r="CJ6744"/>
      <c r="CK6744"/>
      <c r="CL6744"/>
      <c r="CM6744"/>
      <c r="CN6744"/>
      <c r="CO6744"/>
      <c r="CP6744"/>
      <c r="CQ6744"/>
      <c r="CR6744"/>
      <c r="CS6744"/>
      <c r="CT6744"/>
      <c r="CU6744"/>
      <c r="CV6744"/>
    </row>
    <row r="6745" spans="10:100" x14ac:dyDescent="0.25">
      <c r="J6745"/>
      <c r="K6745"/>
      <c r="L6745"/>
      <c r="M6745"/>
      <c r="N6745"/>
      <c r="O6745"/>
      <c r="P6745"/>
      <c r="Q6745"/>
      <c r="R6745"/>
      <c r="S6745"/>
      <c r="T6745"/>
      <c r="U6745"/>
      <c r="V6745"/>
      <c r="W6745"/>
      <c r="X6745"/>
      <c r="Y6745"/>
      <c r="Z6745"/>
      <c r="AA6745"/>
      <c r="AB6745"/>
      <c r="AC6745"/>
      <c r="AD6745"/>
      <c r="AE6745"/>
      <c r="AF6745"/>
      <c r="AG6745"/>
      <c r="AH6745"/>
      <c r="AI6745"/>
      <c r="AJ6745"/>
      <c r="AK6745"/>
      <c r="AL6745"/>
      <c r="AM6745"/>
      <c r="AN6745"/>
      <c r="AO6745"/>
      <c r="AP6745"/>
      <c r="AQ6745"/>
      <c r="AR6745"/>
      <c r="AS6745"/>
      <c r="AT6745"/>
      <c r="AU6745"/>
      <c r="AV6745"/>
      <c r="AW6745"/>
      <c r="AX6745"/>
      <c r="AY6745"/>
      <c r="AZ6745"/>
      <c r="BA6745"/>
      <c r="BB6745"/>
      <c r="BC6745"/>
      <c r="BD6745"/>
      <c r="BE6745"/>
      <c r="BF6745"/>
      <c r="BG6745"/>
      <c r="BH6745"/>
      <c r="BI6745"/>
      <c r="BJ6745"/>
      <c r="BK6745"/>
      <c r="BL6745"/>
      <c r="BM6745"/>
      <c r="BN6745"/>
      <c r="BO6745"/>
      <c r="BP6745"/>
      <c r="BQ6745"/>
      <c r="BR6745"/>
      <c r="BS6745"/>
      <c r="BT6745"/>
      <c r="BU6745"/>
      <c r="BV6745"/>
      <c r="BW6745"/>
      <c r="BX6745"/>
      <c r="BY6745"/>
      <c r="BZ6745"/>
      <c r="CA6745"/>
      <c r="CB6745"/>
      <c r="CC6745"/>
      <c r="CD6745"/>
      <c r="CE6745"/>
      <c r="CF6745"/>
      <c r="CG6745"/>
      <c r="CH6745"/>
      <c r="CI6745"/>
      <c r="CJ6745"/>
      <c r="CK6745"/>
      <c r="CL6745"/>
      <c r="CM6745"/>
      <c r="CN6745"/>
      <c r="CO6745"/>
      <c r="CP6745"/>
      <c r="CQ6745"/>
      <c r="CR6745"/>
      <c r="CS6745"/>
      <c r="CT6745"/>
      <c r="CU6745"/>
      <c r="CV6745"/>
    </row>
    <row r="6746" spans="10:100" x14ac:dyDescent="0.25">
      <c r="J6746"/>
      <c r="K6746"/>
      <c r="L6746"/>
      <c r="M6746"/>
      <c r="N6746"/>
      <c r="O6746"/>
      <c r="P6746"/>
      <c r="Q6746"/>
      <c r="R6746"/>
      <c r="S6746"/>
      <c r="T6746"/>
      <c r="U6746"/>
      <c r="V6746"/>
      <c r="W6746"/>
      <c r="X6746"/>
      <c r="Y6746"/>
      <c r="Z6746"/>
      <c r="AA6746"/>
      <c r="AB6746"/>
      <c r="AC6746"/>
      <c r="AD6746"/>
      <c r="AE6746"/>
      <c r="AF6746"/>
      <c r="AG6746"/>
      <c r="AH6746"/>
      <c r="AI6746"/>
      <c r="AJ6746"/>
      <c r="AK6746"/>
      <c r="AL6746"/>
      <c r="AM6746"/>
      <c r="AN6746"/>
      <c r="AO6746"/>
      <c r="AP6746"/>
      <c r="AQ6746"/>
      <c r="AR6746"/>
      <c r="AS6746"/>
      <c r="AT6746"/>
      <c r="AU6746"/>
      <c r="AV6746"/>
      <c r="AW6746"/>
      <c r="AX6746"/>
      <c r="AY6746"/>
      <c r="AZ6746"/>
      <c r="BA6746"/>
      <c r="BB6746"/>
      <c r="BC6746"/>
      <c r="BD6746"/>
      <c r="BE6746"/>
      <c r="BF6746"/>
      <c r="BG6746"/>
      <c r="BH6746"/>
      <c r="BI6746"/>
      <c r="BJ6746"/>
      <c r="BK6746"/>
      <c r="BL6746"/>
      <c r="BM6746"/>
      <c r="BN6746"/>
      <c r="BO6746"/>
      <c r="BP6746"/>
      <c r="BQ6746"/>
      <c r="BR6746"/>
      <c r="BS6746"/>
      <c r="BT6746"/>
      <c r="BU6746"/>
      <c r="BV6746"/>
      <c r="BW6746"/>
      <c r="BX6746"/>
      <c r="BY6746"/>
      <c r="BZ6746"/>
      <c r="CA6746"/>
      <c r="CB6746"/>
      <c r="CC6746"/>
      <c r="CD6746"/>
      <c r="CE6746"/>
      <c r="CF6746"/>
      <c r="CG6746"/>
      <c r="CH6746"/>
      <c r="CI6746"/>
      <c r="CJ6746"/>
      <c r="CK6746"/>
      <c r="CL6746"/>
      <c r="CM6746"/>
      <c r="CN6746"/>
      <c r="CO6746"/>
      <c r="CP6746"/>
      <c r="CQ6746"/>
      <c r="CR6746"/>
      <c r="CS6746"/>
      <c r="CT6746"/>
      <c r="CU6746"/>
      <c r="CV6746"/>
    </row>
    <row r="6747" spans="10:100" x14ac:dyDescent="0.25">
      <c r="J6747"/>
      <c r="K6747"/>
      <c r="L6747"/>
      <c r="M6747"/>
      <c r="N6747"/>
      <c r="O6747"/>
      <c r="P6747"/>
      <c r="Q6747"/>
      <c r="R6747"/>
      <c r="S6747"/>
      <c r="T6747"/>
      <c r="U6747"/>
      <c r="V6747"/>
      <c r="W6747"/>
      <c r="X6747"/>
      <c r="Y6747"/>
      <c r="Z6747"/>
      <c r="AA6747"/>
      <c r="AB6747"/>
      <c r="AC6747"/>
      <c r="AD6747"/>
      <c r="AE6747"/>
      <c r="AF6747"/>
      <c r="AG6747"/>
      <c r="AH6747"/>
      <c r="AI6747"/>
      <c r="AJ6747"/>
      <c r="AK6747"/>
      <c r="AL6747"/>
      <c r="AM6747"/>
      <c r="AN6747"/>
      <c r="AO6747"/>
      <c r="AP6747"/>
      <c r="AQ6747"/>
      <c r="AR6747"/>
      <c r="AS6747"/>
      <c r="AT6747"/>
      <c r="AU6747"/>
      <c r="AV6747"/>
      <c r="AW6747"/>
      <c r="AX6747"/>
      <c r="AY6747"/>
      <c r="AZ6747"/>
      <c r="BA6747"/>
      <c r="BB6747"/>
      <c r="BC6747"/>
      <c r="BD6747"/>
      <c r="BE6747"/>
      <c r="BF6747"/>
      <c r="BG6747"/>
      <c r="BH6747"/>
      <c r="BI6747"/>
      <c r="BJ6747"/>
      <c r="BK6747"/>
      <c r="BL6747"/>
      <c r="BM6747"/>
      <c r="BN6747"/>
      <c r="BO6747"/>
      <c r="BP6747"/>
      <c r="BQ6747"/>
      <c r="BR6747"/>
      <c r="BS6747"/>
      <c r="BT6747"/>
      <c r="BU6747"/>
      <c r="BV6747"/>
      <c r="BW6747"/>
      <c r="BX6747"/>
      <c r="BY6747"/>
      <c r="BZ6747"/>
      <c r="CA6747"/>
      <c r="CB6747"/>
      <c r="CC6747"/>
      <c r="CD6747"/>
      <c r="CE6747"/>
      <c r="CF6747"/>
      <c r="CG6747"/>
      <c r="CH6747"/>
      <c r="CI6747"/>
      <c r="CJ6747"/>
      <c r="CK6747"/>
      <c r="CL6747"/>
      <c r="CM6747"/>
      <c r="CN6747"/>
      <c r="CO6747"/>
      <c r="CP6747"/>
      <c r="CQ6747"/>
      <c r="CR6747"/>
      <c r="CS6747"/>
      <c r="CT6747"/>
      <c r="CU6747"/>
      <c r="CV6747"/>
    </row>
    <row r="6748" spans="10:100" x14ac:dyDescent="0.25">
      <c r="J6748"/>
      <c r="K6748"/>
      <c r="L6748"/>
      <c r="M6748"/>
      <c r="N6748"/>
      <c r="O6748"/>
      <c r="P6748"/>
      <c r="Q6748"/>
      <c r="R6748"/>
      <c r="S6748"/>
      <c r="T6748"/>
      <c r="U6748"/>
      <c r="V6748"/>
      <c r="W6748"/>
      <c r="X6748"/>
      <c r="Y6748"/>
      <c r="Z6748"/>
      <c r="AA6748"/>
      <c r="AB6748"/>
      <c r="AC6748"/>
      <c r="AD6748"/>
      <c r="AE6748"/>
      <c r="AF6748"/>
      <c r="AG6748"/>
      <c r="AH6748"/>
      <c r="AI6748"/>
      <c r="AJ6748"/>
      <c r="AK6748"/>
      <c r="AL6748"/>
      <c r="AM6748"/>
      <c r="AN6748"/>
      <c r="AO6748"/>
      <c r="AP6748"/>
      <c r="AQ6748"/>
      <c r="AR6748"/>
      <c r="AS6748"/>
      <c r="AT6748"/>
      <c r="AU6748"/>
      <c r="AV6748"/>
      <c r="AW6748"/>
      <c r="AX6748"/>
      <c r="AY6748"/>
      <c r="AZ6748"/>
      <c r="BA6748"/>
      <c r="BB6748"/>
      <c r="BC6748"/>
      <c r="BD6748"/>
      <c r="BE6748"/>
      <c r="BF6748"/>
      <c r="BG6748"/>
      <c r="BH6748"/>
      <c r="BI6748"/>
      <c r="BJ6748"/>
      <c r="BK6748"/>
      <c r="BL6748"/>
      <c r="BM6748"/>
      <c r="BN6748"/>
      <c r="BO6748"/>
      <c r="BP6748"/>
      <c r="BQ6748"/>
      <c r="BR6748"/>
      <c r="BS6748"/>
      <c r="BT6748"/>
      <c r="BU6748"/>
      <c r="BV6748"/>
      <c r="BW6748"/>
      <c r="BX6748"/>
      <c r="BY6748"/>
      <c r="BZ6748"/>
      <c r="CA6748"/>
      <c r="CB6748"/>
      <c r="CC6748"/>
      <c r="CD6748"/>
      <c r="CE6748"/>
      <c r="CF6748"/>
      <c r="CG6748"/>
      <c r="CH6748"/>
      <c r="CI6748"/>
      <c r="CJ6748"/>
      <c r="CK6748"/>
      <c r="CL6748"/>
      <c r="CM6748"/>
      <c r="CN6748"/>
      <c r="CO6748"/>
      <c r="CP6748"/>
      <c r="CQ6748"/>
      <c r="CR6748"/>
      <c r="CS6748"/>
      <c r="CT6748"/>
      <c r="CU6748"/>
      <c r="CV6748"/>
    </row>
    <row r="6749" spans="10:100" x14ac:dyDescent="0.25">
      <c r="J6749"/>
      <c r="K6749"/>
      <c r="L6749"/>
      <c r="M6749"/>
      <c r="N6749"/>
      <c r="O6749"/>
      <c r="P6749"/>
      <c r="Q6749"/>
      <c r="R6749"/>
      <c r="S6749"/>
      <c r="T6749"/>
      <c r="U6749"/>
      <c r="V6749"/>
      <c r="W6749"/>
      <c r="X6749"/>
      <c r="Y6749"/>
      <c r="Z6749"/>
      <c r="AA6749"/>
      <c r="AB6749"/>
      <c r="AC6749"/>
      <c r="AD6749"/>
      <c r="AE6749"/>
      <c r="AF6749"/>
      <c r="AG6749"/>
      <c r="AH6749"/>
      <c r="AI6749"/>
      <c r="AJ6749"/>
      <c r="AK6749"/>
      <c r="AL6749"/>
      <c r="AM6749"/>
      <c r="AN6749"/>
      <c r="AO6749"/>
      <c r="AP6749"/>
      <c r="AQ6749"/>
      <c r="AR6749"/>
      <c r="AS6749"/>
      <c r="AT6749"/>
      <c r="AU6749"/>
      <c r="AV6749"/>
      <c r="AW6749"/>
      <c r="AX6749"/>
      <c r="AY6749"/>
      <c r="AZ6749"/>
      <c r="BA6749"/>
      <c r="BB6749"/>
      <c r="BC6749"/>
      <c r="BD6749"/>
      <c r="BE6749"/>
      <c r="BF6749"/>
      <c r="BG6749"/>
      <c r="BH6749"/>
      <c r="BI6749"/>
      <c r="BJ6749"/>
      <c r="BK6749"/>
      <c r="BL6749"/>
      <c r="BM6749"/>
      <c r="BN6749"/>
      <c r="BO6749"/>
      <c r="BP6749"/>
      <c r="BQ6749"/>
      <c r="BR6749"/>
      <c r="BS6749"/>
      <c r="BT6749"/>
      <c r="BU6749"/>
      <c r="BV6749"/>
      <c r="BW6749"/>
      <c r="BX6749"/>
      <c r="BY6749"/>
      <c r="BZ6749"/>
      <c r="CA6749"/>
      <c r="CB6749"/>
      <c r="CC6749"/>
      <c r="CD6749"/>
      <c r="CE6749"/>
      <c r="CF6749"/>
      <c r="CG6749"/>
      <c r="CH6749"/>
      <c r="CI6749"/>
      <c r="CJ6749"/>
      <c r="CK6749"/>
      <c r="CL6749"/>
      <c r="CM6749"/>
      <c r="CN6749"/>
      <c r="CO6749"/>
      <c r="CP6749"/>
      <c r="CQ6749"/>
      <c r="CR6749"/>
      <c r="CS6749"/>
      <c r="CT6749"/>
      <c r="CU6749"/>
      <c r="CV6749"/>
    </row>
    <row r="6750" spans="10:100" x14ac:dyDescent="0.25">
      <c r="J6750"/>
      <c r="K6750"/>
      <c r="L6750"/>
      <c r="M6750"/>
      <c r="N6750"/>
      <c r="O6750"/>
      <c r="P6750"/>
      <c r="Q6750"/>
      <c r="R6750"/>
      <c r="S6750"/>
      <c r="T6750"/>
      <c r="U6750"/>
      <c r="V6750"/>
      <c r="W6750"/>
      <c r="X6750"/>
      <c r="Y6750"/>
      <c r="Z6750"/>
      <c r="AA6750"/>
      <c r="AB6750"/>
      <c r="AC6750"/>
      <c r="AD6750"/>
      <c r="AE6750"/>
      <c r="AF6750"/>
      <c r="AG6750"/>
      <c r="AH6750"/>
      <c r="AI6750"/>
      <c r="AJ6750"/>
      <c r="AK6750"/>
      <c r="AL6750"/>
      <c r="AM6750"/>
      <c r="AN6750"/>
      <c r="AO6750"/>
      <c r="AP6750"/>
      <c r="AQ6750"/>
      <c r="AR6750"/>
      <c r="AS6750"/>
      <c r="AT6750"/>
      <c r="AU6750"/>
      <c r="AV6750"/>
      <c r="AW6750"/>
      <c r="AX6750"/>
      <c r="AY6750"/>
      <c r="AZ6750"/>
      <c r="BA6750"/>
      <c r="BB6750"/>
      <c r="BC6750"/>
      <c r="BD6750"/>
      <c r="BE6750"/>
      <c r="BF6750"/>
      <c r="BG6750"/>
      <c r="BH6750"/>
      <c r="BI6750"/>
      <c r="BJ6750"/>
      <c r="BK6750"/>
      <c r="BL6750"/>
      <c r="BM6750"/>
      <c r="BN6750"/>
      <c r="BO6750"/>
      <c r="BP6750"/>
      <c r="BQ6750"/>
      <c r="BR6750"/>
      <c r="BS6750"/>
      <c r="BT6750"/>
      <c r="BU6750"/>
      <c r="BV6750"/>
      <c r="BW6750"/>
      <c r="BX6750"/>
      <c r="BY6750"/>
      <c r="BZ6750"/>
      <c r="CA6750"/>
      <c r="CB6750"/>
      <c r="CC6750"/>
      <c r="CD6750"/>
      <c r="CE6750"/>
      <c r="CF6750"/>
      <c r="CG6750"/>
      <c r="CH6750"/>
      <c r="CI6750"/>
      <c r="CJ6750"/>
      <c r="CK6750"/>
      <c r="CL6750"/>
      <c r="CM6750"/>
      <c r="CN6750"/>
      <c r="CO6750"/>
      <c r="CP6750"/>
      <c r="CQ6750"/>
      <c r="CR6750"/>
      <c r="CS6750"/>
      <c r="CT6750"/>
      <c r="CU6750"/>
      <c r="CV6750"/>
    </row>
    <row r="6751" spans="10:100" x14ac:dyDescent="0.25">
      <c r="J6751"/>
      <c r="K6751"/>
      <c r="L6751"/>
      <c r="M6751"/>
      <c r="N6751"/>
      <c r="O6751"/>
      <c r="P6751"/>
      <c r="Q6751"/>
      <c r="R6751"/>
      <c r="S6751"/>
      <c r="T6751"/>
      <c r="U6751"/>
      <c r="V6751"/>
      <c r="W6751"/>
      <c r="X6751"/>
      <c r="Y6751"/>
      <c r="Z6751"/>
      <c r="AA6751"/>
      <c r="AB6751"/>
      <c r="AC6751"/>
      <c r="AD6751"/>
      <c r="AE6751"/>
      <c r="AF6751"/>
      <c r="AG6751"/>
      <c r="AH6751"/>
      <c r="AI6751"/>
      <c r="AJ6751"/>
      <c r="AK6751"/>
      <c r="AL6751"/>
      <c r="AM6751"/>
      <c r="AN6751"/>
      <c r="AO6751"/>
      <c r="AP6751"/>
      <c r="AQ6751"/>
      <c r="AR6751"/>
      <c r="AS6751"/>
      <c r="AT6751"/>
      <c r="AU6751"/>
      <c r="AV6751"/>
      <c r="AW6751"/>
      <c r="AX6751"/>
      <c r="AY6751"/>
      <c r="AZ6751"/>
      <c r="BA6751"/>
      <c r="BB6751"/>
      <c r="BC6751"/>
      <c r="BD6751"/>
      <c r="BE6751"/>
      <c r="BF6751"/>
      <c r="BG6751"/>
      <c r="BH6751"/>
      <c r="BI6751"/>
      <c r="BJ6751"/>
      <c r="BK6751"/>
      <c r="BL6751"/>
      <c r="BM6751"/>
      <c r="BN6751"/>
      <c r="BO6751"/>
      <c r="BP6751"/>
      <c r="BQ6751"/>
      <c r="BR6751"/>
      <c r="BS6751"/>
      <c r="BT6751"/>
      <c r="BU6751"/>
      <c r="BV6751"/>
      <c r="BW6751"/>
      <c r="BX6751"/>
      <c r="BY6751"/>
      <c r="BZ6751"/>
      <c r="CA6751"/>
      <c r="CB6751"/>
      <c r="CC6751"/>
      <c r="CD6751"/>
      <c r="CE6751"/>
      <c r="CF6751"/>
      <c r="CG6751"/>
      <c r="CH6751"/>
      <c r="CI6751"/>
      <c r="CJ6751"/>
      <c r="CK6751"/>
      <c r="CL6751"/>
      <c r="CM6751"/>
      <c r="CN6751"/>
      <c r="CO6751"/>
      <c r="CP6751"/>
      <c r="CQ6751"/>
      <c r="CR6751"/>
      <c r="CS6751"/>
      <c r="CT6751"/>
      <c r="CU6751"/>
      <c r="CV6751"/>
    </row>
    <row r="6752" spans="10:100" x14ac:dyDescent="0.25">
      <c r="J6752"/>
      <c r="K6752"/>
      <c r="L6752"/>
      <c r="M6752"/>
      <c r="N6752"/>
      <c r="O6752"/>
      <c r="P6752"/>
      <c r="Q6752"/>
      <c r="R6752"/>
      <c r="S6752"/>
      <c r="T6752"/>
      <c r="U6752"/>
      <c r="V6752"/>
      <c r="W6752"/>
      <c r="X6752"/>
      <c r="Y6752"/>
      <c r="Z6752"/>
      <c r="AA6752"/>
      <c r="AB6752"/>
      <c r="AC6752"/>
      <c r="AD6752"/>
      <c r="AE6752"/>
      <c r="AF6752"/>
      <c r="AG6752"/>
      <c r="AH6752"/>
      <c r="AI6752"/>
      <c r="AJ6752"/>
      <c r="AK6752"/>
      <c r="AL6752"/>
      <c r="AM6752"/>
      <c r="AN6752"/>
      <c r="AO6752"/>
      <c r="AP6752"/>
      <c r="AQ6752"/>
      <c r="AR6752"/>
      <c r="AS6752"/>
      <c r="AT6752"/>
      <c r="AU6752"/>
      <c r="AV6752"/>
      <c r="AW6752"/>
      <c r="AX6752"/>
      <c r="AY6752"/>
      <c r="AZ6752"/>
      <c r="BA6752"/>
      <c r="BB6752"/>
      <c r="BC6752"/>
      <c r="BD6752"/>
      <c r="BE6752"/>
      <c r="BF6752"/>
      <c r="BG6752"/>
      <c r="BH6752"/>
      <c r="BI6752"/>
      <c r="BJ6752"/>
      <c r="BK6752"/>
      <c r="BL6752"/>
      <c r="BM6752"/>
      <c r="BN6752"/>
      <c r="BO6752"/>
      <c r="BP6752"/>
      <c r="BQ6752"/>
      <c r="BR6752"/>
      <c r="BS6752"/>
      <c r="BT6752"/>
      <c r="BU6752"/>
      <c r="BV6752"/>
      <c r="BW6752"/>
      <c r="BX6752"/>
      <c r="BY6752"/>
      <c r="BZ6752"/>
      <c r="CA6752"/>
      <c r="CB6752"/>
      <c r="CC6752"/>
      <c r="CD6752"/>
      <c r="CE6752"/>
      <c r="CF6752"/>
      <c r="CG6752"/>
      <c r="CH6752"/>
      <c r="CI6752"/>
      <c r="CJ6752"/>
      <c r="CK6752"/>
      <c r="CL6752"/>
      <c r="CM6752"/>
      <c r="CN6752"/>
      <c r="CO6752"/>
      <c r="CP6752"/>
      <c r="CQ6752"/>
      <c r="CR6752"/>
      <c r="CS6752"/>
      <c r="CT6752"/>
      <c r="CU6752"/>
      <c r="CV6752"/>
    </row>
    <row r="6753" spans="10:100" x14ac:dyDescent="0.25">
      <c r="J6753"/>
      <c r="K6753"/>
      <c r="L6753"/>
      <c r="M6753"/>
      <c r="N6753"/>
      <c r="O6753"/>
      <c r="P6753"/>
      <c r="Q6753"/>
      <c r="R6753"/>
      <c r="S6753"/>
      <c r="T6753"/>
      <c r="U6753"/>
      <c r="V6753"/>
      <c r="W6753"/>
      <c r="X6753"/>
      <c r="Y6753"/>
      <c r="Z6753"/>
      <c r="AA6753"/>
      <c r="AB6753"/>
      <c r="AC6753"/>
      <c r="AD6753"/>
      <c r="AE6753"/>
      <c r="AF6753"/>
      <c r="AG6753"/>
      <c r="AH6753"/>
      <c r="AI6753"/>
      <c r="AJ6753"/>
      <c r="AK6753"/>
      <c r="AL6753"/>
      <c r="AM6753"/>
      <c r="AN6753"/>
      <c r="AO6753"/>
      <c r="AP6753"/>
      <c r="AQ6753"/>
      <c r="AR6753"/>
      <c r="AS6753"/>
      <c r="AT6753"/>
      <c r="AU6753"/>
      <c r="AV6753"/>
      <c r="AW6753"/>
      <c r="AX6753"/>
      <c r="AY6753"/>
      <c r="AZ6753"/>
      <c r="BA6753"/>
      <c r="BB6753"/>
      <c r="BC6753"/>
      <c r="BD6753"/>
      <c r="BE6753"/>
      <c r="BF6753"/>
      <c r="BG6753"/>
      <c r="BH6753"/>
      <c r="BI6753"/>
      <c r="BJ6753"/>
      <c r="BK6753"/>
      <c r="BL6753"/>
      <c r="BM6753"/>
      <c r="BN6753"/>
      <c r="BO6753"/>
      <c r="BP6753"/>
      <c r="BQ6753"/>
      <c r="BR6753"/>
      <c r="BS6753"/>
      <c r="BT6753"/>
      <c r="BU6753"/>
      <c r="BV6753"/>
      <c r="BW6753"/>
      <c r="BX6753"/>
      <c r="BY6753"/>
      <c r="BZ6753"/>
      <c r="CA6753"/>
      <c r="CB6753"/>
      <c r="CC6753"/>
      <c r="CD6753"/>
      <c r="CE6753"/>
      <c r="CF6753"/>
      <c r="CG6753"/>
      <c r="CH6753"/>
      <c r="CI6753"/>
      <c r="CJ6753"/>
      <c r="CK6753"/>
      <c r="CL6753"/>
      <c r="CM6753"/>
      <c r="CN6753"/>
      <c r="CO6753"/>
      <c r="CP6753"/>
      <c r="CQ6753"/>
      <c r="CR6753"/>
      <c r="CS6753"/>
      <c r="CT6753"/>
      <c r="CU6753"/>
      <c r="CV6753"/>
    </row>
    <row r="6754" spans="10:100" x14ac:dyDescent="0.25">
      <c r="J6754"/>
      <c r="K6754"/>
      <c r="L6754"/>
      <c r="M6754"/>
      <c r="N6754"/>
      <c r="O6754"/>
      <c r="P6754"/>
      <c r="Q6754"/>
      <c r="R6754"/>
      <c r="S6754"/>
      <c r="T6754"/>
      <c r="U6754"/>
      <c r="V6754"/>
      <c r="W6754"/>
      <c r="X6754"/>
      <c r="Y6754"/>
      <c r="Z6754"/>
      <c r="AA6754"/>
      <c r="AB6754"/>
      <c r="AC6754"/>
      <c r="AD6754"/>
      <c r="AE6754"/>
      <c r="AF6754"/>
      <c r="AG6754"/>
      <c r="AH6754"/>
      <c r="AI6754"/>
      <c r="AJ6754"/>
      <c r="AK6754"/>
      <c r="AL6754"/>
      <c r="AM6754"/>
      <c r="AN6754"/>
      <c r="AO6754"/>
      <c r="AP6754"/>
      <c r="AQ6754"/>
      <c r="AR6754"/>
      <c r="AS6754"/>
      <c r="AT6754"/>
      <c r="AU6754"/>
      <c r="AV6754"/>
      <c r="AW6754"/>
      <c r="AX6754"/>
      <c r="AY6754"/>
      <c r="AZ6754"/>
      <c r="BA6754"/>
      <c r="BB6754"/>
      <c r="BC6754"/>
      <c r="BD6754"/>
      <c r="BE6754"/>
      <c r="BF6754"/>
      <c r="BG6754"/>
      <c r="BH6754"/>
      <c r="BI6754"/>
      <c r="BJ6754"/>
      <c r="BK6754"/>
      <c r="BL6754"/>
      <c r="BM6754"/>
      <c r="BN6754"/>
      <c r="BO6754"/>
      <c r="BP6754"/>
      <c r="BQ6754"/>
      <c r="BR6754"/>
      <c r="BS6754"/>
      <c r="BT6754"/>
      <c r="BU6754"/>
      <c r="BV6754"/>
      <c r="BW6754"/>
      <c r="BX6754"/>
      <c r="BY6754"/>
      <c r="BZ6754"/>
      <c r="CA6754"/>
      <c r="CB6754"/>
      <c r="CC6754"/>
      <c r="CD6754"/>
      <c r="CE6754"/>
      <c r="CF6754"/>
      <c r="CG6754"/>
      <c r="CH6754"/>
      <c r="CI6754"/>
      <c r="CJ6754"/>
      <c r="CK6754"/>
      <c r="CL6754"/>
      <c r="CM6754"/>
      <c r="CN6754"/>
      <c r="CO6754"/>
      <c r="CP6754"/>
      <c r="CQ6754"/>
      <c r="CR6754"/>
      <c r="CS6754"/>
      <c r="CT6754"/>
      <c r="CU6754"/>
      <c r="CV6754"/>
    </row>
    <row r="6755" spans="10:100" x14ac:dyDescent="0.25">
      <c r="J6755"/>
      <c r="K6755"/>
      <c r="L6755"/>
      <c r="M6755"/>
      <c r="N6755"/>
      <c r="O6755"/>
      <c r="P6755"/>
      <c r="Q6755"/>
      <c r="R6755"/>
      <c r="S6755"/>
      <c r="T6755"/>
      <c r="U6755"/>
      <c r="V6755"/>
      <c r="W6755"/>
      <c r="X6755"/>
      <c r="Y6755"/>
      <c r="Z6755"/>
      <c r="AA6755"/>
      <c r="AB6755"/>
      <c r="AC6755"/>
      <c r="AD6755"/>
      <c r="AE6755"/>
      <c r="AF6755"/>
      <c r="AG6755"/>
      <c r="AH6755"/>
      <c r="AI6755"/>
      <c r="AJ6755"/>
      <c r="AK6755"/>
      <c r="AL6755"/>
      <c r="AM6755"/>
      <c r="AN6755"/>
      <c r="AO6755"/>
      <c r="AP6755"/>
      <c r="AQ6755"/>
      <c r="AR6755"/>
      <c r="AS6755"/>
      <c r="AT6755"/>
      <c r="AU6755"/>
      <c r="AV6755"/>
      <c r="AW6755"/>
      <c r="AX6755"/>
      <c r="AY6755"/>
      <c r="AZ6755"/>
      <c r="BA6755"/>
      <c r="BB6755"/>
      <c r="BC6755"/>
      <c r="BD6755"/>
      <c r="BE6755"/>
      <c r="BF6755"/>
      <c r="BG6755"/>
      <c r="BH6755"/>
      <c r="BI6755"/>
      <c r="BJ6755"/>
      <c r="BK6755"/>
      <c r="BL6755"/>
      <c r="BM6755"/>
      <c r="BN6755"/>
      <c r="BO6755"/>
      <c r="BP6755"/>
      <c r="BQ6755"/>
      <c r="BR6755"/>
      <c r="BS6755"/>
      <c r="BT6755"/>
      <c r="BU6755"/>
      <c r="BV6755"/>
      <c r="BW6755"/>
      <c r="BX6755"/>
      <c r="BY6755"/>
      <c r="BZ6755"/>
      <c r="CA6755"/>
      <c r="CB6755"/>
      <c r="CC6755"/>
      <c r="CD6755"/>
      <c r="CE6755"/>
      <c r="CF6755"/>
      <c r="CG6755"/>
      <c r="CH6755"/>
      <c r="CI6755"/>
      <c r="CJ6755"/>
      <c r="CK6755"/>
      <c r="CL6755"/>
      <c r="CM6755"/>
      <c r="CN6755"/>
      <c r="CO6755"/>
      <c r="CP6755"/>
      <c r="CQ6755"/>
      <c r="CR6755"/>
      <c r="CS6755"/>
      <c r="CT6755"/>
      <c r="CU6755"/>
      <c r="CV6755"/>
    </row>
    <row r="6756" spans="10:100" x14ac:dyDescent="0.25">
      <c r="J6756"/>
      <c r="K6756"/>
      <c r="L6756"/>
      <c r="M6756"/>
      <c r="N6756"/>
      <c r="O6756"/>
      <c r="P6756"/>
      <c r="Q6756"/>
      <c r="R6756"/>
      <c r="S6756"/>
      <c r="T6756"/>
      <c r="U6756"/>
      <c r="V6756"/>
      <c r="W6756"/>
      <c r="X6756"/>
      <c r="Y6756"/>
      <c r="Z6756"/>
      <c r="AA6756"/>
      <c r="AB6756"/>
      <c r="AC6756"/>
      <c r="AD6756"/>
      <c r="AE6756"/>
      <c r="AF6756"/>
      <c r="AG6756"/>
      <c r="AH6756"/>
      <c r="AI6756"/>
      <c r="AJ6756"/>
      <c r="AK6756"/>
      <c r="AL6756"/>
      <c r="AM6756"/>
      <c r="AN6756"/>
      <c r="AO6756"/>
      <c r="AP6756"/>
      <c r="AQ6756"/>
      <c r="AR6756"/>
      <c r="AS6756"/>
      <c r="AT6756"/>
      <c r="AU6756"/>
      <c r="AV6756"/>
      <c r="AW6756"/>
      <c r="AX6756"/>
      <c r="AY6756"/>
      <c r="AZ6756"/>
      <c r="BA6756"/>
      <c r="BB6756"/>
      <c r="BC6756"/>
      <c r="BD6756"/>
      <c r="BE6756"/>
      <c r="BF6756"/>
      <c r="BG6756"/>
      <c r="BH6756"/>
      <c r="BI6756"/>
      <c r="BJ6756"/>
      <c r="BK6756"/>
      <c r="BL6756"/>
      <c r="BM6756"/>
      <c r="BN6756"/>
      <c r="BO6756"/>
      <c r="BP6756"/>
      <c r="BQ6756"/>
      <c r="BR6756"/>
      <c r="BS6756"/>
      <c r="BT6756"/>
      <c r="BU6756"/>
      <c r="BV6756"/>
      <c r="BW6756"/>
      <c r="BX6756"/>
      <c r="BY6756"/>
      <c r="BZ6756"/>
      <c r="CA6756"/>
      <c r="CB6756"/>
      <c r="CC6756"/>
      <c r="CD6756"/>
      <c r="CE6756"/>
      <c r="CF6756"/>
      <c r="CG6756"/>
      <c r="CH6756"/>
      <c r="CI6756"/>
      <c r="CJ6756"/>
      <c r="CK6756"/>
      <c r="CL6756"/>
      <c r="CM6756"/>
      <c r="CN6756"/>
      <c r="CO6756"/>
      <c r="CP6756"/>
      <c r="CQ6756"/>
      <c r="CR6756"/>
      <c r="CS6756"/>
      <c r="CT6756"/>
      <c r="CU6756"/>
      <c r="CV6756"/>
    </row>
    <row r="6757" spans="10:100" x14ac:dyDescent="0.25">
      <c r="J6757"/>
      <c r="K6757"/>
      <c r="L6757"/>
      <c r="M6757"/>
      <c r="N6757"/>
      <c r="O6757"/>
      <c r="P6757"/>
      <c r="Q6757"/>
      <c r="R6757"/>
      <c r="S6757"/>
      <c r="T6757"/>
      <c r="U6757"/>
      <c r="V6757"/>
      <c r="W6757"/>
      <c r="X6757"/>
      <c r="Y6757"/>
      <c r="Z6757"/>
      <c r="AA6757"/>
      <c r="AB6757"/>
      <c r="AC6757"/>
      <c r="AD6757"/>
      <c r="AE6757"/>
      <c r="AF6757"/>
      <c r="AG6757"/>
      <c r="AH6757"/>
      <c r="AI6757"/>
      <c r="AJ6757"/>
      <c r="AK6757"/>
      <c r="AL6757"/>
      <c r="AM6757"/>
      <c r="AN6757"/>
      <c r="AO6757"/>
      <c r="AP6757"/>
      <c r="AQ6757"/>
      <c r="AR6757"/>
      <c r="AS6757"/>
      <c r="AT6757"/>
      <c r="AU6757"/>
      <c r="AV6757"/>
      <c r="AW6757"/>
      <c r="AX6757"/>
      <c r="AY6757"/>
      <c r="AZ6757"/>
      <c r="BA6757"/>
      <c r="BB6757"/>
      <c r="BC6757"/>
      <c r="BD6757"/>
      <c r="BE6757"/>
      <c r="BF6757"/>
      <c r="BG6757"/>
      <c r="BH6757"/>
      <c r="BI6757"/>
      <c r="BJ6757"/>
      <c r="BK6757"/>
      <c r="BL6757"/>
      <c r="BM6757"/>
      <c r="BN6757"/>
      <c r="BO6757"/>
      <c r="BP6757"/>
      <c r="BQ6757"/>
      <c r="BR6757"/>
      <c r="BS6757"/>
      <c r="BT6757"/>
      <c r="BU6757"/>
      <c r="BV6757"/>
      <c r="BW6757"/>
      <c r="BX6757"/>
      <c r="BY6757"/>
      <c r="BZ6757"/>
      <c r="CA6757"/>
      <c r="CB6757"/>
      <c r="CC6757"/>
      <c r="CD6757"/>
      <c r="CE6757"/>
      <c r="CF6757"/>
      <c r="CG6757"/>
      <c r="CH6757"/>
      <c r="CI6757"/>
      <c r="CJ6757"/>
      <c r="CK6757"/>
      <c r="CL6757"/>
      <c r="CM6757"/>
      <c r="CN6757"/>
      <c r="CO6757"/>
      <c r="CP6757"/>
      <c r="CQ6757"/>
      <c r="CR6757"/>
      <c r="CS6757"/>
      <c r="CT6757"/>
      <c r="CU6757"/>
      <c r="CV6757"/>
    </row>
    <row r="6758" spans="10:100" x14ac:dyDescent="0.25">
      <c r="J6758"/>
      <c r="K6758"/>
      <c r="L6758"/>
      <c r="M6758"/>
      <c r="N6758"/>
      <c r="O6758"/>
      <c r="P6758"/>
      <c r="Q6758"/>
      <c r="R6758"/>
      <c r="S6758"/>
      <c r="T6758"/>
      <c r="U6758"/>
      <c r="V6758"/>
      <c r="W6758"/>
      <c r="X6758"/>
      <c r="Y6758"/>
      <c r="Z6758"/>
      <c r="AA6758"/>
      <c r="AB6758"/>
      <c r="AC6758"/>
      <c r="AD6758"/>
      <c r="AE6758"/>
      <c r="AF6758"/>
      <c r="AG6758"/>
      <c r="AH6758"/>
      <c r="AI6758"/>
      <c r="AJ6758"/>
      <c r="AK6758"/>
      <c r="AL6758"/>
      <c r="AM6758"/>
      <c r="AN6758"/>
      <c r="AO6758"/>
      <c r="AP6758"/>
      <c r="AQ6758"/>
      <c r="AR6758"/>
      <c r="AS6758"/>
      <c r="AT6758"/>
      <c r="AU6758"/>
      <c r="AV6758"/>
      <c r="AW6758"/>
      <c r="AX6758"/>
      <c r="AY6758"/>
      <c r="AZ6758"/>
      <c r="BA6758"/>
      <c r="BB6758"/>
      <c r="BC6758"/>
      <c r="BD6758"/>
      <c r="BE6758"/>
      <c r="BF6758"/>
      <c r="BG6758"/>
      <c r="BH6758"/>
      <c r="BI6758"/>
      <c r="BJ6758"/>
      <c r="BK6758"/>
      <c r="BL6758"/>
      <c r="BM6758"/>
      <c r="BN6758"/>
      <c r="BO6758"/>
      <c r="BP6758"/>
      <c r="BQ6758"/>
      <c r="BR6758"/>
      <c r="BS6758"/>
      <c r="BT6758"/>
      <c r="BU6758"/>
      <c r="BV6758"/>
      <c r="BW6758"/>
      <c r="BX6758"/>
      <c r="BY6758"/>
      <c r="BZ6758"/>
      <c r="CA6758"/>
      <c r="CB6758"/>
      <c r="CC6758"/>
      <c r="CD6758"/>
      <c r="CE6758"/>
      <c r="CF6758"/>
      <c r="CG6758"/>
      <c r="CH6758"/>
      <c r="CI6758"/>
      <c r="CJ6758"/>
      <c r="CK6758"/>
      <c r="CL6758"/>
      <c r="CM6758"/>
      <c r="CN6758"/>
      <c r="CO6758"/>
      <c r="CP6758"/>
      <c r="CQ6758"/>
      <c r="CR6758"/>
      <c r="CS6758"/>
      <c r="CT6758"/>
      <c r="CU6758"/>
      <c r="CV6758"/>
    </row>
    <row r="6759" spans="10:100" x14ac:dyDescent="0.25">
      <c r="J6759"/>
      <c r="K6759"/>
      <c r="L6759"/>
      <c r="M6759"/>
      <c r="N6759"/>
      <c r="O6759"/>
      <c r="P6759"/>
      <c r="Q6759"/>
      <c r="R6759"/>
      <c r="S6759"/>
      <c r="T6759"/>
      <c r="U6759"/>
      <c r="V6759"/>
      <c r="W6759"/>
      <c r="X6759"/>
      <c r="Y6759"/>
      <c r="Z6759"/>
      <c r="AA6759"/>
      <c r="AB6759"/>
      <c r="AC6759"/>
      <c r="AD6759"/>
      <c r="AE6759"/>
      <c r="AF6759"/>
      <c r="AG6759"/>
      <c r="AH6759"/>
      <c r="AI6759"/>
      <c r="AJ6759"/>
      <c r="AK6759"/>
      <c r="AL6759"/>
      <c r="AM6759"/>
      <c r="AN6759"/>
      <c r="AO6759"/>
      <c r="AP6759"/>
      <c r="AQ6759"/>
      <c r="AR6759"/>
      <c r="AS6759"/>
      <c r="AT6759"/>
      <c r="AU6759"/>
      <c r="AV6759"/>
      <c r="AW6759"/>
      <c r="AX6759"/>
      <c r="AY6759"/>
      <c r="AZ6759"/>
      <c r="BA6759"/>
      <c r="BB6759"/>
      <c r="BC6759"/>
      <c r="BD6759"/>
      <c r="BE6759"/>
      <c r="BF6759"/>
      <c r="BG6759"/>
      <c r="BH6759"/>
      <c r="BI6759"/>
      <c r="BJ6759"/>
      <c r="BK6759"/>
      <c r="BL6759"/>
      <c r="BM6759"/>
      <c r="BN6759"/>
      <c r="BO6759"/>
      <c r="BP6759"/>
      <c r="BQ6759"/>
      <c r="BR6759"/>
      <c r="BS6759"/>
      <c r="BT6759"/>
      <c r="BU6759"/>
      <c r="BV6759"/>
      <c r="BW6759"/>
      <c r="BX6759"/>
      <c r="BY6759"/>
      <c r="BZ6759"/>
      <c r="CA6759"/>
      <c r="CB6759"/>
      <c r="CC6759"/>
      <c r="CD6759"/>
      <c r="CE6759"/>
      <c r="CF6759"/>
      <c r="CG6759"/>
      <c r="CH6759"/>
      <c r="CI6759"/>
      <c r="CJ6759"/>
      <c r="CK6759"/>
      <c r="CL6759"/>
      <c r="CM6759"/>
      <c r="CN6759"/>
      <c r="CO6759"/>
      <c r="CP6759"/>
      <c r="CQ6759"/>
      <c r="CR6759"/>
      <c r="CS6759"/>
      <c r="CT6759"/>
      <c r="CU6759"/>
      <c r="CV6759"/>
    </row>
    <row r="6760" spans="10:100" x14ac:dyDescent="0.25">
      <c r="J6760"/>
      <c r="K6760"/>
      <c r="L6760"/>
      <c r="M6760"/>
      <c r="N6760"/>
      <c r="O6760"/>
      <c r="P6760"/>
      <c r="Q6760"/>
      <c r="R6760"/>
      <c r="S6760"/>
      <c r="T6760"/>
      <c r="U6760"/>
      <c r="V6760"/>
      <c r="W6760"/>
      <c r="X6760"/>
      <c r="Y6760"/>
      <c r="Z6760"/>
      <c r="AA6760"/>
      <c r="AB6760"/>
      <c r="AC6760"/>
      <c r="AD6760"/>
      <c r="AE6760"/>
      <c r="AF6760"/>
      <c r="AG6760"/>
      <c r="AH6760"/>
      <c r="AI6760"/>
      <c r="AJ6760"/>
      <c r="AK6760"/>
      <c r="AL6760"/>
      <c r="AM6760"/>
      <c r="AN6760"/>
      <c r="AO6760"/>
      <c r="AP6760"/>
      <c r="AQ6760"/>
      <c r="AR6760"/>
      <c r="AS6760"/>
      <c r="AT6760"/>
      <c r="AU6760"/>
      <c r="AV6760"/>
      <c r="AW6760"/>
      <c r="AX6760"/>
      <c r="AY6760"/>
      <c r="AZ6760"/>
      <c r="BA6760"/>
      <c r="BB6760"/>
      <c r="BC6760"/>
      <c r="BD6760"/>
      <c r="BE6760"/>
      <c r="BF6760"/>
      <c r="BG6760"/>
      <c r="BH6760"/>
      <c r="BI6760"/>
      <c r="BJ6760"/>
      <c r="BK6760"/>
      <c r="BL6760"/>
      <c r="BM6760"/>
      <c r="BN6760"/>
      <c r="BO6760"/>
      <c r="BP6760"/>
      <c r="BQ6760"/>
      <c r="BR6760"/>
      <c r="BS6760"/>
      <c r="BT6760"/>
      <c r="BU6760"/>
      <c r="BV6760"/>
      <c r="BW6760"/>
      <c r="BX6760"/>
      <c r="BY6760"/>
      <c r="BZ6760"/>
      <c r="CA6760"/>
      <c r="CB6760"/>
      <c r="CC6760"/>
      <c r="CD6760"/>
      <c r="CE6760"/>
      <c r="CF6760"/>
      <c r="CG6760"/>
      <c r="CH6760"/>
      <c r="CI6760"/>
      <c r="CJ6760"/>
      <c r="CK6760"/>
      <c r="CL6760"/>
      <c r="CM6760"/>
      <c r="CN6760"/>
      <c r="CO6760"/>
      <c r="CP6760"/>
      <c r="CQ6760"/>
      <c r="CR6760"/>
      <c r="CS6760"/>
      <c r="CT6760"/>
      <c r="CU6760"/>
      <c r="CV6760"/>
    </row>
    <row r="6761" spans="10:100" x14ac:dyDescent="0.25">
      <c r="J6761"/>
      <c r="K6761"/>
      <c r="L6761"/>
      <c r="M6761"/>
      <c r="N6761"/>
      <c r="O6761"/>
      <c r="P6761"/>
      <c r="Q6761"/>
      <c r="R6761"/>
      <c r="S6761"/>
      <c r="T6761"/>
      <c r="U6761"/>
      <c r="V6761"/>
      <c r="W6761"/>
      <c r="X6761"/>
      <c r="Y6761"/>
      <c r="Z6761"/>
      <c r="AA6761"/>
      <c r="AB6761"/>
      <c r="AC6761"/>
      <c r="AD6761"/>
      <c r="AE6761"/>
      <c r="AF6761"/>
      <c r="AG6761"/>
      <c r="AH6761"/>
      <c r="AI6761"/>
      <c r="AJ6761"/>
      <c r="AK6761"/>
      <c r="AL6761"/>
      <c r="AM6761"/>
      <c r="AN6761"/>
      <c r="AO6761"/>
      <c r="AP6761"/>
      <c r="AQ6761"/>
      <c r="AR6761"/>
      <c r="AS6761"/>
      <c r="AT6761"/>
      <c r="AU6761"/>
      <c r="AV6761"/>
      <c r="AW6761"/>
      <c r="AX6761"/>
      <c r="AY6761"/>
      <c r="AZ6761"/>
      <c r="BA6761"/>
      <c r="BB6761"/>
      <c r="BC6761"/>
      <c r="BD6761"/>
      <c r="BE6761"/>
      <c r="BF6761"/>
      <c r="BG6761"/>
      <c r="BH6761"/>
      <c r="BI6761"/>
      <c r="BJ6761"/>
      <c r="BK6761"/>
      <c r="BL6761"/>
      <c r="BM6761"/>
      <c r="BN6761"/>
      <c r="BO6761"/>
      <c r="BP6761"/>
      <c r="BQ6761"/>
      <c r="BR6761"/>
      <c r="BS6761"/>
      <c r="BT6761"/>
      <c r="BU6761"/>
      <c r="BV6761"/>
      <c r="BW6761"/>
      <c r="BX6761"/>
      <c r="BY6761"/>
      <c r="BZ6761"/>
      <c r="CA6761"/>
      <c r="CB6761"/>
      <c r="CC6761"/>
      <c r="CD6761"/>
      <c r="CE6761"/>
      <c r="CF6761"/>
      <c r="CG6761"/>
      <c r="CH6761"/>
      <c r="CI6761"/>
      <c r="CJ6761"/>
      <c r="CK6761"/>
      <c r="CL6761"/>
      <c r="CM6761"/>
      <c r="CN6761"/>
      <c r="CO6761"/>
      <c r="CP6761"/>
      <c r="CQ6761"/>
      <c r="CR6761"/>
      <c r="CS6761"/>
      <c r="CT6761"/>
      <c r="CU6761"/>
      <c r="CV6761"/>
    </row>
    <row r="6762" spans="10:100" x14ac:dyDescent="0.25">
      <c r="J6762"/>
      <c r="K6762"/>
      <c r="L6762"/>
      <c r="M6762"/>
      <c r="N6762"/>
      <c r="O6762"/>
      <c r="P6762"/>
      <c r="Q6762"/>
      <c r="R6762"/>
      <c r="S6762"/>
      <c r="T6762"/>
      <c r="U6762"/>
      <c r="V6762"/>
      <c r="W6762"/>
      <c r="X6762"/>
      <c r="Y6762"/>
      <c r="Z6762"/>
      <c r="AA6762"/>
      <c r="AB6762"/>
      <c r="AC6762"/>
      <c r="AD6762"/>
      <c r="AE6762"/>
      <c r="AF6762"/>
      <c r="AG6762"/>
      <c r="AH6762"/>
      <c r="AI6762"/>
      <c r="AJ6762"/>
      <c r="AK6762"/>
      <c r="AL6762"/>
      <c r="AM6762"/>
      <c r="AN6762"/>
      <c r="AO6762"/>
      <c r="AP6762"/>
      <c r="AQ6762"/>
      <c r="AR6762"/>
      <c r="AS6762"/>
      <c r="AT6762"/>
      <c r="AU6762"/>
      <c r="AV6762"/>
      <c r="AW6762"/>
      <c r="AX6762"/>
      <c r="AY6762"/>
      <c r="AZ6762"/>
      <c r="BA6762"/>
      <c r="BB6762"/>
      <c r="BC6762"/>
      <c r="BD6762"/>
      <c r="BE6762"/>
      <c r="BF6762"/>
      <c r="BG6762"/>
      <c r="BH6762"/>
      <c r="BI6762"/>
      <c r="BJ6762"/>
      <c r="BK6762"/>
      <c r="BL6762"/>
      <c r="BM6762"/>
      <c r="BN6762"/>
      <c r="BO6762"/>
      <c r="BP6762"/>
      <c r="BQ6762"/>
      <c r="BR6762"/>
      <c r="BS6762"/>
      <c r="BT6762"/>
      <c r="BU6762"/>
      <c r="BV6762"/>
      <c r="BW6762"/>
      <c r="BX6762"/>
      <c r="BY6762"/>
      <c r="BZ6762"/>
      <c r="CA6762"/>
      <c r="CB6762"/>
      <c r="CC6762"/>
      <c r="CD6762"/>
      <c r="CE6762"/>
      <c r="CF6762"/>
      <c r="CG6762"/>
      <c r="CH6762"/>
      <c r="CI6762"/>
      <c r="CJ6762"/>
      <c r="CK6762"/>
      <c r="CL6762"/>
      <c r="CM6762"/>
      <c r="CN6762"/>
      <c r="CO6762"/>
      <c r="CP6762"/>
      <c r="CQ6762"/>
      <c r="CR6762"/>
      <c r="CS6762"/>
      <c r="CT6762"/>
      <c r="CU6762"/>
      <c r="CV6762"/>
    </row>
    <row r="6763" spans="10:100" x14ac:dyDescent="0.25">
      <c r="J6763"/>
      <c r="K6763"/>
      <c r="L6763"/>
      <c r="M6763"/>
      <c r="N6763"/>
      <c r="O6763"/>
      <c r="P6763"/>
      <c r="Q6763"/>
      <c r="R6763"/>
      <c r="S6763"/>
      <c r="T6763"/>
      <c r="U6763"/>
      <c r="V6763"/>
      <c r="W6763"/>
      <c r="X6763"/>
      <c r="Y6763"/>
      <c r="Z6763"/>
      <c r="AA6763"/>
      <c r="AB6763"/>
      <c r="AC6763"/>
      <c r="AD6763"/>
      <c r="AE6763"/>
      <c r="AF6763"/>
      <c r="AG6763"/>
      <c r="AH6763"/>
      <c r="AI6763"/>
      <c r="AJ6763"/>
      <c r="AK6763"/>
      <c r="AL6763"/>
      <c r="AM6763"/>
      <c r="AN6763"/>
      <c r="AO6763"/>
      <c r="AP6763"/>
      <c r="AQ6763"/>
      <c r="AR6763"/>
      <c r="AS6763"/>
      <c r="AT6763"/>
      <c r="AU6763"/>
      <c r="AV6763"/>
      <c r="AW6763"/>
      <c r="AX6763"/>
      <c r="AY6763"/>
      <c r="AZ6763"/>
      <c r="BA6763"/>
      <c r="BB6763"/>
      <c r="BC6763"/>
      <c r="BD6763"/>
      <c r="BE6763"/>
      <c r="BF6763"/>
      <c r="BG6763"/>
      <c r="BH6763"/>
      <c r="BI6763"/>
      <c r="BJ6763"/>
      <c r="BK6763"/>
      <c r="BL6763"/>
      <c r="BM6763"/>
      <c r="BN6763"/>
      <c r="BO6763"/>
      <c r="BP6763"/>
      <c r="BQ6763"/>
      <c r="BR6763"/>
      <c r="BS6763"/>
      <c r="BT6763"/>
      <c r="BU6763"/>
      <c r="BV6763"/>
      <c r="BW6763"/>
      <c r="BX6763"/>
      <c r="BY6763"/>
      <c r="BZ6763"/>
      <c r="CA6763"/>
      <c r="CB6763"/>
      <c r="CC6763"/>
      <c r="CD6763"/>
      <c r="CE6763"/>
      <c r="CF6763"/>
      <c r="CG6763"/>
      <c r="CH6763"/>
      <c r="CI6763"/>
      <c r="CJ6763"/>
      <c r="CK6763"/>
      <c r="CL6763"/>
      <c r="CM6763"/>
      <c r="CN6763"/>
      <c r="CO6763"/>
      <c r="CP6763"/>
      <c r="CQ6763"/>
      <c r="CR6763"/>
      <c r="CS6763"/>
      <c r="CT6763"/>
      <c r="CU6763"/>
      <c r="CV6763"/>
    </row>
    <row r="6764" spans="10:100" x14ac:dyDescent="0.25">
      <c r="J6764"/>
      <c r="K6764"/>
      <c r="L6764"/>
      <c r="M6764"/>
      <c r="N6764"/>
      <c r="O6764"/>
      <c r="P6764"/>
      <c r="Q6764"/>
      <c r="R6764"/>
      <c r="S6764"/>
      <c r="T6764"/>
      <c r="U6764"/>
      <c r="V6764"/>
      <c r="W6764"/>
      <c r="X6764"/>
      <c r="Y6764"/>
      <c r="Z6764"/>
      <c r="AA6764"/>
      <c r="AB6764"/>
      <c r="AC6764"/>
      <c r="AD6764"/>
      <c r="AE6764"/>
      <c r="AF6764"/>
      <c r="AG6764"/>
      <c r="AH6764"/>
      <c r="AI6764"/>
      <c r="AJ6764"/>
      <c r="AK6764"/>
      <c r="AL6764"/>
      <c r="AM6764"/>
      <c r="AN6764"/>
      <c r="AO6764"/>
      <c r="AP6764"/>
      <c r="AQ6764"/>
      <c r="AR6764"/>
      <c r="AS6764"/>
      <c r="AT6764"/>
      <c r="AU6764"/>
      <c r="AV6764"/>
      <c r="AW6764"/>
      <c r="AX6764"/>
      <c r="AY6764"/>
      <c r="AZ6764"/>
      <c r="BA6764"/>
      <c r="BB6764"/>
      <c r="BC6764"/>
      <c r="BD6764"/>
      <c r="BE6764"/>
      <c r="BF6764"/>
      <c r="BG6764"/>
      <c r="BH6764"/>
      <c r="BI6764"/>
      <c r="BJ6764"/>
      <c r="BK6764"/>
      <c r="BL6764"/>
      <c r="BM6764"/>
      <c r="BN6764"/>
      <c r="BO6764"/>
      <c r="BP6764"/>
      <c r="BQ6764"/>
      <c r="BR6764"/>
      <c r="BS6764"/>
      <c r="BT6764"/>
      <c r="BU6764"/>
      <c r="BV6764"/>
      <c r="BW6764"/>
      <c r="BX6764"/>
      <c r="BY6764"/>
      <c r="BZ6764"/>
      <c r="CA6764"/>
      <c r="CB6764"/>
      <c r="CC6764"/>
      <c r="CD6764"/>
      <c r="CE6764"/>
      <c r="CF6764"/>
      <c r="CG6764"/>
      <c r="CH6764"/>
      <c r="CI6764"/>
      <c r="CJ6764"/>
      <c r="CK6764"/>
      <c r="CL6764"/>
      <c r="CM6764"/>
      <c r="CN6764"/>
      <c r="CO6764"/>
      <c r="CP6764"/>
      <c r="CQ6764"/>
      <c r="CR6764"/>
      <c r="CS6764"/>
      <c r="CT6764"/>
      <c r="CU6764"/>
      <c r="CV6764"/>
    </row>
    <row r="6765" spans="10:100" x14ac:dyDescent="0.25">
      <c r="J6765"/>
      <c r="K6765"/>
      <c r="L6765"/>
      <c r="M6765"/>
      <c r="N6765"/>
      <c r="O6765"/>
      <c r="P6765"/>
      <c r="Q6765"/>
      <c r="R6765"/>
      <c r="S6765"/>
      <c r="T6765"/>
      <c r="U6765"/>
      <c r="V6765"/>
      <c r="W6765"/>
      <c r="X6765"/>
      <c r="Y6765"/>
      <c r="Z6765"/>
      <c r="AA6765"/>
      <c r="AB6765"/>
      <c r="AC6765"/>
      <c r="AD6765"/>
      <c r="AE6765"/>
      <c r="AF6765"/>
      <c r="AG6765"/>
      <c r="AH6765"/>
      <c r="AI6765"/>
      <c r="AJ6765"/>
      <c r="AK6765"/>
      <c r="AL6765"/>
      <c r="AM6765"/>
      <c r="AN6765"/>
      <c r="AO6765"/>
      <c r="AP6765"/>
      <c r="AQ6765"/>
      <c r="AR6765"/>
      <c r="AS6765"/>
      <c r="AT6765"/>
      <c r="AU6765"/>
      <c r="AV6765"/>
      <c r="AW6765"/>
      <c r="AX6765"/>
      <c r="AY6765"/>
      <c r="AZ6765"/>
      <c r="BA6765"/>
      <c r="BB6765"/>
      <c r="BC6765"/>
      <c r="BD6765"/>
      <c r="BE6765"/>
      <c r="BF6765"/>
      <c r="BG6765"/>
      <c r="BH6765"/>
      <c r="BI6765"/>
      <c r="BJ6765"/>
      <c r="BK6765"/>
      <c r="BL6765"/>
      <c r="BM6765"/>
      <c r="BN6765"/>
      <c r="BO6765"/>
      <c r="BP6765"/>
      <c r="BQ6765"/>
      <c r="BR6765"/>
      <c r="BS6765"/>
      <c r="BT6765"/>
      <c r="BU6765"/>
      <c r="BV6765"/>
      <c r="BW6765"/>
      <c r="BX6765"/>
      <c r="BY6765"/>
      <c r="BZ6765"/>
      <c r="CA6765"/>
      <c r="CB6765"/>
      <c r="CC6765"/>
      <c r="CD6765"/>
      <c r="CE6765"/>
      <c r="CF6765"/>
      <c r="CG6765"/>
      <c r="CH6765"/>
      <c r="CI6765"/>
      <c r="CJ6765"/>
      <c r="CK6765"/>
      <c r="CL6765"/>
      <c r="CM6765"/>
      <c r="CN6765"/>
      <c r="CO6765"/>
      <c r="CP6765"/>
      <c r="CQ6765"/>
      <c r="CR6765"/>
      <c r="CS6765"/>
      <c r="CT6765"/>
      <c r="CU6765"/>
      <c r="CV6765"/>
    </row>
    <row r="6766" spans="10:100" x14ac:dyDescent="0.25">
      <c r="J6766"/>
      <c r="K6766"/>
      <c r="L6766"/>
      <c r="M6766"/>
      <c r="N6766"/>
      <c r="O6766"/>
      <c r="P6766"/>
      <c r="Q6766"/>
      <c r="R6766"/>
      <c r="S6766"/>
      <c r="T6766"/>
      <c r="U6766"/>
      <c r="V6766"/>
      <c r="W6766"/>
      <c r="X6766"/>
      <c r="Y6766"/>
      <c r="Z6766"/>
      <c r="AA6766"/>
      <c r="AB6766"/>
      <c r="AC6766"/>
      <c r="AD6766"/>
      <c r="AE6766"/>
      <c r="AF6766"/>
      <c r="AG6766"/>
      <c r="AH6766"/>
      <c r="AI6766"/>
      <c r="AJ6766"/>
      <c r="AK6766"/>
      <c r="AL6766"/>
      <c r="AM6766"/>
      <c r="AN6766"/>
      <c r="AO6766"/>
      <c r="AP6766"/>
      <c r="AQ6766"/>
      <c r="AR6766"/>
      <c r="AS6766"/>
      <c r="AT6766"/>
      <c r="AU6766"/>
      <c r="AV6766"/>
      <c r="AW6766"/>
      <c r="AX6766"/>
      <c r="AY6766"/>
      <c r="AZ6766"/>
      <c r="BA6766"/>
      <c r="BB6766"/>
      <c r="BC6766"/>
      <c r="BD6766"/>
      <c r="BE6766"/>
      <c r="BF6766"/>
      <c r="BG6766"/>
      <c r="BH6766"/>
      <c r="BI6766"/>
      <c r="BJ6766"/>
      <c r="BK6766"/>
      <c r="BL6766"/>
      <c r="BM6766"/>
      <c r="BN6766"/>
      <c r="BO6766"/>
      <c r="BP6766"/>
      <c r="BQ6766"/>
      <c r="BR6766"/>
      <c r="BS6766"/>
      <c r="BT6766"/>
      <c r="BU6766"/>
      <c r="BV6766"/>
      <c r="BW6766"/>
      <c r="BX6766"/>
      <c r="BY6766"/>
      <c r="BZ6766"/>
      <c r="CA6766"/>
      <c r="CB6766"/>
      <c r="CC6766"/>
      <c r="CD6766"/>
      <c r="CE6766"/>
      <c r="CF6766"/>
      <c r="CG6766"/>
      <c r="CH6766"/>
      <c r="CI6766"/>
      <c r="CJ6766"/>
      <c r="CK6766"/>
      <c r="CL6766"/>
      <c r="CM6766"/>
      <c r="CN6766"/>
      <c r="CO6766"/>
      <c r="CP6766"/>
      <c r="CQ6766"/>
      <c r="CR6766"/>
      <c r="CS6766"/>
      <c r="CT6766"/>
      <c r="CU6766"/>
      <c r="CV6766"/>
    </row>
    <row r="6767" spans="10:100" x14ac:dyDescent="0.25">
      <c r="J6767"/>
      <c r="K6767"/>
      <c r="L6767"/>
      <c r="M6767"/>
      <c r="N6767"/>
      <c r="O6767"/>
      <c r="P6767"/>
      <c r="Q6767"/>
      <c r="R6767"/>
      <c r="S6767"/>
      <c r="T6767"/>
      <c r="U6767"/>
      <c r="V6767"/>
      <c r="W6767"/>
      <c r="X6767"/>
      <c r="Y6767"/>
      <c r="Z6767"/>
      <c r="AA6767"/>
      <c r="AB6767"/>
      <c r="AC6767"/>
      <c r="AD6767"/>
      <c r="AE6767"/>
      <c r="AF6767"/>
      <c r="AG6767"/>
      <c r="AH6767"/>
      <c r="AI6767"/>
      <c r="AJ6767"/>
      <c r="AK6767"/>
      <c r="AL6767"/>
      <c r="AM6767"/>
      <c r="AN6767"/>
      <c r="AO6767"/>
      <c r="AP6767"/>
      <c r="AQ6767"/>
      <c r="AR6767"/>
      <c r="AS6767"/>
      <c r="AT6767"/>
      <c r="AU6767"/>
      <c r="AV6767"/>
      <c r="AW6767"/>
      <c r="AX6767"/>
      <c r="AY6767"/>
      <c r="AZ6767"/>
      <c r="BA6767"/>
      <c r="BB6767"/>
      <c r="BC6767"/>
      <c r="BD6767"/>
      <c r="BE6767"/>
      <c r="BF6767"/>
      <c r="BG6767"/>
      <c r="BH6767"/>
      <c r="BI6767"/>
      <c r="BJ6767"/>
      <c r="BK6767"/>
      <c r="BL6767"/>
      <c r="BM6767"/>
      <c r="BN6767"/>
      <c r="BO6767"/>
      <c r="BP6767"/>
      <c r="BQ6767"/>
      <c r="BR6767"/>
      <c r="BS6767"/>
      <c r="BT6767"/>
      <c r="BU6767"/>
      <c r="BV6767"/>
      <c r="BW6767"/>
      <c r="BX6767"/>
      <c r="BY6767"/>
      <c r="BZ6767"/>
      <c r="CA6767"/>
      <c r="CB6767"/>
      <c r="CC6767"/>
      <c r="CD6767"/>
      <c r="CE6767"/>
      <c r="CF6767"/>
      <c r="CG6767"/>
      <c r="CH6767"/>
      <c r="CI6767"/>
      <c r="CJ6767"/>
      <c r="CK6767"/>
      <c r="CL6767"/>
      <c r="CM6767"/>
      <c r="CN6767"/>
      <c r="CO6767"/>
      <c r="CP6767"/>
      <c r="CQ6767"/>
      <c r="CR6767"/>
      <c r="CS6767"/>
      <c r="CT6767"/>
      <c r="CU6767"/>
      <c r="CV6767"/>
    </row>
    <row r="6768" spans="10:100" x14ac:dyDescent="0.25">
      <c r="J6768"/>
      <c r="K6768"/>
      <c r="L6768"/>
      <c r="M6768"/>
      <c r="N6768"/>
      <c r="O6768"/>
      <c r="P6768"/>
      <c r="Q6768"/>
      <c r="R6768"/>
      <c r="S6768"/>
      <c r="T6768"/>
      <c r="U6768"/>
      <c r="V6768"/>
      <c r="W6768"/>
      <c r="X6768"/>
      <c r="Y6768"/>
      <c r="Z6768"/>
      <c r="AA6768"/>
      <c r="AB6768"/>
      <c r="AC6768"/>
      <c r="AD6768"/>
      <c r="AE6768"/>
      <c r="AF6768"/>
      <c r="AG6768"/>
      <c r="AH6768"/>
      <c r="AI6768"/>
      <c r="AJ6768"/>
      <c r="AK6768"/>
      <c r="AL6768"/>
      <c r="AM6768"/>
      <c r="AN6768"/>
      <c r="AO6768"/>
      <c r="AP6768"/>
      <c r="AQ6768"/>
      <c r="AR6768"/>
      <c r="AS6768"/>
      <c r="AT6768"/>
      <c r="AU6768"/>
      <c r="AV6768"/>
      <c r="AW6768"/>
      <c r="AX6768"/>
      <c r="AY6768"/>
      <c r="AZ6768"/>
      <c r="BA6768"/>
      <c r="BB6768"/>
      <c r="BC6768"/>
      <c r="BD6768"/>
      <c r="BE6768"/>
      <c r="BF6768"/>
      <c r="BG6768"/>
      <c r="BH6768"/>
      <c r="BI6768"/>
      <c r="BJ6768"/>
      <c r="BK6768"/>
      <c r="BL6768"/>
      <c r="BM6768"/>
      <c r="BN6768"/>
      <c r="BO6768"/>
      <c r="BP6768"/>
      <c r="BQ6768"/>
      <c r="BR6768"/>
      <c r="BS6768"/>
      <c r="BT6768"/>
      <c r="BU6768"/>
      <c r="BV6768"/>
      <c r="BW6768"/>
      <c r="BX6768"/>
      <c r="BY6768"/>
      <c r="BZ6768"/>
      <c r="CA6768"/>
      <c r="CB6768"/>
      <c r="CC6768"/>
      <c r="CD6768"/>
      <c r="CE6768"/>
      <c r="CF6768"/>
      <c r="CG6768"/>
      <c r="CH6768"/>
      <c r="CI6768"/>
      <c r="CJ6768"/>
      <c r="CK6768"/>
      <c r="CL6768"/>
      <c r="CM6768"/>
      <c r="CN6768"/>
      <c r="CO6768"/>
      <c r="CP6768"/>
      <c r="CQ6768"/>
      <c r="CR6768"/>
      <c r="CS6768"/>
      <c r="CT6768"/>
      <c r="CU6768"/>
      <c r="CV6768"/>
    </row>
    <row r="6769" spans="10:100" x14ac:dyDescent="0.25">
      <c r="J6769"/>
      <c r="K6769"/>
      <c r="L6769"/>
      <c r="M6769"/>
      <c r="N6769"/>
      <c r="O6769"/>
      <c r="P6769"/>
      <c r="Q6769"/>
      <c r="R6769"/>
      <c r="S6769"/>
      <c r="T6769"/>
      <c r="U6769"/>
      <c r="V6769"/>
      <c r="W6769"/>
      <c r="X6769"/>
      <c r="Y6769"/>
      <c r="Z6769"/>
      <c r="AA6769"/>
      <c r="AB6769"/>
      <c r="AC6769"/>
      <c r="AD6769"/>
      <c r="AE6769"/>
      <c r="AF6769"/>
      <c r="AG6769"/>
      <c r="AH6769"/>
      <c r="AI6769"/>
      <c r="AJ6769"/>
      <c r="AK6769"/>
      <c r="AL6769"/>
      <c r="AM6769"/>
      <c r="AN6769"/>
      <c r="AO6769"/>
      <c r="AP6769"/>
      <c r="AQ6769"/>
      <c r="AR6769"/>
      <c r="AS6769"/>
      <c r="AT6769"/>
      <c r="AU6769"/>
      <c r="AV6769"/>
      <c r="AW6769"/>
      <c r="AX6769"/>
      <c r="AY6769"/>
      <c r="AZ6769"/>
      <c r="BA6769"/>
      <c r="BB6769"/>
      <c r="BC6769"/>
      <c r="BD6769"/>
      <c r="BE6769"/>
      <c r="BF6769"/>
      <c r="BG6769"/>
      <c r="BH6769"/>
      <c r="BI6769"/>
      <c r="BJ6769"/>
      <c r="BK6769"/>
      <c r="BL6769"/>
      <c r="BM6769"/>
      <c r="BN6769"/>
      <c r="BO6769"/>
      <c r="BP6769"/>
      <c r="BQ6769"/>
      <c r="BR6769"/>
      <c r="BS6769"/>
      <c r="BT6769"/>
      <c r="BU6769"/>
      <c r="BV6769"/>
      <c r="BW6769"/>
      <c r="BX6769"/>
      <c r="BY6769"/>
      <c r="BZ6769"/>
      <c r="CA6769"/>
      <c r="CB6769"/>
      <c r="CC6769"/>
      <c r="CD6769"/>
      <c r="CE6769"/>
      <c r="CF6769"/>
      <c r="CG6769"/>
      <c r="CH6769"/>
      <c r="CI6769"/>
      <c r="CJ6769"/>
      <c r="CK6769"/>
      <c r="CL6769"/>
      <c r="CM6769"/>
      <c r="CN6769"/>
      <c r="CO6769"/>
      <c r="CP6769"/>
      <c r="CQ6769"/>
      <c r="CR6769"/>
      <c r="CS6769"/>
      <c r="CT6769"/>
      <c r="CU6769"/>
      <c r="CV6769"/>
    </row>
    <row r="6770" spans="10:100" x14ac:dyDescent="0.25">
      <c r="J6770"/>
      <c r="K6770"/>
      <c r="L6770"/>
      <c r="M6770"/>
      <c r="N6770"/>
      <c r="O6770"/>
      <c r="P6770"/>
      <c r="Q6770"/>
      <c r="R6770"/>
      <c r="S6770"/>
      <c r="T6770"/>
      <c r="U6770"/>
      <c r="V6770"/>
      <c r="W6770"/>
      <c r="X6770"/>
      <c r="Y6770"/>
      <c r="Z6770"/>
      <c r="AA6770"/>
      <c r="AB6770"/>
      <c r="AC6770"/>
      <c r="AD6770"/>
      <c r="AE6770"/>
      <c r="AF6770"/>
      <c r="AG6770"/>
      <c r="AH6770"/>
      <c r="AI6770"/>
      <c r="AJ6770"/>
      <c r="AK6770"/>
      <c r="AL6770"/>
      <c r="AM6770"/>
      <c r="AN6770"/>
      <c r="AO6770"/>
      <c r="AP6770"/>
      <c r="AQ6770"/>
      <c r="AR6770"/>
      <c r="AS6770"/>
      <c r="AT6770"/>
      <c r="AU6770"/>
      <c r="AV6770"/>
      <c r="AW6770"/>
      <c r="AX6770"/>
      <c r="AY6770"/>
      <c r="AZ6770"/>
      <c r="BA6770"/>
      <c r="BB6770"/>
      <c r="BC6770"/>
      <c r="BD6770"/>
      <c r="BE6770"/>
      <c r="BF6770"/>
      <c r="BG6770"/>
      <c r="BH6770"/>
      <c r="BI6770"/>
      <c r="BJ6770"/>
      <c r="BK6770"/>
      <c r="BL6770"/>
      <c r="BM6770"/>
      <c r="BN6770"/>
      <c r="BO6770"/>
      <c r="BP6770"/>
      <c r="BQ6770"/>
      <c r="BR6770"/>
      <c r="BS6770"/>
      <c r="BT6770"/>
      <c r="BU6770"/>
      <c r="BV6770"/>
      <c r="BW6770"/>
      <c r="BX6770"/>
      <c r="BY6770"/>
      <c r="BZ6770"/>
      <c r="CA6770"/>
      <c r="CB6770"/>
      <c r="CC6770"/>
      <c r="CD6770"/>
      <c r="CE6770"/>
      <c r="CF6770"/>
      <c r="CG6770"/>
      <c r="CH6770"/>
      <c r="CI6770"/>
      <c r="CJ6770"/>
      <c r="CK6770"/>
      <c r="CL6770"/>
      <c r="CM6770"/>
      <c r="CN6770"/>
      <c r="CO6770"/>
      <c r="CP6770"/>
      <c r="CQ6770"/>
      <c r="CR6770"/>
      <c r="CS6770"/>
      <c r="CT6770"/>
      <c r="CU6770"/>
      <c r="CV6770"/>
    </row>
    <row r="6771" spans="10:100" x14ac:dyDescent="0.25">
      <c r="J6771"/>
      <c r="K6771"/>
      <c r="L6771"/>
      <c r="M6771"/>
      <c r="N6771"/>
      <c r="O6771"/>
      <c r="P6771"/>
      <c r="Q6771"/>
      <c r="R6771"/>
      <c r="S6771"/>
      <c r="T6771"/>
      <c r="U6771"/>
      <c r="V6771"/>
      <c r="W6771"/>
      <c r="X6771"/>
      <c r="Y6771"/>
      <c r="Z6771"/>
      <c r="AA6771"/>
      <c r="AB6771"/>
      <c r="AC6771"/>
      <c r="AD6771"/>
      <c r="AE6771"/>
      <c r="AF6771"/>
      <c r="AG6771"/>
      <c r="AH6771"/>
      <c r="AI6771"/>
      <c r="AJ6771"/>
      <c r="AK6771"/>
      <c r="AL6771"/>
      <c r="AM6771"/>
      <c r="AN6771"/>
      <c r="AO6771"/>
      <c r="AP6771"/>
      <c r="AQ6771"/>
      <c r="AR6771"/>
      <c r="AS6771"/>
      <c r="AT6771"/>
      <c r="AU6771"/>
      <c r="AV6771"/>
      <c r="AW6771"/>
      <c r="AX6771"/>
      <c r="AY6771"/>
      <c r="AZ6771"/>
      <c r="BA6771"/>
      <c r="BB6771"/>
      <c r="BC6771"/>
      <c r="BD6771"/>
      <c r="BE6771"/>
      <c r="BF6771"/>
      <c r="BG6771"/>
      <c r="BH6771"/>
      <c r="BI6771"/>
      <c r="BJ6771"/>
      <c r="BK6771"/>
      <c r="BL6771"/>
      <c r="BM6771"/>
      <c r="BN6771"/>
      <c r="BO6771"/>
      <c r="BP6771"/>
      <c r="BQ6771"/>
      <c r="BR6771"/>
      <c r="BS6771"/>
      <c r="BT6771"/>
      <c r="BU6771"/>
      <c r="BV6771"/>
      <c r="BW6771"/>
      <c r="BX6771"/>
      <c r="BY6771"/>
      <c r="BZ6771"/>
      <c r="CA6771"/>
      <c r="CB6771"/>
      <c r="CC6771"/>
      <c r="CD6771"/>
      <c r="CE6771"/>
      <c r="CF6771"/>
      <c r="CG6771"/>
      <c r="CH6771"/>
      <c r="CI6771"/>
      <c r="CJ6771"/>
      <c r="CK6771"/>
      <c r="CL6771"/>
      <c r="CM6771"/>
      <c r="CN6771"/>
      <c r="CO6771"/>
      <c r="CP6771"/>
      <c r="CQ6771"/>
      <c r="CR6771"/>
      <c r="CS6771"/>
      <c r="CT6771"/>
      <c r="CU6771"/>
      <c r="CV6771"/>
    </row>
    <row r="6772" spans="10:100" x14ac:dyDescent="0.25">
      <c r="J6772"/>
      <c r="K6772"/>
      <c r="L6772"/>
      <c r="M6772"/>
      <c r="N6772"/>
      <c r="O6772"/>
      <c r="P6772"/>
      <c r="Q6772"/>
      <c r="R6772"/>
      <c r="S6772"/>
      <c r="T6772"/>
      <c r="U6772"/>
      <c r="V6772"/>
      <c r="W6772"/>
      <c r="X6772"/>
      <c r="Y6772"/>
      <c r="Z6772"/>
      <c r="AA6772"/>
      <c r="AB6772"/>
      <c r="AC6772"/>
      <c r="AD6772"/>
      <c r="AE6772"/>
      <c r="AF6772"/>
      <c r="AG6772"/>
      <c r="AH6772"/>
      <c r="AI6772"/>
      <c r="AJ6772"/>
      <c r="AK6772"/>
      <c r="AL6772"/>
      <c r="AM6772"/>
      <c r="AN6772"/>
      <c r="AO6772"/>
      <c r="AP6772"/>
      <c r="AQ6772"/>
      <c r="AR6772"/>
      <c r="AS6772"/>
      <c r="AT6772"/>
      <c r="AU6772"/>
      <c r="AV6772"/>
      <c r="AW6772"/>
      <c r="AX6772"/>
      <c r="AY6772"/>
      <c r="AZ6772"/>
      <c r="BA6772"/>
      <c r="BB6772"/>
      <c r="BC6772"/>
      <c r="BD6772"/>
      <c r="BE6772"/>
      <c r="BF6772"/>
      <c r="BG6772"/>
      <c r="BH6772"/>
      <c r="BI6772"/>
      <c r="BJ6772"/>
      <c r="BK6772"/>
      <c r="BL6772"/>
      <c r="BM6772"/>
      <c r="BN6772"/>
      <c r="BO6772"/>
      <c r="BP6772"/>
      <c r="BQ6772"/>
      <c r="BR6772"/>
      <c r="BS6772"/>
      <c r="BT6772"/>
      <c r="BU6772"/>
      <c r="BV6772"/>
      <c r="BW6772"/>
      <c r="BX6772"/>
      <c r="BY6772"/>
      <c r="BZ6772"/>
      <c r="CA6772"/>
      <c r="CB6772"/>
      <c r="CC6772"/>
      <c r="CD6772"/>
      <c r="CE6772"/>
      <c r="CF6772"/>
      <c r="CG6772"/>
      <c r="CH6772"/>
      <c r="CI6772"/>
      <c r="CJ6772"/>
      <c r="CK6772"/>
      <c r="CL6772"/>
      <c r="CM6772"/>
      <c r="CN6772"/>
      <c r="CO6772"/>
      <c r="CP6772"/>
      <c r="CQ6772"/>
      <c r="CR6772"/>
      <c r="CS6772"/>
      <c r="CT6772"/>
      <c r="CU6772"/>
      <c r="CV6772"/>
    </row>
    <row r="6773" spans="10:100" x14ac:dyDescent="0.25">
      <c r="J6773"/>
      <c r="K6773"/>
      <c r="L6773"/>
      <c r="M6773"/>
      <c r="N6773"/>
      <c r="O6773"/>
      <c r="P6773"/>
      <c r="Q6773"/>
      <c r="R6773"/>
      <c r="S6773"/>
      <c r="T6773"/>
      <c r="U6773"/>
      <c r="V6773"/>
      <c r="W6773"/>
      <c r="X6773"/>
      <c r="Y6773"/>
      <c r="Z6773"/>
      <c r="AA6773"/>
      <c r="AB6773"/>
      <c r="AC6773"/>
      <c r="AD6773"/>
      <c r="AE6773"/>
      <c r="AF6773"/>
      <c r="AG6773"/>
      <c r="AH6773"/>
      <c r="AI6773"/>
      <c r="AJ6773"/>
      <c r="AK6773"/>
      <c r="AL6773"/>
      <c r="AM6773"/>
      <c r="AN6773"/>
      <c r="AO6773"/>
      <c r="AP6773"/>
      <c r="AQ6773"/>
      <c r="AR6773"/>
      <c r="AS6773"/>
      <c r="AT6773"/>
      <c r="AU6773"/>
      <c r="AV6773"/>
      <c r="AW6773"/>
      <c r="AX6773"/>
      <c r="AY6773"/>
      <c r="AZ6773"/>
      <c r="BA6773"/>
      <c r="BB6773"/>
      <c r="BC6773"/>
      <c r="BD6773"/>
      <c r="BE6773"/>
      <c r="BF6773"/>
      <c r="BG6773"/>
      <c r="BH6773"/>
      <c r="BI6773"/>
      <c r="BJ6773"/>
      <c r="BK6773"/>
      <c r="BL6773"/>
      <c r="BM6773"/>
      <c r="BN6773"/>
      <c r="BO6773"/>
      <c r="BP6773"/>
      <c r="BQ6773"/>
      <c r="BR6773"/>
      <c r="BS6773"/>
      <c r="BT6773"/>
      <c r="BU6773"/>
      <c r="BV6773"/>
      <c r="BW6773"/>
      <c r="BX6773"/>
      <c r="BY6773"/>
      <c r="BZ6773"/>
      <c r="CA6773"/>
      <c r="CB6773"/>
      <c r="CC6773"/>
      <c r="CD6773"/>
      <c r="CE6773"/>
      <c r="CF6773"/>
      <c r="CG6773"/>
      <c r="CH6773"/>
      <c r="CI6773"/>
      <c r="CJ6773"/>
      <c r="CK6773"/>
      <c r="CL6773"/>
      <c r="CM6773"/>
      <c r="CN6773"/>
      <c r="CO6773"/>
      <c r="CP6773"/>
      <c r="CQ6773"/>
      <c r="CR6773"/>
      <c r="CS6773"/>
      <c r="CT6773"/>
      <c r="CU6773"/>
      <c r="CV6773"/>
    </row>
    <row r="6774" spans="10:100" x14ac:dyDescent="0.25">
      <c r="J6774"/>
      <c r="K6774"/>
      <c r="L6774"/>
      <c r="M6774"/>
      <c r="N6774"/>
      <c r="O6774"/>
      <c r="P6774"/>
      <c r="Q6774"/>
      <c r="R6774"/>
      <c r="S6774"/>
      <c r="T6774"/>
      <c r="U6774"/>
      <c r="V6774"/>
      <c r="W6774"/>
      <c r="X6774"/>
      <c r="Y6774"/>
      <c r="Z6774"/>
      <c r="AA6774"/>
      <c r="AB6774"/>
      <c r="AC6774"/>
      <c r="AD6774"/>
      <c r="AE6774"/>
      <c r="AF6774"/>
      <c r="AG6774"/>
      <c r="AH6774"/>
      <c r="AI6774"/>
      <c r="AJ6774"/>
      <c r="AK6774"/>
      <c r="AL6774"/>
      <c r="AM6774"/>
      <c r="AN6774"/>
      <c r="AO6774"/>
      <c r="AP6774"/>
      <c r="AQ6774"/>
      <c r="AR6774"/>
      <c r="AS6774"/>
      <c r="AT6774"/>
      <c r="AU6774"/>
      <c r="AV6774"/>
      <c r="AW6774"/>
      <c r="AX6774"/>
      <c r="AY6774"/>
      <c r="AZ6774"/>
      <c r="BA6774"/>
      <c r="BB6774"/>
      <c r="BC6774"/>
      <c r="BD6774"/>
      <c r="BE6774"/>
      <c r="BF6774"/>
      <c r="BG6774"/>
      <c r="BH6774"/>
      <c r="BI6774"/>
      <c r="BJ6774"/>
      <c r="BK6774"/>
      <c r="BL6774"/>
      <c r="BM6774"/>
      <c r="BN6774"/>
      <c r="BO6774"/>
      <c r="BP6774"/>
      <c r="BQ6774"/>
      <c r="BR6774"/>
      <c r="BS6774"/>
      <c r="BT6774"/>
      <c r="BU6774"/>
      <c r="BV6774"/>
      <c r="BW6774"/>
      <c r="BX6774"/>
      <c r="BY6774"/>
      <c r="BZ6774"/>
      <c r="CA6774"/>
      <c r="CB6774"/>
      <c r="CC6774"/>
      <c r="CD6774"/>
      <c r="CE6774"/>
      <c r="CF6774"/>
      <c r="CG6774"/>
      <c r="CH6774"/>
      <c r="CI6774"/>
      <c r="CJ6774"/>
      <c r="CK6774"/>
      <c r="CL6774"/>
      <c r="CM6774"/>
      <c r="CN6774"/>
      <c r="CO6774"/>
      <c r="CP6774"/>
      <c r="CQ6774"/>
      <c r="CR6774"/>
      <c r="CS6774"/>
      <c r="CT6774"/>
      <c r="CU6774"/>
      <c r="CV6774"/>
    </row>
    <row r="6775" spans="10:100" x14ac:dyDescent="0.25">
      <c r="J6775"/>
      <c r="K6775"/>
      <c r="L6775"/>
      <c r="M6775"/>
      <c r="N6775"/>
      <c r="O6775"/>
      <c r="P6775"/>
      <c r="Q6775"/>
      <c r="R6775"/>
      <c r="S6775"/>
      <c r="T6775"/>
      <c r="U6775"/>
      <c r="V6775"/>
      <c r="W6775"/>
      <c r="X6775"/>
      <c r="Y6775"/>
      <c r="Z6775"/>
      <c r="AA6775"/>
      <c r="AB6775"/>
      <c r="AC6775"/>
      <c r="AD6775"/>
      <c r="AE6775"/>
      <c r="AF6775"/>
      <c r="AG6775"/>
      <c r="AH6775"/>
      <c r="AI6775"/>
      <c r="AJ6775"/>
      <c r="AK6775"/>
      <c r="AL6775"/>
      <c r="AM6775"/>
      <c r="AN6775"/>
      <c r="AO6775"/>
      <c r="AP6775"/>
      <c r="AQ6775"/>
      <c r="AR6775"/>
      <c r="AS6775"/>
      <c r="AT6775"/>
      <c r="AU6775"/>
      <c r="AV6775"/>
      <c r="AW6775"/>
      <c r="AX6775"/>
      <c r="AY6775"/>
      <c r="AZ6775"/>
      <c r="BA6775"/>
      <c r="BB6775"/>
      <c r="BC6775"/>
      <c r="BD6775"/>
      <c r="BE6775"/>
      <c r="BF6775"/>
      <c r="BG6775"/>
      <c r="BH6775"/>
      <c r="BI6775"/>
      <c r="BJ6775"/>
      <c r="BK6775"/>
      <c r="BL6775"/>
      <c r="BM6775"/>
      <c r="BN6775"/>
      <c r="BO6775"/>
      <c r="BP6775"/>
      <c r="BQ6775"/>
      <c r="BR6775"/>
      <c r="BS6775"/>
      <c r="BT6775"/>
      <c r="BU6775"/>
      <c r="BV6775"/>
      <c r="BW6775"/>
      <c r="BX6775"/>
      <c r="BY6775"/>
      <c r="BZ6775"/>
      <c r="CA6775"/>
      <c r="CB6775"/>
      <c r="CC6775"/>
      <c r="CD6775"/>
      <c r="CE6775"/>
      <c r="CF6775"/>
      <c r="CG6775"/>
      <c r="CH6775"/>
      <c r="CI6775"/>
      <c r="CJ6775"/>
      <c r="CK6775"/>
      <c r="CL6775"/>
      <c r="CM6775"/>
      <c r="CN6775"/>
      <c r="CO6775"/>
      <c r="CP6775"/>
      <c r="CQ6775"/>
      <c r="CR6775"/>
      <c r="CS6775"/>
      <c r="CT6775"/>
      <c r="CU6775"/>
      <c r="CV6775"/>
    </row>
    <row r="6776" spans="10:100" x14ac:dyDescent="0.25">
      <c r="J6776"/>
      <c r="K6776"/>
      <c r="L6776"/>
      <c r="M6776"/>
      <c r="N6776"/>
      <c r="O6776"/>
      <c r="P6776"/>
      <c r="Q6776"/>
      <c r="R6776"/>
      <c r="S6776"/>
      <c r="T6776"/>
      <c r="U6776"/>
      <c r="V6776"/>
      <c r="W6776"/>
      <c r="X6776"/>
      <c r="Y6776"/>
      <c r="Z6776"/>
      <c r="AA6776"/>
      <c r="AB6776"/>
      <c r="AC6776"/>
      <c r="AD6776"/>
      <c r="AE6776"/>
      <c r="AF6776"/>
      <c r="AG6776"/>
      <c r="AH6776"/>
      <c r="AI6776"/>
      <c r="AJ6776"/>
      <c r="AK6776"/>
      <c r="AL6776"/>
      <c r="AM6776"/>
      <c r="AN6776"/>
      <c r="AO6776"/>
      <c r="AP6776"/>
      <c r="AQ6776"/>
      <c r="AR6776"/>
      <c r="AS6776"/>
      <c r="AT6776"/>
      <c r="AU6776"/>
      <c r="AV6776"/>
      <c r="AW6776"/>
      <c r="AX6776"/>
      <c r="AY6776"/>
      <c r="AZ6776"/>
      <c r="BA6776"/>
      <c r="BB6776"/>
      <c r="BC6776"/>
      <c r="BD6776"/>
      <c r="BE6776"/>
      <c r="BF6776"/>
      <c r="BG6776"/>
      <c r="BH6776"/>
      <c r="BI6776"/>
      <c r="BJ6776"/>
      <c r="BK6776"/>
      <c r="BL6776"/>
      <c r="BM6776"/>
      <c r="BN6776"/>
      <c r="BO6776"/>
      <c r="BP6776"/>
      <c r="BQ6776"/>
      <c r="BR6776"/>
      <c r="BS6776"/>
      <c r="BT6776"/>
      <c r="BU6776"/>
      <c r="BV6776"/>
      <c r="BW6776"/>
      <c r="BX6776"/>
      <c r="BY6776"/>
      <c r="BZ6776"/>
      <c r="CA6776"/>
      <c r="CB6776"/>
      <c r="CC6776"/>
      <c r="CD6776"/>
      <c r="CE6776"/>
      <c r="CF6776"/>
      <c r="CG6776"/>
      <c r="CH6776"/>
      <c r="CI6776"/>
      <c r="CJ6776"/>
      <c r="CK6776"/>
      <c r="CL6776"/>
      <c r="CM6776"/>
      <c r="CN6776"/>
      <c r="CO6776"/>
      <c r="CP6776"/>
      <c r="CQ6776"/>
      <c r="CR6776"/>
      <c r="CS6776"/>
      <c r="CT6776"/>
      <c r="CU6776"/>
      <c r="CV6776"/>
    </row>
    <row r="6777" spans="10:100" x14ac:dyDescent="0.25">
      <c r="J6777"/>
      <c r="K6777"/>
      <c r="L6777"/>
      <c r="M6777"/>
      <c r="N6777"/>
      <c r="O6777"/>
      <c r="P6777"/>
      <c r="Q6777"/>
      <c r="R6777"/>
      <c r="S6777"/>
      <c r="T6777"/>
      <c r="U6777"/>
      <c r="V6777"/>
      <c r="W6777"/>
      <c r="X6777"/>
      <c r="Y6777"/>
      <c r="Z6777"/>
      <c r="AA6777"/>
      <c r="AB6777"/>
      <c r="AC6777"/>
      <c r="AD6777"/>
      <c r="AE6777"/>
      <c r="AF6777"/>
      <c r="AG6777"/>
      <c r="AH6777"/>
      <c r="AI6777"/>
      <c r="AJ6777"/>
      <c r="AK6777"/>
      <c r="AL6777"/>
      <c r="AM6777"/>
      <c r="AN6777"/>
      <c r="AO6777"/>
      <c r="AP6777"/>
      <c r="AQ6777"/>
      <c r="AR6777"/>
      <c r="AS6777"/>
      <c r="AT6777"/>
      <c r="AU6777"/>
      <c r="AV6777"/>
      <c r="AW6777"/>
      <c r="AX6777"/>
      <c r="AY6777"/>
      <c r="AZ6777"/>
      <c r="BA6777"/>
      <c r="BB6777"/>
      <c r="BC6777"/>
      <c r="BD6777"/>
      <c r="BE6777"/>
      <c r="BF6777"/>
      <c r="BG6777"/>
      <c r="BH6777"/>
      <c r="BI6777"/>
      <c r="BJ6777"/>
      <c r="BK6777"/>
      <c r="BL6777"/>
      <c r="BM6777"/>
      <c r="BN6777"/>
      <c r="BO6777"/>
      <c r="BP6777"/>
      <c r="BQ6777"/>
      <c r="BR6777"/>
      <c r="BS6777"/>
      <c r="BT6777"/>
      <c r="BU6777"/>
      <c r="BV6777"/>
      <c r="BW6777"/>
      <c r="BX6777"/>
      <c r="BY6777"/>
      <c r="BZ6777"/>
      <c r="CA6777"/>
      <c r="CB6777"/>
      <c r="CC6777"/>
      <c r="CD6777"/>
      <c r="CE6777"/>
      <c r="CF6777"/>
      <c r="CG6777"/>
      <c r="CH6777"/>
      <c r="CI6777"/>
      <c r="CJ6777"/>
      <c r="CK6777"/>
      <c r="CL6777"/>
      <c r="CM6777"/>
      <c r="CN6777"/>
      <c r="CO6777"/>
      <c r="CP6777"/>
      <c r="CQ6777"/>
      <c r="CR6777"/>
      <c r="CS6777"/>
      <c r="CT6777"/>
      <c r="CU6777"/>
      <c r="CV6777"/>
    </row>
    <row r="6778" spans="10:100" x14ac:dyDescent="0.25">
      <c r="J6778"/>
      <c r="K6778"/>
      <c r="L6778"/>
      <c r="M6778"/>
      <c r="N6778"/>
      <c r="O6778"/>
      <c r="P6778"/>
      <c r="Q6778"/>
      <c r="R6778"/>
      <c r="S6778"/>
      <c r="T6778"/>
      <c r="U6778"/>
      <c r="V6778"/>
      <c r="W6778"/>
      <c r="X6778"/>
      <c r="Y6778"/>
      <c r="Z6778"/>
      <c r="AA6778"/>
      <c r="AB6778"/>
      <c r="AC6778"/>
      <c r="AD6778"/>
      <c r="AE6778"/>
      <c r="AF6778"/>
      <c r="AG6778"/>
      <c r="AH6778"/>
      <c r="AI6778"/>
      <c r="AJ6778"/>
      <c r="AK6778"/>
      <c r="AL6778"/>
      <c r="AM6778"/>
      <c r="AN6778"/>
      <c r="AO6778"/>
      <c r="AP6778"/>
      <c r="AQ6778"/>
      <c r="AR6778"/>
      <c r="AS6778"/>
      <c r="AT6778"/>
      <c r="AU6778"/>
      <c r="AV6778"/>
      <c r="AW6778"/>
      <c r="AX6778"/>
      <c r="AY6778"/>
      <c r="AZ6778"/>
      <c r="BA6778"/>
      <c r="BB6778"/>
      <c r="BC6778"/>
      <c r="BD6778"/>
      <c r="BE6778"/>
      <c r="BF6778"/>
      <c r="BG6778"/>
      <c r="BH6778"/>
      <c r="BI6778"/>
      <c r="BJ6778"/>
      <c r="BK6778"/>
      <c r="BL6778"/>
      <c r="BM6778"/>
      <c r="BN6778"/>
      <c r="BO6778"/>
      <c r="BP6778"/>
      <c r="BQ6778"/>
      <c r="BR6778"/>
      <c r="BS6778"/>
      <c r="BT6778"/>
      <c r="BU6778"/>
      <c r="BV6778"/>
      <c r="BW6778"/>
      <c r="BX6778"/>
      <c r="BY6778"/>
      <c r="BZ6778"/>
      <c r="CA6778"/>
      <c r="CB6778"/>
      <c r="CC6778"/>
      <c r="CD6778"/>
      <c r="CE6778"/>
      <c r="CF6778"/>
      <c r="CG6778"/>
      <c r="CH6778"/>
      <c r="CI6778"/>
      <c r="CJ6778"/>
      <c r="CK6778"/>
      <c r="CL6778"/>
      <c r="CM6778"/>
      <c r="CN6778"/>
      <c r="CO6778"/>
      <c r="CP6778"/>
      <c r="CQ6778"/>
      <c r="CR6778"/>
      <c r="CS6778"/>
      <c r="CT6778"/>
      <c r="CU6778"/>
      <c r="CV6778"/>
    </row>
    <row r="6779" spans="10:100" x14ac:dyDescent="0.25">
      <c r="J6779"/>
      <c r="K6779"/>
      <c r="L6779"/>
      <c r="M6779"/>
      <c r="N6779"/>
      <c r="O6779"/>
      <c r="P6779"/>
      <c r="Q6779"/>
      <c r="R6779"/>
      <c r="S6779"/>
      <c r="T6779"/>
      <c r="U6779"/>
      <c r="V6779"/>
      <c r="W6779"/>
      <c r="X6779"/>
      <c r="Y6779"/>
      <c r="Z6779"/>
      <c r="AA6779"/>
      <c r="AB6779"/>
      <c r="AC6779"/>
      <c r="AD6779"/>
      <c r="AE6779"/>
      <c r="AF6779"/>
      <c r="AG6779"/>
      <c r="AH6779"/>
      <c r="AI6779"/>
      <c r="AJ6779"/>
      <c r="AK6779"/>
      <c r="AL6779"/>
      <c r="AM6779"/>
      <c r="AN6779"/>
      <c r="AO6779"/>
      <c r="AP6779"/>
      <c r="AQ6779"/>
      <c r="AR6779"/>
      <c r="AS6779"/>
      <c r="AT6779"/>
      <c r="AU6779"/>
      <c r="AV6779"/>
      <c r="AW6779"/>
      <c r="AX6779"/>
      <c r="AY6779"/>
      <c r="AZ6779"/>
      <c r="BA6779"/>
      <c r="BB6779"/>
      <c r="BC6779"/>
      <c r="BD6779"/>
      <c r="BE6779"/>
      <c r="BF6779"/>
      <c r="BG6779"/>
      <c r="BH6779"/>
      <c r="BI6779"/>
      <c r="BJ6779"/>
      <c r="BK6779"/>
      <c r="BL6779"/>
      <c r="BM6779"/>
      <c r="BN6779"/>
      <c r="BO6779"/>
      <c r="BP6779"/>
      <c r="BQ6779"/>
      <c r="BR6779"/>
      <c r="BS6779"/>
      <c r="BT6779"/>
      <c r="BU6779"/>
      <c r="BV6779"/>
      <c r="BW6779"/>
      <c r="BX6779"/>
      <c r="BY6779"/>
      <c r="BZ6779"/>
      <c r="CA6779"/>
      <c r="CB6779"/>
      <c r="CC6779"/>
      <c r="CD6779"/>
      <c r="CE6779"/>
      <c r="CF6779"/>
      <c r="CG6779"/>
      <c r="CH6779"/>
      <c r="CI6779"/>
      <c r="CJ6779"/>
      <c r="CK6779"/>
      <c r="CL6779"/>
      <c r="CM6779"/>
      <c r="CN6779"/>
      <c r="CO6779"/>
      <c r="CP6779"/>
      <c r="CQ6779"/>
      <c r="CR6779"/>
      <c r="CS6779"/>
      <c r="CT6779"/>
      <c r="CU6779"/>
      <c r="CV6779"/>
    </row>
    <row r="6780" spans="10:100" x14ac:dyDescent="0.25">
      <c r="J6780"/>
      <c r="K6780"/>
      <c r="L6780"/>
      <c r="M6780"/>
      <c r="N6780"/>
      <c r="O6780"/>
      <c r="P6780"/>
      <c r="Q6780"/>
      <c r="R6780"/>
      <c r="S6780"/>
      <c r="T6780"/>
      <c r="U6780"/>
      <c r="V6780"/>
      <c r="W6780"/>
      <c r="X6780"/>
      <c r="Y6780"/>
      <c r="Z6780"/>
      <c r="AA6780"/>
      <c r="AB6780"/>
      <c r="AC6780"/>
      <c r="AD6780"/>
      <c r="AE6780"/>
      <c r="AF6780"/>
      <c r="AG6780"/>
      <c r="AH6780"/>
      <c r="AI6780"/>
      <c r="AJ6780"/>
      <c r="AK6780"/>
      <c r="AL6780"/>
      <c r="AM6780"/>
      <c r="AN6780"/>
      <c r="AO6780"/>
      <c r="AP6780"/>
      <c r="AQ6780"/>
      <c r="AR6780"/>
      <c r="AS6780"/>
      <c r="AT6780"/>
      <c r="AU6780"/>
      <c r="AV6780"/>
      <c r="AW6780"/>
      <c r="AX6780"/>
      <c r="AY6780"/>
      <c r="AZ6780"/>
      <c r="BA6780"/>
      <c r="BB6780"/>
      <c r="BC6780"/>
      <c r="BD6780"/>
      <c r="BE6780"/>
      <c r="BF6780"/>
      <c r="BG6780"/>
      <c r="BH6780"/>
      <c r="BI6780"/>
      <c r="BJ6780"/>
      <c r="BK6780"/>
      <c r="BL6780"/>
      <c r="BM6780"/>
      <c r="BN6780"/>
      <c r="BO6780"/>
      <c r="BP6780"/>
      <c r="BQ6780"/>
      <c r="BR6780"/>
      <c r="BS6780"/>
      <c r="BT6780"/>
      <c r="BU6780"/>
      <c r="BV6780"/>
      <c r="BW6780"/>
      <c r="BX6780"/>
      <c r="BY6780"/>
      <c r="BZ6780"/>
      <c r="CA6780"/>
      <c r="CB6780"/>
      <c r="CC6780"/>
      <c r="CD6780"/>
      <c r="CE6780"/>
      <c r="CF6780"/>
      <c r="CG6780"/>
      <c r="CH6780"/>
      <c r="CI6780"/>
      <c r="CJ6780"/>
      <c r="CK6780"/>
      <c r="CL6780"/>
      <c r="CM6780"/>
      <c r="CN6780"/>
      <c r="CO6780"/>
      <c r="CP6780"/>
      <c r="CQ6780"/>
      <c r="CR6780"/>
      <c r="CS6780"/>
      <c r="CT6780"/>
      <c r="CU6780"/>
      <c r="CV6780"/>
    </row>
    <row r="6781" spans="10:100" x14ac:dyDescent="0.25">
      <c r="J6781"/>
      <c r="K6781"/>
      <c r="L6781"/>
      <c r="M6781"/>
      <c r="N6781"/>
      <c r="O6781"/>
      <c r="P6781"/>
      <c r="Q6781"/>
      <c r="R6781"/>
      <c r="S6781"/>
      <c r="T6781"/>
      <c r="U6781"/>
      <c r="V6781"/>
      <c r="W6781"/>
      <c r="X6781"/>
      <c r="Y6781"/>
      <c r="Z6781"/>
      <c r="AA6781"/>
      <c r="AB6781"/>
      <c r="AC6781"/>
      <c r="AD6781"/>
      <c r="AE6781"/>
      <c r="AF6781"/>
      <c r="AG6781"/>
      <c r="AH6781"/>
      <c r="AI6781"/>
      <c r="AJ6781"/>
      <c r="AK6781"/>
      <c r="AL6781"/>
      <c r="AM6781"/>
      <c r="AN6781"/>
      <c r="AO6781"/>
      <c r="AP6781"/>
      <c r="AQ6781"/>
      <c r="AR6781"/>
      <c r="AS6781"/>
      <c r="AT6781"/>
      <c r="AU6781"/>
      <c r="AV6781"/>
      <c r="AW6781"/>
      <c r="AX6781"/>
      <c r="AY6781"/>
      <c r="AZ6781"/>
      <c r="BA6781"/>
      <c r="BB6781"/>
      <c r="BC6781"/>
      <c r="BD6781"/>
      <c r="BE6781"/>
      <c r="BF6781"/>
      <c r="BG6781"/>
      <c r="BH6781"/>
      <c r="BI6781"/>
      <c r="BJ6781"/>
      <c r="BK6781"/>
      <c r="BL6781"/>
      <c r="BM6781"/>
      <c r="BN6781"/>
      <c r="BO6781"/>
      <c r="BP6781"/>
      <c r="BQ6781"/>
      <c r="BR6781"/>
      <c r="BS6781"/>
      <c r="BT6781"/>
      <c r="BU6781"/>
      <c r="BV6781"/>
      <c r="BW6781"/>
      <c r="BX6781"/>
      <c r="BY6781"/>
      <c r="BZ6781"/>
      <c r="CA6781"/>
      <c r="CB6781"/>
      <c r="CC6781"/>
      <c r="CD6781"/>
      <c r="CE6781"/>
      <c r="CF6781"/>
      <c r="CG6781"/>
      <c r="CH6781"/>
      <c r="CI6781"/>
      <c r="CJ6781"/>
      <c r="CK6781"/>
      <c r="CL6781"/>
      <c r="CM6781"/>
      <c r="CN6781"/>
      <c r="CO6781"/>
      <c r="CP6781"/>
      <c r="CQ6781"/>
      <c r="CR6781"/>
      <c r="CS6781"/>
      <c r="CT6781"/>
      <c r="CU6781"/>
      <c r="CV6781"/>
    </row>
    <row r="6782" spans="10:100" x14ac:dyDescent="0.25">
      <c r="J6782"/>
      <c r="K6782"/>
      <c r="L6782"/>
      <c r="M6782"/>
      <c r="N6782"/>
      <c r="O6782"/>
      <c r="P6782"/>
      <c r="Q6782"/>
      <c r="R6782"/>
      <c r="S6782"/>
      <c r="T6782"/>
      <c r="U6782"/>
      <c r="V6782"/>
      <c r="W6782"/>
      <c r="X6782"/>
      <c r="Y6782"/>
      <c r="Z6782"/>
      <c r="AA6782"/>
      <c r="AB6782"/>
      <c r="AC6782"/>
      <c r="AD6782"/>
      <c r="AE6782"/>
      <c r="AF6782"/>
      <c r="AG6782"/>
      <c r="AH6782"/>
      <c r="AI6782"/>
      <c r="AJ6782"/>
      <c r="AK6782"/>
      <c r="AL6782"/>
      <c r="AM6782"/>
      <c r="AN6782"/>
      <c r="AO6782"/>
      <c r="AP6782"/>
      <c r="AQ6782"/>
      <c r="AR6782"/>
      <c r="AS6782"/>
      <c r="AT6782"/>
      <c r="AU6782"/>
      <c r="AV6782"/>
      <c r="AW6782"/>
      <c r="AX6782"/>
      <c r="AY6782"/>
      <c r="AZ6782"/>
      <c r="BA6782"/>
      <c r="BB6782"/>
      <c r="BC6782"/>
      <c r="BD6782"/>
      <c r="BE6782"/>
      <c r="BF6782"/>
      <c r="BG6782"/>
      <c r="BH6782"/>
      <c r="BI6782"/>
      <c r="BJ6782"/>
      <c r="BK6782"/>
      <c r="BL6782"/>
      <c r="BM6782"/>
      <c r="BN6782"/>
      <c r="BO6782"/>
      <c r="BP6782"/>
      <c r="BQ6782"/>
      <c r="BR6782"/>
      <c r="BS6782"/>
      <c r="BT6782"/>
      <c r="BU6782"/>
      <c r="BV6782"/>
      <c r="BW6782"/>
      <c r="BX6782"/>
      <c r="BY6782"/>
      <c r="BZ6782"/>
      <c r="CA6782"/>
      <c r="CB6782"/>
      <c r="CC6782"/>
      <c r="CD6782"/>
      <c r="CE6782"/>
      <c r="CF6782"/>
      <c r="CG6782"/>
      <c r="CH6782"/>
      <c r="CI6782"/>
      <c r="CJ6782"/>
      <c r="CK6782"/>
      <c r="CL6782"/>
      <c r="CM6782"/>
      <c r="CN6782"/>
      <c r="CO6782"/>
      <c r="CP6782"/>
      <c r="CQ6782"/>
      <c r="CR6782"/>
      <c r="CS6782"/>
      <c r="CT6782"/>
      <c r="CU6782"/>
      <c r="CV6782"/>
    </row>
    <row r="6783" spans="10:100" x14ac:dyDescent="0.25">
      <c r="J6783"/>
      <c r="K6783"/>
      <c r="L6783"/>
      <c r="M6783"/>
      <c r="N6783"/>
      <c r="O6783"/>
      <c r="P6783"/>
      <c r="Q6783"/>
      <c r="R6783"/>
      <c r="S6783"/>
      <c r="T6783"/>
      <c r="U6783"/>
      <c r="V6783"/>
      <c r="W6783"/>
      <c r="X6783"/>
      <c r="Y6783"/>
      <c r="Z6783"/>
      <c r="AA6783"/>
      <c r="AB6783"/>
      <c r="AC6783"/>
      <c r="AD6783"/>
      <c r="AE6783"/>
      <c r="AF6783"/>
      <c r="AG6783"/>
      <c r="AH6783"/>
      <c r="AI6783"/>
      <c r="AJ6783"/>
      <c r="AK6783"/>
      <c r="AL6783"/>
      <c r="AM6783"/>
      <c r="AN6783"/>
      <c r="AO6783"/>
      <c r="AP6783"/>
      <c r="AQ6783"/>
      <c r="AR6783"/>
      <c r="AS6783"/>
      <c r="AT6783"/>
      <c r="AU6783"/>
      <c r="AV6783"/>
      <c r="AW6783"/>
      <c r="AX6783"/>
      <c r="AY6783"/>
      <c r="AZ6783"/>
      <c r="BA6783"/>
      <c r="BB6783"/>
      <c r="BC6783"/>
      <c r="BD6783"/>
      <c r="BE6783"/>
      <c r="BF6783"/>
      <c r="BG6783"/>
      <c r="BH6783"/>
      <c r="BI6783"/>
      <c r="BJ6783"/>
      <c r="BK6783"/>
      <c r="BL6783"/>
      <c r="BM6783"/>
      <c r="BN6783"/>
      <c r="BO6783"/>
      <c r="BP6783"/>
      <c r="BQ6783"/>
      <c r="BR6783"/>
      <c r="BS6783"/>
      <c r="BT6783"/>
      <c r="BU6783"/>
      <c r="BV6783"/>
      <c r="BW6783"/>
      <c r="BX6783"/>
      <c r="BY6783"/>
      <c r="BZ6783"/>
      <c r="CA6783"/>
      <c r="CB6783"/>
      <c r="CC6783"/>
      <c r="CD6783"/>
      <c r="CE6783"/>
      <c r="CF6783"/>
      <c r="CG6783"/>
      <c r="CH6783"/>
      <c r="CI6783"/>
      <c r="CJ6783"/>
      <c r="CK6783"/>
      <c r="CL6783"/>
      <c r="CM6783"/>
      <c r="CN6783"/>
      <c r="CO6783"/>
      <c r="CP6783"/>
      <c r="CQ6783"/>
      <c r="CR6783"/>
      <c r="CS6783"/>
      <c r="CT6783"/>
      <c r="CU6783"/>
      <c r="CV6783"/>
    </row>
    <row r="6784" spans="10:100" x14ac:dyDescent="0.25">
      <c r="J6784"/>
      <c r="K6784"/>
      <c r="L6784"/>
      <c r="M6784"/>
      <c r="N6784"/>
      <c r="O6784"/>
      <c r="P6784"/>
      <c r="Q6784"/>
      <c r="R6784"/>
      <c r="S6784"/>
      <c r="T6784"/>
      <c r="U6784"/>
      <c r="V6784"/>
      <c r="W6784"/>
      <c r="X6784"/>
      <c r="Y6784"/>
      <c r="Z6784"/>
      <c r="AA6784"/>
      <c r="AB6784"/>
      <c r="AC6784"/>
      <c r="AD6784"/>
      <c r="AE6784"/>
      <c r="AF6784"/>
      <c r="AG6784"/>
      <c r="AH6784"/>
      <c r="AI6784"/>
      <c r="AJ6784"/>
      <c r="AK6784"/>
      <c r="AL6784"/>
      <c r="AM6784"/>
      <c r="AN6784"/>
      <c r="AO6784"/>
      <c r="AP6784"/>
      <c r="AQ6784"/>
      <c r="AR6784"/>
      <c r="AS6784"/>
      <c r="AT6784"/>
      <c r="AU6784"/>
      <c r="AV6784"/>
      <c r="AW6784"/>
      <c r="AX6784"/>
      <c r="AY6784"/>
      <c r="AZ6784"/>
      <c r="BA6784"/>
      <c r="BB6784"/>
      <c r="BC6784"/>
      <c r="BD6784"/>
      <c r="BE6784"/>
      <c r="BF6784"/>
      <c r="BG6784"/>
      <c r="BH6784"/>
      <c r="BI6784"/>
      <c r="BJ6784"/>
      <c r="BK6784"/>
      <c r="BL6784"/>
      <c r="BM6784"/>
      <c r="BN6784"/>
      <c r="BO6784"/>
      <c r="BP6784"/>
      <c r="BQ6784"/>
      <c r="BR6784"/>
      <c r="BS6784"/>
      <c r="BT6784"/>
      <c r="BU6784"/>
      <c r="BV6784"/>
      <c r="BW6784"/>
      <c r="BX6784"/>
      <c r="BY6784"/>
      <c r="BZ6784"/>
      <c r="CA6784"/>
      <c r="CB6784"/>
      <c r="CC6784"/>
      <c r="CD6784"/>
      <c r="CE6784"/>
      <c r="CF6784"/>
      <c r="CG6784"/>
      <c r="CH6784"/>
      <c r="CI6784"/>
      <c r="CJ6784"/>
      <c r="CK6784"/>
      <c r="CL6784"/>
      <c r="CM6784"/>
      <c r="CN6784"/>
      <c r="CO6784"/>
      <c r="CP6784"/>
      <c r="CQ6784"/>
      <c r="CR6784"/>
      <c r="CS6784"/>
      <c r="CT6784"/>
      <c r="CU6784"/>
      <c r="CV6784"/>
    </row>
    <row r="6785" spans="10:100" x14ac:dyDescent="0.25">
      <c r="J6785"/>
      <c r="K6785"/>
      <c r="L6785"/>
      <c r="M6785"/>
      <c r="N6785"/>
      <c r="O6785"/>
      <c r="P6785"/>
      <c r="Q6785"/>
      <c r="R6785"/>
      <c r="S6785"/>
      <c r="T6785"/>
      <c r="U6785"/>
      <c r="V6785"/>
      <c r="W6785"/>
      <c r="X6785"/>
      <c r="Y6785"/>
      <c r="Z6785"/>
      <c r="AA6785"/>
      <c r="AB6785"/>
      <c r="AC6785"/>
      <c r="AD6785"/>
      <c r="AE6785"/>
      <c r="AF6785"/>
      <c r="AG6785"/>
      <c r="AH6785"/>
      <c r="AI6785"/>
      <c r="AJ6785"/>
      <c r="AK6785"/>
      <c r="AL6785"/>
      <c r="AM6785"/>
      <c r="AN6785"/>
      <c r="AO6785"/>
      <c r="AP6785"/>
      <c r="AQ6785"/>
      <c r="AR6785"/>
      <c r="AS6785"/>
      <c r="AT6785"/>
      <c r="AU6785"/>
      <c r="AV6785"/>
      <c r="AW6785"/>
      <c r="AX6785"/>
      <c r="AY6785"/>
      <c r="AZ6785"/>
      <c r="BA6785"/>
      <c r="BB6785"/>
      <c r="BC6785"/>
      <c r="BD6785"/>
      <c r="BE6785"/>
      <c r="BF6785"/>
      <c r="BG6785"/>
      <c r="BH6785"/>
      <c r="BI6785"/>
      <c r="BJ6785"/>
      <c r="BK6785"/>
      <c r="BL6785"/>
      <c r="BM6785"/>
      <c r="BN6785"/>
      <c r="BO6785"/>
      <c r="BP6785"/>
      <c r="BQ6785"/>
      <c r="BR6785"/>
      <c r="BS6785"/>
      <c r="BT6785"/>
      <c r="BU6785"/>
      <c r="BV6785"/>
      <c r="BW6785"/>
      <c r="BX6785"/>
      <c r="BY6785"/>
      <c r="BZ6785"/>
      <c r="CA6785"/>
      <c r="CB6785"/>
      <c r="CC6785"/>
      <c r="CD6785"/>
      <c r="CE6785"/>
      <c r="CF6785"/>
      <c r="CG6785"/>
      <c r="CH6785"/>
      <c r="CI6785"/>
      <c r="CJ6785"/>
      <c r="CK6785"/>
      <c r="CL6785"/>
      <c r="CM6785"/>
      <c r="CN6785"/>
      <c r="CO6785"/>
      <c r="CP6785"/>
      <c r="CQ6785"/>
      <c r="CR6785"/>
      <c r="CS6785"/>
      <c r="CT6785"/>
      <c r="CU6785"/>
      <c r="CV6785"/>
    </row>
    <row r="6786" spans="10:100" x14ac:dyDescent="0.25">
      <c r="J6786"/>
      <c r="K6786"/>
      <c r="L6786"/>
      <c r="M6786"/>
      <c r="N6786"/>
      <c r="O6786"/>
      <c r="P6786"/>
      <c r="Q6786"/>
      <c r="R6786"/>
      <c r="S6786"/>
      <c r="T6786"/>
      <c r="U6786"/>
      <c r="V6786"/>
      <c r="W6786"/>
      <c r="X6786"/>
      <c r="Y6786"/>
      <c r="Z6786"/>
      <c r="AA6786"/>
      <c r="AB6786"/>
      <c r="AC6786"/>
      <c r="AD6786"/>
      <c r="AE6786"/>
      <c r="AF6786"/>
      <c r="AG6786"/>
      <c r="AH6786"/>
      <c r="AI6786"/>
      <c r="AJ6786"/>
      <c r="AK6786"/>
      <c r="AL6786"/>
      <c r="AM6786"/>
      <c r="AN6786"/>
      <c r="AO6786"/>
      <c r="AP6786"/>
      <c r="AQ6786"/>
      <c r="AR6786"/>
      <c r="AS6786"/>
      <c r="AT6786"/>
      <c r="AU6786"/>
      <c r="AV6786"/>
      <c r="AW6786"/>
      <c r="AX6786"/>
      <c r="AY6786"/>
      <c r="AZ6786"/>
      <c r="BA6786"/>
      <c r="BB6786"/>
      <c r="BC6786"/>
      <c r="BD6786"/>
      <c r="BE6786"/>
      <c r="BF6786"/>
      <c r="BG6786"/>
      <c r="BH6786"/>
      <c r="BI6786"/>
      <c r="BJ6786"/>
      <c r="BK6786"/>
      <c r="BL6786"/>
      <c r="BM6786"/>
      <c r="BN6786"/>
      <c r="BO6786"/>
      <c r="BP6786"/>
      <c r="BQ6786"/>
      <c r="BR6786"/>
      <c r="BS6786"/>
      <c r="BT6786"/>
      <c r="BU6786"/>
      <c r="BV6786"/>
      <c r="BW6786"/>
      <c r="BX6786"/>
      <c r="BY6786"/>
      <c r="BZ6786"/>
      <c r="CA6786"/>
      <c r="CB6786"/>
      <c r="CC6786"/>
      <c r="CD6786"/>
      <c r="CE6786"/>
      <c r="CF6786"/>
      <c r="CG6786"/>
      <c r="CH6786"/>
      <c r="CI6786"/>
      <c r="CJ6786"/>
      <c r="CK6786"/>
      <c r="CL6786"/>
      <c r="CM6786"/>
      <c r="CN6786"/>
      <c r="CO6786"/>
      <c r="CP6786"/>
      <c r="CQ6786"/>
      <c r="CR6786"/>
      <c r="CS6786"/>
      <c r="CT6786"/>
      <c r="CU6786"/>
      <c r="CV6786"/>
    </row>
    <row r="6787" spans="10:100" x14ac:dyDescent="0.25">
      <c r="J6787"/>
      <c r="K6787"/>
      <c r="L6787"/>
      <c r="M6787"/>
      <c r="N6787"/>
      <c r="O6787"/>
      <c r="P6787"/>
      <c r="Q6787"/>
      <c r="R6787"/>
      <c r="S6787"/>
      <c r="T6787"/>
      <c r="U6787"/>
      <c r="V6787"/>
      <c r="W6787"/>
      <c r="X6787"/>
      <c r="Y6787"/>
      <c r="Z6787"/>
      <c r="AA6787"/>
      <c r="AB6787"/>
      <c r="AC6787"/>
      <c r="AD6787"/>
      <c r="AE6787"/>
      <c r="AF6787"/>
      <c r="AG6787"/>
      <c r="AH6787"/>
      <c r="AI6787"/>
      <c r="AJ6787"/>
      <c r="AK6787"/>
      <c r="AL6787"/>
      <c r="AM6787"/>
      <c r="AN6787"/>
      <c r="AO6787"/>
      <c r="AP6787"/>
      <c r="AQ6787"/>
      <c r="AR6787"/>
      <c r="AS6787"/>
      <c r="AT6787"/>
      <c r="AU6787"/>
      <c r="AV6787"/>
      <c r="AW6787"/>
      <c r="AX6787"/>
      <c r="AY6787"/>
      <c r="AZ6787"/>
      <c r="BA6787"/>
      <c r="BB6787"/>
      <c r="BC6787"/>
      <c r="BD6787"/>
      <c r="BE6787"/>
      <c r="BF6787"/>
      <c r="BG6787"/>
      <c r="BH6787"/>
      <c r="BI6787"/>
      <c r="BJ6787"/>
      <c r="BK6787"/>
      <c r="BL6787"/>
      <c r="BM6787"/>
      <c r="BN6787"/>
      <c r="BO6787"/>
      <c r="BP6787"/>
      <c r="BQ6787"/>
      <c r="BR6787"/>
      <c r="BS6787"/>
      <c r="BT6787"/>
      <c r="BU6787"/>
      <c r="BV6787"/>
      <c r="BW6787"/>
      <c r="BX6787"/>
      <c r="BY6787"/>
      <c r="BZ6787"/>
      <c r="CA6787"/>
      <c r="CB6787"/>
      <c r="CC6787"/>
      <c r="CD6787"/>
      <c r="CE6787"/>
      <c r="CF6787"/>
      <c r="CG6787"/>
      <c r="CH6787"/>
      <c r="CI6787"/>
      <c r="CJ6787"/>
      <c r="CK6787"/>
      <c r="CL6787"/>
      <c r="CM6787"/>
      <c r="CN6787"/>
      <c r="CO6787"/>
      <c r="CP6787"/>
      <c r="CQ6787"/>
      <c r="CR6787"/>
      <c r="CS6787"/>
      <c r="CT6787"/>
      <c r="CU6787"/>
      <c r="CV6787"/>
    </row>
    <row r="6788" spans="10:100" x14ac:dyDescent="0.25">
      <c r="J6788"/>
      <c r="K6788"/>
      <c r="L6788"/>
      <c r="M6788"/>
      <c r="N6788"/>
      <c r="O6788"/>
      <c r="P6788"/>
      <c r="Q6788"/>
      <c r="R6788"/>
      <c r="S6788"/>
      <c r="T6788"/>
      <c r="U6788"/>
      <c r="V6788"/>
      <c r="W6788"/>
      <c r="X6788"/>
      <c r="Y6788"/>
      <c r="Z6788"/>
      <c r="AA6788"/>
      <c r="AB6788"/>
      <c r="AC6788"/>
      <c r="AD6788"/>
      <c r="AE6788"/>
      <c r="AF6788"/>
      <c r="AG6788"/>
      <c r="AH6788"/>
      <c r="AI6788"/>
      <c r="AJ6788"/>
      <c r="AK6788"/>
      <c r="AL6788"/>
      <c r="AM6788"/>
      <c r="AN6788"/>
      <c r="AO6788"/>
      <c r="AP6788"/>
      <c r="AQ6788"/>
      <c r="AR6788"/>
      <c r="AS6788"/>
      <c r="AT6788"/>
      <c r="AU6788"/>
      <c r="AV6788"/>
      <c r="AW6788"/>
      <c r="AX6788"/>
      <c r="AY6788"/>
      <c r="AZ6788"/>
      <c r="BA6788"/>
      <c r="BB6788"/>
      <c r="BC6788"/>
      <c r="BD6788"/>
      <c r="BE6788"/>
      <c r="BF6788"/>
      <c r="BG6788"/>
      <c r="BH6788"/>
      <c r="BI6788"/>
      <c r="BJ6788"/>
      <c r="BK6788"/>
      <c r="BL6788"/>
      <c r="BM6788"/>
      <c r="BN6788"/>
      <c r="BO6788"/>
      <c r="BP6788"/>
      <c r="BQ6788"/>
      <c r="BR6788"/>
      <c r="BS6788"/>
      <c r="BT6788"/>
      <c r="BU6788"/>
      <c r="BV6788"/>
      <c r="BW6788"/>
      <c r="BX6788"/>
      <c r="BY6788"/>
      <c r="BZ6788"/>
      <c r="CA6788"/>
      <c r="CB6788"/>
      <c r="CC6788"/>
      <c r="CD6788"/>
      <c r="CE6788"/>
      <c r="CF6788"/>
      <c r="CG6788"/>
      <c r="CH6788"/>
      <c r="CI6788"/>
      <c r="CJ6788"/>
      <c r="CK6788"/>
      <c r="CL6788"/>
      <c r="CM6788"/>
      <c r="CN6788"/>
      <c r="CO6788"/>
      <c r="CP6788"/>
      <c r="CQ6788"/>
      <c r="CR6788"/>
      <c r="CS6788"/>
      <c r="CT6788"/>
      <c r="CU6788"/>
      <c r="CV6788"/>
    </row>
    <row r="6789" spans="10:100" x14ac:dyDescent="0.25">
      <c r="J6789"/>
      <c r="K6789"/>
      <c r="L6789"/>
      <c r="M6789"/>
      <c r="N6789"/>
      <c r="O6789"/>
      <c r="P6789"/>
      <c r="Q6789"/>
      <c r="R6789"/>
      <c r="S6789"/>
      <c r="T6789"/>
      <c r="U6789"/>
      <c r="V6789"/>
      <c r="W6789"/>
      <c r="X6789"/>
      <c r="Y6789"/>
      <c r="Z6789"/>
      <c r="AA6789"/>
      <c r="AB6789"/>
      <c r="AC6789"/>
      <c r="AD6789"/>
      <c r="AE6789"/>
      <c r="AF6789"/>
      <c r="AG6789"/>
      <c r="AH6789"/>
      <c r="AI6789"/>
      <c r="AJ6789"/>
      <c r="AK6789"/>
      <c r="AL6789"/>
      <c r="AM6789"/>
      <c r="AN6789"/>
      <c r="AO6789"/>
      <c r="AP6789"/>
      <c r="AQ6789"/>
      <c r="AR6789"/>
      <c r="AS6789"/>
      <c r="AT6789"/>
      <c r="AU6789"/>
      <c r="AV6789"/>
      <c r="AW6789"/>
      <c r="AX6789"/>
      <c r="AY6789"/>
      <c r="AZ6789"/>
      <c r="BA6789"/>
      <c r="BB6789"/>
      <c r="BC6789"/>
      <c r="BD6789"/>
      <c r="BE6789"/>
      <c r="BF6789"/>
      <c r="BG6789"/>
      <c r="BH6789"/>
      <c r="BI6789"/>
      <c r="BJ6789"/>
      <c r="BK6789"/>
      <c r="BL6789"/>
      <c r="BM6789"/>
      <c r="BN6789"/>
      <c r="BO6789"/>
      <c r="BP6789"/>
      <c r="BQ6789"/>
      <c r="BR6789"/>
      <c r="BS6789"/>
      <c r="BT6789"/>
      <c r="BU6789"/>
      <c r="BV6789"/>
      <c r="BW6789"/>
      <c r="BX6789"/>
      <c r="BY6789"/>
      <c r="BZ6789"/>
      <c r="CA6789"/>
      <c r="CB6789"/>
      <c r="CC6789"/>
      <c r="CD6789"/>
      <c r="CE6789"/>
      <c r="CF6789"/>
      <c r="CG6789"/>
      <c r="CH6789"/>
      <c r="CI6789"/>
      <c r="CJ6789"/>
      <c r="CK6789"/>
      <c r="CL6789"/>
      <c r="CM6789"/>
      <c r="CN6789"/>
      <c r="CO6789"/>
      <c r="CP6789"/>
      <c r="CQ6789"/>
      <c r="CR6789"/>
      <c r="CS6789"/>
      <c r="CT6789"/>
      <c r="CU6789"/>
      <c r="CV6789"/>
    </row>
    <row r="6790" spans="10:100" x14ac:dyDescent="0.25">
      <c r="J6790"/>
      <c r="K6790"/>
      <c r="L6790"/>
      <c r="M6790"/>
      <c r="N6790"/>
      <c r="O6790"/>
      <c r="P6790"/>
      <c r="Q6790"/>
      <c r="R6790"/>
      <c r="S6790"/>
      <c r="T6790"/>
      <c r="U6790"/>
      <c r="V6790"/>
      <c r="W6790"/>
      <c r="X6790"/>
      <c r="Y6790"/>
      <c r="Z6790"/>
      <c r="AA6790"/>
      <c r="AB6790"/>
      <c r="AC6790"/>
      <c r="AD6790"/>
      <c r="AE6790"/>
      <c r="AF6790"/>
      <c r="AG6790"/>
      <c r="AH6790"/>
      <c r="AI6790"/>
      <c r="AJ6790"/>
      <c r="AK6790"/>
      <c r="AL6790"/>
      <c r="AM6790"/>
      <c r="AN6790"/>
      <c r="AO6790"/>
      <c r="AP6790"/>
      <c r="AQ6790"/>
      <c r="AR6790"/>
      <c r="AS6790"/>
      <c r="AT6790"/>
      <c r="AU6790"/>
      <c r="AV6790"/>
      <c r="AW6790"/>
      <c r="AX6790"/>
      <c r="AY6790"/>
      <c r="AZ6790"/>
      <c r="BA6790"/>
      <c r="BB6790"/>
      <c r="BC6790"/>
      <c r="BD6790"/>
      <c r="BE6790"/>
      <c r="BF6790"/>
      <c r="BG6790"/>
      <c r="BH6790"/>
      <c r="BI6790"/>
      <c r="BJ6790"/>
      <c r="BK6790"/>
      <c r="BL6790"/>
      <c r="BM6790"/>
      <c r="BN6790"/>
      <c r="BO6790"/>
      <c r="BP6790"/>
      <c r="BQ6790"/>
      <c r="BR6790"/>
      <c r="BS6790"/>
      <c r="BT6790"/>
      <c r="BU6790"/>
      <c r="BV6790"/>
      <c r="BW6790"/>
      <c r="BX6790"/>
      <c r="BY6790"/>
      <c r="BZ6790"/>
      <c r="CA6790"/>
      <c r="CB6790"/>
      <c r="CC6790"/>
      <c r="CD6790"/>
      <c r="CE6790"/>
      <c r="CF6790"/>
      <c r="CG6790"/>
      <c r="CH6790"/>
      <c r="CI6790"/>
      <c r="CJ6790"/>
      <c r="CK6790"/>
      <c r="CL6790"/>
      <c r="CM6790"/>
      <c r="CN6790"/>
      <c r="CO6790"/>
      <c r="CP6790"/>
      <c r="CQ6790"/>
      <c r="CR6790"/>
      <c r="CS6790"/>
      <c r="CT6790"/>
      <c r="CU6790"/>
      <c r="CV6790"/>
    </row>
    <row r="6791" spans="10:100" x14ac:dyDescent="0.25">
      <c r="J6791"/>
      <c r="K6791"/>
      <c r="L6791"/>
      <c r="M6791"/>
      <c r="N6791"/>
      <c r="O6791"/>
      <c r="P6791"/>
      <c r="Q6791"/>
      <c r="R6791"/>
      <c r="S6791"/>
      <c r="T6791"/>
      <c r="U6791"/>
      <c r="V6791"/>
      <c r="W6791"/>
      <c r="X6791"/>
      <c r="Y6791"/>
      <c r="Z6791"/>
      <c r="AA6791"/>
      <c r="AB6791"/>
      <c r="AC6791"/>
      <c r="AD6791"/>
      <c r="AE6791"/>
      <c r="AF6791"/>
      <c r="AG6791"/>
      <c r="AH6791"/>
      <c r="AI6791"/>
      <c r="AJ6791"/>
      <c r="AK6791"/>
      <c r="AL6791"/>
      <c r="AM6791"/>
      <c r="AN6791"/>
      <c r="AO6791"/>
      <c r="AP6791"/>
      <c r="AQ6791"/>
      <c r="AR6791"/>
      <c r="AS6791"/>
      <c r="AT6791"/>
      <c r="AU6791"/>
      <c r="AV6791"/>
      <c r="AW6791"/>
      <c r="AX6791"/>
      <c r="AY6791"/>
      <c r="AZ6791"/>
      <c r="BA6791"/>
      <c r="BB6791"/>
      <c r="BC6791"/>
      <c r="BD6791"/>
      <c r="BE6791"/>
      <c r="BF6791"/>
      <c r="BG6791"/>
      <c r="BH6791"/>
      <c r="BI6791"/>
      <c r="BJ6791"/>
      <c r="BK6791"/>
      <c r="BL6791"/>
      <c r="BM6791"/>
      <c r="BN6791"/>
      <c r="BO6791"/>
      <c r="BP6791"/>
      <c r="BQ6791"/>
      <c r="BR6791"/>
      <c r="BS6791"/>
      <c r="BT6791"/>
      <c r="BU6791"/>
      <c r="BV6791"/>
      <c r="BW6791"/>
      <c r="BX6791"/>
      <c r="BY6791"/>
      <c r="BZ6791"/>
      <c r="CA6791"/>
      <c r="CB6791"/>
      <c r="CC6791"/>
      <c r="CD6791"/>
      <c r="CE6791"/>
      <c r="CF6791"/>
      <c r="CG6791"/>
      <c r="CH6791"/>
      <c r="CI6791"/>
      <c r="CJ6791"/>
      <c r="CK6791"/>
      <c r="CL6791"/>
      <c r="CM6791"/>
      <c r="CN6791"/>
      <c r="CO6791"/>
      <c r="CP6791"/>
      <c r="CQ6791"/>
      <c r="CR6791"/>
      <c r="CS6791"/>
      <c r="CT6791"/>
      <c r="CU6791"/>
      <c r="CV6791"/>
    </row>
    <row r="6792" spans="10:100" x14ac:dyDescent="0.25">
      <c r="J6792"/>
      <c r="K6792"/>
      <c r="L6792"/>
      <c r="M6792"/>
      <c r="N6792"/>
      <c r="O6792"/>
      <c r="P6792"/>
      <c r="Q6792"/>
      <c r="R6792"/>
      <c r="S6792"/>
      <c r="T6792"/>
      <c r="U6792"/>
      <c r="V6792"/>
      <c r="W6792"/>
      <c r="X6792"/>
      <c r="Y6792"/>
      <c r="Z6792"/>
      <c r="AA6792"/>
      <c r="AB6792"/>
      <c r="AC6792"/>
      <c r="AD6792"/>
      <c r="AE6792"/>
      <c r="AF6792"/>
      <c r="AG6792"/>
      <c r="AH6792"/>
      <c r="AI6792"/>
      <c r="AJ6792"/>
      <c r="AK6792"/>
      <c r="AL6792"/>
      <c r="AM6792"/>
      <c r="AN6792"/>
      <c r="AO6792"/>
      <c r="AP6792"/>
      <c r="AQ6792"/>
      <c r="AR6792"/>
      <c r="AS6792"/>
      <c r="AT6792"/>
      <c r="AU6792"/>
      <c r="AV6792"/>
      <c r="AW6792"/>
      <c r="AX6792"/>
      <c r="AY6792"/>
      <c r="AZ6792"/>
      <c r="BA6792"/>
      <c r="BB6792"/>
      <c r="BC6792"/>
      <c r="BD6792"/>
      <c r="BE6792"/>
      <c r="BF6792"/>
      <c r="BG6792"/>
      <c r="BH6792"/>
      <c r="BI6792"/>
      <c r="BJ6792"/>
      <c r="BK6792"/>
      <c r="BL6792"/>
      <c r="BM6792"/>
      <c r="BN6792"/>
      <c r="BO6792"/>
      <c r="BP6792"/>
      <c r="BQ6792"/>
      <c r="BR6792"/>
      <c r="BS6792"/>
      <c r="BT6792"/>
      <c r="BU6792"/>
      <c r="BV6792"/>
      <c r="BW6792"/>
      <c r="BX6792"/>
      <c r="BY6792"/>
      <c r="BZ6792"/>
      <c r="CA6792"/>
      <c r="CB6792"/>
      <c r="CC6792"/>
      <c r="CD6792"/>
      <c r="CE6792"/>
      <c r="CF6792"/>
      <c r="CG6792"/>
      <c r="CH6792"/>
      <c r="CI6792"/>
      <c r="CJ6792"/>
      <c r="CK6792"/>
      <c r="CL6792"/>
      <c r="CM6792"/>
      <c r="CN6792"/>
      <c r="CO6792"/>
      <c r="CP6792"/>
      <c r="CQ6792"/>
      <c r="CR6792"/>
      <c r="CS6792"/>
      <c r="CT6792"/>
      <c r="CU6792"/>
      <c r="CV6792"/>
    </row>
    <row r="6793" spans="10:100" x14ac:dyDescent="0.25">
      <c r="J6793"/>
      <c r="K6793"/>
      <c r="L6793"/>
      <c r="M6793"/>
      <c r="N6793"/>
      <c r="O6793"/>
      <c r="P6793"/>
      <c r="Q6793"/>
      <c r="R6793"/>
      <c r="S6793"/>
      <c r="T6793"/>
      <c r="U6793"/>
      <c r="V6793"/>
      <c r="W6793"/>
      <c r="X6793"/>
      <c r="Y6793"/>
      <c r="Z6793"/>
      <c r="AA6793"/>
      <c r="AB6793"/>
      <c r="AC6793"/>
      <c r="AD6793"/>
      <c r="AE6793"/>
      <c r="AF6793"/>
      <c r="AG6793"/>
      <c r="AH6793"/>
      <c r="AI6793"/>
      <c r="AJ6793"/>
      <c r="AK6793"/>
      <c r="AL6793"/>
      <c r="AM6793"/>
      <c r="AN6793"/>
      <c r="AO6793"/>
      <c r="AP6793"/>
      <c r="AQ6793"/>
      <c r="AR6793"/>
      <c r="AS6793"/>
      <c r="AT6793"/>
      <c r="AU6793"/>
      <c r="AV6793"/>
      <c r="AW6793"/>
      <c r="AX6793"/>
      <c r="AY6793"/>
      <c r="AZ6793"/>
      <c r="BA6793"/>
      <c r="BB6793"/>
      <c r="BC6793"/>
      <c r="BD6793"/>
      <c r="BE6793"/>
      <c r="BF6793"/>
      <c r="BG6793"/>
      <c r="BH6793"/>
      <c r="BI6793"/>
      <c r="BJ6793"/>
      <c r="BK6793"/>
      <c r="BL6793"/>
      <c r="BM6793"/>
      <c r="BN6793"/>
      <c r="BO6793"/>
      <c r="BP6793"/>
      <c r="BQ6793"/>
      <c r="BR6793"/>
      <c r="BS6793"/>
      <c r="BT6793"/>
      <c r="BU6793"/>
      <c r="BV6793"/>
      <c r="BW6793"/>
      <c r="BX6793"/>
      <c r="BY6793"/>
      <c r="BZ6793"/>
      <c r="CA6793"/>
      <c r="CB6793"/>
      <c r="CC6793"/>
      <c r="CD6793"/>
      <c r="CE6793"/>
      <c r="CF6793"/>
      <c r="CG6793"/>
      <c r="CH6793"/>
      <c r="CI6793"/>
      <c r="CJ6793"/>
      <c r="CK6793"/>
      <c r="CL6793"/>
      <c r="CM6793"/>
      <c r="CN6793"/>
      <c r="CO6793"/>
      <c r="CP6793"/>
      <c r="CQ6793"/>
      <c r="CR6793"/>
      <c r="CS6793"/>
      <c r="CT6793"/>
      <c r="CU6793"/>
      <c r="CV6793"/>
    </row>
    <row r="6794" spans="10:100" x14ac:dyDescent="0.25">
      <c r="J6794"/>
      <c r="K6794"/>
      <c r="L6794"/>
      <c r="M6794"/>
      <c r="N6794"/>
      <c r="O6794"/>
      <c r="P6794"/>
      <c r="Q6794"/>
      <c r="R6794"/>
      <c r="S6794"/>
      <c r="T6794"/>
      <c r="U6794"/>
      <c r="V6794"/>
      <c r="W6794"/>
      <c r="X6794"/>
      <c r="Y6794"/>
      <c r="Z6794"/>
      <c r="AA6794"/>
      <c r="AB6794"/>
      <c r="AC6794"/>
      <c r="AD6794"/>
      <c r="AE6794"/>
      <c r="AF6794"/>
      <c r="AG6794"/>
      <c r="AH6794"/>
      <c r="AI6794"/>
      <c r="AJ6794"/>
      <c r="AK6794"/>
      <c r="AL6794"/>
      <c r="AM6794"/>
      <c r="AN6794"/>
      <c r="AO6794"/>
      <c r="AP6794"/>
      <c r="AQ6794"/>
      <c r="AR6794"/>
      <c r="AS6794"/>
      <c r="AT6794"/>
      <c r="AU6794"/>
      <c r="AV6794"/>
      <c r="AW6794"/>
      <c r="AX6794"/>
      <c r="AY6794"/>
      <c r="AZ6794"/>
      <c r="BA6794"/>
      <c r="BB6794"/>
      <c r="BC6794"/>
      <c r="BD6794"/>
      <c r="BE6794"/>
      <c r="BF6794"/>
      <c r="BG6794"/>
      <c r="BH6794"/>
      <c r="BI6794"/>
      <c r="BJ6794"/>
      <c r="BK6794"/>
      <c r="BL6794"/>
      <c r="BM6794"/>
      <c r="BN6794"/>
      <c r="BO6794"/>
      <c r="BP6794"/>
      <c r="BQ6794"/>
      <c r="BR6794"/>
      <c r="BS6794"/>
      <c r="BT6794"/>
      <c r="BU6794"/>
      <c r="BV6794"/>
      <c r="BW6794"/>
      <c r="BX6794"/>
      <c r="BY6794"/>
      <c r="BZ6794"/>
      <c r="CA6794"/>
      <c r="CB6794"/>
      <c r="CC6794"/>
      <c r="CD6794"/>
      <c r="CE6794"/>
      <c r="CF6794"/>
      <c r="CG6794"/>
      <c r="CH6794"/>
      <c r="CI6794"/>
      <c r="CJ6794"/>
      <c r="CK6794"/>
      <c r="CL6794"/>
      <c r="CM6794"/>
      <c r="CN6794"/>
      <c r="CO6794"/>
      <c r="CP6794"/>
      <c r="CQ6794"/>
      <c r="CR6794"/>
      <c r="CS6794"/>
      <c r="CT6794"/>
      <c r="CU6794"/>
      <c r="CV6794"/>
    </row>
    <row r="6795" spans="10:100" x14ac:dyDescent="0.25">
      <c r="J6795"/>
      <c r="K6795"/>
      <c r="L6795"/>
      <c r="M6795"/>
      <c r="N6795"/>
      <c r="O6795"/>
      <c r="P6795"/>
      <c r="Q6795"/>
      <c r="R6795"/>
      <c r="S6795"/>
      <c r="T6795"/>
      <c r="U6795"/>
      <c r="V6795"/>
      <c r="W6795"/>
      <c r="X6795"/>
      <c r="Y6795"/>
      <c r="Z6795"/>
      <c r="AA6795"/>
      <c r="AB6795"/>
      <c r="AC6795"/>
      <c r="AD6795"/>
      <c r="AE6795"/>
      <c r="AF6795"/>
      <c r="AG6795"/>
      <c r="AH6795"/>
      <c r="AI6795"/>
      <c r="AJ6795"/>
      <c r="AK6795"/>
      <c r="AL6795"/>
      <c r="AM6795"/>
      <c r="AN6795"/>
      <c r="AO6795"/>
      <c r="AP6795"/>
      <c r="AQ6795"/>
      <c r="AR6795"/>
      <c r="AS6795"/>
      <c r="AT6795"/>
      <c r="AU6795"/>
      <c r="AV6795"/>
      <c r="AW6795"/>
      <c r="AX6795"/>
      <c r="AY6795"/>
      <c r="AZ6795"/>
      <c r="BA6795"/>
      <c r="BB6795"/>
      <c r="BC6795"/>
      <c r="BD6795"/>
      <c r="BE6795"/>
      <c r="BF6795"/>
      <c r="BG6795"/>
      <c r="BH6795"/>
      <c r="BI6795"/>
      <c r="BJ6795"/>
      <c r="BK6795"/>
      <c r="BL6795"/>
      <c r="BM6795"/>
      <c r="BN6795"/>
      <c r="BO6795"/>
      <c r="BP6795"/>
      <c r="BQ6795"/>
      <c r="BR6795"/>
      <c r="BS6795"/>
      <c r="BT6795"/>
      <c r="BU6795"/>
      <c r="BV6795"/>
      <c r="BW6795"/>
      <c r="BX6795"/>
      <c r="BY6795"/>
      <c r="BZ6795"/>
      <c r="CA6795"/>
      <c r="CB6795"/>
      <c r="CC6795"/>
      <c r="CD6795"/>
      <c r="CE6795"/>
      <c r="CF6795"/>
      <c r="CG6795"/>
      <c r="CH6795"/>
      <c r="CI6795"/>
      <c r="CJ6795"/>
      <c r="CK6795"/>
      <c r="CL6795"/>
      <c r="CM6795"/>
      <c r="CN6795"/>
      <c r="CO6795"/>
      <c r="CP6795"/>
      <c r="CQ6795"/>
      <c r="CR6795"/>
      <c r="CS6795"/>
      <c r="CT6795"/>
      <c r="CU6795"/>
      <c r="CV6795"/>
    </row>
    <row r="6796" spans="10:100" x14ac:dyDescent="0.25">
      <c r="J6796"/>
      <c r="K6796"/>
      <c r="L6796"/>
      <c r="M6796"/>
      <c r="N6796"/>
      <c r="O6796"/>
      <c r="P6796"/>
      <c r="Q6796"/>
      <c r="R6796"/>
      <c r="S6796"/>
      <c r="T6796"/>
      <c r="U6796"/>
      <c r="V6796"/>
      <c r="W6796"/>
      <c r="X6796"/>
      <c r="Y6796"/>
      <c r="Z6796"/>
      <c r="AA6796"/>
      <c r="AB6796"/>
      <c r="AC6796"/>
      <c r="AD6796"/>
      <c r="AE6796"/>
      <c r="AF6796"/>
      <c r="AG6796"/>
      <c r="AH6796"/>
      <c r="AI6796"/>
      <c r="AJ6796"/>
      <c r="AK6796"/>
      <c r="AL6796"/>
      <c r="AM6796"/>
      <c r="AN6796"/>
      <c r="AO6796"/>
      <c r="AP6796"/>
      <c r="AQ6796"/>
      <c r="AR6796"/>
      <c r="AS6796"/>
      <c r="AT6796"/>
      <c r="AU6796"/>
      <c r="AV6796"/>
      <c r="AW6796"/>
      <c r="AX6796"/>
      <c r="AY6796"/>
      <c r="AZ6796"/>
      <c r="BA6796"/>
      <c r="BB6796"/>
      <c r="BC6796"/>
      <c r="BD6796"/>
      <c r="BE6796"/>
      <c r="BF6796"/>
      <c r="BG6796"/>
      <c r="BH6796"/>
      <c r="BI6796"/>
      <c r="BJ6796"/>
      <c r="BK6796"/>
      <c r="BL6796"/>
      <c r="BM6796"/>
      <c r="BN6796"/>
      <c r="BO6796"/>
      <c r="BP6796"/>
      <c r="BQ6796"/>
      <c r="BR6796"/>
      <c r="BS6796"/>
      <c r="BT6796"/>
      <c r="BU6796"/>
      <c r="BV6796"/>
      <c r="BW6796"/>
      <c r="BX6796"/>
      <c r="BY6796"/>
      <c r="BZ6796"/>
      <c r="CA6796"/>
      <c r="CB6796"/>
      <c r="CC6796"/>
      <c r="CD6796"/>
      <c r="CE6796"/>
      <c r="CF6796"/>
      <c r="CG6796"/>
      <c r="CH6796"/>
      <c r="CI6796"/>
      <c r="CJ6796"/>
      <c r="CK6796"/>
      <c r="CL6796"/>
      <c r="CM6796"/>
      <c r="CN6796"/>
      <c r="CO6796"/>
      <c r="CP6796"/>
      <c r="CQ6796"/>
      <c r="CR6796"/>
      <c r="CS6796"/>
      <c r="CT6796"/>
      <c r="CU6796"/>
      <c r="CV6796"/>
    </row>
    <row r="6797" spans="10:100" x14ac:dyDescent="0.25">
      <c r="J6797"/>
      <c r="K6797"/>
      <c r="L6797"/>
      <c r="M6797"/>
      <c r="N6797"/>
      <c r="O6797"/>
      <c r="P6797"/>
      <c r="Q6797"/>
      <c r="R6797"/>
      <c r="S6797"/>
      <c r="T6797"/>
      <c r="U6797"/>
      <c r="V6797"/>
      <c r="W6797"/>
      <c r="X6797"/>
      <c r="Y6797"/>
      <c r="Z6797"/>
      <c r="AA6797"/>
      <c r="AB6797"/>
      <c r="AC6797"/>
      <c r="AD6797"/>
      <c r="AE6797"/>
      <c r="AF6797"/>
      <c r="AG6797"/>
      <c r="AH6797"/>
      <c r="AI6797"/>
      <c r="AJ6797"/>
      <c r="AK6797"/>
      <c r="AL6797"/>
      <c r="AM6797"/>
      <c r="AN6797"/>
      <c r="AO6797"/>
      <c r="AP6797"/>
      <c r="AQ6797"/>
      <c r="AR6797"/>
      <c r="AS6797"/>
      <c r="AT6797"/>
      <c r="AU6797"/>
      <c r="AV6797"/>
      <c r="AW6797"/>
      <c r="AX6797"/>
      <c r="AY6797"/>
      <c r="AZ6797"/>
      <c r="BA6797"/>
      <c r="BB6797"/>
      <c r="BC6797"/>
      <c r="BD6797"/>
      <c r="BE6797"/>
      <c r="BF6797"/>
      <c r="BG6797"/>
      <c r="BH6797"/>
      <c r="BI6797"/>
      <c r="BJ6797"/>
      <c r="BK6797"/>
      <c r="BL6797"/>
      <c r="BM6797"/>
      <c r="BN6797"/>
      <c r="BO6797"/>
      <c r="BP6797"/>
      <c r="BQ6797"/>
      <c r="BR6797"/>
      <c r="BS6797"/>
      <c r="BT6797"/>
      <c r="BU6797"/>
      <c r="BV6797"/>
      <c r="BW6797"/>
      <c r="BX6797"/>
      <c r="BY6797"/>
      <c r="BZ6797"/>
      <c r="CA6797"/>
      <c r="CB6797"/>
      <c r="CC6797"/>
      <c r="CD6797"/>
      <c r="CE6797"/>
      <c r="CF6797"/>
      <c r="CG6797"/>
      <c r="CH6797"/>
      <c r="CI6797"/>
      <c r="CJ6797"/>
      <c r="CK6797"/>
      <c r="CL6797"/>
      <c r="CM6797"/>
      <c r="CN6797"/>
      <c r="CO6797"/>
      <c r="CP6797"/>
      <c r="CQ6797"/>
      <c r="CR6797"/>
      <c r="CS6797"/>
      <c r="CT6797"/>
      <c r="CU6797"/>
      <c r="CV6797"/>
    </row>
    <row r="6798" spans="10:100" x14ac:dyDescent="0.25">
      <c r="J6798"/>
      <c r="K6798"/>
      <c r="L6798"/>
      <c r="M6798"/>
      <c r="N6798"/>
      <c r="O6798"/>
      <c r="P6798"/>
      <c r="Q6798"/>
      <c r="R6798"/>
      <c r="S6798"/>
      <c r="T6798"/>
      <c r="U6798"/>
      <c r="V6798"/>
      <c r="W6798"/>
      <c r="X6798"/>
      <c r="Y6798"/>
      <c r="Z6798"/>
      <c r="AA6798"/>
      <c r="AB6798"/>
      <c r="AC6798"/>
      <c r="AD6798"/>
      <c r="AE6798"/>
      <c r="AF6798"/>
      <c r="AG6798"/>
      <c r="AH6798"/>
      <c r="AI6798"/>
      <c r="AJ6798"/>
      <c r="AK6798"/>
      <c r="AL6798"/>
      <c r="AM6798"/>
      <c r="AN6798"/>
      <c r="AO6798"/>
      <c r="AP6798"/>
      <c r="AQ6798"/>
      <c r="AR6798"/>
      <c r="AS6798"/>
      <c r="AT6798"/>
      <c r="AU6798"/>
      <c r="AV6798"/>
      <c r="AW6798"/>
      <c r="AX6798"/>
      <c r="AY6798"/>
      <c r="AZ6798"/>
      <c r="BA6798"/>
      <c r="BB6798"/>
      <c r="BC6798"/>
      <c r="BD6798"/>
      <c r="BE6798"/>
      <c r="BF6798"/>
      <c r="BG6798"/>
      <c r="BH6798"/>
      <c r="BI6798"/>
      <c r="BJ6798"/>
      <c r="BK6798"/>
      <c r="BL6798"/>
      <c r="BM6798"/>
      <c r="BN6798"/>
      <c r="BO6798"/>
      <c r="BP6798"/>
      <c r="BQ6798"/>
      <c r="BR6798"/>
      <c r="BS6798"/>
      <c r="BT6798"/>
      <c r="BU6798"/>
      <c r="BV6798"/>
      <c r="BW6798"/>
      <c r="BX6798"/>
      <c r="BY6798"/>
      <c r="BZ6798"/>
      <c r="CA6798"/>
      <c r="CB6798"/>
      <c r="CC6798"/>
      <c r="CD6798"/>
      <c r="CE6798"/>
      <c r="CF6798"/>
      <c r="CG6798"/>
      <c r="CH6798"/>
      <c r="CI6798"/>
      <c r="CJ6798"/>
      <c r="CK6798"/>
      <c r="CL6798"/>
      <c r="CM6798"/>
      <c r="CN6798"/>
      <c r="CO6798"/>
      <c r="CP6798"/>
      <c r="CQ6798"/>
      <c r="CR6798"/>
      <c r="CS6798"/>
      <c r="CT6798"/>
      <c r="CU6798"/>
      <c r="CV6798"/>
    </row>
    <row r="6799" spans="10:100" x14ac:dyDescent="0.25">
      <c r="J6799"/>
      <c r="K6799"/>
      <c r="L6799"/>
      <c r="M6799"/>
      <c r="N6799"/>
      <c r="O6799"/>
      <c r="P6799"/>
      <c r="Q6799"/>
      <c r="R6799"/>
      <c r="S6799"/>
      <c r="T6799"/>
      <c r="U6799"/>
      <c r="V6799"/>
      <c r="W6799"/>
      <c r="X6799"/>
      <c r="Y6799"/>
      <c r="Z6799"/>
      <c r="AA6799"/>
      <c r="AB6799"/>
      <c r="AC6799"/>
      <c r="AD6799"/>
      <c r="AE6799"/>
      <c r="AF6799"/>
      <c r="AG6799"/>
      <c r="AH6799"/>
      <c r="AI6799"/>
      <c r="AJ6799"/>
      <c r="AK6799"/>
      <c r="AL6799"/>
      <c r="AM6799"/>
      <c r="AN6799"/>
      <c r="AO6799"/>
      <c r="AP6799"/>
      <c r="AQ6799"/>
      <c r="AR6799"/>
      <c r="AS6799"/>
      <c r="AT6799"/>
      <c r="AU6799"/>
      <c r="AV6799"/>
      <c r="AW6799"/>
      <c r="AX6799"/>
      <c r="AY6799"/>
      <c r="AZ6799"/>
      <c r="BA6799"/>
      <c r="BB6799"/>
      <c r="BC6799"/>
      <c r="BD6799"/>
      <c r="BE6799"/>
      <c r="BF6799"/>
      <c r="BG6799"/>
      <c r="BH6799"/>
      <c r="BI6799"/>
      <c r="BJ6799"/>
      <c r="BK6799"/>
      <c r="BL6799"/>
      <c r="BM6799"/>
      <c r="BN6799"/>
      <c r="BO6799"/>
      <c r="BP6799"/>
      <c r="BQ6799"/>
      <c r="BR6799"/>
      <c r="BS6799"/>
      <c r="BT6799"/>
      <c r="BU6799"/>
      <c r="BV6799"/>
      <c r="BW6799"/>
      <c r="BX6799"/>
      <c r="BY6799"/>
      <c r="BZ6799"/>
      <c r="CA6799"/>
      <c r="CB6799"/>
      <c r="CC6799"/>
      <c r="CD6799"/>
      <c r="CE6799"/>
      <c r="CF6799"/>
      <c r="CG6799"/>
      <c r="CH6799"/>
      <c r="CI6799"/>
      <c r="CJ6799"/>
      <c r="CK6799"/>
      <c r="CL6799"/>
      <c r="CM6799"/>
      <c r="CN6799"/>
      <c r="CO6799"/>
      <c r="CP6799"/>
      <c r="CQ6799"/>
      <c r="CR6799"/>
      <c r="CS6799"/>
      <c r="CT6799"/>
      <c r="CU6799"/>
      <c r="CV6799"/>
    </row>
    <row r="6800" spans="10:100" x14ac:dyDescent="0.25">
      <c r="J6800"/>
      <c r="K6800"/>
      <c r="L6800"/>
      <c r="M6800"/>
      <c r="N6800"/>
      <c r="O6800"/>
      <c r="P6800"/>
      <c r="Q6800"/>
      <c r="R6800"/>
      <c r="S6800"/>
      <c r="T6800"/>
      <c r="U6800"/>
      <c r="V6800"/>
      <c r="W6800"/>
      <c r="X6800"/>
      <c r="Y6800"/>
      <c r="Z6800"/>
      <c r="AA6800"/>
      <c r="AB6800"/>
      <c r="AC6800"/>
      <c r="AD6800"/>
      <c r="AE6800"/>
      <c r="AF6800"/>
      <c r="AG6800"/>
      <c r="AH6800"/>
      <c r="AI6800"/>
      <c r="AJ6800"/>
      <c r="AK6800"/>
      <c r="AL6800"/>
      <c r="AM6800"/>
      <c r="AN6800"/>
      <c r="AO6800"/>
      <c r="AP6800"/>
      <c r="AQ6800"/>
      <c r="AR6800"/>
      <c r="AS6800"/>
      <c r="AT6800"/>
      <c r="AU6800"/>
      <c r="AV6800"/>
      <c r="AW6800"/>
      <c r="AX6800"/>
      <c r="AY6800"/>
      <c r="AZ6800"/>
      <c r="BA6800"/>
      <c r="BB6800"/>
      <c r="BC6800"/>
      <c r="BD6800"/>
      <c r="BE6800"/>
      <c r="BF6800"/>
      <c r="BG6800"/>
      <c r="BH6800"/>
      <c r="BI6800"/>
      <c r="BJ6800"/>
      <c r="BK6800"/>
      <c r="BL6800"/>
      <c r="BM6800"/>
      <c r="BN6800"/>
      <c r="BO6800"/>
      <c r="BP6800"/>
      <c r="BQ6800"/>
      <c r="BR6800"/>
      <c r="BS6800"/>
      <c r="BT6800"/>
      <c r="BU6800"/>
      <c r="BV6800"/>
      <c r="BW6800"/>
      <c r="BX6800"/>
      <c r="BY6800"/>
      <c r="BZ6800"/>
      <c r="CA6800"/>
      <c r="CB6800"/>
      <c r="CC6800"/>
      <c r="CD6800"/>
      <c r="CE6800"/>
      <c r="CF6800"/>
      <c r="CG6800"/>
      <c r="CH6800"/>
      <c r="CI6800"/>
      <c r="CJ6800"/>
      <c r="CK6800"/>
      <c r="CL6800"/>
      <c r="CM6800"/>
      <c r="CN6800"/>
      <c r="CO6800"/>
      <c r="CP6800"/>
      <c r="CQ6800"/>
      <c r="CR6800"/>
      <c r="CS6800"/>
      <c r="CT6800"/>
      <c r="CU6800"/>
      <c r="CV6800"/>
    </row>
    <row r="6801" spans="10:100" x14ac:dyDescent="0.25">
      <c r="J6801"/>
      <c r="K6801"/>
      <c r="L6801"/>
      <c r="M6801"/>
      <c r="N6801"/>
      <c r="O6801"/>
      <c r="P6801"/>
      <c r="Q6801"/>
      <c r="R6801"/>
      <c r="S6801"/>
      <c r="T6801"/>
      <c r="U6801"/>
      <c r="V6801"/>
      <c r="W6801"/>
      <c r="X6801"/>
      <c r="Y6801"/>
      <c r="Z6801"/>
      <c r="AA6801"/>
      <c r="AB6801"/>
      <c r="AC6801"/>
      <c r="AD6801"/>
      <c r="AE6801"/>
      <c r="AF6801"/>
      <c r="AG6801"/>
      <c r="AH6801"/>
      <c r="AI6801"/>
      <c r="AJ6801"/>
      <c r="AK6801"/>
      <c r="AL6801"/>
      <c r="AM6801"/>
      <c r="AN6801"/>
      <c r="AO6801"/>
      <c r="AP6801"/>
      <c r="AQ6801"/>
      <c r="AR6801"/>
      <c r="AS6801"/>
      <c r="AT6801"/>
      <c r="AU6801"/>
      <c r="AV6801"/>
      <c r="AW6801"/>
      <c r="AX6801"/>
      <c r="AY6801"/>
      <c r="AZ6801"/>
      <c r="BA6801"/>
      <c r="BB6801"/>
      <c r="BC6801"/>
      <c r="BD6801"/>
      <c r="BE6801"/>
      <c r="BF6801"/>
      <c r="BG6801"/>
      <c r="BH6801"/>
      <c r="BI6801"/>
      <c r="BJ6801"/>
      <c r="BK6801"/>
      <c r="BL6801"/>
      <c r="BM6801"/>
      <c r="BN6801"/>
      <c r="BO6801"/>
      <c r="BP6801"/>
      <c r="BQ6801"/>
      <c r="BR6801"/>
      <c r="BS6801"/>
      <c r="BT6801"/>
      <c r="BU6801"/>
      <c r="BV6801"/>
      <c r="BW6801"/>
      <c r="BX6801"/>
      <c r="BY6801"/>
      <c r="BZ6801"/>
      <c r="CA6801"/>
      <c r="CB6801"/>
      <c r="CC6801"/>
      <c r="CD6801"/>
      <c r="CE6801"/>
      <c r="CF6801"/>
      <c r="CG6801"/>
      <c r="CH6801"/>
      <c r="CI6801"/>
      <c r="CJ6801"/>
      <c r="CK6801"/>
      <c r="CL6801"/>
      <c r="CM6801"/>
      <c r="CN6801"/>
      <c r="CO6801"/>
      <c r="CP6801"/>
      <c r="CQ6801"/>
      <c r="CR6801"/>
      <c r="CS6801"/>
      <c r="CT6801"/>
      <c r="CU6801"/>
      <c r="CV6801"/>
    </row>
    <row r="6802" spans="10:100" x14ac:dyDescent="0.25">
      <c r="J6802"/>
      <c r="K6802"/>
      <c r="L6802"/>
      <c r="M6802"/>
      <c r="N6802"/>
      <c r="O6802"/>
      <c r="P6802"/>
      <c r="Q6802"/>
      <c r="R6802"/>
      <c r="S6802"/>
      <c r="T6802"/>
      <c r="U6802"/>
      <c r="V6802"/>
      <c r="W6802"/>
      <c r="X6802"/>
      <c r="Y6802"/>
      <c r="Z6802"/>
      <c r="AA6802"/>
      <c r="AB6802"/>
      <c r="AC6802"/>
      <c r="AD6802"/>
      <c r="AE6802"/>
      <c r="AF6802"/>
      <c r="AG6802"/>
      <c r="AH6802"/>
      <c r="AI6802"/>
      <c r="AJ6802"/>
      <c r="AK6802"/>
      <c r="AL6802"/>
      <c r="AM6802"/>
      <c r="AN6802"/>
      <c r="AO6802"/>
      <c r="AP6802"/>
      <c r="AQ6802"/>
      <c r="AR6802"/>
      <c r="AS6802"/>
      <c r="AT6802"/>
      <c r="AU6802"/>
      <c r="AV6802"/>
      <c r="AW6802"/>
      <c r="AX6802"/>
      <c r="AY6802"/>
      <c r="AZ6802"/>
      <c r="BA6802"/>
      <c r="BB6802"/>
      <c r="BC6802"/>
      <c r="BD6802"/>
      <c r="BE6802"/>
      <c r="BF6802"/>
      <c r="BG6802"/>
      <c r="BH6802"/>
      <c r="BI6802"/>
      <c r="BJ6802"/>
      <c r="BK6802"/>
      <c r="BL6802"/>
      <c r="BM6802"/>
      <c r="BN6802"/>
      <c r="BO6802"/>
      <c r="BP6802"/>
      <c r="BQ6802"/>
      <c r="BR6802"/>
      <c r="BS6802"/>
      <c r="BT6802"/>
      <c r="BU6802"/>
      <c r="BV6802"/>
      <c r="BW6802"/>
      <c r="BX6802"/>
      <c r="BY6802"/>
      <c r="BZ6802"/>
      <c r="CA6802"/>
      <c r="CB6802"/>
      <c r="CC6802"/>
      <c r="CD6802"/>
      <c r="CE6802"/>
      <c r="CF6802"/>
      <c r="CG6802"/>
      <c r="CH6802"/>
      <c r="CI6802"/>
      <c r="CJ6802"/>
      <c r="CK6802"/>
      <c r="CL6802"/>
      <c r="CM6802"/>
      <c r="CN6802"/>
      <c r="CO6802"/>
      <c r="CP6802"/>
      <c r="CQ6802"/>
      <c r="CR6802"/>
      <c r="CS6802"/>
      <c r="CT6802"/>
      <c r="CU6802"/>
      <c r="CV6802"/>
    </row>
    <row r="6803" spans="10:100" x14ac:dyDescent="0.25">
      <c r="J6803"/>
      <c r="K6803"/>
      <c r="L6803"/>
      <c r="M6803"/>
      <c r="N6803"/>
      <c r="O6803"/>
      <c r="P6803"/>
      <c r="Q6803"/>
      <c r="R6803"/>
      <c r="S6803"/>
      <c r="T6803"/>
      <c r="U6803"/>
      <c r="V6803"/>
      <c r="W6803"/>
      <c r="X6803"/>
      <c r="Y6803"/>
      <c r="Z6803"/>
      <c r="AA6803"/>
      <c r="AB6803"/>
      <c r="AC6803"/>
      <c r="AD6803"/>
      <c r="AE6803"/>
      <c r="AF6803"/>
      <c r="AG6803"/>
      <c r="AH6803"/>
      <c r="AI6803"/>
      <c r="AJ6803"/>
      <c r="AK6803"/>
      <c r="AL6803"/>
      <c r="AM6803"/>
      <c r="AN6803"/>
      <c r="AO6803"/>
      <c r="AP6803"/>
      <c r="AQ6803"/>
      <c r="AR6803"/>
      <c r="AS6803"/>
      <c r="AT6803"/>
      <c r="AU6803"/>
      <c r="AV6803"/>
      <c r="AW6803"/>
      <c r="AX6803"/>
      <c r="AY6803"/>
      <c r="AZ6803"/>
      <c r="BA6803"/>
      <c r="BB6803"/>
      <c r="BC6803"/>
      <c r="BD6803"/>
      <c r="BE6803"/>
      <c r="BF6803"/>
      <c r="BG6803"/>
      <c r="BH6803"/>
      <c r="BI6803"/>
      <c r="BJ6803"/>
      <c r="BK6803"/>
      <c r="BL6803"/>
      <c r="BM6803"/>
      <c r="BN6803"/>
      <c r="BO6803"/>
      <c r="BP6803"/>
      <c r="BQ6803"/>
      <c r="BR6803"/>
      <c r="BS6803"/>
      <c r="BT6803"/>
      <c r="BU6803"/>
      <c r="BV6803"/>
      <c r="BW6803"/>
      <c r="BX6803"/>
      <c r="BY6803"/>
      <c r="BZ6803"/>
      <c r="CA6803"/>
      <c r="CB6803"/>
      <c r="CC6803"/>
      <c r="CD6803"/>
      <c r="CE6803"/>
      <c r="CF6803"/>
      <c r="CG6803"/>
      <c r="CH6803"/>
      <c r="CI6803"/>
      <c r="CJ6803"/>
      <c r="CK6803"/>
      <c r="CL6803"/>
      <c r="CM6803"/>
      <c r="CN6803"/>
      <c r="CO6803"/>
      <c r="CP6803"/>
      <c r="CQ6803"/>
      <c r="CR6803"/>
      <c r="CS6803"/>
      <c r="CT6803"/>
      <c r="CU6803"/>
      <c r="CV6803"/>
    </row>
    <row r="6804" spans="10:100" x14ac:dyDescent="0.25">
      <c r="J6804"/>
      <c r="K6804"/>
      <c r="L6804"/>
      <c r="M6804"/>
      <c r="N6804"/>
      <c r="O6804"/>
      <c r="P6804"/>
      <c r="Q6804"/>
      <c r="R6804"/>
      <c r="S6804"/>
      <c r="T6804"/>
      <c r="U6804"/>
      <c r="V6804"/>
      <c r="W6804"/>
      <c r="X6804"/>
      <c r="Y6804"/>
      <c r="Z6804"/>
      <c r="AA6804"/>
      <c r="AB6804"/>
      <c r="AC6804"/>
      <c r="AD6804"/>
      <c r="AE6804"/>
      <c r="AF6804"/>
      <c r="AG6804"/>
      <c r="AH6804"/>
      <c r="AI6804"/>
      <c r="AJ6804"/>
      <c r="AK6804"/>
      <c r="AL6804"/>
      <c r="AM6804"/>
      <c r="AN6804"/>
      <c r="AO6804"/>
      <c r="AP6804"/>
      <c r="AQ6804"/>
      <c r="AR6804"/>
      <c r="AS6804"/>
      <c r="AT6804"/>
      <c r="AU6804"/>
      <c r="AV6804"/>
      <c r="AW6804"/>
      <c r="AX6804"/>
      <c r="AY6804"/>
      <c r="AZ6804"/>
      <c r="BA6804"/>
      <c r="BB6804"/>
      <c r="BC6804"/>
      <c r="BD6804"/>
      <c r="BE6804"/>
      <c r="BF6804"/>
      <c r="BG6804"/>
      <c r="BH6804"/>
      <c r="BI6804"/>
      <c r="BJ6804"/>
      <c r="BK6804"/>
      <c r="BL6804"/>
      <c r="BM6804"/>
      <c r="BN6804"/>
      <c r="BO6804"/>
      <c r="BP6804"/>
      <c r="BQ6804"/>
      <c r="BR6804"/>
      <c r="BS6804"/>
      <c r="BT6804"/>
      <c r="BU6804"/>
      <c r="BV6804"/>
      <c r="BW6804"/>
      <c r="BX6804"/>
      <c r="BY6804"/>
      <c r="BZ6804"/>
      <c r="CA6804"/>
      <c r="CB6804"/>
      <c r="CC6804"/>
      <c r="CD6804"/>
      <c r="CE6804"/>
      <c r="CF6804"/>
      <c r="CG6804"/>
      <c r="CH6804"/>
      <c r="CI6804"/>
      <c r="CJ6804"/>
      <c r="CK6804"/>
      <c r="CL6804"/>
      <c r="CM6804"/>
      <c r="CN6804"/>
      <c r="CO6804"/>
      <c r="CP6804"/>
      <c r="CQ6804"/>
      <c r="CR6804"/>
      <c r="CS6804"/>
      <c r="CT6804"/>
      <c r="CU6804"/>
      <c r="CV6804"/>
    </row>
    <row r="6805" spans="10:100" x14ac:dyDescent="0.25">
      <c r="J6805"/>
      <c r="K6805"/>
      <c r="L6805"/>
      <c r="M6805"/>
      <c r="N6805"/>
      <c r="O6805"/>
      <c r="P6805"/>
      <c r="Q6805"/>
      <c r="R6805"/>
      <c r="S6805"/>
      <c r="T6805"/>
      <c r="U6805"/>
      <c r="V6805"/>
      <c r="W6805"/>
      <c r="X6805"/>
      <c r="Y6805"/>
      <c r="Z6805"/>
      <c r="AA6805"/>
      <c r="AB6805"/>
      <c r="AC6805"/>
      <c r="AD6805"/>
      <c r="AE6805"/>
      <c r="AF6805"/>
      <c r="AG6805"/>
      <c r="AH6805"/>
      <c r="AI6805"/>
      <c r="AJ6805"/>
      <c r="AK6805"/>
      <c r="AL6805"/>
      <c r="AM6805"/>
      <c r="AN6805"/>
      <c r="AO6805"/>
      <c r="AP6805"/>
      <c r="AQ6805"/>
      <c r="AR6805"/>
      <c r="AS6805"/>
      <c r="AT6805"/>
      <c r="AU6805"/>
      <c r="AV6805"/>
      <c r="AW6805"/>
      <c r="AX6805"/>
      <c r="AY6805"/>
      <c r="AZ6805"/>
      <c r="BA6805"/>
      <c r="BB6805"/>
      <c r="BC6805"/>
      <c r="BD6805"/>
      <c r="BE6805"/>
      <c r="BF6805"/>
      <c r="BG6805"/>
      <c r="BH6805"/>
      <c r="BI6805"/>
      <c r="BJ6805"/>
      <c r="BK6805"/>
      <c r="BL6805"/>
      <c r="BM6805"/>
      <c r="BN6805"/>
      <c r="BO6805"/>
      <c r="BP6805"/>
      <c r="BQ6805"/>
      <c r="BR6805"/>
      <c r="BS6805"/>
      <c r="BT6805"/>
      <c r="BU6805"/>
      <c r="BV6805"/>
      <c r="BW6805"/>
      <c r="BX6805"/>
      <c r="BY6805"/>
      <c r="BZ6805"/>
      <c r="CA6805"/>
      <c r="CB6805"/>
      <c r="CC6805"/>
      <c r="CD6805"/>
      <c r="CE6805"/>
      <c r="CF6805"/>
      <c r="CG6805"/>
      <c r="CH6805"/>
      <c r="CI6805"/>
      <c r="CJ6805"/>
      <c r="CK6805"/>
      <c r="CL6805"/>
      <c r="CM6805"/>
      <c r="CN6805"/>
      <c r="CO6805"/>
      <c r="CP6805"/>
      <c r="CQ6805"/>
      <c r="CR6805"/>
      <c r="CS6805"/>
      <c r="CT6805"/>
      <c r="CU6805"/>
      <c r="CV6805"/>
    </row>
    <row r="6806" spans="10:100" x14ac:dyDescent="0.25">
      <c r="J6806"/>
      <c r="K6806"/>
      <c r="L6806"/>
      <c r="M6806"/>
      <c r="N6806"/>
      <c r="O6806"/>
      <c r="P6806"/>
      <c r="Q6806"/>
      <c r="R6806"/>
      <c r="S6806"/>
      <c r="T6806"/>
      <c r="U6806"/>
      <c r="V6806"/>
      <c r="W6806"/>
      <c r="X6806"/>
      <c r="Y6806"/>
      <c r="Z6806"/>
      <c r="AA6806"/>
      <c r="AB6806"/>
      <c r="AC6806"/>
      <c r="AD6806"/>
      <c r="AE6806"/>
      <c r="AF6806"/>
      <c r="AG6806"/>
      <c r="AH6806"/>
      <c r="AI6806"/>
      <c r="AJ6806"/>
      <c r="AK6806"/>
      <c r="AL6806"/>
      <c r="AM6806"/>
      <c r="AN6806"/>
      <c r="AO6806"/>
      <c r="AP6806"/>
      <c r="AQ6806"/>
      <c r="AR6806"/>
      <c r="AS6806"/>
      <c r="AT6806"/>
      <c r="AU6806"/>
      <c r="AV6806"/>
      <c r="AW6806"/>
      <c r="AX6806"/>
      <c r="AY6806"/>
      <c r="AZ6806"/>
      <c r="BA6806"/>
      <c r="BB6806"/>
      <c r="BC6806"/>
      <c r="BD6806"/>
      <c r="BE6806"/>
      <c r="BF6806"/>
      <c r="BG6806"/>
      <c r="BH6806"/>
      <c r="BI6806"/>
      <c r="BJ6806"/>
      <c r="BK6806"/>
      <c r="BL6806"/>
      <c r="BM6806"/>
      <c r="BN6806"/>
      <c r="BO6806"/>
      <c r="BP6806"/>
      <c r="BQ6806"/>
      <c r="BR6806"/>
      <c r="BS6806"/>
      <c r="BT6806"/>
      <c r="BU6806"/>
      <c r="BV6806"/>
      <c r="BW6806"/>
      <c r="BX6806"/>
      <c r="BY6806"/>
      <c r="BZ6806"/>
      <c r="CA6806"/>
      <c r="CB6806"/>
      <c r="CC6806"/>
      <c r="CD6806"/>
      <c r="CE6806"/>
      <c r="CF6806"/>
      <c r="CG6806"/>
      <c r="CH6806"/>
      <c r="CI6806"/>
      <c r="CJ6806"/>
      <c r="CK6806"/>
      <c r="CL6806"/>
      <c r="CM6806"/>
      <c r="CN6806"/>
      <c r="CO6806"/>
      <c r="CP6806"/>
      <c r="CQ6806"/>
      <c r="CR6806"/>
      <c r="CS6806"/>
      <c r="CT6806"/>
      <c r="CU6806"/>
      <c r="CV6806"/>
    </row>
    <row r="6807" spans="10:100" x14ac:dyDescent="0.25">
      <c r="J6807"/>
      <c r="K6807"/>
      <c r="L6807"/>
      <c r="M6807"/>
      <c r="N6807"/>
      <c r="O6807"/>
      <c r="P6807"/>
      <c r="Q6807"/>
      <c r="R6807"/>
      <c r="S6807"/>
      <c r="T6807"/>
      <c r="U6807"/>
      <c r="V6807"/>
      <c r="W6807"/>
      <c r="X6807"/>
      <c r="Y6807"/>
      <c r="Z6807"/>
      <c r="AA6807"/>
      <c r="AB6807"/>
      <c r="AC6807"/>
      <c r="AD6807"/>
      <c r="AE6807"/>
      <c r="AF6807"/>
      <c r="AG6807"/>
      <c r="AH6807"/>
      <c r="AI6807"/>
      <c r="AJ6807"/>
      <c r="AK6807"/>
      <c r="AL6807"/>
      <c r="AM6807"/>
      <c r="AN6807"/>
      <c r="AO6807"/>
      <c r="AP6807"/>
      <c r="AQ6807"/>
      <c r="AR6807"/>
      <c r="AS6807"/>
      <c r="AT6807"/>
      <c r="AU6807"/>
      <c r="AV6807"/>
      <c r="AW6807"/>
      <c r="AX6807"/>
      <c r="AY6807"/>
      <c r="AZ6807"/>
      <c r="BA6807"/>
      <c r="BB6807"/>
      <c r="BC6807"/>
      <c r="BD6807"/>
      <c r="BE6807"/>
      <c r="BF6807"/>
      <c r="BG6807"/>
      <c r="BH6807"/>
      <c r="BI6807"/>
      <c r="BJ6807"/>
      <c r="BK6807"/>
      <c r="BL6807"/>
      <c r="BM6807"/>
      <c r="BN6807"/>
      <c r="BO6807"/>
      <c r="BP6807"/>
      <c r="BQ6807"/>
      <c r="BR6807"/>
      <c r="BS6807"/>
      <c r="BT6807"/>
      <c r="BU6807"/>
      <c r="BV6807"/>
      <c r="BW6807"/>
      <c r="BX6807"/>
      <c r="BY6807"/>
      <c r="BZ6807"/>
      <c r="CA6807"/>
      <c r="CB6807"/>
      <c r="CC6807"/>
      <c r="CD6807"/>
      <c r="CE6807"/>
      <c r="CF6807"/>
      <c r="CG6807"/>
      <c r="CH6807"/>
      <c r="CI6807"/>
      <c r="CJ6807"/>
      <c r="CK6807"/>
      <c r="CL6807"/>
      <c r="CM6807"/>
      <c r="CN6807"/>
      <c r="CO6807"/>
      <c r="CP6807"/>
      <c r="CQ6807"/>
      <c r="CR6807"/>
      <c r="CS6807"/>
      <c r="CT6807"/>
      <c r="CU6807"/>
      <c r="CV6807"/>
    </row>
    <row r="6808" spans="10:100" x14ac:dyDescent="0.25">
      <c r="J6808"/>
      <c r="K6808"/>
      <c r="L6808"/>
      <c r="M6808"/>
      <c r="N6808"/>
      <c r="O6808"/>
      <c r="P6808"/>
      <c r="Q6808"/>
      <c r="R6808"/>
      <c r="S6808"/>
      <c r="T6808"/>
      <c r="U6808"/>
      <c r="V6808"/>
      <c r="W6808"/>
      <c r="X6808"/>
      <c r="Y6808"/>
      <c r="Z6808"/>
      <c r="AA6808"/>
      <c r="AB6808"/>
      <c r="AC6808"/>
      <c r="AD6808"/>
      <c r="AE6808"/>
      <c r="AF6808"/>
      <c r="AG6808"/>
      <c r="AH6808"/>
      <c r="AI6808"/>
      <c r="AJ6808"/>
      <c r="AK6808"/>
      <c r="AL6808"/>
      <c r="AM6808"/>
      <c r="AN6808"/>
      <c r="AO6808"/>
      <c r="AP6808"/>
      <c r="AQ6808"/>
      <c r="AR6808"/>
      <c r="AS6808"/>
      <c r="AT6808"/>
      <c r="AU6808"/>
      <c r="AV6808"/>
      <c r="AW6808"/>
      <c r="AX6808"/>
      <c r="AY6808"/>
      <c r="AZ6808"/>
      <c r="BA6808"/>
      <c r="BB6808"/>
      <c r="BC6808"/>
      <c r="BD6808"/>
      <c r="BE6808"/>
      <c r="BF6808"/>
      <c r="BG6808"/>
      <c r="BH6808"/>
      <c r="BI6808"/>
      <c r="BJ6808"/>
      <c r="BK6808"/>
      <c r="BL6808"/>
      <c r="BM6808"/>
      <c r="BN6808"/>
      <c r="BO6808"/>
      <c r="BP6808"/>
      <c r="BQ6808"/>
      <c r="BR6808"/>
      <c r="BS6808"/>
      <c r="BT6808"/>
      <c r="BU6808"/>
      <c r="BV6808"/>
      <c r="BW6808"/>
      <c r="BX6808"/>
      <c r="BY6808"/>
      <c r="BZ6808"/>
      <c r="CA6808"/>
      <c r="CB6808"/>
      <c r="CC6808"/>
      <c r="CD6808"/>
      <c r="CE6808"/>
      <c r="CF6808"/>
      <c r="CG6808"/>
      <c r="CH6808"/>
      <c r="CI6808"/>
      <c r="CJ6808"/>
      <c r="CK6808"/>
      <c r="CL6808"/>
      <c r="CM6808"/>
      <c r="CN6808"/>
      <c r="CO6808"/>
      <c r="CP6808"/>
      <c r="CQ6808"/>
      <c r="CR6808"/>
      <c r="CS6808"/>
      <c r="CT6808"/>
      <c r="CU6808"/>
      <c r="CV6808"/>
    </row>
    <row r="6809" spans="10:100" x14ac:dyDescent="0.25">
      <c r="J6809"/>
      <c r="K6809"/>
      <c r="L6809"/>
      <c r="M6809"/>
      <c r="N6809"/>
      <c r="O6809"/>
      <c r="P6809"/>
      <c r="Q6809"/>
      <c r="R6809"/>
      <c r="S6809"/>
      <c r="T6809"/>
      <c r="U6809"/>
      <c r="V6809"/>
      <c r="W6809"/>
      <c r="X6809"/>
      <c r="Y6809"/>
      <c r="Z6809"/>
      <c r="AA6809"/>
      <c r="AB6809"/>
      <c r="AC6809"/>
      <c r="AD6809"/>
      <c r="AE6809"/>
      <c r="AF6809"/>
      <c r="AG6809"/>
      <c r="AH6809"/>
      <c r="AI6809"/>
      <c r="AJ6809"/>
      <c r="AK6809"/>
      <c r="AL6809"/>
      <c r="AM6809"/>
      <c r="AN6809"/>
      <c r="AO6809"/>
      <c r="AP6809"/>
      <c r="AQ6809"/>
      <c r="AR6809"/>
      <c r="AS6809"/>
      <c r="AT6809"/>
      <c r="AU6809"/>
      <c r="AV6809"/>
      <c r="AW6809"/>
      <c r="AX6809"/>
      <c r="AY6809"/>
      <c r="AZ6809"/>
      <c r="BA6809"/>
      <c r="BB6809"/>
      <c r="BC6809"/>
      <c r="BD6809"/>
      <c r="BE6809"/>
      <c r="BF6809"/>
      <c r="BG6809"/>
      <c r="BH6809"/>
      <c r="BI6809"/>
      <c r="BJ6809"/>
      <c r="BK6809"/>
      <c r="BL6809"/>
      <c r="BM6809"/>
      <c r="BN6809"/>
      <c r="BO6809"/>
      <c r="BP6809"/>
      <c r="BQ6809"/>
      <c r="BR6809"/>
      <c r="BS6809"/>
      <c r="BT6809"/>
      <c r="BU6809"/>
      <c r="BV6809"/>
      <c r="BW6809"/>
      <c r="BX6809"/>
      <c r="BY6809"/>
      <c r="BZ6809"/>
      <c r="CA6809"/>
      <c r="CB6809"/>
      <c r="CC6809"/>
      <c r="CD6809"/>
      <c r="CE6809"/>
      <c r="CF6809"/>
      <c r="CG6809"/>
      <c r="CH6809"/>
      <c r="CI6809"/>
      <c r="CJ6809"/>
      <c r="CK6809"/>
      <c r="CL6809"/>
      <c r="CM6809"/>
      <c r="CN6809"/>
      <c r="CO6809"/>
      <c r="CP6809"/>
      <c r="CQ6809"/>
      <c r="CR6809"/>
      <c r="CS6809"/>
      <c r="CT6809"/>
      <c r="CU6809"/>
      <c r="CV6809"/>
    </row>
    <row r="6810" spans="10:100" x14ac:dyDescent="0.25">
      <c r="J6810"/>
      <c r="K6810"/>
      <c r="L6810"/>
      <c r="M6810"/>
      <c r="N6810"/>
      <c r="O6810"/>
      <c r="P6810"/>
      <c r="Q6810"/>
      <c r="R6810"/>
      <c r="S6810"/>
      <c r="T6810"/>
      <c r="U6810"/>
      <c r="V6810"/>
      <c r="W6810"/>
      <c r="X6810"/>
      <c r="Y6810"/>
      <c r="Z6810"/>
      <c r="AA6810"/>
      <c r="AB6810"/>
      <c r="AC6810"/>
      <c r="AD6810"/>
      <c r="AE6810"/>
      <c r="AF6810"/>
      <c r="AG6810"/>
      <c r="AH6810"/>
      <c r="AI6810"/>
      <c r="AJ6810"/>
      <c r="AK6810"/>
      <c r="AL6810"/>
      <c r="AM6810"/>
      <c r="AN6810"/>
      <c r="AO6810"/>
      <c r="AP6810"/>
      <c r="AQ6810"/>
      <c r="AR6810"/>
      <c r="AS6810"/>
      <c r="AT6810"/>
      <c r="AU6810"/>
      <c r="AV6810"/>
      <c r="AW6810"/>
      <c r="AX6810"/>
      <c r="AY6810"/>
      <c r="AZ6810"/>
      <c r="BA6810"/>
      <c r="BB6810"/>
      <c r="BC6810"/>
      <c r="BD6810"/>
      <c r="BE6810"/>
      <c r="BF6810"/>
      <c r="BG6810"/>
      <c r="BH6810"/>
      <c r="BI6810"/>
      <c r="BJ6810"/>
      <c r="BK6810"/>
      <c r="BL6810"/>
      <c r="BM6810"/>
      <c r="BN6810"/>
      <c r="BO6810"/>
      <c r="BP6810"/>
      <c r="BQ6810"/>
      <c r="BR6810"/>
      <c r="BS6810"/>
      <c r="BT6810"/>
      <c r="BU6810"/>
      <c r="BV6810"/>
      <c r="BW6810"/>
      <c r="BX6810"/>
      <c r="BY6810"/>
      <c r="BZ6810"/>
      <c r="CA6810"/>
      <c r="CB6810"/>
      <c r="CC6810"/>
      <c r="CD6810"/>
      <c r="CE6810"/>
      <c r="CF6810"/>
      <c r="CG6810"/>
      <c r="CH6810"/>
      <c r="CI6810"/>
      <c r="CJ6810"/>
      <c r="CK6810"/>
      <c r="CL6810"/>
      <c r="CM6810"/>
      <c r="CN6810"/>
      <c r="CO6810"/>
      <c r="CP6810"/>
      <c r="CQ6810"/>
      <c r="CR6810"/>
      <c r="CS6810"/>
      <c r="CT6810"/>
      <c r="CU6810"/>
      <c r="CV6810"/>
    </row>
    <row r="6811" spans="10:100" x14ac:dyDescent="0.25">
      <c r="J6811"/>
      <c r="K6811"/>
      <c r="L6811"/>
      <c r="M6811"/>
      <c r="N6811"/>
      <c r="O6811"/>
      <c r="P6811"/>
      <c r="Q6811"/>
      <c r="R6811"/>
      <c r="S6811"/>
      <c r="T6811"/>
      <c r="U6811"/>
      <c r="V6811"/>
      <c r="W6811"/>
      <c r="X6811"/>
      <c r="Y6811"/>
      <c r="Z6811"/>
      <c r="AA6811"/>
      <c r="AB6811"/>
      <c r="AC6811"/>
      <c r="AD6811"/>
      <c r="AE6811"/>
      <c r="AF6811"/>
      <c r="AG6811"/>
      <c r="AH6811"/>
      <c r="AI6811"/>
      <c r="AJ6811"/>
      <c r="AK6811"/>
      <c r="AL6811"/>
      <c r="AM6811"/>
      <c r="AN6811"/>
      <c r="AO6811"/>
      <c r="AP6811"/>
      <c r="AQ6811"/>
      <c r="AR6811"/>
      <c r="AS6811"/>
      <c r="AT6811"/>
      <c r="AU6811"/>
      <c r="AV6811"/>
      <c r="AW6811"/>
      <c r="AX6811"/>
      <c r="AY6811"/>
      <c r="AZ6811"/>
      <c r="BA6811"/>
      <c r="BB6811"/>
      <c r="BC6811"/>
      <c r="BD6811"/>
      <c r="BE6811"/>
      <c r="BF6811"/>
      <c r="BG6811"/>
      <c r="BH6811"/>
      <c r="BI6811"/>
      <c r="BJ6811"/>
      <c r="BK6811"/>
      <c r="BL6811"/>
      <c r="BM6811"/>
      <c r="BN6811"/>
      <c r="BO6811"/>
      <c r="BP6811"/>
      <c r="BQ6811"/>
      <c r="BR6811"/>
      <c r="BS6811"/>
      <c r="BT6811"/>
      <c r="BU6811"/>
      <c r="BV6811"/>
      <c r="BW6811"/>
      <c r="BX6811"/>
      <c r="BY6811"/>
      <c r="BZ6811"/>
      <c r="CA6811"/>
      <c r="CB6811"/>
      <c r="CC6811"/>
      <c r="CD6811"/>
      <c r="CE6811"/>
      <c r="CF6811"/>
      <c r="CG6811"/>
      <c r="CH6811"/>
      <c r="CI6811"/>
      <c r="CJ6811"/>
      <c r="CK6811"/>
      <c r="CL6811"/>
      <c r="CM6811"/>
      <c r="CN6811"/>
      <c r="CO6811"/>
      <c r="CP6811"/>
      <c r="CQ6811"/>
      <c r="CR6811"/>
      <c r="CS6811"/>
      <c r="CT6811"/>
      <c r="CU6811"/>
      <c r="CV6811"/>
    </row>
    <row r="6812" spans="10:100" x14ac:dyDescent="0.25">
      <c r="J6812"/>
      <c r="K6812"/>
      <c r="L6812"/>
      <c r="M6812"/>
      <c r="N6812"/>
      <c r="O6812"/>
      <c r="P6812"/>
      <c r="Q6812"/>
      <c r="R6812"/>
      <c r="S6812"/>
      <c r="T6812"/>
      <c r="U6812"/>
      <c r="V6812"/>
      <c r="W6812"/>
      <c r="X6812"/>
      <c r="Y6812"/>
      <c r="Z6812"/>
      <c r="AA6812"/>
      <c r="AB6812"/>
      <c r="AC6812"/>
      <c r="AD6812"/>
      <c r="AE6812"/>
      <c r="AF6812"/>
      <c r="AG6812"/>
      <c r="AH6812"/>
      <c r="AI6812"/>
      <c r="AJ6812"/>
      <c r="AK6812"/>
      <c r="AL6812"/>
      <c r="AM6812"/>
      <c r="AN6812"/>
      <c r="AO6812"/>
      <c r="AP6812"/>
      <c r="AQ6812"/>
      <c r="AR6812"/>
      <c r="AS6812"/>
      <c r="AT6812"/>
      <c r="AU6812"/>
      <c r="AV6812"/>
      <c r="AW6812"/>
      <c r="AX6812"/>
      <c r="AY6812"/>
      <c r="AZ6812"/>
      <c r="BA6812"/>
      <c r="BB6812"/>
      <c r="BC6812"/>
      <c r="BD6812"/>
      <c r="BE6812"/>
      <c r="BF6812"/>
      <c r="BG6812"/>
      <c r="BH6812"/>
      <c r="BI6812"/>
      <c r="BJ6812"/>
      <c r="BK6812"/>
      <c r="BL6812"/>
      <c r="BM6812"/>
      <c r="BN6812"/>
      <c r="BO6812"/>
      <c r="BP6812"/>
      <c r="BQ6812"/>
      <c r="BR6812"/>
      <c r="BS6812"/>
      <c r="BT6812"/>
      <c r="BU6812"/>
      <c r="BV6812"/>
      <c r="BW6812"/>
      <c r="BX6812"/>
      <c r="BY6812"/>
      <c r="BZ6812"/>
      <c r="CA6812"/>
      <c r="CB6812"/>
      <c r="CC6812"/>
      <c r="CD6812"/>
      <c r="CE6812"/>
      <c r="CF6812"/>
      <c r="CG6812"/>
      <c r="CH6812"/>
      <c r="CI6812"/>
      <c r="CJ6812"/>
      <c r="CK6812"/>
      <c r="CL6812"/>
      <c r="CM6812"/>
      <c r="CN6812"/>
      <c r="CO6812"/>
      <c r="CP6812"/>
      <c r="CQ6812"/>
      <c r="CR6812"/>
      <c r="CS6812"/>
      <c r="CT6812"/>
      <c r="CU6812"/>
      <c r="CV6812"/>
    </row>
    <row r="6813" spans="10:100" x14ac:dyDescent="0.25">
      <c r="J6813"/>
      <c r="K6813"/>
      <c r="L6813"/>
      <c r="M6813"/>
      <c r="N6813"/>
      <c r="O6813"/>
      <c r="P6813"/>
      <c r="Q6813"/>
      <c r="R6813"/>
      <c r="S6813"/>
      <c r="T6813"/>
      <c r="U6813"/>
      <c r="V6813"/>
      <c r="W6813"/>
      <c r="X6813"/>
      <c r="Y6813"/>
      <c r="Z6813"/>
      <c r="AA6813"/>
      <c r="AB6813"/>
      <c r="AC6813"/>
      <c r="AD6813"/>
      <c r="AE6813"/>
      <c r="AF6813"/>
      <c r="AG6813"/>
      <c r="AH6813"/>
      <c r="AI6813"/>
      <c r="AJ6813"/>
      <c r="AK6813"/>
      <c r="AL6813"/>
      <c r="AM6813"/>
      <c r="AN6813"/>
      <c r="AO6813"/>
      <c r="AP6813"/>
      <c r="AQ6813"/>
      <c r="AR6813"/>
      <c r="AS6813"/>
      <c r="AT6813"/>
      <c r="AU6813"/>
      <c r="AV6813"/>
      <c r="AW6813"/>
      <c r="AX6813"/>
      <c r="AY6813"/>
      <c r="AZ6813"/>
      <c r="BA6813"/>
      <c r="BB6813"/>
      <c r="BC6813"/>
      <c r="BD6813"/>
      <c r="BE6813"/>
      <c r="BF6813"/>
      <c r="BG6813"/>
      <c r="BH6813"/>
      <c r="BI6813"/>
      <c r="BJ6813"/>
      <c r="BK6813"/>
      <c r="BL6813"/>
      <c r="BM6813"/>
      <c r="BN6813"/>
      <c r="BO6813"/>
      <c r="BP6813"/>
      <c r="BQ6813"/>
      <c r="BR6813"/>
      <c r="BS6813"/>
      <c r="BT6813"/>
      <c r="BU6813"/>
      <c r="BV6813"/>
      <c r="BW6813"/>
      <c r="BX6813"/>
      <c r="BY6813"/>
      <c r="BZ6813"/>
      <c r="CA6813"/>
      <c r="CB6813"/>
      <c r="CC6813"/>
      <c r="CD6813"/>
      <c r="CE6813"/>
      <c r="CF6813"/>
      <c r="CG6813"/>
      <c r="CH6813"/>
      <c r="CI6813"/>
      <c r="CJ6813"/>
      <c r="CK6813"/>
      <c r="CL6813"/>
      <c r="CM6813"/>
      <c r="CN6813"/>
      <c r="CO6813"/>
      <c r="CP6813"/>
      <c r="CQ6813"/>
      <c r="CR6813"/>
      <c r="CS6813"/>
      <c r="CT6813"/>
      <c r="CU6813"/>
      <c r="CV6813"/>
    </row>
    <row r="6814" spans="10:100" x14ac:dyDescent="0.25">
      <c r="J6814"/>
      <c r="K6814"/>
      <c r="L6814"/>
      <c r="M6814"/>
      <c r="N6814"/>
      <c r="O6814"/>
      <c r="P6814"/>
      <c r="Q6814"/>
      <c r="R6814"/>
      <c r="S6814"/>
      <c r="T6814"/>
      <c r="U6814"/>
      <c r="V6814"/>
      <c r="W6814"/>
      <c r="X6814"/>
      <c r="Y6814"/>
      <c r="Z6814"/>
      <c r="AA6814"/>
      <c r="AB6814"/>
      <c r="AC6814"/>
      <c r="AD6814"/>
      <c r="AE6814"/>
      <c r="AF6814"/>
      <c r="AG6814"/>
      <c r="AH6814"/>
      <c r="AI6814"/>
      <c r="AJ6814"/>
      <c r="AK6814"/>
      <c r="AL6814"/>
      <c r="AM6814"/>
      <c r="AN6814"/>
      <c r="AO6814"/>
      <c r="AP6814"/>
      <c r="AQ6814"/>
      <c r="AR6814"/>
      <c r="AS6814"/>
      <c r="AT6814"/>
      <c r="AU6814"/>
      <c r="AV6814"/>
      <c r="AW6814"/>
      <c r="AX6814"/>
      <c r="AY6814"/>
      <c r="AZ6814"/>
      <c r="BA6814"/>
      <c r="BB6814"/>
      <c r="BC6814"/>
      <c r="BD6814"/>
      <c r="BE6814"/>
      <c r="BF6814"/>
      <c r="BG6814"/>
      <c r="BH6814"/>
      <c r="BI6814"/>
      <c r="BJ6814"/>
      <c r="BK6814"/>
      <c r="BL6814"/>
      <c r="BM6814"/>
      <c r="BN6814"/>
      <c r="BO6814"/>
      <c r="BP6814"/>
      <c r="BQ6814"/>
      <c r="BR6814"/>
      <c r="BS6814"/>
      <c r="BT6814"/>
      <c r="BU6814"/>
      <c r="BV6814"/>
      <c r="BW6814"/>
      <c r="BX6814"/>
      <c r="BY6814"/>
      <c r="BZ6814"/>
      <c r="CA6814"/>
      <c r="CB6814"/>
      <c r="CC6814"/>
      <c r="CD6814"/>
      <c r="CE6814"/>
      <c r="CF6814"/>
      <c r="CG6814"/>
      <c r="CH6814"/>
      <c r="CI6814"/>
      <c r="CJ6814"/>
      <c r="CK6814"/>
      <c r="CL6814"/>
      <c r="CM6814"/>
      <c r="CN6814"/>
      <c r="CO6814"/>
      <c r="CP6814"/>
      <c r="CQ6814"/>
      <c r="CR6814"/>
      <c r="CS6814"/>
      <c r="CT6814"/>
      <c r="CU6814"/>
      <c r="CV6814"/>
    </row>
    <row r="6815" spans="10:100" x14ac:dyDescent="0.25">
      <c r="J6815"/>
      <c r="K6815"/>
      <c r="L6815"/>
      <c r="M6815"/>
      <c r="N6815"/>
      <c r="O6815"/>
      <c r="P6815"/>
      <c r="Q6815"/>
      <c r="R6815"/>
      <c r="S6815"/>
      <c r="T6815"/>
      <c r="U6815"/>
      <c r="V6815"/>
      <c r="W6815"/>
      <c r="X6815"/>
      <c r="Y6815"/>
      <c r="Z6815"/>
      <c r="AA6815"/>
      <c r="AB6815"/>
      <c r="AC6815"/>
      <c r="AD6815"/>
      <c r="AE6815"/>
      <c r="AF6815"/>
      <c r="AG6815"/>
      <c r="AH6815"/>
      <c r="AI6815"/>
      <c r="AJ6815"/>
      <c r="AK6815"/>
      <c r="AL6815"/>
      <c r="AM6815"/>
      <c r="AN6815"/>
      <c r="AO6815"/>
      <c r="AP6815"/>
      <c r="AQ6815"/>
      <c r="AR6815"/>
      <c r="AS6815"/>
      <c r="AT6815"/>
      <c r="AU6815"/>
      <c r="AV6815"/>
      <c r="AW6815"/>
      <c r="AX6815"/>
      <c r="AY6815"/>
      <c r="AZ6815"/>
      <c r="BA6815"/>
      <c r="BB6815"/>
      <c r="BC6815"/>
      <c r="BD6815"/>
      <c r="BE6815"/>
      <c r="BF6815"/>
      <c r="BG6815"/>
      <c r="BH6815"/>
      <c r="BI6815"/>
      <c r="BJ6815"/>
      <c r="BK6815"/>
      <c r="BL6815"/>
      <c r="BM6815"/>
      <c r="BN6815"/>
      <c r="BO6815"/>
      <c r="BP6815"/>
      <c r="BQ6815"/>
      <c r="BR6815"/>
      <c r="BS6815"/>
      <c r="BT6815"/>
      <c r="BU6815"/>
      <c r="BV6815"/>
      <c r="BW6815"/>
      <c r="BX6815"/>
      <c r="BY6815"/>
      <c r="BZ6815"/>
      <c r="CA6815"/>
      <c r="CB6815"/>
      <c r="CC6815"/>
      <c r="CD6815"/>
      <c r="CE6815"/>
      <c r="CF6815"/>
      <c r="CG6815"/>
      <c r="CH6815"/>
      <c r="CI6815"/>
      <c r="CJ6815"/>
      <c r="CK6815"/>
      <c r="CL6815"/>
      <c r="CM6815"/>
      <c r="CN6815"/>
      <c r="CO6815"/>
      <c r="CP6815"/>
      <c r="CQ6815"/>
      <c r="CR6815"/>
      <c r="CS6815"/>
      <c r="CT6815"/>
      <c r="CU6815"/>
      <c r="CV6815"/>
    </row>
    <row r="6816" spans="10:100" x14ac:dyDescent="0.25">
      <c r="J6816"/>
      <c r="K6816"/>
      <c r="L6816"/>
      <c r="M6816"/>
      <c r="N6816"/>
      <c r="O6816"/>
      <c r="P6816"/>
      <c r="Q6816"/>
      <c r="R6816"/>
      <c r="S6816"/>
      <c r="T6816"/>
      <c r="U6816"/>
      <c r="V6816"/>
      <c r="W6816"/>
      <c r="X6816"/>
      <c r="Y6816"/>
      <c r="Z6816"/>
      <c r="AA6816"/>
      <c r="AB6816"/>
      <c r="AC6816"/>
      <c r="AD6816"/>
      <c r="AE6816"/>
      <c r="AF6816"/>
      <c r="AG6816"/>
      <c r="AH6816"/>
      <c r="AI6816"/>
      <c r="AJ6816"/>
      <c r="AK6816"/>
      <c r="AL6816"/>
      <c r="AM6816"/>
      <c r="AN6816"/>
      <c r="AO6816"/>
      <c r="AP6816"/>
      <c r="AQ6816"/>
      <c r="AR6816"/>
      <c r="AS6816"/>
      <c r="AT6816"/>
      <c r="AU6816"/>
      <c r="AV6816"/>
      <c r="AW6816"/>
      <c r="AX6816"/>
      <c r="AY6816"/>
      <c r="AZ6816"/>
      <c r="BA6816"/>
      <c r="BB6816"/>
      <c r="BC6816"/>
      <c r="BD6816"/>
      <c r="BE6816"/>
      <c r="BF6816"/>
      <c r="BG6816"/>
      <c r="BH6816"/>
      <c r="BI6816"/>
      <c r="BJ6816"/>
      <c r="BK6816"/>
      <c r="BL6816"/>
      <c r="BM6816"/>
      <c r="BN6816"/>
      <c r="BO6816"/>
      <c r="BP6816"/>
      <c r="BQ6816"/>
      <c r="BR6816"/>
      <c r="BS6816"/>
      <c r="BT6816"/>
      <c r="BU6816"/>
      <c r="BV6816"/>
      <c r="BW6816"/>
      <c r="BX6816"/>
      <c r="BY6816"/>
      <c r="BZ6816"/>
      <c r="CA6816"/>
      <c r="CB6816"/>
      <c r="CC6816"/>
      <c r="CD6816"/>
      <c r="CE6816"/>
      <c r="CF6816"/>
      <c r="CG6816"/>
      <c r="CH6816"/>
      <c r="CI6816"/>
      <c r="CJ6816"/>
      <c r="CK6816"/>
      <c r="CL6816"/>
      <c r="CM6816"/>
      <c r="CN6816"/>
      <c r="CO6816"/>
      <c r="CP6816"/>
      <c r="CQ6816"/>
      <c r="CR6816"/>
      <c r="CS6816"/>
      <c r="CT6816"/>
      <c r="CU6816"/>
      <c r="CV6816"/>
    </row>
    <row r="6817" spans="10:100" x14ac:dyDescent="0.25">
      <c r="J6817"/>
      <c r="K6817"/>
      <c r="L6817"/>
      <c r="M6817"/>
      <c r="N6817"/>
      <c r="O6817"/>
      <c r="P6817"/>
      <c r="Q6817"/>
      <c r="R6817"/>
      <c r="S6817"/>
      <c r="T6817"/>
      <c r="U6817"/>
      <c r="V6817"/>
      <c r="W6817"/>
      <c r="X6817"/>
      <c r="Y6817"/>
      <c r="Z6817"/>
      <c r="AA6817"/>
      <c r="AB6817"/>
      <c r="AC6817"/>
      <c r="AD6817"/>
      <c r="AE6817"/>
      <c r="AF6817"/>
      <c r="AG6817"/>
      <c r="AH6817"/>
      <c r="AI6817"/>
      <c r="AJ6817"/>
      <c r="AK6817"/>
      <c r="AL6817"/>
      <c r="AM6817"/>
      <c r="AN6817"/>
      <c r="AO6817"/>
      <c r="AP6817"/>
      <c r="AQ6817"/>
      <c r="AR6817"/>
      <c r="AS6817"/>
      <c r="AT6817"/>
      <c r="AU6817"/>
      <c r="AV6817"/>
      <c r="AW6817"/>
      <c r="AX6817"/>
      <c r="AY6817"/>
      <c r="AZ6817"/>
      <c r="BA6817"/>
      <c r="BB6817"/>
      <c r="BC6817"/>
      <c r="BD6817"/>
      <c r="BE6817"/>
      <c r="BF6817"/>
      <c r="BG6817"/>
      <c r="BH6817"/>
      <c r="BI6817"/>
      <c r="BJ6817"/>
      <c r="BK6817"/>
      <c r="BL6817"/>
      <c r="BM6817"/>
      <c r="BN6817"/>
      <c r="BO6817"/>
      <c r="BP6817"/>
      <c r="BQ6817"/>
      <c r="BR6817"/>
      <c r="BS6817"/>
      <c r="BT6817"/>
      <c r="BU6817"/>
      <c r="BV6817"/>
      <c r="BW6817"/>
      <c r="BX6817"/>
      <c r="BY6817"/>
      <c r="BZ6817"/>
      <c r="CA6817"/>
      <c r="CB6817"/>
      <c r="CC6817"/>
      <c r="CD6817"/>
      <c r="CE6817"/>
      <c r="CF6817"/>
      <c r="CG6817"/>
      <c r="CH6817"/>
      <c r="CI6817"/>
      <c r="CJ6817"/>
      <c r="CK6817"/>
      <c r="CL6817"/>
      <c r="CM6817"/>
      <c r="CN6817"/>
      <c r="CO6817"/>
      <c r="CP6817"/>
      <c r="CQ6817"/>
      <c r="CR6817"/>
      <c r="CS6817"/>
      <c r="CT6817"/>
      <c r="CU6817"/>
      <c r="CV6817"/>
    </row>
    <row r="6818" spans="10:100" x14ac:dyDescent="0.25">
      <c r="J6818"/>
      <c r="K6818"/>
      <c r="L6818"/>
      <c r="M6818"/>
      <c r="N6818"/>
      <c r="O6818"/>
      <c r="P6818"/>
      <c r="Q6818"/>
      <c r="R6818"/>
      <c r="S6818"/>
      <c r="T6818"/>
      <c r="U6818"/>
      <c r="V6818"/>
      <c r="W6818"/>
      <c r="X6818"/>
      <c r="Y6818"/>
      <c r="Z6818"/>
      <c r="AA6818"/>
      <c r="AB6818"/>
      <c r="AC6818"/>
      <c r="AD6818"/>
      <c r="AE6818"/>
      <c r="AF6818"/>
      <c r="AG6818"/>
      <c r="AH6818"/>
      <c r="AI6818"/>
      <c r="AJ6818"/>
      <c r="AK6818"/>
      <c r="AL6818"/>
      <c r="AM6818"/>
      <c r="AN6818"/>
      <c r="AO6818"/>
      <c r="AP6818"/>
      <c r="AQ6818"/>
      <c r="AR6818"/>
      <c r="AS6818"/>
      <c r="AT6818"/>
      <c r="AU6818"/>
      <c r="AV6818"/>
      <c r="AW6818"/>
      <c r="AX6818"/>
      <c r="AY6818"/>
      <c r="AZ6818"/>
      <c r="BA6818"/>
      <c r="BB6818"/>
      <c r="BC6818"/>
      <c r="BD6818"/>
      <c r="BE6818"/>
      <c r="BF6818"/>
      <c r="BG6818"/>
      <c r="BH6818"/>
      <c r="BI6818"/>
      <c r="BJ6818"/>
      <c r="BK6818"/>
      <c r="BL6818"/>
      <c r="BM6818"/>
      <c r="BN6818"/>
      <c r="BO6818"/>
      <c r="BP6818"/>
      <c r="BQ6818"/>
      <c r="BR6818"/>
      <c r="BS6818"/>
      <c r="BT6818"/>
      <c r="BU6818"/>
      <c r="BV6818"/>
      <c r="BW6818"/>
      <c r="BX6818"/>
      <c r="BY6818"/>
      <c r="BZ6818"/>
      <c r="CA6818"/>
      <c r="CB6818"/>
      <c r="CC6818"/>
      <c r="CD6818"/>
      <c r="CE6818"/>
      <c r="CF6818"/>
      <c r="CG6818"/>
      <c r="CH6818"/>
      <c r="CI6818"/>
      <c r="CJ6818"/>
      <c r="CK6818"/>
      <c r="CL6818"/>
      <c r="CM6818"/>
      <c r="CN6818"/>
      <c r="CO6818"/>
      <c r="CP6818"/>
      <c r="CQ6818"/>
      <c r="CR6818"/>
      <c r="CS6818"/>
      <c r="CT6818"/>
      <c r="CU6818"/>
      <c r="CV6818"/>
    </row>
    <row r="6819" spans="10:100" x14ac:dyDescent="0.25">
      <c r="J6819"/>
      <c r="K6819"/>
      <c r="L6819"/>
      <c r="M6819"/>
      <c r="N6819"/>
      <c r="O6819"/>
      <c r="P6819"/>
      <c r="Q6819"/>
      <c r="R6819"/>
      <c r="S6819"/>
      <c r="T6819"/>
      <c r="U6819"/>
      <c r="V6819"/>
      <c r="W6819"/>
      <c r="X6819"/>
      <c r="Y6819"/>
      <c r="Z6819"/>
      <c r="AA6819"/>
      <c r="AB6819"/>
      <c r="AC6819"/>
      <c r="AD6819"/>
      <c r="AE6819"/>
      <c r="AF6819"/>
      <c r="AG6819"/>
      <c r="AH6819"/>
      <c r="AI6819"/>
      <c r="AJ6819"/>
      <c r="AK6819"/>
      <c r="AL6819"/>
      <c r="AM6819"/>
      <c r="AN6819"/>
      <c r="AO6819"/>
      <c r="AP6819"/>
      <c r="AQ6819"/>
      <c r="AR6819"/>
      <c r="AS6819"/>
      <c r="AT6819"/>
      <c r="AU6819"/>
      <c r="AV6819"/>
      <c r="AW6819"/>
      <c r="AX6819"/>
      <c r="AY6819"/>
      <c r="AZ6819"/>
      <c r="BA6819"/>
      <c r="BB6819"/>
      <c r="BC6819"/>
      <c r="BD6819"/>
      <c r="BE6819"/>
      <c r="BF6819"/>
      <c r="BG6819"/>
      <c r="BH6819"/>
      <c r="BI6819"/>
      <c r="BJ6819"/>
      <c r="BK6819"/>
      <c r="BL6819"/>
      <c r="BM6819"/>
      <c r="BN6819"/>
      <c r="BO6819"/>
      <c r="BP6819"/>
      <c r="BQ6819"/>
      <c r="BR6819"/>
      <c r="BS6819"/>
      <c r="BT6819"/>
      <c r="BU6819"/>
      <c r="BV6819"/>
      <c r="BW6819"/>
      <c r="BX6819"/>
      <c r="BY6819"/>
      <c r="BZ6819"/>
      <c r="CA6819"/>
      <c r="CB6819"/>
      <c r="CC6819"/>
      <c r="CD6819"/>
      <c r="CE6819"/>
      <c r="CF6819"/>
      <c r="CG6819"/>
      <c r="CH6819"/>
      <c r="CI6819"/>
      <c r="CJ6819"/>
      <c r="CK6819"/>
      <c r="CL6819"/>
      <c r="CM6819"/>
      <c r="CN6819"/>
      <c r="CO6819"/>
      <c r="CP6819"/>
      <c r="CQ6819"/>
      <c r="CR6819"/>
      <c r="CS6819"/>
      <c r="CT6819"/>
      <c r="CU6819"/>
      <c r="CV6819"/>
    </row>
    <row r="6820" spans="10:100" x14ac:dyDescent="0.25">
      <c r="J6820"/>
      <c r="K6820"/>
      <c r="L6820"/>
      <c r="M6820"/>
      <c r="N6820"/>
      <c r="O6820"/>
      <c r="P6820"/>
      <c r="Q6820"/>
      <c r="R6820"/>
      <c r="S6820"/>
      <c r="T6820"/>
      <c r="U6820"/>
      <c r="V6820"/>
      <c r="W6820"/>
      <c r="X6820"/>
      <c r="Y6820"/>
      <c r="Z6820"/>
      <c r="AA6820"/>
      <c r="AB6820"/>
      <c r="AC6820"/>
      <c r="AD6820"/>
      <c r="AE6820"/>
      <c r="AF6820"/>
      <c r="AG6820"/>
      <c r="AH6820"/>
      <c r="AI6820"/>
      <c r="AJ6820"/>
      <c r="AK6820"/>
      <c r="AL6820"/>
      <c r="AM6820"/>
      <c r="AN6820"/>
      <c r="AO6820"/>
      <c r="AP6820"/>
      <c r="AQ6820"/>
      <c r="AR6820"/>
      <c r="AS6820"/>
      <c r="AT6820"/>
      <c r="AU6820"/>
      <c r="AV6820"/>
      <c r="AW6820"/>
      <c r="AX6820"/>
      <c r="AY6820"/>
      <c r="AZ6820"/>
      <c r="BA6820"/>
      <c r="BB6820"/>
      <c r="BC6820"/>
      <c r="BD6820"/>
      <c r="BE6820"/>
      <c r="BF6820"/>
      <c r="BG6820"/>
      <c r="BH6820"/>
      <c r="BI6820"/>
      <c r="BJ6820"/>
      <c r="BK6820"/>
      <c r="BL6820"/>
      <c r="BM6820"/>
      <c r="BN6820"/>
      <c r="BO6820"/>
      <c r="BP6820"/>
      <c r="BQ6820"/>
      <c r="BR6820"/>
      <c r="BS6820"/>
      <c r="BT6820"/>
      <c r="BU6820"/>
      <c r="BV6820"/>
      <c r="BW6820"/>
      <c r="BX6820"/>
      <c r="BY6820"/>
      <c r="BZ6820"/>
      <c r="CA6820"/>
      <c r="CB6820"/>
      <c r="CC6820"/>
      <c r="CD6820"/>
      <c r="CE6820"/>
      <c r="CF6820"/>
      <c r="CG6820"/>
      <c r="CH6820"/>
      <c r="CI6820"/>
      <c r="CJ6820"/>
      <c r="CK6820"/>
      <c r="CL6820"/>
      <c r="CM6820"/>
      <c r="CN6820"/>
      <c r="CO6820"/>
      <c r="CP6820"/>
      <c r="CQ6820"/>
      <c r="CR6820"/>
      <c r="CS6820"/>
      <c r="CT6820"/>
      <c r="CU6820"/>
      <c r="CV6820"/>
    </row>
    <row r="6821" spans="10:100" x14ac:dyDescent="0.25">
      <c r="J6821"/>
      <c r="K6821"/>
      <c r="L6821"/>
      <c r="M6821"/>
      <c r="N6821"/>
      <c r="O6821"/>
      <c r="P6821"/>
      <c r="Q6821"/>
      <c r="R6821"/>
      <c r="S6821"/>
      <c r="T6821"/>
      <c r="U6821"/>
      <c r="V6821"/>
      <c r="W6821"/>
      <c r="X6821"/>
      <c r="Y6821"/>
      <c r="Z6821"/>
      <c r="AA6821"/>
      <c r="AB6821"/>
      <c r="AC6821"/>
      <c r="AD6821"/>
      <c r="AE6821"/>
      <c r="AF6821"/>
      <c r="AG6821"/>
      <c r="AH6821"/>
      <c r="AI6821"/>
      <c r="AJ6821"/>
      <c r="AK6821"/>
      <c r="AL6821"/>
      <c r="AM6821"/>
      <c r="AN6821"/>
      <c r="AO6821"/>
      <c r="AP6821"/>
      <c r="AQ6821"/>
      <c r="AR6821"/>
      <c r="AS6821"/>
      <c r="AT6821"/>
      <c r="AU6821"/>
      <c r="AV6821"/>
      <c r="AW6821"/>
      <c r="AX6821"/>
      <c r="AY6821"/>
      <c r="AZ6821"/>
      <c r="BA6821"/>
      <c r="BB6821"/>
      <c r="BC6821"/>
      <c r="BD6821"/>
      <c r="BE6821"/>
      <c r="BF6821"/>
      <c r="BG6821"/>
      <c r="BH6821"/>
      <c r="BI6821"/>
      <c r="BJ6821"/>
      <c r="BK6821"/>
      <c r="BL6821"/>
      <c r="BM6821"/>
      <c r="BN6821"/>
      <c r="BO6821"/>
      <c r="BP6821"/>
      <c r="BQ6821"/>
      <c r="BR6821"/>
      <c r="BS6821"/>
      <c r="BT6821"/>
      <c r="BU6821"/>
      <c r="BV6821"/>
      <c r="BW6821"/>
      <c r="BX6821"/>
      <c r="BY6821"/>
      <c r="BZ6821"/>
      <c r="CA6821"/>
      <c r="CB6821"/>
      <c r="CC6821"/>
      <c r="CD6821"/>
      <c r="CE6821"/>
      <c r="CF6821"/>
      <c r="CG6821"/>
      <c r="CH6821"/>
      <c r="CI6821"/>
      <c r="CJ6821"/>
      <c r="CK6821"/>
      <c r="CL6821"/>
      <c r="CM6821"/>
      <c r="CN6821"/>
      <c r="CO6821"/>
      <c r="CP6821"/>
      <c r="CQ6821"/>
      <c r="CR6821"/>
      <c r="CS6821"/>
      <c r="CT6821"/>
      <c r="CU6821"/>
      <c r="CV6821"/>
    </row>
    <row r="6822" spans="10:100" x14ac:dyDescent="0.25">
      <c r="J6822"/>
      <c r="K6822"/>
      <c r="L6822"/>
      <c r="M6822"/>
      <c r="N6822"/>
      <c r="O6822"/>
      <c r="P6822"/>
      <c r="Q6822"/>
      <c r="R6822"/>
      <c r="S6822"/>
      <c r="T6822"/>
      <c r="U6822"/>
      <c r="V6822"/>
      <c r="W6822"/>
      <c r="X6822"/>
      <c r="Y6822"/>
      <c r="Z6822"/>
      <c r="AA6822"/>
      <c r="AB6822"/>
      <c r="AC6822"/>
      <c r="AD6822"/>
      <c r="AE6822"/>
      <c r="AF6822"/>
      <c r="AG6822"/>
      <c r="AH6822"/>
      <c r="AI6822"/>
      <c r="AJ6822"/>
      <c r="AK6822"/>
      <c r="AL6822"/>
      <c r="AM6822"/>
      <c r="AN6822"/>
      <c r="AO6822"/>
      <c r="AP6822"/>
      <c r="AQ6822"/>
      <c r="AR6822"/>
      <c r="AS6822"/>
      <c r="AT6822"/>
      <c r="AU6822"/>
      <c r="AV6822"/>
      <c r="AW6822"/>
      <c r="AX6822"/>
      <c r="AY6822"/>
      <c r="AZ6822"/>
      <c r="BA6822"/>
      <c r="BB6822"/>
      <c r="BC6822"/>
      <c r="BD6822"/>
      <c r="BE6822"/>
      <c r="BF6822"/>
      <c r="BG6822"/>
      <c r="BH6822"/>
      <c r="BI6822"/>
      <c r="BJ6822"/>
      <c r="BK6822"/>
      <c r="BL6822"/>
      <c r="BM6822"/>
      <c r="BN6822"/>
      <c r="BO6822"/>
      <c r="BP6822"/>
      <c r="BQ6822"/>
      <c r="BR6822"/>
      <c r="BS6822"/>
      <c r="BT6822"/>
      <c r="BU6822"/>
      <c r="BV6822"/>
      <c r="BW6822"/>
      <c r="BX6822"/>
      <c r="BY6822"/>
      <c r="BZ6822"/>
      <c r="CA6822"/>
      <c r="CB6822"/>
      <c r="CC6822"/>
      <c r="CD6822"/>
      <c r="CE6822"/>
      <c r="CF6822"/>
      <c r="CG6822"/>
      <c r="CH6822"/>
      <c r="CI6822"/>
      <c r="CJ6822"/>
      <c r="CK6822"/>
      <c r="CL6822"/>
      <c r="CM6822"/>
      <c r="CN6822"/>
      <c r="CO6822"/>
      <c r="CP6822"/>
      <c r="CQ6822"/>
      <c r="CR6822"/>
      <c r="CS6822"/>
      <c r="CT6822"/>
      <c r="CU6822"/>
      <c r="CV6822"/>
    </row>
    <row r="6823" spans="10:100" x14ac:dyDescent="0.25">
      <c r="J6823"/>
      <c r="K6823"/>
      <c r="L6823"/>
      <c r="M6823"/>
      <c r="N6823"/>
      <c r="O6823"/>
      <c r="P6823"/>
      <c r="Q6823"/>
      <c r="R6823"/>
      <c r="S6823"/>
      <c r="T6823"/>
      <c r="U6823"/>
      <c r="V6823"/>
      <c r="W6823"/>
      <c r="X6823"/>
      <c r="Y6823"/>
      <c r="Z6823"/>
      <c r="AA6823"/>
      <c r="AB6823"/>
      <c r="AC6823"/>
      <c r="AD6823"/>
      <c r="AE6823"/>
      <c r="AF6823"/>
      <c r="AG6823"/>
      <c r="AH6823"/>
      <c r="AI6823"/>
      <c r="AJ6823"/>
      <c r="AK6823"/>
      <c r="AL6823"/>
      <c r="AM6823"/>
      <c r="AN6823"/>
      <c r="AO6823"/>
      <c r="AP6823"/>
      <c r="AQ6823"/>
      <c r="AR6823"/>
      <c r="AS6823"/>
      <c r="AT6823"/>
      <c r="AU6823"/>
      <c r="AV6823"/>
      <c r="AW6823"/>
      <c r="AX6823"/>
      <c r="AY6823"/>
      <c r="AZ6823"/>
      <c r="BA6823"/>
      <c r="BB6823"/>
      <c r="BC6823"/>
      <c r="BD6823"/>
      <c r="BE6823"/>
      <c r="BF6823"/>
      <c r="BG6823"/>
      <c r="BH6823"/>
      <c r="BI6823"/>
      <c r="BJ6823"/>
      <c r="BK6823"/>
      <c r="BL6823"/>
      <c r="BM6823"/>
      <c r="BN6823"/>
      <c r="BO6823"/>
      <c r="BP6823"/>
      <c r="BQ6823"/>
      <c r="BR6823"/>
      <c r="BS6823"/>
      <c r="BT6823"/>
      <c r="BU6823"/>
      <c r="BV6823"/>
      <c r="BW6823"/>
      <c r="BX6823"/>
      <c r="BY6823"/>
      <c r="BZ6823"/>
      <c r="CA6823"/>
      <c r="CB6823"/>
      <c r="CC6823"/>
      <c r="CD6823"/>
      <c r="CE6823"/>
      <c r="CF6823"/>
      <c r="CG6823"/>
      <c r="CH6823"/>
      <c r="CI6823"/>
      <c r="CJ6823"/>
      <c r="CK6823"/>
      <c r="CL6823"/>
      <c r="CM6823"/>
      <c r="CN6823"/>
      <c r="CO6823"/>
      <c r="CP6823"/>
      <c r="CQ6823"/>
      <c r="CR6823"/>
      <c r="CS6823"/>
      <c r="CT6823"/>
      <c r="CU6823"/>
      <c r="CV6823"/>
    </row>
    <row r="6824" spans="10:100" x14ac:dyDescent="0.25">
      <c r="J6824"/>
      <c r="K6824"/>
      <c r="L6824"/>
      <c r="M6824"/>
      <c r="N6824"/>
      <c r="O6824"/>
      <c r="P6824"/>
      <c r="Q6824"/>
      <c r="R6824"/>
      <c r="S6824"/>
      <c r="T6824"/>
      <c r="U6824"/>
      <c r="V6824"/>
      <c r="W6824"/>
      <c r="X6824"/>
      <c r="Y6824"/>
      <c r="Z6824"/>
      <c r="AA6824"/>
      <c r="AB6824"/>
      <c r="AC6824"/>
      <c r="AD6824"/>
      <c r="AE6824"/>
      <c r="AF6824"/>
      <c r="AG6824"/>
      <c r="AH6824"/>
      <c r="AI6824"/>
      <c r="AJ6824"/>
      <c r="AK6824"/>
      <c r="AL6824"/>
      <c r="AM6824"/>
      <c r="AN6824"/>
      <c r="AO6824"/>
      <c r="AP6824"/>
      <c r="AQ6824"/>
      <c r="AR6824"/>
      <c r="AS6824"/>
      <c r="AT6824"/>
      <c r="AU6824"/>
      <c r="AV6824"/>
      <c r="AW6824"/>
      <c r="AX6824"/>
      <c r="AY6824"/>
      <c r="AZ6824"/>
      <c r="BA6824"/>
      <c r="BB6824"/>
      <c r="BC6824"/>
      <c r="BD6824"/>
      <c r="BE6824"/>
      <c r="BF6824"/>
      <c r="BG6824"/>
      <c r="BH6824"/>
      <c r="BI6824"/>
      <c r="BJ6824"/>
      <c r="BK6824"/>
      <c r="BL6824"/>
      <c r="BM6824"/>
      <c r="BN6824"/>
      <c r="BO6824"/>
      <c r="BP6824"/>
      <c r="BQ6824"/>
      <c r="BR6824"/>
      <c r="BS6824"/>
      <c r="BT6824"/>
      <c r="BU6824"/>
      <c r="BV6824"/>
      <c r="BW6824"/>
      <c r="BX6824"/>
      <c r="BY6824"/>
      <c r="BZ6824"/>
      <c r="CA6824"/>
      <c r="CB6824"/>
      <c r="CC6824"/>
      <c r="CD6824"/>
      <c r="CE6824"/>
      <c r="CF6824"/>
      <c r="CG6824"/>
      <c r="CH6824"/>
      <c r="CI6824"/>
      <c r="CJ6824"/>
      <c r="CK6824"/>
      <c r="CL6824"/>
      <c r="CM6824"/>
      <c r="CN6824"/>
      <c r="CO6824"/>
      <c r="CP6824"/>
      <c r="CQ6824"/>
      <c r="CR6824"/>
      <c r="CS6824"/>
      <c r="CT6824"/>
      <c r="CU6824"/>
      <c r="CV6824"/>
    </row>
    <row r="6825" spans="10:100" x14ac:dyDescent="0.25">
      <c r="J6825"/>
      <c r="K6825"/>
      <c r="L6825"/>
      <c r="M6825"/>
      <c r="N6825"/>
      <c r="O6825"/>
      <c r="P6825"/>
      <c r="Q6825"/>
      <c r="R6825"/>
      <c r="S6825"/>
      <c r="T6825"/>
      <c r="U6825"/>
      <c r="V6825"/>
      <c r="W6825"/>
      <c r="X6825"/>
      <c r="Y6825"/>
      <c r="Z6825"/>
      <c r="AA6825"/>
      <c r="AB6825"/>
      <c r="AC6825"/>
      <c r="AD6825"/>
      <c r="AE6825"/>
      <c r="AF6825"/>
      <c r="AG6825"/>
      <c r="AH6825"/>
      <c r="AI6825"/>
      <c r="AJ6825"/>
      <c r="AK6825"/>
      <c r="AL6825"/>
      <c r="AM6825"/>
      <c r="AN6825"/>
      <c r="AO6825"/>
      <c r="AP6825"/>
      <c r="AQ6825"/>
      <c r="AR6825"/>
      <c r="AS6825"/>
      <c r="AT6825"/>
      <c r="AU6825"/>
      <c r="AV6825"/>
      <c r="AW6825"/>
      <c r="AX6825"/>
      <c r="AY6825"/>
      <c r="AZ6825"/>
      <c r="BA6825"/>
      <c r="BB6825"/>
      <c r="BC6825"/>
      <c r="BD6825"/>
      <c r="BE6825"/>
      <c r="BF6825"/>
      <c r="BG6825"/>
      <c r="BH6825"/>
      <c r="BI6825"/>
      <c r="BJ6825"/>
      <c r="BK6825"/>
      <c r="BL6825"/>
      <c r="BM6825"/>
      <c r="BN6825"/>
      <c r="BO6825"/>
      <c r="BP6825"/>
      <c r="BQ6825"/>
      <c r="BR6825"/>
      <c r="BS6825"/>
      <c r="BT6825"/>
      <c r="BU6825"/>
      <c r="BV6825"/>
      <c r="BW6825"/>
      <c r="BX6825"/>
      <c r="BY6825"/>
      <c r="BZ6825"/>
      <c r="CA6825"/>
      <c r="CB6825"/>
      <c r="CC6825"/>
      <c r="CD6825"/>
      <c r="CE6825"/>
      <c r="CF6825"/>
      <c r="CG6825"/>
      <c r="CH6825"/>
      <c r="CI6825"/>
      <c r="CJ6825"/>
      <c r="CK6825"/>
      <c r="CL6825"/>
      <c r="CM6825"/>
      <c r="CN6825"/>
      <c r="CO6825"/>
      <c r="CP6825"/>
      <c r="CQ6825"/>
      <c r="CR6825"/>
      <c r="CS6825"/>
      <c r="CT6825"/>
      <c r="CU6825"/>
      <c r="CV6825"/>
    </row>
    <row r="6826" spans="10:100" x14ac:dyDescent="0.25">
      <c r="J6826"/>
      <c r="K6826"/>
      <c r="L6826"/>
      <c r="M6826"/>
      <c r="N6826"/>
      <c r="O6826"/>
      <c r="P6826"/>
      <c r="Q6826"/>
      <c r="R6826"/>
      <c r="S6826"/>
      <c r="T6826"/>
      <c r="U6826"/>
      <c r="V6826"/>
      <c r="W6826"/>
      <c r="X6826"/>
      <c r="Y6826"/>
      <c r="Z6826"/>
      <c r="AA6826"/>
      <c r="AB6826"/>
      <c r="AC6826"/>
      <c r="AD6826"/>
      <c r="AE6826"/>
      <c r="AF6826"/>
      <c r="AG6826"/>
      <c r="AH6826"/>
      <c r="AI6826"/>
      <c r="AJ6826"/>
      <c r="AK6826"/>
      <c r="AL6826"/>
      <c r="AM6826"/>
      <c r="AN6826"/>
      <c r="AO6826"/>
      <c r="AP6826"/>
      <c r="AQ6826"/>
      <c r="AR6826"/>
      <c r="AS6826"/>
      <c r="AT6826"/>
      <c r="AU6826"/>
      <c r="AV6826"/>
      <c r="AW6826"/>
      <c r="AX6826"/>
      <c r="AY6826"/>
      <c r="AZ6826"/>
      <c r="BA6826"/>
      <c r="BB6826"/>
      <c r="BC6826"/>
      <c r="BD6826"/>
      <c r="BE6826"/>
      <c r="BF6826"/>
      <c r="BG6826"/>
      <c r="BH6826"/>
      <c r="BI6826"/>
      <c r="BJ6826"/>
      <c r="BK6826"/>
      <c r="BL6826"/>
      <c r="BM6826"/>
      <c r="BN6826"/>
      <c r="BO6826"/>
      <c r="BP6826"/>
      <c r="BQ6826"/>
      <c r="BR6826"/>
      <c r="BS6826"/>
      <c r="BT6826"/>
      <c r="BU6826"/>
      <c r="BV6826"/>
      <c r="BW6826"/>
      <c r="BX6826"/>
      <c r="BY6826"/>
      <c r="BZ6826"/>
      <c r="CA6826"/>
      <c r="CB6826"/>
      <c r="CC6826"/>
      <c r="CD6826"/>
      <c r="CE6826"/>
      <c r="CF6826"/>
      <c r="CG6826"/>
      <c r="CH6826"/>
      <c r="CI6826"/>
      <c r="CJ6826"/>
      <c r="CK6826"/>
      <c r="CL6826"/>
      <c r="CM6826"/>
      <c r="CN6826"/>
      <c r="CO6826"/>
      <c r="CP6826"/>
      <c r="CQ6826"/>
      <c r="CR6826"/>
      <c r="CS6826"/>
      <c r="CT6826"/>
      <c r="CU6826"/>
      <c r="CV6826"/>
    </row>
    <row r="6827" spans="10:100" x14ac:dyDescent="0.25">
      <c r="J6827"/>
      <c r="K6827"/>
      <c r="L6827"/>
      <c r="M6827"/>
      <c r="N6827"/>
      <c r="O6827"/>
      <c r="P6827"/>
      <c r="Q6827"/>
      <c r="R6827"/>
      <c r="S6827"/>
      <c r="T6827"/>
      <c r="U6827"/>
      <c r="V6827"/>
      <c r="W6827"/>
      <c r="X6827"/>
      <c r="Y6827"/>
      <c r="Z6827"/>
      <c r="AA6827"/>
      <c r="AB6827"/>
      <c r="AC6827"/>
      <c r="AD6827"/>
      <c r="AE6827"/>
      <c r="AF6827"/>
      <c r="AG6827"/>
      <c r="AH6827"/>
      <c r="AI6827"/>
      <c r="AJ6827"/>
      <c r="AK6827"/>
      <c r="AL6827"/>
      <c r="AM6827"/>
      <c r="AN6827"/>
      <c r="AO6827"/>
      <c r="AP6827"/>
      <c r="AQ6827"/>
      <c r="AR6827"/>
      <c r="AS6827"/>
      <c r="AT6827"/>
      <c r="AU6827"/>
      <c r="AV6827"/>
      <c r="AW6827"/>
      <c r="AX6827"/>
      <c r="AY6827"/>
      <c r="AZ6827"/>
      <c r="BA6827"/>
      <c r="BB6827"/>
      <c r="BC6827"/>
      <c r="BD6827"/>
      <c r="BE6827"/>
      <c r="BF6827"/>
      <c r="BG6827"/>
      <c r="BH6827"/>
      <c r="BI6827"/>
      <c r="BJ6827"/>
      <c r="BK6827"/>
      <c r="BL6827"/>
      <c r="BM6827"/>
      <c r="BN6827"/>
      <c r="BO6827"/>
      <c r="BP6827"/>
      <c r="BQ6827"/>
      <c r="BR6827"/>
      <c r="BS6827"/>
      <c r="BT6827"/>
      <c r="BU6827"/>
      <c r="BV6827"/>
      <c r="BW6827"/>
      <c r="BX6827"/>
      <c r="BY6827"/>
      <c r="BZ6827"/>
      <c r="CA6827"/>
      <c r="CB6827"/>
      <c r="CC6827"/>
      <c r="CD6827"/>
      <c r="CE6827"/>
      <c r="CF6827"/>
      <c r="CG6827"/>
      <c r="CH6827"/>
      <c r="CI6827"/>
      <c r="CJ6827"/>
      <c r="CK6827"/>
      <c r="CL6827"/>
      <c r="CM6827"/>
      <c r="CN6827"/>
      <c r="CO6827"/>
      <c r="CP6827"/>
      <c r="CQ6827"/>
      <c r="CR6827"/>
      <c r="CS6827"/>
      <c r="CT6827"/>
      <c r="CU6827"/>
      <c r="CV6827"/>
    </row>
    <row r="6828" spans="10:100" x14ac:dyDescent="0.25">
      <c r="J6828"/>
      <c r="K6828"/>
      <c r="L6828"/>
      <c r="M6828"/>
      <c r="N6828"/>
      <c r="O6828"/>
      <c r="P6828"/>
      <c r="Q6828"/>
      <c r="R6828"/>
      <c r="S6828"/>
      <c r="T6828"/>
      <c r="U6828"/>
      <c r="V6828"/>
      <c r="W6828"/>
      <c r="X6828"/>
      <c r="Y6828"/>
      <c r="Z6828"/>
      <c r="AA6828"/>
      <c r="AB6828"/>
      <c r="AC6828"/>
      <c r="AD6828"/>
      <c r="AE6828"/>
      <c r="AF6828"/>
      <c r="AG6828"/>
      <c r="AH6828"/>
      <c r="AI6828"/>
      <c r="AJ6828"/>
      <c r="AK6828"/>
      <c r="AL6828"/>
      <c r="AM6828"/>
      <c r="AN6828"/>
      <c r="AO6828"/>
      <c r="AP6828"/>
      <c r="AQ6828"/>
      <c r="AR6828"/>
      <c r="AS6828"/>
      <c r="AT6828"/>
      <c r="AU6828"/>
      <c r="AV6828"/>
      <c r="AW6828"/>
      <c r="AX6828"/>
      <c r="AY6828"/>
      <c r="AZ6828"/>
      <c r="BA6828"/>
      <c r="BB6828"/>
      <c r="BC6828"/>
      <c r="BD6828"/>
      <c r="BE6828"/>
      <c r="BF6828"/>
      <c r="BG6828"/>
      <c r="BH6828"/>
      <c r="BI6828"/>
      <c r="BJ6828"/>
      <c r="BK6828"/>
      <c r="BL6828"/>
      <c r="BM6828"/>
      <c r="BN6828"/>
      <c r="BO6828"/>
      <c r="BP6828"/>
      <c r="BQ6828"/>
      <c r="BR6828"/>
      <c r="BS6828"/>
      <c r="BT6828"/>
      <c r="BU6828"/>
      <c r="BV6828"/>
      <c r="BW6828"/>
      <c r="BX6828"/>
      <c r="BY6828"/>
      <c r="BZ6828"/>
      <c r="CA6828"/>
      <c r="CB6828"/>
      <c r="CC6828"/>
      <c r="CD6828"/>
      <c r="CE6828"/>
      <c r="CF6828"/>
      <c r="CG6828"/>
      <c r="CH6828"/>
      <c r="CI6828"/>
      <c r="CJ6828"/>
      <c r="CK6828"/>
      <c r="CL6828"/>
      <c r="CM6828"/>
      <c r="CN6828"/>
      <c r="CO6828"/>
      <c r="CP6828"/>
      <c r="CQ6828"/>
      <c r="CR6828"/>
      <c r="CS6828"/>
      <c r="CT6828"/>
      <c r="CU6828"/>
      <c r="CV6828"/>
    </row>
    <row r="6829" spans="10:100" x14ac:dyDescent="0.25">
      <c r="J6829"/>
      <c r="K6829"/>
      <c r="L6829"/>
      <c r="M6829"/>
      <c r="N6829"/>
      <c r="O6829"/>
      <c r="P6829"/>
      <c r="Q6829"/>
      <c r="R6829"/>
      <c r="S6829"/>
      <c r="T6829"/>
      <c r="U6829"/>
      <c r="V6829"/>
      <c r="W6829"/>
      <c r="X6829"/>
      <c r="Y6829"/>
      <c r="Z6829"/>
      <c r="AA6829"/>
      <c r="AB6829"/>
      <c r="AC6829"/>
      <c r="AD6829"/>
      <c r="AE6829"/>
      <c r="AF6829"/>
      <c r="AG6829"/>
      <c r="AH6829"/>
      <c r="AI6829"/>
      <c r="AJ6829"/>
      <c r="AK6829"/>
      <c r="AL6829"/>
      <c r="AM6829"/>
      <c r="AN6829"/>
      <c r="AO6829"/>
      <c r="AP6829"/>
      <c r="AQ6829"/>
      <c r="AR6829"/>
      <c r="AS6829"/>
      <c r="AT6829"/>
      <c r="AU6829"/>
      <c r="AV6829"/>
      <c r="AW6829"/>
      <c r="AX6829"/>
      <c r="AY6829"/>
      <c r="AZ6829"/>
      <c r="BA6829"/>
      <c r="BB6829"/>
      <c r="BC6829"/>
      <c r="BD6829"/>
      <c r="BE6829"/>
      <c r="BF6829"/>
      <c r="BG6829"/>
      <c r="BH6829"/>
      <c r="BI6829"/>
      <c r="BJ6829"/>
      <c r="BK6829"/>
      <c r="BL6829"/>
      <c r="BM6829"/>
      <c r="BN6829"/>
      <c r="BO6829"/>
      <c r="BP6829"/>
      <c r="BQ6829"/>
      <c r="BR6829"/>
      <c r="BS6829"/>
      <c r="BT6829"/>
      <c r="BU6829"/>
      <c r="BV6829"/>
      <c r="BW6829"/>
      <c r="BX6829"/>
      <c r="BY6829"/>
      <c r="BZ6829"/>
      <c r="CA6829"/>
      <c r="CB6829"/>
      <c r="CC6829"/>
      <c r="CD6829"/>
      <c r="CE6829"/>
      <c r="CF6829"/>
      <c r="CG6829"/>
      <c r="CH6829"/>
      <c r="CI6829"/>
      <c r="CJ6829"/>
      <c r="CK6829"/>
      <c r="CL6829"/>
      <c r="CM6829"/>
      <c r="CN6829"/>
      <c r="CO6829"/>
      <c r="CP6829"/>
      <c r="CQ6829"/>
      <c r="CR6829"/>
      <c r="CS6829"/>
      <c r="CT6829"/>
      <c r="CU6829"/>
      <c r="CV6829"/>
    </row>
    <row r="6830" spans="10:100" x14ac:dyDescent="0.25">
      <c r="J6830"/>
      <c r="K6830"/>
      <c r="L6830"/>
      <c r="M6830"/>
      <c r="N6830"/>
      <c r="O6830"/>
      <c r="P6830"/>
      <c r="Q6830"/>
      <c r="R6830"/>
      <c r="S6830"/>
      <c r="T6830"/>
      <c r="U6830"/>
      <c r="V6830"/>
      <c r="W6830"/>
      <c r="X6830"/>
      <c r="Y6830"/>
      <c r="Z6830"/>
      <c r="AA6830"/>
      <c r="AB6830"/>
      <c r="AC6830"/>
      <c r="AD6830"/>
      <c r="AE6830"/>
      <c r="AF6830"/>
      <c r="AG6830"/>
      <c r="AH6830"/>
      <c r="AI6830"/>
      <c r="AJ6830"/>
      <c r="AK6830"/>
      <c r="AL6830"/>
      <c r="AM6830"/>
      <c r="AN6830"/>
      <c r="AO6830"/>
      <c r="AP6830"/>
      <c r="AQ6830"/>
      <c r="AR6830"/>
      <c r="AS6830"/>
      <c r="AT6830"/>
      <c r="AU6830"/>
      <c r="AV6830"/>
      <c r="AW6830"/>
      <c r="AX6830"/>
      <c r="AY6830"/>
      <c r="AZ6830"/>
      <c r="BA6830"/>
      <c r="BB6830"/>
      <c r="BC6830"/>
      <c r="BD6830"/>
      <c r="BE6830"/>
      <c r="BF6830"/>
      <c r="BG6830"/>
      <c r="BH6830"/>
      <c r="BI6830"/>
      <c r="BJ6830"/>
      <c r="BK6830"/>
      <c r="BL6830"/>
      <c r="BM6830"/>
      <c r="BN6830"/>
      <c r="BO6830"/>
      <c r="BP6830"/>
      <c r="BQ6830"/>
      <c r="BR6830"/>
      <c r="BS6830"/>
      <c r="BT6830"/>
      <c r="BU6830"/>
      <c r="BV6830"/>
      <c r="BW6830"/>
      <c r="BX6830"/>
      <c r="BY6830"/>
      <c r="BZ6830"/>
      <c r="CA6830"/>
      <c r="CB6830"/>
      <c r="CC6830"/>
      <c r="CD6830"/>
      <c r="CE6830"/>
      <c r="CF6830"/>
      <c r="CG6830"/>
      <c r="CH6830"/>
      <c r="CI6830"/>
      <c r="CJ6830"/>
      <c r="CK6830"/>
      <c r="CL6830"/>
      <c r="CM6830"/>
      <c r="CN6830"/>
      <c r="CO6830"/>
      <c r="CP6830"/>
      <c r="CQ6830"/>
      <c r="CR6830"/>
      <c r="CS6830"/>
      <c r="CT6830"/>
      <c r="CU6830"/>
      <c r="CV6830"/>
    </row>
    <row r="6831" spans="10:100" x14ac:dyDescent="0.25">
      <c r="J6831"/>
      <c r="K6831"/>
      <c r="L6831"/>
      <c r="M6831"/>
      <c r="N6831"/>
      <c r="O6831"/>
      <c r="P6831"/>
      <c r="Q6831"/>
      <c r="R6831"/>
      <c r="S6831"/>
      <c r="T6831"/>
      <c r="U6831"/>
      <c r="V6831"/>
      <c r="W6831"/>
      <c r="X6831"/>
      <c r="Y6831"/>
      <c r="Z6831"/>
      <c r="AA6831"/>
      <c r="AB6831"/>
      <c r="AC6831"/>
      <c r="AD6831"/>
      <c r="AE6831"/>
      <c r="AF6831"/>
      <c r="AG6831"/>
      <c r="AH6831"/>
      <c r="AI6831"/>
      <c r="AJ6831"/>
      <c r="AK6831"/>
      <c r="AL6831"/>
      <c r="AM6831"/>
      <c r="AN6831"/>
      <c r="AO6831"/>
      <c r="AP6831"/>
      <c r="AQ6831"/>
      <c r="AR6831"/>
      <c r="AS6831"/>
      <c r="AT6831"/>
      <c r="AU6831"/>
      <c r="AV6831"/>
      <c r="AW6831"/>
      <c r="AX6831"/>
      <c r="AY6831"/>
      <c r="AZ6831"/>
      <c r="BA6831"/>
      <c r="BB6831"/>
      <c r="BC6831"/>
      <c r="BD6831"/>
      <c r="BE6831"/>
      <c r="BF6831"/>
      <c r="BG6831"/>
      <c r="BH6831"/>
      <c r="BI6831"/>
      <c r="BJ6831"/>
      <c r="BK6831"/>
      <c r="BL6831"/>
      <c r="BM6831"/>
      <c r="BN6831"/>
      <c r="BO6831"/>
      <c r="BP6831"/>
      <c r="BQ6831"/>
      <c r="BR6831"/>
      <c r="BS6831"/>
      <c r="BT6831"/>
      <c r="BU6831"/>
      <c r="BV6831"/>
      <c r="BW6831"/>
      <c r="BX6831"/>
      <c r="BY6831"/>
      <c r="BZ6831"/>
      <c r="CA6831"/>
      <c r="CB6831"/>
      <c r="CC6831"/>
      <c r="CD6831"/>
      <c r="CE6831"/>
      <c r="CF6831"/>
      <c r="CG6831"/>
      <c r="CH6831"/>
      <c r="CI6831"/>
      <c r="CJ6831"/>
      <c r="CK6831"/>
      <c r="CL6831"/>
      <c r="CM6831"/>
      <c r="CN6831"/>
      <c r="CO6831"/>
      <c r="CP6831"/>
      <c r="CQ6831"/>
      <c r="CR6831"/>
      <c r="CS6831"/>
      <c r="CT6831"/>
      <c r="CU6831"/>
      <c r="CV6831"/>
    </row>
    <row r="6832" spans="10:100" x14ac:dyDescent="0.25">
      <c r="J6832"/>
      <c r="K6832"/>
      <c r="L6832"/>
      <c r="M6832"/>
      <c r="N6832"/>
      <c r="O6832"/>
      <c r="P6832"/>
      <c r="Q6832"/>
      <c r="R6832"/>
      <c r="S6832"/>
      <c r="T6832"/>
      <c r="U6832"/>
      <c r="V6832"/>
      <c r="W6832"/>
      <c r="X6832"/>
      <c r="Y6832"/>
      <c r="Z6832"/>
      <c r="AA6832"/>
      <c r="AB6832"/>
      <c r="AC6832"/>
      <c r="AD6832"/>
      <c r="AE6832"/>
      <c r="AF6832"/>
      <c r="AG6832"/>
      <c r="AH6832"/>
      <c r="AI6832"/>
      <c r="AJ6832"/>
      <c r="AK6832"/>
      <c r="AL6832"/>
      <c r="AM6832"/>
      <c r="AN6832"/>
      <c r="AO6832"/>
      <c r="AP6832"/>
      <c r="AQ6832"/>
      <c r="AR6832"/>
      <c r="AS6832"/>
      <c r="AT6832"/>
      <c r="AU6832"/>
      <c r="AV6832"/>
      <c r="AW6832"/>
      <c r="AX6832"/>
      <c r="AY6832"/>
      <c r="AZ6832"/>
      <c r="BA6832"/>
      <c r="BB6832"/>
      <c r="BC6832"/>
      <c r="BD6832"/>
      <c r="BE6832"/>
      <c r="BF6832"/>
      <c r="BG6832"/>
      <c r="BH6832"/>
      <c r="BI6832"/>
      <c r="BJ6832"/>
      <c r="BK6832"/>
      <c r="BL6832"/>
      <c r="BM6832"/>
      <c r="BN6832"/>
      <c r="BO6832"/>
      <c r="BP6832"/>
      <c r="BQ6832"/>
      <c r="BR6832"/>
      <c r="BS6832"/>
      <c r="BT6832"/>
      <c r="BU6832"/>
      <c r="BV6832"/>
      <c r="BW6832"/>
      <c r="BX6832"/>
      <c r="BY6832"/>
      <c r="BZ6832"/>
      <c r="CA6832"/>
      <c r="CB6832"/>
      <c r="CC6832"/>
      <c r="CD6832"/>
      <c r="CE6832"/>
      <c r="CF6832"/>
      <c r="CG6832"/>
      <c r="CH6832"/>
      <c r="CI6832"/>
      <c r="CJ6832"/>
      <c r="CK6832"/>
      <c r="CL6832"/>
      <c r="CM6832"/>
      <c r="CN6832"/>
      <c r="CO6832"/>
      <c r="CP6832"/>
      <c r="CQ6832"/>
      <c r="CR6832"/>
      <c r="CS6832"/>
      <c r="CT6832"/>
      <c r="CU6832"/>
      <c r="CV6832"/>
    </row>
    <row r="6833" spans="10:100" x14ac:dyDescent="0.25">
      <c r="J6833"/>
      <c r="K6833"/>
      <c r="L6833"/>
      <c r="M6833"/>
      <c r="N6833"/>
      <c r="O6833"/>
      <c r="P6833"/>
      <c r="Q6833"/>
      <c r="R6833"/>
      <c r="S6833"/>
      <c r="T6833"/>
      <c r="U6833"/>
      <c r="V6833"/>
      <c r="W6833"/>
      <c r="X6833"/>
      <c r="Y6833"/>
      <c r="Z6833"/>
      <c r="AA6833"/>
      <c r="AB6833"/>
      <c r="AC6833"/>
      <c r="AD6833"/>
      <c r="AE6833"/>
      <c r="AF6833"/>
      <c r="AG6833"/>
      <c r="AH6833"/>
      <c r="AI6833"/>
      <c r="AJ6833"/>
      <c r="AK6833"/>
      <c r="AL6833"/>
      <c r="AM6833"/>
      <c r="AN6833"/>
      <c r="AO6833"/>
      <c r="AP6833"/>
      <c r="AQ6833"/>
      <c r="AR6833"/>
      <c r="AS6833"/>
      <c r="AT6833"/>
      <c r="AU6833"/>
      <c r="AV6833"/>
      <c r="AW6833"/>
      <c r="AX6833"/>
      <c r="AY6833"/>
      <c r="AZ6833"/>
      <c r="BA6833"/>
      <c r="BB6833"/>
      <c r="BC6833"/>
      <c r="BD6833"/>
      <c r="BE6833"/>
      <c r="BF6833"/>
      <c r="BG6833"/>
      <c r="BH6833"/>
      <c r="BI6833"/>
      <c r="BJ6833"/>
      <c r="BK6833"/>
      <c r="BL6833"/>
      <c r="BM6833"/>
      <c r="BN6833"/>
      <c r="BO6833"/>
      <c r="BP6833"/>
      <c r="BQ6833"/>
      <c r="BR6833"/>
      <c r="BS6833"/>
      <c r="BT6833"/>
      <c r="BU6833"/>
      <c r="BV6833"/>
      <c r="BW6833"/>
      <c r="BX6833"/>
      <c r="BY6833"/>
      <c r="BZ6833"/>
      <c r="CA6833"/>
      <c r="CB6833"/>
      <c r="CC6833"/>
      <c r="CD6833"/>
      <c r="CE6833"/>
      <c r="CF6833"/>
      <c r="CG6833"/>
      <c r="CH6833"/>
      <c r="CI6833"/>
      <c r="CJ6833"/>
      <c r="CK6833"/>
      <c r="CL6833"/>
      <c r="CM6833"/>
      <c r="CN6833"/>
      <c r="CO6833"/>
      <c r="CP6833"/>
      <c r="CQ6833"/>
      <c r="CR6833"/>
      <c r="CS6833"/>
      <c r="CT6833"/>
      <c r="CU6833"/>
      <c r="CV6833"/>
    </row>
    <row r="6834" spans="10:100" x14ac:dyDescent="0.25">
      <c r="J6834"/>
      <c r="K6834"/>
      <c r="L6834"/>
      <c r="M6834"/>
      <c r="N6834"/>
      <c r="O6834"/>
      <c r="P6834"/>
      <c r="Q6834"/>
      <c r="R6834"/>
      <c r="S6834"/>
      <c r="T6834"/>
      <c r="U6834"/>
      <c r="V6834"/>
      <c r="W6834"/>
      <c r="X6834"/>
      <c r="Y6834"/>
      <c r="Z6834"/>
      <c r="AA6834"/>
      <c r="AB6834"/>
      <c r="AC6834"/>
      <c r="AD6834"/>
      <c r="AE6834"/>
      <c r="AF6834"/>
      <c r="AG6834"/>
      <c r="AH6834"/>
      <c r="AI6834"/>
      <c r="AJ6834"/>
      <c r="AK6834"/>
      <c r="AL6834"/>
      <c r="AM6834"/>
      <c r="AN6834"/>
      <c r="AO6834"/>
      <c r="AP6834"/>
      <c r="AQ6834"/>
      <c r="AR6834"/>
      <c r="AS6834"/>
      <c r="AT6834"/>
      <c r="AU6834"/>
      <c r="AV6834"/>
      <c r="AW6834"/>
      <c r="AX6834"/>
      <c r="AY6834"/>
      <c r="AZ6834"/>
      <c r="BA6834"/>
      <c r="BB6834"/>
      <c r="BC6834"/>
      <c r="BD6834"/>
      <c r="BE6834"/>
      <c r="BF6834"/>
      <c r="BG6834"/>
      <c r="BH6834"/>
      <c r="BI6834"/>
      <c r="BJ6834"/>
      <c r="BK6834"/>
      <c r="BL6834"/>
      <c r="BM6834"/>
      <c r="BN6834"/>
      <c r="BO6834"/>
      <c r="BP6834"/>
      <c r="BQ6834"/>
      <c r="BR6834"/>
      <c r="BS6834"/>
      <c r="BT6834"/>
      <c r="BU6834"/>
      <c r="BV6834"/>
      <c r="BW6834"/>
      <c r="BX6834"/>
      <c r="BY6834"/>
      <c r="BZ6834"/>
      <c r="CA6834"/>
      <c r="CB6834"/>
      <c r="CC6834"/>
      <c r="CD6834"/>
      <c r="CE6834"/>
      <c r="CF6834"/>
      <c r="CG6834"/>
      <c r="CH6834"/>
      <c r="CI6834"/>
      <c r="CJ6834"/>
      <c r="CK6834"/>
      <c r="CL6834"/>
      <c r="CM6834"/>
      <c r="CN6834"/>
      <c r="CO6834"/>
      <c r="CP6834"/>
      <c r="CQ6834"/>
      <c r="CR6834"/>
      <c r="CS6834"/>
      <c r="CT6834"/>
      <c r="CU6834"/>
      <c r="CV6834"/>
    </row>
    <row r="6835" spans="10:100" x14ac:dyDescent="0.25">
      <c r="J6835"/>
      <c r="K6835"/>
      <c r="L6835"/>
      <c r="M6835"/>
      <c r="N6835"/>
      <c r="O6835"/>
      <c r="P6835"/>
      <c r="Q6835"/>
      <c r="R6835"/>
      <c r="S6835"/>
      <c r="T6835"/>
      <c r="U6835"/>
      <c r="V6835"/>
      <c r="W6835"/>
      <c r="X6835"/>
      <c r="Y6835"/>
      <c r="Z6835"/>
      <c r="AA6835"/>
      <c r="AB6835"/>
      <c r="AC6835"/>
      <c r="AD6835"/>
      <c r="AE6835"/>
      <c r="AF6835"/>
      <c r="AG6835"/>
      <c r="AH6835"/>
      <c r="AI6835"/>
      <c r="AJ6835"/>
      <c r="AK6835"/>
      <c r="AL6835"/>
      <c r="AM6835"/>
      <c r="AN6835"/>
      <c r="AO6835"/>
      <c r="AP6835"/>
      <c r="AQ6835"/>
      <c r="AR6835"/>
      <c r="AS6835"/>
      <c r="AT6835"/>
      <c r="AU6835"/>
      <c r="AV6835"/>
      <c r="AW6835"/>
      <c r="AX6835"/>
      <c r="AY6835"/>
      <c r="AZ6835"/>
      <c r="BA6835"/>
      <c r="BB6835"/>
      <c r="BC6835"/>
      <c r="BD6835"/>
      <c r="BE6835"/>
      <c r="BF6835"/>
      <c r="BG6835"/>
      <c r="BH6835"/>
      <c r="BI6835"/>
      <c r="BJ6835"/>
      <c r="BK6835"/>
      <c r="BL6835"/>
      <c r="BM6835"/>
      <c r="BN6835"/>
      <c r="BO6835"/>
      <c r="BP6835"/>
      <c r="BQ6835"/>
      <c r="BR6835"/>
      <c r="BS6835"/>
      <c r="BT6835"/>
      <c r="BU6835"/>
      <c r="BV6835"/>
      <c r="BW6835"/>
      <c r="BX6835"/>
      <c r="BY6835"/>
      <c r="BZ6835"/>
      <c r="CA6835"/>
      <c r="CB6835"/>
      <c r="CC6835"/>
      <c r="CD6835"/>
      <c r="CE6835"/>
      <c r="CF6835"/>
      <c r="CG6835"/>
      <c r="CH6835"/>
      <c r="CI6835"/>
      <c r="CJ6835"/>
      <c r="CK6835"/>
      <c r="CL6835"/>
      <c r="CM6835"/>
      <c r="CN6835"/>
      <c r="CO6835"/>
      <c r="CP6835"/>
      <c r="CQ6835"/>
      <c r="CR6835"/>
      <c r="CS6835"/>
      <c r="CT6835"/>
      <c r="CU6835"/>
      <c r="CV6835"/>
    </row>
    <row r="6836" spans="10:100" x14ac:dyDescent="0.25">
      <c r="J6836"/>
      <c r="K6836"/>
      <c r="L6836"/>
      <c r="M6836"/>
      <c r="N6836"/>
      <c r="O6836"/>
      <c r="P6836"/>
      <c r="Q6836"/>
      <c r="R6836"/>
      <c r="S6836"/>
      <c r="T6836"/>
      <c r="U6836"/>
      <c r="V6836"/>
      <c r="W6836"/>
      <c r="X6836"/>
      <c r="Y6836"/>
      <c r="Z6836"/>
      <c r="AA6836"/>
      <c r="AB6836"/>
      <c r="AC6836"/>
      <c r="AD6836"/>
      <c r="AE6836"/>
      <c r="AF6836"/>
      <c r="AG6836"/>
      <c r="AH6836"/>
      <c r="AI6836"/>
      <c r="AJ6836"/>
      <c r="AK6836"/>
      <c r="AL6836"/>
      <c r="AM6836"/>
      <c r="AN6836"/>
      <c r="AO6836"/>
      <c r="AP6836"/>
      <c r="AQ6836"/>
      <c r="AR6836"/>
      <c r="AS6836"/>
      <c r="AT6836"/>
      <c r="AU6836"/>
      <c r="AV6836"/>
      <c r="AW6836"/>
      <c r="AX6836"/>
      <c r="AY6836"/>
      <c r="AZ6836"/>
      <c r="BA6836"/>
      <c r="BB6836"/>
      <c r="BC6836"/>
      <c r="BD6836"/>
      <c r="BE6836"/>
      <c r="BF6836"/>
      <c r="BG6836"/>
      <c r="BH6836"/>
      <c r="BI6836"/>
      <c r="BJ6836"/>
      <c r="BK6836"/>
      <c r="BL6836"/>
      <c r="BM6836"/>
      <c r="BN6836"/>
      <c r="BO6836"/>
      <c r="BP6836"/>
      <c r="BQ6836"/>
      <c r="BR6836"/>
      <c r="BS6836"/>
      <c r="BT6836"/>
      <c r="BU6836"/>
      <c r="BV6836"/>
      <c r="BW6836"/>
      <c r="BX6836"/>
      <c r="BY6836"/>
      <c r="BZ6836"/>
      <c r="CA6836"/>
      <c r="CB6836"/>
      <c r="CC6836"/>
      <c r="CD6836"/>
      <c r="CE6836"/>
      <c r="CF6836"/>
      <c r="CG6836"/>
      <c r="CH6836"/>
      <c r="CI6836"/>
      <c r="CJ6836"/>
      <c r="CK6836"/>
      <c r="CL6836"/>
      <c r="CM6836"/>
      <c r="CN6836"/>
      <c r="CO6836"/>
      <c r="CP6836"/>
      <c r="CQ6836"/>
      <c r="CR6836"/>
      <c r="CS6836"/>
      <c r="CT6836"/>
      <c r="CU6836"/>
      <c r="CV6836"/>
    </row>
    <row r="6837" spans="10:100" x14ac:dyDescent="0.25">
      <c r="J6837"/>
      <c r="K6837"/>
      <c r="L6837"/>
      <c r="M6837"/>
      <c r="N6837"/>
      <c r="O6837"/>
      <c r="P6837"/>
      <c r="Q6837"/>
      <c r="R6837"/>
      <c r="S6837"/>
      <c r="T6837"/>
      <c r="U6837"/>
      <c r="V6837"/>
      <c r="W6837"/>
      <c r="X6837"/>
      <c r="Y6837"/>
      <c r="Z6837"/>
      <c r="AA6837"/>
      <c r="AB6837"/>
      <c r="AC6837"/>
      <c r="AD6837"/>
      <c r="AE6837"/>
      <c r="AF6837"/>
      <c r="AG6837"/>
      <c r="AH6837"/>
      <c r="AI6837"/>
      <c r="AJ6837"/>
      <c r="AK6837"/>
      <c r="AL6837"/>
      <c r="AM6837"/>
      <c r="AN6837"/>
      <c r="AO6837"/>
      <c r="AP6837"/>
      <c r="AQ6837"/>
      <c r="AR6837"/>
      <c r="AS6837"/>
      <c r="AT6837"/>
      <c r="AU6837"/>
      <c r="AV6837"/>
      <c r="AW6837"/>
      <c r="AX6837"/>
      <c r="AY6837"/>
      <c r="AZ6837"/>
      <c r="BA6837"/>
      <c r="BB6837"/>
      <c r="BC6837"/>
      <c r="BD6837"/>
      <c r="BE6837"/>
      <c r="BF6837"/>
      <c r="BG6837"/>
      <c r="BH6837"/>
      <c r="BI6837"/>
      <c r="BJ6837"/>
      <c r="BK6837"/>
      <c r="BL6837"/>
      <c r="BM6837"/>
      <c r="BN6837"/>
      <c r="BO6837"/>
      <c r="BP6837"/>
      <c r="BQ6837"/>
      <c r="BR6837"/>
      <c r="BS6837"/>
      <c r="BT6837"/>
      <c r="BU6837"/>
      <c r="BV6837"/>
      <c r="BW6837"/>
      <c r="BX6837"/>
      <c r="BY6837"/>
      <c r="BZ6837"/>
      <c r="CA6837"/>
      <c r="CB6837"/>
      <c r="CC6837"/>
      <c r="CD6837"/>
      <c r="CE6837"/>
      <c r="CF6837"/>
      <c r="CG6837"/>
      <c r="CH6837"/>
      <c r="CI6837"/>
      <c r="CJ6837"/>
      <c r="CK6837"/>
      <c r="CL6837"/>
      <c r="CM6837"/>
      <c r="CN6837"/>
      <c r="CO6837"/>
      <c r="CP6837"/>
      <c r="CQ6837"/>
      <c r="CR6837"/>
      <c r="CS6837"/>
      <c r="CT6837"/>
      <c r="CU6837"/>
      <c r="CV6837"/>
    </row>
    <row r="6838" spans="10:100" x14ac:dyDescent="0.25">
      <c r="J6838"/>
      <c r="K6838"/>
      <c r="L6838"/>
      <c r="M6838"/>
      <c r="N6838"/>
      <c r="O6838"/>
      <c r="P6838"/>
      <c r="Q6838"/>
      <c r="R6838"/>
      <c r="S6838"/>
      <c r="T6838"/>
      <c r="U6838"/>
      <c r="V6838"/>
      <c r="W6838"/>
      <c r="X6838"/>
      <c r="Y6838"/>
      <c r="Z6838"/>
      <c r="AA6838"/>
      <c r="AB6838"/>
      <c r="AC6838"/>
      <c r="AD6838"/>
      <c r="AE6838"/>
      <c r="AF6838"/>
      <c r="AG6838"/>
      <c r="AH6838"/>
      <c r="AI6838"/>
      <c r="AJ6838"/>
      <c r="AK6838"/>
      <c r="AL6838"/>
      <c r="AM6838"/>
      <c r="AN6838"/>
      <c r="AO6838"/>
      <c r="AP6838"/>
      <c r="AQ6838"/>
      <c r="AR6838"/>
      <c r="AS6838"/>
      <c r="AT6838"/>
      <c r="AU6838"/>
      <c r="AV6838"/>
      <c r="AW6838"/>
      <c r="AX6838"/>
      <c r="AY6838"/>
      <c r="AZ6838"/>
      <c r="BA6838"/>
      <c r="BB6838"/>
      <c r="BC6838"/>
      <c r="BD6838"/>
      <c r="BE6838"/>
      <c r="BF6838"/>
      <c r="BG6838"/>
      <c r="BH6838"/>
      <c r="BI6838"/>
      <c r="BJ6838"/>
      <c r="BK6838"/>
      <c r="BL6838"/>
      <c r="BM6838"/>
      <c r="BN6838"/>
      <c r="BO6838"/>
      <c r="BP6838"/>
      <c r="BQ6838"/>
      <c r="BR6838"/>
      <c r="BS6838"/>
      <c r="BT6838"/>
      <c r="BU6838"/>
      <c r="BV6838"/>
      <c r="BW6838"/>
      <c r="BX6838"/>
      <c r="BY6838"/>
      <c r="BZ6838"/>
      <c r="CA6838"/>
      <c r="CB6838"/>
      <c r="CC6838"/>
      <c r="CD6838"/>
      <c r="CE6838"/>
      <c r="CF6838"/>
      <c r="CG6838"/>
      <c r="CH6838"/>
      <c r="CI6838"/>
      <c r="CJ6838"/>
      <c r="CK6838"/>
      <c r="CL6838"/>
      <c r="CM6838"/>
      <c r="CN6838"/>
      <c r="CO6838"/>
      <c r="CP6838"/>
      <c r="CQ6838"/>
      <c r="CR6838"/>
      <c r="CS6838"/>
      <c r="CT6838"/>
      <c r="CU6838"/>
      <c r="CV6838"/>
    </row>
    <row r="6839" spans="10:100" x14ac:dyDescent="0.25">
      <c r="J6839"/>
      <c r="K6839"/>
      <c r="L6839"/>
      <c r="M6839"/>
      <c r="N6839"/>
      <c r="O6839"/>
      <c r="P6839"/>
      <c r="Q6839"/>
      <c r="R6839"/>
      <c r="S6839"/>
      <c r="T6839"/>
      <c r="U6839"/>
      <c r="V6839"/>
      <c r="W6839"/>
      <c r="X6839"/>
      <c r="Y6839"/>
      <c r="Z6839"/>
      <c r="AA6839"/>
      <c r="AB6839"/>
      <c r="AC6839"/>
      <c r="AD6839"/>
      <c r="AE6839"/>
      <c r="AF6839"/>
      <c r="AG6839"/>
      <c r="AH6839"/>
      <c r="AI6839"/>
      <c r="AJ6839"/>
      <c r="AK6839"/>
      <c r="AL6839"/>
      <c r="AM6839"/>
      <c r="AN6839"/>
      <c r="AO6839"/>
      <c r="AP6839"/>
      <c r="AQ6839"/>
      <c r="AR6839"/>
      <c r="AS6839"/>
      <c r="AT6839"/>
      <c r="AU6839"/>
      <c r="AV6839"/>
      <c r="AW6839"/>
      <c r="AX6839"/>
      <c r="AY6839"/>
      <c r="AZ6839"/>
      <c r="BA6839"/>
      <c r="BB6839"/>
      <c r="BC6839"/>
      <c r="BD6839"/>
      <c r="BE6839"/>
      <c r="BF6839"/>
      <c r="BG6839"/>
      <c r="BH6839"/>
      <c r="BI6839"/>
      <c r="BJ6839"/>
      <c r="BK6839"/>
      <c r="BL6839"/>
      <c r="BM6839"/>
      <c r="BN6839"/>
      <c r="BO6839"/>
      <c r="BP6839"/>
      <c r="BQ6839"/>
      <c r="BR6839"/>
      <c r="BS6839"/>
      <c r="BT6839"/>
      <c r="BU6839"/>
      <c r="BV6839"/>
      <c r="BW6839"/>
      <c r="BX6839"/>
      <c r="BY6839"/>
      <c r="BZ6839"/>
      <c r="CA6839"/>
      <c r="CB6839"/>
      <c r="CC6839"/>
      <c r="CD6839"/>
      <c r="CE6839"/>
      <c r="CF6839"/>
      <c r="CG6839"/>
      <c r="CH6839"/>
      <c r="CI6839"/>
      <c r="CJ6839"/>
      <c r="CK6839"/>
      <c r="CL6839"/>
      <c r="CM6839"/>
      <c r="CN6839"/>
      <c r="CO6839"/>
      <c r="CP6839"/>
      <c r="CQ6839"/>
      <c r="CR6839"/>
      <c r="CS6839"/>
      <c r="CT6839"/>
      <c r="CU6839"/>
      <c r="CV6839"/>
    </row>
    <row r="6840" spans="10:100" x14ac:dyDescent="0.25">
      <c r="J6840"/>
      <c r="K6840"/>
      <c r="L6840"/>
      <c r="M6840"/>
      <c r="N6840"/>
      <c r="O6840"/>
      <c r="P6840"/>
      <c r="Q6840"/>
      <c r="R6840"/>
      <c r="S6840"/>
      <c r="T6840"/>
      <c r="U6840"/>
      <c r="V6840"/>
      <c r="W6840"/>
      <c r="X6840"/>
      <c r="Y6840"/>
      <c r="Z6840"/>
      <c r="AA6840"/>
      <c r="AB6840"/>
      <c r="AC6840"/>
      <c r="AD6840"/>
      <c r="AE6840"/>
      <c r="AF6840"/>
      <c r="AG6840"/>
      <c r="AH6840"/>
      <c r="AI6840"/>
      <c r="AJ6840"/>
      <c r="AK6840"/>
      <c r="AL6840"/>
      <c r="AM6840"/>
      <c r="AN6840"/>
      <c r="AO6840"/>
      <c r="AP6840"/>
      <c r="AQ6840"/>
      <c r="AR6840"/>
      <c r="AS6840"/>
      <c r="AT6840"/>
      <c r="AU6840"/>
      <c r="AV6840"/>
      <c r="AW6840"/>
      <c r="AX6840"/>
      <c r="AY6840"/>
      <c r="AZ6840"/>
      <c r="BA6840"/>
      <c r="BB6840"/>
      <c r="BC6840"/>
      <c r="BD6840"/>
      <c r="BE6840"/>
      <c r="BF6840"/>
      <c r="BG6840"/>
      <c r="BH6840"/>
      <c r="BI6840"/>
      <c r="BJ6840"/>
      <c r="BK6840"/>
      <c r="BL6840"/>
      <c r="BM6840"/>
      <c r="BN6840"/>
      <c r="BO6840"/>
      <c r="BP6840"/>
      <c r="BQ6840"/>
      <c r="BR6840"/>
      <c r="BS6840"/>
      <c r="BT6840"/>
      <c r="BU6840"/>
      <c r="BV6840"/>
      <c r="BW6840"/>
      <c r="BX6840"/>
      <c r="BY6840"/>
      <c r="BZ6840"/>
      <c r="CA6840"/>
      <c r="CB6840"/>
      <c r="CC6840"/>
      <c r="CD6840"/>
      <c r="CE6840"/>
      <c r="CF6840"/>
      <c r="CG6840"/>
      <c r="CH6840"/>
      <c r="CI6840"/>
      <c r="CJ6840"/>
      <c r="CK6840"/>
      <c r="CL6840"/>
      <c r="CM6840"/>
      <c r="CN6840"/>
      <c r="CO6840"/>
      <c r="CP6840"/>
      <c r="CQ6840"/>
      <c r="CR6840"/>
      <c r="CS6840"/>
      <c r="CT6840"/>
      <c r="CU6840"/>
      <c r="CV6840"/>
    </row>
    <row r="6841" spans="10:100" x14ac:dyDescent="0.25">
      <c r="J6841"/>
      <c r="K6841"/>
      <c r="L6841"/>
      <c r="M6841"/>
      <c r="N6841"/>
      <c r="O6841"/>
      <c r="P6841"/>
      <c r="Q6841"/>
      <c r="R6841"/>
      <c r="S6841"/>
      <c r="T6841"/>
      <c r="U6841"/>
      <c r="V6841"/>
      <c r="W6841"/>
      <c r="X6841"/>
      <c r="Y6841"/>
      <c r="Z6841"/>
      <c r="AA6841"/>
      <c r="AB6841"/>
      <c r="AC6841"/>
      <c r="AD6841"/>
      <c r="AE6841"/>
      <c r="AF6841"/>
      <c r="AG6841"/>
      <c r="AH6841"/>
      <c r="AI6841"/>
      <c r="AJ6841"/>
      <c r="AK6841"/>
      <c r="AL6841"/>
      <c r="AM6841"/>
      <c r="AN6841"/>
      <c r="AO6841"/>
      <c r="AP6841"/>
      <c r="AQ6841"/>
      <c r="AR6841"/>
      <c r="AS6841"/>
      <c r="AT6841"/>
      <c r="AU6841"/>
      <c r="AV6841"/>
      <c r="AW6841"/>
      <c r="AX6841"/>
      <c r="AY6841"/>
      <c r="AZ6841"/>
      <c r="BA6841"/>
      <c r="BB6841"/>
      <c r="BC6841"/>
      <c r="BD6841"/>
      <c r="BE6841"/>
      <c r="BF6841"/>
      <c r="BG6841"/>
      <c r="BH6841"/>
      <c r="BI6841"/>
      <c r="BJ6841"/>
      <c r="BK6841"/>
      <c r="BL6841"/>
      <c r="BM6841"/>
      <c r="BN6841"/>
      <c r="BO6841"/>
      <c r="BP6841"/>
      <c r="BQ6841"/>
      <c r="BR6841"/>
      <c r="BS6841"/>
      <c r="BT6841"/>
      <c r="BU6841"/>
      <c r="BV6841"/>
      <c r="BW6841"/>
      <c r="BX6841"/>
      <c r="BY6841"/>
      <c r="BZ6841"/>
      <c r="CA6841"/>
      <c r="CB6841"/>
      <c r="CC6841"/>
      <c r="CD6841"/>
      <c r="CE6841"/>
      <c r="CF6841"/>
      <c r="CG6841"/>
      <c r="CH6841"/>
      <c r="CI6841"/>
      <c r="CJ6841"/>
      <c r="CK6841"/>
      <c r="CL6841"/>
      <c r="CM6841"/>
      <c r="CN6841"/>
      <c r="CO6841"/>
      <c r="CP6841"/>
      <c r="CQ6841"/>
      <c r="CR6841"/>
      <c r="CS6841"/>
      <c r="CT6841"/>
      <c r="CU6841"/>
      <c r="CV6841"/>
    </row>
    <row r="6842" spans="10:100" x14ac:dyDescent="0.25">
      <c r="J6842"/>
      <c r="K6842"/>
      <c r="L6842"/>
      <c r="M6842"/>
      <c r="N6842"/>
      <c r="O6842"/>
      <c r="P6842"/>
      <c r="Q6842"/>
      <c r="R6842"/>
      <c r="S6842"/>
      <c r="T6842"/>
      <c r="U6842"/>
      <c r="V6842"/>
      <c r="W6842"/>
      <c r="X6842"/>
      <c r="Y6842"/>
      <c r="Z6842"/>
      <c r="AA6842"/>
      <c r="AB6842"/>
      <c r="AC6842"/>
      <c r="AD6842"/>
      <c r="AE6842"/>
      <c r="AF6842"/>
      <c r="AG6842"/>
      <c r="AH6842"/>
      <c r="AI6842"/>
      <c r="AJ6842"/>
      <c r="AK6842"/>
      <c r="AL6842"/>
      <c r="AM6842"/>
      <c r="AN6842"/>
      <c r="AO6842"/>
      <c r="AP6842"/>
      <c r="AQ6842"/>
      <c r="AR6842"/>
      <c r="AS6842"/>
      <c r="AT6842"/>
      <c r="AU6842"/>
      <c r="AV6842"/>
      <c r="AW6842"/>
      <c r="AX6842"/>
      <c r="AY6842"/>
      <c r="AZ6842"/>
      <c r="BA6842"/>
      <c r="BB6842"/>
      <c r="BC6842"/>
      <c r="BD6842"/>
      <c r="BE6842"/>
      <c r="BF6842"/>
      <c r="BG6842"/>
      <c r="BH6842"/>
      <c r="BI6842"/>
      <c r="BJ6842"/>
      <c r="BK6842"/>
      <c r="BL6842"/>
      <c r="BM6842"/>
      <c r="BN6842"/>
      <c r="BO6842"/>
      <c r="BP6842"/>
      <c r="BQ6842"/>
      <c r="BR6842"/>
      <c r="BS6842"/>
      <c r="BT6842"/>
      <c r="BU6842"/>
      <c r="BV6842"/>
      <c r="BW6842"/>
      <c r="BX6842"/>
      <c r="BY6842"/>
      <c r="BZ6842"/>
      <c r="CA6842"/>
      <c r="CB6842"/>
      <c r="CC6842"/>
      <c r="CD6842"/>
      <c r="CE6842"/>
      <c r="CF6842"/>
      <c r="CG6842"/>
      <c r="CH6842"/>
      <c r="CI6842"/>
      <c r="CJ6842"/>
      <c r="CK6842"/>
      <c r="CL6842"/>
      <c r="CM6842"/>
      <c r="CN6842"/>
      <c r="CO6842"/>
      <c r="CP6842"/>
      <c r="CQ6842"/>
      <c r="CR6842"/>
      <c r="CS6842"/>
      <c r="CT6842"/>
      <c r="CU6842"/>
      <c r="CV6842"/>
    </row>
    <row r="6843" spans="10:100" x14ac:dyDescent="0.25">
      <c r="J6843"/>
      <c r="K6843"/>
      <c r="L6843"/>
      <c r="M6843"/>
      <c r="N6843"/>
      <c r="O6843"/>
      <c r="P6843"/>
      <c r="Q6843"/>
      <c r="R6843"/>
      <c r="S6843"/>
      <c r="T6843"/>
      <c r="U6843"/>
      <c r="V6843"/>
      <c r="W6843"/>
      <c r="X6843"/>
      <c r="Y6843"/>
      <c r="Z6843"/>
      <c r="AA6843"/>
      <c r="AB6843"/>
      <c r="AC6843"/>
      <c r="AD6843"/>
      <c r="AE6843"/>
      <c r="AF6843"/>
      <c r="AG6843"/>
      <c r="AH6843"/>
      <c r="AI6843"/>
      <c r="AJ6843"/>
      <c r="AK6843"/>
      <c r="AL6843"/>
      <c r="AM6843"/>
      <c r="AN6843"/>
      <c r="AO6843"/>
      <c r="AP6843"/>
      <c r="AQ6843"/>
      <c r="AR6843"/>
      <c r="AS6843"/>
      <c r="AT6843"/>
      <c r="AU6843"/>
      <c r="AV6843"/>
      <c r="AW6843"/>
      <c r="AX6843"/>
      <c r="AY6843"/>
      <c r="AZ6843"/>
      <c r="BA6843"/>
      <c r="BB6843"/>
      <c r="BC6843"/>
      <c r="BD6843"/>
      <c r="BE6843"/>
      <c r="BF6843"/>
      <c r="BG6843"/>
      <c r="BH6843"/>
      <c r="BI6843"/>
      <c r="BJ6843"/>
      <c r="BK6843"/>
      <c r="BL6843"/>
      <c r="BM6843"/>
      <c r="BN6843"/>
      <c r="BO6843"/>
      <c r="BP6843"/>
      <c r="BQ6843"/>
      <c r="BR6843"/>
      <c r="BS6843"/>
      <c r="BT6843"/>
      <c r="BU6843"/>
      <c r="BV6843"/>
      <c r="BW6843"/>
      <c r="BX6843"/>
      <c r="BY6843"/>
      <c r="BZ6843"/>
      <c r="CA6843"/>
      <c r="CB6843"/>
      <c r="CC6843"/>
      <c r="CD6843"/>
      <c r="CE6843"/>
      <c r="CF6843"/>
      <c r="CG6843"/>
      <c r="CH6843"/>
      <c r="CI6843"/>
      <c r="CJ6843"/>
      <c r="CK6843"/>
      <c r="CL6843"/>
      <c r="CM6843"/>
      <c r="CN6843"/>
      <c r="CO6843"/>
      <c r="CP6843"/>
      <c r="CQ6843"/>
      <c r="CR6843"/>
      <c r="CS6843"/>
      <c r="CT6843"/>
      <c r="CU6843"/>
      <c r="CV6843"/>
    </row>
    <row r="6844" spans="10:100" x14ac:dyDescent="0.25">
      <c r="J6844"/>
      <c r="K6844"/>
      <c r="L6844"/>
      <c r="M6844"/>
      <c r="N6844"/>
      <c r="O6844"/>
      <c r="P6844"/>
      <c r="Q6844"/>
      <c r="R6844"/>
      <c r="S6844"/>
      <c r="T6844"/>
      <c r="U6844"/>
      <c r="V6844"/>
      <c r="W6844"/>
      <c r="X6844"/>
      <c r="Y6844"/>
      <c r="Z6844"/>
      <c r="AA6844"/>
      <c r="AB6844"/>
      <c r="AC6844"/>
      <c r="AD6844"/>
      <c r="AE6844"/>
      <c r="AF6844"/>
      <c r="AG6844"/>
      <c r="AH6844"/>
      <c r="AI6844"/>
      <c r="AJ6844"/>
      <c r="AK6844"/>
      <c r="AL6844"/>
      <c r="AM6844"/>
      <c r="AN6844"/>
      <c r="AO6844"/>
      <c r="AP6844"/>
      <c r="AQ6844"/>
      <c r="AR6844"/>
      <c r="AS6844"/>
      <c r="AT6844"/>
      <c r="AU6844"/>
      <c r="AV6844"/>
      <c r="AW6844"/>
      <c r="AX6844"/>
      <c r="AY6844"/>
      <c r="AZ6844"/>
      <c r="BA6844"/>
      <c r="BB6844"/>
      <c r="BC6844"/>
      <c r="BD6844"/>
      <c r="BE6844"/>
      <c r="BF6844"/>
      <c r="BG6844"/>
      <c r="BH6844"/>
      <c r="BI6844"/>
      <c r="BJ6844"/>
      <c r="BK6844"/>
      <c r="BL6844"/>
      <c r="BM6844"/>
      <c r="BN6844"/>
      <c r="BO6844"/>
      <c r="BP6844"/>
      <c r="BQ6844"/>
      <c r="BR6844"/>
      <c r="BS6844"/>
      <c r="BT6844"/>
      <c r="BU6844"/>
      <c r="BV6844"/>
      <c r="BW6844"/>
      <c r="BX6844"/>
      <c r="BY6844"/>
      <c r="BZ6844"/>
      <c r="CA6844"/>
      <c r="CB6844"/>
      <c r="CC6844"/>
      <c r="CD6844"/>
      <c r="CE6844"/>
      <c r="CF6844"/>
      <c r="CG6844"/>
      <c r="CH6844"/>
      <c r="CI6844"/>
      <c r="CJ6844"/>
      <c r="CK6844"/>
      <c r="CL6844"/>
      <c r="CM6844"/>
      <c r="CN6844"/>
      <c r="CO6844"/>
      <c r="CP6844"/>
      <c r="CQ6844"/>
      <c r="CR6844"/>
      <c r="CS6844"/>
      <c r="CT6844"/>
      <c r="CU6844"/>
      <c r="CV6844"/>
    </row>
    <row r="6845" spans="10:100" x14ac:dyDescent="0.25">
      <c r="J6845"/>
      <c r="K6845"/>
      <c r="L6845"/>
      <c r="M6845"/>
      <c r="N6845"/>
      <c r="O6845"/>
      <c r="P6845"/>
      <c r="Q6845"/>
      <c r="R6845"/>
      <c r="S6845"/>
      <c r="T6845"/>
      <c r="U6845"/>
      <c r="V6845"/>
      <c r="W6845"/>
      <c r="X6845"/>
      <c r="Y6845"/>
      <c r="Z6845"/>
      <c r="AA6845"/>
      <c r="AB6845"/>
      <c r="AC6845"/>
      <c r="AD6845"/>
      <c r="AE6845"/>
      <c r="AF6845"/>
      <c r="AG6845"/>
      <c r="AH6845"/>
      <c r="AI6845"/>
      <c r="AJ6845"/>
      <c r="AK6845"/>
      <c r="AL6845"/>
      <c r="AM6845"/>
      <c r="AN6845"/>
      <c r="AO6845"/>
      <c r="AP6845"/>
      <c r="AQ6845"/>
      <c r="AR6845"/>
      <c r="AS6845"/>
      <c r="AT6845"/>
      <c r="AU6845"/>
      <c r="AV6845"/>
      <c r="AW6845"/>
      <c r="AX6845"/>
      <c r="AY6845"/>
      <c r="AZ6845"/>
      <c r="BA6845"/>
      <c r="BB6845"/>
      <c r="BC6845"/>
      <c r="BD6845"/>
      <c r="BE6845"/>
      <c r="BF6845"/>
      <c r="BG6845"/>
      <c r="BH6845"/>
      <c r="BI6845"/>
      <c r="BJ6845"/>
      <c r="BK6845"/>
      <c r="BL6845"/>
      <c r="BM6845"/>
      <c r="BN6845"/>
      <c r="BO6845"/>
      <c r="BP6845"/>
      <c r="BQ6845"/>
      <c r="BR6845"/>
      <c r="BS6845"/>
      <c r="BT6845"/>
      <c r="BU6845"/>
      <c r="BV6845"/>
      <c r="BW6845"/>
      <c r="BX6845"/>
      <c r="BY6845"/>
      <c r="BZ6845"/>
      <c r="CA6845"/>
      <c r="CB6845"/>
      <c r="CC6845"/>
      <c r="CD6845"/>
      <c r="CE6845"/>
      <c r="CF6845"/>
      <c r="CG6845"/>
      <c r="CH6845"/>
      <c r="CI6845"/>
      <c r="CJ6845"/>
      <c r="CK6845"/>
      <c r="CL6845"/>
      <c r="CM6845"/>
      <c r="CN6845"/>
      <c r="CO6845"/>
      <c r="CP6845"/>
      <c r="CQ6845"/>
      <c r="CR6845"/>
      <c r="CS6845"/>
      <c r="CT6845"/>
      <c r="CU6845"/>
      <c r="CV6845"/>
    </row>
    <row r="6846" spans="10:100" x14ac:dyDescent="0.25">
      <c r="J6846"/>
      <c r="K6846"/>
      <c r="L6846"/>
      <c r="M6846"/>
      <c r="N6846"/>
      <c r="O6846"/>
      <c r="P6846"/>
      <c r="Q6846"/>
      <c r="R6846"/>
      <c r="S6846"/>
      <c r="T6846"/>
      <c r="U6846"/>
      <c r="V6846"/>
      <c r="W6846"/>
      <c r="X6846"/>
      <c r="Y6846"/>
      <c r="Z6846"/>
      <c r="AA6846"/>
      <c r="AB6846"/>
      <c r="AC6846"/>
      <c r="AD6846"/>
      <c r="AE6846"/>
      <c r="AF6846"/>
      <c r="AG6846"/>
      <c r="AH6846"/>
      <c r="AI6846"/>
      <c r="AJ6846"/>
      <c r="AK6846"/>
      <c r="AL6846"/>
      <c r="AM6846"/>
      <c r="AN6846"/>
      <c r="AO6846"/>
      <c r="AP6846"/>
      <c r="AQ6846"/>
      <c r="AR6846"/>
      <c r="AS6846"/>
      <c r="AT6846"/>
      <c r="AU6846"/>
      <c r="AV6846"/>
      <c r="AW6846"/>
      <c r="AX6846"/>
      <c r="AY6846"/>
      <c r="AZ6846"/>
      <c r="BA6846"/>
      <c r="BB6846"/>
      <c r="BC6846"/>
      <c r="BD6846"/>
      <c r="BE6846"/>
      <c r="BF6846"/>
      <c r="BG6846"/>
      <c r="BH6846"/>
      <c r="BI6846"/>
      <c r="BJ6846"/>
      <c r="BK6846"/>
      <c r="BL6846"/>
      <c r="BM6846"/>
      <c r="BN6846"/>
      <c r="BO6846"/>
      <c r="BP6846"/>
      <c r="BQ6846"/>
      <c r="BR6846"/>
      <c r="BS6846"/>
      <c r="BT6846"/>
      <c r="BU6846"/>
      <c r="BV6846"/>
      <c r="BW6846"/>
      <c r="BX6846"/>
      <c r="BY6846"/>
      <c r="BZ6846"/>
      <c r="CA6846"/>
      <c r="CB6846"/>
      <c r="CC6846"/>
      <c r="CD6846"/>
      <c r="CE6846"/>
      <c r="CF6846"/>
      <c r="CG6846"/>
      <c r="CH6846"/>
      <c r="CI6846"/>
      <c r="CJ6846"/>
      <c r="CK6846"/>
      <c r="CL6846"/>
      <c r="CM6846"/>
      <c r="CN6846"/>
      <c r="CO6846"/>
      <c r="CP6846"/>
      <c r="CQ6846"/>
      <c r="CR6846"/>
      <c r="CS6846"/>
      <c r="CT6846"/>
      <c r="CU6846"/>
      <c r="CV6846"/>
    </row>
    <row r="6847" spans="10:100" x14ac:dyDescent="0.25">
      <c r="J6847"/>
      <c r="K6847"/>
      <c r="L6847"/>
      <c r="M6847"/>
      <c r="N6847"/>
      <c r="O6847"/>
      <c r="P6847"/>
      <c r="Q6847"/>
      <c r="R6847"/>
      <c r="S6847"/>
      <c r="T6847"/>
      <c r="U6847"/>
      <c r="V6847"/>
      <c r="W6847"/>
      <c r="X6847"/>
      <c r="Y6847"/>
      <c r="Z6847"/>
      <c r="AA6847"/>
      <c r="AB6847"/>
      <c r="AC6847"/>
      <c r="AD6847"/>
      <c r="AE6847"/>
      <c r="AF6847"/>
      <c r="AG6847"/>
      <c r="AH6847"/>
      <c r="AI6847"/>
      <c r="AJ6847"/>
      <c r="AK6847"/>
      <c r="AL6847"/>
      <c r="AM6847"/>
      <c r="AN6847"/>
      <c r="AO6847"/>
      <c r="AP6847"/>
      <c r="AQ6847"/>
      <c r="AR6847"/>
      <c r="AS6847"/>
      <c r="AT6847"/>
      <c r="AU6847"/>
      <c r="AV6847"/>
      <c r="AW6847"/>
      <c r="AX6847"/>
      <c r="AY6847"/>
      <c r="AZ6847"/>
      <c r="BA6847"/>
      <c r="BB6847"/>
      <c r="BC6847"/>
      <c r="BD6847"/>
      <c r="BE6847"/>
      <c r="BF6847"/>
      <c r="BG6847"/>
      <c r="BH6847"/>
      <c r="BI6847"/>
      <c r="BJ6847"/>
      <c r="BK6847"/>
      <c r="BL6847"/>
      <c r="BM6847"/>
      <c r="BN6847"/>
      <c r="BO6847"/>
      <c r="BP6847"/>
      <c r="BQ6847"/>
      <c r="BR6847"/>
      <c r="BS6847"/>
      <c r="BT6847"/>
      <c r="BU6847"/>
      <c r="BV6847"/>
      <c r="BW6847"/>
      <c r="BX6847"/>
      <c r="BY6847"/>
      <c r="BZ6847"/>
      <c r="CA6847"/>
      <c r="CB6847"/>
      <c r="CC6847"/>
      <c r="CD6847"/>
      <c r="CE6847"/>
      <c r="CF6847"/>
      <c r="CG6847"/>
      <c r="CH6847"/>
      <c r="CI6847"/>
      <c r="CJ6847"/>
      <c r="CK6847"/>
      <c r="CL6847"/>
      <c r="CM6847"/>
      <c r="CN6847"/>
      <c r="CO6847"/>
      <c r="CP6847"/>
      <c r="CQ6847"/>
      <c r="CR6847"/>
      <c r="CS6847"/>
      <c r="CT6847"/>
      <c r="CU6847"/>
      <c r="CV6847"/>
    </row>
    <row r="6848" spans="10:100" x14ac:dyDescent="0.25">
      <c r="J6848"/>
      <c r="K6848"/>
      <c r="L6848"/>
      <c r="M6848"/>
      <c r="N6848"/>
      <c r="O6848"/>
      <c r="P6848"/>
      <c r="Q6848"/>
      <c r="R6848"/>
      <c r="S6848"/>
      <c r="T6848"/>
      <c r="U6848"/>
      <c r="V6848"/>
      <c r="W6848"/>
      <c r="X6848"/>
      <c r="Y6848"/>
      <c r="Z6848"/>
      <c r="AA6848"/>
      <c r="AB6848"/>
      <c r="AC6848"/>
      <c r="AD6848"/>
      <c r="AE6848"/>
      <c r="AF6848"/>
      <c r="AG6848"/>
      <c r="AH6848"/>
      <c r="AI6848"/>
      <c r="AJ6848"/>
      <c r="AK6848"/>
      <c r="AL6848"/>
      <c r="AM6848"/>
      <c r="AN6848"/>
      <c r="AO6848"/>
      <c r="AP6848"/>
      <c r="AQ6848"/>
      <c r="AR6848"/>
      <c r="AS6848"/>
      <c r="AT6848"/>
      <c r="AU6848"/>
      <c r="AV6848"/>
      <c r="AW6848"/>
      <c r="AX6848"/>
      <c r="AY6848"/>
      <c r="AZ6848"/>
      <c r="BA6848"/>
      <c r="BB6848"/>
      <c r="BC6848"/>
      <c r="BD6848"/>
      <c r="BE6848"/>
      <c r="BF6848"/>
      <c r="BG6848"/>
      <c r="BH6848"/>
      <c r="BI6848"/>
      <c r="BJ6848"/>
      <c r="BK6848"/>
      <c r="BL6848"/>
      <c r="BM6848"/>
      <c r="BN6848"/>
      <c r="BO6848"/>
      <c r="BP6848"/>
      <c r="BQ6848"/>
      <c r="BR6848"/>
      <c r="BS6848"/>
      <c r="BT6848"/>
      <c r="BU6848"/>
      <c r="BV6848"/>
      <c r="BW6848"/>
      <c r="BX6848"/>
      <c r="BY6848"/>
      <c r="BZ6848"/>
      <c r="CA6848"/>
      <c r="CB6848"/>
      <c r="CC6848"/>
      <c r="CD6848"/>
      <c r="CE6848"/>
      <c r="CF6848"/>
      <c r="CG6848"/>
      <c r="CH6848"/>
      <c r="CI6848"/>
      <c r="CJ6848"/>
      <c r="CK6848"/>
      <c r="CL6848"/>
      <c r="CM6848"/>
      <c r="CN6848"/>
      <c r="CO6848"/>
      <c r="CP6848"/>
      <c r="CQ6848"/>
      <c r="CR6848"/>
      <c r="CS6848"/>
      <c r="CT6848"/>
      <c r="CU6848"/>
      <c r="CV6848"/>
    </row>
    <row r="6849" spans="10:100" x14ac:dyDescent="0.25">
      <c r="J6849"/>
      <c r="K6849"/>
      <c r="L6849"/>
      <c r="M6849"/>
      <c r="N6849"/>
      <c r="O6849"/>
      <c r="P6849"/>
      <c r="Q6849"/>
      <c r="R6849"/>
      <c r="S6849"/>
      <c r="T6849"/>
      <c r="U6849"/>
      <c r="V6849"/>
      <c r="W6849"/>
      <c r="X6849"/>
      <c r="Y6849"/>
      <c r="Z6849"/>
      <c r="AA6849"/>
      <c r="AB6849"/>
      <c r="AC6849"/>
      <c r="AD6849"/>
      <c r="AE6849"/>
      <c r="AF6849"/>
      <c r="AG6849"/>
      <c r="AH6849"/>
      <c r="AI6849"/>
      <c r="AJ6849"/>
      <c r="AK6849"/>
      <c r="AL6849"/>
      <c r="AM6849"/>
      <c r="AN6849"/>
      <c r="AO6849"/>
      <c r="AP6849"/>
      <c r="AQ6849"/>
      <c r="AR6849"/>
      <c r="AS6849"/>
      <c r="AT6849"/>
      <c r="AU6849"/>
      <c r="AV6849"/>
      <c r="AW6849"/>
      <c r="AX6849"/>
      <c r="AY6849"/>
      <c r="AZ6849"/>
      <c r="BA6849"/>
      <c r="BB6849"/>
      <c r="BC6849"/>
      <c r="BD6849"/>
      <c r="BE6849"/>
      <c r="BF6849"/>
      <c r="BG6849"/>
      <c r="BH6849"/>
      <c r="BI6849"/>
      <c r="BJ6849"/>
      <c r="BK6849"/>
      <c r="BL6849"/>
      <c r="BM6849"/>
      <c r="BN6849"/>
      <c r="BO6849"/>
      <c r="BP6849"/>
      <c r="BQ6849"/>
      <c r="BR6849"/>
      <c r="BS6849"/>
      <c r="BT6849"/>
      <c r="BU6849"/>
      <c r="BV6849"/>
      <c r="BW6849"/>
      <c r="BX6849"/>
      <c r="BY6849"/>
      <c r="BZ6849"/>
      <c r="CA6849"/>
      <c r="CB6849"/>
      <c r="CC6849"/>
      <c r="CD6849"/>
      <c r="CE6849"/>
      <c r="CF6849"/>
      <c r="CG6849"/>
      <c r="CH6849"/>
      <c r="CI6849"/>
      <c r="CJ6849"/>
      <c r="CK6849"/>
      <c r="CL6849"/>
      <c r="CM6849"/>
      <c r="CN6849"/>
      <c r="CO6849"/>
      <c r="CP6849"/>
      <c r="CQ6849"/>
      <c r="CR6849"/>
      <c r="CS6849"/>
      <c r="CT6849"/>
      <c r="CU6849"/>
      <c r="CV6849"/>
    </row>
    <row r="6850" spans="10:100" x14ac:dyDescent="0.25">
      <c r="J6850"/>
      <c r="K6850"/>
      <c r="L6850"/>
      <c r="M6850"/>
      <c r="N6850"/>
      <c r="O6850"/>
      <c r="P6850"/>
      <c r="Q6850"/>
      <c r="R6850"/>
      <c r="S6850"/>
      <c r="T6850"/>
      <c r="U6850"/>
      <c r="V6850"/>
      <c r="W6850"/>
      <c r="X6850"/>
      <c r="Y6850"/>
      <c r="Z6850"/>
      <c r="AA6850"/>
      <c r="AB6850"/>
      <c r="AC6850"/>
      <c r="AD6850"/>
      <c r="AE6850"/>
      <c r="AF6850"/>
      <c r="AG6850"/>
      <c r="AH6850"/>
      <c r="AI6850"/>
      <c r="AJ6850"/>
      <c r="AK6850"/>
      <c r="AL6850"/>
      <c r="AM6850"/>
      <c r="AN6850"/>
      <c r="AO6850"/>
      <c r="AP6850"/>
      <c r="AQ6850"/>
      <c r="AR6850"/>
      <c r="AS6850"/>
      <c r="AT6850"/>
      <c r="AU6850"/>
      <c r="AV6850"/>
      <c r="AW6850"/>
      <c r="AX6850"/>
      <c r="AY6850"/>
      <c r="AZ6850"/>
      <c r="BA6850"/>
      <c r="BB6850"/>
      <c r="BC6850"/>
      <c r="BD6850"/>
      <c r="BE6850"/>
      <c r="BF6850"/>
      <c r="BG6850"/>
      <c r="BH6850"/>
      <c r="BI6850"/>
      <c r="BJ6850"/>
      <c r="BK6850"/>
      <c r="BL6850"/>
      <c r="BM6850"/>
      <c r="BN6850"/>
      <c r="BO6850"/>
      <c r="BP6850"/>
      <c r="BQ6850"/>
      <c r="BR6850"/>
      <c r="BS6850"/>
      <c r="BT6850"/>
      <c r="BU6850"/>
      <c r="BV6850"/>
      <c r="BW6850"/>
      <c r="BX6850"/>
      <c r="BY6850"/>
      <c r="BZ6850"/>
      <c r="CA6850"/>
      <c r="CB6850"/>
      <c r="CC6850"/>
      <c r="CD6850"/>
      <c r="CE6850"/>
      <c r="CF6850"/>
      <c r="CG6850"/>
      <c r="CH6850"/>
      <c r="CI6850"/>
      <c r="CJ6850"/>
      <c r="CK6850"/>
      <c r="CL6850"/>
      <c r="CM6850"/>
      <c r="CN6850"/>
      <c r="CO6850"/>
      <c r="CP6850"/>
      <c r="CQ6850"/>
      <c r="CR6850"/>
      <c r="CS6850"/>
      <c r="CT6850"/>
      <c r="CU6850"/>
      <c r="CV6850"/>
    </row>
    <row r="6851" spans="10:100" x14ac:dyDescent="0.25">
      <c r="J6851"/>
      <c r="K6851"/>
      <c r="L6851"/>
      <c r="M6851"/>
      <c r="N6851"/>
      <c r="O6851"/>
      <c r="P6851"/>
      <c r="Q6851"/>
      <c r="R6851"/>
      <c r="S6851"/>
      <c r="T6851"/>
      <c r="U6851"/>
      <c r="V6851"/>
      <c r="W6851"/>
      <c r="X6851"/>
      <c r="Y6851"/>
      <c r="Z6851"/>
      <c r="AA6851"/>
      <c r="AB6851"/>
      <c r="AC6851"/>
      <c r="AD6851"/>
      <c r="AE6851"/>
      <c r="AF6851"/>
      <c r="AG6851"/>
      <c r="AH6851"/>
      <c r="AI6851"/>
      <c r="AJ6851"/>
      <c r="AK6851"/>
      <c r="AL6851"/>
      <c r="AM6851"/>
      <c r="AN6851"/>
      <c r="AO6851"/>
      <c r="AP6851"/>
      <c r="AQ6851"/>
      <c r="AR6851"/>
      <c r="AS6851"/>
      <c r="AT6851"/>
      <c r="AU6851"/>
      <c r="AV6851"/>
      <c r="AW6851"/>
      <c r="AX6851"/>
      <c r="AY6851"/>
      <c r="AZ6851"/>
      <c r="BA6851"/>
      <c r="BB6851"/>
      <c r="BC6851"/>
      <c r="BD6851"/>
      <c r="BE6851"/>
      <c r="BF6851"/>
      <c r="BG6851"/>
      <c r="BH6851"/>
      <c r="BI6851"/>
      <c r="BJ6851"/>
      <c r="BK6851"/>
      <c r="BL6851"/>
      <c r="BM6851"/>
      <c r="BN6851"/>
      <c r="BO6851"/>
      <c r="BP6851"/>
      <c r="BQ6851"/>
      <c r="BR6851"/>
      <c r="BS6851"/>
      <c r="BT6851"/>
      <c r="BU6851"/>
      <c r="BV6851"/>
      <c r="BW6851"/>
      <c r="BX6851"/>
      <c r="BY6851"/>
      <c r="BZ6851"/>
      <c r="CA6851"/>
      <c r="CB6851"/>
      <c r="CC6851"/>
      <c r="CD6851"/>
      <c r="CE6851"/>
      <c r="CF6851"/>
      <c r="CG6851"/>
      <c r="CH6851"/>
      <c r="CI6851"/>
      <c r="CJ6851"/>
      <c r="CK6851"/>
      <c r="CL6851"/>
      <c r="CM6851"/>
      <c r="CN6851"/>
      <c r="CO6851"/>
      <c r="CP6851"/>
      <c r="CQ6851"/>
      <c r="CR6851"/>
      <c r="CS6851"/>
      <c r="CT6851"/>
      <c r="CU6851"/>
      <c r="CV6851"/>
    </row>
    <row r="6852" spans="10:100" x14ac:dyDescent="0.25">
      <c r="J6852"/>
      <c r="K6852"/>
      <c r="L6852"/>
      <c r="M6852"/>
      <c r="N6852"/>
      <c r="O6852"/>
      <c r="P6852"/>
      <c r="Q6852"/>
      <c r="R6852"/>
      <c r="S6852"/>
      <c r="T6852"/>
      <c r="U6852"/>
      <c r="V6852"/>
      <c r="W6852"/>
      <c r="X6852"/>
      <c r="Y6852"/>
      <c r="Z6852"/>
      <c r="AA6852"/>
      <c r="AB6852"/>
      <c r="AC6852"/>
      <c r="AD6852"/>
      <c r="AE6852"/>
      <c r="AF6852"/>
      <c r="AG6852"/>
      <c r="AH6852"/>
      <c r="AI6852"/>
      <c r="AJ6852"/>
      <c r="AK6852"/>
      <c r="AL6852"/>
      <c r="AM6852"/>
      <c r="AN6852"/>
      <c r="AO6852"/>
      <c r="AP6852"/>
      <c r="AQ6852"/>
      <c r="AR6852"/>
      <c r="AS6852"/>
      <c r="AT6852"/>
      <c r="AU6852"/>
      <c r="AV6852"/>
      <c r="AW6852"/>
      <c r="AX6852"/>
      <c r="AY6852"/>
      <c r="AZ6852"/>
      <c r="BA6852"/>
      <c r="BB6852"/>
      <c r="BC6852"/>
      <c r="BD6852"/>
      <c r="BE6852"/>
      <c r="BF6852"/>
      <c r="BG6852"/>
      <c r="BH6852"/>
      <c r="BI6852"/>
      <c r="BJ6852"/>
      <c r="BK6852"/>
      <c r="BL6852"/>
      <c r="BM6852"/>
      <c r="BN6852"/>
      <c r="BO6852"/>
      <c r="BP6852"/>
      <c r="BQ6852"/>
      <c r="BR6852"/>
      <c r="BS6852"/>
      <c r="BT6852"/>
      <c r="BU6852"/>
      <c r="BV6852"/>
      <c r="BW6852"/>
      <c r="BX6852"/>
      <c r="BY6852"/>
      <c r="BZ6852"/>
      <c r="CA6852"/>
      <c r="CB6852"/>
      <c r="CC6852"/>
      <c r="CD6852"/>
      <c r="CE6852"/>
      <c r="CF6852"/>
      <c r="CG6852"/>
      <c r="CH6852"/>
      <c r="CI6852"/>
      <c r="CJ6852"/>
      <c r="CK6852"/>
      <c r="CL6852"/>
      <c r="CM6852"/>
      <c r="CN6852"/>
      <c r="CO6852"/>
      <c r="CP6852"/>
      <c r="CQ6852"/>
      <c r="CR6852"/>
      <c r="CS6852"/>
      <c r="CT6852"/>
      <c r="CU6852"/>
      <c r="CV6852"/>
    </row>
    <row r="6853" spans="10:100" x14ac:dyDescent="0.25">
      <c r="J6853"/>
      <c r="K6853"/>
      <c r="L6853"/>
      <c r="M6853"/>
      <c r="N6853"/>
      <c r="O6853"/>
      <c r="P6853"/>
      <c r="Q6853"/>
      <c r="R6853"/>
      <c r="S6853"/>
      <c r="T6853"/>
      <c r="U6853"/>
      <c r="V6853"/>
      <c r="W6853"/>
      <c r="X6853"/>
      <c r="Y6853"/>
      <c r="Z6853"/>
      <c r="AA6853"/>
      <c r="AB6853"/>
      <c r="AC6853"/>
      <c r="AD6853"/>
      <c r="AE6853"/>
      <c r="AF6853"/>
      <c r="AG6853"/>
      <c r="AH6853"/>
      <c r="AI6853"/>
      <c r="AJ6853"/>
      <c r="AK6853"/>
      <c r="AL6853"/>
      <c r="AM6853"/>
      <c r="AN6853"/>
      <c r="AO6853"/>
      <c r="AP6853"/>
      <c r="AQ6853"/>
      <c r="AR6853"/>
      <c r="AS6853"/>
      <c r="AT6853"/>
      <c r="AU6853"/>
      <c r="AV6853"/>
      <c r="AW6853"/>
      <c r="AX6853"/>
      <c r="AY6853"/>
      <c r="AZ6853"/>
      <c r="BA6853"/>
      <c r="BB6853"/>
      <c r="BC6853"/>
      <c r="BD6853"/>
      <c r="BE6853"/>
      <c r="BF6853"/>
      <c r="BG6853"/>
      <c r="BH6853"/>
      <c r="BI6853"/>
      <c r="BJ6853"/>
      <c r="BK6853"/>
      <c r="BL6853"/>
      <c r="BM6853"/>
      <c r="BN6853"/>
      <c r="BO6853"/>
      <c r="BP6853"/>
      <c r="BQ6853"/>
      <c r="BR6853"/>
      <c r="BS6853"/>
      <c r="BT6853"/>
      <c r="BU6853"/>
      <c r="BV6853"/>
      <c r="BW6853"/>
      <c r="BX6853"/>
      <c r="BY6853"/>
      <c r="BZ6853"/>
      <c r="CA6853"/>
      <c r="CB6853"/>
      <c r="CC6853"/>
      <c r="CD6853"/>
      <c r="CE6853"/>
      <c r="CF6853"/>
      <c r="CG6853"/>
      <c r="CH6853"/>
      <c r="CI6853"/>
      <c r="CJ6853"/>
      <c r="CK6853"/>
      <c r="CL6853"/>
      <c r="CM6853"/>
      <c r="CN6853"/>
      <c r="CO6853"/>
      <c r="CP6853"/>
      <c r="CQ6853"/>
      <c r="CR6853"/>
      <c r="CS6853"/>
      <c r="CT6853"/>
      <c r="CU6853"/>
      <c r="CV6853"/>
    </row>
    <row r="6854" spans="10:100" x14ac:dyDescent="0.25">
      <c r="J6854"/>
      <c r="K6854"/>
      <c r="L6854"/>
      <c r="M6854"/>
      <c r="N6854"/>
      <c r="O6854"/>
      <c r="P6854"/>
      <c r="Q6854"/>
      <c r="R6854"/>
      <c r="S6854"/>
      <c r="T6854"/>
      <c r="U6854"/>
      <c r="V6854"/>
      <c r="W6854"/>
      <c r="X6854"/>
      <c r="Y6854"/>
      <c r="Z6854"/>
      <c r="AA6854"/>
      <c r="AB6854"/>
      <c r="AC6854"/>
      <c r="AD6854"/>
      <c r="AE6854"/>
      <c r="AF6854"/>
      <c r="AG6854"/>
      <c r="AH6854"/>
      <c r="AI6854"/>
      <c r="AJ6854"/>
      <c r="AK6854"/>
      <c r="AL6854"/>
      <c r="AM6854"/>
      <c r="AN6854"/>
      <c r="AO6854"/>
      <c r="AP6854"/>
      <c r="AQ6854"/>
      <c r="AR6854"/>
      <c r="AS6854"/>
      <c r="AT6854"/>
      <c r="AU6854"/>
      <c r="AV6854"/>
      <c r="AW6854"/>
      <c r="AX6854"/>
      <c r="AY6854"/>
      <c r="AZ6854"/>
      <c r="BA6854"/>
      <c r="BB6854"/>
      <c r="BC6854"/>
      <c r="BD6854"/>
      <c r="BE6854"/>
      <c r="BF6854"/>
      <c r="BG6854"/>
      <c r="BH6854"/>
      <c r="BI6854"/>
      <c r="BJ6854"/>
      <c r="BK6854"/>
      <c r="BL6854"/>
      <c r="BM6854"/>
      <c r="BN6854"/>
      <c r="BO6854"/>
      <c r="BP6854"/>
      <c r="BQ6854"/>
      <c r="BR6854"/>
      <c r="BS6854"/>
      <c r="BT6854"/>
      <c r="BU6854"/>
      <c r="BV6854"/>
      <c r="BW6854"/>
      <c r="BX6854"/>
      <c r="BY6854"/>
      <c r="BZ6854"/>
      <c r="CA6854"/>
      <c r="CB6854"/>
      <c r="CC6854"/>
      <c r="CD6854"/>
      <c r="CE6854"/>
      <c r="CF6854"/>
      <c r="CG6854"/>
      <c r="CH6854"/>
      <c r="CI6854"/>
      <c r="CJ6854"/>
      <c r="CK6854"/>
      <c r="CL6854"/>
      <c r="CM6854"/>
      <c r="CN6854"/>
      <c r="CO6854"/>
      <c r="CP6854"/>
      <c r="CQ6854"/>
      <c r="CR6854"/>
      <c r="CS6854"/>
      <c r="CT6854"/>
      <c r="CU6854"/>
      <c r="CV6854"/>
    </row>
    <row r="6855" spans="10:100" x14ac:dyDescent="0.25">
      <c r="J6855"/>
      <c r="K6855"/>
      <c r="L6855"/>
      <c r="M6855"/>
      <c r="N6855"/>
      <c r="O6855"/>
      <c r="P6855"/>
      <c r="Q6855"/>
      <c r="R6855"/>
      <c r="S6855"/>
      <c r="T6855"/>
      <c r="U6855"/>
      <c r="V6855"/>
      <c r="W6855"/>
      <c r="X6855"/>
      <c r="Y6855"/>
      <c r="Z6855"/>
      <c r="AA6855"/>
      <c r="AB6855"/>
      <c r="AC6855"/>
      <c r="AD6855"/>
      <c r="AE6855"/>
      <c r="AF6855"/>
      <c r="AG6855"/>
      <c r="AH6855"/>
      <c r="AI6855"/>
      <c r="AJ6855"/>
      <c r="AK6855"/>
      <c r="AL6855"/>
      <c r="AM6855"/>
      <c r="AN6855"/>
      <c r="AO6855"/>
      <c r="AP6855"/>
      <c r="AQ6855"/>
      <c r="AR6855"/>
      <c r="AS6855"/>
      <c r="AT6855"/>
      <c r="AU6855"/>
      <c r="AV6855"/>
      <c r="AW6855"/>
      <c r="AX6855"/>
      <c r="AY6855"/>
      <c r="AZ6855"/>
      <c r="BA6855"/>
      <c r="BB6855"/>
      <c r="BC6855"/>
      <c r="BD6855"/>
      <c r="BE6855"/>
      <c r="BF6855"/>
      <c r="BG6855"/>
      <c r="BH6855"/>
      <c r="BI6855"/>
      <c r="BJ6855"/>
      <c r="BK6855"/>
      <c r="BL6855"/>
      <c r="BM6855"/>
      <c r="BN6855"/>
      <c r="BO6855"/>
      <c r="BP6855"/>
      <c r="BQ6855"/>
      <c r="BR6855"/>
      <c r="BS6855"/>
      <c r="BT6855"/>
      <c r="BU6855"/>
      <c r="BV6855"/>
      <c r="BW6855"/>
      <c r="BX6855"/>
      <c r="BY6855"/>
      <c r="BZ6855"/>
      <c r="CA6855"/>
      <c r="CB6855"/>
      <c r="CC6855"/>
      <c r="CD6855"/>
      <c r="CE6855"/>
      <c r="CF6855"/>
      <c r="CG6855"/>
      <c r="CH6855"/>
      <c r="CI6855"/>
      <c r="CJ6855"/>
      <c r="CK6855"/>
      <c r="CL6855"/>
      <c r="CM6855"/>
      <c r="CN6855"/>
      <c r="CO6855"/>
      <c r="CP6855"/>
      <c r="CQ6855"/>
      <c r="CR6855"/>
      <c r="CS6855"/>
      <c r="CT6855"/>
      <c r="CU6855"/>
      <c r="CV6855"/>
    </row>
    <row r="6856" spans="10:100" x14ac:dyDescent="0.25">
      <c r="J6856"/>
      <c r="K6856"/>
      <c r="L6856"/>
      <c r="M6856"/>
      <c r="N6856"/>
      <c r="O6856"/>
      <c r="P6856"/>
      <c r="Q6856"/>
      <c r="R6856"/>
      <c r="S6856"/>
      <c r="T6856"/>
      <c r="U6856"/>
      <c r="V6856"/>
      <c r="W6856"/>
      <c r="X6856"/>
      <c r="Y6856"/>
      <c r="Z6856"/>
      <c r="AA6856"/>
      <c r="AB6856"/>
      <c r="AC6856"/>
      <c r="AD6856"/>
      <c r="AE6856"/>
      <c r="AF6856"/>
      <c r="AG6856"/>
      <c r="AH6856"/>
      <c r="AI6856"/>
      <c r="AJ6856"/>
      <c r="AK6856"/>
      <c r="AL6856"/>
      <c r="AM6856"/>
      <c r="AN6856"/>
      <c r="AO6856"/>
      <c r="AP6856"/>
      <c r="AQ6856"/>
      <c r="AR6856"/>
      <c r="AS6856"/>
      <c r="AT6856"/>
      <c r="AU6856"/>
      <c r="AV6856"/>
      <c r="AW6856"/>
      <c r="AX6856"/>
      <c r="AY6856"/>
      <c r="AZ6856"/>
      <c r="BA6856"/>
      <c r="BB6856"/>
      <c r="BC6856"/>
      <c r="BD6856"/>
      <c r="BE6856"/>
      <c r="BF6856"/>
      <c r="BG6856"/>
      <c r="BH6856"/>
      <c r="BI6856"/>
      <c r="BJ6856"/>
      <c r="BK6856"/>
      <c r="BL6856"/>
      <c r="BM6856"/>
      <c r="BN6856"/>
      <c r="BO6856"/>
      <c r="BP6856"/>
      <c r="BQ6856"/>
      <c r="BR6856"/>
      <c r="BS6856"/>
      <c r="BT6856"/>
      <c r="BU6856"/>
      <c r="BV6856"/>
      <c r="BW6856"/>
      <c r="BX6856"/>
      <c r="BY6856"/>
      <c r="BZ6856"/>
      <c r="CA6856"/>
      <c r="CB6856"/>
      <c r="CC6856"/>
      <c r="CD6856"/>
      <c r="CE6856"/>
      <c r="CF6856"/>
      <c r="CG6856"/>
      <c r="CH6856"/>
      <c r="CI6856"/>
      <c r="CJ6856"/>
      <c r="CK6856"/>
      <c r="CL6856"/>
      <c r="CM6856"/>
      <c r="CN6856"/>
      <c r="CO6856"/>
      <c r="CP6856"/>
      <c r="CQ6856"/>
      <c r="CR6856"/>
      <c r="CS6856"/>
      <c r="CT6856"/>
      <c r="CU6856"/>
      <c r="CV6856"/>
    </row>
    <row r="6857" spans="10:100" x14ac:dyDescent="0.25">
      <c r="J6857"/>
      <c r="K6857"/>
      <c r="L6857"/>
      <c r="M6857"/>
      <c r="N6857"/>
      <c r="O6857"/>
      <c r="P6857"/>
      <c r="Q6857"/>
      <c r="R6857"/>
      <c r="S6857"/>
      <c r="T6857"/>
      <c r="U6857"/>
      <c r="V6857"/>
      <c r="W6857"/>
      <c r="X6857"/>
      <c r="Y6857"/>
      <c r="Z6857"/>
      <c r="AA6857"/>
      <c r="AB6857"/>
      <c r="AC6857"/>
      <c r="AD6857"/>
      <c r="AE6857"/>
      <c r="AF6857"/>
      <c r="AG6857"/>
      <c r="AH6857"/>
      <c r="AI6857"/>
      <c r="AJ6857"/>
      <c r="AK6857"/>
      <c r="AL6857"/>
      <c r="AM6857"/>
      <c r="AN6857"/>
      <c r="AO6857"/>
      <c r="AP6857"/>
      <c r="AQ6857"/>
      <c r="AR6857"/>
      <c r="AS6857"/>
      <c r="AT6857"/>
      <c r="AU6857"/>
      <c r="AV6857"/>
      <c r="AW6857"/>
      <c r="AX6857"/>
      <c r="AY6857"/>
      <c r="AZ6857"/>
      <c r="BA6857"/>
      <c r="BB6857"/>
      <c r="BC6857"/>
      <c r="BD6857"/>
      <c r="BE6857"/>
      <c r="BF6857"/>
      <c r="BG6857"/>
      <c r="BH6857"/>
      <c r="BI6857"/>
      <c r="BJ6857"/>
      <c r="BK6857"/>
      <c r="BL6857"/>
      <c r="BM6857"/>
      <c r="BN6857"/>
      <c r="BO6857"/>
      <c r="BP6857"/>
      <c r="BQ6857"/>
      <c r="BR6857"/>
      <c r="BS6857"/>
      <c r="BT6857"/>
      <c r="BU6857"/>
      <c r="BV6857"/>
      <c r="BW6857"/>
      <c r="BX6857"/>
      <c r="BY6857"/>
      <c r="BZ6857"/>
      <c r="CA6857"/>
      <c r="CB6857"/>
      <c r="CC6857"/>
      <c r="CD6857"/>
      <c r="CE6857"/>
      <c r="CF6857"/>
      <c r="CG6857"/>
      <c r="CH6857"/>
      <c r="CI6857"/>
      <c r="CJ6857"/>
      <c r="CK6857"/>
      <c r="CL6857"/>
      <c r="CM6857"/>
      <c r="CN6857"/>
      <c r="CO6857"/>
      <c r="CP6857"/>
      <c r="CQ6857"/>
      <c r="CR6857"/>
      <c r="CS6857"/>
      <c r="CT6857"/>
      <c r="CU6857"/>
      <c r="CV6857"/>
    </row>
    <row r="6858" spans="10:100" x14ac:dyDescent="0.25">
      <c r="J6858"/>
      <c r="K6858"/>
      <c r="L6858"/>
      <c r="M6858"/>
      <c r="N6858"/>
      <c r="O6858"/>
      <c r="P6858"/>
      <c r="Q6858"/>
      <c r="R6858"/>
      <c r="S6858"/>
      <c r="T6858"/>
      <c r="U6858"/>
      <c r="V6858"/>
      <c r="W6858"/>
      <c r="X6858"/>
      <c r="Y6858"/>
      <c r="Z6858"/>
      <c r="AA6858"/>
      <c r="AB6858"/>
      <c r="AC6858"/>
      <c r="AD6858"/>
      <c r="AE6858"/>
      <c r="AF6858"/>
      <c r="AG6858"/>
      <c r="AH6858"/>
      <c r="AI6858"/>
      <c r="AJ6858"/>
      <c r="AK6858"/>
      <c r="AL6858"/>
      <c r="AM6858"/>
      <c r="AN6858"/>
      <c r="AO6858"/>
      <c r="AP6858"/>
      <c r="AQ6858"/>
      <c r="AR6858"/>
      <c r="AS6858"/>
      <c r="AT6858"/>
      <c r="AU6858"/>
      <c r="AV6858"/>
      <c r="AW6858"/>
      <c r="AX6858"/>
      <c r="AY6858"/>
      <c r="AZ6858"/>
      <c r="BA6858"/>
      <c r="BB6858"/>
      <c r="BC6858"/>
      <c r="BD6858"/>
      <c r="BE6858"/>
      <c r="BF6858"/>
      <c r="BG6858"/>
      <c r="BH6858"/>
      <c r="BI6858"/>
      <c r="BJ6858"/>
      <c r="BK6858"/>
      <c r="BL6858"/>
      <c r="BM6858"/>
      <c r="BN6858"/>
      <c r="BO6858"/>
      <c r="BP6858"/>
      <c r="BQ6858"/>
      <c r="BR6858"/>
      <c r="BS6858"/>
      <c r="BT6858"/>
      <c r="BU6858"/>
      <c r="BV6858"/>
      <c r="BW6858"/>
      <c r="BX6858"/>
      <c r="BY6858"/>
      <c r="BZ6858"/>
      <c r="CA6858"/>
      <c r="CB6858"/>
      <c r="CC6858"/>
      <c r="CD6858"/>
      <c r="CE6858"/>
      <c r="CF6858"/>
      <c r="CG6858"/>
      <c r="CH6858"/>
      <c r="CI6858"/>
      <c r="CJ6858"/>
      <c r="CK6858"/>
      <c r="CL6858"/>
      <c r="CM6858"/>
      <c r="CN6858"/>
      <c r="CO6858"/>
      <c r="CP6858"/>
      <c r="CQ6858"/>
      <c r="CR6858"/>
      <c r="CS6858"/>
      <c r="CT6858"/>
      <c r="CU6858"/>
      <c r="CV6858"/>
    </row>
    <row r="6859" spans="10:100" x14ac:dyDescent="0.25">
      <c r="J6859"/>
      <c r="K6859"/>
      <c r="L6859"/>
      <c r="M6859"/>
      <c r="N6859"/>
      <c r="O6859"/>
      <c r="P6859"/>
      <c r="Q6859"/>
      <c r="R6859"/>
      <c r="S6859"/>
      <c r="T6859"/>
      <c r="U6859"/>
      <c r="V6859"/>
      <c r="W6859"/>
      <c r="X6859"/>
      <c r="Y6859"/>
      <c r="Z6859"/>
      <c r="AA6859"/>
      <c r="AB6859"/>
      <c r="AC6859"/>
      <c r="AD6859"/>
      <c r="AE6859"/>
      <c r="AF6859"/>
      <c r="AG6859"/>
      <c r="AH6859"/>
      <c r="AI6859"/>
      <c r="AJ6859"/>
      <c r="AK6859"/>
      <c r="AL6859"/>
      <c r="AM6859"/>
      <c r="AN6859"/>
      <c r="AO6859"/>
      <c r="AP6859"/>
      <c r="AQ6859"/>
      <c r="AR6859"/>
      <c r="AS6859"/>
      <c r="AT6859"/>
      <c r="AU6859"/>
      <c r="AV6859"/>
      <c r="AW6859"/>
      <c r="AX6859"/>
      <c r="AY6859"/>
      <c r="AZ6859"/>
      <c r="BA6859"/>
      <c r="BB6859"/>
      <c r="BC6859"/>
      <c r="BD6859"/>
      <c r="BE6859"/>
      <c r="BF6859"/>
      <c r="BG6859"/>
      <c r="BH6859"/>
      <c r="BI6859"/>
      <c r="BJ6859"/>
      <c r="BK6859"/>
      <c r="BL6859"/>
      <c r="BM6859"/>
      <c r="BN6859"/>
      <c r="BO6859"/>
      <c r="BP6859"/>
      <c r="BQ6859"/>
      <c r="BR6859"/>
      <c r="BS6859"/>
      <c r="BT6859"/>
      <c r="BU6859"/>
      <c r="BV6859"/>
      <c r="BW6859"/>
      <c r="BX6859"/>
      <c r="BY6859"/>
      <c r="BZ6859"/>
      <c r="CA6859"/>
      <c r="CB6859"/>
      <c r="CC6859"/>
      <c r="CD6859"/>
      <c r="CE6859"/>
      <c r="CF6859"/>
      <c r="CG6859"/>
      <c r="CH6859"/>
      <c r="CI6859"/>
      <c r="CJ6859"/>
      <c r="CK6859"/>
      <c r="CL6859"/>
      <c r="CM6859"/>
      <c r="CN6859"/>
      <c r="CO6859"/>
      <c r="CP6859"/>
      <c r="CQ6859"/>
      <c r="CR6859"/>
      <c r="CS6859"/>
      <c r="CT6859"/>
      <c r="CU6859"/>
      <c r="CV6859"/>
    </row>
    <row r="6860" spans="10:100" x14ac:dyDescent="0.25">
      <c r="J6860"/>
      <c r="K6860"/>
      <c r="L6860"/>
      <c r="M6860"/>
      <c r="N6860"/>
      <c r="O6860"/>
      <c r="P6860"/>
      <c r="Q6860"/>
      <c r="R6860"/>
      <c r="S6860"/>
      <c r="T6860"/>
      <c r="U6860"/>
      <c r="V6860"/>
      <c r="W6860"/>
      <c r="X6860"/>
      <c r="Y6860"/>
      <c r="Z6860"/>
      <c r="AA6860"/>
      <c r="AB6860"/>
      <c r="AC6860"/>
      <c r="AD6860"/>
      <c r="AE6860"/>
      <c r="AF6860"/>
      <c r="AG6860"/>
      <c r="AH6860"/>
      <c r="AI6860"/>
      <c r="AJ6860"/>
      <c r="AK6860"/>
      <c r="AL6860"/>
      <c r="AM6860"/>
      <c r="AN6860"/>
      <c r="AO6860"/>
      <c r="AP6860"/>
      <c r="AQ6860"/>
      <c r="AR6860"/>
      <c r="AS6860"/>
      <c r="AT6860"/>
      <c r="AU6860"/>
      <c r="AV6860"/>
      <c r="AW6860"/>
      <c r="AX6860"/>
      <c r="AY6860"/>
      <c r="AZ6860"/>
      <c r="BA6860"/>
      <c r="BB6860"/>
      <c r="BC6860"/>
      <c r="BD6860"/>
      <c r="BE6860"/>
      <c r="BF6860"/>
      <c r="BG6860"/>
      <c r="BH6860"/>
      <c r="BI6860"/>
      <c r="BJ6860"/>
      <c r="BK6860"/>
      <c r="BL6860"/>
      <c r="BM6860"/>
      <c r="BN6860"/>
      <c r="BO6860"/>
      <c r="BP6860"/>
      <c r="BQ6860"/>
      <c r="BR6860"/>
      <c r="BS6860"/>
      <c r="BT6860"/>
      <c r="BU6860"/>
      <c r="BV6860"/>
      <c r="BW6860"/>
      <c r="BX6860"/>
      <c r="BY6860"/>
      <c r="BZ6860"/>
      <c r="CA6860"/>
      <c r="CB6860"/>
      <c r="CC6860"/>
      <c r="CD6860"/>
      <c r="CE6860"/>
      <c r="CF6860"/>
      <c r="CG6860"/>
      <c r="CH6860"/>
      <c r="CI6860"/>
      <c r="CJ6860"/>
      <c r="CK6860"/>
      <c r="CL6860"/>
      <c r="CM6860"/>
      <c r="CN6860"/>
      <c r="CO6860"/>
      <c r="CP6860"/>
      <c r="CQ6860"/>
      <c r="CR6860"/>
      <c r="CS6860"/>
      <c r="CT6860"/>
      <c r="CU6860"/>
      <c r="CV6860"/>
    </row>
    <row r="6861" spans="10:100" x14ac:dyDescent="0.25">
      <c r="J6861"/>
      <c r="K6861"/>
      <c r="L6861"/>
      <c r="M6861"/>
      <c r="N6861"/>
      <c r="O6861"/>
      <c r="P6861"/>
      <c r="Q6861"/>
      <c r="R6861"/>
      <c r="S6861"/>
      <c r="T6861"/>
      <c r="U6861"/>
      <c r="V6861"/>
      <c r="W6861"/>
      <c r="X6861"/>
      <c r="Y6861"/>
      <c r="Z6861"/>
      <c r="AA6861"/>
      <c r="AB6861"/>
      <c r="AC6861"/>
      <c r="AD6861"/>
      <c r="AE6861"/>
      <c r="AF6861"/>
      <c r="AG6861"/>
      <c r="AH6861"/>
      <c r="AI6861"/>
      <c r="AJ6861"/>
      <c r="AK6861"/>
      <c r="AL6861"/>
      <c r="AM6861"/>
      <c r="AN6861"/>
      <c r="AO6861"/>
      <c r="AP6861"/>
      <c r="AQ6861"/>
      <c r="AR6861"/>
      <c r="AS6861"/>
      <c r="AT6861"/>
      <c r="AU6861"/>
      <c r="AV6861"/>
      <c r="AW6861"/>
      <c r="AX6861"/>
      <c r="AY6861"/>
      <c r="AZ6861"/>
      <c r="BA6861"/>
      <c r="BB6861"/>
      <c r="BC6861"/>
      <c r="BD6861"/>
      <c r="BE6861"/>
      <c r="BF6861"/>
      <c r="BG6861"/>
      <c r="BH6861"/>
      <c r="BI6861"/>
      <c r="BJ6861"/>
      <c r="BK6861"/>
      <c r="BL6861"/>
      <c r="BM6861"/>
      <c r="BN6861"/>
      <c r="BO6861"/>
      <c r="BP6861"/>
      <c r="BQ6861"/>
      <c r="BR6861"/>
      <c r="BS6861"/>
      <c r="BT6861"/>
      <c r="BU6861"/>
      <c r="BV6861"/>
      <c r="BW6861"/>
      <c r="BX6861"/>
      <c r="BY6861"/>
      <c r="BZ6861"/>
      <c r="CA6861"/>
      <c r="CB6861"/>
      <c r="CC6861"/>
      <c r="CD6861"/>
      <c r="CE6861"/>
      <c r="CF6861"/>
      <c r="CG6861"/>
      <c r="CH6861"/>
      <c r="CI6861"/>
      <c r="CJ6861"/>
      <c r="CK6861"/>
      <c r="CL6861"/>
      <c r="CM6861"/>
      <c r="CN6861"/>
      <c r="CO6861"/>
      <c r="CP6861"/>
      <c r="CQ6861"/>
      <c r="CR6861"/>
      <c r="CS6861"/>
      <c r="CT6861"/>
      <c r="CU6861"/>
      <c r="CV6861"/>
    </row>
    <row r="6862" spans="10:100" x14ac:dyDescent="0.25">
      <c r="J6862"/>
      <c r="K6862"/>
      <c r="L6862"/>
      <c r="M6862"/>
      <c r="N6862"/>
      <c r="O6862"/>
      <c r="P6862"/>
      <c r="Q6862"/>
      <c r="R6862"/>
      <c r="S6862"/>
      <c r="T6862"/>
      <c r="U6862"/>
      <c r="V6862"/>
      <c r="W6862"/>
      <c r="X6862"/>
      <c r="Y6862"/>
      <c r="Z6862"/>
      <c r="AA6862"/>
      <c r="AB6862"/>
      <c r="AC6862"/>
      <c r="AD6862"/>
      <c r="AE6862"/>
      <c r="AF6862"/>
      <c r="AG6862"/>
      <c r="AH6862"/>
      <c r="AI6862"/>
      <c r="AJ6862"/>
      <c r="AK6862"/>
      <c r="AL6862"/>
      <c r="AM6862"/>
      <c r="AN6862"/>
      <c r="AO6862"/>
      <c r="AP6862"/>
      <c r="AQ6862"/>
      <c r="AR6862"/>
      <c r="AS6862"/>
      <c r="AT6862"/>
      <c r="AU6862"/>
      <c r="AV6862"/>
      <c r="AW6862"/>
      <c r="AX6862"/>
      <c r="AY6862"/>
      <c r="AZ6862"/>
      <c r="BA6862"/>
      <c r="BB6862"/>
      <c r="BC6862"/>
      <c r="BD6862"/>
      <c r="BE6862"/>
      <c r="BF6862"/>
      <c r="BG6862"/>
      <c r="BH6862"/>
      <c r="BI6862"/>
      <c r="BJ6862"/>
      <c r="BK6862"/>
      <c r="BL6862"/>
      <c r="BM6862"/>
      <c r="BN6862"/>
      <c r="BO6862"/>
      <c r="BP6862"/>
      <c r="BQ6862"/>
      <c r="BR6862"/>
      <c r="BS6862"/>
      <c r="BT6862"/>
      <c r="BU6862"/>
      <c r="BV6862"/>
      <c r="BW6862"/>
      <c r="BX6862"/>
      <c r="BY6862"/>
      <c r="BZ6862"/>
      <c r="CA6862"/>
      <c r="CB6862"/>
      <c r="CC6862"/>
      <c r="CD6862"/>
      <c r="CE6862"/>
      <c r="CF6862"/>
      <c r="CG6862"/>
      <c r="CH6862"/>
      <c r="CI6862"/>
      <c r="CJ6862"/>
      <c r="CK6862"/>
      <c r="CL6862"/>
      <c r="CM6862"/>
      <c r="CN6862"/>
      <c r="CO6862"/>
      <c r="CP6862"/>
      <c r="CQ6862"/>
      <c r="CR6862"/>
      <c r="CS6862"/>
      <c r="CT6862"/>
      <c r="CU6862"/>
      <c r="CV6862"/>
    </row>
    <row r="6863" spans="10:100" x14ac:dyDescent="0.25">
      <c r="J6863"/>
      <c r="K6863"/>
      <c r="L6863"/>
      <c r="M6863"/>
      <c r="N6863"/>
      <c r="O6863"/>
      <c r="P6863"/>
      <c r="Q6863"/>
      <c r="R6863"/>
      <c r="S6863"/>
      <c r="T6863"/>
      <c r="U6863"/>
      <c r="V6863"/>
      <c r="W6863"/>
      <c r="X6863"/>
      <c r="Y6863"/>
      <c r="Z6863"/>
      <c r="AA6863"/>
      <c r="AB6863"/>
      <c r="AC6863"/>
      <c r="AD6863"/>
      <c r="AE6863"/>
      <c r="AF6863"/>
      <c r="AG6863"/>
      <c r="AH6863"/>
      <c r="AI6863"/>
      <c r="AJ6863"/>
      <c r="AK6863"/>
      <c r="AL6863"/>
      <c r="AM6863"/>
      <c r="AN6863"/>
      <c r="AO6863"/>
      <c r="AP6863"/>
      <c r="AQ6863"/>
      <c r="AR6863"/>
      <c r="AS6863"/>
      <c r="AT6863"/>
      <c r="AU6863"/>
      <c r="AV6863"/>
      <c r="AW6863"/>
      <c r="AX6863"/>
      <c r="AY6863"/>
      <c r="AZ6863"/>
      <c r="BA6863"/>
      <c r="BB6863"/>
      <c r="BC6863"/>
      <c r="BD6863"/>
      <c r="BE6863"/>
      <c r="BF6863"/>
      <c r="BG6863"/>
      <c r="BH6863"/>
      <c r="BI6863"/>
      <c r="BJ6863"/>
      <c r="BK6863"/>
      <c r="BL6863"/>
      <c r="BM6863"/>
      <c r="BN6863"/>
      <c r="BO6863"/>
      <c r="BP6863"/>
      <c r="BQ6863"/>
      <c r="BR6863"/>
      <c r="BS6863"/>
      <c r="BT6863"/>
      <c r="BU6863"/>
      <c r="BV6863"/>
      <c r="BW6863"/>
      <c r="BX6863"/>
      <c r="BY6863"/>
      <c r="BZ6863"/>
      <c r="CA6863"/>
      <c r="CB6863"/>
      <c r="CC6863"/>
      <c r="CD6863"/>
      <c r="CE6863"/>
      <c r="CF6863"/>
      <c r="CG6863"/>
      <c r="CH6863"/>
      <c r="CI6863"/>
      <c r="CJ6863"/>
      <c r="CK6863"/>
      <c r="CL6863"/>
      <c r="CM6863"/>
      <c r="CN6863"/>
      <c r="CO6863"/>
      <c r="CP6863"/>
      <c r="CQ6863"/>
      <c r="CR6863"/>
      <c r="CS6863"/>
      <c r="CT6863"/>
      <c r="CU6863"/>
      <c r="CV6863"/>
    </row>
    <row r="6864" spans="10:100" x14ac:dyDescent="0.25">
      <c r="J6864"/>
      <c r="K6864"/>
      <c r="L6864"/>
      <c r="M6864"/>
      <c r="N6864"/>
      <c r="O6864"/>
      <c r="P6864"/>
      <c r="Q6864"/>
      <c r="R6864"/>
      <c r="S6864"/>
      <c r="T6864"/>
      <c r="U6864"/>
      <c r="V6864"/>
      <c r="W6864"/>
      <c r="X6864"/>
      <c r="Y6864"/>
      <c r="Z6864"/>
      <c r="AA6864"/>
      <c r="AB6864"/>
      <c r="AC6864"/>
      <c r="AD6864"/>
      <c r="AE6864"/>
      <c r="AF6864"/>
      <c r="AG6864"/>
      <c r="AH6864"/>
      <c r="AI6864"/>
      <c r="AJ6864"/>
      <c r="AK6864"/>
      <c r="AL6864"/>
      <c r="AM6864"/>
      <c r="AN6864"/>
      <c r="AO6864"/>
      <c r="AP6864"/>
      <c r="AQ6864"/>
      <c r="AR6864"/>
      <c r="AS6864"/>
      <c r="AT6864"/>
      <c r="AU6864"/>
      <c r="AV6864"/>
      <c r="AW6864"/>
      <c r="AX6864"/>
      <c r="AY6864"/>
      <c r="AZ6864"/>
      <c r="BA6864"/>
      <c r="BB6864"/>
      <c r="BC6864"/>
      <c r="BD6864"/>
      <c r="BE6864"/>
      <c r="BF6864"/>
      <c r="BG6864"/>
      <c r="BH6864"/>
      <c r="BI6864"/>
      <c r="BJ6864"/>
      <c r="BK6864"/>
      <c r="BL6864"/>
      <c r="BM6864"/>
      <c r="BN6864"/>
      <c r="BO6864"/>
      <c r="BP6864"/>
      <c r="BQ6864"/>
      <c r="BR6864"/>
      <c r="BS6864"/>
      <c r="BT6864"/>
      <c r="BU6864"/>
      <c r="BV6864"/>
      <c r="BW6864"/>
      <c r="BX6864"/>
      <c r="BY6864"/>
      <c r="BZ6864"/>
      <c r="CA6864"/>
      <c r="CB6864"/>
      <c r="CC6864"/>
      <c r="CD6864"/>
      <c r="CE6864"/>
      <c r="CF6864"/>
      <c r="CG6864"/>
      <c r="CH6864"/>
      <c r="CI6864"/>
      <c r="CJ6864"/>
      <c r="CK6864"/>
      <c r="CL6864"/>
      <c r="CM6864"/>
      <c r="CN6864"/>
      <c r="CO6864"/>
      <c r="CP6864"/>
      <c r="CQ6864"/>
      <c r="CR6864"/>
      <c r="CS6864"/>
      <c r="CT6864"/>
      <c r="CU6864"/>
      <c r="CV6864"/>
    </row>
    <row r="6865" spans="10:100" x14ac:dyDescent="0.25">
      <c r="J6865"/>
      <c r="K6865"/>
      <c r="L6865"/>
      <c r="M6865"/>
      <c r="N6865"/>
      <c r="O6865"/>
      <c r="P6865"/>
      <c r="Q6865"/>
      <c r="R6865"/>
      <c r="S6865"/>
      <c r="T6865"/>
      <c r="U6865"/>
      <c r="V6865"/>
      <c r="W6865"/>
      <c r="X6865"/>
      <c r="Y6865"/>
      <c r="Z6865"/>
      <c r="AA6865"/>
      <c r="AB6865"/>
      <c r="AC6865"/>
      <c r="AD6865"/>
      <c r="AE6865"/>
      <c r="AF6865"/>
      <c r="AG6865"/>
      <c r="AH6865"/>
      <c r="AI6865"/>
      <c r="AJ6865"/>
      <c r="AK6865"/>
      <c r="AL6865"/>
      <c r="AM6865"/>
      <c r="AN6865"/>
      <c r="AO6865"/>
      <c r="AP6865"/>
      <c r="AQ6865"/>
      <c r="AR6865"/>
      <c r="AS6865"/>
      <c r="AT6865"/>
      <c r="AU6865"/>
      <c r="AV6865"/>
      <c r="AW6865"/>
      <c r="AX6865"/>
      <c r="AY6865"/>
      <c r="AZ6865"/>
      <c r="BA6865"/>
      <c r="BB6865"/>
      <c r="BC6865"/>
      <c r="BD6865"/>
      <c r="BE6865"/>
      <c r="BF6865"/>
      <c r="BG6865"/>
      <c r="BH6865"/>
      <c r="BI6865"/>
      <c r="BJ6865"/>
      <c r="BK6865"/>
      <c r="BL6865"/>
      <c r="BM6865"/>
      <c r="BN6865"/>
      <c r="BO6865"/>
      <c r="BP6865"/>
      <c r="BQ6865"/>
      <c r="BR6865"/>
      <c r="BS6865"/>
      <c r="BT6865"/>
      <c r="BU6865"/>
      <c r="BV6865"/>
      <c r="BW6865"/>
      <c r="BX6865"/>
      <c r="BY6865"/>
      <c r="BZ6865"/>
      <c r="CA6865"/>
      <c r="CB6865"/>
      <c r="CC6865"/>
      <c r="CD6865"/>
      <c r="CE6865"/>
      <c r="CF6865"/>
      <c r="CG6865"/>
      <c r="CH6865"/>
      <c r="CI6865"/>
      <c r="CJ6865"/>
      <c r="CK6865"/>
      <c r="CL6865"/>
      <c r="CM6865"/>
      <c r="CN6865"/>
      <c r="CO6865"/>
      <c r="CP6865"/>
      <c r="CQ6865"/>
      <c r="CR6865"/>
      <c r="CS6865"/>
      <c r="CT6865"/>
      <c r="CU6865"/>
      <c r="CV6865"/>
    </row>
    <row r="6866" spans="10:100" x14ac:dyDescent="0.25">
      <c r="J6866"/>
      <c r="K6866"/>
      <c r="L6866"/>
      <c r="M6866"/>
      <c r="N6866"/>
      <c r="O6866"/>
      <c r="P6866"/>
      <c r="Q6866"/>
      <c r="R6866"/>
      <c r="S6866"/>
      <c r="T6866"/>
      <c r="U6866"/>
      <c r="V6866"/>
      <c r="W6866"/>
      <c r="X6866"/>
      <c r="Y6866"/>
      <c r="Z6866"/>
      <c r="AA6866"/>
      <c r="AB6866"/>
      <c r="AC6866"/>
      <c r="AD6866"/>
      <c r="AE6866"/>
      <c r="AF6866"/>
      <c r="AG6866"/>
      <c r="AH6866"/>
      <c r="AI6866"/>
      <c r="AJ6866"/>
      <c r="AK6866"/>
      <c r="AL6866"/>
      <c r="AM6866"/>
      <c r="AN6866"/>
      <c r="AO6866"/>
      <c r="AP6866"/>
      <c r="AQ6866"/>
      <c r="AR6866"/>
      <c r="AS6866"/>
      <c r="AT6866"/>
      <c r="AU6866"/>
      <c r="AV6866"/>
      <c r="AW6866"/>
      <c r="AX6866"/>
      <c r="AY6866"/>
      <c r="AZ6866"/>
      <c r="BA6866"/>
      <c r="BB6866"/>
      <c r="BC6866"/>
      <c r="BD6866"/>
      <c r="BE6866"/>
      <c r="BF6866"/>
      <c r="BG6866"/>
      <c r="BH6866"/>
      <c r="BI6866"/>
      <c r="BJ6866"/>
      <c r="BK6866"/>
      <c r="BL6866"/>
      <c r="BM6866"/>
      <c r="BN6866"/>
      <c r="BO6866"/>
      <c r="BP6866"/>
      <c r="BQ6866"/>
      <c r="BR6866"/>
      <c r="BS6866"/>
      <c r="BT6866"/>
      <c r="BU6866"/>
      <c r="BV6866"/>
      <c r="BW6866"/>
      <c r="BX6866"/>
      <c r="BY6866"/>
      <c r="BZ6866"/>
      <c r="CA6866"/>
      <c r="CB6866"/>
      <c r="CC6866"/>
      <c r="CD6866"/>
      <c r="CE6866"/>
      <c r="CF6866"/>
      <c r="CG6866"/>
      <c r="CH6866"/>
      <c r="CI6866"/>
      <c r="CJ6866"/>
      <c r="CK6866"/>
      <c r="CL6866"/>
      <c r="CM6866"/>
      <c r="CN6866"/>
      <c r="CO6866"/>
      <c r="CP6866"/>
      <c r="CQ6866"/>
      <c r="CR6866"/>
      <c r="CS6866"/>
      <c r="CT6866"/>
      <c r="CU6866"/>
      <c r="CV6866"/>
    </row>
    <row r="6867" spans="10:100" x14ac:dyDescent="0.25">
      <c r="J6867"/>
      <c r="K6867"/>
      <c r="L6867"/>
      <c r="M6867"/>
      <c r="N6867"/>
      <c r="O6867"/>
      <c r="P6867"/>
      <c r="Q6867"/>
      <c r="R6867"/>
      <c r="S6867"/>
      <c r="T6867"/>
      <c r="U6867"/>
      <c r="V6867"/>
      <c r="W6867"/>
      <c r="X6867"/>
      <c r="Y6867"/>
      <c r="Z6867"/>
      <c r="AA6867"/>
      <c r="AB6867"/>
      <c r="AC6867"/>
      <c r="AD6867"/>
      <c r="AE6867"/>
      <c r="AF6867"/>
      <c r="AG6867"/>
      <c r="AH6867"/>
      <c r="AI6867"/>
      <c r="AJ6867"/>
      <c r="AK6867"/>
      <c r="AL6867"/>
      <c r="AM6867"/>
      <c r="AN6867"/>
      <c r="AO6867"/>
      <c r="AP6867"/>
      <c r="AQ6867"/>
      <c r="AR6867"/>
      <c r="AS6867"/>
      <c r="AT6867"/>
      <c r="AU6867"/>
      <c r="AV6867"/>
      <c r="AW6867"/>
      <c r="AX6867"/>
      <c r="AY6867"/>
      <c r="AZ6867"/>
      <c r="BA6867"/>
      <c r="BB6867"/>
      <c r="BC6867"/>
      <c r="BD6867"/>
      <c r="BE6867"/>
      <c r="BF6867"/>
      <c r="BG6867"/>
      <c r="BH6867"/>
      <c r="BI6867"/>
      <c r="BJ6867"/>
      <c r="BK6867"/>
      <c r="BL6867"/>
      <c r="BM6867"/>
      <c r="BN6867"/>
      <c r="BO6867"/>
      <c r="BP6867"/>
      <c r="BQ6867"/>
      <c r="BR6867"/>
      <c r="BS6867"/>
      <c r="BT6867"/>
      <c r="BU6867"/>
      <c r="BV6867"/>
      <c r="BW6867"/>
      <c r="BX6867"/>
      <c r="BY6867"/>
      <c r="BZ6867"/>
      <c r="CA6867"/>
      <c r="CB6867"/>
      <c r="CC6867"/>
      <c r="CD6867"/>
      <c r="CE6867"/>
      <c r="CF6867"/>
      <c r="CG6867"/>
      <c r="CH6867"/>
      <c r="CI6867"/>
      <c r="CJ6867"/>
      <c r="CK6867"/>
      <c r="CL6867"/>
      <c r="CM6867"/>
      <c r="CN6867"/>
      <c r="CO6867"/>
      <c r="CP6867"/>
      <c r="CQ6867"/>
      <c r="CR6867"/>
      <c r="CS6867"/>
      <c r="CT6867"/>
      <c r="CU6867"/>
      <c r="CV6867"/>
    </row>
    <row r="6868" spans="10:100" x14ac:dyDescent="0.25">
      <c r="J6868"/>
      <c r="K6868"/>
      <c r="L6868"/>
      <c r="M6868"/>
      <c r="N6868"/>
      <c r="O6868"/>
      <c r="P6868"/>
      <c r="Q6868"/>
      <c r="R6868"/>
      <c r="S6868"/>
      <c r="T6868"/>
      <c r="U6868"/>
      <c r="V6868"/>
      <c r="W6868"/>
      <c r="X6868"/>
      <c r="Y6868"/>
      <c r="Z6868"/>
      <c r="AA6868"/>
      <c r="AB6868"/>
      <c r="AC6868"/>
      <c r="AD6868"/>
      <c r="AE6868"/>
      <c r="AF6868"/>
      <c r="AG6868"/>
      <c r="AH6868"/>
      <c r="AI6868"/>
      <c r="AJ6868"/>
      <c r="AK6868"/>
      <c r="AL6868"/>
      <c r="AM6868"/>
      <c r="AN6868"/>
      <c r="AO6868"/>
      <c r="AP6868"/>
      <c r="AQ6868"/>
      <c r="AR6868"/>
      <c r="AS6868"/>
      <c r="AT6868"/>
      <c r="AU6868"/>
      <c r="AV6868"/>
      <c r="AW6868"/>
      <c r="AX6868"/>
      <c r="AY6868"/>
      <c r="AZ6868"/>
      <c r="BA6868"/>
      <c r="BB6868"/>
      <c r="BC6868"/>
      <c r="BD6868"/>
      <c r="BE6868"/>
      <c r="BF6868"/>
      <c r="BG6868"/>
      <c r="BH6868"/>
      <c r="BI6868"/>
      <c r="BJ6868"/>
      <c r="BK6868"/>
      <c r="BL6868"/>
      <c r="BM6868"/>
      <c r="BN6868"/>
      <c r="BO6868"/>
      <c r="BP6868"/>
      <c r="BQ6868"/>
      <c r="BR6868"/>
      <c r="BS6868"/>
      <c r="BT6868"/>
      <c r="BU6868"/>
      <c r="BV6868"/>
      <c r="BW6868"/>
      <c r="BX6868"/>
      <c r="BY6868"/>
      <c r="BZ6868"/>
      <c r="CA6868"/>
      <c r="CB6868"/>
      <c r="CC6868"/>
      <c r="CD6868"/>
      <c r="CE6868"/>
      <c r="CF6868"/>
      <c r="CG6868"/>
      <c r="CH6868"/>
      <c r="CI6868"/>
      <c r="CJ6868"/>
      <c r="CK6868"/>
      <c r="CL6868"/>
      <c r="CM6868"/>
      <c r="CN6868"/>
      <c r="CO6868"/>
      <c r="CP6868"/>
      <c r="CQ6868"/>
      <c r="CR6868"/>
      <c r="CS6868"/>
      <c r="CT6868"/>
      <c r="CU6868"/>
      <c r="CV6868"/>
    </row>
    <row r="6869" spans="10:100" x14ac:dyDescent="0.25">
      <c r="J6869"/>
      <c r="K6869"/>
      <c r="L6869"/>
      <c r="M6869"/>
      <c r="N6869"/>
      <c r="O6869"/>
      <c r="P6869"/>
      <c r="Q6869"/>
      <c r="R6869"/>
      <c r="S6869"/>
      <c r="T6869"/>
      <c r="U6869"/>
      <c r="V6869"/>
      <c r="W6869"/>
      <c r="X6869"/>
      <c r="Y6869"/>
      <c r="Z6869"/>
      <c r="AA6869"/>
      <c r="AB6869"/>
      <c r="AC6869"/>
      <c r="AD6869"/>
      <c r="AE6869"/>
      <c r="AF6869"/>
      <c r="AG6869"/>
      <c r="AH6869"/>
      <c r="AI6869"/>
      <c r="AJ6869"/>
      <c r="AK6869"/>
      <c r="AL6869"/>
      <c r="AM6869"/>
      <c r="AN6869"/>
      <c r="AO6869"/>
      <c r="AP6869"/>
      <c r="AQ6869"/>
      <c r="AR6869"/>
      <c r="AS6869"/>
      <c r="AT6869"/>
      <c r="AU6869"/>
      <c r="AV6869"/>
      <c r="AW6869"/>
      <c r="AX6869"/>
      <c r="AY6869"/>
      <c r="AZ6869"/>
      <c r="BA6869"/>
      <c r="BB6869"/>
      <c r="BC6869"/>
      <c r="BD6869"/>
      <c r="BE6869"/>
      <c r="BF6869"/>
      <c r="BG6869"/>
      <c r="BH6869"/>
      <c r="BI6869"/>
      <c r="BJ6869"/>
      <c r="BK6869"/>
      <c r="BL6869"/>
      <c r="BM6869"/>
      <c r="BN6869"/>
      <c r="BO6869"/>
      <c r="BP6869"/>
      <c r="BQ6869"/>
      <c r="BR6869"/>
      <c r="BS6869"/>
      <c r="BT6869"/>
      <c r="BU6869"/>
      <c r="BV6869"/>
      <c r="BW6869"/>
      <c r="BX6869"/>
      <c r="BY6869"/>
      <c r="BZ6869"/>
      <c r="CA6869"/>
      <c r="CB6869"/>
      <c r="CC6869"/>
      <c r="CD6869"/>
      <c r="CE6869"/>
      <c r="CF6869"/>
      <c r="CG6869"/>
      <c r="CH6869"/>
      <c r="CI6869"/>
      <c r="CJ6869"/>
      <c r="CK6869"/>
      <c r="CL6869"/>
      <c r="CM6869"/>
      <c r="CN6869"/>
      <c r="CO6869"/>
      <c r="CP6869"/>
      <c r="CQ6869"/>
      <c r="CR6869"/>
      <c r="CS6869"/>
      <c r="CT6869"/>
      <c r="CU6869"/>
      <c r="CV6869"/>
    </row>
    <row r="6870" spans="10:100" x14ac:dyDescent="0.25">
      <c r="J6870"/>
      <c r="K6870"/>
      <c r="L6870"/>
      <c r="M6870"/>
      <c r="N6870"/>
      <c r="O6870"/>
      <c r="P6870"/>
      <c r="Q6870"/>
      <c r="R6870"/>
      <c r="S6870"/>
      <c r="T6870"/>
      <c r="U6870"/>
      <c r="V6870"/>
      <c r="W6870"/>
      <c r="X6870"/>
      <c r="Y6870"/>
      <c r="Z6870"/>
      <c r="AA6870"/>
      <c r="AB6870"/>
      <c r="AC6870"/>
      <c r="AD6870"/>
      <c r="AE6870"/>
      <c r="AF6870"/>
      <c r="AG6870"/>
      <c r="AH6870"/>
      <c r="AI6870"/>
      <c r="AJ6870"/>
      <c r="AK6870"/>
      <c r="AL6870"/>
      <c r="AM6870"/>
      <c r="AN6870"/>
      <c r="AO6870"/>
      <c r="AP6870"/>
      <c r="AQ6870"/>
      <c r="AR6870"/>
      <c r="AS6870"/>
      <c r="AT6870"/>
      <c r="AU6870"/>
      <c r="AV6870"/>
      <c r="AW6870"/>
      <c r="AX6870"/>
      <c r="AY6870"/>
      <c r="AZ6870"/>
      <c r="BA6870"/>
      <c r="BB6870"/>
      <c r="BC6870"/>
      <c r="BD6870"/>
      <c r="BE6870"/>
      <c r="BF6870"/>
      <c r="BG6870"/>
      <c r="BH6870"/>
      <c r="BI6870"/>
      <c r="BJ6870"/>
      <c r="BK6870"/>
      <c r="BL6870"/>
      <c r="BM6870"/>
      <c r="BN6870"/>
      <c r="BO6870"/>
      <c r="BP6870"/>
      <c r="BQ6870"/>
      <c r="BR6870"/>
      <c r="BS6870"/>
      <c r="BT6870"/>
      <c r="BU6870"/>
      <c r="BV6870"/>
      <c r="BW6870"/>
      <c r="BX6870"/>
      <c r="BY6870"/>
      <c r="BZ6870"/>
      <c r="CA6870"/>
      <c r="CB6870"/>
      <c r="CC6870"/>
      <c r="CD6870"/>
      <c r="CE6870"/>
      <c r="CF6870"/>
      <c r="CG6870"/>
      <c r="CH6870"/>
      <c r="CI6870"/>
      <c r="CJ6870"/>
      <c r="CK6870"/>
      <c r="CL6870"/>
      <c r="CM6870"/>
      <c r="CN6870"/>
      <c r="CO6870"/>
      <c r="CP6870"/>
      <c r="CQ6870"/>
      <c r="CR6870"/>
      <c r="CS6870"/>
      <c r="CT6870"/>
      <c r="CU6870"/>
      <c r="CV6870"/>
    </row>
    <row r="6871" spans="10:100" x14ac:dyDescent="0.25">
      <c r="J6871"/>
      <c r="K6871"/>
      <c r="L6871"/>
      <c r="M6871"/>
      <c r="N6871"/>
      <c r="O6871"/>
      <c r="P6871"/>
      <c r="Q6871"/>
      <c r="R6871"/>
      <c r="S6871"/>
      <c r="T6871"/>
      <c r="U6871"/>
      <c r="V6871"/>
      <c r="W6871"/>
      <c r="X6871"/>
      <c r="Y6871"/>
      <c r="Z6871"/>
      <c r="AA6871"/>
      <c r="AB6871"/>
      <c r="AC6871"/>
      <c r="AD6871"/>
      <c r="AE6871"/>
      <c r="AF6871"/>
      <c r="AG6871"/>
      <c r="AH6871"/>
      <c r="AI6871"/>
      <c r="AJ6871"/>
      <c r="AK6871"/>
      <c r="AL6871"/>
      <c r="AM6871"/>
      <c r="AN6871"/>
      <c r="AO6871"/>
      <c r="AP6871"/>
      <c r="AQ6871"/>
      <c r="AR6871"/>
      <c r="AS6871"/>
      <c r="AT6871"/>
      <c r="AU6871"/>
      <c r="AV6871"/>
      <c r="AW6871"/>
      <c r="AX6871"/>
      <c r="AY6871"/>
      <c r="AZ6871"/>
      <c r="BA6871"/>
      <c r="BB6871"/>
      <c r="BC6871"/>
      <c r="BD6871"/>
      <c r="BE6871"/>
      <c r="BF6871"/>
      <c r="BG6871"/>
      <c r="BH6871"/>
      <c r="BI6871"/>
      <c r="BJ6871"/>
      <c r="BK6871"/>
      <c r="BL6871"/>
      <c r="BM6871"/>
      <c r="BN6871"/>
      <c r="BO6871"/>
      <c r="BP6871"/>
      <c r="BQ6871"/>
      <c r="BR6871"/>
      <c r="BS6871"/>
      <c r="BT6871"/>
      <c r="BU6871"/>
      <c r="BV6871"/>
      <c r="BW6871"/>
      <c r="BX6871"/>
      <c r="BY6871"/>
      <c r="BZ6871"/>
      <c r="CA6871"/>
      <c r="CB6871"/>
      <c r="CC6871"/>
      <c r="CD6871"/>
      <c r="CE6871"/>
      <c r="CF6871"/>
      <c r="CG6871"/>
      <c r="CH6871"/>
      <c r="CI6871"/>
      <c r="CJ6871"/>
      <c r="CK6871"/>
      <c r="CL6871"/>
      <c r="CM6871"/>
      <c r="CN6871"/>
      <c r="CO6871"/>
      <c r="CP6871"/>
      <c r="CQ6871"/>
      <c r="CR6871"/>
      <c r="CS6871"/>
      <c r="CT6871"/>
      <c r="CU6871"/>
      <c r="CV6871"/>
    </row>
    <row r="6872" spans="10:100" x14ac:dyDescent="0.25">
      <c r="J6872"/>
      <c r="K6872"/>
      <c r="L6872"/>
      <c r="M6872"/>
      <c r="N6872"/>
      <c r="O6872"/>
      <c r="P6872"/>
      <c r="Q6872"/>
      <c r="R6872"/>
      <c r="S6872"/>
      <c r="T6872"/>
      <c r="U6872"/>
      <c r="V6872"/>
      <c r="W6872"/>
      <c r="X6872"/>
      <c r="Y6872"/>
      <c r="Z6872"/>
      <c r="AA6872"/>
      <c r="AB6872"/>
      <c r="AC6872"/>
      <c r="AD6872"/>
      <c r="AE6872"/>
      <c r="AF6872"/>
      <c r="AG6872"/>
      <c r="AH6872"/>
      <c r="AI6872"/>
      <c r="AJ6872"/>
      <c r="AK6872"/>
      <c r="AL6872"/>
      <c r="AM6872"/>
      <c r="AN6872"/>
      <c r="AO6872"/>
      <c r="AP6872"/>
      <c r="AQ6872"/>
      <c r="AR6872"/>
      <c r="AS6872"/>
      <c r="AT6872"/>
      <c r="AU6872"/>
      <c r="AV6872"/>
      <c r="AW6872"/>
      <c r="AX6872"/>
      <c r="AY6872"/>
      <c r="AZ6872"/>
      <c r="BA6872"/>
      <c r="BB6872"/>
      <c r="BC6872"/>
      <c r="BD6872"/>
      <c r="BE6872"/>
      <c r="BF6872"/>
      <c r="BG6872"/>
      <c r="BH6872"/>
      <c r="BI6872"/>
      <c r="BJ6872"/>
      <c r="BK6872"/>
      <c r="BL6872"/>
      <c r="BM6872"/>
      <c r="BN6872"/>
      <c r="BO6872"/>
      <c r="BP6872"/>
      <c r="BQ6872"/>
      <c r="BR6872"/>
      <c r="BS6872"/>
      <c r="BT6872"/>
      <c r="BU6872"/>
      <c r="BV6872"/>
      <c r="BW6872"/>
      <c r="BX6872"/>
      <c r="BY6872"/>
      <c r="BZ6872"/>
      <c r="CA6872"/>
      <c r="CB6872"/>
      <c r="CC6872"/>
      <c r="CD6872"/>
      <c r="CE6872"/>
      <c r="CF6872"/>
      <c r="CG6872"/>
      <c r="CH6872"/>
      <c r="CI6872"/>
      <c r="CJ6872"/>
      <c r="CK6872"/>
      <c r="CL6872"/>
      <c r="CM6872"/>
      <c r="CN6872"/>
      <c r="CO6872"/>
      <c r="CP6872"/>
      <c r="CQ6872"/>
      <c r="CR6872"/>
      <c r="CS6872"/>
      <c r="CT6872"/>
      <c r="CU6872"/>
      <c r="CV6872"/>
    </row>
    <row r="6873" spans="10:100" x14ac:dyDescent="0.25">
      <c r="J6873"/>
      <c r="K6873"/>
      <c r="L6873"/>
      <c r="M6873"/>
      <c r="N6873"/>
      <c r="O6873"/>
      <c r="P6873"/>
      <c r="Q6873"/>
      <c r="R6873"/>
      <c r="S6873"/>
      <c r="T6873"/>
      <c r="U6873"/>
      <c r="V6873"/>
      <c r="W6873"/>
      <c r="X6873"/>
      <c r="Y6873"/>
      <c r="Z6873"/>
      <c r="AA6873"/>
      <c r="AB6873"/>
      <c r="AC6873"/>
      <c r="AD6873"/>
      <c r="AE6873"/>
      <c r="AF6873"/>
      <c r="AG6873"/>
      <c r="AH6873"/>
      <c r="AI6873"/>
      <c r="AJ6873"/>
      <c r="AK6873"/>
      <c r="AL6873"/>
      <c r="AM6873"/>
      <c r="AN6873"/>
      <c r="AO6873"/>
      <c r="AP6873"/>
      <c r="AQ6873"/>
      <c r="AR6873"/>
      <c r="AS6873"/>
      <c r="AT6873"/>
      <c r="AU6873"/>
      <c r="AV6873"/>
      <c r="AW6873"/>
      <c r="AX6873"/>
      <c r="AY6873"/>
      <c r="AZ6873"/>
      <c r="BA6873"/>
      <c r="BB6873"/>
      <c r="BC6873"/>
      <c r="BD6873"/>
      <c r="BE6873"/>
      <c r="BF6873"/>
      <c r="BG6873"/>
      <c r="BH6873"/>
      <c r="BI6873"/>
      <c r="BJ6873"/>
      <c r="BK6873"/>
      <c r="BL6873"/>
      <c r="BM6873"/>
      <c r="BN6873"/>
      <c r="BO6873"/>
      <c r="BP6873"/>
      <c r="BQ6873"/>
      <c r="BR6873"/>
      <c r="BS6873"/>
      <c r="BT6873"/>
      <c r="BU6873"/>
      <c r="BV6873"/>
      <c r="BW6873"/>
      <c r="BX6873"/>
      <c r="BY6873"/>
      <c r="BZ6873"/>
      <c r="CA6873"/>
      <c r="CB6873"/>
      <c r="CC6873"/>
      <c r="CD6873"/>
      <c r="CE6873"/>
      <c r="CF6873"/>
      <c r="CG6873"/>
      <c r="CH6873"/>
      <c r="CI6873"/>
      <c r="CJ6873"/>
      <c r="CK6873"/>
      <c r="CL6873"/>
      <c r="CM6873"/>
      <c r="CN6873"/>
      <c r="CO6873"/>
      <c r="CP6873"/>
      <c r="CQ6873"/>
      <c r="CR6873"/>
      <c r="CS6873"/>
      <c r="CT6873"/>
      <c r="CU6873"/>
      <c r="CV6873"/>
    </row>
    <row r="6874" spans="10:100" x14ac:dyDescent="0.25">
      <c r="J6874"/>
      <c r="K6874"/>
      <c r="L6874"/>
      <c r="M6874"/>
      <c r="N6874"/>
      <c r="O6874"/>
      <c r="P6874"/>
      <c r="Q6874"/>
      <c r="R6874"/>
      <c r="S6874"/>
      <c r="T6874"/>
      <c r="U6874"/>
      <c r="V6874"/>
      <c r="W6874"/>
      <c r="X6874"/>
      <c r="Y6874"/>
      <c r="Z6874"/>
      <c r="AA6874"/>
      <c r="AB6874"/>
      <c r="AC6874"/>
      <c r="AD6874"/>
      <c r="AE6874"/>
      <c r="AF6874"/>
      <c r="AG6874"/>
      <c r="AH6874"/>
      <c r="AI6874"/>
      <c r="AJ6874"/>
      <c r="AK6874"/>
      <c r="AL6874"/>
      <c r="AM6874"/>
      <c r="AN6874"/>
      <c r="AO6874"/>
      <c r="AP6874"/>
      <c r="AQ6874"/>
      <c r="AR6874"/>
      <c r="AS6874"/>
      <c r="AT6874"/>
      <c r="AU6874"/>
      <c r="AV6874"/>
      <c r="AW6874"/>
      <c r="AX6874"/>
      <c r="AY6874"/>
      <c r="AZ6874"/>
      <c r="BA6874"/>
      <c r="BB6874"/>
      <c r="BC6874"/>
      <c r="BD6874"/>
      <c r="BE6874"/>
      <c r="BF6874"/>
      <c r="BG6874"/>
      <c r="BH6874"/>
      <c r="BI6874"/>
      <c r="BJ6874"/>
      <c r="BK6874"/>
      <c r="BL6874"/>
      <c r="BM6874"/>
      <c r="BN6874"/>
      <c r="BO6874"/>
      <c r="BP6874"/>
      <c r="BQ6874"/>
      <c r="BR6874"/>
      <c r="BS6874"/>
      <c r="BT6874"/>
      <c r="BU6874"/>
      <c r="BV6874"/>
      <c r="BW6874"/>
      <c r="BX6874"/>
      <c r="BY6874"/>
      <c r="BZ6874"/>
      <c r="CA6874"/>
      <c r="CB6874"/>
      <c r="CC6874"/>
      <c r="CD6874"/>
      <c r="CE6874"/>
      <c r="CF6874"/>
      <c r="CG6874"/>
      <c r="CH6874"/>
      <c r="CI6874"/>
      <c r="CJ6874"/>
      <c r="CK6874"/>
      <c r="CL6874"/>
      <c r="CM6874"/>
      <c r="CN6874"/>
      <c r="CO6874"/>
      <c r="CP6874"/>
      <c r="CQ6874"/>
      <c r="CR6874"/>
      <c r="CS6874"/>
      <c r="CT6874"/>
      <c r="CU6874"/>
      <c r="CV6874"/>
    </row>
    <row r="6875" spans="10:100" x14ac:dyDescent="0.25">
      <c r="J6875"/>
      <c r="K6875"/>
      <c r="L6875"/>
      <c r="M6875"/>
      <c r="N6875"/>
      <c r="O6875"/>
      <c r="P6875"/>
      <c r="Q6875"/>
      <c r="R6875"/>
      <c r="S6875"/>
      <c r="T6875"/>
      <c r="U6875"/>
      <c r="V6875"/>
      <c r="W6875"/>
      <c r="X6875"/>
      <c r="Y6875"/>
      <c r="Z6875"/>
      <c r="AA6875"/>
      <c r="AB6875"/>
      <c r="AC6875"/>
      <c r="AD6875"/>
      <c r="AE6875"/>
      <c r="AF6875"/>
      <c r="AG6875"/>
      <c r="AH6875"/>
      <c r="AI6875"/>
      <c r="AJ6875"/>
      <c r="AK6875"/>
      <c r="AL6875"/>
      <c r="AM6875"/>
      <c r="AN6875"/>
      <c r="AO6875"/>
      <c r="AP6875"/>
      <c r="AQ6875"/>
      <c r="AR6875"/>
      <c r="AS6875"/>
      <c r="AT6875"/>
      <c r="AU6875"/>
      <c r="AV6875"/>
      <c r="AW6875"/>
      <c r="AX6875"/>
      <c r="AY6875"/>
      <c r="AZ6875"/>
      <c r="BA6875"/>
      <c r="BB6875"/>
      <c r="BC6875"/>
      <c r="BD6875"/>
      <c r="BE6875"/>
      <c r="BF6875"/>
      <c r="BG6875"/>
      <c r="BH6875"/>
      <c r="BI6875"/>
      <c r="BJ6875"/>
      <c r="BK6875"/>
      <c r="BL6875"/>
      <c r="BM6875"/>
      <c r="BN6875"/>
      <c r="BO6875"/>
      <c r="BP6875"/>
      <c r="BQ6875"/>
      <c r="BR6875"/>
      <c r="BS6875"/>
      <c r="BT6875"/>
      <c r="BU6875"/>
      <c r="BV6875"/>
      <c r="BW6875"/>
      <c r="BX6875"/>
      <c r="BY6875"/>
      <c r="BZ6875"/>
      <c r="CA6875"/>
      <c r="CB6875"/>
      <c r="CC6875"/>
      <c r="CD6875"/>
      <c r="CE6875"/>
      <c r="CF6875"/>
      <c r="CG6875"/>
      <c r="CH6875"/>
      <c r="CI6875"/>
      <c r="CJ6875"/>
      <c r="CK6875"/>
      <c r="CL6875"/>
      <c r="CM6875"/>
      <c r="CN6875"/>
      <c r="CO6875"/>
      <c r="CP6875"/>
      <c r="CQ6875"/>
      <c r="CR6875"/>
      <c r="CS6875"/>
      <c r="CT6875"/>
      <c r="CU6875"/>
      <c r="CV6875"/>
    </row>
    <row r="6876" spans="10:100" x14ac:dyDescent="0.25">
      <c r="J6876"/>
      <c r="K6876"/>
      <c r="L6876"/>
      <c r="M6876"/>
      <c r="N6876"/>
      <c r="O6876"/>
      <c r="P6876"/>
      <c r="Q6876"/>
      <c r="R6876"/>
      <c r="S6876"/>
      <c r="T6876"/>
      <c r="U6876"/>
      <c r="V6876"/>
      <c r="W6876"/>
      <c r="X6876"/>
      <c r="Y6876"/>
      <c r="Z6876"/>
      <c r="AA6876"/>
      <c r="AB6876"/>
      <c r="AC6876"/>
      <c r="AD6876"/>
      <c r="AE6876"/>
      <c r="AF6876"/>
      <c r="AG6876"/>
      <c r="AH6876"/>
      <c r="AI6876"/>
      <c r="AJ6876"/>
      <c r="AK6876"/>
      <c r="AL6876"/>
      <c r="AM6876"/>
      <c r="AN6876"/>
      <c r="AO6876"/>
      <c r="AP6876"/>
      <c r="AQ6876"/>
      <c r="AR6876"/>
      <c r="AS6876"/>
      <c r="AT6876"/>
      <c r="AU6876"/>
      <c r="AV6876"/>
      <c r="AW6876"/>
      <c r="AX6876"/>
      <c r="AY6876"/>
      <c r="AZ6876"/>
      <c r="BA6876"/>
      <c r="BB6876"/>
      <c r="BC6876"/>
      <c r="BD6876"/>
      <c r="BE6876"/>
      <c r="BF6876"/>
      <c r="BG6876"/>
      <c r="BH6876"/>
      <c r="BI6876"/>
      <c r="BJ6876"/>
      <c r="BK6876"/>
      <c r="BL6876"/>
      <c r="BM6876"/>
      <c r="BN6876"/>
      <c r="BO6876"/>
      <c r="BP6876"/>
      <c r="BQ6876"/>
      <c r="BR6876"/>
      <c r="BS6876"/>
      <c r="BT6876"/>
      <c r="BU6876"/>
      <c r="BV6876"/>
      <c r="BW6876"/>
      <c r="BX6876"/>
      <c r="BY6876"/>
      <c r="BZ6876"/>
      <c r="CA6876"/>
      <c r="CB6876"/>
      <c r="CC6876"/>
      <c r="CD6876"/>
      <c r="CE6876"/>
      <c r="CF6876"/>
      <c r="CG6876"/>
      <c r="CH6876"/>
      <c r="CI6876"/>
      <c r="CJ6876"/>
      <c r="CK6876"/>
      <c r="CL6876"/>
      <c r="CM6876"/>
      <c r="CN6876"/>
      <c r="CO6876"/>
      <c r="CP6876"/>
      <c r="CQ6876"/>
      <c r="CR6876"/>
      <c r="CS6876"/>
      <c r="CT6876"/>
      <c r="CU6876"/>
      <c r="CV6876"/>
    </row>
    <row r="6877" spans="10:100" x14ac:dyDescent="0.25">
      <c r="J6877"/>
      <c r="K6877"/>
      <c r="L6877"/>
      <c r="M6877"/>
      <c r="N6877"/>
      <c r="O6877"/>
      <c r="P6877"/>
      <c r="Q6877"/>
      <c r="R6877"/>
      <c r="S6877"/>
      <c r="T6877"/>
      <c r="U6877"/>
      <c r="V6877"/>
      <c r="W6877"/>
      <c r="X6877"/>
      <c r="Y6877"/>
      <c r="Z6877"/>
      <c r="AA6877"/>
      <c r="AB6877"/>
      <c r="AC6877"/>
      <c r="AD6877"/>
      <c r="AE6877"/>
      <c r="AF6877"/>
      <c r="AG6877"/>
      <c r="AH6877"/>
      <c r="AI6877"/>
      <c r="AJ6877"/>
      <c r="AK6877"/>
      <c r="AL6877"/>
      <c r="AM6877"/>
      <c r="AN6877"/>
      <c r="AO6877"/>
      <c r="AP6877"/>
      <c r="AQ6877"/>
      <c r="AR6877"/>
      <c r="AS6877"/>
      <c r="AT6877"/>
      <c r="AU6877"/>
      <c r="AV6877"/>
      <c r="AW6877"/>
      <c r="AX6877"/>
      <c r="AY6877"/>
      <c r="AZ6877"/>
      <c r="BA6877"/>
      <c r="BB6877"/>
      <c r="BC6877"/>
      <c r="BD6877"/>
      <c r="BE6877"/>
      <c r="BF6877"/>
      <c r="BG6877"/>
      <c r="BH6877"/>
      <c r="BI6877"/>
      <c r="BJ6877"/>
      <c r="BK6877"/>
      <c r="BL6877"/>
      <c r="BM6877"/>
      <c r="BN6877"/>
      <c r="BO6877"/>
      <c r="BP6877"/>
      <c r="BQ6877"/>
      <c r="BR6877"/>
      <c r="BS6877"/>
      <c r="BT6877"/>
      <c r="BU6877"/>
      <c r="BV6877"/>
      <c r="BW6877"/>
      <c r="BX6877"/>
      <c r="BY6877"/>
      <c r="BZ6877"/>
      <c r="CA6877"/>
      <c r="CB6877"/>
      <c r="CC6877"/>
      <c r="CD6877"/>
      <c r="CE6877"/>
      <c r="CF6877"/>
      <c r="CG6877"/>
      <c r="CH6877"/>
      <c r="CI6877"/>
      <c r="CJ6877"/>
      <c r="CK6877"/>
      <c r="CL6877"/>
      <c r="CM6877"/>
      <c r="CN6877"/>
      <c r="CO6877"/>
      <c r="CP6877"/>
      <c r="CQ6877"/>
      <c r="CR6877"/>
      <c r="CS6877"/>
      <c r="CT6877"/>
      <c r="CU6877"/>
      <c r="CV6877"/>
    </row>
    <row r="6878" spans="10:100" x14ac:dyDescent="0.25">
      <c r="J6878"/>
      <c r="K6878"/>
      <c r="L6878"/>
      <c r="M6878"/>
      <c r="N6878"/>
      <c r="O6878"/>
      <c r="P6878"/>
      <c r="Q6878"/>
      <c r="R6878"/>
      <c r="S6878"/>
      <c r="T6878"/>
      <c r="U6878"/>
      <c r="V6878"/>
      <c r="W6878"/>
      <c r="X6878"/>
      <c r="Y6878"/>
      <c r="Z6878"/>
      <c r="AA6878"/>
      <c r="AB6878"/>
      <c r="AC6878"/>
      <c r="AD6878"/>
      <c r="AE6878"/>
      <c r="AF6878"/>
      <c r="AG6878"/>
      <c r="AH6878"/>
      <c r="AI6878"/>
      <c r="AJ6878"/>
      <c r="AK6878"/>
      <c r="AL6878"/>
      <c r="AM6878"/>
      <c r="AN6878"/>
      <c r="AO6878"/>
      <c r="AP6878"/>
      <c r="AQ6878"/>
      <c r="AR6878"/>
      <c r="AS6878"/>
      <c r="AT6878"/>
      <c r="AU6878"/>
      <c r="AV6878"/>
      <c r="AW6878"/>
      <c r="AX6878"/>
      <c r="AY6878"/>
      <c r="AZ6878"/>
      <c r="BA6878"/>
      <c r="BB6878"/>
      <c r="BC6878"/>
      <c r="BD6878"/>
      <c r="BE6878"/>
      <c r="BF6878"/>
      <c r="BG6878"/>
      <c r="BH6878"/>
      <c r="BI6878"/>
      <c r="BJ6878"/>
      <c r="BK6878"/>
      <c r="BL6878"/>
      <c r="BM6878"/>
      <c r="BN6878"/>
      <c r="BO6878"/>
      <c r="BP6878"/>
      <c r="BQ6878"/>
      <c r="BR6878"/>
      <c r="BS6878"/>
      <c r="BT6878"/>
      <c r="BU6878"/>
      <c r="BV6878"/>
      <c r="BW6878"/>
      <c r="BX6878"/>
      <c r="BY6878"/>
      <c r="BZ6878"/>
      <c r="CA6878"/>
      <c r="CB6878"/>
      <c r="CC6878"/>
      <c r="CD6878"/>
      <c r="CE6878"/>
      <c r="CF6878"/>
      <c r="CG6878"/>
      <c r="CH6878"/>
      <c r="CI6878"/>
      <c r="CJ6878"/>
      <c r="CK6878"/>
      <c r="CL6878"/>
      <c r="CM6878"/>
      <c r="CN6878"/>
      <c r="CO6878"/>
      <c r="CP6878"/>
      <c r="CQ6878"/>
      <c r="CR6878"/>
      <c r="CS6878"/>
      <c r="CT6878"/>
      <c r="CU6878"/>
      <c r="CV6878"/>
    </row>
    <row r="6879" spans="10:100" x14ac:dyDescent="0.25">
      <c r="J6879"/>
      <c r="K6879"/>
      <c r="L6879"/>
      <c r="M6879"/>
      <c r="N6879"/>
      <c r="O6879"/>
      <c r="P6879"/>
      <c r="Q6879"/>
      <c r="R6879"/>
      <c r="S6879"/>
      <c r="T6879"/>
      <c r="U6879"/>
      <c r="V6879"/>
      <c r="W6879"/>
      <c r="X6879"/>
      <c r="Y6879"/>
      <c r="Z6879"/>
      <c r="AA6879"/>
      <c r="AB6879"/>
      <c r="AC6879"/>
      <c r="AD6879"/>
      <c r="AE6879"/>
      <c r="AF6879"/>
      <c r="AG6879"/>
      <c r="AH6879"/>
      <c r="AI6879"/>
      <c r="AJ6879"/>
      <c r="AK6879"/>
      <c r="AL6879"/>
      <c r="AM6879"/>
      <c r="AN6879"/>
      <c r="AO6879"/>
      <c r="AP6879"/>
      <c r="AQ6879"/>
      <c r="AR6879"/>
      <c r="AS6879"/>
      <c r="AT6879"/>
      <c r="AU6879"/>
      <c r="AV6879"/>
      <c r="AW6879"/>
      <c r="AX6879"/>
      <c r="AY6879"/>
      <c r="AZ6879"/>
      <c r="BA6879"/>
      <c r="BB6879"/>
      <c r="BC6879"/>
      <c r="BD6879"/>
      <c r="BE6879"/>
      <c r="BF6879"/>
      <c r="BG6879"/>
      <c r="BH6879"/>
      <c r="BI6879"/>
      <c r="BJ6879"/>
      <c r="BK6879"/>
      <c r="BL6879"/>
      <c r="BM6879"/>
      <c r="BN6879"/>
      <c r="BO6879"/>
      <c r="BP6879"/>
      <c r="BQ6879"/>
      <c r="BR6879"/>
      <c r="BS6879"/>
      <c r="BT6879"/>
      <c r="BU6879"/>
      <c r="BV6879"/>
      <c r="BW6879"/>
      <c r="BX6879"/>
      <c r="BY6879"/>
      <c r="BZ6879"/>
      <c r="CA6879"/>
      <c r="CB6879"/>
      <c r="CC6879"/>
      <c r="CD6879"/>
      <c r="CE6879"/>
      <c r="CF6879"/>
      <c r="CG6879"/>
      <c r="CH6879"/>
      <c r="CI6879"/>
      <c r="CJ6879"/>
      <c r="CK6879"/>
      <c r="CL6879"/>
      <c r="CM6879"/>
      <c r="CN6879"/>
      <c r="CO6879"/>
      <c r="CP6879"/>
      <c r="CQ6879"/>
      <c r="CR6879"/>
      <c r="CS6879"/>
      <c r="CT6879"/>
      <c r="CU6879"/>
      <c r="CV6879"/>
    </row>
    <row r="6880" spans="10:100" x14ac:dyDescent="0.25">
      <c r="J6880"/>
      <c r="K6880"/>
      <c r="L6880"/>
      <c r="M6880"/>
      <c r="N6880"/>
      <c r="O6880"/>
      <c r="P6880"/>
      <c r="Q6880"/>
      <c r="R6880"/>
      <c r="S6880"/>
      <c r="T6880"/>
      <c r="U6880"/>
      <c r="V6880"/>
      <c r="W6880"/>
      <c r="X6880"/>
      <c r="Y6880"/>
      <c r="Z6880"/>
      <c r="AA6880"/>
      <c r="AB6880"/>
      <c r="AC6880"/>
      <c r="AD6880"/>
      <c r="AE6880"/>
      <c r="AF6880"/>
      <c r="AG6880"/>
      <c r="AH6880"/>
      <c r="AI6880"/>
      <c r="AJ6880"/>
      <c r="AK6880"/>
      <c r="AL6880"/>
      <c r="AM6880"/>
      <c r="AN6880"/>
      <c r="AO6880"/>
      <c r="AP6880"/>
      <c r="AQ6880"/>
      <c r="AR6880"/>
      <c r="AS6880"/>
      <c r="AT6880"/>
      <c r="AU6880"/>
      <c r="AV6880"/>
      <c r="AW6880"/>
      <c r="AX6880"/>
      <c r="AY6880"/>
      <c r="AZ6880"/>
      <c r="BA6880"/>
      <c r="BB6880"/>
      <c r="BC6880"/>
      <c r="BD6880"/>
      <c r="BE6880"/>
      <c r="BF6880"/>
      <c r="BG6880"/>
      <c r="BH6880"/>
      <c r="BI6880"/>
      <c r="BJ6880"/>
      <c r="BK6880"/>
      <c r="BL6880"/>
      <c r="BM6880"/>
      <c r="BN6880"/>
      <c r="BO6880"/>
      <c r="BP6880"/>
      <c r="BQ6880"/>
      <c r="BR6880"/>
      <c r="BS6880"/>
      <c r="BT6880"/>
      <c r="BU6880"/>
      <c r="BV6880"/>
      <c r="BW6880"/>
      <c r="BX6880"/>
      <c r="BY6880"/>
      <c r="BZ6880"/>
      <c r="CA6880"/>
      <c r="CB6880"/>
      <c r="CC6880"/>
      <c r="CD6880"/>
      <c r="CE6880"/>
      <c r="CF6880"/>
      <c r="CG6880"/>
      <c r="CH6880"/>
      <c r="CI6880"/>
      <c r="CJ6880"/>
      <c r="CK6880"/>
      <c r="CL6880"/>
      <c r="CM6880"/>
      <c r="CN6880"/>
      <c r="CO6880"/>
      <c r="CP6880"/>
      <c r="CQ6880"/>
      <c r="CR6880"/>
      <c r="CS6880"/>
      <c r="CT6880"/>
      <c r="CU6880"/>
      <c r="CV6880"/>
    </row>
    <row r="6881" spans="10:100" x14ac:dyDescent="0.25">
      <c r="J6881"/>
      <c r="K6881"/>
      <c r="L6881"/>
      <c r="M6881"/>
      <c r="N6881"/>
      <c r="O6881"/>
      <c r="P6881"/>
      <c r="Q6881"/>
      <c r="R6881"/>
      <c r="S6881"/>
      <c r="T6881"/>
      <c r="U6881"/>
      <c r="V6881"/>
      <c r="W6881"/>
      <c r="X6881"/>
      <c r="Y6881"/>
      <c r="Z6881"/>
      <c r="AA6881"/>
      <c r="AB6881"/>
      <c r="AC6881"/>
      <c r="AD6881"/>
      <c r="AE6881"/>
      <c r="AF6881"/>
      <c r="AG6881"/>
      <c r="AH6881"/>
      <c r="AI6881"/>
      <c r="AJ6881"/>
      <c r="AK6881"/>
      <c r="AL6881"/>
      <c r="AM6881"/>
      <c r="AN6881"/>
      <c r="AO6881"/>
      <c r="AP6881"/>
      <c r="AQ6881"/>
      <c r="AR6881"/>
      <c r="AS6881"/>
      <c r="AT6881"/>
      <c r="AU6881"/>
      <c r="AV6881"/>
      <c r="AW6881"/>
      <c r="AX6881"/>
      <c r="AY6881"/>
      <c r="AZ6881"/>
      <c r="BA6881"/>
      <c r="BB6881"/>
      <c r="BC6881"/>
      <c r="BD6881"/>
      <c r="BE6881"/>
      <c r="BF6881"/>
      <c r="BG6881"/>
      <c r="BH6881"/>
      <c r="BI6881"/>
      <c r="BJ6881"/>
      <c r="BK6881"/>
      <c r="BL6881"/>
      <c r="BM6881"/>
      <c r="BN6881"/>
      <c r="BO6881"/>
      <c r="BP6881"/>
      <c r="BQ6881"/>
      <c r="BR6881"/>
      <c r="BS6881"/>
      <c r="BT6881"/>
      <c r="BU6881"/>
      <c r="BV6881"/>
      <c r="BW6881"/>
      <c r="BX6881"/>
      <c r="BY6881"/>
      <c r="BZ6881"/>
      <c r="CA6881"/>
      <c r="CB6881"/>
      <c r="CC6881"/>
      <c r="CD6881"/>
      <c r="CE6881"/>
      <c r="CF6881"/>
      <c r="CG6881"/>
      <c r="CH6881"/>
      <c r="CI6881"/>
      <c r="CJ6881"/>
      <c r="CK6881"/>
      <c r="CL6881"/>
      <c r="CM6881"/>
      <c r="CN6881"/>
      <c r="CO6881"/>
      <c r="CP6881"/>
      <c r="CQ6881"/>
      <c r="CR6881"/>
      <c r="CS6881"/>
      <c r="CT6881"/>
      <c r="CU6881"/>
      <c r="CV6881"/>
    </row>
    <row r="6882" spans="10:100" x14ac:dyDescent="0.25">
      <c r="J6882"/>
      <c r="K6882"/>
      <c r="L6882"/>
      <c r="M6882"/>
      <c r="N6882"/>
      <c r="O6882"/>
      <c r="P6882"/>
      <c r="Q6882"/>
      <c r="R6882"/>
      <c r="S6882"/>
      <c r="T6882"/>
      <c r="U6882"/>
      <c r="V6882"/>
      <c r="W6882"/>
      <c r="X6882"/>
      <c r="Y6882"/>
      <c r="Z6882"/>
      <c r="AA6882"/>
      <c r="AB6882"/>
      <c r="AC6882"/>
      <c r="AD6882"/>
      <c r="AE6882"/>
      <c r="AF6882"/>
      <c r="AG6882"/>
      <c r="AH6882"/>
      <c r="AI6882"/>
      <c r="AJ6882"/>
      <c r="AK6882"/>
      <c r="AL6882"/>
      <c r="AM6882"/>
      <c r="AN6882"/>
      <c r="AO6882"/>
      <c r="AP6882"/>
      <c r="AQ6882"/>
      <c r="AR6882"/>
      <c r="AS6882"/>
      <c r="AT6882"/>
      <c r="AU6882"/>
      <c r="AV6882"/>
      <c r="AW6882"/>
      <c r="AX6882"/>
      <c r="AY6882"/>
      <c r="AZ6882"/>
      <c r="BA6882"/>
      <c r="BB6882"/>
      <c r="BC6882"/>
      <c r="BD6882"/>
      <c r="BE6882"/>
      <c r="BF6882"/>
      <c r="BG6882"/>
      <c r="BH6882"/>
      <c r="BI6882"/>
      <c r="BJ6882"/>
      <c r="BK6882"/>
      <c r="BL6882"/>
      <c r="BM6882"/>
      <c r="BN6882"/>
      <c r="BO6882"/>
      <c r="BP6882"/>
      <c r="BQ6882"/>
      <c r="BR6882"/>
      <c r="BS6882"/>
      <c r="BT6882"/>
      <c r="BU6882"/>
      <c r="BV6882"/>
      <c r="BW6882"/>
      <c r="BX6882"/>
      <c r="BY6882"/>
      <c r="BZ6882"/>
      <c r="CA6882"/>
      <c r="CB6882"/>
      <c r="CC6882"/>
      <c r="CD6882"/>
      <c r="CE6882"/>
      <c r="CF6882"/>
      <c r="CG6882"/>
      <c r="CH6882"/>
      <c r="CI6882"/>
      <c r="CJ6882"/>
      <c r="CK6882"/>
      <c r="CL6882"/>
      <c r="CM6882"/>
      <c r="CN6882"/>
      <c r="CO6882"/>
      <c r="CP6882"/>
      <c r="CQ6882"/>
      <c r="CR6882"/>
      <c r="CS6882"/>
      <c r="CT6882"/>
      <c r="CU6882"/>
      <c r="CV6882"/>
    </row>
    <row r="6883" spans="10:100" x14ac:dyDescent="0.25">
      <c r="J6883"/>
      <c r="K6883"/>
      <c r="L6883"/>
      <c r="M6883"/>
      <c r="N6883"/>
      <c r="O6883"/>
      <c r="P6883"/>
      <c r="Q6883"/>
      <c r="R6883"/>
      <c r="S6883"/>
      <c r="T6883"/>
      <c r="U6883"/>
      <c r="V6883"/>
      <c r="W6883"/>
      <c r="X6883"/>
      <c r="Y6883"/>
      <c r="Z6883"/>
      <c r="AA6883"/>
      <c r="AB6883"/>
      <c r="AC6883"/>
      <c r="AD6883"/>
      <c r="AE6883"/>
      <c r="AF6883"/>
      <c r="AG6883"/>
      <c r="AH6883"/>
      <c r="AI6883"/>
      <c r="AJ6883"/>
      <c r="AK6883"/>
      <c r="AL6883"/>
      <c r="AM6883"/>
      <c r="AN6883"/>
      <c r="AO6883"/>
      <c r="AP6883"/>
      <c r="AQ6883"/>
      <c r="AR6883"/>
      <c r="AS6883"/>
      <c r="AT6883"/>
      <c r="AU6883"/>
      <c r="AV6883"/>
      <c r="AW6883"/>
      <c r="AX6883"/>
      <c r="AY6883"/>
      <c r="AZ6883"/>
      <c r="BA6883"/>
      <c r="BB6883"/>
      <c r="BC6883"/>
      <c r="BD6883"/>
      <c r="BE6883"/>
      <c r="BF6883"/>
      <c r="BG6883"/>
      <c r="BH6883"/>
      <c r="BI6883"/>
      <c r="BJ6883"/>
      <c r="BK6883"/>
      <c r="BL6883"/>
      <c r="BM6883"/>
      <c r="BN6883"/>
      <c r="BO6883"/>
      <c r="BP6883"/>
      <c r="BQ6883"/>
      <c r="BR6883"/>
      <c r="BS6883"/>
      <c r="BT6883"/>
      <c r="BU6883"/>
      <c r="BV6883"/>
      <c r="BW6883"/>
      <c r="BX6883"/>
      <c r="BY6883"/>
      <c r="BZ6883"/>
      <c r="CA6883"/>
      <c r="CB6883"/>
      <c r="CC6883"/>
      <c r="CD6883"/>
      <c r="CE6883"/>
      <c r="CF6883"/>
      <c r="CG6883"/>
      <c r="CH6883"/>
      <c r="CI6883"/>
      <c r="CJ6883"/>
      <c r="CK6883"/>
      <c r="CL6883"/>
      <c r="CM6883"/>
      <c r="CN6883"/>
      <c r="CO6883"/>
      <c r="CP6883"/>
      <c r="CQ6883"/>
      <c r="CR6883"/>
      <c r="CS6883"/>
      <c r="CT6883"/>
      <c r="CU6883"/>
      <c r="CV6883"/>
    </row>
    <row r="6884" spans="10:100" x14ac:dyDescent="0.25">
      <c r="J6884"/>
      <c r="K6884"/>
      <c r="L6884"/>
      <c r="M6884"/>
      <c r="N6884"/>
      <c r="O6884"/>
      <c r="P6884"/>
      <c r="Q6884"/>
      <c r="R6884"/>
      <c r="S6884"/>
      <c r="T6884"/>
      <c r="U6884"/>
      <c r="V6884"/>
      <c r="W6884"/>
      <c r="X6884"/>
      <c r="Y6884"/>
      <c r="Z6884"/>
      <c r="AA6884"/>
      <c r="AB6884"/>
      <c r="AC6884"/>
      <c r="AD6884"/>
      <c r="AE6884"/>
      <c r="AF6884"/>
      <c r="AG6884"/>
      <c r="AH6884"/>
      <c r="AI6884"/>
      <c r="AJ6884"/>
      <c r="AK6884"/>
      <c r="AL6884"/>
      <c r="AM6884"/>
      <c r="AN6884"/>
      <c r="AO6884"/>
      <c r="AP6884"/>
      <c r="AQ6884"/>
      <c r="AR6884"/>
      <c r="AS6884"/>
      <c r="AT6884"/>
      <c r="AU6884"/>
      <c r="AV6884"/>
      <c r="AW6884"/>
      <c r="AX6884"/>
      <c r="AY6884"/>
      <c r="AZ6884"/>
      <c r="BA6884"/>
      <c r="BB6884"/>
      <c r="BC6884"/>
      <c r="BD6884"/>
      <c r="BE6884"/>
      <c r="BF6884"/>
      <c r="BG6884"/>
      <c r="BH6884"/>
      <c r="BI6884"/>
      <c r="BJ6884"/>
      <c r="BK6884"/>
      <c r="BL6884"/>
      <c r="BM6884"/>
      <c r="BN6884"/>
      <c r="BO6884"/>
      <c r="BP6884"/>
      <c r="BQ6884"/>
      <c r="BR6884"/>
      <c r="BS6884"/>
      <c r="BT6884"/>
      <c r="BU6884"/>
      <c r="BV6884"/>
      <c r="BW6884"/>
      <c r="BX6884"/>
      <c r="BY6884"/>
      <c r="BZ6884"/>
      <c r="CA6884"/>
      <c r="CB6884"/>
      <c r="CC6884"/>
      <c r="CD6884"/>
      <c r="CE6884"/>
      <c r="CF6884"/>
      <c r="CG6884"/>
      <c r="CH6884"/>
      <c r="CI6884"/>
      <c r="CJ6884"/>
      <c r="CK6884"/>
      <c r="CL6884"/>
      <c r="CM6884"/>
      <c r="CN6884"/>
      <c r="CO6884"/>
      <c r="CP6884"/>
      <c r="CQ6884"/>
      <c r="CR6884"/>
      <c r="CS6884"/>
      <c r="CT6884"/>
      <c r="CU6884"/>
      <c r="CV6884"/>
    </row>
    <row r="6885" spans="10:100" x14ac:dyDescent="0.25">
      <c r="J6885"/>
      <c r="K6885"/>
      <c r="L6885"/>
      <c r="M6885"/>
      <c r="N6885"/>
      <c r="O6885"/>
      <c r="P6885"/>
      <c r="Q6885"/>
      <c r="R6885"/>
      <c r="S6885"/>
      <c r="T6885"/>
      <c r="U6885"/>
      <c r="V6885"/>
      <c r="W6885"/>
      <c r="X6885"/>
      <c r="Y6885"/>
      <c r="Z6885"/>
      <c r="AA6885"/>
      <c r="AB6885"/>
      <c r="AC6885"/>
      <c r="AD6885"/>
      <c r="AE6885"/>
      <c r="AF6885"/>
      <c r="AG6885"/>
      <c r="AH6885"/>
      <c r="AI6885"/>
      <c r="AJ6885"/>
      <c r="AK6885"/>
      <c r="AL6885"/>
      <c r="AM6885"/>
      <c r="AN6885"/>
      <c r="AO6885"/>
      <c r="AP6885"/>
      <c r="AQ6885"/>
      <c r="AR6885"/>
      <c r="AS6885"/>
      <c r="AT6885"/>
      <c r="AU6885"/>
      <c r="AV6885"/>
      <c r="AW6885"/>
      <c r="AX6885"/>
      <c r="AY6885"/>
      <c r="AZ6885"/>
      <c r="BA6885"/>
      <c r="BB6885"/>
      <c r="BC6885"/>
      <c r="BD6885"/>
      <c r="BE6885"/>
      <c r="BF6885"/>
      <c r="BG6885"/>
      <c r="BH6885"/>
      <c r="BI6885"/>
      <c r="BJ6885"/>
      <c r="BK6885"/>
      <c r="BL6885"/>
      <c r="BM6885"/>
      <c r="BN6885"/>
      <c r="BO6885"/>
      <c r="BP6885"/>
      <c r="BQ6885"/>
      <c r="BR6885"/>
      <c r="BS6885"/>
      <c r="BT6885"/>
      <c r="BU6885"/>
      <c r="BV6885"/>
      <c r="BW6885"/>
      <c r="BX6885"/>
      <c r="BY6885"/>
      <c r="BZ6885"/>
      <c r="CA6885"/>
      <c r="CB6885"/>
      <c r="CC6885"/>
      <c r="CD6885"/>
      <c r="CE6885"/>
      <c r="CF6885"/>
      <c r="CG6885"/>
      <c r="CH6885"/>
      <c r="CI6885"/>
      <c r="CJ6885"/>
      <c r="CK6885"/>
      <c r="CL6885"/>
      <c r="CM6885"/>
      <c r="CN6885"/>
      <c r="CO6885"/>
      <c r="CP6885"/>
      <c r="CQ6885"/>
      <c r="CR6885"/>
      <c r="CS6885"/>
      <c r="CT6885"/>
      <c r="CU6885"/>
      <c r="CV6885"/>
    </row>
    <row r="6886" spans="10:100" x14ac:dyDescent="0.25">
      <c r="J6886"/>
      <c r="K6886"/>
      <c r="L6886"/>
      <c r="M6886"/>
      <c r="N6886"/>
      <c r="O6886"/>
      <c r="P6886"/>
      <c r="Q6886"/>
      <c r="R6886"/>
      <c r="S6886"/>
      <c r="T6886"/>
      <c r="U6886"/>
      <c r="V6886"/>
      <c r="W6886"/>
      <c r="X6886"/>
      <c r="Y6886"/>
      <c r="Z6886"/>
      <c r="AA6886"/>
      <c r="AB6886"/>
      <c r="AC6886"/>
      <c r="AD6886"/>
      <c r="AE6886"/>
      <c r="AF6886"/>
      <c r="AG6886"/>
      <c r="AH6886"/>
      <c r="AI6886"/>
      <c r="AJ6886"/>
      <c r="AK6886"/>
      <c r="AL6886"/>
      <c r="AM6886"/>
      <c r="AN6886"/>
      <c r="AO6886"/>
      <c r="AP6886"/>
      <c r="AQ6886"/>
      <c r="AR6886"/>
      <c r="AS6886"/>
      <c r="AT6886"/>
      <c r="AU6886"/>
      <c r="AV6886"/>
      <c r="AW6886"/>
      <c r="AX6886"/>
      <c r="AY6886"/>
      <c r="AZ6886"/>
      <c r="BA6886"/>
      <c r="BB6886"/>
      <c r="BC6886"/>
      <c r="BD6886"/>
      <c r="BE6886"/>
      <c r="BF6886"/>
      <c r="BG6886"/>
      <c r="BH6886"/>
      <c r="BI6886"/>
      <c r="BJ6886"/>
      <c r="BK6886"/>
      <c r="BL6886"/>
      <c r="BM6886"/>
      <c r="BN6886"/>
      <c r="BO6886"/>
      <c r="BP6886"/>
      <c r="BQ6886"/>
      <c r="BR6886"/>
      <c r="BS6886"/>
      <c r="BT6886"/>
      <c r="BU6886"/>
      <c r="BV6886"/>
      <c r="BW6886"/>
      <c r="BX6886"/>
      <c r="BY6886"/>
      <c r="BZ6886"/>
      <c r="CA6886"/>
      <c r="CB6886"/>
      <c r="CC6886"/>
      <c r="CD6886"/>
      <c r="CE6886"/>
      <c r="CF6886"/>
      <c r="CG6886"/>
      <c r="CH6886"/>
      <c r="CI6886"/>
      <c r="CJ6886"/>
      <c r="CK6886"/>
      <c r="CL6886"/>
      <c r="CM6886"/>
      <c r="CN6886"/>
      <c r="CO6886"/>
      <c r="CP6886"/>
      <c r="CQ6886"/>
      <c r="CR6886"/>
      <c r="CS6886"/>
      <c r="CT6886"/>
      <c r="CU6886"/>
      <c r="CV6886"/>
    </row>
    <row r="6887" spans="10:100" x14ac:dyDescent="0.25">
      <c r="J6887"/>
      <c r="K6887"/>
      <c r="L6887"/>
      <c r="M6887"/>
      <c r="N6887"/>
      <c r="O6887"/>
      <c r="P6887"/>
      <c r="Q6887"/>
      <c r="R6887"/>
      <c r="S6887"/>
      <c r="T6887"/>
      <c r="U6887"/>
      <c r="V6887"/>
      <c r="W6887"/>
      <c r="X6887"/>
      <c r="Y6887"/>
      <c r="Z6887"/>
      <c r="AA6887"/>
      <c r="AB6887"/>
      <c r="AC6887"/>
      <c r="AD6887"/>
      <c r="AE6887"/>
      <c r="AF6887"/>
      <c r="AG6887"/>
      <c r="AH6887"/>
      <c r="AI6887"/>
      <c r="AJ6887"/>
      <c r="AK6887"/>
      <c r="AL6887"/>
      <c r="AM6887"/>
      <c r="AN6887"/>
      <c r="AO6887"/>
      <c r="AP6887"/>
      <c r="AQ6887"/>
      <c r="AR6887"/>
      <c r="AS6887"/>
      <c r="AT6887"/>
      <c r="AU6887"/>
      <c r="AV6887"/>
      <c r="AW6887"/>
      <c r="AX6887"/>
      <c r="AY6887"/>
      <c r="AZ6887"/>
      <c r="BA6887"/>
      <c r="BB6887"/>
      <c r="BC6887"/>
      <c r="BD6887"/>
      <c r="BE6887"/>
      <c r="BF6887"/>
      <c r="BG6887"/>
      <c r="BH6887"/>
      <c r="BI6887"/>
      <c r="BJ6887"/>
      <c r="BK6887"/>
      <c r="BL6887"/>
      <c r="BM6887"/>
      <c r="BN6887"/>
      <c r="BO6887"/>
      <c r="BP6887"/>
      <c r="BQ6887"/>
      <c r="BR6887"/>
      <c r="BS6887"/>
      <c r="BT6887"/>
      <c r="BU6887"/>
      <c r="BV6887"/>
      <c r="BW6887"/>
      <c r="BX6887"/>
      <c r="BY6887"/>
      <c r="BZ6887"/>
      <c r="CA6887"/>
      <c r="CB6887"/>
      <c r="CC6887"/>
      <c r="CD6887"/>
      <c r="CE6887"/>
      <c r="CF6887"/>
      <c r="CG6887"/>
      <c r="CH6887"/>
      <c r="CI6887"/>
      <c r="CJ6887"/>
      <c r="CK6887"/>
      <c r="CL6887"/>
      <c r="CM6887"/>
      <c r="CN6887"/>
      <c r="CO6887"/>
      <c r="CP6887"/>
      <c r="CQ6887"/>
      <c r="CR6887"/>
      <c r="CS6887"/>
      <c r="CT6887"/>
      <c r="CU6887"/>
      <c r="CV6887"/>
    </row>
    <row r="6888" spans="10:100" x14ac:dyDescent="0.25">
      <c r="J6888"/>
      <c r="K6888"/>
      <c r="L6888"/>
      <c r="M6888"/>
      <c r="N6888"/>
      <c r="O6888"/>
      <c r="P6888"/>
      <c r="Q6888"/>
      <c r="R6888"/>
      <c r="S6888"/>
      <c r="T6888"/>
      <c r="U6888"/>
      <c r="V6888"/>
      <c r="W6888"/>
      <c r="X6888"/>
      <c r="Y6888"/>
      <c r="Z6888"/>
      <c r="AA6888"/>
      <c r="AB6888"/>
      <c r="AC6888"/>
      <c r="AD6888"/>
      <c r="AE6888"/>
      <c r="AF6888"/>
      <c r="AG6888"/>
      <c r="AH6888"/>
      <c r="AI6888"/>
      <c r="AJ6888"/>
      <c r="AK6888"/>
      <c r="AL6888"/>
      <c r="AM6888"/>
      <c r="AN6888"/>
      <c r="AO6888"/>
      <c r="AP6888"/>
      <c r="AQ6888"/>
      <c r="AR6888"/>
      <c r="AS6888"/>
      <c r="AT6888"/>
      <c r="AU6888"/>
      <c r="AV6888"/>
      <c r="AW6888"/>
      <c r="AX6888"/>
      <c r="AY6888"/>
      <c r="AZ6888"/>
      <c r="BA6888"/>
      <c r="BB6888"/>
      <c r="BC6888"/>
      <c r="BD6888"/>
      <c r="BE6888"/>
      <c r="BF6888"/>
      <c r="BG6888"/>
      <c r="BH6888"/>
      <c r="BI6888"/>
      <c r="BJ6888"/>
      <c r="BK6888"/>
      <c r="BL6888"/>
      <c r="BM6888"/>
      <c r="BN6888"/>
      <c r="BO6888"/>
      <c r="BP6888"/>
      <c r="BQ6888"/>
      <c r="BR6888"/>
      <c r="BS6888"/>
      <c r="BT6888"/>
      <c r="BU6888"/>
      <c r="BV6888"/>
      <c r="BW6888"/>
      <c r="BX6888"/>
      <c r="BY6888"/>
      <c r="BZ6888"/>
      <c r="CA6888"/>
      <c r="CB6888"/>
      <c r="CC6888"/>
      <c r="CD6888"/>
      <c r="CE6888"/>
      <c r="CF6888"/>
      <c r="CG6888"/>
      <c r="CH6888"/>
      <c r="CI6888"/>
      <c r="CJ6888"/>
      <c r="CK6888"/>
      <c r="CL6888"/>
      <c r="CM6888"/>
      <c r="CN6888"/>
      <c r="CO6888"/>
      <c r="CP6888"/>
      <c r="CQ6888"/>
      <c r="CR6888"/>
      <c r="CS6888"/>
      <c r="CT6888"/>
      <c r="CU6888"/>
      <c r="CV6888"/>
    </row>
    <row r="6889" spans="10:100" x14ac:dyDescent="0.25">
      <c r="J6889"/>
      <c r="K6889"/>
      <c r="L6889"/>
      <c r="M6889"/>
      <c r="N6889"/>
      <c r="O6889"/>
      <c r="P6889"/>
      <c r="Q6889"/>
      <c r="R6889"/>
      <c r="S6889"/>
      <c r="T6889"/>
      <c r="U6889"/>
      <c r="V6889"/>
      <c r="W6889"/>
      <c r="X6889"/>
      <c r="Y6889"/>
      <c r="Z6889"/>
      <c r="AA6889"/>
      <c r="AB6889"/>
      <c r="AC6889"/>
      <c r="AD6889"/>
      <c r="AE6889"/>
      <c r="AF6889"/>
      <c r="AG6889"/>
      <c r="AH6889"/>
      <c r="AI6889"/>
      <c r="AJ6889"/>
      <c r="AK6889"/>
      <c r="AL6889"/>
      <c r="AM6889"/>
      <c r="AN6889"/>
      <c r="AO6889"/>
      <c r="AP6889"/>
      <c r="AQ6889"/>
      <c r="AR6889"/>
      <c r="AS6889"/>
      <c r="AT6889"/>
      <c r="AU6889"/>
      <c r="AV6889"/>
      <c r="AW6889"/>
      <c r="AX6889"/>
      <c r="AY6889"/>
      <c r="AZ6889"/>
      <c r="BA6889"/>
      <c r="BB6889"/>
      <c r="BC6889"/>
      <c r="BD6889"/>
      <c r="BE6889"/>
      <c r="BF6889"/>
      <c r="BG6889"/>
      <c r="BH6889"/>
      <c r="BI6889"/>
      <c r="BJ6889"/>
      <c r="BK6889"/>
      <c r="BL6889"/>
      <c r="BM6889"/>
      <c r="BN6889"/>
      <c r="BO6889"/>
      <c r="BP6889"/>
      <c r="BQ6889"/>
      <c r="BR6889"/>
      <c r="BS6889"/>
      <c r="BT6889"/>
      <c r="BU6889"/>
      <c r="BV6889"/>
      <c r="BW6889"/>
      <c r="BX6889"/>
      <c r="BY6889"/>
      <c r="BZ6889"/>
      <c r="CA6889"/>
      <c r="CB6889"/>
      <c r="CC6889"/>
      <c r="CD6889"/>
      <c r="CE6889"/>
      <c r="CF6889"/>
      <c r="CG6889"/>
      <c r="CH6889"/>
      <c r="CI6889"/>
      <c r="CJ6889"/>
      <c r="CK6889"/>
      <c r="CL6889"/>
      <c r="CM6889"/>
      <c r="CN6889"/>
      <c r="CO6889"/>
      <c r="CP6889"/>
      <c r="CQ6889"/>
      <c r="CR6889"/>
      <c r="CS6889"/>
      <c r="CT6889"/>
      <c r="CU6889"/>
      <c r="CV6889"/>
    </row>
    <row r="6890" spans="10:100" x14ac:dyDescent="0.25">
      <c r="J6890"/>
      <c r="K6890"/>
      <c r="L6890"/>
      <c r="M6890"/>
      <c r="N6890"/>
      <c r="O6890"/>
      <c r="P6890"/>
      <c r="Q6890"/>
      <c r="R6890"/>
      <c r="S6890"/>
      <c r="T6890"/>
      <c r="U6890"/>
      <c r="V6890"/>
      <c r="W6890"/>
      <c r="X6890"/>
      <c r="Y6890"/>
      <c r="Z6890"/>
      <c r="AA6890"/>
      <c r="AB6890"/>
      <c r="AC6890"/>
      <c r="AD6890"/>
      <c r="AE6890"/>
      <c r="AF6890"/>
      <c r="AG6890"/>
      <c r="AH6890"/>
      <c r="AI6890"/>
      <c r="AJ6890"/>
      <c r="AK6890"/>
      <c r="AL6890"/>
      <c r="AM6890"/>
      <c r="AN6890"/>
      <c r="AO6890"/>
      <c r="AP6890"/>
      <c r="AQ6890"/>
      <c r="AR6890"/>
      <c r="AS6890"/>
      <c r="AT6890"/>
      <c r="AU6890"/>
      <c r="AV6890"/>
      <c r="AW6890"/>
      <c r="AX6890"/>
      <c r="AY6890"/>
      <c r="AZ6890"/>
      <c r="BA6890"/>
      <c r="BB6890"/>
      <c r="BC6890"/>
      <c r="BD6890"/>
      <c r="BE6890"/>
      <c r="BF6890"/>
      <c r="BG6890"/>
      <c r="BH6890"/>
      <c r="BI6890"/>
      <c r="BJ6890"/>
      <c r="BK6890"/>
      <c r="BL6890"/>
      <c r="BM6890"/>
      <c r="BN6890"/>
      <c r="BO6890"/>
      <c r="BP6890"/>
      <c r="BQ6890"/>
      <c r="BR6890"/>
      <c r="BS6890"/>
      <c r="BT6890"/>
      <c r="BU6890"/>
      <c r="BV6890"/>
      <c r="BW6890"/>
      <c r="BX6890"/>
      <c r="BY6890"/>
      <c r="BZ6890"/>
      <c r="CA6890"/>
      <c r="CB6890"/>
      <c r="CC6890"/>
      <c r="CD6890"/>
      <c r="CE6890"/>
      <c r="CF6890"/>
      <c r="CG6890"/>
      <c r="CH6890"/>
      <c r="CI6890"/>
      <c r="CJ6890"/>
      <c r="CK6890"/>
      <c r="CL6890"/>
      <c r="CM6890"/>
      <c r="CN6890"/>
      <c r="CO6890"/>
      <c r="CP6890"/>
      <c r="CQ6890"/>
      <c r="CR6890"/>
      <c r="CS6890"/>
      <c r="CT6890"/>
      <c r="CU6890"/>
      <c r="CV6890"/>
    </row>
    <row r="6891" spans="10:100" x14ac:dyDescent="0.25">
      <c r="J6891"/>
      <c r="K6891"/>
      <c r="L6891"/>
      <c r="M6891"/>
      <c r="N6891"/>
      <c r="O6891"/>
      <c r="P6891"/>
      <c r="Q6891"/>
      <c r="R6891"/>
      <c r="S6891"/>
      <c r="T6891"/>
      <c r="U6891"/>
      <c r="V6891"/>
      <c r="W6891"/>
      <c r="X6891"/>
      <c r="Y6891"/>
      <c r="Z6891"/>
      <c r="AA6891"/>
      <c r="AB6891"/>
      <c r="AC6891"/>
      <c r="AD6891"/>
      <c r="AE6891"/>
      <c r="AF6891"/>
      <c r="AG6891"/>
      <c r="AH6891"/>
      <c r="AI6891"/>
      <c r="AJ6891"/>
      <c r="AK6891"/>
      <c r="AL6891"/>
      <c r="AM6891"/>
      <c r="AN6891"/>
      <c r="AO6891"/>
      <c r="AP6891"/>
      <c r="AQ6891"/>
      <c r="AR6891"/>
      <c r="AS6891"/>
      <c r="AT6891"/>
      <c r="AU6891"/>
      <c r="AV6891"/>
      <c r="AW6891"/>
      <c r="AX6891"/>
      <c r="AY6891"/>
      <c r="AZ6891"/>
      <c r="BA6891"/>
      <c r="BB6891"/>
      <c r="BC6891"/>
      <c r="BD6891"/>
      <c r="BE6891"/>
      <c r="BF6891"/>
      <c r="BG6891"/>
      <c r="BH6891"/>
      <c r="BI6891"/>
      <c r="BJ6891"/>
      <c r="BK6891"/>
      <c r="BL6891"/>
      <c r="BM6891"/>
      <c r="BN6891"/>
      <c r="BO6891"/>
      <c r="BP6891"/>
      <c r="BQ6891"/>
      <c r="BR6891"/>
      <c r="BS6891"/>
      <c r="BT6891"/>
      <c r="BU6891"/>
      <c r="BV6891"/>
      <c r="BW6891"/>
      <c r="BX6891"/>
      <c r="BY6891"/>
      <c r="BZ6891"/>
      <c r="CA6891"/>
      <c r="CB6891"/>
      <c r="CC6891"/>
      <c r="CD6891"/>
      <c r="CE6891"/>
      <c r="CF6891"/>
      <c r="CG6891"/>
      <c r="CH6891"/>
      <c r="CI6891"/>
      <c r="CJ6891"/>
      <c r="CK6891"/>
      <c r="CL6891"/>
      <c r="CM6891"/>
      <c r="CN6891"/>
      <c r="CO6891"/>
      <c r="CP6891"/>
      <c r="CQ6891"/>
      <c r="CR6891"/>
      <c r="CS6891"/>
      <c r="CT6891"/>
      <c r="CU6891"/>
      <c r="CV6891"/>
    </row>
    <row r="6892" spans="10:100" x14ac:dyDescent="0.25">
      <c r="J6892"/>
      <c r="K6892"/>
      <c r="L6892"/>
      <c r="M6892"/>
      <c r="N6892"/>
      <c r="O6892"/>
      <c r="P6892"/>
      <c r="Q6892"/>
      <c r="R6892"/>
      <c r="S6892"/>
      <c r="T6892"/>
      <c r="U6892"/>
      <c r="V6892"/>
      <c r="W6892"/>
      <c r="X6892"/>
      <c r="Y6892"/>
      <c r="Z6892"/>
      <c r="AA6892"/>
      <c r="AB6892"/>
      <c r="AC6892"/>
      <c r="AD6892"/>
      <c r="AE6892"/>
      <c r="AF6892"/>
      <c r="AG6892"/>
      <c r="AH6892"/>
      <c r="AI6892"/>
      <c r="AJ6892"/>
      <c r="AK6892"/>
      <c r="AL6892"/>
      <c r="AM6892"/>
      <c r="AN6892"/>
      <c r="AO6892"/>
      <c r="AP6892"/>
      <c r="AQ6892"/>
      <c r="AR6892"/>
      <c r="AS6892"/>
      <c r="AT6892"/>
      <c r="AU6892"/>
      <c r="AV6892"/>
      <c r="AW6892"/>
      <c r="AX6892"/>
      <c r="AY6892"/>
      <c r="AZ6892"/>
      <c r="BA6892"/>
      <c r="BB6892"/>
      <c r="BC6892"/>
      <c r="BD6892"/>
      <c r="BE6892"/>
      <c r="BF6892"/>
      <c r="BG6892"/>
      <c r="BH6892"/>
      <c r="BI6892"/>
      <c r="BJ6892"/>
      <c r="BK6892"/>
      <c r="BL6892"/>
      <c r="BM6892"/>
      <c r="BN6892"/>
      <c r="BO6892"/>
      <c r="BP6892"/>
      <c r="BQ6892"/>
      <c r="BR6892"/>
      <c r="BS6892"/>
      <c r="BT6892"/>
      <c r="BU6892"/>
      <c r="BV6892"/>
      <c r="BW6892"/>
      <c r="BX6892"/>
      <c r="BY6892"/>
      <c r="BZ6892"/>
      <c r="CA6892"/>
      <c r="CB6892"/>
      <c r="CC6892"/>
      <c r="CD6892"/>
      <c r="CE6892"/>
      <c r="CF6892"/>
      <c r="CG6892"/>
      <c r="CH6892"/>
      <c r="CI6892"/>
      <c r="CJ6892"/>
      <c r="CK6892"/>
      <c r="CL6892"/>
      <c r="CM6892"/>
      <c r="CN6892"/>
      <c r="CO6892"/>
      <c r="CP6892"/>
      <c r="CQ6892"/>
      <c r="CR6892"/>
      <c r="CS6892"/>
      <c r="CT6892"/>
      <c r="CU6892"/>
      <c r="CV6892"/>
    </row>
    <row r="6893" spans="10:100" x14ac:dyDescent="0.25">
      <c r="J6893"/>
      <c r="K6893"/>
      <c r="L6893"/>
      <c r="M6893"/>
      <c r="N6893"/>
      <c r="O6893"/>
      <c r="P6893"/>
      <c r="Q6893"/>
      <c r="R6893"/>
      <c r="S6893"/>
      <c r="T6893"/>
      <c r="U6893"/>
      <c r="V6893"/>
      <c r="W6893"/>
      <c r="X6893"/>
      <c r="Y6893"/>
      <c r="Z6893"/>
      <c r="AA6893"/>
      <c r="AB6893"/>
      <c r="AC6893"/>
      <c r="AD6893"/>
      <c r="AE6893"/>
      <c r="AF6893"/>
      <c r="AG6893"/>
      <c r="AH6893"/>
      <c r="AI6893"/>
      <c r="AJ6893"/>
      <c r="AK6893"/>
      <c r="AL6893"/>
      <c r="AM6893"/>
      <c r="AN6893"/>
      <c r="AO6893"/>
      <c r="AP6893"/>
      <c r="AQ6893"/>
      <c r="AR6893"/>
      <c r="AS6893"/>
      <c r="AT6893"/>
      <c r="AU6893"/>
      <c r="AV6893"/>
      <c r="AW6893"/>
      <c r="AX6893"/>
      <c r="AY6893"/>
      <c r="AZ6893"/>
      <c r="BA6893"/>
      <c r="BB6893"/>
      <c r="BC6893"/>
      <c r="BD6893"/>
      <c r="BE6893"/>
      <c r="BF6893"/>
      <c r="BG6893"/>
      <c r="BH6893"/>
      <c r="BI6893"/>
      <c r="BJ6893"/>
      <c r="BK6893"/>
      <c r="BL6893"/>
      <c r="BM6893"/>
      <c r="BN6893"/>
      <c r="BO6893"/>
      <c r="BP6893"/>
      <c r="BQ6893"/>
      <c r="BR6893"/>
      <c r="BS6893"/>
      <c r="BT6893"/>
      <c r="BU6893"/>
      <c r="BV6893"/>
      <c r="BW6893"/>
      <c r="BX6893"/>
      <c r="BY6893"/>
      <c r="BZ6893"/>
      <c r="CA6893"/>
      <c r="CB6893"/>
      <c r="CC6893"/>
      <c r="CD6893"/>
      <c r="CE6893"/>
      <c r="CF6893"/>
      <c r="CG6893"/>
      <c r="CH6893"/>
      <c r="CI6893"/>
      <c r="CJ6893"/>
      <c r="CK6893"/>
      <c r="CL6893"/>
      <c r="CM6893"/>
      <c r="CN6893"/>
      <c r="CO6893"/>
      <c r="CP6893"/>
      <c r="CQ6893"/>
      <c r="CR6893"/>
      <c r="CS6893"/>
      <c r="CT6893"/>
      <c r="CU6893"/>
      <c r="CV6893"/>
    </row>
    <row r="6894" spans="10:100" x14ac:dyDescent="0.25">
      <c r="J6894"/>
      <c r="K6894"/>
      <c r="L6894"/>
      <c r="M6894"/>
      <c r="N6894"/>
      <c r="O6894"/>
      <c r="P6894"/>
      <c r="Q6894"/>
      <c r="R6894"/>
      <c r="S6894"/>
      <c r="T6894"/>
      <c r="U6894"/>
      <c r="V6894"/>
      <c r="W6894"/>
      <c r="X6894"/>
      <c r="Y6894"/>
      <c r="Z6894"/>
      <c r="AA6894"/>
      <c r="AB6894"/>
      <c r="AC6894"/>
      <c r="AD6894"/>
      <c r="AE6894"/>
      <c r="AF6894"/>
      <c r="AG6894"/>
      <c r="AH6894"/>
      <c r="AI6894"/>
      <c r="AJ6894"/>
      <c r="AK6894"/>
      <c r="AL6894"/>
      <c r="AM6894"/>
      <c r="AN6894"/>
      <c r="AO6894"/>
      <c r="AP6894"/>
      <c r="AQ6894"/>
      <c r="AR6894"/>
      <c r="AS6894"/>
      <c r="AT6894"/>
      <c r="AU6894"/>
      <c r="AV6894"/>
      <c r="AW6894"/>
      <c r="AX6894"/>
      <c r="AY6894"/>
      <c r="AZ6894"/>
      <c r="BA6894"/>
      <c r="BB6894"/>
      <c r="BC6894"/>
      <c r="BD6894"/>
      <c r="BE6894"/>
      <c r="BF6894"/>
      <c r="BG6894"/>
      <c r="BH6894"/>
      <c r="BI6894"/>
      <c r="BJ6894"/>
      <c r="BK6894"/>
      <c r="BL6894"/>
      <c r="BM6894"/>
      <c r="BN6894"/>
      <c r="BO6894"/>
      <c r="BP6894"/>
      <c r="BQ6894"/>
      <c r="BR6894"/>
      <c r="BS6894"/>
      <c r="BT6894"/>
      <c r="BU6894"/>
      <c r="BV6894"/>
      <c r="BW6894"/>
      <c r="BX6894"/>
      <c r="BY6894"/>
      <c r="BZ6894"/>
      <c r="CA6894"/>
      <c r="CB6894"/>
      <c r="CC6894"/>
      <c r="CD6894"/>
      <c r="CE6894"/>
      <c r="CF6894"/>
      <c r="CG6894"/>
      <c r="CH6894"/>
      <c r="CI6894"/>
      <c r="CJ6894"/>
      <c r="CK6894"/>
      <c r="CL6894"/>
      <c r="CM6894"/>
      <c r="CN6894"/>
      <c r="CO6894"/>
      <c r="CP6894"/>
      <c r="CQ6894"/>
      <c r="CR6894"/>
      <c r="CS6894"/>
      <c r="CT6894"/>
      <c r="CU6894"/>
      <c r="CV6894"/>
    </row>
    <row r="6895" spans="10:100" x14ac:dyDescent="0.25">
      <c r="J6895"/>
      <c r="K6895"/>
      <c r="L6895"/>
      <c r="M6895"/>
      <c r="N6895"/>
      <c r="O6895"/>
      <c r="P6895"/>
      <c r="Q6895"/>
      <c r="R6895"/>
      <c r="S6895"/>
      <c r="T6895"/>
      <c r="U6895"/>
      <c r="V6895"/>
      <c r="W6895"/>
      <c r="X6895"/>
      <c r="Y6895"/>
      <c r="Z6895"/>
      <c r="AA6895"/>
      <c r="AB6895"/>
      <c r="AC6895"/>
      <c r="AD6895"/>
      <c r="AE6895"/>
      <c r="AF6895"/>
      <c r="AG6895"/>
      <c r="AH6895"/>
      <c r="AI6895"/>
      <c r="AJ6895"/>
      <c r="AK6895"/>
      <c r="AL6895"/>
      <c r="AM6895"/>
      <c r="AN6895"/>
      <c r="AO6895"/>
      <c r="AP6895"/>
      <c r="AQ6895"/>
      <c r="AR6895"/>
      <c r="AS6895"/>
      <c r="AT6895"/>
      <c r="AU6895"/>
      <c r="AV6895"/>
      <c r="AW6895"/>
      <c r="AX6895"/>
      <c r="AY6895"/>
      <c r="AZ6895"/>
      <c r="BA6895"/>
      <c r="BB6895"/>
      <c r="BC6895"/>
      <c r="BD6895"/>
      <c r="BE6895"/>
      <c r="BF6895"/>
      <c r="BG6895"/>
      <c r="BH6895"/>
      <c r="BI6895"/>
      <c r="BJ6895"/>
      <c r="BK6895"/>
      <c r="BL6895"/>
      <c r="BM6895"/>
      <c r="BN6895"/>
      <c r="BO6895"/>
      <c r="BP6895"/>
      <c r="BQ6895"/>
      <c r="BR6895"/>
      <c r="BS6895"/>
      <c r="BT6895"/>
      <c r="BU6895"/>
      <c r="BV6895"/>
      <c r="BW6895"/>
      <c r="BX6895"/>
      <c r="BY6895"/>
      <c r="BZ6895"/>
      <c r="CA6895"/>
      <c r="CB6895"/>
      <c r="CC6895"/>
      <c r="CD6895"/>
      <c r="CE6895"/>
      <c r="CF6895"/>
      <c r="CG6895"/>
      <c r="CH6895"/>
      <c r="CI6895"/>
      <c r="CJ6895"/>
      <c r="CK6895"/>
      <c r="CL6895"/>
      <c r="CM6895"/>
      <c r="CN6895"/>
      <c r="CO6895"/>
      <c r="CP6895"/>
      <c r="CQ6895"/>
      <c r="CR6895"/>
      <c r="CS6895"/>
      <c r="CT6895"/>
      <c r="CU6895"/>
      <c r="CV6895"/>
    </row>
    <row r="6896" spans="10:100" x14ac:dyDescent="0.25">
      <c r="J6896"/>
      <c r="K6896"/>
      <c r="L6896"/>
      <c r="M6896"/>
      <c r="N6896"/>
      <c r="O6896"/>
      <c r="P6896"/>
      <c r="Q6896"/>
      <c r="R6896"/>
      <c r="S6896"/>
      <c r="T6896"/>
      <c r="U6896"/>
      <c r="V6896"/>
      <c r="W6896"/>
      <c r="X6896"/>
      <c r="Y6896"/>
      <c r="Z6896"/>
      <c r="AA6896"/>
      <c r="AB6896"/>
      <c r="AC6896"/>
      <c r="AD6896"/>
      <c r="AE6896"/>
      <c r="AF6896"/>
      <c r="AG6896"/>
      <c r="AH6896"/>
      <c r="AI6896"/>
      <c r="AJ6896"/>
      <c r="AK6896"/>
      <c r="AL6896"/>
      <c r="AM6896"/>
      <c r="AN6896"/>
      <c r="AO6896"/>
      <c r="AP6896"/>
      <c r="AQ6896"/>
      <c r="AR6896"/>
      <c r="AS6896"/>
      <c r="AT6896"/>
      <c r="AU6896"/>
      <c r="AV6896"/>
      <c r="AW6896"/>
      <c r="AX6896"/>
      <c r="AY6896"/>
      <c r="AZ6896"/>
      <c r="BA6896"/>
      <c r="BB6896"/>
      <c r="BC6896"/>
      <c r="BD6896"/>
      <c r="BE6896"/>
      <c r="BF6896"/>
      <c r="BG6896"/>
      <c r="BH6896"/>
      <c r="BI6896"/>
      <c r="BJ6896"/>
      <c r="BK6896"/>
      <c r="BL6896"/>
      <c r="BM6896"/>
      <c r="BN6896"/>
      <c r="BO6896"/>
      <c r="BP6896"/>
      <c r="BQ6896"/>
      <c r="BR6896"/>
      <c r="BS6896"/>
      <c r="BT6896"/>
      <c r="BU6896"/>
      <c r="BV6896"/>
      <c r="BW6896"/>
      <c r="BX6896"/>
      <c r="BY6896"/>
      <c r="BZ6896"/>
      <c r="CA6896"/>
      <c r="CB6896"/>
      <c r="CC6896"/>
      <c r="CD6896"/>
      <c r="CE6896"/>
      <c r="CF6896"/>
      <c r="CG6896"/>
      <c r="CH6896"/>
      <c r="CI6896"/>
      <c r="CJ6896"/>
      <c r="CK6896"/>
      <c r="CL6896"/>
      <c r="CM6896"/>
      <c r="CN6896"/>
      <c r="CO6896"/>
      <c r="CP6896"/>
      <c r="CQ6896"/>
      <c r="CR6896"/>
      <c r="CS6896"/>
      <c r="CT6896"/>
      <c r="CU6896"/>
      <c r="CV6896"/>
    </row>
    <row r="6897" spans="10:100" x14ac:dyDescent="0.25">
      <c r="J6897"/>
      <c r="K6897"/>
      <c r="L6897"/>
      <c r="M6897"/>
      <c r="N6897"/>
      <c r="O6897"/>
      <c r="P6897"/>
      <c r="Q6897"/>
      <c r="R6897"/>
      <c r="S6897"/>
      <c r="T6897"/>
      <c r="U6897"/>
      <c r="V6897"/>
      <c r="W6897"/>
      <c r="X6897"/>
      <c r="Y6897"/>
      <c r="Z6897"/>
      <c r="AA6897"/>
      <c r="AB6897"/>
      <c r="AC6897"/>
      <c r="AD6897"/>
      <c r="AE6897"/>
      <c r="AF6897"/>
      <c r="AG6897"/>
      <c r="AH6897"/>
      <c r="AI6897"/>
      <c r="AJ6897"/>
      <c r="AK6897"/>
      <c r="AL6897"/>
      <c r="AM6897"/>
      <c r="AN6897"/>
      <c r="AO6897"/>
      <c r="AP6897"/>
      <c r="AQ6897"/>
      <c r="AR6897"/>
      <c r="AS6897"/>
      <c r="AT6897"/>
      <c r="AU6897"/>
      <c r="AV6897"/>
      <c r="AW6897"/>
      <c r="AX6897"/>
      <c r="AY6897"/>
      <c r="AZ6897"/>
      <c r="BA6897"/>
      <c r="BB6897"/>
      <c r="BC6897"/>
      <c r="BD6897"/>
      <c r="BE6897"/>
      <c r="BF6897"/>
      <c r="BG6897"/>
      <c r="BH6897"/>
      <c r="BI6897"/>
      <c r="BJ6897"/>
      <c r="BK6897"/>
      <c r="BL6897"/>
      <c r="BM6897"/>
      <c r="BN6897"/>
      <c r="BO6897"/>
      <c r="BP6897"/>
      <c r="BQ6897"/>
      <c r="BR6897"/>
      <c r="BS6897"/>
      <c r="BT6897"/>
      <c r="BU6897"/>
      <c r="BV6897"/>
      <c r="BW6897"/>
      <c r="BX6897"/>
      <c r="BY6897"/>
      <c r="BZ6897"/>
      <c r="CA6897"/>
      <c r="CB6897"/>
      <c r="CC6897"/>
      <c r="CD6897"/>
      <c r="CE6897"/>
      <c r="CF6897"/>
      <c r="CG6897"/>
      <c r="CH6897"/>
      <c r="CI6897"/>
      <c r="CJ6897"/>
      <c r="CK6897"/>
      <c r="CL6897"/>
      <c r="CM6897"/>
      <c r="CN6897"/>
      <c r="CO6897"/>
      <c r="CP6897"/>
      <c r="CQ6897"/>
      <c r="CR6897"/>
      <c r="CS6897"/>
      <c r="CT6897"/>
      <c r="CU6897"/>
      <c r="CV6897"/>
    </row>
    <row r="6898" spans="10:100" x14ac:dyDescent="0.25">
      <c r="J6898"/>
      <c r="K6898"/>
      <c r="L6898"/>
      <c r="M6898"/>
      <c r="N6898"/>
      <c r="O6898"/>
      <c r="P6898"/>
      <c r="Q6898"/>
      <c r="R6898"/>
      <c r="S6898"/>
      <c r="T6898"/>
      <c r="U6898"/>
      <c r="V6898"/>
      <c r="W6898"/>
      <c r="X6898"/>
      <c r="Y6898"/>
      <c r="Z6898"/>
      <c r="AA6898"/>
      <c r="AB6898"/>
      <c r="AC6898"/>
      <c r="AD6898"/>
      <c r="AE6898"/>
      <c r="AF6898"/>
      <c r="AG6898"/>
      <c r="AH6898"/>
      <c r="AI6898"/>
      <c r="AJ6898"/>
      <c r="AK6898"/>
      <c r="AL6898"/>
      <c r="AM6898"/>
      <c r="AN6898"/>
      <c r="AO6898"/>
      <c r="AP6898"/>
      <c r="AQ6898"/>
      <c r="AR6898"/>
      <c r="AS6898"/>
      <c r="AT6898"/>
      <c r="AU6898"/>
      <c r="AV6898"/>
      <c r="AW6898"/>
      <c r="AX6898"/>
      <c r="AY6898"/>
      <c r="AZ6898"/>
      <c r="BA6898"/>
      <c r="BB6898"/>
      <c r="BC6898"/>
      <c r="BD6898"/>
      <c r="BE6898"/>
      <c r="BF6898"/>
      <c r="BG6898"/>
      <c r="BH6898"/>
      <c r="BI6898"/>
      <c r="BJ6898"/>
      <c r="BK6898"/>
      <c r="BL6898"/>
      <c r="BM6898"/>
      <c r="BN6898"/>
      <c r="BO6898"/>
      <c r="BP6898"/>
      <c r="BQ6898"/>
      <c r="BR6898"/>
      <c r="BS6898"/>
      <c r="BT6898"/>
      <c r="BU6898"/>
      <c r="BV6898"/>
      <c r="BW6898"/>
      <c r="BX6898"/>
      <c r="BY6898"/>
      <c r="BZ6898"/>
      <c r="CA6898"/>
      <c r="CB6898"/>
      <c r="CC6898"/>
      <c r="CD6898"/>
      <c r="CE6898"/>
      <c r="CF6898"/>
      <c r="CG6898"/>
      <c r="CH6898"/>
      <c r="CI6898"/>
      <c r="CJ6898"/>
      <c r="CK6898"/>
      <c r="CL6898"/>
      <c r="CM6898"/>
      <c r="CN6898"/>
      <c r="CO6898"/>
      <c r="CP6898"/>
      <c r="CQ6898"/>
      <c r="CR6898"/>
      <c r="CS6898"/>
      <c r="CT6898"/>
      <c r="CU6898"/>
      <c r="CV6898"/>
    </row>
    <row r="6899" spans="10:100" x14ac:dyDescent="0.25">
      <c r="J6899"/>
      <c r="K6899"/>
      <c r="L6899"/>
      <c r="M6899"/>
      <c r="N6899"/>
      <c r="O6899"/>
      <c r="P6899"/>
      <c r="Q6899"/>
      <c r="R6899"/>
      <c r="S6899"/>
      <c r="T6899"/>
      <c r="U6899"/>
      <c r="V6899"/>
      <c r="W6899"/>
      <c r="X6899"/>
      <c r="Y6899"/>
      <c r="Z6899"/>
      <c r="AA6899"/>
      <c r="AB6899"/>
      <c r="AC6899"/>
      <c r="AD6899"/>
      <c r="AE6899"/>
      <c r="AF6899"/>
      <c r="AG6899"/>
      <c r="AH6899"/>
      <c r="AI6899"/>
      <c r="AJ6899"/>
      <c r="AK6899"/>
      <c r="AL6899"/>
      <c r="AM6899"/>
      <c r="AN6899"/>
      <c r="AO6899"/>
      <c r="AP6899"/>
      <c r="AQ6899"/>
      <c r="AR6899"/>
      <c r="AS6899"/>
      <c r="AT6899"/>
      <c r="AU6899"/>
      <c r="AV6899"/>
      <c r="AW6899"/>
      <c r="AX6899"/>
      <c r="AY6899"/>
      <c r="AZ6899"/>
      <c r="BA6899"/>
      <c r="BB6899"/>
      <c r="BC6899"/>
      <c r="BD6899"/>
      <c r="BE6899"/>
      <c r="BF6899"/>
      <c r="BG6899"/>
      <c r="BH6899"/>
      <c r="BI6899"/>
      <c r="BJ6899"/>
      <c r="BK6899"/>
      <c r="BL6899"/>
      <c r="BM6899"/>
      <c r="BN6899"/>
      <c r="BO6899"/>
      <c r="BP6899"/>
      <c r="BQ6899"/>
      <c r="BR6899"/>
      <c r="BS6899"/>
      <c r="BT6899"/>
      <c r="BU6899"/>
      <c r="BV6899"/>
      <c r="BW6899"/>
      <c r="BX6899"/>
      <c r="BY6899"/>
      <c r="BZ6899"/>
      <c r="CA6899"/>
      <c r="CB6899"/>
      <c r="CC6899"/>
      <c r="CD6899"/>
      <c r="CE6899"/>
      <c r="CF6899"/>
      <c r="CG6899"/>
      <c r="CH6899"/>
      <c r="CI6899"/>
      <c r="CJ6899"/>
      <c r="CK6899"/>
      <c r="CL6899"/>
      <c r="CM6899"/>
      <c r="CN6899"/>
      <c r="CO6899"/>
      <c r="CP6899"/>
      <c r="CQ6899"/>
      <c r="CR6899"/>
      <c r="CS6899"/>
      <c r="CT6899"/>
      <c r="CU6899"/>
      <c r="CV6899"/>
    </row>
    <row r="6900" spans="10:100" x14ac:dyDescent="0.25">
      <c r="J6900"/>
      <c r="K6900"/>
      <c r="L6900"/>
      <c r="M6900"/>
      <c r="N6900"/>
      <c r="O6900"/>
      <c r="P6900"/>
      <c r="Q6900"/>
      <c r="R6900"/>
      <c r="S6900"/>
      <c r="T6900"/>
      <c r="U6900"/>
      <c r="V6900"/>
      <c r="W6900"/>
      <c r="X6900"/>
      <c r="Y6900"/>
      <c r="Z6900"/>
      <c r="AA6900"/>
      <c r="AB6900"/>
      <c r="AC6900"/>
      <c r="AD6900"/>
      <c r="AE6900"/>
      <c r="AF6900"/>
      <c r="AG6900"/>
      <c r="AH6900"/>
      <c r="AI6900"/>
      <c r="AJ6900"/>
      <c r="AK6900"/>
      <c r="AL6900"/>
      <c r="AM6900"/>
      <c r="AN6900"/>
      <c r="AO6900"/>
      <c r="AP6900"/>
      <c r="AQ6900"/>
      <c r="AR6900"/>
      <c r="AS6900"/>
      <c r="AT6900"/>
      <c r="AU6900"/>
      <c r="AV6900"/>
      <c r="AW6900"/>
      <c r="AX6900"/>
      <c r="AY6900"/>
      <c r="AZ6900"/>
      <c r="BA6900"/>
      <c r="BB6900"/>
      <c r="BC6900"/>
      <c r="BD6900"/>
      <c r="BE6900"/>
      <c r="BF6900"/>
      <c r="BG6900"/>
      <c r="BH6900"/>
      <c r="BI6900"/>
      <c r="BJ6900"/>
      <c r="BK6900"/>
      <c r="BL6900"/>
      <c r="BM6900"/>
      <c r="BN6900"/>
      <c r="BO6900"/>
      <c r="BP6900"/>
      <c r="BQ6900"/>
      <c r="BR6900"/>
      <c r="BS6900"/>
      <c r="BT6900"/>
      <c r="BU6900"/>
      <c r="BV6900"/>
      <c r="BW6900"/>
      <c r="BX6900"/>
      <c r="BY6900"/>
      <c r="BZ6900"/>
      <c r="CA6900"/>
      <c r="CB6900"/>
      <c r="CC6900"/>
      <c r="CD6900"/>
      <c r="CE6900"/>
      <c r="CF6900"/>
      <c r="CG6900"/>
      <c r="CH6900"/>
      <c r="CI6900"/>
      <c r="CJ6900"/>
      <c r="CK6900"/>
      <c r="CL6900"/>
      <c r="CM6900"/>
      <c r="CN6900"/>
      <c r="CO6900"/>
      <c r="CP6900"/>
      <c r="CQ6900"/>
      <c r="CR6900"/>
      <c r="CS6900"/>
      <c r="CT6900"/>
      <c r="CU6900"/>
      <c r="CV6900"/>
    </row>
    <row r="6901" spans="10:100" x14ac:dyDescent="0.25">
      <c r="J6901"/>
      <c r="K6901"/>
      <c r="L6901"/>
      <c r="M6901"/>
      <c r="N6901"/>
      <c r="O6901"/>
      <c r="P6901"/>
      <c r="Q6901"/>
      <c r="R6901"/>
      <c r="S6901"/>
      <c r="T6901"/>
      <c r="U6901"/>
      <c r="V6901"/>
      <c r="W6901"/>
      <c r="X6901"/>
      <c r="Y6901"/>
      <c r="Z6901"/>
      <c r="AA6901"/>
      <c r="AB6901"/>
      <c r="AC6901"/>
      <c r="AD6901"/>
      <c r="AE6901"/>
      <c r="AF6901"/>
      <c r="AG6901"/>
      <c r="AH6901"/>
      <c r="AI6901"/>
      <c r="AJ6901"/>
      <c r="AK6901"/>
      <c r="AL6901"/>
      <c r="AM6901"/>
      <c r="AN6901"/>
      <c r="AO6901"/>
      <c r="AP6901"/>
      <c r="AQ6901"/>
      <c r="AR6901"/>
      <c r="AS6901"/>
      <c r="AT6901"/>
      <c r="AU6901"/>
      <c r="AV6901"/>
      <c r="AW6901"/>
      <c r="AX6901"/>
      <c r="AY6901"/>
      <c r="AZ6901"/>
      <c r="BA6901"/>
      <c r="BB6901"/>
      <c r="BC6901"/>
      <c r="BD6901"/>
      <c r="BE6901"/>
      <c r="BF6901"/>
      <c r="BG6901"/>
      <c r="BH6901"/>
      <c r="BI6901"/>
      <c r="BJ6901"/>
      <c r="BK6901"/>
      <c r="BL6901"/>
      <c r="BM6901"/>
      <c r="BN6901"/>
      <c r="BO6901"/>
      <c r="BP6901"/>
      <c r="BQ6901"/>
      <c r="BR6901"/>
      <c r="BS6901"/>
      <c r="BT6901"/>
      <c r="BU6901"/>
      <c r="BV6901"/>
      <c r="BW6901"/>
      <c r="BX6901"/>
      <c r="BY6901"/>
      <c r="BZ6901"/>
      <c r="CA6901"/>
      <c r="CB6901"/>
      <c r="CC6901"/>
      <c r="CD6901"/>
      <c r="CE6901"/>
      <c r="CF6901"/>
      <c r="CG6901"/>
      <c r="CH6901"/>
      <c r="CI6901"/>
      <c r="CJ6901"/>
      <c r="CK6901"/>
      <c r="CL6901"/>
      <c r="CM6901"/>
      <c r="CN6901"/>
      <c r="CO6901"/>
      <c r="CP6901"/>
      <c r="CQ6901"/>
      <c r="CR6901"/>
      <c r="CS6901"/>
      <c r="CT6901"/>
      <c r="CU6901"/>
      <c r="CV6901"/>
    </row>
    <row r="6902" spans="10:100" x14ac:dyDescent="0.25">
      <c r="J6902"/>
      <c r="K6902"/>
      <c r="L6902"/>
      <c r="M6902"/>
      <c r="N6902"/>
      <c r="O6902"/>
      <c r="P6902"/>
      <c r="Q6902"/>
      <c r="R6902"/>
      <c r="S6902"/>
      <c r="T6902"/>
      <c r="U6902"/>
      <c r="V6902"/>
      <c r="W6902"/>
      <c r="X6902"/>
      <c r="Y6902"/>
      <c r="Z6902"/>
      <c r="AA6902"/>
      <c r="AB6902"/>
      <c r="AC6902"/>
      <c r="AD6902"/>
      <c r="AE6902"/>
      <c r="AF6902"/>
      <c r="AG6902"/>
      <c r="AH6902"/>
      <c r="AI6902"/>
      <c r="AJ6902"/>
      <c r="AK6902"/>
      <c r="AL6902"/>
      <c r="AM6902"/>
      <c r="AN6902"/>
      <c r="AO6902"/>
      <c r="AP6902"/>
      <c r="AQ6902"/>
      <c r="AR6902"/>
      <c r="AS6902"/>
      <c r="AT6902"/>
      <c r="AU6902"/>
      <c r="AV6902"/>
      <c r="AW6902"/>
      <c r="AX6902"/>
      <c r="AY6902"/>
      <c r="AZ6902"/>
      <c r="BA6902"/>
      <c r="BB6902"/>
      <c r="BC6902"/>
      <c r="BD6902"/>
      <c r="BE6902"/>
      <c r="BF6902"/>
      <c r="BG6902"/>
      <c r="BH6902"/>
      <c r="BI6902"/>
      <c r="BJ6902"/>
      <c r="BK6902"/>
      <c r="BL6902"/>
      <c r="BM6902"/>
      <c r="BN6902"/>
      <c r="BO6902"/>
      <c r="BP6902"/>
      <c r="BQ6902"/>
      <c r="BR6902"/>
      <c r="BS6902"/>
      <c r="BT6902"/>
      <c r="BU6902"/>
      <c r="BV6902"/>
      <c r="BW6902"/>
      <c r="BX6902"/>
      <c r="BY6902"/>
      <c r="BZ6902"/>
      <c r="CA6902"/>
      <c r="CB6902"/>
      <c r="CC6902"/>
      <c r="CD6902"/>
      <c r="CE6902"/>
      <c r="CF6902"/>
      <c r="CG6902"/>
      <c r="CH6902"/>
      <c r="CI6902"/>
      <c r="CJ6902"/>
      <c r="CK6902"/>
      <c r="CL6902"/>
      <c r="CM6902"/>
      <c r="CN6902"/>
      <c r="CO6902"/>
      <c r="CP6902"/>
      <c r="CQ6902"/>
      <c r="CR6902"/>
      <c r="CS6902"/>
      <c r="CT6902"/>
      <c r="CU6902"/>
      <c r="CV6902"/>
    </row>
    <row r="6903" spans="10:100" x14ac:dyDescent="0.25">
      <c r="J6903"/>
      <c r="K6903"/>
      <c r="L6903"/>
      <c r="M6903"/>
      <c r="N6903"/>
      <c r="O6903"/>
      <c r="P6903"/>
      <c r="Q6903"/>
      <c r="R6903"/>
      <c r="S6903"/>
      <c r="T6903"/>
      <c r="U6903"/>
      <c r="V6903"/>
      <c r="W6903"/>
      <c r="X6903"/>
      <c r="Y6903"/>
      <c r="Z6903"/>
      <c r="AA6903"/>
      <c r="AB6903"/>
      <c r="AC6903"/>
      <c r="AD6903"/>
      <c r="AE6903"/>
      <c r="AF6903"/>
      <c r="AG6903"/>
      <c r="AH6903"/>
      <c r="AI6903"/>
      <c r="AJ6903"/>
      <c r="AK6903"/>
      <c r="AL6903"/>
      <c r="AM6903"/>
      <c r="AN6903"/>
      <c r="AO6903"/>
      <c r="AP6903"/>
      <c r="AQ6903"/>
      <c r="AR6903"/>
      <c r="AS6903"/>
      <c r="AT6903"/>
      <c r="AU6903"/>
      <c r="AV6903"/>
      <c r="AW6903"/>
      <c r="AX6903"/>
      <c r="AY6903"/>
      <c r="AZ6903"/>
      <c r="BA6903"/>
      <c r="BB6903"/>
      <c r="BC6903"/>
      <c r="BD6903"/>
      <c r="BE6903"/>
      <c r="BF6903"/>
      <c r="BG6903"/>
      <c r="BH6903"/>
      <c r="BI6903"/>
      <c r="BJ6903"/>
      <c r="BK6903"/>
      <c r="BL6903"/>
      <c r="BM6903"/>
      <c r="BN6903"/>
      <c r="BO6903"/>
      <c r="BP6903"/>
      <c r="BQ6903"/>
      <c r="BR6903"/>
      <c r="BS6903"/>
      <c r="BT6903"/>
      <c r="BU6903"/>
      <c r="BV6903"/>
      <c r="BW6903"/>
      <c r="BX6903"/>
      <c r="BY6903"/>
      <c r="BZ6903"/>
      <c r="CA6903"/>
      <c r="CB6903"/>
      <c r="CC6903"/>
      <c r="CD6903"/>
      <c r="CE6903"/>
      <c r="CF6903"/>
      <c r="CG6903"/>
      <c r="CH6903"/>
      <c r="CI6903"/>
      <c r="CJ6903"/>
      <c r="CK6903"/>
      <c r="CL6903"/>
      <c r="CM6903"/>
      <c r="CN6903"/>
      <c r="CO6903"/>
      <c r="CP6903"/>
      <c r="CQ6903"/>
      <c r="CR6903"/>
      <c r="CS6903"/>
      <c r="CT6903"/>
      <c r="CU6903"/>
      <c r="CV6903"/>
    </row>
    <row r="6904" spans="10:100" x14ac:dyDescent="0.25">
      <c r="J6904"/>
      <c r="K6904"/>
      <c r="L6904"/>
      <c r="M6904"/>
      <c r="N6904"/>
      <c r="O6904"/>
      <c r="P6904"/>
      <c r="Q6904"/>
      <c r="R6904"/>
      <c r="S6904"/>
      <c r="T6904"/>
      <c r="U6904"/>
      <c r="V6904"/>
      <c r="W6904"/>
      <c r="X6904"/>
      <c r="Y6904"/>
      <c r="Z6904"/>
      <c r="AA6904"/>
      <c r="AB6904"/>
      <c r="AC6904"/>
      <c r="AD6904"/>
      <c r="AE6904"/>
      <c r="AF6904"/>
      <c r="AG6904"/>
      <c r="AH6904"/>
      <c r="AI6904"/>
      <c r="AJ6904"/>
      <c r="AK6904"/>
      <c r="AL6904"/>
      <c r="AM6904"/>
      <c r="AN6904"/>
      <c r="AO6904"/>
      <c r="AP6904"/>
      <c r="AQ6904"/>
      <c r="AR6904"/>
      <c r="AS6904"/>
      <c r="AT6904"/>
      <c r="AU6904"/>
      <c r="AV6904"/>
      <c r="AW6904"/>
      <c r="AX6904"/>
      <c r="AY6904"/>
      <c r="AZ6904"/>
      <c r="BA6904"/>
      <c r="BB6904"/>
      <c r="BC6904"/>
      <c r="BD6904"/>
      <c r="BE6904"/>
      <c r="BF6904"/>
      <c r="BG6904"/>
      <c r="BH6904"/>
      <c r="BI6904"/>
      <c r="BJ6904"/>
      <c r="BK6904"/>
      <c r="BL6904"/>
      <c r="BM6904"/>
      <c r="BN6904"/>
      <c r="BO6904"/>
      <c r="BP6904"/>
      <c r="BQ6904"/>
      <c r="BR6904"/>
      <c r="BS6904"/>
      <c r="BT6904"/>
      <c r="BU6904"/>
      <c r="BV6904"/>
      <c r="BW6904"/>
      <c r="BX6904"/>
      <c r="BY6904"/>
      <c r="BZ6904"/>
      <c r="CA6904"/>
      <c r="CB6904"/>
      <c r="CC6904"/>
      <c r="CD6904"/>
      <c r="CE6904"/>
      <c r="CF6904"/>
      <c r="CG6904"/>
      <c r="CH6904"/>
      <c r="CI6904"/>
      <c r="CJ6904"/>
      <c r="CK6904"/>
      <c r="CL6904"/>
      <c r="CM6904"/>
      <c r="CN6904"/>
      <c r="CO6904"/>
      <c r="CP6904"/>
      <c r="CQ6904"/>
      <c r="CR6904"/>
      <c r="CS6904"/>
      <c r="CT6904"/>
      <c r="CU6904"/>
      <c r="CV6904"/>
    </row>
    <row r="6905" spans="10:100" x14ac:dyDescent="0.25">
      <c r="J6905"/>
      <c r="K6905"/>
      <c r="L6905"/>
      <c r="M6905"/>
      <c r="N6905"/>
      <c r="O6905"/>
      <c r="P6905"/>
      <c r="Q6905"/>
      <c r="R6905"/>
      <c r="S6905"/>
      <c r="T6905"/>
      <c r="U6905"/>
      <c r="V6905"/>
      <c r="W6905"/>
      <c r="X6905"/>
      <c r="Y6905"/>
      <c r="Z6905"/>
      <c r="AA6905"/>
      <c r="AB6905"/>
      <c r="AC6905"/>
      <c r="AD6905"/>
      <c r="AE6905"/>
      <c r="AF6905"/>
      <c r="AG6905"/>
      <c r="AH6905"/>
      <c r="AI6905"/>
      <c r="AJ6905"/>
      <c r="AK6905"/>
      <c r="AL6905"/>
      <c r="AM6905"/>
      <c r="AN6905"/>
      <c r="AO6905"/>
      <c r="AP6905"/>
      <c r="AQ6905"/>
      <c r="AR6905"/>
      <c r="AS6905"/>
      <c r="AT6905"/>
      <c r="AU6905"/>
      <c r="AV6905"/>
      <c r="AW6905"/>
      <c r="AX6905"/>
      <c r="AY6905"/>
      <c r="AZ6905"/>
      <c r="BA6905"/>
      <c r="BB6905"/>
      <c r="BC6905"/>
      <c r="BD6905"/>
      <c r="BE6905"/>
      <c r="BF6905"/>
      <c r="BG6905"/>
      <c r="BH6905"/>
      <c r="BI6905"/>
      <c r="BJ6905"/>
      <c r="BK6905"/>
      <c r="BL6905"/>
      <c r="BM6905"/>
      <c r="BN6905"/>
      <c r="BO6905"/>
      <c r="BP6905"/>
      <c r="BQ6905"/>
      <c r="BR6905"/>
      <c r="BS6905"/>
      <c r="BT6905"/>
      <c r="BU6905"/>
      <c r="BV6905"/>
      <c r="BW6905"/>
      <c r="BX6905"/>
      <c r="BY6905"/>
      <c r="BZ6905"/>
      <c r="CA6905"/>
      <c r="CB6905"/>
      <c r="CC6905"/>
      <c r="CD6905"/>
      <c r="CE6905"/>
      <c r="CF6905"/>
      <c r="CG6905"/>
      <c r="CH6905"/>
      <c r="CI6905"/>
      <c r="CJ6905"/>
      <c r="CK6905"/>
      <c r="CL6905"/>
      <c r="CM6905"/>
      <c r="CN6905"/>
      <c r="CO6905"/>
      <c r="CP6905"/>
      <c r="CQ6905"/>
      <c r="CR6905"/>
      <c r="CS6905"/>
      <c r="CT6905"/>
      <c r="CU6905"/>
      <c r="CV6905"/>
    </row>
    <row r="6906" spans="10:100" x14ac:dyDescent="0.25">
      <c r="J6906"/>
      <c r="K6906"/>
      <c r="L6906"/>
      <c r="M6906"/>
      <c r="N6906"/>
      <c r="O6906"/>
      <c r="P6906"/>
      <c r="Q6906"/>
      <c r="R6906"/>
      <c r="S6906"/>
      <c r="T6906"/>
      <c r="U6906"/>
      <c r="V6906"/>
      <c r="W6906"/>
      <c r="X6906"/>
      <c r="Y6906"/>
      <c r="Z6906"/>
      <c r="AA6906"/>
      <c r="AB6906"/>
      <c r="AC6906"/>
      <c r="AD6906"/>
      <c r="AE6906"/>
      <c r="AF6906"/>
      <c r="AG6906"/>
      <c r="AH6906"/>
      <c r="AI6906"/>
      <c r="AJ6906"/>
      <c r="AK6906"/>
      <c r="AL6906"/>
      <c r="AM6906"/>
      <c r="AN6906"/>
      <c r="AO6906"/>
      <c r="AP6906"/>
      <c r="AQ6906"/>
      <c r="AR6906"/>
      <c r="AS6906"/>
      <c r="AT6906"/>
      <c r="AU6906"/>
      <c r="AV6906"/>
      <c r="AW6906"/>
      <c r="AX6906"/>
      <c r="AY6906"/>
      <c r="AZ6906"/>
      <c r="BA6906"/>
      <c r="BB6906"/>
      <c r="BC6906"/>
      <c r="BD6906"/>
      <c r="BE6906"/>
      <c r="BF6906"/>
      <c r="BG6906"/>
      <c r="BH6906"/>
      <c r="BI6906"/>
      <c r="BJ6906"/>
      <c r="BK6906"/>
      <c r="BL6906"/>
      <c r="BM6906"/>
      <c r="BN6906"/>
      <c r="BO6906"/>
      <c r="BP6906"/>
      <c r="BQ6906"/>
      <c r="BR6906"/>
      <c r="BS6906"/>
      <c r="BT6906"/>
      <c r="BU6906"/>
      <c r="BV6906"/>
      <c r="BW6906"/>
      <c r="BX6906"/>
      <c r="BY6906"/>
      <c r="BZ6906"/>
      <c r="CA6906"/>
      <c r="CB6906"/>
      <c r="CC6906"/>
      <c r="CD6906"/>
      <c r="CE6906"/>
      <c r="CF6906"/>
      <c r="CG6906"/>
      <c r="CH6906"/>
      <c r="CI6906"/>
      <c r="CJ6906"/>
      <c r="CK6906"/>
      <c r="CL6906"/>
      <c r="CM6906"/>
      <c r="CN6906"/>
      <c r="CO6906"/>
      <c r="CP6906"/>
      <c r="CQ6906"/>
      <c r="CR6906"/>
      <c r="CS6906"/>
      <c r="CT6906"/>
      <c r="CU6906"/>
      <c r="CV6906"/>
    </row>
    <row r="6907" spans="10:100" x14ac:dyDescent="0.25">
      <c r="J6907"/>
      <c r="K6907"/>
      <c r="L6907"/>
      <c r="M6907"/>
      <c r="N6907"/>
      <c r="O6907"/>
      <c r="P6907"/>
      <c r="Q6907"/>
      <c r="R6907"/>
      <c r="S6907"/>
      <c r="T6907"/>
      <c r="U6907"/>
      <c r="V6907"/>
      <c r="W6907"/>
      <c r="X6907"/>
      <c r="Y6907"/>
      <c r="Z6907"/>
      <c r="AA6907"/>
      <c r="AB6907"/>
      <c r="AC6907"/>
      <c r="AD6907"/>
      <c r="AE6907"/>
      <c r="AF6907"/>
      <c r="AG6907"/>
      <c r="AH6907"/>
      <c r="AI6907"/>
      <c r="AJ6907"/>
      <c r="AK6907"/>
      <c r="AL6907"/>
      <c r="AM6907"/>
      <c r="AN6907"/>
      <c r="AO6907"/>
      <c r="AP6907"/>
      <c r="AQ6907"/>
      <c r="AR6907"/>
      <c r="AS6907"/>
      <c r="AT6907"/>
      <c r="AU6907"/>
      <c r="AV6907"/>
      <c r="AW6907"/>
      <c r="AX6907"/>
      <c r="AY6907"/>
      <c r="AZ6907"/>
      <c r="BA6907"/>
      <c r="BB6907"/>
      <c r="BC6907"/>
      <c r="BD6907"/>
      <c r="BE6907"/>
      <c r="BF6907"/>
      <c r="BG6907"/>
      <c r="BH6907"/>
      <c r="BI6907"/>
      <c r="BJ6907"/>
      <c r="BK6907"/>
      <c r="BL6907"/>
      <c r="BM6907"/>
      <c r="BN6907"/>
      <c r="BO6907"/>
      <c r="BP6907"/>
      <c r="BQ6907"/>
      <c r="BR6907"/>
      <c r="BS6907"/>
      <c r="BT6907"/>
      <c r="BU6907"/>
      <c r="BV6907"/>
      <c r="BW6907"/>
      <c r="BX6907"/>
      <c r="BY6907"/>
      <c r="BZ6907"/>
      <c r="CA6907"/>
      <c r="CB6907"/>
      <c r="CC6907"/>
      <c r="CD6907"/>
      <c r="CE6907"/>
      <c r="CF6907"/>
      <c r="CG6907"/>
      <c r="CH6907"/>
      <c r="CI6907"/>
      <c r="CJ6907"/>
      <c r="CK6907"/>
      <c r="CL6907"/>
      <c r="CM6907"/>
      <c r="CN6907"/>
      <c r="CO6907"/>
      <c r="CP6907"/>
      <c r="CQ6907"/>
      <c r="CR6907"/>
      <c r="CS6907"/>
      <c r="CT6907"/>
      <c r="CU6907"/>
      <c r="CV6907"/>
    </row>
    <row r="6908" spans="10:100" x14ac:dyDescent="0.25">
      <c r="J6908"/>
      <c r="K6908"/>
      <c r="L6908"/>
      <c r="M6908"/>
      <c r="N6908"/>
      <c r="O6908"/>
      <c r="P6908"/>
      <c r="Q6908"/>
      <c r="R6908"/>
      <c r="S6908"/>
      <c r="T6908"/>
      <c r="U6908"/>
      <c r="V6908"/>
      <c r="W6908"/>
      <c r="X6908"/>
      <c r="Y6908"/>
      <c r="Z6908"/>
      <c r="AA6908"/>
      <c r="AB6908"/>
      <c r="AC6908"/>
      <c r="AD6908"/>
      <c r="AE6908"/>
      <c r="AF6908"/>
      <c r="AG6908"/>
      <c r="AH6908"/>
      <c r="AI6908"/>
      <c r="AJ6908"/>
      <c r="AK6908"/>
      <c r="AL6908"/>
      <c r="AM6908"/>
      <c r="AN6908"/>
      <c r="AO6908"/>
      <c r="AP6908"/>
      <c r="AQ6908"/>
      <c r="AR6908"/>
      <c r="AS6908"/>
      <c r="AT6908"/>
      <c r="AU6908"/>
      <c r="AV6908"/>
      <c r="AW6908"/>
      <c r="AX6908"/>
      <c r="AY6908"/>
      <c r="AZ6908"/>
      <c r="BA6908"/>
      <c r="BB6908"/>
      <c r="BC6908"/>
      <c r="BD6908"/>
      <c r="BE6908"/>
      <c r="BF6908"/>
      <c r="BG6908"/>
      <c r="BH6908"/>
      <c r="BI6908"/>
      <c r="BJ6908"/>
      <c r="BK6908"/>
      <c r="BL6908"/>
      <c r="BM6908"/>
      <c r="BN6908"/>
      <c r="BO6908"/>
      <c r="BP6908"/>
      <c r="BQ6908"/>
      <c r="BR6908"/>
      <c r="BS6908"/>
      <c r="BT6908"/>
      <c r="BU6908"/>
      <c r="BV6908"/>
      <c r="BW6908"/>
      <c r="BX6908"/>
      <c r="BY6908"/>
      <c r="BZ6908"/>
      <c r="CA6908"/>
      <c r="CB6908"/>
      <c r="CC6908"/>
      <c r="CD6908"/>
      <c r="CE6908"/>
      <c r="CF6908"/>
      <c r="CG6908"/>
      <c r="CH6908"/>
      <c r="CI6908"/>
      <c r="CJ6908"/>
      <c r="CK6908"/>
      <c r="CL6908"/>
      <c r="CM6908"/>
      <c r="CN6908"/>
      <c r="CO6908"/>
      <c r="CP6908"/>
      <c r="CQ6908"/>
      <c r="CR6908"/>
      <c r="CS6908"/>
      <c r="CT6908"/>
      <c r="CU6908"/>
      <c r="CV6908"/>
    </row>
    <row r="6909" spans="10:100" x14ac:dyDescent="0.25">
      <c r="J6909"/>
      <c r="K6909"/>
      <c r="L6909"/>
      <c r="M6909"/>
      <c r="N6909"/>
      <c r="O6909"/>
      <c r="P6909"/>
      <c r="Q6909"/>
      <c r="R6909"/>
      <c r="S6909"/>
      <c r="T6909"/>
      <c r="U6909"/>
      <c r="V6909"/>
      <c r="W6909"/>
      <c r="X6909"/>
      <c r="Y6909"/>
      <c r="Z6909"/>
      <c r="AA6909"/>
      <c r="AB6909"/>
      <c r="AC6909"/>
      <c r="AD6909"/>
      <c r="AE6909"/>
      <c r="AF6909"/>
      <c r="AG6909"/>
      <c r="AH6909"/>
      <c r="AI6909"/>
      <c r="AJ6909"/>
      <c r="AK6909"/>
      <c r="AL6909"/>
      <c r="AM6909"/>
      <c r="AN6909"/>
      <c r="AO6909"/>
      <c r="AP6909"/>
      <c r="AQ6909"/>
      <c r="AR6909"/>
      <c r="AS6909"/>
      <c r="AT6909"/>
      <c r="AU6909"/>
      <c r="AV6909"/>
      <c r="AW6909"/>
      <c r="AX6909"/>
      <c r="AY6909"/>
      <c r="AZ6909"/>
      <c r="BA6909"/>
      <c r="BB6909"/>
      <c r="BC6909"/>
      <c r="BD6909"/>
      <c r="BE6909"/>
      <c r="BF6909"/>
      <c r="BG6909"/>
      <c r="BH6909"/>
      <c r="BI6909"/>
      <c r="BJ6909"/>
      <c r="BK6909"/>
      <c r="BL6909"/>
      <c r="BM6909"/>
      <c r="BN6909"/>
      <c r="BO6909"/>
      <c r="BP6909"/>
      <c r="BQ6909"/>
      <c r="BR6909"/>
      <c r="BS6909"/>
      <c r="BT6909"/>
      <c r="BU6909"/>
      <c r="BV6909"/>
      <c r="BW6909"/>
      <c r="BX6909"/>
      <c r="BY6909"/>
      <c r="BZ6909"/>
      <c r="CA6909"/>
      <c r="CB6909"/>
      <c r="CC6909"/>
      <c r="CD6909"/>
      <c r="CE6909"/>
      <c r="CF6909"/>
      <c r="CG6909"/>
      <c r="CH6909"/>
      <c r="CI6909"/>
      <c r="CJ6909"/>
      <c r="CK6909"/>
      <c r="CL6909"/>
      <c r="CM6909"/>
      <c r="CN6909"/>
      <c r="CO6909"/>
      <c r="CP6909"/>
      <c r="CQ6909"/>
      <c r="CR6909"/>
      <c r="CS6909"/>
      <c r="CT6909"/>
      <c r="CU6909"/>
      <c r="CV6909"/>
    </row>
    <row r="6910" spans="10:100" x14ac:dyDescent="0.25">
      <c r="J6910"/>
      <c r="K6910"/>
      <c r="L6910"/>
      <c r="M6910"/>
      <c r="N6910"/>
      <c r="O6910"/>
      <c r="P6910"/>
      <c r="Q6910"/>
      <c r="R6910"/>
      <c r="S6910"/>
      <c r="T6910"/>
      <c r="U6910"/>
      <c r="V6910"/>
      <c r="W6910"/>
      <c r="X6910"/>
      <c r="Y6910"/>
      <c r="Z6910"/>
      <c r="AA6910"/>
      <c r="AB6910"/>
      <c r="AC6910"/>
      <c r="AD6910"/>
      <c r="AE6910"/>
      <c r="AF6910"/>
      <c r="AG6910"/>
      <c r="AH6910"/>
      <c r="AI6910"/>
      <c r="AJ6910"/>
      <c r="AK6910"/>
      <c r="AL6910"/>
      <c r="AM6910"/>
      <c r="AN6910"/>
      <c r="AO6910"/>
      <c r="AP6910"/>
      <c r="AQ6910"/>
      <c r="AR6910"/>
      <c r="AS6910"/>
      <c r="AT6910"/>
      <c r="AU6910"/>
      <c r="AV6910"/>
      <c r="AW6910"/>
      <c r="AX6910"/>
      <c r="AY6910"/>
      <c r="AZ6910"/>
      <c r="BA6910"/>
      <c r="BB6910"/>
      <c r="BC6910"/>
      <c r="BD6910"/>
      <c r="BE6910"/>
      <c r="BF6910"/>
      <c r="BG6910"/>
      <c r="BH6910"/>
      <c r="BI6910"/>
      <c r="BJ6910"/>
      <c r="BK6910"/>
      <c r="BL6910"/>
      <c r="BM6910"/>
      <c r="BN6910"/>
      <c r="BO6910"/>
      <c r="BP6910"/>
      <c r="BQ6910"/>
      <c r="BR6910"/>
      <c r="BS6910"/>
      <c r="BT6910"/>
      <c r="BU6910"/>
      <c r="BV6910"/>
      <c r="BW6910"/>
      <c r="BX6910"/>
      <c r="BY6910"/>
      <c r="BZ6910"/>
      <c r="CA6910"/>
      <c r="CB6910"/>
      <c r="CC6910"/>
      <c r="CD6910"/>
      <c r="CE6910"/>
      <c r="CF6910"/>
      <c r="CG6910"/>
      <c r="CH6910"/>
      <c r="CI6910"/>
      <c r="CJ6910"/>
      <c r="CK6910"/>
      <c r="CL6910"/>
      <c r="CM6910"/>
      <c r="CN6910"/>
      <c r="CO6910"/>
      <c r="CP6910"/>
      <c r="CQ6910"/>
      <c r="CR6910"/>
      <c r="CS6910"/>
      <c r="CT6910"/>
      <c r="CU6910"/>
      <c r="CV6910"/>
    </row>
    <row r="6911" spans="10:100" x14ac:dyDescent="0.25">
      <c r="J6911"/>
      <c r="K6911"/>
      <c r="L6911"/>
      <c r="M6911"/>
      <c r="N6911"/>
      <c r="O6911"/>
      <c r="P6911"/>
      <c r="Q6911"/>
      <c r="R6911"/>
      <c r="S6911"/>
      <c r="T6911"/>
      <c r="U6911"/>
      <c r="V6911"/>
      <c r="W6911"/>
      <c r="X6911"/>
      <c r="Y6911"/>
      <c r="Z6911"/>
      <c r="AA6911"/>
      <c r="AB6911"/>
      <c r="AC6911"/>
      <c r="AD6911"/>
      <c r="AE6911"/>
      <c r="AF6911"/>
      <c r="AG6911"/>
      <c r="AH6911"/>
      <c r="AI6911"/>
      <c r="AJ6911"/>
      <c r="AK6911"/>
      <c r="AL6911"/>
      <c r="AM6911"/>
      <c r="AN6911"/>
      <c r="AO6911"/>
      <c r="AP6911"/>
      <c r="AQ6911"/>
      <c r="AR6911"/>
      <c r="AS6911"/>
      <c r="AT6911"/>
      <c r="AU6911"/>
      <c r="AV6911"/>
      <c r="AW6911"/>
      <c r="AX6911"/>
      <c r="AY6911"/>
      <c r="AZ6911"/>
      <c r="BA6911"/>
      <c r="BB6911"/>
      <c r="BC6911"/>
      <c r="BD6911"/>
      <c r="BE6911"/>
      <c r="BF6911"/>
      <c r="BG6911"/>
      <c r="BH6911"/>
      <c r="BI6911"/>
      <c r="BJ6911"/>
      <c r="BK6911"/>
      <c r="BL6911"/>
      <c r="BM6911"/>
      <c r="BN6911"/>
      <c r="BO6911"/>
      <c r="BP6911"/>
      <c r="BQ6911"/>
      <c r="BR6911"/>
      <c r="BS6911"/>
      <c r="BT6911"/>
      <c r="BU6911"/>
      <c r="BV6911"/>
      <c r="BW6911"/>
      <c r="BX6911"/>
      <c r="BY6911"/>
      <c r="BZ6911"/>
      <c r="CA6911"/>
      <c r="CB6911"/>
      <c r="CC6911"/>
      <c r="CD6911"/>
      <c r="CE6911"/>
      <c r="CF6911"/>
      <c r="CG6911"/>
      <c r="CH6911"/>
      <c r="CI6911"/>
      <c r="CJ6911"/>
      <c r="CK6911"/>
      <c r="CL6911"/>
      <c r="CM6911"/>
      <c r="CN6911"/>
      <c r="CO6911"/>
      <c r="CP6911"/>
      <c r="CQ6911"/>
      <c r="CR6911"/>
      <c r="CS6911"/>
      <c r="CT6911"/>
      <c r="CU6911"/>
      <c r="CV6911"/>
    </row>
    <row r="6912" spans="10:100" x14ac:dyDescent="0.25">
      <c r="J6912"/>
      <c r="K6912"/>
      <c r="L6912"/>
      <c r="M6912"/>
      <c r="N6912"/>
      <c r="O6912"/>
      <c r="P6912"/>
      <c r="Q6912"/>
      <c r="R6912"/>
      <c r="S6912"/>
      <c r="T6912"/>
      <c r="U6912"/>
      <c r="V6912"/>
      <c r="W6912"/>
      <c r="X6912"/>
      <c r="Y6912"/>
      <c r="Z6912"/>
      <c r="AA6912"/>
      <c r="AB6912"/>
      <c r="AC6912"/>
      <c r="AD6912"/>
      <c r="AE6912"/>
      <c r="AF6912"/>
      <c r="AG6912"/>
      <c r="AH6912"/>
      <c r="AI6912"/>
      <c r="AJ6912"/>
      <c r="AK6912"/>
      <c r="AL6912"/>
      <c r="AM6912"/>
      <c r="AN6912"/>
      <c r="AO6912"/>
      <c r="AP6912"/>
      <c r="AQ6912"/>
      <c r="AR6912"/>
      <c r="AS6912"/>
      <c r="AT6912"/>
      <c r="AU6912"/>
      <c r="AV6912"/>
      <c r="AW6912"/>
      <c r="AX6912"/>
      <c r="AY6912"/>
      <c r="AZ6912"/>
      <c r="BA6912"/>
      <c r="BB6912"/>
      <c r="BC6912"/>
      <c r="BD6912"/>
      <c r="BE6912"/>
      <c r="BF6912"/>
      <c r="BG6912"/>
      <c r="BH6912"/>
      <c r="BI6912"/>
      <c r="BJ6912"/>
      <c r="BK6912"/>
      <c r="BL6912"/>
      <c r="BM6912"/>
      <c r="BN6912"/>
      <c r="BO6912"/>
      <c r="BP6912"/>
      <c r="BQ6912"/>
      <c r="BR6912"/>
      <c r="BS6912"/>
      <c r="BT6912"/>
      <c r="BU6912"/>
      <c r="BV6912"/>
      <c r="BW6912"/>
      <c r="BX6912"/>
      <c r="BY6912"/>
      <c r="BZ6912"/>
      <c r="CA6912"/>
      <c r="CB6912"/>
      <c r="CC6912"/>
      <c r="CD6912"/>
      <c r="CE6912"/>
      <c r="CF6912"/>
      <c r="CG6912"/>
      <c r="CH6912"/>
      <c r="CI6912"/>
      <c r="CJ6912"/>
      <c r="CK6912"/>
      <c r="CL6912"/>
      <c r="CM6912"/>
      <c r="CN6912"/>
      <c r="CO6912"/>
      <c r="CP6912"/>
      <c r="CQ6912"/>
      <c r="CR6912"/>
      <c r="CS6912"/>
      <c r="CT6912"/>
      <c r="CU6912"/>
      <c r="CV6912"/>
    </row>
    <row r="6913" spans="10:100" x14ac:dyDescent="0.25">
      <c r="J6913"/>
      <c r="K6913"/>
      <c r="L6913"/>
      <c r="M6913"/>
      <c r="N6913"/>
      <c r="O6913"/>
      <c r="P6913"/>
      <c r="Q6913"/>
      <c r="R6913"/>
      <c r="S6913"/>
      <c r="T6913"/>
      <c r="U6913"/>
      <c r="V6913"/>
      <c r="W6913"/>
      <c r="X6913"/>
      <c r="Y6913"/>
      <c r="Z6913"/>
      <c r="AA6913"/>
      <c r="AB6913"/>
      <c r="AC6913"/>
      <c r="AD6913"/>
      <c r="AE6913"/>
      <c r="AF6913"/>
      <c r="AG6913"/>
      <c r="AH6913"/>
      <c r="AI6913"/>
      <c r="AJ6913"/>
      <c r="AK6913"/>
      <c r="AL6913"/>
      <c r="AM6913"/>
      <c r="AN6913"/>
      <c r="AO6913"/>
      <c r="AP6913"/>
      <c r="AQ6913"/>
      <c r="AR6913"/>
      <c r="AS6913"/>
      <c r="AT6913"/>
      <c r="AU6913"/>
      <c r="AV6913"/>
      <c r="AW6913"/>
      <c r="AX6913"/>
      <c r="AY6913"/>
      <c r="AZ6913"/>
      <c r="BA6913"/>
      <c r="BB6913"/>
      <c r="BC6913"/>
      <c r="BD6913"/>
      <c r="BE6913"/>
      <c r="BF6913"/>
      <c r="BG6913"/>
      <c r="BH6913"/>
      <c r="BI6913"/>
      <c r="BJ6913"/>
      <c r="BK6913"/>
      <c r="BL6913"/>
      <c r="BM6913"/>
      <c r="BN6913"/>
      <c r="BO6913"/>
      <c r="BP6913"/>
      <c r="BQ6913"/>
      <c r="BR6913"/>
      <c r="BS6913"/>
      <c r="BT6913"/>
      <c r="BU6913"/>
      <c r="BV6913"/>
      <c r="BW6913"/>
      <c r="BX6913"/>
      <c r="BY6913"/>
      <c r="BZ6913"/>
      <c r="CA6913"/>
      <c r="CB6913"/>
      <c r="CC6913"/>
      <c r="CD6913"/>
      <c r="CE6913"/>
      <c r="CF6913"/>
      <c r="CG6913"/>
      <c r="CH6913"/>
      <c r="CI6913"/>
      <c r="CJ6913"/>
      <c r="CK6913"/>
      <c r="CL6913"/>
      <c r="CM6913"/>
      <c r="CN6913"/>
      <c r="CO6913"/>
      <c r="CP6913"/>
      <c r="CQ6913"/>
      <c r="CR6913"/>
      <c r="CS6913"/>
      <c r="CT6913"/>
      <c r="CU6913"/>
      <c r="CV6913"/>
    </row>
    <row r="6914" spans="10:100" x14ac:dyDescent="0.25">
      <c r="J6914"/>
      <c r="K6914"/>
      <c r="L6914"/>
      <c r="M6914"/>
      <c r="N6914"/>
      <c r="O6914"/>
      <c r="P6914"/>
      <c r="Q6914"/>
      <c r="R6914"/>
      <c r="S6914"/>
      <c r="T6914"/>
      <c r="U6914"/>
      <c r="V6914"/>
      <c r="W6914"/>
      <c r="X6914"/>
      <c r="Y6914"/>
      <c r="Z6914"/>
      <c r="AA6914"/>
      <c r="AB6914"/>
      <c r="AC6914"/>
      <c r="AD6914"/>
      <c r="AE6914"/>
      <c r="AF6914"/>
      <c r="AG6914"/>
      <c r="AH6914"/>
      <c r="AI6914"/>
      <c r="AJ6914"/>
      <c r="AK6914"/>
      <c r="AL6914"/>
      <c r="AM6914"/>
      <c r="AN6914"/>
      <c r="AO6914"/>
      <c r="AP6914"/>
      <c r="AQ6914"/>
      <c r="AR6914"/>
      <c r="AS6914"/>
      <c r="AT6914"/>
      <c r="AU6914"/>
      <c r="AV6914"/>
      <c r="AW6914"/>
      <c r="AX6914"/>
      <c r="AY6914"/>
      <c r="AZ6914"/>
      <c r="BA6914"/>
      <c r="BB6914"/>
      <c r="BC6914"/>
      <c r="BD6914"/>
      <c r="BE6914"/>
      <c r="BF6914"/>
      <c r="BG6914"/>
      <c r="BH6914"/>
      <c r="BI6914"/>
      <c r="BJ6914"/>
      <c r="BK6914"/>
      <c r="BL6914"/>
      <c r="BM6914"/>
      <c r="BN6914"/>
      <c r="BO6914"/>
      <c r="BP6914"/>
      <c r="BQ6914"/>
      <c r="BR6914"/>
      <c r="BS6914"/>
      <c r="BT6914"/>
      <c r="BU6914"/>
      <c r="BV6914"/>
      <c r="BW6914"/>
      <c r="BX6914"/>
      <c r="BY6914"/>
      <c r="BZ6914"/>
      <c r="CA6914"/>
      <c r="CB6914"/>
      <c r="CC6914"/>
      <c r="CD6914"/>
      <c r="CE6914"/>
      <c r="CF6914"/>
      <c r="CG6914"/>
      <c r="CH6914"/>
      <c r="CI6914"/>
      <c r="CJ6914"/>
      <c r="CK6914"/>
      <c r="CL6914"/>
      <c r="CM6914"/>
      <c r="CN6914"/>
      <c r="CO6914"/>
      <c r="CP6914"/>
      <c r="CQ6914"/>
      <c r="CR6914"/>
      <c r="CS6914"/>
      <c r="CT6914"/>
      <c r="CU6914"/>
      <c r="CV6914"/>
    </row>
    <row r="6915" spans="10:100" x14ac:dyDescent="0.25">
      <c r="J6915"/>
      <c r="K6915"/>
      <c r="L6915"/>
      <c r="M6915"/>
      <c r="N6915"/>
      <c r="O6915"/>
      <c r="P6915"/>
      <c r="Q6915"/>
      <c r="R6915"/>
      <c r="S6915"/>
      <c r="T6915"/>
      <c r="U6915"/>
      <c r="V6915"/>
      <c r="W6915"/>
      <c r="X6915"/>
      <c r="Y6915"/>
      <c r="Z6915"/>
      <c r="AA6915"/>
      <c r="AB6915"/>
      <c r="AC6915"/>
      <c r="AD6915"/>
      <c r="AE6915"/>
      <c r="AF6915"/>
      <c r="AG6915"/>
      <c r="AH6915"/>
      <c r="AI6915"/>
      <c r="AJ6915"/>
      <c r="AK6915"/>
      <c r="AL6915"/>
      <c r="AM6915"/>
      <c r="AN6915"/>
      <c r="AO6915"/>
      <c r="AP6915"/>
      <c r="AQ6915"/>
      <c r="AR6915"/>
      <c r="AS6915"/>
      <c r="AT6915"/>
      <c r="AU6915"/>
      <c r="AV6915"/>
      <c r="AW6915"/>
      <c r="AX6915"/>
      <c r="AY6915"/>
      <c r="AZ6915"/>
      <c r="BA6915"/>
      <c r="BB6915"/>
      <c r="BC6915"/>
      <c r="BD6915"/>
      <c r="BE6915"/>
      <c r="BF6915"/>
      <c r="BG6915"/>
      <c r="BH6915"/>
      <c r="BI6915"/>
      <c r="BJ6915"/>
      <c r="BK6915"/>
      <c r="BL6915"/>
      <c r="BM6915"/>
      <c r="BN6915"/>
      <c r="BO6915"/>
      <c r="BP6915"/>
      <c r="BQ6915"/>
      <c r="BR6915"/>
      <c r="BS6915"/>
      <c r="BT6915"/>
      <c r="BU6915"/>
      <c r="BV6915"/>
      <c r="BW6915"/>
      <c r="BX6915"/>
      <c r="BY6915"/>
      <c r="BZ6915"/>
      <c r="CA6915"/>
      <c r="CB6915"/>
      <c r="CC6915"/>
      <c r="CD6915"/>
      <c r="CE6915"/>
      <c r="CF6915"/>
      <c r="CG6915"/>
      <c r="CH6915"/>
      <c r="CI6915"/>
      <c r="CJ6915"/>
      <c r="CK6915"/>
      <c r="CL6915"/>
      <c r="CM6915"/>
      <c r="CN6915"/>
      <c r="CO6915"/>
      <c r="CP6915"/>
      <c r="CQ6915"/>
      <c r="CR6915"/>
      <c r="CS6915"/>
      <c r="CT6915"/>
      <c r="CU6915"/>
      <c r="CV6915"/>
    </row>
    <row r="6916" spans="10:100" x14ac:dyDescent="0.25">
      <c r="J6916"/>
      <c r="K6916"/>
      <c r="L6916"/>
      <c r="M6916"/>
      <c r="N6916"/>
      <c r="O6916"/>
      <c r="P6916"/>
      <c r="Q6916"/>
      <c r="R6916"/>
      <c r="S6916"/>
      <c r="T6916"/>
      <c r="U6916"/>
      <c r="V6916"/>
      <c r="W6916"/>
      <c r="X6916"/>
      <c r="Y6916"/>
      <c r="Z6916"/>
      <c r="AA6916"/>
      <c r="AB6916"/>
      <c r="AC6916"/>
      <c r="AD6916"/>
      <c r="AE6916"/>
      <c r="AF6916"/>
      <c r="AG6916"/>
      <c r="AH6916"/>
      <c r="AI6916"/>
      <c r="AJ6916"/>
      <c r="AK6916"/>
      <c r="AL6916"/>
      <c r="AM6916"/>
      <c r="AN6916"/>
      <c r="AO6916"/>
      <c r="AP6916"/>
      <c r="AQ6916"/>
      <c r="AR6916"/>
      <c r="AS6916"/>
      <c r="AT6916"/>
      <c r="AU6916"/>
      <c r="AV6916"/>
      <c r="AW6916"/>
      <c r="AX6916"/>
      <c r="AY6916"/>
      <c r="AZ6916"/>
      <c r="BA6916"/>
      <c r="BB6916"/>
      <c r="BC6916"/>
      <c r="BD6916"/>
      <c r="BE6916"/>
      <c r="BF6916"/>
      <c r="BG6916"/>
      <c r="BH6916"/>
      <c r="BI6916"/>
      <c r="BJ6916"/>
      <c r="BK6916"/>
      <c r="BL6916"/>
      <c r="BM6916"/>
      <c r="BN6916"/>
      <c r="BO6916"/>
      <c r="BP6916"/>
      <c r="BQ6916"/>
      <c r="BR6916"/>
      <c r="BS6916"/>
      <c r="BT6916"/>
      <c r="BU6916"/>
      <c r="BV6916"/>
      <c r="BW6916"/>
      <c r="BX6916"/>
      <c r="BY6916"/>
      <c r="BZ6916"/>
      <c r="CA6916"/>
      <c r="CB6916"/>
      <c r="CC6916"/>
      <c r="CD6916"/>
      <c r="CE6916"/>
      <c r="CF6916"/>
      <c r="CG6916"/>
      <c r="CH6916"/>
      <c r="CI6916"/>
      <c r="CJ6916"/>
      <c r="CK6916"/>
      <c r="CL6916"/>
      <c r="CM6916"/>
      <c r="CN6916"/>
      <c r="CO6916"/>
      <c r="CP6916"/>
      <c r="CQ6916"/>
      <c r="CR6916"/>
      <c r="CS6916"/>
      <c r="CT6916"/>
      <c r="CU6916"/>
      <c r="CV6916"/>
    </row>
    <row r="6917" spans="10:100" x14ac:dyDescent="0.25">
      <c r="J6917"/>
      <c r="K6917"/>
      <c r="L6917"/>
      <c r="M6917"/>
      <c r="N6917"/>
      <c r="O6917"/>
      <c r="P6917"/>
      <c r="Q6917"/>
      <c r="R6917"/>
      <c r="S6917"/>
      <c r="T6917"/>
      <c r="U6917"/>
      <c r="V6917"/>
      <c r="W6917"/>
      <c r="X6917"/>
      <c r="Y6917"/>
      <c r="Z6917"/>
      <c r="AA6917"/>
      <c r="AB6917"/>
      <c r="AC6917"/>
      <c r="AD6917"/>
      <c r="AE6917"/>
      <c r="AF6917"/>
      <c r="AG6917"/>
      <c r="AH6917"/>
      <c r="AI6917"/>
      <c r="AJ6917"/>
      <c r="AK6917"/>
      <c r="AL6917"/>
      <c r="AM6917"/>
      <c r="AN6917"/>
      <c r="AO6917"/>
      <c r="AP6917"/>
      <c r="AQ6917"/>
      <c r="AR6917"/>
      <c r="AS6917"/>
      <c r="AT6917"/>
      <c r="AU6917"/>
      <c r="AV6917"/>
      <c r="AW6917"/>
      <c r="AX6917"/>
      <c r="AY6917"/>
      <c r="AZ6917"/>
      <c r="BA6917"/>
      <c r="BB6917"/>
      <c r="BC6917"/>
      <c r="BD6917"/>
      <c r="BE6917"/>
      <c r="BF6917"/>
      <c r="BG6917"/>
      <c r="BH6917"/>
      <c r="BI6917"/>
      <c r="BJ6917"/>
      <c r="BK6917"/>
      <c r="BL6917"/>
      <c r="BM6917"/>
      <c r="BN6917"/>
      <c r="BO6917"/>
      <c r="BP6917"/>
      <c r="BQ6917"/>
      <c r="BR6917"/>
      <c r="BS6917"/>
      <c r="BT6917"/>
      <c r="BU6917"/>
      <c r="BV6917"/>
      <c r="BW6917"/>
      <c r="BX6917"/>
      <c r="BY6917"/>
      <c r="BZ6917"/>
      <c r="CA6917"/>
      <c r="CB6917"/>
      <c r="CC6917"/>
      <c r="CD6917"/>
      <c r="CE6917"/>
      <c r="CF6917"/>
      <c r="CG6917"/>
      <c r="CH6917"/>
      <c r="CI6917"/>
      <c r="CJ6917"/>
      <c r="CK6917"/>
      <c r="CL6917"/>
      <c r="CM6917"/>
      <c r="CN6917"/>
      <c r="CO6917"/>
      <c r="CP6917"/>
      <c r="CQ6917"/>
      <c r="CR6917"/>
      <c r="CS6917"/>
      <c r="CT6917"/>
      <c r="CU6917"/>
      <c r="CV6917"/>
    </row>
    <row r="6918" spans="10:100" x14ac:dyDescent="0.25">
      <c r="J6918"/>
      <c r="K6918"/>
      <c r="L6918"/>
      <c r="M6918"/>
      <c r="N6918"/>
      <c r="O6918"/>
      <c r="P6918"/>
      <c r="Q6918"/>
      <c r="R6918"/>
      <c r="S6918"/>
      <c r="T6918"/>
      <c r="U6918"/>
      <c r="V6918"/>
      <c r="W6918"/>
      <c r="X6918"/>
      <c r="Y6918"/>
      <c r="Z6918"/>
      <c r="AA6918"/>
      <c r="AB6918"/>
      <c r="AC6918"/>
      <c r="AD6918"/>
      <c r="AE6918"/>
      <c r="AF6918"/>
      <c r="AG6918"/>
      <c r="AH6918"/>
      <c r="AI6918"/>
      <c r="AJ6918"/>
      <c r="AK6918"/>
      <c r="AL6918"/>
      <c r="AM6918"/>
      <c r="AN6918"/>
      <c r="AO6918"/>
      <c r="AP6918"/>
      <c r="AQ6918"/>
      <c r="AR6918"/>
      <c r="AS6918"/>
      <c r="AT6918"/>
      <c r="AU6918"/>
      <c r="AV6918"/>
      <c r="AW6918"/>
      <c r="AX6918"/>
      <c r="AY6918"/>
      <c r="AZ6918"/>
      <c r="BA6918"/>
      <c r="BB6918"/>
      <c r="BC6918"/>
      <c r="BD6918"/>
      <c r="BE6918"/>
      <c r="BF6918"/>
      <c r="BG6918"/>
      <c r="BH6918"/>
      <c r="BI6918"/>
      <c r="BJ6918"/>
      <c r="BK6918"/>
      <c r="BL6918"/>
      <c r="BM6918"/>
      <c r="BN6918"/>
      <c r="BO6918"/>
      <c r="BP6918"/>
      <c r="BQ6918"/>
      <c r="BR6918"/>
      <c r="BS6918"/>
      <c r="BT6918"/>
      <c r="BU6918"/>
      <c r="BV6918"/>
      <c r="BW6918"/>
      <c r="BX6918"/>
      <c r="BY6918"/>
      <c r="BZ6918"/>
      <c r="CA6918"/>
      <c r="CB6918"/>
      <c r="CC6918"/>
      <c r="CD6918"/>
      <c r="CE6918"/>
      <c r="CF6918"/>
      <c r="CG6918"/>
      <c r="CH6918"/>
      <c r="CI6918"/>
      <c r="CJ6918"/>
      <c r="CK6918"/>
      <c r="CL6918"/>
      <c r="CM6918"/>
      <c r="CN6918"/>
      <c r="CO6918"/>
      <c r="CP6918"/>
      <c r="CQ6918"/>
      <c r="CR6918"/>
      <c r="CS6918"/>
      <c r="CT6918"/>
      <c r="CU6918"/>
      <c r="CV6918"/>
    </row>
    <row r="6919" spans="10:100" x14ac:dyDescent="0.25">
      <c r="J6919"/>
      <c r="K6919"/>
      <c r="L6919"/>
      <c r="M6919"/>
      <c r="N6919"/>
      <c r="O6919"/>
      <c r="P6919"/>
      <c r="Q6919"/>
      <c r="R6919"/>
      <c r="S6919"/>
      <c r="T6919"/>
      <c r="U6919"/>
      <c r="V6919"/>
      <c r="W6919"/>
      <c r="X6919"/>
      <c r="Y6919"/>
      <c r="Z6919"/>
      <c r="AA6919"/>
      <c r="AB6919"/>
      <c r="AC6919"/>
      <c r="AD6919"/>
      <c r="AE6919"/>
      <c r="AF6919"/>
      <c r="AG6919"/>
      <c r="AH6919"/>
      <c r="AI6919"/>
      <c r="AJ6919"/>
      <c r="AK6919"/>
      <c r="AL6919"/>
      <c r="AM6919"/>
      <c r="AN6919"/>
      <c r="AO6919"/>
      <c r="AP6919"/>
      <c r="AQ6919"/>
      <c r="AR6919"/>
      <c r="AS6919"/>
      <c r="AT6919"/>
      <c r="AU6919"/>
      <c r="AV6919"/>
      <c r="AW6919"/>
      <c r="AX6919"/>
      <c r="AY6919"/>
      <c r="AZ6919"/>
      <c r="BA6919"/>
      <c r="BB6919"/>
      <c r="BC6919"/>
      <c r="BD6919"/>
      <c r="BE6919"/>
      <c r="BF6919"/>
      <c r="BG6919"/>
      <c r="BH6919"/>
      <c r="BI6919"/>
      <c r="BJ6919"/>
      <c r="BK6919"/>
      <c r="BL6919"/>
      <c r="BM6919"/>
      <c r="BN6919"/>
      <c r="BO6919"/>
      <c r="BP6919"/>
      <c r="BQ6919"/>
      <c r="BR6919"/>
      <c r="BS6919"/>
      <c r="BT6919"/>
      <c r="BU6919"/>
      <c r="BV6919"/>
      <c r="BW6919"/>
      <c r="BX6919"/>
      <c r="BY6919"/>
      <c r="BZ6919"/>
      <c r="CA6919"/>
      <c r="CB6919"/>
      <c r="CC6919"/>
      <c r="CD6919"/>
      <c r="CE6919"/>
      <c r="CF6919"/>
      <c r="CG6919"/>
      <c r="CH6919"/>
      <c r="CI6919"/>
      <c r="CJ6919"/>
      <c r="CK6919"/>
      <c r="CL6919"/>
      <c r="CM6919"/>
      <c r="CN6919"/>
      <c r="CO6919"/>
      <c r="CP6919"/>
      <c r="CQ6919"/>
      <c r="CR6919"/>
      <c r="CS6919"/>
      <c r="CT6919"/>
      <c r="CU6919"/>
      <c r="CV6919"/>
    </row>
    <row r="6920" spans="10:100" x14ac:dyDescent="0.25">
      <c r="J6920"/>
      <c r="K6920"/>
      <c r="L6920"/>
      <c r="M6920"/>
      <c r="N6920"/>
      <c r="O6920"/>
      <c r="P6920"/>
      <c r="Q6920"/>
      <c r="R6920"/>
      <c r="S6920"/>
      <c r="T6920"/>
      <c r="U6920"/>
      <c r="V6920"/>
      <c r="W6920"/>
      <c r="X6920"/>
      <c r="Y6920"/>
      <c r="Z6920"/>
      <c r="AA6920"/>
      <c r="AB6920"/>
      <c r="AC6920"/>
      <c r="AD6920"/>
      <c r="AE6920"/>
      <c r="AF6920"/>
      <c r="AG6920"/>
      <c r="AH6920"/>
      <c r="AI6920"/>
      <c r="AJ6920"/>
      <c r="AK6920"/>
      <c r="AL6920"/>
      <c r="AM6920"/>
      <c r="AN6920"/>
      <c r="AO6920"/>
      <c r="AP6920"/>
      <c r="AQ6920"/>
      <c r="AR6920"/>
      <c r="AS6920"/>
      <c r="AT6920"/>
      <c r="AU6920"/>
      <c r="AV6920"/>
      <c r="AW6920"/>
      <c r="AX6920"/>
      <c r="AY6920"/>
      <c r="AZ6920"/>
      <c r="BA6920"/>
      <c r="BB6920"/>
      <c r="BC6920"/>
      <c r="BD6920"/>
      <c r="BE6920"/>
      <c r="BF6920"/>
      <c r="BG6920"/>
      <c r="BH6920"/>
      <c r="BI6920"/>
      <c r="BJ6920"/>
      <c r="BK6920"/>
      <c r="BL6920"/>
      <c r="BM6920"/>
      <c r="BN6920"/>
      <c r="BO6920"/>
      <c r="BP6920"/>
      <c r="BQ6920"/>
      <c r="BR6920"/>
      <c r="BS6920"/>
      <c r="BT6920"/>
      <c r="BU6920"/>
      <c r="BV6920"/>
      <c r="BW6920"/>
      <c r="BX6920"/>
      <c r="BY6920"/>
      <c r="BZ6920"/>
      <c r="CA6920"/>
      <c r="CB6920"/>
      <c r="CC6920"/>
      <c r="CD6920"/>
      <c r="CE6920"/>
      <c r="CF6920"/>
      <c r="CG6920"/>
      <c r="CH6920"/>
      <c r="CI6920"/>
      <c r="CJ6920"/>
      <c r="CK6920"/>
      <c r="CL6920"/>
      <c r="CM6920"/>
      <c r="CN6920"/>
      <c r="CO6920"/>
      <c r="CP6920"/>
      <c r="CQ6920"/>
      <c r="CR6920"/>
      <c r="CS6920"/>
      <c r="CT6920"/>
      <c r="CU6920"/>
      <c r="CV6920"/>
    </row>
    <row r="6921" spans="10:100" x14ac:dyDescent="0.25">
      <c r="J6921"/>
      <c r="K6921"/>
      <c r="L6921"/>
      <c r="M6921"/>
      <c r="N6921"/>
      <c r="O6921"/>
      <c r="P6921"/>
      <c r="Q6921"/>
      <c r="R6921"/>
      <c r="S6921"/>
      <c r="T6921"/>
      <c r="U6921"/>
      <c r="V6921"/>
      <c r="W6921"/>
      <c r="X6921"/>
      <c r="Y6921"/>
      <c r="Z6921"/>
      <c r="AA6921"/>
      <c r="AB6921"/>
      <c r="AC6921"/>
      <c r="AD6921"/>
      <c r="AE6921"/>
      <c r="AF6921"/>
      <c r="AG6921"/>
      <c r="AH6921"/>
      <c r="AI6921"/>
      <c r="AJ6921"/>
      <c r="AK6921"/>
      <c r="AL6921"/>
      <c r="AM6921"/>
      <c r="AN6921"/>
      <c r="AO6921"/>
      <c r="AP6921"/>
      <c r="AQ6921"/>
      <c r="AR6921"/>
      <c r="AS6921"/>
      <c r="AT6921"/>
      <c r="AU6921"/>
      <c r="AV6921"/>
      <c r="AW6921"/>
      <c r="AX6921"/>
      <c r="AY6921"/>
      <c r="AZ6921"/>
      <c r="BA6921"/>
      <c r="BB6921"/>
      <c r="BC6921"/>
      <c r="BD6921"/>
      <c r="BE6921"/>
      <c r="BF6921"/>
      <c r="BG6921"/>
      <c r="BH6921"/>
      <c r="BI6921"/>
      <c r="BJ6921"/>
      <c r="BK6921"/>
      <c r="BL6921"/>
      <c r="BM6921"/>
      <c r="BN6921"/>
      <c r="BO6921"/>
      <c r="BP6921"/>
      <c r="BQ6921"/>
      <c r="BR6921"/>
      <c r="BS6921"/>
      <c r="BT6921"/>
      <c r="BU6921"/>
      <c r="BV6921"/>
      <c r="BW6921"/>
      <c r="BX6921"/>
      <c r="BY6921"/>
      <c r="BZ6921"/>
      <c r="CA6921"/>
      <c r="CB6921"/>
      <c r="CC6921"/>
      <c r="CD6921"/>
      <c r="CE6921"/>
      <c r="CF6921"/>
      <c r="CG6921"/>
      <c r="CH6921"/>
      <c r="CI6921"/>
      <c r="CJ6921"/>
      <c r="CK6921"/>
      <c r="CL6921"/>
      <c r="CM6921"/>
      <c r="CN6921"/>
      <c r="CO6921"/>
      <c r="CP6921"/>
      <c r="CQ6921"/>
      <c r="CR6921"/>
      <c r="CS6921"/>
      <c r="CT6921"/>
      <c r="CU6921"/>
      <c r="CV6921"/>
    </row>
    <row r="6922" spans="10:100" x14ac:dyDescent="0.25">
      <c r="J6922"/>
      <c r="K6922"/>
      <c r="L6922"/>
      <c r="M6922"/>
      <c r="N6922"/>
      <c r="O6922"/>
      <c r="P6922"/>
      <c r="Q6922"/>
      <c r="R6922"/>
      <c r="S6922"/>
      <c r="T6922"/>
      <c r="U6922"/>
      <c r="V6922"/>
      <c r="W6922"/>
      <c r="X6922"/>
      <c r="Y6922"/>
      <c r="Z6922"/>
      <c r="AA6922"/>
      <c r="AB6922"/>
      <c r="AC6922"/>
      <c r="AD6922"/>
      <c r="AE6922"/>
      <c r="AF6922"/>
      <c r="AG6922"/>
      <c r="AH6922"/>
      <c r="AI6922"/>
      <c r="AJ6922"/>
      <c r="AK6922"/>
      <c r="AL6922"/>
      <c r="AM6922"/>
      <c r="AN6922"/>
      <c r="AO6922"/>
      <c r="AP6922"/>
      <c r="AQ6922"/>
      <c r="AR6922"/>
      <c r="AS6922"/>
      <c r="AT6922"/>
      <c r="AU6922"/>
      <c r="AV6922"/>
      <c r="AW6922"/>
      <c r="AX6922"/>
      <c r="AY6922"/>
      <c r="AZ6922"/>
      <c r="BA6922"/>
      <c r="BB6922"/>
      <c r="BC6922"/>
      <c r="BD6922"/>
      <c r="BE6922"/>
      <c r="BF6922"/>
      <c r="BG6922"/>
      <c r="BH6922"/>
      <c r="BI6922"/>
      <c r="BJ6922"/>
      <c r="BK6922"/>
      <c r="BL6922"/>
      <c r="BM6922"/>
      <c r="BN6922"/>
      <c r="BO6922"/>
      <c r="BP6922"/>
      <c r="BQ6922"/>
      <c r="BR6922"/>
      <c r="BS6922"/>
      <c r="BT6922"/>
      <c r="BU6922"/>
      <c r="BV6922"/>
      <c r="BW6922"/>
      <c r="BX6922"/>
      <c r="BY6922"/>
      <c r="BZ6922"/>
      <c r="CA6922"/>
      <c r="CB6922"/>
      <c r="CC6922"/>
      <c r="CD6922"/>
      <c r="CE6922"/>
      <c r="CF6922"/>
      <c r="CG6922"/>
      <c r="CH6922"/>
      <c r="CI6922"/>
      <c r="CJ6922"/>
      <c r="CK6922"/>
      <c r="CL6922"/>
      <c r="CM6922"/>
      <c r="CN6922"/>
      <c r="CO6922"/>
      <c r="CP6922"/>
      <c r="CQ6922"/>
      <c r="CR6922"/>
      <c r="CS6922"/>
      <c r="CT6922"/>
      <c r="CU6922"/>
      <c r="CV6922"/>
    </row>
    <row r="6923" spans="10:100" x14ac:dyDescent="0.25">
      <c r="J6923"/>
      <c r="K6923"/>
      <c r="L6923"/>
      <c r="M6923"/>
      <c r="N6923"/>
      <c r="O6923"/>
      <c r="P6923"/>
      <c r="Q6923"/>
      <c r="R6923"/>
      <c r="S6923"/>
      <c r="T6923"/>
      <c r="U6923"/>
      <c r="V6923"/>
      <c r="W6923"/>
      <c r="X6923"/>
      <c r="Y6923"/>
      <c r="Z6923"/>
      <c r="AA6923"/>
      <c r="AB6923"/>
      <c r="AC6923"/>
      <c r="AD6923"/>
      <c r="AE6923"/>
      <c r="AF6923"/>
      <c r="AG6923"/>
      <c r="AH6923"/>
      <c r="AI6923"/>
      <c r="AJ6923"/>
      <c r="AK6923"/>
      <c r="AL6923"/>
      <c r="AM6923"/>
      <c r="AN6923"/>
      <c r="AO6923"/>
      <c r="AP6923"/>
      <c r="AQ6923"/>
      <c r="AR6923"/>
      <c r="AS6923"/>
      <c r="AT6923"/>
      <c r="AU6923"/>
      <c r="AV6923"/>
      <c r="AW6923"/>
      <c r="AX6923"/>
      <c r="AY6923"/>
      <c r="AZ6923"/>
      <c r="BA6923"/>
      <c r="BB6923"/>
      <c r="BC6923"/>
      <c r="BD6923"/>
      <c r="BE6923"/>
      <c r="BF6923"/>
      <c r="BG6923"/>
      <c r="BH6923"/>
      <c r="BI6923"/>
      <c r="BJ6923"/>
      <c r="BK6923"/>
      <c r="BL6923"/>
      <c r="BM6923"/>
      <c r="BN6923"/>
      <c r="BO6923"/>
      <c r="BP6923"/>
      <c r="BQ6923"/>
      <c r="BR6923"/>
      <c r="BS6923"/>
      <c r="BT6923"/>
      <c r="BU6923"/>
      <c r="BV6923"/>
      <c r="BW6923"/>
      <c r="BX6923"/>
      <c r="BY6923"/>
      <c r="BZ6923"/>
      <c r="CA6923"/>
      <c r="CB6923"/>
      <c r="CC6923"/>
      <c r="CD6923"/>
      <c r="CE6923"/>
      <c r="CF6923"/>
      <c r="CG6923"/>
      <c r="CH6923"/>
      <c r="CI6923"/>
      <c r="CJ6923"/>
      <c r="CK6923"/>
      <c r="CL6923"/>
      <c r="CM6923"/>
      <c r="CN6923"/>
      <c r="CO6923"/>
      <c r="CP6923"/>
      <c r="CQ6923"/>
      <c r="CR6923"/>
      <c r="CS6923"/>
      <c r="CT6923"/>
      <c r="CU6923"/>
      <c r="CV6923"/>
    </row>
    <row r="6924" spans="10:100" x14ac:dyDescent="0.25">
      <c r="J6924"/>
      <c r="K6924"/>
      <c r="L6924"/>
      <c r="M6924"/>
      <c r="N6924"/>
      <c r="O6924"/>
      <c r="P6924"/>
      <c r="Q6924"/>
      <c r="R6924"/>
      <c r="S6924"/>
      <c r="T6924"/>
      <c r="U6924"/>
      <c r="V6924"/>
      <c r="W6924"/>
      <c r="X6924"/>
      <c r="Y6924"/>
      <c r="Z6924"/>
      <c r="AA6924"/>
      <c r="AB6924"/>
      <c r="AC6924"/>
      <c r="AD6924"/>
      <c r="AE6924"/>
      <c r="AF6924"/>
      <c r="AG6924"/>
      <c r="AH6924"/>
      <c r="AI6924"/>
      <c r="AJ6924"/>
      <c r="AK6924"/>
      <c r="AL6924"/>
      <c r="AM6924"/>
      <c r="AN6924"/>
      <c r="AO6924"/>
      <c r="AP6924"/>
      <c r="AQ6924"/>
      <c r="AR6924"/>
      <c r="AS6924"/>
      <c r="AT6924"/>
      <c r="AU6924"/>
      <c r="AV6924"/>
      <c r="AW6924"/>
      <c r="AX6924"/>
      <c r="AY6924"/>
      <c r="AZ6924"/>
      <c r="BA6924"/>
      <c r="BB6924"/>
      <c r="BC6924"/>
      <c r="BD6924"/>
      <c r="BE6924"/>
      <c r="BF6924"/>
      <c r="BG6924"/>
      <c r="BH6924"/>
      <c r="BI6924"/>
      <c r="BJ6924"/>
      <c r="BK6924"/>
      <c r="BL6924"/>
      <c r="BM6924"/>
      <c r="BN6924"/>
      <c r="BO6924"/>
      <c r="BP6924"/>
      <c r="BQ6924"/>
      <c r="BR6924"/>
      <c r="BS6924"/>
      <c r="BT6924"/>
      <c r="BU6924"/>
      <c r="BV6924"/>
      <c r="BW6924"/>
      <c r="BX6924"/>
      <c r="BY6924"/>
      <c r="BZ6924"/>
      <c r="CA6924"/>
      <c r="CB6924"/>
      <c r="CC6924"/>
      <c r="CD6924"/>
      <c r="CE6924"/>
      <c r="CF6924"/>
      <c r="CG6924"/>
      <c r="CH6924"/>
      <c r="CI6924"/>
      <c r="CJ6924"/>
      <c r="CK6924"/>
      <c r="CL6924"/>
      <c r="CM6924"/>
      <c r="CN6924"/>
      <c r="CO6924"/>
      <c r="CP6924"/>
      <c r="CQ6924"/>
      <c r="CR6924"/>
      <c r="CS6924"/>
      <c r="CT6924"/>
      <c r="CU6924"/>
      <c r="CV6924"/>
    </row>
    <row r="6925" spans="10:100" x14ac:dyDescent="0.25">
      <c r="J6925"/>
      <c r="K6925"/>
      <c r="L6925"/>
      <c r="M6925"/>
      <c r="N6925"/>
      <c r="O6925"/>
      <c r="P6925"/>
      <c r="Q6925"/>
      <c r="R6925"/>
      <c r="S6925"/>
      <c r="T6925"/>
      <c r="U6925"/>
      <c r="V6925"/>
      <c r="W6925"/>
      <c r="X6925"/>
      <c r="Y6925"/>
      <c r="Z6925"/>
      <c r="AA6925"/>
      <c r="AB6925"/>
      <c r="AC6925"/>
      <c r="AD6925"/>
      <c r="AE6925"/>
      <c r="AF6925"/>
      <c r="AG6925"/>
      <c r="AH6925"/>
      <c r="AI6925"/>
      <c r="AJ6925"/>
      <c r="AK6925"/>
      <c r="AL6925"/>
      <c r="AM6925"/>
      <c r="AN6925"/>
      <c r="AO6925"/>
      <c r="AP6925"/>
      <c r="AQ6925"/>
      <c r="AR6925"/>
      <c r="AS6925"/>
      <c r="AT6925"/>
      <c r="AU6925"/>
      <c r="AV6925"/>
      <c r="AW6925"/>
      <c r="AX6925"/>
      <c r="AY6925"/>
      <c r="AZ6925"/>
      <c r="BA6925"/>
      <c r="BB6925"/>
      <c r="BC6925"/>
      <c r="BD6925"/>
      <c r="BE6925"/>
      <c r="BF6925"/>
      <c r="BG6925"/>
      <c r="BH6925"/>
      <c r="BI6925"/>
      <c r="BJ6925"/>
      <c r="BK6925"/>
      <c r="BL6925"/>
      <c r="BM6925"/>
      <c r="BN6925"/>
      <c r="BO6925"/>
      <c r="BP6925"/>
      <c r="BQ6925"/>
      <c r="BR6925"/>
      <c r="BS6925"/>
      <c r="BT6925"/>
      <c r="BU6925"/>
      <c r="BV6925"/>
      <c r="BW6925"/>
      <c r="BX6925"/>
      <c r="BY6925"/>
      <c r="BZ6925"/>
      <c r="CA6925"/>
      <c r="CB6925"/>
      <c r="CC6925"/>
      <c r="CD6925"/>
      <c r="CE6925"/>
      <c r="CF6925"/>
      <c r="CG6925"/>
      <c r="CH6925"/>
      <c r="CI6925"/>
      <c r="CJ6925"/>
      <c r="CK6925"/>
      <c r="CL6925"/>
      <c r="CM6925"/>
      <c r="CN6925"/>
      <c r="CO6925"/>
      <c r="CP6925"/>
      <c r="CQ6925"/>
      <c r="CR6925"/>
      <c r="CS6925"/>
      <c r="CT6925"/>
      <c r="CU6925"/>
      <c r="CV6925"/>
    </row>
    <row r="6926" spans="10:100" x14ac:dyDescent="0.25">
      <c r="J6926"/>
      <c r="K6926"/>
      <c r="L6926"/>
      <c r="M6926"/>
      <c r="N6926"/>
      <c r="O6926"/>
      <c r="P6926"/>
      <c r="Q6926"/>
      <c r="R6926"/>
      <c r="S6926"/>
      <c r="T6926"/>
      <c r="U6926"/>
      <c r="V6926"/>
      <c r="W6926"/>
      <c r="X6926"/>
      <c r="Y6926"/>
      <c r="Z6926"/>
      <c r="AA6926"/>
      <c r="AB6926"/>
      <c r="AC6926"/>
      <c r="AD6926"/>
      <c r="AE6926"/>
      <c r="AF6926"/>
      <c r="AG6926"/>
      <c r="AH6926"/>
      <c r="AI6926"/>
      <c r="AJ6926"/>
      <c r="AK6926"/>
      <c r="AL6926"/>
      <c r="AM6926"/>
      <c r="AN6926"/>
      <c r="AO6926"/>
      <c r="AP6926"/>
      <c r="AQ6926"/>
      <c r="AR6926"/>
      <c r="AS6926"/>
      <c r="AT6926"/>
      <c r="AU6926"/>
      <c r="AV6926"/>
      <c r="AW6926"/>
      <c r="AX6926"/>
      <c r="AY6926"/>
      <c r="AZ6926"/>
      <c r="BA6926"/>
      <c r="BB6926"/>
      <c r="BC6926"/>
      <c r="BD6926"/>
      <c r="BE6926"/>
      <c r="BF6926"/>
      <c r="BG6926"/>
      <c r="BH6926"/>
      <c r="BI6926"/>
      <c r="BJ6926"/>
      <c r="BK6926"/>
      <c r="BL6926"/>
      <c r="BM6926"/>
      <c r="BN6926"/>
      <c r="BO6926"/>
      <c r="BP6926"/>
      <c r="BQ6926"/>
      <c r="BR6926"/>
      <c r="BS6926"/>
      <c r="BT6926"/>
      <c r="BU6926"/>
      <c r="BV6926"/>
      <c r="BW6926"/>
      <c r="BX6926"/>
      <c r="BY6926"/>
      <c r="BZ6926"/>
      <c r="CA6926"/>
      <c r="CB6926"/>
      <c r="CC6926"/>
      <c r="CD6926"/>
      <c r="CE6926"/>
      <c r="CF6926"/>
      <c r="CG6926"/>
      <c r="CH6926"/>
      <c r="CI6926"/>
      <c r="CJ6926"/>
      <c r="CK6926"/>
      <c r="CL6926"/>
      <c r="CM6926"/>
      <c r="CN6926"/>
      <c r="CO6926"/>
      <c r="CP6926"/>
      <c r="CQ6926"/>
      <c r="CR6926"/>
      <c r="CS6926"/>
      <c r="CT6926"/>
      <c r="CU6926"/>
      <c r="CV6926"/>
    </row>
    <row r="6927" spans="10:100" x14ac:dyDescent="0.25">
      <c r="J6927"/>
      <c r="K6927"/>
      <c r="L6927"/>
      <c r="M6927"/>
      <c r="N6927"/>
      <c r="O6927"/>
      <c r="P6927"/>
      <c r="Q6927"/>
      <c r="R6927"/>
      <c r="S6927"/>
      <c r="T6927"/>
      <c r="U6927"/>
      <c r="V6927"/>
      <c r="W6927"/>
      <c r="X6927"/>
      <c r="Y6927"/>
      <c r="Z6927"/>
      <c r="AA6927"/>
      <c r="AB6927"/>
      <c r="AC6927"/>
      <c r="AD6927"/>
      <c r="AE6927"/>
      <c r="AF6927"/>
      <c r="AG6927"/>
      <c r="AH6927"/>
      <c r="AI6927"/>
      <c r="AJ6927"/>
      <c r="AK6927"/>
      <c r="AL6927"/>
      <c r="AM6927"/>
      <c r="AN6927"/>
      <c r="AO6927"/>
      <c r="AP6927"/>
      <c r="AQ6927"/>
      <c r="AR6927"/>
      <c r="AS6927"/>
      <c r="AT6927"/>
      <c r="AU6927"/>
      <c r="AV6927"/>
      <c r="AW6927"/>
      <c r="AX6927"/>
      <c r="AY6927"/>
      <c r="AZ6927"/>
      <c r="BA6927"/>
      <c r="BB6927"/>
      <c r="BC6927"/>
      <c r="BD6927"/>
      <c r="BE6927"/>
      <c r="BF6927"/>
      <c r="BG6927"/>
      <c r="BH6927"/>
      <c r="BI6927"/>
      <c r="BJ6927"/>
      <c r="BK6927"/>
      <c r="BL6927"/>
      <c r="BM6927"/>
      <c r="BN6927"/>
      <c r="BO6927"/>
      <c r="BP6927"/>
      <c r="BQ6927"/>
      <c r="BR6927"/>
      <c r="BS6927"/>
      <c r="BT6927"/>
      <c r="BU6927"/>
      <c r="BV6927"/>
      <c r="BW6927"/>
      <c r="BX6927"/>
      <c r="BY6927"/>
      <c r="BZ6927"/>
      <c r="CA6927"/>
      <c r="CB6927"/>
      <c r="CC6927"/>
      <c r="CD6927"/>
      <c r="CE6927"/>
      <c r="CF6927"/>
      <c r="CG6927"/>
      <c r="CH6927"/>
      <c r="CI6927"/>
      <c r="CJ6927"/>
      <c r="CK6927"/>
      <c r="CL6927"/>
      <c r="CM6927"/>
      <c r="CN6927"/>
      <c r="CO6927"/>
      <c r="CP6927"/>
      <c r="CQ6927"/>
      <c r="CR6927"/>
      <c r="CS6927"/>
      <c r="CT6927"/>
      <c r="CU6927"/>
      <c r="CV6927"/>
    </row>
    <row r="6928" spans="10:100" x14ac:dyDescent="0.25">
      <c r="J6928"/>
      <c r="K6928"/>
      <c r="L6928"/>
      <c r="M6928"/>
      <c r="N6928"/>
      <c r="O6928"/>
      <c r="P6928"/>
      <c r="Q6928"/>
      <c r="R6928"/>
      <c r="S6928"/>
      <c r="T6928"/>
      <c r="U6928"/>
      <c r="V6928"/>
      <c r="W6928"/>
      <c r="X6928"/>
      <c r="Y6928"/>
      <c r="Z6928"/>
      <c r="AA6928"/>
      <c r="AB6928"/>
      <c r="AC6928"/>
      <c r="AD6928"/>
      <c r="AE6928"/>
      <c r="AF6928"/>
      <c r="AG6928"/>
      <c r="AH6928"/>
      <c r="AI6928"/>
      <c r="AJ6928"/>
      <c r="AK6928"/>
      <c r="AL6928"/>
      <c r="AM6928"/>
      <c r="AN6928"/>
      <c r="AO6928"/>
      <c r="AP6928"/>
      <c r="AQ6928"/>
      <c r="AR6928"/>
      <c r="AS6928"/>
      <c r="AT6928"/>
      <c r="AU6928"/>
      <c r="AV6928"/>
      <c r="AW6928"/>
      <c r="AX6928"/>
      <c r="AY6928"/>
      <c r="AZ6928"/>
      <c r="BA6928"/>
      <c r="BB6928"/>
      <c r="BC6928"/>
      <c r="BD6928"/>
      <c r="BE6928"/>
      <c r="BF6928"/>
      <c r="BG6928"/>
      <c r="BH6928"/>
      <c r="BI6928"/>
      <c r="BJ6928"/>
      <c r="BK6928"/>
      <c r="BL6928"/>
      <c r="BM6928"/>
      <c r="BN6928"/>
      <c r="BO6928"/>
      <c r="BP6928"/>
      <c r="BQ6928"/>
      <c r="BR6928"/>
      <c r="BS6928"/>
      <c r="BT6928"/>
      <c r="BU6928"/>
      <c r="BV6928"/>
      <c r="BW6928"/>
      <c r="BX6928"/>
      <c r="BY6928"/>
      <c r="BZ6928"/>
      <c r="CA6928"/>
      <c r="CB6928"/>
      <c r="CC6928"/>
      <c r="CD6928"/>
      <c r="CE6928"/>
      <c r="CF6928"/>
      <c r="CG6928"/>
      <c r="CH6928"/>
      <c r="CI6928"/>
      <c r="CJ6928"/>
      <c r="CK6928"/>
      <c r="CL6928"/>
      <c r="CM6928"/>
      <c r="CN6928"/>
      <c r="CO6928"/>
      <c r="CP6928"/>
      <c r="CQ6928"/>
      <c r="CR6928"/>
      <c r="CS6928"/>
      <c r="CT6928"/>
      <c r="CU6928"/>
      <c r="CV6928"/>
    </row>
    <row r="6929" spans="10:100" x14ac:dyDescent="0.25">
      <c r="J6929"/>
      <c r="K6929"/>
      <c r="L6929"/>
      <c r="M6929"/>
      <c r="N6929"/>
      <c r="O6929"/>
      <c r="P6929"/>
      <c r="Q6929"/>
      <c r="R6929"/>
      <c r="S6929"/>
      <c r="T6929"/>
      <c r="U6929"/>
      <c r="V6929"/>
      <c r="W6929"/>
      <c r="X6929"/>
      <c r="Y6929"/>
      <c r="Z6929"/>
      <c r="AA6929"/>
      <c r="AB6929"/>
      <c r="AC6929"/>
      <c r="AD6929"/>
      <c r="AE6929"/>
      <c r="AF6929"/>
      <c r="AG6929"/>
      <c r="AH6929"/>
      <c r="AI6929"/>
      <c r="AJ6929"/>
      <c r="AK6929"/>
      <c r="AL6929"/>
      <c r="AM6929"/>
      <c r="AN6929"/>
      <c r="AO6929"/>
      <c r="AP6929"/>
      <c r="AQ6929"/>
      <c r="AR6929"/>
      <c r="AS6929"/>
      <c r="AT6929"/>
      <c r="AU6929"/>
      <c r="AV6929"/>
      <c r="AW6929"/>
      <c r="AX6929"/>
      <c r="AY6929"/>
      <c r="AZ6929"/>
      <c r="BA6929"/>
      <c r="BB6929"/>
      <c r="BC6929"/>
      <c r="BD6929"/>
      <c r="BE6929"/>
      <c r="BF6929"/>
      <c r="BG6929"/>
      <c r="BH6929"/>
      <c r="BI6929"/>
      <c r="BJ6929"/>
      <c r="BK6929"/>
      <c r="BL6929"/>
      <c r="BM6929"/>
      <c r="BN6929"/>
      <c r="BO6929"/>
      <c r="BP6929"/>
      <c r="BQ6929"/>
      <c r="BR6929"/>
      <c r="BS6929"/>
      <c r="BT6929"/>
      <c r="BU6929"/>
      <c r="BV6929"/>
      <c r="BW6929"/>
      <c r="BX6929"/>
      <c r="BY6929"/>
      <c r="BZ6929"/>
      <c r="CA6929"/>
      <c r="CB6929"/>
      <c r="CC6929"/>
      <c r="CD6929"/>
      <c r="CE6929"/>
      <c r="CF6929"/>
      <c r="CG6929"/>
      <c r="CH6929"/>
      <c r="CI6929"/>
      <c r="CJ6929"/>
      <c r="CK6929"/>
      <c r="CL6929"/>
      <c r="CM6929"/>
      <c r="CN6929"/>
      <c r="CO6929"/>
      <c r="CP6929"/>
      <c r="CQ6929"/>
      <c r="CR6929"/>
      <c r="CS6929"/>
      <c r="CT6929"/>
      <c r="CU6929"/>
      <c r="CV6929"/>
    </row>
    <row r="6930" spans="10:100" x14ac:dyDescent="0.25">
      <c r="J6930"/>
      <c r="K6930"/>
      <c r="L6930"/>
      <c r="M6930"/>
      <c r="N6930"/>
      <c r="O6930"/>
      <c r="P6930"/>
      <c r="Q6930"/>
      <c r="R6930"/>
      <c r="S6930"/>
      <c r="T6930"/>
      <c r="U6930"/>
      <c r="V6930"/>
      <c r="W6930"/>
      <c r="X6930"/>
      <c r="Y6930"/>
      <c r="Z6930"/>
      <c r="AA6930"/>
      <c r="AB6930"/>
      <c r="AC6930"/>
      <c r="AD6930"/>
      <c r="AE6930"/>
      <c r="AF6930"/>
      <c r="AG6930"/>
      <c r="AH6930"/>
      <c r="AI6930"/>
      <c r="AJ6930"/>
      <c r="AK6930"/>
      <c r="AL6930"/>
      <c r="AM6930"/>
      <c r="AN6930"/>
      <c r="AO6930"/>
      <c r="AP6930"/>
      <c r="AQ6930"/>
      <c r="AR6930"/>
      <c r="AS6930"/>
      <c r="AT6930"/>
      <c r="AU6930"/>
      <c r="AV6930"/>
      <c r="AW6930"/>
      <c r="AX6930"/>
      <c r="AY6930"/>
      <c r="AZ6930"/>
      <c r="BA6930"/>
      <c r="BB6930"/>
      <c r="BC6930"/>
      <c r="BD6930"/>
      <c r="BE6930"/>
      <c r="BF6930"/>
      <c r="BG6930"/>
      <c r="BH6930"/>
      <c r="BI6930"/>
      <c r="BJ6930"/>
      <c r="BK6930"/>
      <c r="BL6930"/>
      <c r="BM6930"/>
      <c r="BN6930"/>
      <c r="BO6930"/>
      <c r="BP6930"/>
      <c r="BQ6930"/>
      <c r="BR6930"/>
      <c r="BS6930"/>
      <c r="BT6930"/>
      <c r="BU6930"/>
      <c r="BV6930"/>
      <c r="BW6930"/>
      <c r="BX6930"/>
      <c r="BY6930"/>
      <c r="BZ6930"/>
      <c r="CA6930"/>
      <c r="CB6930"/>
      <c r="CC6930"/>
      <c r="CD6930"/>
      <c r="CE6930"/>
      <c r="CF6930"/>
      <c r="CG6930"/>
      <c r="CH6930"/>
      <c r="CI6930"/>
      <c r="CJ6930"/>
      <c r="CK6930"/>
      <c r="CL6930"/>
      <c r="CM6930"/>
      <c r="CN6930"/>
      <c r="CO6930"/>
      <c r="CP6930"/>
      <c r="CQ6930"/>
      <c r="CR6930"/>
      <c r="CS6930"/>
      <c r="CT6930"/>
      <c r="CU6930"/>
      <c r="CV6930"/>
    </row>
    <row r="6931" spans="10:100" x14ac:dyDescent="0.25">
      <c r="J6931"/>
      <c r="K6931"/>
      <c r="L6931"/>
      <c r="M6931"/>
      <c r="N6931"/>
      <c r="O6931"/>
      <c r="P6931"/>
      <c r="Q6931"/>
      <c r="R6931"/>
      <c r="S6931"/>
      <c r="T6931"/>
      <c r="U6931"/>
      <c r="V6931"/>
      <c r="W6931"/>
      <c r="X6931"/>
      <c r="Y6931"/>
      <c r="Z6931"/>
      <c r="AA6931"/>
      <c r="AB6931"/>
      <c r="AC6931"/>
      <c r="AD6931"/>
      <c r="AE6931"/>
      <c r="AF6931"/>
      <c r="AG6931"/>
      <c r="AH6931"/>
      <c r="AI6931"/>
      <c r="AJ6931"/>
      <c r="AK6931"/>
      <c r="AL6931"/>
      <c r="AM6931"/>
      <c r="AN6931"/>
      <c r="AO6931"/>
      <c r="AP6931"/>
      <c r="AQ6931"/>
      <c r="AR6931"/>
      <c r="AS6931"/>
      <c r="AT6931"/>
      <c r="AU6931"/>
      <c r="AV6931"/>
      <c r="AW6931"/>
      <c r="AX6931"/>
      <c r="AY6931"/>
      <c r="AZ6931"/>
      <c r="BA6931"/>
      <c r="BB6931"/>
      <c r="BC6931"/>
      <c r="BD6931"/>
      <c r="BE6931"/>
      <c r="BF6931"/>
      <c r="BG6931"/>
      <c r="BH6931"/>
      <c r="BI6931"/>
      <c r="BJ6931"/>
      <c r="BK6931"/>
      <c r="BL6931"/>
      <c r="BM6931"/>
      <c r="BN6931"/>
      <c r="BO6931"/>
      <c r="BP6931"/>
      <c r="BQ6931"/>
      <c r="BR6931"/>
      <c r="BS6931"/>
      <c r="BT6931"/>
      <c r="BU6931"/>
      <c r="BV6931"/>
      <c r="BW6931"/>
      <c r="BX6931"/>
      <c r="BY6931"/>
      <c r="BZ6931"/>
      <c r="CA6931"/>
      <c r="CB6931"/>
      <c r="CC6931"/>
      <c r="CD6931"/>
      <c r="CE6931"/>
      <c r="CF6931"/>
      <c r="CG6931"/>
      <c r="CH6931"/>
      <c r="CI6931"/>
      <c r="CJ6931"/>
      <c r="CK6931"/>
      <c r="CL6931"/>
      <c r="CM6931"/>
      <c r="CN6931"/>
      <c r="CO6931"/>
      <c r="CP6931"/>
      <c r="CQ6931"/>
      <c r="CR6931"/>
      <c r="CS6931"/>
      <c r="CT6931"/>
      <c r="CU6931"/>
      <c r="CV6931"/>
    </row>
    <row r="6932" spans="10:100" x14ac:dyDescent="0.25">
      <c r="J6932"/>
      <c r="K6932"/>
      <c r="L6932"/>
      <c r="M6932"/>
      <c r="N6932"/>
      <c r="O6932"/>
      <c r="P6932"/>
      <c r="Q6932"/>
      <c r="R6932"/>
      <c r="S6932"/>
      <c r="T6932"/>
      <c r="U6932"/>
      <c r="V6932"/>
      <c r="W6932"/>
      <c r="X6932"/>
      <c r="Y6932"/>
      <c r="Z6932"/>
      <c r="AA6932"/>
      <c r="AB6932"/>
      <c r="AC6932"/>
      <c r="AD6932"/>
      <c r="AE6932"/>
      <c r="AF6932"/>
      <c r="AG6932"/>
      <c r="AH6932"/>
      <c r="AI6932"/>
      <c r="AJ6932"/>
      <c r="AK6932"/>
      <c r="AL6932"/>
      <c r="AM6932"/>
      <c r="AN6932"/>
      <c r="AO6932"/>
      <c r="AP6932"/>
      <c r="AQ6932"/>
      <c r="AR6932"/>
      <c r="AS6932"/>
      <c r="AT6932"/>
      <c r="AU6932"/>
      <c r="AV6932"/>
      <c r="AW6932"/>
      <c r="AX6932"/>
      <c r="AY6932"/>
      <c r="AZ6932"/>
      <c r="BA6932"/>
      <c r="BB6932"/>
      <c r="BC6932"/>
      <c r="BD6932"/>
      <c r="BE6932"/>
      <c r="BF6932"/>
      <c r="BG6932"/>
      <c r="BH6932"/>
      <c r="BI6932"/>
      <c r="BJ6932"/>
      <c r="BK6932"/>
      <c r="BL6932"/>
      <c r="BM6932"/>
      <c r="BN6932"/>
      <c r="BO6932"/>
      <c r="BP6932"/>
      <c r="BQ6932"/>
      <c r="BR6932"/>
      <c r="BS6932"/>
      <c r="BT6932"/>
      <c r="BU6932"/>
      <c r="BV6932"/>
      <c r="BW6932"/>
      <c r="BX6932"/>
      <c r="BY6932"/>
      <c r="BZ6932"/>
      <c r="CA6932"/>
      <c r="CB6932"/>
      <c r="CC6932"/>
      <c r="CD6932"/>
      <c r="CE6932"/>
      <c r="CF6932"/>
      <c r="CG6932"/>
      <c r="CH6932"/>
      <c r="CI6932"/>
      <c r="CJ6932"/>
      <c r="CK6932"/>
      <c r="CL6932"/>
      <c r="CM6932"/>
      <c r="CN6932"/>
      <c r="CO6932"/>
      <c r="CP6932"/>
      <c r="CQ6932"/>
      <c r="CR6932"/>
      <c r="CS6932"/>
      <c r="CT6932"/>
      <c r="CU6932"/>
      <c r="CV6932"/>
    </row>
    <row r="6933" spans="10:100" x14ac:dyDescent="0.25">
      <c r="J6933"/>
      <c r="K6933"/>
      <c r="L6933"/>
      <c r="M6933"/>
      <c r="N6933"/>
      <c r="O6933"/>
      <c r="P6933"/>
      <c r="Q6933"/>
      <c r="R6933"/>
      <c r="S6933"/>
      <c r="T6933"/>
      <c r="U6933"/>
      <c r="V6933"/>
      <c r="W6933"/>
      <c r="X6933"/>
      <c r="Y6933"/>
      <c r="Z6933"/>
      <c r="AA6933"/>
      <c r="AB6933"/>
      <c r="AC6933"/>
      <c r="AD6933"/>
      <c r="AE6933"/>
      <c r="AF6933"/>
      <c r="AG6933"/>
      <c r="AH6933"/>
      <c r="AI6933"/>
      <c r="AJ6933"/>
      <c r="AK6933"/>
      <c r="AL6933"/>
      <c r="AM6933"/>
      <c r="AN6933"/>
      <c r="AO6933"/>
      <c r="AP6933"/>
      <c r="AQ6933"/>
      <c r="AR6933"/>
      <c r="AS6933"/>
      <c r="AT6933"/>
      <c r="AU6933"/>
      <c r="AV6933"/>
      <c r="AW6933"/>
      <c r="AX6933"/>
      <c r="AY6933"/>
      <c r="AZ6933"/>
      <c r="BA6933"/>
      <c r="BB6933"/>
      <c r="BC6933"/>
      <c r="BD6933"/>
      <c r="BE6933"/>
      <c r="BF6933"/>
      <c r="BG6933"/>
      <c r="BH6933"/>
      <c r="BI6933"/>
      <c r="BJ6933"/>
      <c r="BK6933"/>
      <c r="BL6933"/>
      <c r="BM6933"/>
      <c r="BN6933"/>
      <c r="BO6933"/>
      <c r="BP6933"/>
      <c r="BQ6933"/>
      <c r="BR6933"/>
      <c r="BS6933"/>
      <c r="BT6933"/>
      <c r="BU6933"/>
      <c r="BV6933"/>
      <c r="BW6933"/>
      <c r="BX6933"/>
      <c r="BY6933"/>
      <c r="BZ6933"/>
      <c r="CA6933"/>
      <c r="CB6933"/>
      <c r="CC6933"/>
      <c r="CD6933"/>
      <c r="CE6933"/>
      <c r="CF6933"/>
      <c r="CG6933"/>
      <c r="CH6933"/>
      <c r="CI6933"/>
      <c r="CJ6933"/>
      <c r="CK6933"/>
      <c r="CL6933"/>
      <c r="CM6933"/>
      <c r="CN6933"/>
      <c r="CO6933"/>
      <c r="CP6933"/>
      <c r="CQ6933"/>
      <c r="CR6933"/>
      <c r="CS6933"/>
      <c r="CT6933"/>
      <c r="CU6933"/>
      <c r="CV6933"/>
    </row>
    <row r="6934" spans="10:100" x14ac:dyDescent="0.25">
      <c r="J6934"/>
      <c r="K6934"/>
      <c r="L6934"/>
      <c r="M6934"/>
      <c r="N6934"/>
      <c r="O6934"/>
      <c r="P6934"/>
      <c r="Q6934"/>
      <c r="R6934"/>
      <c r="S6934"/>
      <c r="T6934"/>
      <c r="U6934"/>
      <c r="V6934"/>
      <c r="W6934"/>
      <c r="X6934"/>
      <c r="Y6934"/>
      <c r="Z6934"/>
      <c r="AA6934"/>
      <c r="AB6934"/>
      <c r="AC6934"/>
      <c r="AD6934"/>
      <c r="AE6934"/>
      <c r="AF6934"/>
      <c r="AG6934"/>
      <c r="AH6934"/>
      <c r="AI6934"/>
      <c r="AJ6934"/>
      <c r="AK6934"/>
      <c r="AL6934"/>
      <c r="AM6934"/>
      <c r="AN6934"/>
      <c r="AO6934"/>
      <c r="AP6934"/>
      <c r="AQ6934"/>
      <c r="AR6934"/>
      <c r="AS6934"/>
      <c r="AT6934"/>
      <c r="AU6934"/>
      <c r="AV6934"/>
      <c r="AW6934"/>
      <c r="AX6934"/>
      <c r="AY6934"/>
      <c r="AZ6934"/>
      <c r="BA6934"/>
      <c r="BB6934"/>
      <c r="BC6934"/>
      <c r="BD6934"/>
      <c r="BE6934"/>
      <c r="BF6934"/>
      <c r="BG6934"/>
      <c r="BH6934"/>
      <c r="BI6934"/>
      <c r="BJ6934"/>
      <c r="BK6934"/>
      <c r="BL6934"/>
      <c r="BM6934"/>
      <c r="BN6934"/>
      <c r="BO6934"/>
      <c r="BP6934"/>
      <c r="BQ6934"/>
      <c r="BR6934"/>
      <c r="BS6934"/>
      <c r="BT6934"/>
      <c r="BU6934"/>
      <c r="BV6934"/>
      <c r="BW6934"/>
      <c r="BX6934"/>
      <c r="BY6934"/>
      <c r="BZ6934"/>
      <c r="CA6934"/>
      <c r="CB6934"/>
      <c r="CC6934"/>
      <c r="CD6934"/>
      <c r="CE6934"/>
      <c r="CF6934"/>
      <c r="CG6934"/>
      <c r="CH6934"/>
      <c r="CI6934"/>
      <c r="CJ6934"/>
      <c r="CK6934"/>
      <c r="CL6934"/>
      <c r="CM6934"/>
      <c r="CN6934"/>
      <c r="CO6934"/>
      <c r="CP6934"/>
      <c r="CQ6934"/>
      <c r="CR6934"/>
      <c r="CS6934"/>
      <c r="CT6934"/>
      <c r="CU6934"/>
      <c r="CV6934"/>
    </row>
    <row r="6935" spans="10:100" x14ac:dyDescent="0.25">
      <c r="J6935"/>
      <c r="K6935"/>
      <c r="L6935"/>
      <c r="M6935"/>
      <c r="N6935"/>
      <c r="O6935"/>
      <c r="P6935"/>
      <c r="Q6935"/>
      <c r="R6935"/>
      <c r="S6935"/>
      <c r="T6935"/>
      <c r="U6935"/>
      <c r="V6935"/>
      <c r="W6935"/>
      <c r="X6935"/>
      <c r="Y6935"/>
      <c r="Z6935"/>
      <c r="AA6935"/>
      <c r="AB6935"/>
      <c r="AC6935"/>
      <c r="AD6935"/>
      <c r="AE6935"/>
      <c r="AF6935"/>
      <c r="AG6935"/>
      <c r="AH6935"/>
      <c r="AI6935"/>
      <c r="AJ6935"/>
      <c r="AK6935"/>
      <c r="AL6935"/>
      <c r="AM6935"/>
      <c r="AN6935"/>
      <c r="AO6935"/>
      <c r="AP6935"/>
      <c r="AQ6935"/>
      <c r="AR6935"/>
      <c r="AS6935"/>
      <c r="AT6935"/>
      <c r="AU6935"/>
      <c r="AV6935"/>
      <c r="AW6935"/>
      <c r="AX6935"/>
      <c r="AY6935"/>
      <c r="AZ6935"/>
      <c r="BA6935"/>
      <c r="BB6935"/>
      <c r="BC6935"/>
      <c r="BD6935"/>
      <c r="BE6935"/>
      <c r="BF6935"/>
      <c r="BG6935"/>
      <c r="BH6935"/>
      <c r="BI6935"/>
      <c r="BJ6935"/>
      <c r="BK6935"/>
      <c r="BL6935"/>
      <c r="BM6935"/>
      <c r="BN6935"/>
      <c r="BO6935"/>
      <c r="BP6935"/>
      <c r="BQ6935"/>
      <c r="BR6935"/>
      <c r="BS6935"/>
      <c r="BT6935"/>
      <c r="BU6935"/>
      <c r="BV6935"/>
      <c r="BW6935"/>
      <c r="BX6935"/>
      <c r="BY6935"/>
      <c r="BZ6935"/>
      <c r="CA6935"/>
      <c r="CB6935"/>
      <c r="CC6935"/>
      <c r="CD6935"/>
      <c r="CE6935"/>
      <c r="CF6935"/>
      <c r="CG6935"/>
      <c r="CH6935"/>
      <c r="CI6935"/>
      <c r="CJ6935"/>
      <c r="CK6935"/>
      <c r="CL6935"/>
      <c r="CM6935"/>
      <c r="CN6935"/>
      <c r="CO6935"/>
      <c r="CP6935"/>
      <c r="CQ6935"/>
      <c r="CR6935"/>
      <c r="CS6935"/>
      <c r="CT6935"/>
      <c r="CU6935"/>
      <c r="CV6935"/>
    </row>
    <row r="6936" spans="10:100" x14ac:dyDescent="0.25">
      <c r="J6936"/>
      <c r="K6936"/>
      <c r="L6936"/>
      <c r="M6936"/>
      <c r="N6936"/>
      <c r="O6936"/>
      <c r="P6936"/>
      <c r="Q6936"/>
      <c r="R6936"/>
      <c r="S6936"/>
      <c r="T6936"/>
      <c r="U6936"/>
      <c r="V6936"/>
      <c r="W6936"/>
      <c r="X6936"/>
      <c r="Y6936"/>
      <c r="Z6936"/>
      <c r="AA6936"/>
      <c r="AB6936"/>
      <c r="AC6936"/>
      <c r="AD6936"/>
      <c r="AE6936"/>
      <c r="AF6936"/>
      <c r="AG6936"/>
      <c r="AH6936"/>
      <c r="AI6936"/>
      <c r="AJ6936"/>
      <c r="AK6936"/>
      <c r="AL6936"/>
      <c r="AM6936"/>
      <c r="AN6936"/>
      <c r="AO6936"/>
      <c r="AP6936"/>
      <c r="AQ6936"/>
      <c r="AR6936"/>
      <c r="AS6936"/>
      <c r="AT6936"/>
      <c r="AU6936"/>
      <c r="AV6936"/>
      <c r="AW6936"/>
      <c r="AX6936"/>
      <c r="AY6936"/>
      <c r="AZ6936"/>
      <c r="BA6936"/>
      <c r="BB6936"/>
      <c r="BC6936"/>
      <c r="BD6936"/>
      <c r="BE6936"/>
      <c r="BF6936"/>
      <c r="BG6936"/>
      <c r="BH6936"/>
      <c r="BI6936"/>
      <c r="BJ6936"/>
      <c r="BK6936"/>
      <c r="BL6936"/>
      <c r="BM6936"/>
      <c r="BN6936"/>
      <c r="BO6936"/>
      <c r="BP6936"/>
      <c r="BQ6936"/>
      <c r="BR6936"/>
      <c r="BS6936"/>
      <c r="BT6936"/>
      <c r="BU6936"/>
      <c r="BV6936"/>
      <c r="BW6936"/>
      <c r="BX6936"/>
      <c r="BY6936"/>
      <c r="BZ6936"/>
      <c r="CA6936"/>
      <c r="CB6936"/>
      <c r="CC6936"/>
      <c r="CD6936"/>
      <c r="CE6936"/>
      <c r="CF6936"/>
      <c r="CG6936"/>
      <c r="CH6936"/>
      <c r="CI6936"/>
      <c r="CJ6936"/>
      <c r="CK6936"/>
      <c r="CL6936"/>
      <c r="CM6936"/>
      <c r="CN6936"/>
      <c r="CO6936"/>
      <c r="CP6936"/>
      <c r="CQ6936"/>
      <c r="CR6936"/>
      <c r="CS6936"/>
      <c r="CT6936"/>
      <c r="CU6936"/>
      <c r="CV6936"/>
    </row>
    <row r="6937" spans="10:100" x14ac:dyDescent="0.25">
      <c r="J6937"/>
      <c r="K6937"/>
      <c r="L6937"/>
      <c r="M6937"/>
      <c r="N6937"/>
      <c r="O6937"/>
      <c r="P6937"/>
      <c r="Q6937"/>
      <c r="R6937"/>
      <c r="S6937"/>
      <c r="T6937"/>
      <c r="U6937"/>
      <c r="V6937"/>
      <c r="W6937"/>
      <c r="X6937"/>
      <c r="Y6937"/>
      <c r="Z6937"/>
      <c r="AA6937"/>
      <c r="AB6937"/>
      <c r="AC6937"/>
      <c r="AD6937"/>
      <c r="AE6937"/>
      <c r="AF6937"/>
      <c r="AG6937"/>
      <c r="AH6937"/>
      <c r="AI6937"/>
      <c r="AJ6937"/>
      <c r="AK6937"/>
      <c r="AL6937"/>
      <c r="AM6937"/>
      <c r="AN6937"/>
      <c r="AO6937"/>
      <c r="AP6937"/>
      <c r="AQ6937"/>
      <c r="AR6937"/>
      <c r="AS6937"/>
      <c r="AT6937"/>
      <c r="AU6937"/>
      <c r="AV6937"/>
      <c r="AW6937"/>
      <c r="AX6937"/>
      <c r="AY6937"/>
      <c r="AZ6937"/>
      <c r="BA6937"/>
      <c r="BB6937"/>
      <c r="BC6937"/>
      <c r="BD6937"/>
      <c r="BE6937"/>
      <c r="BF6937"/>
      <c r="BG6937"/>
      <c r="BH6937"/>
      <c r="BI6937"/>
      <c r="BJ6937"/>
      <c r="BK6937"/>
      <c r="BL6937"/>
      <c r="BM6937"/>
      <c r="BN6937"/>
      <c r="BO6937"/>
      <c r="BP6937"/>
      <c r="BQ6937"/>
      <c r="BR6937"/>
      <c r="BS6937"/>
      <c r="BT6937"/>
      <c r="BU6937"/>
      <c r="BV6937"/>
      <c r="BW6937"/>
      <c r="BX6937"/>
      <c r="BY6937"/>
      <c r="BZ6937"/>
      <c r="CA6937"/>
      <c r="CB6937"/>
      <c r="CC6937"/>
      <c r="CD6937"/>
      <c r="CE6937"/>
      <c r="CF6937"/>
      <c r="CG6937"/>
      <c r="CH6937"/>
      <c r="CI6937"/>
      <c r="CJ6937"/>
      <c r="CK6937"/>
      <c r="CL6937"/>
      <c r="CM6937"/>
      <c r="CN6937"/>
      <c r="CO6937"/>
      <c r="CP6937"/>
      <c r="CQ6937"/>
      <c r="CR6937"/>
      <c r="CS6937"/>
      <c r="CT6937"/>
      <c r="CU6937"/>
      <c r="CV6937"/>
    </row>
    <row r="6938" spans="10:100" x14ac:dyDescent="0.25">
      <c r="J6938"/>
      <c r="K6938"/>
      <c r="L6938"/>
      <c r="M6938"/>
      <c r="N6938"/>
      <c r="O6938"/>
      <c r="P6938"/>
      <c r="Q6938"/>
      <c r="R6938"/>
      <c r="S6938"/>
      <c r="T6938"/>
      <c r="U6938"/>
      <c r="V6938"/>
      <c r="W6938"/>
      <c r="X6938"/>
      <c r="Y6938"/>
      <c r="Z6938"/>
      <c r="AA6938"/>
      <c r="AB6938"/>
      <c r="AC6938"/>
      <c r="AD6938"/>
      <c r="AE6938"/>
      <c r="AF6938"/>
      <c r="AG6938"/>
      <c r="AH6938"/>
      <c r="AI6938"/>
      <c r="AJ6938"/>
      <c r="AK6938"/>
      <c r="AL6938"/>
      <c r="AM6938"/>
      <c r="AN6938"/>
      <c r="AO6938"/>
      <c r="AP6938"/>
      <c r="AQ6938"/>
      <c r="AR6938"/>
      <c r="AS6938"/>
      <c r="AT6938"/>
      <c r="AU6938"/>
      <c r="AV6938"/>
      <c r="AW6938"/>
      <c r="AX6938"/>
      <c r="AY6938"/>
      <c r="AZ6938"/>
      <c r="BA6938"/>
      <c r="BB6938"/>
      <c r="BC6938"/>
      <c r="BD6938"/>
      <c r="BE6938"/>
      <c r="BF6938"/>
      <c r="BG6938"/>
      <c r="BH6938"/>
      <c r="BI6938"/>
      <c r="BJ6938"/>
      <c r="BK6938"/>
      <c r="BL6938"/>
      <c r="BM6938"/>
      <c r="BN6938"/>
      <c r="BO6938"/>
      <c r="BP6938"/>
      <c r="BQ6938"/>
      <c r="BR6938"/>
      <c r="BS6938"/>
      <c r="BT6938"/>
      <c r="BU6938"/>
      <c r="BV6938"/>
      <c r="BW6938"/>
      <c r="BX6938"/>
      <c r="BY6938"/>
      <c r="BZ6938"/>
      <c r="CA6938"/>
      <c r="CB6938"/>
      <c r="CC6938"/>
      <c r="CD6938"/>
      <c r="CE6938"/>
      <c r="CF6938"/>
      <c r="CG6938"/>
      <c r="CH6938"/>
      <c r="CI6938"/>
      <c r="CJ6938"/>
      <c r="CK6938"/>
      <c r="CL6938"/>
      <c r="CM6938"/>
      <c r="CN6938"/>
      <c r="CO6938"/>
      <c r="CP6938"/>
      <c r="CQ6938"/>
      <c r="CR6938"/>
      <c r="CS6938"/>
      <c r="CT6938"/>
      <c r="CU6938"/>
      <c r="CV6938"/>
    </row>
    <row r="6939" spans="10:100" x14ac:dyDescent="0.25">
      <c r="J6939"/>
      <c r="K6939"/>
      <c r="L6939"/>
      <c r="M6939"/>
      <c r="N6939"/>
      <c r="O6939"/>
      <c r="P6939"/>
      <c r="Q6939"/>
      <c r="R6939"/>
      <c r="S6939"/>
      <c r="T6939"/>
      <c r="U6939"/>
      <c r="V6939"/>
      <c r="W6939"/>
      <c r="X6939"/>
      <c r="Y6939"/>
      <c r="Z6939"/>
      <c r="AA6939"/>
      <c r="AB6939"/>
      <c r="AC6939"/>
      <c r="AD6939"/>
      <c r="AE6939"/>
      <c r="AF6939"/>
      <c r="AG6939"/>
      <c r="AH6939"/>
      <c r="AI6939"/>
      <c r="AJ6939"/>
      <c r="AK6939"/>
      <c r="AL6939"/>
      <c r="AM6939"/>
      <c r="AN6939"/>
      <c r="AO6939"/>
      <c r="AP6939"/>
      <c r="AQ6939"/>
      <c r="AR6939"/>
      <c r="AS6939"/>
      <c r="AT6939"/>
      <c r="AU6939"/>
      <c r="AV6939"/>
      <c r="AW6939"/>
      <c r="AX6939"/>
      <c r="AY6939"/>
      <c r="AZ6939"/>
      <c r="BA6939"/>
      <c r="BB6939"/>
      <c r="BC6939"/>
      <c r="BD6939"/>
      <c r="BE6939"/>
      <c r="BF6939"/>
      <c r="BG6939"/>
      <c r="BH6939"/>
      <c r="BI6939"/>
      <c r="BJ6939"/>
      <c r="BK6939"/>
      <c r="BL6939"/>
      <c r="BM6939"/>
      <c r="BN6939"/>
      <c r="BO6939"/>
      <c r="BP6939"/>
      <c r="BQ6939"/>
      <c r="BR6939"/>
      <c r="BS6939"/>
      <c r="BT6939"/>
      <c r="BU6939"/>
      <c r="BV6939"/>
      <c r="BW6939"/>
      <c r="BX6939"/>
      <c r="BY6939"/>
      <c r="BZ6939"/>
      <c r="CA6939"/>
      <c r="CB6939"/>
      <c r="CC6939"/>
      <c r="CD6939"/>
      <c r="CE6939"/>
      <c r="CF6939"/>
      <c r="CG6939"/>
      <c r="CH6939"/>
      <c r="CI6939"/>
      <c r="CJ6939"/>
      <c r="CK6939"/>
      <c r="CL6939"/>
      <c r="CM6939"/>
      <c r="CN6939"/>
      <c r="CO6939"/>
      <c r="CP6939"/>
      <c r="CQ6939"/>
      <c r="CR6939"/>
      <c r="CS6939"/>
      <c r="CT6939"/>
      <c r="CU6939"/>
      <c r="CV6939"/>
    </row>
    <row r="6940" spans="10:100" x14ac:dyDescent="0.25">
      <c r="J6940"/>
      <c r="K6940"/>
      <c r="L6940"/>
      <c r="M6940"/>
      <c r="N6940"/>
      <c r="O6940"/>
      <c r="P6940"/>
      <c r="Q6940"/>
      <c r="R6940"/>
      <c r="S6940"/>
      <c r="T6940"/>
      <c r="U6940"/>
      <c r="V6940"/>
      <c r="W6940"/>
      <c r="X6940"/>
      <c r="Y6940"/>
      <c r="Z6940"/>
      <c r="AA6940"/>
      <c r="AB6940"/>
      <c r="AC6940"/>
      <c r="AD6940"/>
      <c r="AE6940"/>
      <c r="AF6940"/>
      <c r="AG6940"/>
      <c r="AH6940"/>
      <c r="AI6940"/>
      <c r="AJ6940"/>
      <c r="AK6940"/>
      <c r="AL6940"/>
      <c r="AM6940"/>
      <c r="AN6940"/>
      <c r="AO6940"/>
      <c r="AP6940"/>
      <c r="AQ6940"/>
      <c r="AR6940"/>
      <c r="AS6940"/>
      <c r="AT6940"/>
      <c r="AU6940"/>
      <c r="AV6940"/>
      <c r="AW6940"/>
      <c r="AX6940"/>
      <c r="AY6940"/>
      <c r="AZ6940"/>
      <c r="BA6940"/>
      <c r="BB6940"/>
      <c r="BC6940"/>
      <c r="BD6940"/>
      <c r="BE6940"/>
      <c r="BF6940"/>
      <c r="BG6940"/>
      <c r="BH6940"/>
      <c r="BI6940"/>
      <c r="BJ6940"/>
      <c r="BK6940"/>
      <c r="BL6940"/>
      <c r="BM6940"/>
      <c r="BN6940"/>
      <c r="BO6940"/>
      <c r="BP6940"/>
      <c r="BQ6940"/>
      <c r="BR6940"/>
      <c r="BS6940"/>
      <c r="BT6940"/>
      <c r="BU6940"/>
      <c r="BV6940"/>
      <c r="BW6940"/>
      <c r="BX6940"/>
      <c r="BY6940"/>
      <c r="BZ6940"/>
      <c r="CA6940"/>
      <c r="CB6940"/>
      <c r="CC6940"/>
      <c r="CD6940"/>
      <c r="CE6940"/>
      <c r="CF6940"/>
      <c r="CG6940"/>
      <c r="CH6940"/>
      <c r="CI6940"/>
      <c r="CJ6940"/>
      <c r="CK6940"/>
      <c r="CL6940"/>
      <c r="CM6940"/>
      <c r="CN6940"/>
      <c r="CO6940"/>
      <c r="CP6940"/>
      <c r="CQ6940"/>
      <c r="CR6940"/>
      <c r="CS6940"/>
      <c r="CT6940"/>
      <c r="CU6940"/>
      <c r="CV6940"/>
    </row>
    <row r="6941" spans="10:100" x14ac:dyDescent="0.25">
      <c r="J6941"/>
      <c r="K6941"/>
      <c r="L6941"/>
      <c r="M6941"/>
      <c r="N6941"/>
      <c r="O6941"/>
      <c r="P6941"/>
      <c r="Q6941"/>
      <c r="R6941"/>
      <c r="S6941"/>
      <c r="T6941"/>
      <c r="U6941"/>
      <c r="V6941"/>
      <c r="W6941"/>
      <c r="X6941"/>
      <c r="Y6941"/>
      <c r="Z6941"/>
      <c r="AA6941"/>
      <c r="AB6941"/>
      <c r="AC6941"/>
      <c r="AD6941"/>
      <c r="AE6941"/>
      <c r="AF6941"/>
      <c r="AG6941"/>
      <c r="AH6941"/>
      <c r="AI6941"/>
      <c r="AJ6941"/>
      <c r="AK6941"/>
      <c r="AL6941"/>
      <c r="AM6941"/>
      <c r="AN6941"/>
      <c r="AO6941"/>
      <c r="AP6941"/>
      <c r="AQ6941"/>
      <c r="AR6941"/>
      <c r="AS6941"/>
      <c r="AT6941"/>
      <c r="AU6941"/>
      <c r="AV6941"/>
      <c r="AW6941"/>
      <c r="AX6941"/>
      <c r="AY6941"/>
      <c r="AZ6941"/>
      <c r="BA6941"/>
      <c r="BB6941"/>
      <c r="BC6941"/>
      <c r="BD6941"/>
      <c r="BE6941"/>
      <c r="BF6941"/>
      <c r="BG6941"/>
      <c r="BH6941"/>
      <c r="BI6941"/>
      <c r="BJ6941"/>
      <c r="BK6941"/>
      <c r="BL6941"/>
      <c r="BM6941"/>
      <c r="BN6941"/>
      <c r="BO6941"/>
      <c r="BP6941"/>
      <c r="BQ6941"/>
      <c r="BR6941"/>
      <c r="BS6941"/>
      <c r="BT6941"/>
      <c r="BU6941"/>
      <c r="BV6941"/>
      <c r="BW6941"/>
      <c r="BX6941"/>
      <c r="BY6941"/>
      <c r="BZ6941"/>
      <c r="CA6941"/>
      <c r="CB6941"/>
      <c r="CC6941"/>
      <c r="CD6941"/>
      <c r="CE6941"/>
      <c r="CF6941"/>
      <c r="CG6941"/>
      <c r="CH6941"/>
      <c r="CI6941"/>
      <c r="CJ6941"/>
      <c r="CK6941"/>
      <c r="CL6941"/>
      <c r="CM6941"/>
      <c r="CN6941"/>
      <c r="CO6941"/>
      <c r="CP6941"/>
      <c r="CQ6941"/>
      <c r="CR6941"/>
      <c r="CS6941"/>
      <c r="CT6941"/>
      <c r="CU6941"/>
      <c r="CV6941"/>
    </row>
    <row r="6942" spans="10:100" x14ac:dyDescent="0.25">
      <c r="J6942"/>
      <c r="K6942"/>
      <c r="L6942"/>
      <c r="M6942"/>
      <c r="N6942"/>
      <c r="O6942"/>
      <c r="P6942"/>
      <c r="Q6942"/>
      <c r="R6942"/>
      <c r="S6942"/>
      <c r="T6942"/>
      <c r="U6942"/>
      <c r="V6942"/>
      <c r="W6942"/>
      <c r="X6942"/>
      <c r="Y6942"/>
      <c r="Z6942"/>
      <c r="AA6942"/>
      <c r="AB6942"/>
      <c r="AC6942"/>
      <c r="AD6942"/>
      <c r="AE6942"/>
      <c r="AF6942"/>
      <c r="AG6942"/>
      <c r="AH6942"/>
      <c r="AI6942"/>
      <c r="AJ6942"/>
      <c r="AK6942"/>
      <c r="AL6942"/>
      <c r="AM6942"/>
      <c r="AN6942"/>
      <c r="AO6942"/>
      <c r="AP6942"/>
      <c r="AQ6942"/>
      <c r="AR6942"/>
      <c r="AS6942"/>
      <c r="AT6942"/>
      <c r="AU6942"/>
      <c r="AV6942"/>
      <c r="AW6942"/>
      <c r="AX6942"/>
      <c r="AY6942"/>
      <c r="AZ6942"/>
      <c r="BA6942"/>
      <c r="BB6942"/>
      <c r="BC6942"/>
      <c r="BD6942"/>
      <c r="BE6942"/>
      <c r="BF6942"/>
      <c r="BG6942"/>
      <c r="BH6942"/>
      <c r="BI6942"/>
      <c r="BJ6942"/>
      <c r="BK6942"/>
      <c r="BL6942"/>
      <c r="BM6942"/>
      <c r="BN6942"/>
      <c r="BO6942"/>
      <c r="BP6942"/>
      <c r="BQ6942"/>
      <c r="BR6942"/>
      <c r="BS6942"/>
      <c r="BT6942"/>
      <c r="BU6942"/>
      <c r="BV6942"/>
      <c r="BW6942"/>
      <c r="BX6942"/>
      <c r="BY6942"/>
      <c r="BZ6942"/>
      <c r="CA6942"/>
      <c r="CB6942"/>
      <c r="CC6942"/>
      <c r="CD6942"/>
      <c r="CE6942"/>
      <c r="CF6942"/>
      <c r="CG6942"/>
      <c r="CH6942"/>
      <c r="CI6942"/>
      <c r="CJ6942"/>
      <c r="CK6942"/>
      <c r="CL6942"/>
      <c r="CM6942"/>
      <c r="CN6942"/>
      <c r="CO6942"/>
      <c r="CP6942"/>
      <c r="CQ6942"/>
      <c r="CR6942"/>
      <c r="CS6942"/>
      <c r="CT6942"/>
      <c r="CU6942"/>
      <c r="CV6942"/>
    </row>
    <row r="6943" spans="10:100" x14ac:dyDescent="0.25">
      <c r="J6943"/>
      <c r="K6943"/>
      <c r="L6943"/>
      <c r="M6943"/>
      <c r="N6943"/>
      <c r="O6943"/>
      <c r="P6943"/>
      <c r="Q6943"/>
      <c r="R6943"/>
      <c r="S6943"/>
      <c r="T6943"/>
      <c r="U6943"/>
      <c r="V6943"/>
      <c r="W6943"/>
      <c r="X6943"/>
      <c r="Y6943"/>
      <c r="Z6943"/>
      <c r="AA6943"/>
      <c r="AB6943"/>
      <c r="AC6943"/>
      <c r="AD6943"/>
      <c r="AE6943"/>
      <c r="AF6943"/>
      <c r="AG6943"/>
      <c r="AH6943"/>
      <c r="AI6943"/>
      <c r="AJ6943"/>
      <c r="AK6943"/>
      <c r="AL6943"/>
      <c r="AM6943"/>
      <c r="AN6943"/>
      <c r="AO6943"/>
      <c r="AP6943"/>
      <c r="AQ6943"/>
      <c r="AR6943"/>
      <c r="AS6943"/>
      <c r="AT6943"/>
      <c r="AU6943"/>
      <c r="AV6943"/>
      <c r="AW6943"/>
      <c r="AX6943"/>
      <c r="AY6943"/>
      <c r="AZ6943"/>
      <c r="BA6943"/>
      <c r="BB6943"/>
      <c r="BC6943"/>
      <c r="BD6943"/>
      <c r="BE6943"/>
      <c r="BF6943"/>
      <c r="BG6943"/>
      <c r="BH6943"/>
      <c r="BI6943"/>
      <c r="BJ6943"/>
      <c r="BK6943"/>
      <c r="BL6943"/>
      <c r="BM6943"/>
      <c r="BN6943"/>
      <c r="BO6943"/>
      <c r="BP6943"/>
      <c r="BQ6943"/>
      <c r="BR6943"/>
      <c r="BS6943"/>
      <c r="BT6943"/>
      <c r="BU6943"/>
      <c r="BV6943"/>
      <c r="BW6943"/>
      <c r="BX6943"/>
      <c r="BY6943"/>
      <c r="BZ6943"/>
      <c r="CA6943"/>
      <c r="CB6943"/>
      <c r="CC6943"/>
      <c r="CD6943"/>
      <c r="CE6943"/>
      <c r="CF6943"/>
      <c r="CG6943"/>
      <c r="CH6943"/>
      <c r="CI6943"/>
      <c r="CJ6943"/>
      <c r="CK6943"/>
      <c r="CL6943"/>
      <c r="CM6943"/>
      <c r="CN6943"/>
      <c r="CO6943"/>
      <c r="CP6943"/>
      <c r="CQ6943"/>
      <c r="CR6943"/>
      <c r="CS6943"/>
      <c r="CT6943"/>
      <c r="CU6943"/>
      <c r="CV6943"/>
    </row>
    <row r="6944" spans="10:100" x14ac:dyDescent="0.25">
      <c r="J6944"/>
      <c r="K6944"/>
      <c r="L6944"/>
      <c r="M6944"/>
      <c r="N6944"/>
      <c r="O6944"/>
      <c r="P6944"/>
      <c r="Q6944"/>
      <c r="R6944"/>
      <c r="S6944"/>
      <c r="T6944"/>
      <c r="U6944"/>
      <c r="V6944"/>
      <c r="W6944"/>
      <c r="X6944"/>
      <c r="Y6944"/>
      <c r="Z6944"/>
      <c r="AA6944"/>
      <c r="AB6944"/>
      <c r="AC6944"/>
      <c r="AD6944"/>
      <c r="AE6944"/>
      <c r="AF6944"/>
      <c r="AG6944"/>
      <c r="AH6944"/>
      <c r="AI6944"/>
      <c r="AJ6944"/>
      <c r="AK6944"/>
      <c r="AL6944"/>
      <c r="AM6944"/>
      <c r="AN6944"/>
      <c r="AO6944"/>
      <c r="AP6944"/>
      <c r="AQ6944"/>
      <c r="AR6944"/>
      <c r="AS6944"/>
      <c r="AT6944"/>
      <c r="AU6944"/>
      <c r="AV6944"/>
      <c r="AW6944"/>
      <c r="AX6944"/>
      <c r="AY6944"/>
      <c r="AZ6944"/>
      <c r="BA6944"/>
      <c r="BB6944"/>
      <c r="BC6944"/>
      <c r="BD6944"/>
      <c r="BE6944"/>
      <c r="BF6944"/>
      <c r="BG6944"/>
      <c r="BH6944"/>
      <c r="BI6944"/>
      <c r="BJ6944"/>
      <c r="BK6944"/>
      <c r="BL6944"/>
      <c r="BM6944"/>
      <c r="BN6944"/>
      <c r="BO6944"/>
      <c r="BP6944"/>
      <c r="BQ6944"/>
      <c r="BR6944"/>
      <c r="BS6944"/>
      <c r="BT6944"/>
      <c r="BU6944"/>
      <c r="BV6944"/>
      <c r="BW6944"/>
      <c r="BX6944"/>
      <c r="BY6944"/>
      <c r="BZ6944"/>
      <c r="CA6944"/>
      <c r="CB6944"/>
      <c r="CC6944"/>
      <c r="CD6944"/>
      <c r="CE6944"/>
      <c r="CF6944"/>
      <c r="CG6944"/>
      <c r="CH6944"/>
      <c r="CI6944"/>
      <c r="CJ6944"/>
      <c r="CK6944"/>
      <c r="CL6944"/>
      <c r="CM6944"/>
      <c r="CN6944"/>
      <c r="CO6944"/>
      <c r="CP6944"/>
      <c r="CQ6944"/>
      <c r="CR6944"/>
      <c r="CS6944"/>
      <c r="CT6944"/>
      <c r="CU6944"/>
      <c r="CV6944"/>
    </row>
    <row r="6945" spans="10:100" x14ac:dyDescent="0.25">
      <c r="J6945"/>
      <c r="K6945"/>
      <c r="L6945"/>
      <c r="M6945"/>
      <c r="N6945"/>
      <c r="O6945"/>
      <c r="P6945"/>
      <c r="Q6945"/>
      <c r="R6945"/>
      <c r="S6945"/>
      <c r="T6945"/>
      <c r="U6945"/>
      <c r="V6945"/>
      <c r="W6945"/>
      <c r="X6945"/>
      <c r="Y6945"/>
      <c r="Z6945"/>
      <c r="AA6945"/>
      <c r="AB6945"/>
      <c r="AC6945"/>
      <c r="AD6945"/>
      <c r="AE6945"/>
      <c r="AF6945"/>
      <c r="AG6945"/>
      <c r="AH6945"/>
      <c r="AI6945"/>
      <c r="AJ6945"/>
      <c r="AK6945"/>
      <c r="AL6945"/>
      <c r="AM6945"/>
      <c r="AN6945"/>
      <c r="AO6945"/>
      <c r="AP6945"/>
      <c r="AQ6945"/>
      <c r="AR6945"/>
      <c r="AS6945"/>
      <c r="AT6945"/>
      <c r="AU6945"/>
      <c r="AV6945"/>
      <c r="AW6945"/>
      <c r="AX6945"/>
      <c r="AY6945"/>
      <c r="AZ6945"/>
      <c r="BA6945"/>
      <c r="BB6945"/>
      <c r="BC6945"/>
      <c r="BD6945"/>
      <c r="BE6945"/>
      <c r="BF6945"/>
      <c r="BG6945"/>
      <c r="BH6945"/>
      <c r="BI6945"/>
      <c r="BJ6945"/>
      <c r="BK6945"/>
      <c r="BL6945"/>
      <c r="BM6945"/>
      <c r="BN6945"/>
      <c r="BO6945"/>
      <c r="BP6945"/>
      <c r="BQ6945"/>
      <c r="BR6945"/>
      <c r="BS6945"/>
      <c r="BT6945"/>
      <c r="BU6945"/>
      <c r="BV6945"/>
      <c r="BW6945"/>
      <c r="BX6945"/>
      <c r="BY6945"/>
      <c r="BZ6945"/>
      <c r="CA6945"/>
      <c r="CB6945"/>
      <c r="CC6945"/>
      <c r="CD6945"/>
      <c r="CE6945"/>
      <c r="CF6945"/>
      <c r="CG6945"/>
      <c r="CH6945"/>
      <c r="CI6945"/>
      <c r="CJ6945"/>
      <c r="CK6945"/>
      <c r="CL6945"/>
      <c r="CM6945"/>
      <c r="CN6945"/>
      <c r="CO6945"/>
      <c r="CP6945"/>
      <c r="CQ6945"/>
      <c r="CR6945"/>
      <c r="CS6945"/>
      <c r="CT6945"/>
      <c r="CU6945"/>
      <c r="CV6945"/>
    </row>
    <row r="6946" spans="10:100" x14ac:dyDescent="0.25">
      <c r="J6946"/>
      <c r="K6946"/>
      <c r="L6946"/>
      <c r="M6946"/>
      <c r="N6946"/>
      <c r="O6946"/>
      <c r="P6946"/>
      <c r="Q6946"/>
      <c r="R6946"/>
      <c r="S6946"/>
      <c r="T6946"/>
      <c r="U6946"/>
      <c r="V6946"/>
      <c r="W6946"/>
      <c r="X6946"/>
      <c r="Y6946"/>
      <c r="Z6946"/>
      <c r="AA6946"/>
      <c r="AB6946"/>
      <c r="AC6946"/>
      <c r="AD6946"/>
      <c r="AE6946"/>
      <c r="AF6946"/>
      <c r="AG6946"/>
      <c r="AH6946"/>
      <c r="AI6946"/>
      <c r="AJ6946"/>
      <c r="AK6946"/>
      <c r="AL6946"/>
      <c r="AM6946"/>
      <c r="AN6946"/>
      <c r="AO6946"/>
      <c r="AP6946"/>
      <c r="AQ6946"/>
      <c r="AR6946"/>
      <c r="AS6946"/>
      <c r="AT6946"/>
      <c r="AU6946"/>
      <c r="AV6946"/>
      <c r="AW6946"/>
      <c r="AX6946"/>
      <c r="AY6946"/>
      <c r="AZ6946"/>
      <c r="BA6946"/>
      <c r="BB6946"/>
      <c r="BC6946"/>
      <c r="BD6946"/>
      <c r="BE6946"/>
      <c r="BF6946"/>
      <c r="BG6946"/>
      <c r="BH6946"/>
      <c r="BI6946"/>
      <c r="BJ6946"/>
      <c r="BK6946"/>
      <c r="BL6946"/>
      <c r="BM6946"/>
      <c r="BN6946"/>
      <c r="BO6946"/>
      <c r="BP6946"/>
      <c r="BQ6946"/>
      <c r="BR6946"/>
      <c r="BS6946"/>
      <c r="BT6946"/>
      <c r="BU6946"/>
      <c r="BV6946"/>
      <c r="BW6946"/>
      <c r="BX6946"/>
      <c r="BY6946"/>
      <c r="BZ6946"/>
      <c r="CA6946"/>
      <c r="CB6946"/>
      <c r="CC6946"/>
      <c r="CD6946"/>
      <c r="CE6946"/>
      <c r="CF6946"/>
      <c r="CG6946"/>
      <c r="CH6946"/>
      <c r="CI6946"/>
      <c r="CJ6946"/>
      <c r="CK6946"/>
      <c r="CL6946"/>
      <c r="CM6946"/>
      <c r="CN6946"/>
      <c r="CO6946"/>
      <c r="CP6946"/>
      <c r="CQ6946"/>
      <c r="CR6946"/>
      <c r="CS6946"/>
      <c r="CT6946"/>
      <c r="CU6946"/>
      <c r="CV6946"/>
    </row>
    <row r="6947" spans="10:100" x14ac:dyDescent="0.25">
      <c r="J6947"/>
      <c r="K6947"/>
      <c r="L6947"/>
      <c r="M6947"/>
      <c r="N6947"/>
      <c r="O6947"/>
      <c r="P6947"/>
      <c r="Q6947"/>
      <c r="R6947"/>
      <c r="S6947"/>
      <c r="T6947"/>
      <c r="U6947"/>
      <c r="V6947"/>
      <c r="W6947"/>
      <c r="X6947"/>
      <c r="Y6947"/>
      <c r="Z6947"/>
      <c r="AA6947"/>
      <c r="AB6947"/>
      <c r="AC6947"/>
      <c r="AD6947"/>
      <c r="AE6947"/>
      <c r="AF6947"/>
      <c r="AG6947"/>
      <c r="AH6947"/>
      <c r="AI6947"/>
      <c r="AJ6947"/>
      <c r="AK6947"/>
      <c r="AL6947"/>
      <c r="AM6947"/>
      <c r="AN6947"/>
      <c r="AO6947"/>
      <c r="AP6947"/>
      <c r="AQ6947"/>
      <c r="AR6947"/>
      <c r="AS6947"/>
      <c r="AT6947"/>
      <c r="AU6947"/>
      <c r="AV6947"/>
      <c r="AW6947"/>
      <c r="AX6947"/>
      <c r="AY6947"/>
      <c r="AZ6947"/>
      <c r="BA6947"/>
      <c r="BB6947"/>
      <c r="BC6947"/>
      <c r="BD6947"/>
      <c r="BE6947"/>
      <c r="BF6947"/>
      <c r="BG6947"/>
      <c r="BH6947"/>
      <c r="BI6947"/>
      <c r="BJ6947"/>
      <c r="BK6947"/>
      <c r="BL6947"/>
      <c r="BM6947"/>
      <c r="BN6947"/>
      <c r="BO6947"/>
      <c r="BP6947"/>
      <c r="BQ6947"/>
      <c r="BR6947"/>
      <c r="BS6947"/>
      <c r="BT6947"/>
      <c r="BU6947"/>
      <c r="BV6947"/>
      <c r="BW6947"/>
      <c r="BX6947"/>
      <c r="BY6947"/>
      <c r="BZ6947"/>
      <c r="CA6947"/>
      <c r="CB6947"/>
      <c r="CC6947"/>
      <c r="CD6947"/>
      <c r="CE6947"/>
      <c r="CF6947"/>
      <c r="CG6947"/>
      <c r="CH6947"/>
      <c r="CI6947"/>
      <c r="CJ6947"/>
      <c r="CK6947"/>
      <c r="CL6947"/>
      <c r="CM6947"/>
      <c r="CN6947"/>
      <c r="CO6947"/>
      <c r="CP6947"/>
      <c r="CQ6947"/>
      <c r="CR6947"/>
      <c r="CS6947"/>
      <c r="CT6947"/>
      <c r="CU6947"/>
      <c r="CV6947"/>
    </row>
    <row r="6948" spans="10:100" x14ac:dyDescent="0.25">
      <c r="J6948"/>
      <c r="K6948"/>
      <c r="L6948"/>
      <c r="M6948"/>
      <c r="N6948"/>
      <c r="O6948"/>
      <c r="P6948"/>
      <c r="Q6948"/>
      <c r="R6948"/>
      <c r="S6948"/>
      <c r="T6948"/>
      <c r="U6948"/>
      <c r="V6948"/>
      <c r="W6948"/>
      <c r="X6948"/>
      <c r="Y6948"/>
      <c r="Z6948"/>
      <c r="AA6948"/>
      <c r="AB6948"/>
      <c r="AC6948"/>
      <c r="AD6948"/>
      <c r="AE6948"/>
      <c r="AF6948"/>
      <c r="AG6948"/>
      <c r="AH6948"/>
      <c r="AI6948"/>
      <c r="AJ6948"/>
      <c r="AK6948"/>
      <c r="AL6948"/>
      <c r="AM6948"/>
      <c r="AN6948"/>
      <c r="AO6948"/>
      <c r="AP6948"/>
      <c r="AQ6948"/>
      <c r="AR6948"/>
      <c r="AS6948"/>
      <c r="AT6948"/>
      <c r="AU6948"/>
      <c r="AV6948"/>
      <c r="AW6948"/>
      <c r="AX6948"/>
      <c r="AY6948"/>
      <c r="AZ6948"/>
      <c r="BA6948"/>
      <c r="BB6948"/>
      <c r="BC6948"/>
      <c r="BD6948"/>
      <c r="BE6948"/>
      <c r="BF6948"/>
      <c r="BG6948"/>
      <c r="BH6948"/>
      <c r="BI6948"/>
      <c r="BJ6948"/>
      <c r="BK6948"/>
      <c r="BL6948"/>
      <c r="BM6948"/>
      <c r="BN6948"/>
      <c r="BO6948"/>
      <c r="BP6948"/>
      <c r="BQ6948"/>
      <c r="BR6948"/>
      <c r="BS6948"/>
      <c r="BT6948"/>
      <c r="BU6948"/>
      <c r="BV6948"/>
      <c r="BW6948"/>
      <c r="BX6948"/>
      <c r="BY6948"/>
      <c r="BZ6948"/>
      <c r="CA6948"/>
      <c r="CB6948"/>
      <c r="CC6948"/>
      <c r="CD6948"/>
      <c r="CE6948"/>
      <c r="CF6948"/>
      <c r="CG6948"/>
      <c r="CH6948"/>
      <c r="CI6948"/>
      <c r="CJ6948"/>
      <c r="CK6948"/>
      <c r="CL6948"/>
      <c r="CM6948"/>
      <c r="CN6948"/>
      <c r="CO6948"/>
      <c r="CP6948"/>
      <c r="CQ6948"/>
      <c r="CR6948"/>
      <c r="CS6948"/>
      <c r="CT6948"/>
      <c r="CU6948"/>
      <c r="CV6948"/>
    </row>
    <row r="6949" spans="10:100" x14ac:dyDescent="0.25">
      <c r="J6949"/>
      <c r="K6949"/>
      <c r="L6949"/>
      <c r="M6949"/>
      <c r="N6949"/>
      <c r="O6949"/>
      <c r="P6949"/>
      <c r="Q6949"/>
      <c r="R6949"/>
      <c r="S6949"/>
      <c r="T6949"/>
      <c r="U6949"/>
      <c r="V6949"/>
      <c r="W6949"/>
      <c r="X6949"/>
      <c r="Y6949"/>
      <c r="Z6949"/>
      <c r="AA6949"/>
      <c r="AB6949"/>
      <c r="AC6949"/>
      <c r="AD6949"/>
      <c r="AE6949"/>
      <c r="AF6949"/>
      <c r="AG6949"/>
      <c r="AH6949"/>
      <c r="AI6949"/>
      <c r="AJ6949"/>
      <c r="AK6949"/>
      <c r="AL6949"/>
      <c r="AM6949"/>
      <c r="AN6949"/>
      <c r="AO6949"/>
      <c r="AP6949"/>
      <c r="AQ6949"/>
      <c r="AR6949"/>
      <c r="AS6949"/>
      <c r="AT6949"/>
      <c r="AU6949"/>
      <c r="AV6949"/>
      <c r="AW6949"/>
      <c r="AX6949"/>
      <c r="AY6949"/>
      <c r="AZ6949"/>
      <c r="BA6949"/>
      <c r="BB6949"/>
      <c r="BC6949"/>
      <c r="BD6949"/>
      <c r="BE6949"/>
      <c r="BF6949"/>
      <c r="BG6949"/>
      <c r="BH6949"/>
      <c r="BI6949"/>
      <c r="BJ6949"/>
      <c r="BK6949"/>
      <c r="BL6949"/>
      <c r="BM6949"/>
      <c r="BN6949"/>
      <c r="BO6949"/>
      <c r="BP6949"/>
      <c r="BQ6949"/>
      <c r="BR6949"/>
      <c r="BS6949"/>
      <c r="BT6949"/>
      <c r="BU6949"/>
      <c r="BV6949"/>
      <c r="BW6949"/>
      <c r="BX6949"/>
      <c r="BY6949"/>
      <c r="BZ6949"/>
      <c r="CA6949"/>
      <c r="CB6949"/>
      <c r="CC6949"/>
      <c r="CD6949"/>
      <c r="CE6949"/>
      <c r="CF6949"/>
      <c r="CG6949"/>
      <c r="CH6949"/>
      <c r="CI6949"/>
      <c r="CJ6949"/>
      <c r="CK6949"/>
      <c r="CL6949"/>
      <c r="CM6949"/>
      <c r="CN6949"/>
      <c r="CO6949"/>
      <c r="CP6949"/>
      <c r="CQ6949"/>
      <c r="CR6949"/>
      <c r="CS6949"/>
      <c r="CT6949"/>
      <c r="CU6949"/>
      <c r="CV6949"/>
    </row>
    <row r="6950" spans="10:100" x14ac:dyDescent="0.25">
      <c r="J6950"/>
      <c r="K6950"/>
      <c r="L6950"/>
      <c r="M6950"/>
      <c r="N6950"/>
      <c r="O6950"/>
      <c r="P6950"/>
      <c r="Q6950"/>
      <c r="R6950"/>
      <c r="S6950"/>
      <c r="T6950"/>
      <c r="U6950"/>
      <c r="V6950"/>
      <c r="W6950"/>
      <c r="X6950"/>
      <c r="Y6950"/>
      <c r="Z6950"/>
      <c r="AA6950"/>
      <c r="AB6950"/>
      <c r="AC6950"/>
      <c r="AD6950"/>
      <c r="AE6950"/>
      <c r="AF6950"/>
      <c r="AG6950"/>
      <c r="AH6950"/>
      <c r="AI6950"/>
      <c r="AJ6950"/>
      <c r="AK6950"/>
      <c r="AL6950"/>
      <c r="AM6950"/>
      <c r="AN6950"/>
      <c r="AO6950"/>
      <c r="AP6950"/>
      <c r="AQ6950"/>
      <c r="AR6950"/>
      <c r="AS6950"/>
      <c r="AT6950"/>
      <c r="AU6950"/>
      <c r="AV6950"/>
      <c r="AW6950"/>
      <c r="AX6950"/>
      <c r="AY6950"/>
      <c r="AZ6950"/>
      <c r="BA6950"/>
      <c r="BB6950"/>
      <c r="BC6950"/>
      <c r="BD6950"/>
      <c r="BE6950"/>
      <c r="BF6950"/>
      <c r="BG6950"/>
      <c r="BH6950"/>
      <c r="BI6950"/>
      <c r="BJ6950"/>
      <c r="BK6950"/>
      <c r="BL6950"/>
      <c r="BM6950"/>
      <c r="BN6950"/>
      <c r="BO6950"/>
      <c r="BP6950"/>
      <c r="BQ6950"/>
      <c r="BR6950"/>
      <c r="BS6950"/>
      <c r="BT6950"/>
      <c r="BU6950"/>
      <c r="BV6950"/>
      <c r="BW6950"/>
      <c r="BX6950"/>
      <c r="BY6950"/>
      <c r="BZ6950"/>
      <c r="CA6950"/>
      <c r="CB6950"/>
      <c r="CC6950"/>
      <c r="CD6950"/>
      <c r="CE6950"/>
      <c r="CF6950"/>
      <c r="CG6950"/>
      <c r="CH6950"/>
      <c r="CI6950"/>
      <c r="CJ6950"/>
      <c r="CK6950"/>
      <c r="CL6950"/>
      <c r="CM6950"/>
      <c r="CN6950"/>
      <c r="CO6950"/>
      <c r="CP6950"/>
      <c r="CQ6950"/>
      <c r="CR6950"/>
      <c r="CS6950"/>
      <c r="CT6950"/>
      <c r="CU6950"/>
      <c r="CV6950"/>
    </row>
    <row r="6951" spans="10:100" x14ac:dyDescent="0.25">
      <c r="J6951"/>
      <c r="K6951"/>
      <c r="L6951"/>
      <c r="M6951"/>
      <c r="N6951"/>
      <c r="O6951"/>
      <c r="P6951"/>
      <c r="Q6951"/>
      <c r="R6951"/>
      <c r="S6951"/>
      <c r="T6951"/>
      <c r="U6951"/>
      <c r="V6951"/>
      <c r="W6951"/>
      <c r="X6951"/>
      <c r="Y6951"/>
      <c r="Z6951"/>
      <c r="AA6951"/>
      <c r="AB6951"/>
      <c r="AC6951"/>
      <c r="AD6951"/>
      <c r="AE6951"/>
      <c r="AF6951"/>
      <c r="AG6951"/>
      <c r="AH6951"/>
      <c r="AI6951"/>
      <c r="AJ6951"/>
      <c r="AK6951"/>
      <c r="AL6951"/>
      <c r="AM6951"/>
      <c r="AN6951"/>
      <c r="AO6951"/>
      <c r="AP6951"/>
      <c r="AQ6951"/>
      <c r="AR6951"/>
      <c r="AS6951"/>
      <c r="AT6951"/>
      <c r="AU6951"/>
      <c r="AV6951"/>
      <c r="AW6951"/>
      <c r="AX6951"/>
      <c r="AY6951"/>
      <c r="AZ6951"/>
      <c r="BA6951"/>
      <c r="BB6951"/>
      <c r="BC6951"/>
      <c r="BD6951"/>
      <c r="BE6951"/>
      <c r="BF6951"/>
      <c r="BG6951"/>
      <c r="BH6951"/>
      <c r="BI6951"/>
      <c r="BJ6951"/>
      <c r="BK6951"/>
      <c r="BL6951"/>
      <c r="BM6951"/>
      <c r="BN6951"/>
      <c r="BO6951"/>
      <c r="BP6951"/>
      <c r="BQ6951"/>
      <c r="BR6951"/>
      <c r="BS6951"/>
      <c r="BT6951"/>
      <c r="BU6951"/>
      <c r="BV6951"/>
      <c r="BW6951"/>
      <c r="BX6951"/>
      <c r="BY6951"/>
      <c r="BZ6951"/>
      <c r="CA6951"/>
      <c r="CB6951"/>
      <c r="CC6951"/>
      <c r="CD6951"/>
      <c r="CE6951"/>
      <c r="CF6951"/>
      <c r="CG6951"/>
      <c r="CH6951"/>
      <c r="CI6951"/>
      <c r="CJ6951"/>
      <c r="CK6951"/>
      <c r="CL6951"/>
      <c r="CM6951"/>
      <c r="CN6951"/>
      <c r="CO6951"/>
      <c r="CP6951"/>
      <c r="CQ6951"/>
      <c r="CR6951"/>
      <c r="CS6951"/>
      <c r="CT6951"/>
      <c r="CU6951"/>
      <c r="CV6951"/>
    </row>
    <row r="6952" spans="10:100" x14ac:dyDescent="0.25">
      <c r="J6952"/>
      <c r="K6952"/>
      <c r="L6952"/>
      <c r="M6952"/>
      <c r="N6952"/>
      <c r="O6952"/>
      <c r="P6952"/>
      <c r="Q6952"/>
      <c r="R6952"/>
      <c r="S6952"/>
      <c r="T6952"/>
      <c r="U6952"/>
      <c r="V6952"/>
      <c r="W6952"/>
      <c r="X6952"/>
      <c r="Y6952"/>
      <c r="Z6952"/>
      <c r="AA6952"/>
      <c r="AB6952"/>
      <c r="AC6952"/>
      <c r="AD6952"/>
      <c r="AE6952"/>
      <c r="AF6952"/>
      <c r="AG6952"/>
      <c r="AH6952"/>
      <c r="AI6952"/>
      <c r="AJ6952"/>
      <c r="AK6952"/>
      <c r="AL6952"/>
      <c r="AM6952"/>
      <c r="AN6952"/>
      <c r="AO6952"/>
      <c r="AP6952"/>
      <c r="AQ6952"/>
      <c r="AR6952"/>
      <c r="AS6952"/>
      <c r="AT6952"/>
      <c r="AU6952"/>
      <c r="AV6952"/>
      <c r="AW6952"/>
      <c r="AX6952"/>
      <c r="AY6952"/>
      <c r="AZ6952"/>
      <c r="BA6952"/>
      <c r="BB6952"/>
      <c r="BC6952"/>
      <c r="BD6952"/>
      <c r="BE6952"/>
      <c r="BF6952"/>
      <c r="BG6952"/>
      <c r="BH6952"/>
      <c r="BI6952"/>
      <c r="BJ6952"/>
      <c r="BK6952"/>
      <c r="BL6952"/>
      <c r="BM6952"/>
      <c r="BN6952"/>
      <c r="BO6952"/>
      <c r="BP6952"/>
      <c r="BQ6952"/>
      <c r="BR6952"/>
      <c r="BS6952"/>
      <c r="BT6952"/>
      <c r="BU6952"/>
      <c r="BV6952"/>
      <c r="BW6952"/>
      <c r="BX6952"/>
      <c r="BY6952"/>
      <c r="BZ6952"/>
      <c r="CA6952"/>
      <c r="CB6952"/>
      <c r="CC6952"/>
      <c r="CD6952"/>
      <c r="CE6952"/>
      <c r="CF6952"/>
      <c r="CG6952"/>
      <c r="CH6952"/>
      <c r="CI6952"/>
      <c r="CJ6952"/>
      <c r="CK6952"/>
      <c r="CL6952"/>
      <c r="CM6952"/>
      <c r="CN6952"/>
      <c r="CO6952"/>
      <c r="CP6952"/>
      <c r="CQ6952"/>
      <c r="CR6952"/>
      <c r="CS6952"/>
      <c r="CT6952"/>
      <c r="CU6952"/>
      <c r="CV6952"/>
    </row>
    <row r="6953" spans="10:100" x14ac:dyDescent="0.25">
      <c r="J6953"/>
      <c r="K6953"/>
      <c r="L6953"/>
      <c r="M6953"/>
      <c r="N6953"/>
      <c r="O6953"/>
      <c r="P6953"/>
      <c r="Q6953"/>
      <c r="R6953"/>
      <c r="S6953"/>
      <c r="T6953"/>
      <c r="U6953"/>
      <c r="V6953"/>
      <c r="W6953"/>
      <c r="X6953"/>
      <c r="Y6953"/>
      <c r="Z6953"/>
      <c r="AA6953"/>
      <c r="AB6953"/>
      <c r="AC6953"/>
      <c r="AD6953"/>
      <c r="AE6953"/>
      <c r="AF6953"/>
      <c r="AG6953"/>
      <c r="AH6953"/>
      <c r="AI6953"/>
      <c r="AJ6953"/>
      <c r="AK6953"/>
      <c r="AL6953"/>
      <c r="AM6953"/>
      <c r="AN6953"/>
      <c r="AO6953"/>
      <c r="AP6953"/>
      <c r="AQ6953"/>
      <c r="AR6953"/>
      <c r="AS6953"/>
      <c r="AT6953"/>
      <c r="AU6953"/>
      <c r="AV6953"/>
      <c r="AW6953"/>
      <c r="AX6953"/>
      <c r="AY6953"/>
      <c r="AZ6953"/>
      <c r="BA6953"/>
      <c r="BB6953"/>
      <c r="BC6953"/>
      <c r="BD6953"/>
      <c r="BE6953"/>
      <c r="BF6953"/>
      <c r="BG6953"/>
      <c r="BH6953"/>
      <c r="BI6953"/>
      <c r="BJ6953"/>
      <c r="BK6953"/>
      <c r="BL6953"/>
      <c r="BM6953"/>
      <c r="BN6953"/>
      <c r="BO6953"/>
      <c r="BP6953"/>
      <c r="BQ6953"/>
      <c r="BR6953"/>
      <c r="BS6953"/>
      <c r="BT6953"/>
      <c r="BU6953"/>
      <c r="BV6953"/>
      <c r="BW6953"/>
      <c r="BX6953"/>
      <c r="BY6953"/>
      <c r="BZ6953"/>
      <c r="CA6953"/>
      <c r="CB6953"/>
      <c r="CC6953"/>
      <c r="CD6953"/>
      <c r="CE6953"/>
      <c r="CF6953"/>
      <c r="CG6953"/>
      <c r="CH6953"/>
      <c r="CI6953"/>
      <c r="CJ6953"/>
      <c r="CK6953"/>
      <c r="CL6953"/>
      <c r="CM6953"/>
      <c r="CN6953"/>
      <c r="CO6953"/>
      <c r="CP6953"/>
      <c r="CQ6953"/>
      <c r="CR6953"/>
      <c r="CS6953"/>
      <c r="CT6953"/>
      <c r="CU6953"/>
      <c r="CV6953"/>
    </row>
    <row r="6954" spans="10:100" x14ac:dyDescent="0.25">
      <c r="J6954"/>
      <c r="K6954"/>
      <c r="L6954"/>
      <c r="M6954"/>
      <c r="N6954"/>
      <c r="O6954"/>
      <c r="P6954"/>
      <c r="Q6954"/>
      <c r="R6954"/>
      <c r="S6954"/>
      <c r="T6954"/>
      <c r="U6954"/>
      <c r="V6954"/>
      <c r="W6954"/>
      <c r="X6954"/>
      <c r="Y6954"/>
      <c r="Z6954"/>
      <c r="AA6954"/>
      <c r="AB6954"/>
      <c r="AC6954"/>
      <c r="AD6954"/>
      <c r="AE6954"/>
      <c r="AF6954"/>
      <c r="AG6954"/>
      <c r="AH6954"/>
      <c r="AI6954"/>
      <c r="AJ6954"/>
      <c r="AK6954"/>
      <c r="AL6954"/>
      <c r="AM6954"/>
      <c r="AN6954"/>
      <c r="AO6954"/>
      <c r="AP6954"/>
      <c r="AQ6954"/>
      <c r="AR6954"/>
      <c r="AS6954"/>
      <c r="AT6954"/>
      <c r="AU6954"/>
      <c r="AV6954"/>
      <c r="AW6954"/>
      <c r="AX6954"/>
      <c r="AY6954"/>
      <c r="AZ6954"/>
      <c r="BA6954"/>
      <c r="BB6954"/>
      <c r="BC6954"/>
      <c r="BD6954"/>
      <c r="BE6954"/>
      <c r="BF6954"/>
      <c r="BG6954"/>
      <c r="BH6954"/>
      <c r="BI6954"/>
      <c r="BJ6954"/>
      <c r="BK6954"/>
      <c r="BL6954"/>
      <c r="BM6954"/>
      <c r="BN6954"/>
      <c r="BO6954"/>
      <c r="BP6954"/>
      <c r="BQ6954"/>
      <c r="BR6954"/>
      <c r="BS6954"/>
      <c r="BT6954"/>
      <c r="BU6954"/>
      <c r="BV6954"/>
      <c r="BW6954"/>
      <c r="BX6954"/>
      <c r="BY6954"/>
      <c r="BZ6954"/>
      <c r="CA6954"/>
      <c r="CB6954"/>
      <c r="CC6954"/>
      <c r="CD6954"/>
      <c r="CE6954"/>
      <c r="CF6954"/>
      <c r="CG6954"/>
      <c r="CH6954"/>
      <c r="CI6954"/>
      <c r="CJ6954"/>
      <c r="CK6954"/>
      <c r="CL6954"/>
      <c r="CM6954"/>
      <c r="CN6954"/>
      <c r="CO6954"/>
      <c r="CP6954"/>
      <c r="CQ6954"/>
      <c r="CR6954"/>
      <c r="CS6954"/>
      <c r="CT6954"/>
      <c r="CU6954"/>
      <c r="CV6954"/>
    </row>
    <row r="6955" spans="10:100" x14ac:dyDescent="0.25">
      <c r="J6955"/>
      <c r="K6955"/>
      <c r="L6955"/>
      <c r="M6955"/>
      <c r="N6955"/>
      <c r="O6955"/>
      <c r="P6955"/>
      <c r="Q6955"/>
      <c r="R6955"/>
      <c r="S6955"/>
      <c r="T6955"/>
      <c r="U6955"/>
      <c r="V6955"/>
      <c r="W6955"/>
      <c r="X6955"/>
      <c r="Y6955"/>
      <c r="Z6955"/>
      <c r="AA6955"/>
      <c r="AB6955"/>
      <c r="AC6955"/>
      <c r="AD6955"/>
      <c r="AE6955"/>
      <c r="AF6955"/>
      <c r="AG6955"/>
      <c r="AH6955"/>
      <c r="AI6955"/>
      <c r="AJ6955"/>
      <c r="AK6955"/>
      <c r="AL6955"/>
      <c r="AM6955"/>
      <c r="AN6955"/>
      <c r="AO6955"/>
      <c r="AP6955"/>
      <c r="AQ6955"/>
      <c r="AR6955"/>
      <c r="AS6955"/>
      <c r="AT6955"/>
      <c r="AU6955"/>
      <c r="AV6955"/>
      <c r="AW6955"/>
      <c r="AX6955"/>
      <c r="AY6955"/>
      <c r="AZ6955"/>
      <c r="BA6955"/>
      <c r="BB6955"/>
      <c r="BC6955"/>
      <c r="BD6955"/>
      <c r="BE6955"/>
      <c r="BF6955"/>
      <c r="BG6955"/>
      <c r="BH6955"/>
      <c r="BI6955"/>
      <c r="BJ6955"/>
      <c r="BK6955"/>
      <c r="BL6955"/>
      <c r="BM6955"/>
      <c r="BN6955"/>
      <c r="BO6955"/>
      <c r="BP6955"/>
      <c r="BQ6955"/>
      <c r="BR6955"/>
      <c r="BS6955"/>
      <c r="BT6955"/>
      <c r="BU6955"/>
      <c r="BV6955"/>
      <c r="BW6955"/>
      <c r="BX6955"/>
      <c r="BY6955"/>
      <c r="BZ6955"/>
      <c r="CA6955"/>
      <c r="CB6955"/>
      <c r="CC6955"/>
      <c r="CD6955"/>
      <c r="CE6955"/>
      <c r="CF6955"/>
      <c r="CG6955"/>
      <c r="CH6955"/>
      <c r="CI6955"/>
      <c r="CJ6955"/>
      <c r="CK6955"/>
      <c r="CL6955"/>
      <c r="CM6955"/>
      <c r="CN6955"/>
      <c r="CO6955"/>
      <c r="CP6955"/>
      <c r="CQ6955"/>
      <c r="CR6955"/>
      <c r="CS6955"/>
      <c r="CT6955"/>
      <c r="CU6955"/>
      <c r="CV6955"/>
    </row>
    <row r="6956" spans="10:100" x14ac:dyDescent="0.25">
      <c r="J6956"/>
      <c r="K6956"/>
      <c r="L6956"/>
      <c r="M6956"/>
      <c r="N6956"/>
      <c r="O6956"/>
      <c r="P6956"/>
      <c r="Q6956"/>
      <c r="R6956"/>
      <c r="S6956"/>
      <c r="T6956"/>
      <c r="U6956"/>
      <c r="V6956"/>
      <c r="W6956"/>
      <c r="X6956"/>
      <c r="Y6956"/>
      <c r="Z6956"/>
      <c r="AA6956"/>
      <c r="AB6956"/>
      <c r="AC6956"/>
      <c r="AD6956"/>
      <c r="AE6956"/>
      <c r="AF6956"/>
      <c r="AG6956"/>
      <c r="AH6956"/>
      <c r="AI6956"/>
      <c r="AJ6956"/>
      <c r="AK6956"/>
      <c r="AL6956"/>
      <c r="AM6956"/>
      <c r="AN6956"/>
      <c r="AO6956"/>
      <c r="AP6956"/>
      <c r="AQ6956"/>
      <c r="AR6956"/>
      <c r="AS6956"/>
      <c r="AT6956"/>
      <c r="AU6956"/>
      <c r="AV6956"/>
      <c r="AW6956"/>
      <c r="AX6956"/>
      <c r="AY6956"/>
      <c r="AZ6956"/>
      <c r="BA6956"/>
      <c r="BB6956"/>
      <c r="BC6956"/>
      <c r="BD6956"/>
      <c r="BE6956"/>
      <c r="BF6956"/>
      <c r="BG6956"/>
      <c r="BH6956"/>
      <c r="BI6956"/>
      <c r="BJ6956"/>
      <c r="BK6956"/>
      <c r="BL6956"/>
      <c r="BM6956"/>
      <c r="BN6956"/>
      <c r="BO6956"/>
      <c r="BP6956"/>
      <c r="BQ6956"/>
      <c r="BR6956"/>
      <c r="BS6956"/>
      <c r="BT6956"/>
      <c r="BU6956"/>
      <c r="BV6956"/>
      <c r="BW6956"/>
      <c r="BX6956"/>
      <c r="BY6956"/>
      <c r="BZ6956"/>
      <c r="CA6956"/>
      <c r="CB6956"/>
      <c r="CC6956"/>
      <c r="CD6956"/>
      <c r="CE6956"/>
      <c r="CF6956"/>
      <c r="CG6956"/>
      <c r="CH6956"/>
      <c r="CI6956"/>
      <c r="CJ6956"/>
      <c r="CK6956"/>
      <c r="CL6956"/>
      <c r="CM6956"/>
      <c r="CN6956"/>
      <c r="CO6956"/>
      <c r="CP6956"/>
      <c r="CQ6956"/>
      <c r="CR6956"/>
      <c r="CS6956"/>
      <c r="CT6956"/>
      <c r="CU6956"/>
      <c r="CV6956"/>
    </row>
    <row r="6957" spans="10:100" x14ac:dyDescent="0.25">
      <c r="J6957"/>
      <c r="K6957"/>
      <c r="L6957"/>
      <c r="M6957"/>
      <c r="N6957"/>
      <c r="O6957"/>
      <c r="P6957"/>
      <c r="Q6957"/>
      <c r="R6957"/>
      <c r="S6957"/>
      <c r="T6957"/>
      <c r="U6957"/>
      <c r="V6957"/>
      <c r="W6957"/>
      <c r="X6957"/>
      <c r="Y6957"/>
      <c r="Z6957"/>
      <c r="AA6957"/>
      <c r="AB6957"/>
      <c r="AC6957"/>
      <c r="AD6957"/>
      <c r="AE6957"/>
      <c r="AF6957"/>
      <c r="AG6957"/>
      <c r="AH6957"/>
      <c r="AI6957"/>
      <c r="AJ6957"/>
      <c r="AK6957"/>
      <c r="AL6957"/>
      <c r="AM6957"/>
      <c r="AN6957"/>
      <c r="AO6957"/>
      <c r="AP6957"/>
      <c r="AQ6957"/>
      <c r="AR6957"/>
      <c r="AS6957"/>
      <c r="AT6957"/>
      <c r="AU6957"/>
      <c r="AV6957"/>
      <c r="AW6957"/>
      <c r="AX6957"/>
      <c r="AY6957"/>
      <c r="AZ6957"/>
      <c r="BA6957"/>
      <c r="BB6957"/>
      <c r="BC6957"/>
      <c r="BD6957"/>
      <c r="BE6957"/>
      <c r="BF6957"/>
      <c r="BG6957"/>
      <c r="BH6957"/>
      <c r="BI6957"/>
      <c r="BJ6957"/>
      <c r="BK6957"/>
      <c r="BL6957"/>
      <c r="BM6957"/>
      <c r="BN6957"/>
      <c r="BO6957"/>
      <c r="BP6957"/>
      <c r="BQ6957"/>
      <c r="BR6957"/>
      <c r="BS6957"/>
      <c r="BT6957"/>
      <c r="BU6957"/>
      <c r="BV6957"/>
      <c r="BW6957"/>
      <c r="BX6957"/>
      <c r="BY6957"/>
      <c r="BZ6957"/>
      <c r="CA6957"/>
      <c r="CB6957"/>
      <c r="CC6957"/>
      <c r="CD6957"/>
      <c r="CE6957"/>
      <c r="CF6957"/>
      <c r="CG6957"/>
      <c r="CH6957"/>
      <c r="CI6957"/>
      <c r="CJ6957"/>
      <c r="CK6957"/>
      <c r="CL6957"/>
      <c r="CM6957"/>
      <c r="CN6957"/>
      <c r="CO6957"/>
      <c r="CP6957"/>
      <c r="CQ6957"/>
      <c r="CR6957"/>
      <c r="CS6957"/>
      <c r="CT6957"/>
      <c r="CU6957"/>
      <c r="CV6957"/>
    </row>
    <row r="6958" spans="10:100" x14ac:dyDescent="0.25">
      <c r="J6958"/>
      <c r="K6958"/>
      <c r="L6958"/>
      <c r="M6958"/>
      <c r="N6958"/>
      <c r="O6958"/>
      <c r="P6958"/>
      <c r="Q6958"/>
      <c r="R6958"/>
      <c r="S6958"/>
      <c r="T6958"/>
      <c r="U6958"/>
      <c r="V6958"/>
      <c r="W6958"/>
      <c r="X6958"/>
      <c r="Y6958"/>
      <c r="Z6958"/>
      <c r="AA6958"/>
      <c r="AB6958"/>
      <c r="AC6958"/>
      <c r="AD6958"/>
      <c r="AE6958"/>
      <c r="AF6958"/>
      <c r="AG6958"/>
      <c r="AH6958"/>
      <c r="AI6958"/>
      <c r="AJ6958"/>
      <c r="AK6958"/>
      <c r="AL6958"/>
      <c r="AM6958"/>
      <c r="AN6958"/>
      <c r="AO6958"/>
      <c r="AP6958"/>
      <c r="AQ6958"/>
      <c r="AR6958"/>
      <c r="AS6958"/>
      <c r="AT6958"/>
      <c r="AU6958"/>
      <c r="AV6958"/>
      <c r="AW6958"/>
      <c r="AX6958"/>
      <c r="AY6958"/>
      <c r="AZ6958"/>
      <c r="BA6958"/>
      <c r="BB6958"/>
      <c r="BC6958"/>
      <c r="BD6958"/>
      <c r="BE6958"/>
      <c r="BF6958"/>
      <c r="BG6958"/>
      <c r="BH6958"/>
      <c r="BI6958"/>
      <c r="BJ6958"/>
      <c r="BK6958"/>
      <c r="BL6958"/>
      <c r="BM6958"/>
      <c r="BN6958"/>
      <c r="BO6958"/>
      <c r="BP6958"/>
      <c r="BQ6958"/>
      <c r="BR6958"/>
      <c r="BS6958"/>
      <c r="BT6958"/>
      <c r="BU6958"/>
      <c r="BV6958"/>
      <c r="BW6958"/>
      <c r="BX6958"/>
      <c r="BY6958"/>
      <c r="BZ6958"/>
      <c r="CA6958"/>
      <c r="CB6958"/>
      <c r="CC6958"/>
      <c r="CD6958"/>
      <c r="CE6958"/>
      <c r="CF6958"/>
      <c r="CG6958"/>
      <c r="CH6958"/>
      <c r="CI6958"/>
      <c r="CJ6958"/>
      <c r="CK6958"/>
      <c r="CL6958"/>
      <c r="CM6958"/>
      <c r="CN6958"/>
      <c r="CO6958"/>
      <c r="CP6958"/>
      <c r="CQ6958"/>
      <c r="CR6958"/>
      <c r="CS6958"/>
      <c r="CT6958"/>
      <c r="CU6958"/>
      <c r="CV6958"/>
    </row>
    <row r="6959" spans="10:100" x14ac:dyDescent="0.25">
      <c r="J6959"/>
      <c r="K6959"/>
      <c r="L6959"/>
      <c r="M6959"/>
      <c r="N6959"/>
      <c r="O6959"/>
      <c r="P6959"/>
      <c r="Q6959"/>
      <c r="R6959"/>
      <c r="S6959"/>
      <c r="T6959"/>
      <c r="U6959"/>
      <c r="V6959"/>
      <c r="W6959"/>
      <c r="X6959"/>
      <c r="Y6959"/>
      <c r="Z6959"/>
      <c r="AA6959"/>
      <c r="AB6959"/>
      <c r="AC6959"/>
      <c r="AD6959"/>
      <c r="AE6959"/>
      <c r="AF6959"/>
      <c r="AG6959"/>
      <c r="AH6959"/>
      <c r="AI6959"/>
      <c r="AJ6959"/>
      <c r="AK6959"/>
      <c r="AL6959"/>
      <c r="AM6959"/>
      <c r="AN6959"/>
      <c r="AO6959"/>
      <c r="AP6959"/>
      <c r="AQ6959"/>
      <c r="AR6959"/>
      <c r="AS6959"/>
      <c r="AT6959"/>
      <c r="AU6959"/>
      <c r="AV6959"/>
      <c r="AW6959"/>
      <c r="AX6959"/>
      <c r="AY6959"/>
      <c r="AZ6959"/>
      <c r="BA6959"/>
      <c r="BB6959"/>
      <c r="BC6959"/>
      <c r="BD6959"/>
      <c r="BE6959"/>
      <c r="BF6959"/>
      <c r="BG6959"/>
      <c r="BH6959"/>
      <c r="BI6959"/>
      <c r="BJ6959"/>
      <c r="BK6959"/>
      <c r="BL6959"/>
      <c r="BM6959"/>
      <c r="BN6959"/>
      <c r="BO6959"/>
      <c r="BP6959"/>
      <c r="BQ6959"/>
      <c r="BR6959"/>
      <c r="BS6959"/>
      <c r="BT6959"/>
      <c r="BU6959"/>
      <c r="BV6959"/>
      <c r="BW6959"/>
      <c r="BX6959"/>
      <c r="BY6959"/>
      <c r="BZ6959"/>
      <c r="CA6959"/>
      <c r="CB6959"/>
      <c r="CC6959"/>
      <c r="CD6959"/>
      <c r="CE6959"/>
      <c r="CF6959"/>
      <c r="CG6959"/>
      <c r="CH6959"/>
      <c r="CI6959"/>
      <c r="CJ6959"/>
      <c r="CK6959"/>
      <c r="CL6959"/>
      <c r="CM6959"/>
      <c r="CN6959"/>
      <c r="CO6959"/>
      <c r="CP6959"/>
      <c r="CQ6959"/>
      <c r="CR6959"/>
      <c r="CS6959"/>
      <c r="CT6959"/>
      <c r="CU6959"/>
      <c r="CV6959"/>
    </row>
    <row r="6960" spans="10:100" x14ac:dyDescent="0.25">
      <c r="J6960"/>
      <c r="K6960"/>
      <c r="L6960"/>
      <c r="M6960"/>
      <c r="N6960"/>
      <c r="O6960"/>
      <c r="P6960"/>
      <c r="Q6960"/>
      <c r="R6960"/>
      <c r="S6960"/>
      <c r="T6960"/>
      <c r="U6960"/>
      <c r="V6960"/>
      <c r="W6960"/>
      <c r="X6960"/>
      <c r="Y6960"/>
      <c r="Z6960"/>
      <c r="AA6960"/>
      <c r="AB6960"/>
      <c r="AC6960"/>
      <c r="AD6960"/>
      <c r="AE6960"/>
      <c r="AF6960"/>
      <c r="AG6960"/>
      <c r="AH6960"/>
      <c r="AI6960"/>
      <c r="AJ6960"/>
      <c r="AK6960"/>
      <c r="AL6960"/>
      <c r="AM6960"/>
      <c r="AN6960"/>
      <c r="AO6960"/>
      <c r="AP6960"/>
      <c r="AQ6960"/>
      <c r="AR6960"/>
      <c r="AS6960"/>
      <c r="AT6960"/>
      <c r="AU6960"/>
      <c r="AV6960"/>
      <c r="AW6960"/>
      <c r="AX6960"/>
      <c r="AY6960"/>
      <c r="AZ6960"/>
      <c r="BA6960"/>
      <c r="BB6960"/>
      <c r="BC6960"/>
      <c r="BD6960"/>
      <c r="BE6960"/>
      <c r="BF6960"/>
      <c r="BG6960"/>
      <c r="BH6960"/>
      <c r="BI6960"/>
      <c r="BJ6960"/>
      <c r="BK6960"/>
      <c r="BL6960"/>
      <c r="BM6960"/>
      <c r="BN6960"/>
      <c r="BO6960"/>
      <c r="BP6960"/>
      <c r="BQ6960"/>
      <c r="BR6960"/>
      <c r="BS6960"/>
      <c r="BT6960"/>
      <c r="BU6960"/>
      <c r="BV6960"/>
      <c r="BW6960"/>
      <c r="BX6960"/>
      <c r="BY6960"/>
      <c r="BZ6960"/>
      <c r="CA6960"/>
      <c r="CB6960"/>
      <c r="CC6960"/>
      <c r="CD6960"/>
      <c r="CE6960"/>
      <c r="CF6960"/>
      <c r="CG6960"/>
      <c r="CH6960"/>
      <c r="CI6960"/>
      <c r="CJ6960"/>
      <c r="CK6960"/>
      <c r="CL6960"/>
      <c r="CM6960"/>
      <c r="CN6960"/>
      <c r="CO6960"/>
      <c r="CP6960"/>
      <c r="CQ6960"/>
      <c r="CR6960"/>
      <c r="CS6960"/>
      <c r="CT6960"/>
      <c r="CU6960"/>
      <c r="CV6960"/>
    </row>
    <row r="6961" spans="10:100" x14ac:dyDescent="0.25">
      <c r="J6961"/>
      <c r="K6961"/>
      <c r="L6961"/>
      <c r="M6961"/>
      <c r="N6961"/>
      <c r="O6961"/>
      <c r="P6961"/>
      <c r="Q6961"/>
      <c r="R6961"/>
      <c r="S6961"/>
      <c r="T6961"/>
      <c r="U6961"/>
      <c r="V6961"/>
      <c r="W6961"/>
      <c r="X6961"/>
      <c r="Y6961"/>
      <c r="Z6961"/>
      <c r="AA6961"/>
      <c r="AB6961"/>
      <c r="AC6961"/>
      <c r="AD6961"/>
      <c r="AE6961"/>
      <c r="AF6961"/>
      <c r="AG6961"/>
      <c r="AH6961"/>
      <c r="AI6961"/>
      <c r="AJ6961"/>
      <c r="AK6961"/>
      <c r="AL6961"/>
      <c r="AM6961"/>
      <c r="AN6961"/>
      <c r="AO6961"/>
      <c r="AP6961"/>
      <c r="AQ6961"/>
      <c r="AR6961"/>
      <c r="AS6961"/>
      <c r="AT6961"/>
      <c r="AU6961"/>
      <c r="AV6961"/>
      <c r="AW6961"/>
      <c r="AX6961"/>
      <c r="AY6961"/>
      <c r="AZ6961"/>
      <c r="BA6961"/>
      <c r="BB6961"/>
      <c r="BC6961"/>
      <c r="BD6961"/>
      <c r="BE6961"/>
      <c r="BF6961"/>
      <c r="BG6961"/>
      <c r="BH6961"/>
      <c r="BI6961"/>
      <c r="BJ6961"/>
      <c r="BK6961"/>
      <c r="BL6961"/>
      <c r="BM6961"/>
      <c r="BN6961"/>
      <c r="BO6961"/>
      <c r="BP6961"/>
      <c r="BQ6961"/>
      <c r="BR6961"/>
      <c r="BS6961"/>
      <c r="BT6961"/>
      <c r="BU6961"/>
      <c r="BV6961"/>
      <c r="BW6961"/>
      <c r="BX6961"/>
      <c r="BY6961"/>
      <c r="BZ6961"/>
      <c r="CA6961"/>
      <c r="CB6961"/>
      <c r="CC6961"/>
      <c r="CD6961"/>
      <c r="CE6961"/>
      <c r="CF6961"/>
      <c r="CG6961"/>
      <c r="CH6961"/>
      <c r="CI6961"/>
      <c r="CJ6961"/>
      <c r="CK6961"/>
      <c r="CL6961"/>
      <c r="CM6961"/>
      <c r="CN6961"/>
      <c r="CO6961"/>
      <c r="CP6961"/>
      <c r="CQ6961"/>
      <c r="CR6961"/>
      <c r="CS6961"/>
      <c r="CT6961"/>
      <c r="CU6961"/>
      <c r="CV6961"/>
    </row>
    <row r="6962" spans="10:100" x14ac:dyDescent="0.25">
      <c r="J6962"/>
      <c r="K6962"/>
      <c r="L6962"/>
      <c r="M6962"/>
      <c r="N6962"/>
      <c r="O6962"/>
      <c r="P6962"/>
      <c r="Q6962"/>
      <c r="R6962"/>
      <c r="S6962"/>
      <c r="T6962"/>
      <c r="U6962"/>
      <c r="V6962"/>
      <c r="W6962"/>
      <c r="X6962"/>
      <c r="Y6962"/>
      <c r="Z6962"/>
      <c r="AA6962"/>
      <c r="AB6962"/>
      <c r="AC6962"/>
      <c r="AD6962"/>
      <c r="AE6962"/>
      <c r="AF6962"/>
      <c r="AG6962"/>
      <c r="AH6962"/>
      <c r="AI6962"/>
      <c r="AJ6962"/>
      <c r="AK6962"/>
      <c r="AL6962"/>
      <c r="AM6962"/>
      <c r="AN6962"/>
      <c r="AO6962"/>
      <c r="AP6962"/>
      <c r="AQ6962"/>
      <c r="AR6962"/>
      <c r="AS6962"/>
      <c r="AT6962"/>
      <c r="AU6962"/>
      <c r="AV6962"/>
      <c r="AW6962"/>
      <c r="AX6962"/>
      <c r="AY6962"/>
      <c r="AZ6962"/>
      <c r="BA6962"/>
      <c r="BB6962"/>
      <c r="BC6962"/>
      <c r="BD6962"/>
      <c r="BE6962"/>
      <c r="BF6962"/>
      <c r="BG6962"/>
      <c r="BH6962"/>
      <c r="BI6962"/>
      <c r="BJ6962"/>
      <c r="BK6962"/>
      <c r="BL6962"/>
      <c r="BM6962"/>
      <c r="BN6962"/>
      <c r="BO6962"/>
      <c r="BP6962"/>
      <c r="BQ6962"/>
      <c r="BR6962"/>
      <c r="BS6962"/>
      <c r="BT6962"/>
      <c r="BU6962"/>
      <c r="BV6962"/>
      <c r="BW6962"/>
      <c r="BX6962"/>
      <c r="BY6962"/>
      <c r="BZ6962"/>
      <c r="CA6962"/>
      <c r="CB6962"/>
      <c r="CC6962"/>
      <c r="CD6962"/>
      <c r="CE6962"/>
      <c r="CF6962"/>
      <c r="CG6962"/>
      <c r="CH6962"/>
      <c r="CI6962"/>
      <c r="CJ6962"/>
      <c r="CK6962"/>
      <c r="CL6962"/>
      <c r="CM6962"/>
      <c r="CN6962"/>
      <c r="CO6962"/>
      <c r="CP6962"/>
      <c r="CQ6962"/>
      <c r="CR6962"/>
      <c r="CS6962"/>
      <c r="CT6962"/>
      <c r="CU6962"/>
      <c r="CV6962"/>
    </row>
    <row r="6963" spans="10:100" x14ac:dyDescent="0.25">
      <c r="J6963"/>
      <c r="K6963"/>
      <c r="L6963"/>
      <c r="M6963"/>
      <c r="N6963"/>
      <c r="O6963"/>
      <c r="P6963"/>
      <c r="Q6963"/>
      <c r="R6963"/>
      <c r="S6963"/>
      <c r="T6963"/>
      <c r="U6963"/>
      <c r="V6963"/>
      <c r="W6963"/>
      <c r="X6963"/>
      <c r="Y6963"/>
      <c r="Z6963"/>
      <c r="AA6963"/>
      <c r="AB6963"/>
      <c r="AC6963"/>
      <c r="AD6963"/>
      <c r="AE6963"/>
      <c r="AF6963"/>
      <c r="AG6963"/>
      <c r="AH6963"/>
      <c r="AI6963"/>
      <c r="AJ6963"/>
      <c r="AK6963"/>
      <c r="AL6963"/>
      <c r="AM6963"/>
      <c r="AN6963"/>
      <c r="AO6963"/>
      <c r="AP6963"/>
      <c r="AQ6963"/>
      <c r="AR6963"/>
      <c r="AS6963"/>
      <c r="AT6963"/>
      <c r="AU6963"/>
      <c r="AV6963"/>
      <c r="AW6963"/>
      <c r="AX6963"/>
      <c r="AY6963"/>
      <c r="AZ6963"/>
      <c r="BA6963"/>
      <c r="BB6963"/>
      <c r="BC6963"/>
      <c r="BD6963"/>
      <c r="BE6963"/>
      <c r="BF6963"/>
      <c r="BG6963"/>
      <c r="BH6963"/>
      <c r="BI6963"/>
      <c r="BJ6963"/>
      <c r="BK6963"/>
      <c r="BL6963"/>
      <c r="BM6963"/>
      <c r="BN6963"/>
      <c r="BO6963"/>
      <c r="BP6963"/>
      <c r="BQ6963"/>
      <c r="BR6963"/>
      <c r="BS6963"/>
      <c r="BT6963"/>
      <c r="BU6963"/>
      <c r="BV6963"/>
      <c r="BW6963"/>
      <c r="BX6963"/>
      <c r="BY6963"/>
      <c r="BZ6963"/>
      <c r="CA6963"/>
      <c r="CB6963"/>
      <c r="CC6963"/>
      <c r="CD6963"/>
      <c r="CE6963"/>
      <c r="CF6963"/>
      <c r="CG6963"/>
      <c r="CH6963"/>
      <c r="CI6963"/>
      <c r="CJ6963"/>
      <c r="CK6963"/>
      <c r="CL6963"/>
      <c r="CM6963"/>
      <c r="CN6963"/>
      <c r="CO6963"/>
      <c r="CP6963"/>
      <c r="CQ6963"/>
      <c r="CR6963"/>
      <c r="CS6963"/>
      <c r="CT6963"/>
      <c r="CU6963"/>
      <c r="CV6963"/>
    </row>
    <row r="6964" spans="10:100" x14ac:dyDescent="0.25">
      <c r="J6964"/>
      <c r="K6964"/>
      <c r="L6964"/>
      <c r="M6964"/>
      <c r="N6964"/>
      <c r="O6964"/>
      <c r="P6964"/>
      <c r="Q6964"/>
      <c r="R6964"/>
      <c r="S6964"/>
      <c r="T6964"/>
      <c r="U6964"/>
      <c r="V6964"/>
      <c r="W6964"/>
      <c r="X6964"/>
      <c r="Y6964"/>
      <c r="Z6964"/>
      <c r="AA6964"/>
      <c r="AB6964"/>
      <c r="AC6964"/>
      <c r="AD6964"/>
      <c r="AE6964"/>
      <c r="AF6964"/>
      <c r="AG6964"/>
      <c r="AH6964"/>
      <c r="AI6964"/>
      <c r="AJ6964"/>
      <c r="AK6964"/>
      <c r="AL6964"/>
      <c r="AM6964"/>
      <c r="AN6964"/>
      <c r="AO6964"/>
      <c r="AP6964"/>
      <c r="AQ6964"/>
      <c r="AR6964"/>
      <c r="AS6964"/>
      <c r="AT6964"/>
      <c r="AU6964"/>
      <c r="AV6964"/>
      <c r="AW6964"/>
      <c r="AX6964"/>
      <c r="AY6964"/>
      <c r="AZ6964"/>
      <c r="BA6964"/>
      <c r="BB6964"/>
      <c r="BC6964"/>
      <c r="BD6964"/>
      <c r="BE6964"/>
      <c r="BF6964"/>
      <c r="BG6964"/>
      <c r="BH6964"/>
      <c r="BI6964"/>
      <c r="BJ6964"/>
      <c r="BK6964"/>
      <c r="BL6964"/>
      <c r="BM6964"/>
      <c r="BN6964"/>
      <c r="BO6964"/>
      <c r="BP6964"/>
      <c r="BQ6964"/>
      <c r="BR6964"/>
      <c r="BS6964"/>
      <c r="BT6964"/>
      <c r="BU6964"/>
      <c r="BV6964"/>
      <c r="BW6964"/>
      <c r="BX6964"/>
      <c r="BY6964"/>
      <c r="BZ6964"/>
      <c r="CA6964"/>
      <c r="CB6964"/>
      <c r="CC6964"/>
      <c r="CD6964"/>
      <c r="CE6964"/>
      <c r="CF6964"/>
      <c r="CG6964"/>
      <c r="CH6964"/>
      <c r="CI6964"/>
      <c r="CJ6964"/>
      <c r="CK6964"/>
      <c r="CL6964"/>
      <c r="CM6964"/>
      <c r="CN6964"/>
      <c r="CO6964"/>
      <c r="CP6964"/>
      <c r="CQ6964"/>
      <c r="CR6964"/>
      <c r="CS6964"/>
      <c r="CT6964"/>
      <c r="CU6964"/>
      <c r="CV6964"/>
    </row>
    <row r="6965" spans="10:100" x14ac:dyDescent="0.25">
      <c r="J6965"/>
      <c r="K6965"/>
      <c r="L6965"/>
      <c r="M6965"/>
      <c r="N6965"/>
      <c r="O6965"/>
      <c r="P6965"/>
      <c r="Q6965"/>
      <c r="R6965"/>
      <c r="S6965"/>
      <c r="T6965"/>
      <c r="U6965"/>
      <c r="V6965"/>
      <c r="W6965"/>
      <c r="X6965"/>
      <c r="Y6965"/>
      <c r="Z6965"/>
      <c r="AA6965"/>
      <c r="AB6965"/>
      <c r="AC6965"/>
      <c r="AD6965"/>
      <c r="AE6965"/>
      <c r="AF6965"/>
      <c r="AG6965"/>
      <c r="AH6965"/>
      <c r="AI6965"/>
      <c r="AJ6965"/>
      <c r="AK6965"/>
      <c r="AL6965"/>
      <c r="AM6965"/>
      <c r="AN6965"/>
      <c r="AO6965"/>
      <c r="AP6965"/>
      <c r="AQ6965"/>
      <c r="AR6965"/>
      <c r="AS6965"/>
      <c r="AT6965"/>
      <c r="AU6965"/>
      <c r="AV6965"/>
      <c r="AW6965"/>
      <c r="AX6965"/>
      <c r="AY6965"/>
      <c r="AZ6965"/>
      <c r="BA6965"/>
      <c r="BB6965"/>
      <c r="BC6965"/>
      <c r="BD6965"/>
      <c r="BE6965"/>
      <c r="BF6965"/>
      <c r="BG6965"/>
      <c r="BH6965"/>
      <c r="BI6965"/>
      <c r="BJ6965"/>
      <c r="BK6965"/>
      <c r="BL6965"/>
      <c r="BM6965"/>
      <c r="BN6965"/>
      <c r="BO6965"/>
      <c r="BP6965"/>
      <c r="BQ6965"/>
      <c r="BR6965"/>
      <c r="BS6965"/>
      <c r="BT6965"/>
      <c r="BU6965"/>
      <c r="BV6965"/>
      <c r="BW6965"/>
      <c r="BX6965"/>
      <c r="BY6965"/>
      <c r="BZ6965"/>
      <c r="CA6965"/>
      <c r="CB6965"/>
      <c r="CC6965"/>
      <c r="CD6965"/>
      <c r="CE6965"/>
      <c r="CF6965"/>
      <c r="CG6965"/>
      <c r="CH6965"/>
      <c r="CI6965"/>
      <c r="CJ6965"/>
      <c r="CK6965"/>
      <c r="CL6965"/>
      <c r="CM6965"/>
      <c r="CN6965"/>
      <c r="CO6965"/>
      <c r="CP6965"/>
      <c r="CQ6965"/>
      <c r="CR6965"/>
      <c r="CS6965"/>
      <c r="CT6965"/>
      <c r="CU6965"/>
      <c r="CV6965"/>
    </row>
    <row r="6966" spans="10:100" x14ac:dyDescent="0.25">
      <c r="J6966"/>
      <c r="K6966"/>
      <c r="L6966"/>
      <c r="M6966"/>
      <c r="N6966"/>
      <c r="O6966"/>
      <c r="P6966"/>
      <c r="Q6966"/>
      <c r="R6966"/>
      <c r="S6966"/>
      <c r="T6966"/>
      <c r="U6966"/>
      <c r="V6966"/>
      <c r="W6966"/>
      <c r="X6966"/>
      <c r="Y6966"/>
      <c r="Z6966"/>
      <c r="AA6966"/>
      <c r="AB6966"/>
      <c r="AC6966"/>
      <c r="AD6966"/>
      <c r="AE6966"/>
      <c r="AF6966"/>
      <c r="AG6966"/>
      <c r="AH6966"/>
      <c r="AI6966"/>
      <c r="AJ6966"/>
      <c r="AK6966"/>
      <c r="AL6966"/>
      <c r="AM6966"/>
      <c r="AN6966"/>
      <c r="AO6966"/>
      <c r="AP6966"/>
      <c r="AQ6966"/>
      <c r="AR6966"/>
      <c r="AS6966"/>
      <c r="AT6966"/>
      <c r="AU6966"/>
      <c r="AV6966"/>
      <c r="AW6966"/>
      <c r="AX6966"/>
      <c r="AY6966"/>
      <c r="AZ6966"/>
      <c r="BA6966"/>
      <c r="BB6966"/>
      <c r="BC6966"/>
      <c r="BD6966"/>
      <c r="BE6966"/>
      <c r="BF6966"/>
      <c r="BG6966"/>
      <c r="BH6966"/>
      <c r="BI6966"/>
      <c r="BJ6966"/>
      <c r="BK6966"/>
      <c r="BL6966"/>
      <c r="BM6966"/>
      <c r="BN6966"/>
      <c r="BO6966"/>
      <c r="BP6966"/>
      <c r="BQ6966"/>
      <c r="BR6966"/>
      <c r="BS6966"/>
      <c r="BT6966"/>
      <c r="BU6966"/>
      <c r="BV6966"/>
      <c r="BW6966"/>
      <c r="BX6966"/>
      <c r="BY6966"/>
      <c r="BZ6966"/>
      <c r="CA6966"/>
      <c r="CB6966"/>
      <c r="CC6966"/>
      <c r="CD6966"/>
      <c r="CE6966"/>
      <c r="CF6966"/>
      <c r="CG6966"/>
      <c r="CH6966"/>
      <c r="CI6966"/>
      <c r="CJ6966"/>
      <c r="CK6966"/>
      <c r="CL6966"/>
      <c r="CM6966"/>
      <c r="CN6966"/>
      <c r="CO6966"/>
      <c r="CP6966"/>
      <c r="CQ6966"/>
      <c r="CR6966"/>
      <c r="CS6966"/>
      <c r="CT6966"/>
      <c r="CU6966"/>
      <c r="CV6966"/>
    </row>
    <row r="6967" spans="10:100" x14ac:dyDescent="0.25">
      <c r="J6967"/>
      <c r="K6967"/>
      <c r="L6967"/>
      <c r="M6967"/>
      <c r="N6967"/>
      <c r="O6967"/>
      <c r="P6967"/>
      <c r="Q6967"/>
      <c r="R6967"/>
      <c r="S6967"/>
      <c r="T6967"/>
      <c r="U6967"/>
      <c r="V6967"/>
      <c r="W6967"/>
      <c r="X6967"/>
      <c r="Y6967"/>
      <c r="Z6967"/>
      <c r="AA6967"/>
      <c r="AB6967"/>
      <c r="AC6967"/>
      <c r="AD6967"/>
      <c r="AE6967"/>
      <c r="AF6967"/>
      <c r="AG6967"/>
      <c r="AH6967"/>
      <c r="AI6967"/>
      <c r="AJ6967"/>
      <c r="AK6967"/>
      <c r="AL6967"/>
      <c r="AM6967"/>
      <c r="AN6967"/>
      <c r="AO6967"/>
      <c r="AP6967"/>
      <c r="AQ6967"/>
      <c r="AR6967"/>
      <c r="AS6967"/>
      <c r="AT6967"/>
      <c r="AU6967"/>
      <c r="AV6967"/>
      <c r="AW6967"/>
      <c r="AX6967"/>
      <c r="AY6967"/>
      <c r="AZ6967"/>
      <c r="BA6967"/>
      <c r="BB6967"/>
      <c r="BC6967"/>
      <c r="BD6967"/>
      <c r="BE6967"/>
      <c r="BF6967"/>
      <c r="BG6967"/>
      <c r="BH6967"/>
      <c r="BI6967"/>
      <c r="BJ6967"/>
      <c r="BK6967"/>
      <c r="BL6967"/>
      <c r="BM6967"/>
      <c r="BN6967"/>
      <c r="BO6967"/>
      <c r="BP6967"/>
      <c r="BQ6967"/>
      <c r="BR6967"/>
      <c r="BS6967"/>
      <c r="BT6967"/>
      <c r="BU6967"/>
      <c r="BV6967"/>
      <c r="BW6967"/>
      <c r="BX6967"/>
      <c r="BY6967"/>
      <c r="BZ6967"/>
      <c r="CA6967"/>
      <c r="CB6967"/>
      <c r="CC6967"/>
      <c r="CD6967"/>
      <c r="CE6967"/>
      <c r="CF6967"/>
      <c r="CG6967"/>
      <c r="CH6967"/>
      <c r="CI6967"/>
      <c r="CJ6967"/>
      <c r="CK6967"/>
      <c r="CL6967"/>
      <c r="CM6967"/>
      <c r="CN6967"/>
      <c r="CO6967"/>
      <c r="CP6967"/>
      <c r="CQ6967"/>
      <c r="CR6967"/>
      <c r="CS6967"/>
      <c r="CT6967"/>
      <c r="CU6967"/>
      <c r="CV6967"/>
    </row>
    <row r="6968" spans="10:100" x14ac:dyDescent="0.25">
      <c r="J6968"/>
      <c r="K6968"/>
      <c r="L6968"/>
      <c r="M6968"/>
      <c r="N6968"/>
      <c r="O6968"/>
      <c r="P6968"/>
      <c r="Q6968"/>
      <c r="R6968"/>
      <c r="S6968"/>
      <c r="T6968"/>
      <c r="U6968"/>
      <c r="V6968"/>
      <c r="W6968"/>
      <c r="X6968"/>
      <c r="Y6968"/>
      <c r="Z6968"/>
      <c r="AA6968"/>
      <c r="AB6968"/>
      <c r="AC6968"/>
      <c r="AD6968"/>
      <c r="AE6968"/>
      <c r="AF6968"/>
      <c r="AG6968"/>
      <c r="AH6968"/>
      <c r="AI6968"/>
      <c r="AJ6968"/>
      <c r="AK6968"/>
      <c r="AL6968"/>
      <c r="AM6968"/>
      <c r="AN6968"/>
      <c r="AO6968"/>
      <c r="AP6968"/>
      <c r="AQ6968"/>
      <c r="AR6968"/>
      <c r="AS6968"/>
      <c r="AT6968"/>
      <c r="AU6968"/>
      <c r="AV6968"/>
      <c r="AW6968"/>
      <c r="AX6968"/>
      <c r="AY6968"/>
      <c r="AZ6968"/>
      <c r="BA6968"/>
      <c r="BB6968"/>
      <c r="BC6968"/>
      <c r="BD6968"/>
      <c r="BE6968"/>
      <c r="BF6968"/>
      <c r="BG6968"/>
      <c r="BH6968"/>
      <c r="BI6968"/>
      <c r="BJ6968"/>
      <c r="BK6968"/>
      <c r="BL6968"/>
      <c r="BM6968"/>
      <c r="BN6968"/>
      <c r="BO6968"/>
      <c r="BP6968"/>
      <c r="BQ6968"/>
      <c r="BR6968"/>
      <c r="BS6968"/>
      <c r="BT6968"/>
      <c r="BU6968"/>
      <c r="BV6968"/>
      <c r="BW6968"/>
      <c r="BX6968"/>
      <c r="BY6968"/>
      <c r="BZ6968"/>
      <c r="CA6968"/>
      <c r="CB6968"/>
      <c r="CC6968"/>
      <c r="CD6968"/>
      <c r="CE6968"/>
      <c r="CF6968"/>
      <c r="CG6968"/>
      <c r="CH6968"/>
      <c r="CI6968"/>
      <c r="CJ6968"/>
      <c r="CK6968"/>
      <c r="CL6968"/>
      <c r="CM6968"/>
      <c r="CN6968"/>
      <c r="CO6968"/>
      <c r="CP6968"/>
      <c r="CQ6968"/>
      <c r="CR6968"/>
      <c r="CS6968"/>
      <c r="CT6968"/>
      <c r="CU6968"/>
      <c r="CV6968"/>
    </row>
    <row r="6969" spans="10:100" x14ac:dyDescent="0.25">
      <c r="J6969"/>
      <c r="K6969"/>
      <c r="L6969"/>
      <c r="M6969"/>
      <c r="N6969"/>
      <c r="O6969"/>
      <c r="P6969"/>
      <c r="Q6969"/>
      <c r="R6969"/>
      <c r="S6969"/>
      <c r="T6969"/>
      <c r="U6969"/>
      <c r="V6969"/>
      <c r="W6969"/>
      <c r="X6969"/>
      <c r="Y6969"/>
      <c r="Z6969"/>
      <c r="AA6969"/>
      <c r="AB6969"/>
      <c r="AC6969"/>
      <c r="AD6969"/>
      <c r="AE6969"/>
      <c r="AF6969"/>
      <c r="AG6969"/>
      <c r="AH6969"/>
      <c r="AI6969"/>
      <c r="AJ6969"/>
      <c r="AK6969"/>
      <c r="AL6969"/>
      <c r="AM6969"/>
      <c r="AN6969"/>
      <c r="AO6969"/>
      <c r="AP6969"/>
      <c r="AQ6969"/>
      <c r="AR6969"/>
      <c r="AS6969"/>
      <c r="AT6969"/>
      <c r="AU6969"/>
      <c r="AV6969"/>
      <c r="AW6969"/>
      <c r="AX6969"/>
      <c r="AY6969"/>
      <c r="AZ6969"/>
      <c r="BA6969"/>
      <c r="BB6969"/>
      <c r="BC6969"/>
      <c r="BD6969"/>
      <c r="BE6969"/>
      <c r="BF6969"/>
      <c r="BG6969"/>
      <c r="BH6969"/>
      <c r="BI6969"/>
      <c r="BJ6969"/>
      <c r="BK6969"/>
      <c r="BL6969"/>
      <c r="BM6969"/>
      <c r="BN6969"/>
      <c r="BO6969"/>
      <c r="BP6969"/>
      <c r="BQ6969"/>
      <c r="BR6969"/>
      <c r="BS6969"/>
      <c r="BT6969"/>
      <c r="BU6969"/>
      <c r="BV6969"/>
      <c r="BW6969"/>
      <c r="BX6969"/>
      <c r="BY6969"/>
      <c r="BZ6969"/>
      <c r="CA6969"/>
      <c r="CB6969"/>
      <c r="CC6969"/>
      <c r="CD6969"/>
      <c r="CE6969"/>
      <c r="CF6969"/>
      <c r="CG6969"/>
      <c r="CH6969"/>
      <c r="CI6969"/>
      <c r="CJ6969"/>
      <c r="CK6969"/>
      <c r="CL6969"/>
      <c r="CM6969"/>
      <c r="CN6969"/>
      <c r="CO6969"/>
      <c r="CP6969"/>
      <c r="CQ6969"/>
      <c r="CR6969"/>
      <c r="CS6969"/>
      <c r="CT6969"/>
      <c r="CU6969"/>
      <c r="CV6969"/>
    </row>
    <row r="6970" spans="10:100" x14ac:dyDescent="0.25">
      <c r="J6970"/>
      <c r="K6970"/>
      <c r="L6970"/>
      <c r="M6970"/>
      <c r="N6970"/>
      <c r="O6970"/>
      <c r="P6970"/>
      <c r="Q6970"/>
      <c r="R6970"/>
      <c r="S6970"/>
      <c r="T6970"/>
      <c r="U6970"/>
      <c r="V6970"/>
      <c r="W6970"/>
      <c r="X6970"/>
      <c r="Y6970"/>
      <c r="Z6970"/>
      <c r="AA6970"/>
      <c r="AB6970"/>
      <c r="AC6970"/>
      <c r="AD6970"/>
      <c r="AE6970"/>
      <c r="AF6970"/>
      <c r="AG6970"/>
      <c r="AH6970"/>
      <c r="AI6970"/>
      <c r="AJ6970"/>
      <c r="AK6970"/>
      <c r="AL6970"/>
      <c r="AM6970"/>
      <c r="AN6970"/>
      <c r="AO6970"/>
      <c r="AP6970"/>
      <c r="AQ6970"/>
      <c r="AR6970"/>
      <c r="AS6970"/>
      <c r="AT6970"/>
      <c r="AU6970"/>
      <c r="AV6970"/>
      <c r="AW6970"/>
      <c r="AX6970"/>
      <c r="AY6970"/>
      <c r="AZ6970"/>
      <c r="BA6970"/>
      <c r="BB6970"/>
      <c r="BC6970"/>
      <c r="BD6970"/>
      <c r="BE6970"/>
      <c r="BF6970"/>
      <c r="BG6970"/>
      <c r="BH6970"/>
      <c r="BI6970"/>
      <c r="BJ6970"/>
      <c r="BK6970"/>
      <c r="BL6970"/>
      <c r="BM6970"/>
      <c r="BN6970"/>
      <c r="BO6970"/>
      <c r="BP6970"/>
      <c r="BQ6970"/>
      <c r="BR6970"/>
      <c r="BS6970"/>
      <c r="BT6970"/>
      <c r="BU6970"/>
      <c r="BV6970"/>
      <c r="BW6970"/>
      <c r="BX6970"/>
      <c r="BY6970"/>
      <c r="BZ6970"/>
      <c r="CA6970"/>
      <c r="CB6970"/>
      <c r="CC6970"/>
      <c r="CD6970"/>
      <c r="CE6970"/>
      <c r="CF6970"/>
      <c r="CG6970"/>
      <c r="CH6970"/>
      <c r="CI6970"/>
      <c r="CJ6970"/>
      <c r="CK6970"/>
      <c r="CL6970"/>
      <c r="CM6970"/>
      <c r="CN6970"/>
      <c r="CO6970"/>
      <c r="CP6970"/>
      <c r="CQ6970"/>
      <c r="CR6970"/>
      <c r="CS6970"/>
      <c r="CT6970"/>
      <c r="CU6970"/>
      <c r="CV6970"/>
    </row>
    <row r="6971" spans="10:100" x14ac:dyDescent="0.25">
      <c r="J6971"/>
      <c r="K6971"/>
      <c r="L6971"/>
      <c r="M6971"/>
      <c r="N6971"/>
      <c r="O6971"/>
      <c r="P6971"/>
      <c r="Q6971"/>
      <c r="R6971"/>
      <c r="S6971"/>
      <c r="T6971"/>
      <c r="U6971"/>
      <c r="V6971"/>
      <c r="W6971"/>
      <c r="X6971"/>
      <c r="Y6971"/>
      <c r="Z6971"/>
      <c r="AA6971"/>
      <c r="AB6971"/>
      <c r="AC6971"/>
      <c r="AD6971"/>
      <c r="AE6971"/>
      <c r="AF6971"/>
      <c r="AG6971"/>
      <c r="AH6971"/>
      <c r="AI6971"/>
      <c r="AJ6971"/>
      <c r="AK6971"/>
      <c r="AL6971"/>
      <c r="AM6971"/>
      <c r="AN6971"/>
      <c r="AO6971"/>
      <c r="AP6971"/>
      <c r="AQ6971"/>
      <c r="AR6971"/>
      <c r="AS6971"/>
      <c r="AT6971"/>
      <c r="AU6971"/>
      <c r="AV6971"/>
      <c r="AW6971"/>
      <c r="AX6971"/>
      <c r="AY6971"/>
      <c r="AZ6971"/>
      <c r="BA6971"/>
      <c r="BB6971"/>
      <c r="BC6971"/>
      <c r="BD6971"/>
      <c r="BE6971"/>
      <c r="BF6971"/>
      <c r="BG6971"/>
      <c r="BH6971"/>
      <c r="BI6971"/>
      <c r="BJ6971"/>
      <c r="BK6971"/>
      <c r="BL6971"/>
      <c r="BM6971"/>
      <c r="BN6971"/>
      <c r="BO6971"/>
      <c r="BP6971"/>
      <c r="BQ6971"/>
      <c r="BR6971"/>
      <c r="BS6971"/>
      <c r="BT6971"/>
      <c r="BU6971"/>
      <c r="BV6971"/>
      <c r="BW6971"/>
      <c r="BX6971"/>
      <c r="BY6971"/>
      <c r="BZ6971"/>
      <c r="CA6971"/>
      <c r="CB6971"/>
      <c r="CC6971"/>
      <c r="CD6971"/>
      <c r="CE6971"/>
      <c r="CF6971"/>
      <c r="CG6971"/>
      <c r="CH6971"/>
      <c r="CI6971"/>
      <c r="CJ6971"/>
      <c r="CK6971"/>
      <c r="CL6971"/>
      <c r="CM6971"/>
      <c r="CN6971"/>
      <c r="CO6971"/>
      <c r="CP6971"/>
      <c r="CQ6971"/>
      <c r="CR6971"/>
      <c r="CS6971"/>
      <c r="CT6971"/>
      <c r="CU6971"/>
      <c r="CV6971"/>
    </row>
    <row r="6972" spans="10:100" x14ac:dyDescent="0.25">
      <c r="J6972"/>
      <c r="K6972"/>
      <c r="L6972"/>
      <c r="M6972"/>
      <c r="N6972"/>
      <c r="O6972"/>
      <c r="P6972"/>
      <c r="Q6972"/>
      <c r="R6972"/>
      <c r="S6972"/>
      <c r="T6972"/>
      <c r="U6972"/>
      <c r="V6972"/>
      <c r="W6972"/>
      <c r="X6972"/>
      <c r="Y6972"/>
      <c r="Z6972"/>
      <c r="AA6972"/>
      <c r="AB6972"/>
      <c r="AC6972"/>
      <c r="AD6972"/>
      <c r="AE6972"/>
      <c r="AF6972"/>
      <c r="AG6972"/>
      <c r="AH6972"/>
      <c r="AI6972"/>
      <c r="AJ6972"/>
      <c r="AK6972"/>
      <c r="AL6972"/>
      <c r="AM6972"/>
      <c r="AN6972"/>
      <c r="AO6972"/>
      <c r="AP6972"/>
      <c r="AQ6972"/>
      <c r="AR6972"/>
      <c r="AS6972"/>
      <c r="AT6972"/>
      <c r="AU6972"/>
      <c r="AV6972"/>
      <c r="AW6972"/>
      <c r="AX6972"/>
      <c r="AY6972"/>
      <c r="AZ6972"/>
      <c r="BA6972"/>
      <c r="BB6972"/>
      <c r="BC6972"/>
      <c r="BD6972"/>
      <c r="BE6972"/>
      <c r="BF6972"/>
      <c r="BG6972"/>
      <c r="BH6972"/>
      <c r="BI6972"/>
      <c r="BJ6972"/>
      <c r="BK6972"/>
      <c r="BL6972"/>
      <c r="BM6972"/>
      <c r="BN6972"/>
      <c r="BO6972"/>
      <c r="BP6972"/>
      <c r="BQ6972"/>
      <c r="BR6972"/>
      <c r="BS6972"/>
      <c r="BT6972"/>
      <c r="BU6972"/>
      <c r="BV6972"/>
      <c r="BW6972"/>
      <c r="BX6972"/>
      <c r="BY6972"/>
      <c r="BZ6972"/>
      <c r="CA6972"/>
      <c r="CB6972"/>
      <c r="CC6972"/>
      <c r="CD6972"/>
      <c r="CE6972"/>
      <c r="CF6972"/>
      <c r="CG6972"/>
      <c r="CH6972"/>
      <c r="CI6972"/>
      <c r="CJ6972"/>
      <c r="CK6972"/>
      <c r="CL6972"/>
      <c r="CM6972"/>
      <c r="CN6972"/>
      <c r="CO6972"/>
      <c r="CP6972"/>
      <c r="CQ6972"/>
      <c r="CR6972"/>
      <c r="CS6972"/>
      <c r="CT6972"/>
      <c r="CU6972"/>
      <c r="CV6972"/>
    </row>
    <row r="6973" spans="10:100" x14ac:dyDescent="0.25">
      <c r="J6973"/>
      <c r="K6973"/>
      <c r="L6973"/>
      <c r="M6973"/>
      <c r="N6973"/>
      <c r="O6973"/>
      <c r="P6973"/>
      <c r="Q6973"/>
      <c r="R6973"/>
      <c r="S6973"/>
      <c r="T6973"/>
      <c r="U6973"/>
      <c r="V6973"/>
      <c r="W6973"/>
      <c r="X6973"/>
      <c r="Y6973"/>
      <c r="Z6973"/>
      <c r="AA6973"/>
      <c r="AB6973"/>
      <c r="AC6973"/>
      <c r="AD6973"/>
      <c r="AE6973"/>
      <c r="AF6973"/>
      <c r="AG6973"/>
      <c r="AH6973"/>
      <c r="AI6973"/>
      <c r="AJ6973"/>
      <c r="AK6973"/>
      <c r="AL6973"/>
      <c r="AM6973"/>
      <c r="AN6973"/>
      <c r="AO6973"/>
      <c r="AP6973"/>
      <c r="AQ6973"/>
      <c r="AR6973"/>
      <c r="AS6973"/>
      <c r="AT6973"/>
      <c r="AU6973"/>
      <c r="AV6973"/>
      <c r="AW6973"/>
      <c r="AX6973"/>
      <c r="AY6973"/>
      <c r="AZ6973"/>
      <c r="BA6973"/>
      <c r="BB6973"/>
      <c r="BC6973"/>
      <c r="BD6973"/>
      <c r="BE6973"/>
      <c r="BF6973"/>
      <c r="BG6973"/>
      <c r="BH6973"/>
      <c r="BI6973"/>
      <c r="BJ6973"/>
      <c r="BK6973"/>
      <c r="BL6973"/>
      <c r="BM6973"/>
      <c r="BN6973"/>
      <c r="BO6973"/>
      <c r="BP6973"/>
      <c r="BQ6973"/>
      <c r="BR6973"/>
      <c r="BS6973"/>
      <c r="BT6973"/>
      <c r="BU6973"/>
      <c r="BV6973"/>
      <c r="BW6973"/>
      <c r="BX6973"/>
      <c r="BY6973"/>
      <c r="BZ6973"/>
      <c r="CA6973"/>
      <c r="CB6973"/>
      <c r="CC6973"/>
      <c r="CD6973"/>
      <c r="CE6973"/>
      <c r="CF6973"/>
      <c r="CG6973"/>
      <c r="CH6973"/>
      <c r="CI6973"/>
      <c r="CJ6973"/>
      <c r="CK6973"/>
      <c r="CL6973"/>
      <c r="CM6973"/>
      <c r="CN6973"/>
      <c r="CO6973"/>
      <c r="CP6973"/>
      <c r="CQ6973"/>
      <c r="CR6973"/>
      <c r="CS6973"/>
      <c r="CT6973"/>
      <c r="CU6973"/>
      <c r="CV6973"/>
    </row>
    <row r="6974" spans="10:100" x14ac:dyDescent="0.25">
      <c r="J6974"/>
      <c r="K6974"/>
      <c r="L6974"/>
      <c r="M6974"/>
      <c r="N6974"/>
      <c r="O6974"/>
      <c r="P6974"/>
      <c r="Q6974"/>
      <c r="R6974"/>
      <c r="S6974"/>
      <c r="T6974"/>
      <c r="U6974"/>
      <c r="V6974"/>
      <c r="W6974"/>
      <c r="X6974"/>
      <c r="Y6974"/>
      <c r="Z6974"/>
      <c r="AA6974"/>
      <c r="AB6974"/>
      <c r="AC6974"/>
      <c r="AD6974"/>
      <c r="AE6974"/>
      <c r="AF6974"/>
      <c r="AG6974"/>
      <c r="AH6974"/>
      <c r="AI6974"/>
      <c r="AJ6974"/>
      <c r="AK6974"/>
      <c r="AL6974"/>
      <c r="AM6974"/>
      <c r="AN6974"/>
      <c r="AO6974"/>
      <c r="AP6974"/>
      <c r="AQ6974"/>
      <c r="AR6974"/>
      <c r="AS6974"/>
      <c r="AT6974"/>
      <c r="AU6974"/>
      <c r="AV6974"/>
      <c r="AW6974"/>
      <c r="AX6974"/>
      <c r="AY6974"/>
      <c r="AZ6974"/>
      <c r="BA6974"/>
      <c r="BB6974"/>
      <c r="BC6974"/>
      <c r="BD6974"/>
      <c r="BE6974"/>
      <c r="BF6974"/>
      <c r="BG6974"/>
      <c r="BH6974"/>
      <c r="BI6974"/>
      <c r="BJ6974"/>
      <c r="BK6974"/>
      <c r="BL6974"/>
      <c r="BM6974"/>
      <c r="BN6974"/>
      <c r="BO6974"/>
      <c r="BP6974"/>
      <c r="BQ6974"/>
      <c r="BR6974"/>
      <c r="BS6974"/>
      <c r="BT6974"/>
      <c r="BU6974"/>
      <c r="BV6974"/>
      <c r="BW6974"/>
      <c r="BX6974"/>
      <c r="BY6974"/>
      <c r="BZ6974"/>
      <c r="CA6974"/>
      <c r="CB6974"/>
      <c r="CC6974"/>
      <c r="CD6974"/>
      <c r="CE6974"/>
      <c r="CF6974"/>
      <c r="CG6974"/>
      <c r="CH6974"/>
      <c r="CI6974"/>
      <c r="CJ6974"/>
      <c r="CK6974"/>
      <c r="CL6974"/>
      <c r="CM6974"/>
      <c r="CN6974"/>
      <c r="CO6974"/>
      <c r="CP6974"/>
      <c r="CQ6974"/>
      <c r="CR6974"/>
      <c r="CS6974"/>
      <c r="CT6974"/>
      <c r="CU6974"/>
      <c r="CV6974"/>
    </row>
    <row r="6975" spans="10:100" x14ac:dyDescent="0.25">
      <c r="J6975"/>
      <c r="K6975"/>
      <c r="L6975"/>
      <c r="M6975"/>
      <c r="N6975"/>
      <c r="O6975"/>
      <c r="P6975"/>
      <c r="Q6975"/>
      <c r="R6975"/>
      <c r="S6975"/>
      <c r="T6975"/>
      <c r="U6975"/>
      <c r="V6975"/>
      <c r="W6975"/>
      <c r="X6975"/>
      <c r="Y6975"/>
      <c r="Z6975"/>
      <c r="AA6975"/>
      <c r="AB6975"/>
      <c r="AC6975"/>
      <c r="AD6975"/>
      <c r="AE6975"/>
      <c r="AF6975"/>
      <c r="AG6975"/>
      <c r="AH6975"/>
      <c r="AI6975"/>
      <c r="AJ6975"/>
      <c r="AK6975"/>
      <c r="AL6975"/>
      <c r="AM6975"/>
      <c r="AN6975"/>
      <c r="AO6975"/>
      <c r="AP6975"/>
      <c r="AQ6975"/>
      <c r="AR6975"/>
      <c r="AS6975"/>
      <c r="AT6975"/>
      <c r="AU6975"/>
      <c r="AV6975"/>
      <c r="AW6975"/>
      <c r="AX6975"/>
      <c r="AY6975"/>
      <c r="AZ6975"/>
      <c r="BA6975"/>
      <c r="BB6975"/>
      <c r="BC6975"/>
      <c r="BD6975"/>
      <c r="BE6975"/>
      <c r="BF6975"/>
      <c r="BG6975"/>
      <c r="BH6975"/>
      <c r="BI6975"/>
      <c r="BJ6975"/>
      <c r="BK6975"/>
      <c r="BL6975"/>
      <c r="BM6975"/>
      <c r="BN6975"/>
      <c r="BO6975"/>
      <c r="BP6975"/>
      <c r="BQ6975"/>
      <c r="BR6975"/>
      <c r="BS6975"/>
      <c r="BT6975"/>
      <c r="BU6975"/>
      <c r="BV6975"/>
      <c r="BW6975"/>
      <c r="BX6975"/>
      <c r="BY6975"/>
      <c r="BZ6975"/>
      <c r="CA6975"/>
      <c r="CB6975"/>
      <c r="CC6975"/>
      <c r="CD6975"/>
      <c r="CE6975"/>
      <c r="CF6975"/>
      <c r="CG6975"/>
      <c r="CH6975"/>
      <c r="CI6975"/>
      <c r="CJ6975"/>
      <c r="CK6975"/>
      <c r="CL6975"/>
      <c r="CM6975"/>
      <c r="CN6975"/>
      <c r="CO6975"/>
      <c r="CP6975"/>
      <c r="CQ6975"/>
      <c r="CR6975"/>
      <c r="CS6975"/>
      <c r="CT6975"/>
      <c r="CU6975"/>
      <c r="CV6975"/>
    </row>
    <row r="6976" spans="10:100" x14ac:dyDescent="0.25">
      <c r="J6976"/>
      <c r="K6976"/>
      <c r="L6976"/>
      <c r="M6976"/>
      <c r="N6976"/>
      <c r="O6976"/>
      <c r="P6976"/>
      <c r="Q6976"/>
      <c r="R6976"/>
      <c r="S6976"/>
      <c r="T6976"/>
      <c r="U6976"/>
      <c r="V6976"/>
      <c r="W6976"/>
      <c r="X6976"/>
      <c r="Y6976"/>
      <c r="Z6976"/>
      <c r="AA6976"/>
      <c r="AB6976"/>
      <c r="AC6976"/>
      <c r="AD6976"/>
      <c r="AE6976"/>
      <c r="AF6976"/>
      <c r="AG6976"/>
      <c r="AH6976"/>
      <c r="AI6976"/>
      <c r="AJ6976"/>
      <c r="AK6976"/>
      <c r="AL6976"/>
      <c r="AM6976"/>
      <c r="AN6976"/>
      <c r="AO6976"/>
      <c r="AP6976"/>
      <c r="AQ6976"/>
      <c r="AR6976"/>
      <c r="AS6976"/>
      <c r="AT6976"/>
      <c r="AU6976"/>
      <c r="AV6976"/>
      <c r="AW6976"/>
      <c r="AX6976"/>
      <c r="AY6976"/>
      <c r="AZ6976"/>
      <c r="BA6976"/>
      <c r="BB6976"/>
      <c r="BC6976"/>
      <c r="BD6976"/>
      <c r="BE6976"/>
      <c r="BF6976"/>
      <c r="BG6976"/>
      <c r="BH6976"/>
      <c r="BI6976"/>
      <c r="BJ6976"/>
      <c r="BK6976"/>
      <c r="BL6976"/>
      <c r="BM6976"/>
      <c r="BN6976"/>
      <c r="BO6976"/>
      <c r="BP6976"/>
      <c r="BQ6976"/>
      <c r="BR6976"/>
      <c r="BS6976"/>
      <c r="BT6976"/>
      <c r="BU6976"/>
      <c r="BV6976"/>
      <c r="BW6976"/>
      <c r="BX6976"/>
      <c r="BY6976"/>
      <c r="BZ6976"/>
      <c r="CA6976"/>
      <c r="CB6976"/>
      <c r="CC6976"/>
      <c r="CD6976"/>
      <c r="CE6976"/>
      <c r="CF6976"/>
      <c r="CG6976"/>
      <c r="CH6976"/>
      <c r="CI6976"/>
      <c r="CJ6976"/>
      <c r="CK6976"/>
      <c r="CL6976"/>
      <c r="CM6976"/>
      <c r="CN6976"/>
      <c r="CO6976"/>
      <c r="CP6976"/>
      <c r="CQ6976"/>
      <c r="CR6976"/>
      <c r="CS6976"/>
      <c r="CT6976"/>
      <c r="CU6976"/>
      <c r="CV6976"/>
    </row>
    <row r="6977" spans="10:100" x14ac:dyDescent="0.25">
      <c r="J6977"/>
      <c r="K6977"/>
      <c r="L6977"/>
      <c r="M6977"/>
      <c r="N6977"/>
      <c r="O6977"/>
      <c r="P6977"/>
      <c r="Q6977"/>
      <c r="R6977"/>
      <c r="S6977"/>
      <c r="T6977"/>
      <c r="U6977"/>
      <c r="V6977"/>
      <c r="W6977"/>
      <c r="X6977"/>
      <c r="Y6977"/>
      <c r="Z6977"/>
      <c r="AA6977"/>
      <c r="AB6977"/>
      <c r="AC6977"/>
      <c r="AD6977"/>
      <c r="AE6977"/>
      <c r="AF6977"/>
      <c r="AG6977"/>
      <c r="AH6977"/>
      <c r="AI6977"/>
      <c r="AJ6977"/>
      <c r="AK6977"/>
      <c r="AL6977"/>
      <c r="AM6977"/>
      <c r="AN6977"/>
      <c r="AO6977"/>
      <c r="AP6977"/>
      <c r="AQ6977"/>
      <c r="AR6977"/>
      <c r="AS6977"/>
      <c r="AT6977"/>
      <c r="AU6977"/>
      <c r="AV6977"/>
      <c r="AW6977"/>
      <c r="AX6977"/>
      <c r="AY6977"/>
      <c r="AZ6977"/>
      <c r="BA6977"/>
      <c r="BB6977"/>
      <c r="BC6977"/>
      <c r="BD6977"/>
      <c r="BE6977"/>
      <c r="BF6977"/>
      <c r="BG6977"/>
      <c r="BH6977"/>
      <c r="BI6977"/>
      <c r="BJ6977"/>
      <c r="BK6977"/>
      <c r="BL6977"/>
      <c r="BM6977"/>
      <c r="BN6977"/>
      <c r="BO6977"/>
      <c r="BP6977"/>
      <c r="BQ6977"/>
      <c r="BR6977"/>
      <c r="BS6977"/>
      <c r="BT6977"/>
      <c r="BU6977"/>
      <c r="BV6977"/>
      <c r="BW6977"/>
      <c r="BX6977"/>
      <c r="BY6977"/>
      <c r="BZ6977"/>
      <c r="CA6977"/>
      <c r="CB6977"/>
      <c r="CC6977"/>
      <c r="CD6977"/>
      <c r="CE6977"/>
      <c r="CF6977"/>
      <c r="CG6977"/>
      <c r="CH6977"/>
      <c r="CI6977"/>
      <c r="CJ6977"/>
      <c r="CK6977"/>
      <c r="CL6977"/>
      <c r="CM6977"/>
      <c r="CN6977"/>
      <c r="CO6977"/>
      <c r="CP6977"/>
      <c r="CQ6977"/>
      <c r="CR6977"/>
      <c r="CS6977"/>
      <c r="CT6977"/>
      <c r="CU6977"/>
      <c r="CV6977"/>
    </row>
    <row r="6978" spans="10:100" x14ac:dyDescent="0.25">
      <c r="J6978"/>
      <c r="K6978"/>
      <c r="L6978"/>
      <c r="M6978"/>
      <c r="N6978"/>
      <c r="O6978"/>
      <c r="P6978"/>
      <c r="Q6978"/>
      <c r="R6978"/>
      <c r="S6978"/>
      <c r="T6978"/>
      <c r="U6978"/>
      <c r="V6978"/>
      <c r="W6978"/>
      <c r="X6978"/>
      <c r="Y6978"/>
      <c r="Z6978"/>
      <c r="AA6978"/>
      <c r="AB6978"/>
      <c r="AC6978"/>
      <c r="AD6978"/>
      <c r="AE6978"/>
      <c r="AF6978"/>
      <c r="AG6978"/>
      <c r="AH6978"/>
      <c r="AI6978"/>
      <c r="AJ6978"/>
      <c r="AK6978"/>
      <c r="AL6978"/>
      <c r="AM6978"/>
      <c r="AN6978"/>
      <c r="AO6978"/>
      <c r="AP6978"/>
      <c r="AQ6978"/>
      <c r="AR6978"/>
      <c r="AS6978"/>
      <c r="AT6978"/>
      <c r="AU6978"/>
      <c r="AV6978"/>
      <c r="AW6978"/>
      <c r="AX6978"/>
      <c r="AY6978"/>
      <c r="AZ6978"/>
      <c r="BA6978"/>
      <c r="BB6978"/>
      <c r="BC6978"/>
      <c r="BD6978"/>
      <c r="BE6978"/>
      <c r="BF6978"/>
      <c r="BG6978"/>
      <c r="BH6978"/>
      <c r="BI6978"/>
      <c r="BJ6978"/>
      <c r="BK6978"/>
      <c r="BL6978"/>
      <c r="BM6978"/>
      <c r="BN6978"/>
      <c r="BO6978"/>
      <c r="BP6978"/>
      <c r="BQ6978"/>
      <c r="BR6978"/>
      <c r="BS6978"/>
      <c r="BT6978"/>
      <c r="BU6978"/>
      <c r="BV6978"/>
      <c r="BW6978"/>
      <c r="BX6978"/>
      <c r="BY6978"/>
      <c r="BZ6978"/>
      <c r="CA6978"/>
      <c r="CB6978"/>
      <c r="CC6978"/>
      <c r="CD6978"/>
      <c r="CE6978"/>
      <c r="CF6978"/>
      <c r="CG6978"/>
      <c r="CH6978"/>
      <c r="CI6978"/>
      <c r="CJ6978"/>
      <c r="CK6978"/>
      <c r="CL6978"/>
      <c r="CM6978"/>
      <c r="CN6978"/>
      <c r="CO6978"/>
      <c r="CP6978"/>
      <c r="CQ6978"/>
      <c r="CR6978"/>
      <c r="CS6978"/>
      <c r="CT6978"/>
      <c r="CU6978"/>
      <c r="CV6978"/>
    </row>
    <row r="6979" spans="10:100" x14ac:dyDescent="0.25">
      <c r="J6979"/>
      <c r="K6979"/>
      <c r="L6979"/>
      <c r="M6979"/>
      <c r="N6979"/>
      <c r="O6979"/>
      <c r="P6979"/>
      <c r="Q6979"/>
      <c r="R6979"/>
      <c r="S6979"/>
      <c r="T6979"/>
      <c r="U6979"/>
      <c r="V6979"/>
      <c r="W6979"/>
      <c r="X6979"/>
      <c r="Y6979"/>
      <c r="Z6979"/>
      <c r="AA6979"/>
      <c r="AB6979"/>
      <c r="AC6979"/>
      <c r="AD6979"/>
      <c r="AE6979"/>
      <c r="AF6979"/>
      <c r="AG6979"/>
      <c r="AH6979"/>
      <c r="AI6979"/>
      <c r="AJ6979"/>
      <c r="AK6979"/>
      <c r="AL6979"/>
      <c r="AM6979"/>
      <c r="AN6979"/>
      <c r="AO6979"/>
      <c r="AP6979"/>
      <c r="AQ6979"/>
      <c r="AR6979"/>
      <c r="AS6979"/>
      <c r="AT6979"/>
      <c r="AU6979"/>
      <c r="AV6979"/>
      <c r="AW6979"/>
      <c r="AX6979"/>
      <c r="AY6979"/>
      <c r="AZ6979"/>
      <c r="BA6979"/>
      <c r="BB6979"/>
      <c r="BC6979"/>
      <c r="BD6979"/>
      <c r="BE6979"/>
      <c r="BF6979"/>
      <c r="BG6979"/>
      <c r="BH6979"/>
      <c r="BI6979"/>
      <c r="BJ6979"/>
      <c r="BK6979"/>
      <c r="BL6979"/>
      <c r="BM6979"/>
      <c r="BN6979"/>
      <c r="BO6979"/>
      <c r="BP6979"/>
      <c r="BQ6979"/>
      <c r="BR6979"/>
      <c r="BS6979"/>
      <c r="BT6979"/>
      <c r="BU6979"/>
      <c r="BV6979"/>
      <c r="BW6979"/>
      <c r="BX6979"/>
      <c r="BY6979"/>
      <c r="BZ6979"/>
      <c r="CA6979"/>
      <c r="CB6979"/>
      <c r="CC6979"/>
      <c r="CD6979"/>
      <c r="CE6979"/>
      <c r="CF6979"/>
      <c r="CG6979"/>
      <c r="CH6979"/>
      <c r="CI6979"/>
      <c r="CJ6979"/>
      <c r="CK6979"/>
      <c r="CL6979"/>
      <c r="CM6979"/>
      <c r="CN6979"/>
      <c r="CO6979"/>
      <c r="CP6979"/>
      <c r="CQ6979"/>
      <c r="CR6979"/>
      <c r="CS6979"/>
      <c r="CT6979"/>
      <c r="CU6979"/>
      <c r="CV6979"/>
    </row>
    <row r="6980" spans="10:100" x14ac:dyDescent="0.25">
      <c r="J6980"/>
      <c r="K6980"/>
      <c r="L6980"/>
      <c r="M6980"/>
      <c r="N6980"/>
      <c r="O6980"/>
      <c r="P6980"/>
      <c r="Q6980"/>
      <c r="R6980"/>
      <c r="S6980"/>
      <c r="T6980"/>
      <c r="U6980"/>
      <c r="V6980"/>
      <c r="W6980"/>
      <c r="X6980"/>
      <c r="Y6980"/>
      <c r="Z6980"/>
      <c r="AA6980"/>
      <c r="AB6980"/>
      <c r="AC6980"/>
      <c r="AD6980"/>
      <c r="AE6980"/>
      <c r="AF6980"/>
      <c r="AG6980"/>
      <c r="AH6980"/>
      <c r="AI6980"/>
      <c r="AJ6980"/>
      <c r="AK6980"/>
      <c r="AL6980"/>
      <c r="AM6980"/>
      <c r="AN6980"/>
      <c r="AO6980"/>
      <c r="AP6980"/>
      <c r="AQ6980"/>
      <c r="AR6980"/>
      <c r="AS6980"/>
      <c r="AT6980"/>
      <c r="AU6980"/>
      <c r="AV6980"/>
      <c r="AW6980"/>
      <c r="AX6980"/>
      <c r="AY6980"/>
      <c r="AZ6980"/>
      <c r="BA6980"/>
      <c r="BB6980"/>
      <c r="BC6980"/>
      <c r="BD6980"/>
      <c r="BE6980"/>
      <c r="BF6980"/>
      <c r="BG6980"/>
      <c r="BH6980"/>
      <c r="BI6980"/>
      <c r="BJ6980"/>
      <c r="BK6980"/>
      <c r="BL6980"/>
      <c r="BM6980"/>
      <c r="BN6980"/>
      <c r="BO6980"/>
      <c r="BP6980"/>
      <c r="BQ6980"/>
      <c r="BR6980"/>
      <c r="BS6980"/>
      <c r="BT6980"/>
      <c r="BU6980"/>
      <c r="BV6980"/>
      <c r="BW6980"/>
      <c r="BX6980"/>
      <c r="BY6980"/>
      <c r="BZ6980"/>
      <c r="CA6980"/>
      <c r="CB6980"/>
      <c r="CC6980"/>
      <c r="CD6980"/>
      <c r="CE6980"/>
      <c r="CF6980"/>
      <c r="CG6980"/>
      <c r="CH6980"/>
      <c r="CI6980"/>
      <c r="CJ6980"/>
      <c r="CK6980"/>
      <c r="CL6980"/>
      <c r="CM6980"/>
      <c r="CN6980"/>
      <c r="CO6980"/>
      <c r="CP6980"/>
      <c r="CQ6980"/>
      <c r="CR6980"/>
      <c r="CS6980"/>
      <c r="CT6980"/>
      <c r="CU6980"/>
      <c r="CV6980"/>
    </row>
    <row r="6981" spans="10:100" x14ac:dyDescent="0.25">
      <c r="J6981"/>
      <c r="K6981"/>
      <c r="L6981"/>
      <c r="M6981"/>
      <c r="N6981"/>
      <c r="O6981"/>
      <c r="P6981"/>
      <c r="Q6981"/>
      <c r="R6981"/>
      <c r="S6981"/>
      <c r="T6981"/>
      <c r="U6981"/>
      <c r="V6981"/>
      <c r="W6981"/>
      <c r="X6981"/>
      <c r="Y6981"/>
      <c r="Z6981"/>
      <c r="AA6981"/>
      <c r="AB6981"/>
      <c r="AC6981"/>
      <c r="AD6981"/>
      <c r="AE6981"/>
      <c r="AF6981"/>
      <c r="AG6981"/>
      <c r="AH6981"/>
      <c r="AI6981"/>
      <c r="AJ6981"/>
      <c r="AK6981"/>
      <c r="AL6981"/>
      <c r="AM6981"/>
      <c r="AN6981"/>
      <c r="AO6981"/>
      <c r="AP6981"/>
      <c r="AQ6981"/>
      <c r="AR6981"/>
      <c r="AS6981"/>
      <c r="AT6981"/>
      <c r="AU6981"/>
      <c r="AV6981"/>
      <c r="AW6981"/>
      <c r="AX6981"/>
      <c r="AY6981"/>
      <c r="AZ6981"/>
      <c r="BA6981"/>
      <c r="BB6981"/>
      <c r="BC6981"/>
      <c r="BD6981"/>
      <c r="BE6981"/>
      <c r="BF6981"/>
      <c r="BG6981"/>
      <c r="BH6981"/>
      <c r="BI6981"/>
      <c r="BJ6981"/>
      <c r="BK6981"/>
      <c r="BL6981"/>
      <c r="BM6981"/>
      <c r="BN6981"/>
      <c r="BO6981"/>
      <c r="BP6981"/>
      <c r="BQ6981"/>
      <c r="BR6981"/>
      <c r="BS6981"/>
      <c r="BT6981"/>
      <c r="BU6981"/>
      <c r="BV6981"/>
      <c r="BW6981"/>
      <c r="BX6981"/>
      <c r="BY6981"/>
      <c r="BZ6981"/>
      <c r="CA6981"/>
      <c r="CB6981"/>
      <c r="CC6981"/>
      <c r="CD6981"/>
      <c r="CE6981"/>
      <c r="CF6981"/>
      <c r="CG6981"/>
      <c r="CH6981"/>
      <c r="CI6981"/>
      <c r="CJ6981"/>
      <c r="CK6981"/>
      <c r="CL6981"/>
      <c r="CM6981"/>
      <c r="CN6981"/>
      <c r="CO6981"/>
      <c r="CP6981"/>
      <c r="CQ6981"/>
      <c r="CR6981"/>
      <c r="CS6981"/>
      <c r="CT6981"/>
      <c r="CU6981"/>
      <c r="CV6981"/>
    </row>
    <row r="6982" spans="10:100" x14ac:dyDescent="0.25">
      <c r="J6982"/>
      <c r="K6982"/>
      <c r="L6982"/>
      <c r="M6982"/>
      <c r="N6982"/>
      <c r="O6982"/>
      <c r="P6982"/>
      <c r="Q6982"/>
      <c r="R6982"/>
      <c r="S6982"/>
      <c r="T6982"/>
      <c r="U6982"/>
      <c r="V6982"/>
      <c r="W6982"/>
      <c r="X6982"/>
      <c r="Y6982"/>
      <c r="Z6982"/>
      <c r="AA6982"/>
      <c r="AB6982"/>
      <c r="AC6982"/>
      <c r="AD6982"/>
      <c r="AE6982"/>
      <c r="AF6982"/>
      <c r="AG6982"/>
      <c r="AH6982"/>
      <c r="AI6982"/>
      <c r="AJ6982"/>
      <c r="AK6982"/>
      <c r="AL6982"/>
      <c r="AM6982"/>
      <c r="AN6982"/>
      <c r="AO6982"/>
      <c r="AP6982"/>
      <c r="AQ6982"/>
      <c r="AR6982"/>
      <c r="AS6982"/>
      <c r="AT6982"/>
      <c r="AU6982"/>
      <c r="AV6982"/>
      <c r="AW6982"/>
      <c r="AX6982"/>
      <c r="AY6982"/>
      <c r="AZ6982"/>
      <c r="BA6982"/>
      <c r="BB6982"/>
      <c r="BC6982"/>
      <c r="BD6982"/>
      <c r="BE6982"/>
      <c r="BF6982"/>
      <c r="BG6982"/>
      <c r="BH6982"/>
      <c r="BI6982"/>
      <c r="BJ6982"/>
      <c r="BK6982"/>
      <c r="BL6982"/>
      <c r="BM6982"/>
      <c r="BN6982"/>
      <c r="BO6982"/>
      <c r="BP6982"/>
      <c r="BQ6982"/>
      <c r="BR6982"/>
      <c r="BS6982"/>
      <c r="BT6982"/>
      <c r="BU6982"/>
      <c r="BV6982"/>
      <c r="BW6982"/>
      <c r="BX6982"/>
      <c r="BY6982"/>
      <c r="BZ6982"/>
      <c r="CA6982"/>
      <c r="CB6982"/>
      <c r="CC6982"/>
      <c r="CD6982"/>
      <c r="CE6982"/>
      <c r="CF6982"/>
      <c r="CG6982"/>
      <c r="CH6982"/>
      <c r="CI6982"/>
      <c r="CJ6982"/>
      <c r="CK6982"/>
      <c r="CL6982"/>
      <c r="CM6982"/>
      <c r="CN6982"/>
      <c r="CO6982"/>
      <c r="CP6982"/>
      <c r="CQ6982"/>
      <c r="CR6982"/>
      <c r="CS6982"/>
      <c r="CT6982"/>
      <c r="CU6982"/>
      <c r="CV6982"/>
    </row>
    <row r="6983" spans="10:100" x14ac:dyDescent="0.25">
      <c r="J6983"/>
      <c r="K6983"/>
      <c r="L6983"/>
      <c r="M6983"/>
      <c r="N6983"/>
      <c r="O6983"/>
      <c r="P6983"/>
      <c r="Q6983"/>
      <c r="R6983"/>
      <c r="S6983"/>
      <c r="T6983"/>
      <c r="U6983"/>
      <c r="V6983"/>
      <c r="W6983"/>
      <c r="X6983"/>
      <c r="Y6983"/>
      <c r="Z6983"/>
      <c r="AA6983"/>
      <c r="AB6983"/>
      <c r="AC6983"/>
      <c r="AD6983"/>
      <c r="AE6983"/>
      <c r="AF6983"/>
      <c r="AG6983"/>
      <c r="AH6983"/>
      <c r="AI6983"/>
      <c r="AJ6983"/>
      <c r="AK6983"/>
      <c r="AL6983"/>
      <c r="AM6983"/>
      <c r="AN6983"/>
      <c r="AO6983"/>
      <c r="AP6983"/>
      <c r="AQ6983"/>
      <c r="AR6983"/>
      <c r="AS6983"/>
      <c r="AT6983"/>
      <c r="AU6983"/>
      <c r="AV6983"/>
      <c r="AW6983"/>
      <c r="AX6983"/>
      <c r="AY6983"/>
      <c r="AZ6983"/>
      <c r="BA6983"/>
      <c r="BB6983"/>
      <c r="BC6983"/>
      <c r="BD6983"/>
      <c r="BE6983"/>
      <c r="BF6983"/>
      <c r="BG6983"/>
      <c r="BH6983"/>
      <c r="BI6983"/>
      <c r="BJ6983"/>
      <c r="BK6983"/>
      <c r="BL6983"/>
      <c r="BM6983"/>
      <c r="BN6983"/>
      <c r="BO6983"/>
      <c r="BP6983"/>
      <c r="BQ6983"/>
      <c r="BR6983"/>
      <c r="BS6983"/>
      <c r="BT6983"/>
      <c r="BU6983"/>
      <c r="BV6983"/>
      <c r="BW6983"/>
      <c r="BX6983"/>
      <c r="BY6983"/>
      <c r="BZ6983"/>
      <c r="CA6983"/>
      <c r="CB6983"/>
      <c r="CC6983"/>
      <c r="CD6983"/>
      <c r="CE6983"/>
      <c r="CF6983"/>
      <c r="CG6983"/>
      <c r="CH6983"/>
      <c r="CI6983"/>
      <c r="CJ6983"/>
      <c r="CK6983"/>
      <c r="CL6983"/>
      <c r="CM6983"/>
      <c r="CN6983"/>
      <c r="CO6983"/>
      <c r="CP6983"/>
      <c r="CQ6983"/>
      <c r="CR6983"/>
      <c r="CS6983"/>
      <c r="CT6983"/>
      <c r="CU6983"/>
      <c r="CV6983"/>
    </row>
    <row r="6984" spans="10:100" x14ac:dyDescent="0.25">
      <c r="J6984"/>
      <c r="K6984"/>
      <c r="L6984"/>
      <c r="M6984"/>
      <c r="N6984"/>
      <c r="O6984"/>
      <c r="P6984"/>
      <c r="Q6984"/>
      <c r="R6984"/>
      <c r="S6984"/>
      <c r="T6984"/>
      <c r="U6984"/>
      <c r="V6984"/>
      <c r="W6984"/>
      <c r="X6984"/>
      <c r="Y6984"/>
      <c r="Z6984"/>
      <c r="AA6984"/>
      <c r="AB6984"/>
      <c r="AC6984"/>
      <c r="AD6984"/>
      <c r="AE6984"/>
      <c r="AF6984"/>
      <c r="AG6984"/>
      <c r="AH6984"/>
      <c r="AI6984"/>
      <c r="AJ6984"/>
      <c r="AK6984"/>
      <c r="AL6984"/>
      <c r="AM6984"/>
      <c r="AN6984"/>
      <c r="AO6984"/>
      <c r="AP6984"/>
      <c r="AQ6984"/>
      <c r="AR6984"/>
      <c r="AS6984"/>
      <c r="AT6984"/>
      <c r="AU6984"/>
      <c r="AV6984"/>
      <c r="AW6984"/>
      <c r="AX6984"/>
      <c r="AY6984"/>
      <c r="AZ6984"/>
      <c r="BA6984"/>
      <c r="BB6984"/>
      <c r="BC6984"/>
      <c r="BD6984"/>
      <c r="BE6984"/>
      <c r="BF6984"/>
      <c r="BG6984"/>
      <c r="BH6984"/>
      <c r="BI6984"/>
      <c r="BJ6984"/>
      <c r="BK6984"/>
      <c r="BL6984"/>
      <c r="BM6984"/>
      <c r="BN6984"/>
      <c r="BO6984"/>
      <c r="BP6984"/>
      <c r="BQ6984"/>
      <c r="BR6984"/>
      <c r="BS6984"/>
      <c r="BT6984"/>
      <c r="BU6984"/>
      <c r="BV6984"/>
      <c r="BW6984"/>
      <c r="BX6984"/>
      <c r="BY6984"/>
      <c r="BZ6984"/>
      <c r="CA6984"/>
      <c r="CB6984"/>
      <c r="CC6984"/>
      <c r="CD6984"/>
      <c r="CE6984"/>
      <c r="CF6984"/>
      <c r="CG6984"/>
      <c r="CH6984"/>
      <c r="CI6984"/>
      <c r="CJ6984"/>
      <c r="CK6984"/>
      <c r="CL6984"/>
      <c r="CM6984"/>
      <c r="CN6984"/>
      <c r="CO6984"/>
      <c r="CP6984"/>
      <c r="CQ6984"/>
      <c r="CR6984"/>
      <c r="CS6984"/>
      <c r="CT6984"/>
      <c r="CU6984"/>
      <c r="CV6984"/>
    </row>
    <row r="6985" spans="10:100" x14ac:dyDescent="0.25">
      <c r="J6985"/>
      <c r="K6985"/>
      <c r="L6985"/>
      <c r="M6985"/>
      <c r="N6985"/>
      <c r="O6985"/>
      <c r="P6985"/>
      <c r="Q6985"/>
      <c r="R6985"/>
      <c r="S6985"/>
      <c r="T6985"/>
      <c r="U6985"/>
      <c r="V6985"/>
      <c r="W6985"/>
      <c r="X6985"/>
      <c r="Y6985"/>
      <c r="Z6985"/>
      <c r="AA6985"/>
      <c r="AB6985"/>
      <c r="AC6985"/>
      <c r="AD6985"/>
      <c r="AE6985"/>
      <c r="AF6985"/>
      <c r="AG6985"/>
      <c r="AH6985"/>
      <c r="AI6985"/>
      <c r="AJ6985"/>
      <c r="AK6985"/>
      <c r="AL6985"/>
      <c r="AM6985"/>
      <c r="AN6985"/>
      <c r="AO6985"/>
      <c r="AP6985"/>
      <c r="AQ6985"/>
      <c r="AR6985"/>
      <c r="AS6985"/>
      <c r="AT6985"/>
      <c r="AU6985"/>
      <c r="AV6985"/>
      <c r="AW6985"/>
      <c r="AX6985"/>
      <c r="AY6985"/>
      <c r="AZ6985"/>
      <c r="BA6985"/>
      <c r="BB6985"/>
      <c r="BC6985"/>
      <c r="BD6985"/>
      <c r="BE6985"/>
      <c r="BF6985"/>
      <c r="BG6985"/>
      <c r="BH6985"/>
      <c r="BI6985"/>
      <c r="BJ6985"/>
      <c r="BK6985"/>
      <c r="BL6985"/>
      <c r="BM6985"/>
      <c r="BN6985"/>
      <c r="BO6985"/>
      <c r="BP6985"/>
      <c r="BQ6985"/>
      <c r="BR6985"/>
      <c r="BS6985"/>
      <c r="BT6985"/>
      <c r="BU6985"/>
      <c r="BV6985"/>
      <c r="BW6985"/>
      <c r="BX6985"/>
      <c r="BY6985"/>
      <c r="BZ6985"/>
      <c r="CA6985"/>
      <c r="CB6985"/>
      <c r="CC6985"/>
      <c r="CD6985"/>
      <c r="CE6985"/>
      <c r="CF6985"/>
      <c r="CG6985"/>
      <c r="CH6985"/>
      <c r="CI6985"/>
      <c r="CJ6985"/>
      <c r="CK6985"/>
      <c r="CL6985"/>
      <c r="CM6985"/>
      <c r="CN6985"/>
      <c r="CO6985"/>
      <c r="CP6985"/>
      <c r="CQ6985"/>
      <c r="CR6985"/>
      <c r="CS6985"/>
      <c r="CT6985"/>
      <c r="CU6985"/>
      <c r="CV6985"/>
    </row>
    <row r="6986" spans="10:100" x14ac:dyDescent="0.25">
      <c r="J6986"/>
      <c r="K6986"/>
      <c r="L6986"/>
      <c r="M6986"/>
      <c r="N6986"/>
      <c r="O6986"/>
      <c r="P6986"/>
      <c r="Q6986"/>
      <c r="R6986"/>
      <c r="S6986"/>
      <c r="T6986"/>
      <c r="U6986"/>
      <c r="V6986"/>
      <c r="W6986"/>
      <c r="X6986"/>
      <c r="Y6986"/>
      <c r="Z6986"/>
      <c r="AA6986"/>
      <c r="AB6986"/>
      <c r="AC6986"/>
      <c r="AD6986"/>
      <c r="AE6986"/>
      <c r="AF6986"/>
      <c r="AG6986"/>
      <c r="AH6986"/>
      <c r="AI6986"/>
      <c r="AJ6986"/>
      <c r="AK6986"/>
      <c r="AL6986"/>
      <c r="AM6986"/>
      <c r="AN6986"/>
      <c r="AO6986"/>
      <c r="AP6986"/>
      <c r="AQ6986"/>
      <c r="AR6986"/>
      <c r="AS6986"/>
      <c r="AT6986"/>
      <c r="AU6986"/>
      <c r="AV6986"/>
      <c r="AW6986"/>
      <c r="AX6986"/>
      <c r="AY6986"/>
      <c r="AZ6986"/>
      <c r="BA6986"/>
      <c r="BB6986"/>
      <c r="BC6986"/>
      <c r="BD6986"/>
      <c r="BE6986"/>
      <c r="BF6986"/>
      <c r="BG6986"/>
      <c r="BH6986"/>
      <c r="BI6986"/>
      <c r="BJ6986"/>
      <c r="BK6986"/>
      <c r="BL6986"/>
      <c r="BM6986"/>
      <c r="BN6986"/>
      <c r="BO6986"/>
      <c r="BP6986"/>
      <c r="BQ6986"/>
      <c r="BR6986"/>
      <c r="BS6986"/>
      <c r="BT6986"/>
      <c r="BU6986"/>
      <c r="BV6986"/>
      <c r="BW6986"/>
      <c r="BX6986"/>
      <c r="BY6986"/>
      <c r="BZ6986"/>
      <c r="CA6986"/>
      <c r="CB6986"/>
      <c r="CC6986"/>
      <c r="CD6986"/>
      <c r="CE6986"/>
      <c r="CF6986"/>
      <c r="CG6986"/>
      <c r="CH6986"/>
      <c r="CI6986"/>
      <c r="CJ6986"/>
      <c r="CK6986"/>
      <c r="CL6986"/>
      <c r="CM6986"/>
      <c r="CN6986"/>
      <c r="CO6986"/>
      <c r="CP6986"/>
      <c r="CQ6986"/>
      <c r="CR6986"/>
      <c r="CS6986"/>
      <c r="CT6986"/>
      <c r="CU6986"/>
      <c r="CV6986"/>
    </row>
    <row r="6987" spans="10:100" x14ac:dyDescent="0.25">
      <c r="J6987"/>
      <c r="K6987"/>
      <c r="L6987"/>
      <c r="M6987"/>
      <c r="N6987"/>
      <c r="O6987"/>
      <c r="P6987"/>
      <c r="Q6987"/>
      <c r="R6987"/>
      <c r="S6987"/>
      <c r="T6987"/>
      <c r="U6987"/>
      <c r="V6987"/>
      <c r="W6987"/>
      <c r="X6987"/>
      <c r="Y6987"/>
      <c r="Z6987"/>
      <c r="AA6987"/>
      <c r="AB6987"/>
      <c r="AC6987"/>
      <c r="AD6987"/>
      <c r="AE6987"/>
      <c r="AF6987"/>
      <c r="AG6987"/>
      <c r="AH6987"/>
      <c r="AI6987"/>
      <c r="AJ6987"/>
      <c r="AK6987"/>
      <c r="AL6987"/>
      <c r="AM6987"/>
      <c r="AN6987"/>
      <c r="AO6987"/>
      <c r="AP6987"/>
      <c r="AQ6987"/>
      <c r="AR6987"/>
      <c r="AS6987"/>
      <c r="AT6987"/>
      <c r="AU6987"/>
      <c r="AV6987"/>
      <c r="AW6987"/>
      <c r="AX6987"/>
      <c r="AY6987"/>
      <c r="AZ6987"/>
      <c r="BA6987"/>
      <c r="BB6987"/>
      <c r="BC6987"/>
      <c r="BD6987"/>
      <c r="BE6987"/>
      <c r="BF6987"/>
      <c r="BG6987"/>
      <c r="BH6987"/>
      <c r="BI6987"/>
      <c r="BJ6987"/>
      <c r="BK6987"/>
      <c r="BL6987"/>
      <c r="BM6987"/>
      <c r="BN6987"/>
      <c r="BO6987"/>
      <c r="BP6987"/>
      <c r="BQ6987"/>
      <c r="BR6987"/>
      <c r="BS6987"/>
      <c r="BT6987"/>
      <c r="BU6987"/>
      <c r="BV6987"/>
      <c r="BW6987"/>
      <c r="BX6987"/>
      <c r="BY6987"/>
      <c r="BZ6987"/>
      <c r="CA6987"/>
      <c r="CB6987"/>
      <c r="CC6987"/>
      <c r="CD6987"/>
      <c r="CE6987"/>
      <c r="CF6987"/>
      <c r="CG6987"/>
      <c r="CH6987"/>
      <c r="CI6987"/>
      <c r="CJ6987"/>
      <c r="CK6987"/>
      <c r="CL6987"/>
      <c r="CM6987"/>
      <c r="CN6987"/>
      <c r="CO6987"/>
      <c r="CP6987"/>
      <c r="CQ6987"/>
      <c r="CR6987"/>
      <c r="CS6987"/>
      <c r="CT6987"/>
      <c r="CU6987"/>
      <c r="CV6987"/>
    </row>
    <row r="6988" spans="10:100" x14ac:dyDescent="0.25">
      <c r="J6988"/>
      <c r="K6988"/>
      <c r="L6988"/>
      <c r="M6988"/>
      <c r="N6988"/>
      <c r="O6988"/>
      <c r="P6988"/>
      <c r="Q6988"/>
      <c r="R6988"/>
      <c r="S6988"/>
      <c r="T6988"/>
      <c r="U6988"/>
      <c r="V6988"/>
      <c r="W6988"/>
      <c r="X6988"/>
      <c r="Y6988"/>
      <c r="Z6988"/>
      <c r="AA6988"/>
      <c r="AB6988"/>
      <c r="AC6988"/>
      <c r="AD6988"/>
      <c r="AE6988"/>
      <c r="AF6988"/>
      <c r="AG6988"/>
      <c r="AH6988"/>
      <c r="AI6988"/>
      <c r="AJ6988"/>
      <c r="AK6988"/>
      <c r="AL6988"/>
      <c r="AM6988"/>
      <c r="AN6988"/>
      <c r="AO6988"/>
      <c r="AP6988"/>
      <c r="AQ6988"/>
      <c r="AR6988"/>
      <c r="AS6988"/>
      <c r="AT6988"/>
      <c r="AU6988"/>
      <c r="AV6988"/>
      <c r="AW6988"/>
      <c r="AX6988"/>
      <c r="AY6988"/>
      <c r="AZ6988"/>
      <c r="BA6988"/>
      <c r="BB6988"/>
      <c r="BC6988"/>
      <c r="BD6988"/>
      <c r="BE6988"/>
      <c r="BF6988"/>
      <c r="BG6988"/>
      <c r="BH6988"/>
      <c r="BI6988"/>
      <c r="BJ6988"/>
      <c r="BK6988"/>
      <c r="BL6988"/>
      <c r="BM6988"/>
      <c r="BN6988"/>
      <c r="BO6988"/>
      <c r="BP6988"/>
      <c r="BQ6988"/>
      <c r="BR6988"/>
      <c r="BS6988"/>
      <c r="BT6988"/>
      <c r="BU6988"/>
      <c r="BV6988"/>
      <c r="BW6988"/>
      <c r="BX6988"/>
      <c r="BY6988"/>
      <c r="BZ6988"/>
      <c r="CA6988"/>
      <c r="CB6988"/>
      <c r="CC6988"/>
      <c r="CD6988"/>
      <c r="CE6988"/>
      <c r="CF6988"/>
      <c r="CG6988"/>
      <c r="CH6988"/>
      <c r="CI6988"/>
      <c r="CJ6988"/>
      <c r="CK6988"/>
      <c r="CL6988"/>
      <c r="CM6988"/>
      <c r="CN6988"/>
      <c r="CO6988"/>
      <c r="CP6988"/>
      <c r="CQ6988"/>
      <c r="CR6988"/>
      <c r="CS6988"/>
      <c r="CT6988"/>
      <c r="CU6988"/>
      <c r="CV6988"/>
    </row>
    <row r="6989" spans="10:100" x14ac:dyDescent="0.25">
      <c r="J6989"/>
      <c r="K6989"/>
      <c r="L6989"/>
      <c r="M6989"/>
      <c r="N6989"/>
      <c r="O6989"/>
      <c r="P6989"/>
      <c r="Q6989"/>
      <c r="R6989"/>
      <c r="S6989"/>
      <c r="T6989"/>
      <c r="U6989"/>
      <c r="V6989"/>
      <c r="W6989"/>
      <c r="X6989"/>
      <c r="Y6989"/>
      <c r="Z6989"/>
      <c r="AA6989"/>
      <c r="AB6989"/>
      <c r="AC6989"/>
      <c r="AD6989"/>
      <c r="AE6989"/>
      <c r="AF6989"/>
      <c r="AG6989"/>
      <c r="AH6989"/>
      <c r="AI6989"/>
      <c r="AJ6989"/>
      <c r="AK6989"/>
      <c r="AL6989"/>
      <c r="AM6989"/>
      <c r="AN6989"/>
      <c r="AO6989"/>
      <c r="AP6989"/>
      <c r="AQ6989"/>
      <c r="AR6989"/>
      <c r="AS6989"/>
      <c r="AT6989"/>
      <c r="AU6989"/>
      <c r="AV6989"/>
      <c r="AW6989"/>
      <c r="AX6989"/>
      <c r="AY6989"/>
      <c r="AZ6989"/>
      <c r="BA6989"/>
      <c r="BB6989"/>
      <c r="BC6989"/>
      <c r="BD6989"/>
      <c r="BE6989"/>
      <c r="BF6989"/>
      <c r="BG6989"/>
      <c r="BH6989"/>
      <c r="BI6989"/>
      <c r="BJ6989"/>
      <c r="BK6989"/>
      <c r="BL6989"/>
      <c r="BM6989"/>
      <c r="BN6989"/>
      <c r="BO6989"/>
      <c r="BP6989"/>
      <c r="BQ6989"/>
      <c r="BR6989"/>
      <c r="BS6989"/>
      <c r="BT6989"/>
      <c r="BU6989"/>
      <c r="BV6989"/>
      <c r="BW6989"/>
      <c r="BX6989"/>
      <c r="BY6989"/>
      <c r="BZ6989"/>
      <c r="CA6989"/>
      <c r="CB6989"/>
      <c r="CC6989"/>
      <c r="CD6989"/>
      <c r="CE6989"/>
      <c r="CF6989"/>
      <c r="CG6989"/>
      <c r="CH6989"/>
      <c r="CI6989"/>
      <c r="CJ6989"/>
      <c r="CK6989"/>
      <c r="CL6989"/>
      <c r="CM6989"/>
      <c r="CN6989"/>
      <c r="CO6989"/>
      <c r="CP6989"/>
      <c r="CQ6989"/>
      <c r="CR6989"/>
      <c r="CS6989"/>
      <c r="CT6989"/>
      <c r="CU6989"/>
      <c r="CV6989"/>
    </row>
    <row r="6990" spans="10:100" x14ac:dyDescent="0.25">
      <c r="J6990"/>
      <c r="K6990"/>
      <c r="L6990"/>
      <c r="M6990"/>
      <c r="N6990"/>
      <c r="O6990"/>
      <c r="P6990"/>
      <c r="Q6990"/>
      <c r="R6990"/>
      <c r="S6990"/>
      <c r="T6990"/>
      <c r="U6990"/>
      <c r="V6990"/>
      <c r="W6990"/>
      <c r="X6990"/>
      <c r="Y6990"/>
      <c r="Z6990"/>
      <c r="AA6990"/>
      <c r="AB6990"/>
      <c r="AC6990"/>
      <c r="AD6990"/>
      <c r="AE6990"/>
      <c r="AF6990"/>
      <c r="AG6990"/>
      <c r="AH6990"/>
      <c r="AI6990"/>
      <c r="AJ6990"/>
      <c r="AK6990"/>
      <c r="AL6990"/>
      <c r="AM6990"/>
      <c r="AN6990"/>
      <c r="AO6990"/>
      <c r="AP6990"/>
      <c r="AQ6990"/>
      <c r="AR6990"/>
      <c r="AS6990"/>
      <c r="AT6990"/>
      <c r="AU6990"/>
      <c r="AV6990"/>
      <c r="AW6990"/>
      <c r="AX6990"/>
      <c r="AY6990"/>
      <c r="AZ6990"/>
      <c r="BA6990"/>
      <c r="BB6990"/>
      <c r="BC6990"/>
      <c r="BD6990"/>
      <c r="BE6990"/>
      <c r="BF6990"/>
      <c r="BG6990"/>
      <c r="BH6990"/>
      <c r="BI6990"/>
      <c r="BJ6990"/>
      <c r="BK6990"/>
      <c r="BL6990"/>
      <c r="BM6990"/>
      <c r="BN6990"/>
      <c r="BO6990"/>
      <c r="BP6990"/>
      <c r="BQ6990"/>
      <c r="BR6990"/>
      <c r="BS6990"/>
      <c r="BT6990"/>
      <c r="BU6990"/>
      <c r="BV6990"/>
      <c r="BW6990"/>
      <c r="BX6990"/>
      <c r="BY6990"/>
      <c r="BZ6990"/>
      <c r="CA6990"/>
      <c r="CB6990"/>
      <c r="CC6990"/>
      <c r="CD6990"/>
      <c r="CE6990"/>
      <c r="CF6990"/>
      <c r="CG6990"/>
      <c r="CH6990"/>
      <c r="CI6990"/>
      <c r="CJ6990"/>
      <c r="CK6990"/>
      <c r="CL6990"/>
      <c r="CM6990"/>
      <c r="CN6990"/>
      <c r="CO6990"/>
      <c r="CP6990"/>
      <c r="CQ6990"/>
      <c r="CR6990"/>
      <c r="CS6990"/>
      <c r="CT6990"/>
      <c r="CU6990"/>
      <c r="CV6990"/>
    </row>
    <row r="6991" spans="10:100" x14ac:dyDescent="0.25">
      <c r="J6991"/>
      <c r="K6991"/>
      <c r="L6991"/>
      <c r="M6991"/>
      <c r="N6991"/>
      <c r="O6991"/>
      <c r="P6991"/>
      <c r="Q6991"/>
      <c r="R6991"/>
      <c r="S6991"/>
      <c r="T6991"/>
      <c r="U6991"/>
      <c r="V6991"/>
      <c r="W6991"/>
      <c r="X6991"/>
      <c r="Y6991"/>
      <c r="Z6991"/>
      <c r="AA6991"/>
      <c r="AB6991"/>
      <c r="AC6991"/>
      <c r="AD6991"/>
      <c r="AE6991"/>
      <c r="AF6991"/>
      <c r="AG6991"/>
      <c r="AH6991"/>
      <c r="AI6991"/>
      <c r="AJ6991"/>
      <c r="AK6991"/>
      <c r="AL6991"/>
      <c r="AM6991"/>
      <c r="AN6991"/>
      <c r="AO6991"/>
      <c r="AP6991"/>
      <c r="AQ6991"/>
      <c r="AR6991"/>
      <c r="AS6991"/>
      <c r="AT6991"/>
      <c r="AU6991"/>
      <c r="AV6991"/>
      <c r="AW6991"/>
      <c r="AX6991"/>
      <c r="AY6991"/>
      <c r="AZ6991"/>
      <c r="BA6991"/>
      <c r="BB6991"/>
      <c r="BC6991"/>
      <c r="BD6991"/>
      <c r="BE6991"/>
      <c r="BF6991"/>
      <c r="BG6991"/>
      <c r="BH6991"/>
      <c r="BI6991"/>
      <c r="BJ6991"/>
      <c r="BK6991"/>
      <c r="BL6991"/>
      <c r="BM6991"/>
      <c r="BN6991"/>
      <c r="BO6991"/>
      <c r="BP6991"/>
      <c r="BQ6991"/>
      <c r="BR6991"/>
      <c r="BS6991"/>
      <c r="BT6991"/>
      <c r="BU6991"/>
      <c r="BV6991"/>
      <c r="BW6991"/>
      <c r="BX6991"/>
      <c r="BY6991"/>
      <c r="BZ6991"/>
      <c r="CA6991"/>
      <c r="CB6991"/>
      <c r="CC6991"/>
      <c r="CD6991"/>
      <c r="CE6991"/>
      <c r="CF6991"/>
      <c r="CG6991"/>
      <c r="CH6991"/>
      <c r="CI6991"/>
      <c r="CJ6991"/>
      <c r="CK6991"/>
      <c r="CL6991"/>
      <c r="CM6991"/>
      <c r="CN6991"/>
      <c r="CO6991"/>
      <c r="CP6991"/>
      <c r="CQ6991"/>
      <c r="CR6991"/>
      <c r="CS6991"/>
      <c r="CT6991"/>
      <c r="CU6991"/>
      <c r="CV6991"/>
    </row>
    <row r="6992" spans="10:100" x14ac:dyDescent="0.25">
      <c r="J6992"/>
      <c r="K6992"/>
      <c r="L6992"/>
      <c r="M6992"/>
      <c r="N6992"/>
      <c r="O6992"/>
      <c r="P6992"/>
      <c r="Q6992"/>
      <c r="R6992"/>
      <c r="S6992"/>
      <c r="T6992"/>
      <c r="U6992"/>
      <c r="V6992"/>
      <c r="W6992"/>
      <c r="X6992"/>
      <c r="Y6992"/>
      <c r="Z6992"/>
      <c r="AA6992"/>
      <c r="AB6992"/>
      <c r="AC6992"/>
      <c r="AD6992"/>
      <c r="AE6992"/>
      <c r="AF6992"/>
      <c r="AG6992"/>
      <c r="AH6992"/>
      <c r="AI6992"/>
      <c r="AJ6992"/>
      <c r="AK6992"/>
      <c r="AL6992"/>
      <c r="AM6992"/>
      <c r="AN6992"/>
      <c r="AO6992"/>
      <c r="AP6992"/>
      <c r="AQ6992"/>
      <c r="AR6992"/>
      <c r="AS6992"/>
      <c r="AT6992"/>
      <c r="AU6992"/>
      <c r="AV6992"/>
      <c r="AW6992"/>
      <c r="AX6992"/>
      <c r="AY6992"/>
      <c r="AZ6992"/>
      <c r="BA6992"/>
      <c r="BB6992"/>
      <c r="BC6992"/>
      <c r="BD6992"/>
      <c r="BE6992"/>
      <c r="BF6992"/>
      <c r="BG6992"/>
      <c r="BH6992"/>
      <c r="BI6992"/>
      <c r="BJ6992"/>
      <c r="BK6992"/>
      <c r="BL6992"/>
      <c r="BM6992"/>
      <c r="BN6992"/>
      <c r="BO6992"/>
      <c r="BP6992"/>
      <c r="BQ6992"/>
      <c r="BR6992"/>
      <c r="BS6992"/>
      <c r="BT6992"/>
      <c r="BU6992"/>
      <c r="BV6992"/>
      <c r="BW6992"/>
      <c r="BX6992"/>
      <c r="BY6992"/>
      <c r="BZ6992"/>
      <c r="CA6992"/>
      <c r="CB6992"/>
      <c r="CC6992"/>
      <c r="CD6992"/>
      <c r="CE6992"/>
      <c r="CF6992"/>
      <c r="CG6992"/>
      <c r="CH6992"/>
      <c r="CI6992"/>
      <c r="CJ6992"/>
      <c r="CK6992"/>
      <c r="CL6992"/>
      <c r="CM6992"/>
      <c r="CN6992"/>
      <c r="CO6992"/>
      <c r="CP6992"/>
      <c r="CQ6992"/>
      <c r="CR6992"/>
      <c r="CS6992"/>
      <c r="CT6992"/>
      <c r="CU6992"/>
      <c r="CV6992"/>
    </row>
    <row r="6993" spans="10:100" x14ac:dyDescent="0.25">
      <c r="J6993"/>
      <c r="K6993"/>
      <c r="L6993"/>
      <c r="M6993"/>
      <c r="N6993"/>
      <c r="O6993"/>
      <c r="P6993"/>
      <c r="Q6993"/>
      <c r="R6993"/>
      <c r="S6993"/>
      <c r="T6993"/>
      <c r="U6993"/>
      <c r="V6993"/>
      <c r="W6993"/>
      <c r="X6993"/>
      <c r="Y6993"/>
      <c r="Z6993"/>
      <c r="AA6993"/>
      <c r="AB6993"/>
      <c r="AC6993"/>
      <c r="AD6993"/>
      <c r="AE6993"/>
      <c r="AF6993"/>
      <c r="AG6993"/>
      <c r="AH6993"/>
      <c r="AI6993"/>
      <c r="AJ6993"/>
      <c r="AK6993"/>
      <c r="AL6993"/>
      <c r="AM6993"/>
      <c r="AN6993"/>
      <c r="AO6993"/>
      <c r="AP6993"/>
      <c r="AQ6993"/>
      <c r="AR6993"/>
      <c r="AS6993"/>
      <c r="AT6993"/>
      <c r="AU6993"/>
      <c r="AV6993"/>
      <c r="AW6993"/>
      <c r="AX6993"/>
      <c r="AY6993"/>
      <c r="AZ6993"/>
      <c r="BA6993"/>
      <c r="BB6993"/>
      <c r="BC6993"/>
      <c r="BD6993"/>
      <c r="BE6993"/>
      <c r="BF6993"/>
      <c r="BG6993"/>
      <c r="BH6993"/>
      <c r="BI6993"/>
      <c r="BJ6993"/>
      <c r="BK6993"/>
      <c r="BL6993"/>
      <c r="BM6993"/>
      <c r="BN6993"/>
      <c r="BO6993"/>
      <c r="BP6993"/>
      <c r="BQ6993"/>
      <c r="BR6993"/>
      <c r="BS6993"/>
      <c r="BT6993"/>
      <c r="BU6993"/>
      <c r="BV6993"/>
      <c r="BW6993"/>
      <c r="BX6993"/>
      <c r="BY6993"/>
      <c r="BZ6993"/>
      <c r="CA6993"/>
      <c r="CB6993"/>
      <c r="CC6993"/>
      <c r="CD6993"/>
      <c r="CE6993"/>
      <c r="CF6993"/>
      <c r="CG6993"/>
      <c r="CH6993"/>
      <c r="CI6993"/>
      <c r="CJ6993"/>
      <c r="CK6993"/>
      <c r="CL6993"/>
      <c r="CM6993"/>
      <c r="CN6993"/>
      <c r="CO6993"/>
      <c r="CP6993"/>
      <c r="CQ6993"/>
      <c r="CR6993"/>
      <c r="CS6993"/>
      <c r="CT6993"/>
      <c r="CU6993"/>
      <c r="CV6993"/>
    </row>
    <row r="6994" spans="10:100" x14ac:dyDescent="0.25">
      <c r="J6994"/>
      <c r="K6994"/>
      <c r="L6994"/>
      <c r="M6994"/>
      <c r="N6994"/>
      <c r="O6994"/>
      <c r="P6994"/>
      <c r="Q6994"/>
      <c r="R6994"/>
      <c r="S6994"/>
      <c r="T6994"/>
      <c r="U6994"/>
      <c r="V6994"/>
      <c r="W6994"/>
      <c r="X6994"/>
      <c r="Y6994"/>
      <c r="Z6994"/>
      <c r="AA6994"/>
      <c r="AB6994"/>
      <c r="AC6994"/>
      <c r="AD6994"/>
      <c r="AE6994"/>
      <c r="AF6994"/>
      <c r="AG6994"/>
      <c r="AH6994"/>
      <c r="AI6994"/>
      <c r="AJ6994"/>
      <c r="AK6994"/>
      <c r="AL6994"/>
      <c r="AM6994"/>
      <c r="AN6994"/>
      <c r="AO6994"/>
      <c r="AP6994"/>
      <c r="AQ6994"/>
      <c r="AR6994"/>
      <c r="AS6994"/>
      <c r="AT6994"/>
      <c r="AU6994"/>
      <c r="AV6994"/>
      <c r="AW6994"/>
      <c r="AX6994"/>
      <c r="AY6994"/>
      <c r="AZ6994"/>
      <c r="BA6994"/>
      <c r="BB6994"/>
      <c r="BC6994"/>
      <c r="BD6994"/>
      <c r="BE6994"/>
      <c r="BF6994"/>
      <c r="BG6994"/>
      <c r="BH6994"/>
      <c r="BI6994"/>
      <c r="BJ6994"/>
      <c r="BK6994"/>
      <c r="BL6994"/>
      <c r="BM6994"/>
      <c r="BN6994"/>
      <c r="BO6994"/>
      <c r="BP6994"/>
      <c r="BQ6994"/>
      <c r="BR6994"/>
      <c r="BS6994"/>
      <c r="BT6994"/>
      <c r="BU6994"/>
      <c r="BV6994"/>
      <c r="BW6994"/>
      <c r="BX6994"/>
      <c r="BY6994"/>
      <c r="BZ6994"/>
      <c r="CA6994"/>
      <c r="CB6994"/>
      <c r="CC6994"/>
      <c r="CD6994"/>
      <c r="CE6994"/>
      <c r="CF6994"/>
      <c r="CG6994"/>
      <c r="CH6994"/>
      <c r="CI6994"/>
      <c r="CJ6994"/>
      <c r="CK6994"/>
      <c r="CL6994"/>
      <c r="CM6994"/>
      <c r="CN6994"/>
      <c r="CO6994"/>
      <c r="CP6994"/>
      <c r="CQ6994"/>
      <c r="CR6994"/>
      <c r="CS6994"/>
      <c r="CT6994"/>
      <c r="CU6994"/>
      <c r="CV6994"/>
    </row>
    <row r="6995" spans="10:100" x14ac:dyDescent="0.25">
      <c r="J6995"/>
      <c r="K6995"/>
      <c r="L6995"/>
      <c r="M6995"/>
      <c r="N6995"/>
      <c r="O6995"/>
      <c r="P6995"/>
      <c r="Q6995"/>
      <c r="R6995"/>
      <c r="S6995"/>
      <c r="T6995"/>
      <c r="U6995"/>
      <c r="V6995"/>
      <c r="W6995"/>
      <c r="X6995"/>
      <c r="Y6995"/>
      <c r="Z6995"/>
      <c r="AA6995"/>
      <c r="AB6995"/>
      <c r="AC6995"/>
      <c r="AD6995"/>
      <c r="AE6995"/>
      <c r="AF6995"/>
      <c r="AG6995"/>
      <c r="AH6995"/>
      <c r="AI6995"/>
      <c r="AJ6995"/>
      <c r="AK6995"/>
      <c r="AL6995"/>
      <c r="AM6995"/>
      <c r="AN6995"/>
      <c r="AO6995"/>
      <c r="AP6995"/>
      <c r="AQ6995"/>
      <c r="AR6995"/>
      <c r="AS6995"/>
      <c r="AT6995"/>
      <c r="AU6995"/>
      <c r="AV6995"/>
      <c r="AW6995"/>
      <c r="AX6995"/>
      <c r="AY6995"/>
      <c r="AZ6995"/>
      <c r="BA6995"/>
      <c r="BB6995"/>
      <c r="BC6995"/>
      <c r="BD6995"/>
      <c r="BE6995"/>
      <c r="BF6995"/>
      <c r="BG6995"/>
      <c r="BH6995"/>
      <c r="BI6995"/>
      <c r="BJ6995"/>
      <c r="BK6995"/>
      <c r="BL6995"/>
      <c r="BM6995"/>
      <c r="BN6995"/>
      <c r="BO6995"/>
      <c r="BP6995"/>
      <c r="BQ6995"/>
      <c r="BR6995"/>
      <c r="BS6995"/>
      <c r="BT6995"/>
      <c r="BU6995"/>
      <c r="BV6995"/>
      <c r="BW6995"/>
      <c r="BX6995"/>
      <c r="BY6995"/>
      <c r="BZ6995"/>
      <c r="CA6995"/>
      <c r="CB6995"/>
      <c r="CC6995"/>
      <c r="CD6995"/>
      <c r="CE6995"/>
      <c r="CF6995"/>
      <c r="CG6995"/>
      <c r="CH6995"/>
      <c r="CI6995"/>
      <c r="CJ6995"/>
      <c r="CK6995"/>
      <c r="CL6995"/>
      <c r="CM6995"/>
      <c r="CN6995"/>
      <c r="CO6995"/>
      <c r="CP6995"/>
      <c r="CQ6995"/>
      <c r="CR6995"/>
      <c r="CS6995"/>
      <c r="CT6995"/>
      <c r="CU6995"/>
      <c r="CV6995"/>
    </row>
    <row r="6996" spans="10:100" x14ac:dyDescent="0.25">
      <c r="J6996"/>
      <c r="K6996"/>
      <c r="L6996"/>
      <c r="M6996"/>
      <c r="N6996"/>
      <c r="O6996"/>
      <c r="P6996"/>
      <c r="Q6996"/>
      <c r="R6996"/>
      <c r="S6996"/>
      <c r="T6996"/>
      <c r="U6996"/>
      <c r="V6996"/>
      <c r="W6996"/>
      <c r="X6996"/>
      <c r="Y6996"/>
      <c r="Z6996"/>
      <c r="AA6996"/>
      <c r="AB6996"/>
      <c r="AC6996"/>
      <c r="AD6996"/>
      <c r="AE6996"/>
      <c r="AF6996"/>
      <c r="AG6996"/>
      <c r="AH6996"/>
      <c r="AI6996"/>
      <c r="AJ6996"/>
      <c r="AK6996"/>
      <c r="AL6996"/>
      <c r="AM6996"/>
      <c r="AN6996"/>
      <c r="AO6996"/>
      <c r="AP6996"/>
      <c r="AQ6996"/>
      <c r="AR6996"/>
      <c r="AS6996"/>
      <c r="AT6996"/>
      <c r="AU6996"/>
      <c r="AV6996"/>
      <c r="AW6996"/>
      <c r="AX6996"/>
      <c r="AY6996"/>
      <c r="AZ6996"/>
      <c r="BA6996"/>
      <c r="BB6996"/>
      <c r="BC6996"/>
      <c r="BD6996"/>
      <c r="BE6996"/>
      <c r="BF6996"/>
      <c r="BG6996"/>
      <c r="BH6996"/>
      <c r="BI6996"/>
      <c r="BJ6996"/>
      <c r="BK6996"/>
      <c r="BL6996"/>
      <c r="BM6996"/>
      <c r="BN6996"/>
      <c r="BO6996"/>
      <c r="BP6996"/>
      <c r="BQ6996"/>
      <c r="BR6996"/>
      <c r="BS6996"/>
      <c r="BT6996"/>
      <c r="BU6996"/>
      <c r="BV6996"/>
      <c r="BW6996"/>
      <c r="BX6996"/>
      <c r="BY6996"/>
      <c r="BZ6996"/>
      <c r="CA6996"/>
      <c r="CB6996"/>
      <c r="CC6996"/>
      <c r="CD6996"/>
      <c r="CE6996"/>
      <c r="CF6996"/>
      <c r="CG6996"/>
      <c r="CH6996"/>
      <c r="CI6996"/>
      <c r="CJ6996"/>
      <c r="CK6996"/>
      <c r="CL6996"/>
      <c r="CM6996"/>
      <c r="CN6996"/>
      <c r="CO6996"/>
      <c r="CP6996"/>
      <c r="CQ6996"/>
      <c r="CR6996"/>
      <c r="CS6996"/>
      <c r="CT6996"/>
      <c r="CU6996"/>
      <c r="CV6996"/>
    </row>
    <row r="6997" spans="10:100" x14ac:dyDescent="0.25">
      <c r="J6997"/>
      <c r="K6997"/>
      <c r="L6997"/>
      <c r="M6997"/>
      <c r="N6997"/>
      <c r="O6997"/>
      <c r="P6997"/>
      <c r="Q6997"/>
      <c r="R6997"/>
      <c r="S6997"/>
      <c r="T6997"/>
      <c r="U6997"/>
      <c r="V6997"/>
      <c r="W6997"/>
      <c r="X6997"/>
      <c r="Y6997"/>
      <c r="Z6997"/>
      <c r="AA6997"/>
      <c r="AB6997"/>
      <c r="AC6997"/>
      <c r="AD6997"/>
      <c r="AE6997"/>
      <c r="AF6997"/>
      <c r="AG6997"/>
      <c r="AH6997"/>
      <c r="AI6997"/>
      <c r="AJ6997"/>
      <c r="AK6997"/>
      <c r="AL6997"/>
      <c r="AM6997"/>
      <c r="AN6997"/>
      <c r="AO6997"/>
      <c r="AP6997"/>
      <c r="AQ6997"/>
      <c r="AR6997"/>
      <c r="AS6997"/>
      <c r="AT6997"/>
      <c r="AU6997"/>
      <c r="AV6997"/>
      <c r="AW6997"/>
      <c r="AX6997"/>
      <c r="AY6997"/>
      <c r="AZ6997"/>
      <c r="BA6997"/>
      <c r="BB6997"/>
      <c r="BC6997"/>
      <c r="BD6997"/>
      <c r="BE6997"/>
      <c r="BF6997"/>
      <c r="BG6997"/>
      <c r="BH6997"/>
      <c r="BI6997"/>
      <c r="BJ6997"/>
      <c r="BK6997"/>
      <c r="BL6997"/>
      <c r="BM6997"/>
      <c r="BN6997"/>
      <c r="BO6997"/>
      <c r="BP6997"/>
      <c r="BQ6997"/>
      <c r="BR6997"/>
      <c r="BS6997"/>
      <c r="BT6997"/>
      <c r="BU6997"/>
      <c r="BV6997"/>
      <c r="BW6997"/>
      <c r="BX6997"/>
      <c r="BY6997"/>
      <c r="BZ6997"/>
      <c r="CA6997"/>
      <c r="CB6997"/>
      <c r="CC6997"/>
      <c r="CD6997"/>
      <c r="CE6997"/>
      <c r="CF6997"/>
      <c r="CG6997"/>
      <c r="CH6997"/>
      <c r="CI6997"/>
      <c r="CJ6997"/>
      <c r="CK6997"/>
      <c r="CL6997"/>
      <c r="CM6997"/>
      <c r="CN6997"/>
      <c r="CO6997"/>
      <c r="CP6997"/>
      <c r="CQ6997"/>
      <c r="CR6997"/>
      <c r="CS6997"/>
      <c r="CT6997"/>
      <c r="CU6997"/>
      <c r="CV6997"/>
    </row>
    <row r="6998" spans="10:100" x14ac:dyDescent="0.25">
      <c r="J6998"/>
      <c r="K6998"/>
      <c r="L6998"/>
      <c r="M6998"/>
      <c r="N6998"/>
      <c r="O6998"/>
      <c r="P6998"/>
      <c r="Q6998"/>
      <c r="R6998"/>
      <c r="S6998"/>
      <c r="T6998"/>
      <c r="U6998"/>
      <c r="V6998"/>
      <c r="W6998"/>
      <c r="X6998"/>
      <c r="Y6998"/>
      <c r="Z6998"/>
      <c r="AA6998"/>
      <c r="AB6998"/>
      <c r="AC6998"/>
      <c r="AD6998"/>
      <c r="AE6998"/>
      <c r="AF6998"/>
      <c r="AG6998"/>
      <c r="AH6998"/>
      <c r="AI6998"/>
      <c r="AJ6998"/>
      <c r="AK6998"/>
      <c r="AL6998"/>
      <c r="AM6998"/>
      <c r="AN6998"/>
      <c r="AO6998"/>
      <c r="AP6998"/>
      <c r="AQ6998"/>
      <c r="AR6998"/>
      <c r="AS6998"/>
      <c r="AT6998"/>
      <c r="AU6998"/>
      <c r="AV6998"/>
      <c r="AW6998"/>
      <c r="AX6998"/>
      <c r="AY6998"/>
      <c r="AZ6998"/>
      <c r="BA6998"/>
      <c r="BB6998"/>
      <c r="BC6998"/>
      <c r="BD6998"/>
      <c r="BE6998"/>
      <c r="BF6998"/>
      <c r="BG6998"/>
      <c r="BH6998"/>
      <c r="BI6998"/>
      <c r="BJ6998"/>
      <c r="BK6998"/>
      <c r="BL6998"/>
      <c r="BM6998"/>
      <c r="BN6998"/>
      <c r="BO6998"/>
      <c r="BP6998"/>
      <c r="BQ6998"/>
      <c r="BR6998"/>
      <c r="BS6998"/>
      <c r="BT6998"/>
      <c r="BU6998"/>
      <c r="BV6998"/>
      <c r="BW6998"/>
      <c r="BX6998"/>
      <c r="BY6998"/>
      <c r="BZ6998"/>
      <c r="CA6998"/>
      <c r="CB6998"/>
      <c r="CC6998"/>
      <c r="CD6998"/>
      <c r="CE6998"/>
      <c r="CF6998"/>
      <c r="CG6998"/>
      <c r="CH6998"/>
      <c r="CI6998"/>
      <c r="CJ6998"/>
      <c r="CK6998"/>
      <c r="CL6998"/>
      <c r="CM6998"/>
      <c r="CN6998"/>
      <c r="CO6998"/>
      <c r="CP6998"/>
      <c r="CQ6998"/>
      <c r="CR6998"/>
      <c r="CS6998"/>
      <c r="CT6998"/>
      <c r="CU6998"/>
      <c r="CV6998"/>
    </row>
    <row r="6999" spans="10:100" x14ac:dyDescent="0.25">
      <c r="J6999"/>
      <c r="K6999"/>
      <c r="L6999"/>
      <c r="M6999"/>
      <c r="N6999"/>
      <c r="O6999"/>
      <c r="P6999"/>
      <c r="Q6999"/>
      <c r="R6999"/>
      <c r="S6999"/>
      <c r="T6999"/>
      <c r="U6999"/>
      <c r="V6999"/>
      <c r="W6999"/>
      <c r="X6999"/>
      <c r="Y6999"/>
      <c r="Z6999"/>
      <c r="AA6999"/>
      <c r="AB6999"/>
      <c r="AC6999"/>
      <c r="AD6999"/>
      <c r="AE6999"/>
      <c r="AF6999"/>
      <c r="AG6999"/>
      <c r="AH6999"/>
      <c r="AI6999"/>
      <c r="AJ6999"/>
      <c r="AK6999"/>
      <c r="AL6999"/>
      <c r="AM6999"/>
      <c r="AN6999"/>
      <c r="AO6999"/>
      <c r="AP6999"/>
      <c r="AQ6999"/>
      <c r="AR6999"/>
      <c r="AS6999"/>
      <c r="AT6999"/>
      <c r="AU6999"/>
      <c r="AV6999"/>
      <c r="AW6999"/>
      <c r="AX6999"/>
      <c r="AY6999"/>
      <c r="AZ6999"/>
      <c r="BA6999"/>
      <c r="BB6999"/>
      <c r="BC6999"/>
      <c r="BD6999"/>
      <c r="BE6999"/>
      <c r="BF6999"/>
      <c r="BG6999"/>
      <c r="BH6999"/>
      <c r="BI6999"/>
      <c r="BJ6999"/>
      <c r="BK6999"/>
      <c r="BL6999"/>
      <c r="BM6999"/>
      <c r="BN6999"/>
      <c r="BO6999"/>
      <c r="BP6999"/>
      <c r="BQ6999"/>
      <c r="BR6999"/>
      <c r="BS6999"/>
      <c r="BT6999"/>
      <c r="BU6999"/>
      <c r="BV6999"/>
      <c r="BW6999"/>
      <c r="BX6999"/>
      <c r="BY6999"/>
      <c r="BZ6999"/>
      <c r="CA6999"/>
      <c r="CB6999"/>
      <c r="CC6999"/>
      <c r="CD6999"/>
      <c r="CE6999"/>
      <c r="CF6999"/>
      <c r="CG6999"/>
      <c r="CH6999"/>
      <c r="CI6999"/>
      <c r="CJ6999"/>
      <c r="CK6999"/>
      <c r="CL6999"/>
      <c r="CM6999"/>
      <c r="CN6999"/>
      <c r="CO6999"/>
      <c r="CP6999"/>
      <c r="CQ6999"/>
      <c r="CR6999"/>
      <c r="CS6999"/>
      <c r="CT6999"/>
      <c r="CU6999"/>
      <c r="CV6999"/>
    </row>
    <row r="7000" spans="10:100" x14ac:dyDescent="0.25">
      <c r="J7000"/>
      <c r="K7000"/>
      <c r="L7000"/>
      <c r="M7000"/>
      <c r="N7000"/>
      <c r="O7000"/>
      <c r="P7000"/>
      <c r="Q7000"/>
      <c r="R7000"/>
      <c r="S7000"/>
      <c r="T7000"/>
      <c r="U7000"/>
      <c r="V7000"/>
      <c r="W7000"/>
      <c r="X7000"/>
      <c r="Y7000"/>
      <c r="Z7000"/>
      <c r="AA7000"/>
      <c r="AB7000"/>
      <c r="AC7000"/>
      <c r="AD7000"/>
      <c r="AE7000"/>
      <c r="AF7000"/>
      <c r="AG7000"/>
      <c r="AH7000"/>
      <c r="AI7000"/>
      <c r="AJ7000"/>
      <c r="AK7000"/>
      <c r="AL7000"/>
      <c r="AM7000"/>
      <c r="AN7000"/>
      <c r="AO7000"/>
      <c r="AP7000"/>
      <c r="AQ7000"/>
      <c r="AR7000"/>
      <c r="AS7000"/>
      <c r="AT7000"/>
      <c r="AU7000"/>
      <c r="AV7000"/>
      <c r="AW7000"/>
      <c r="AX7000"/>
      <c r="AY7000"/>
      <c r="AZ7000"/>
      <c r="BA7000"/>
      <c r="BB7000"/>
      <c r="BC7000"/>
      <c r="BD7000"/>
      <c r="BE7000"/>
      <c r="BF7000"/>
      <c r="BG7000"/>
      <c r="BH7000"/>
      <c r="BI7000"/>
      <c r="BJ7000"/>
      <c r="BK7000"/>
      <c r="BL7000"/>
      <c r="BM7000"/>
      <c r="BN7000"/>
      <c r="BO7000"/>
      <c r="BP7000"/>
      <c r="BQ7000"/>
      <c r="BR7000"/>
      <c r="BS7000"/>
      <c r="BT7000"/>
      <c r="BU7000"/>
      <c r="BV7000"/>
      <c r="BW7000"/>
      <c r="BX7000"/>
      <c r="BY7000"/>
      <c r="BZ7000"/>
      <c r="CA7000"/>
      <c r="CB7000"/>
      <c r="CC7000"/>
      <c r="CD7000"/>
      <c r="CE7000"/>
      <c r="CF7000"/>
      <c r="CG7000"/>
      <c r="CH7000"/>
      <c r="CI7000"/>
      <c r="CJ7000"/>
      <c r="CK7000"/>
      <c r="CL7000"/>
      <c r="CM7000"/>
      <c r="CN7000"/>
      <c r="CO7000"/>
      <c r="CP7000"/>
      <c r="CQ7000"/>
      <c r="CR7000"/>
      <c r="CS7000"/>
      <c r="CT7000"/>
      <c r="CU7000"/>
      <c r="CV7000"/>
    </row>
    <row r="7001" spans="10:100" x14ac:dyDescent="0.25">
      <c r="J7001"/>
      <c r="K7001"/>
      <c r="L7001"/>
      <c r="M7001"/>
      <c r="N7001"/>
      <c r="O7001"/>
      <c r="P7001"/>
      <c r="Q7001"/>
      <c r="R7001"/>
      <c r="S7001"/>
      <c r="T7001"/>
      <c r="U7001"/>
      <c r="V7001"/>
      <c r="W7001"/>
      <c r="X7001"/>
      <c r="Y7001"/>
      <c r="Z7001"/>
      <c r="AA7001"/>
      <c r="AB7001"/>
      <c r="AC7001"/>
      <c r="AD7001"/>
      <c r="AE7001"/>
      <c r="AF7001"/>
      <c r="AG7001"/>
      <c r="AH7001"/>
      <c r="AI7001"/>
      <c r="AJ7001"/>
      <c r="AK7001"/>
      <c r="AL7001"/>
      <c r="AM7001"/>
      <c r="AN7001"/>
      <c r="AO7001"/>
      <c r="AP7001"/>
      <c r="AQ7001"/>
      <c r="AR7001"/>
      <c r="AS7001"/>
      <c r="AT7001"/>
      <c r="AU7001"/>
      <c r="AV7001"/>
      <c r="AW7001"/>
      <c r="AX7001"/>
      <c r="AY7001"/>
      <c r="AZ7001"/>
      <c r="BA7001"/>
      <c r="BB7001"/>
      <c r="BC7001"/>
      <c r="BD7001"/>
      <c r="BE7001"/>
      <c r="BF7001"/>
      <c r="BG7001"/>
      <c r="BH7001"/>
      <c r="BI7001"/>
      <c r="BJ7001"/>
      <c r="BK7001"/>
      <c r="BL7001"/>
      <c r="BM7001"/>
      <c r="BN7001"/>
      <c r="BO7001"/>
      <c r="BP7001"/>
      <c r="BQ7001"/>
      <c r="BR7001"/>
      <c r="BS7001"/>
      <c r="BT7001"/>
      <c r="BU7001"/>
      <c r="BV7001"/>
      <c r="BW7001"/>
      <c r="BX7001"/>
      <c r="BY7001"/>
      <c r="BZ7001"/>
      <c r="CA7001"/>
      <c r="CB7001"/>
      <c r="CC7001"/>
      <c r="CD7001"/>
      <c r="CE7001"/>
      <c r="CF7001"/>
      <c r="CG7001"/>
      <c r="CH7001"/>
      <c r="CI7001"/>
      <c r="CJ7001"/>
      <c r="CK7001"/>
      <c r="CL7001"/>
      <c r="CM7001"/>
      <c r="CN7001"/>
      <c r="CO7001"/>
      <c r="CP7001"/>
      <c r="CQ7001"/>
      <c r="CR7001"/>
      <c r="CS7001"/>
      <c r="CT7001"/>
      <c r="CU7001"/>
      <c r="CV7001"/>
    </row>
    <row r="7002" spans="10:100" x14ac:dyDescent="0.25">
      <c r="J7002"/>
      <c r="K7002"/>
      <c r="L7002"/>
      <c r="M7002"/>
      <c r="N7002"/>
      <c r="O7002"/>
      <c r="P7002"/>
      <c r="Q7002"/>
      <c r="R7002"/>
      <c r="S7002"/>
      <c r="T7002"/>
      <c r="U7002"/>
      <c r="V7002"/>
      <c r="W7002"/>
      <c r="X7002"/>
      <c r="Y7002"/>
      <c r="Z7002"/>
      <c r="AA7002"/>
      <c r="AB7002"/>
      <c r="AC7002"/>
      <c r="AD7002"/>
      <c r="AE7002"/>
      <c r="AF7002"/>
      <c r="AG7002"/>
      <c r="AH7002"/>
      <c r="AI7002"/>
      <c r="AJ7002"/>
      <c r="AK7002"/>
      <c r="AL7002"/>
      <c r="AM7002"/>
      <c r="AN7002"/>
      <c r="AO7002"/>
      <c r="AP7002"/>
      <c r="AQ7002"/>
      <c r="AR7002"/>
      <c r="AS7002"/>
      <c r="AT7002"/>
      <c r="AU7002"/>
      <c r="AV7002"/>
      <c r="AW7002"/>
      <c r="AX7002"/>
      <c r="AY7002"/>
      <c r="AZ7002"/>
      <c r="BA7002"/>
      <c r="BB7002"/>
      <c r="BC7002"/>
      <c r="BD7002"/>
      <c r="BE7002"/>
      <c r="BF7002"/>
      <c r="BG7002"/>
      <c r="BH7002"/>
      <c r="BI7002"/>
      <c r="BJ7002"/>
      <c r="BK7002"/>
      <c r="BL7002"/>
      <c r="BM7002"/>
      <c r="BN7002"/>
      <c r="BO7002"/>
      <c r="BP7002"/>
      <c r="BQ7002"/>
      <c r="BR7002"/>
      <c r="BS7002"/>
      <c r="BT7002"/>
      <c r="BU7002"/>
      <c r="BV7002"/>
      <c r="BW7002"/>
      <c r="BX7002"/>
      <c r="BY7002"/>
      <c r="BZ7002"/>
      <c r="CA7002"/>
      <c r="CB7002"/>
      <c r="CC7002"/>
      <c r="CD7002"/>
      <c r="CE7002"/>
      <c r="CF7002"/>
      <c r="CG7002"/>
      <c r="CH7002"/>
      <c r="CI7002"/>
      <c r="CJ7002"/>
      <c r="CK7002"/>
      <c r="CL7002"/>
      <c r="CM7002"/>
      <c r="CN7002"/>
      <c r="CO7002"/>
      <c r="CP7002"/>
      <c r="CQ7002"/>
      <c r="CR7002"/>
      <c r="CS7002"/>
      <c r="CT7002"/>
      <c r="CU7002"/>
      <c r="CV7002"/>
    </row>
    <row r="7003" spans="10:100" x14ac:dyDescent="0.25">
      <c r="J7003"/>
      <c r="K7003"/>
      <c r="L7003"/>
      <c r="M7003"/>
      <c r="N7003"/>
      <c r="O7003"/>
      <c r="P7003"/>
      <c r="Q7003"/>
      <c r="R7003"/>
      <c r="S7003"/>
      <c r="T7003"/>
      <c r="U7003"/>
      <c r="V7003"/>
      <c r="W7003"/>
      <c r="X7003"/>
      <c r="Y7003"/>
      <c r="Z7003"/>
      <c r="AA7003"/>
      <c r="AB7003"/>
      <c r="AC7003"/>
      <c r="AD7003"/>
      <c r="AE7003"/>
      <c r="AF7003"/>
      <c r="AG7003"/>
      <c r="AH7003"/>
      <c r="AI7003"/>
      <c r="AJ7003"/>
      <c r="AK7003"/>
      <c r="AL7003"/>
      <c r="AM7003"/>
      <c r="AN7003"/>
      <c r="AO7003"/>
      <c r="AP7003"/>
      <c r="AQ7003"/>
      <c r="AR7003"/>
      <c r="AS7003"/>
      <c r="AT7003"/>
      <c r="AU7003"/>
      <c r="AV7003"/>
      <c r="AW7003"/>
      <c r="AX7003"/>
      <c r="AY7003"/>
      <c r="AZ7003"/>
      <c r="BA7003"/>
      <c r="BB7003"/>
      <c r="BC7003"/>
      <c r="BD7003"/>
      <c r="BE7003"/>
      <c r="BF7003"/>
      <c r="BG7003"/>
      <c r="BH7003"/>
      <c r="BI7003"/>
      <c r="BJ7003"/>
      <c r="BK7003"/>
      <c r="BL7003"/>
      <c r="BM7003"/>
      <c r="BN7003"/>
      <c r="BO7003"/>
      <c r="BP7003"/>
      <c r="BQ7003"/>
      <c r="BR7003"/>
      <c r="BS7003"/>
      <c r="BT7003"/>
      <c r="BU7003"/>
      <c r="BV7003"/>
      <c r="BW7003"/>
      <c r="BX7003"/>
      <c r="BY7003"/>
      <c r="BZ7003"/>
      <c r="CA7003"/>
      <c r="CB7003"/>
      <c r="CC7003"/>
      <c r="CD7003"/>
      <c r="CE7003"/>
      <c r="CF7003"/>
      <c r="CG7003"/>
      <c r="CH7003"/>
      <c r="CI7003"/>
      <c r="CJ7003"/>
      <c r="CK7003"/>
      <c r="CL7003"/>
      <c r="CM7003"/>
      <c r="CN7003"/>
      <c r="CO7003"/>
      <c r="CP7003"/>
      <c r="CQ7003"/>
      <c r="CR7003"/>
      <c r="CS7003"/>
      <c r="CT7003"/>
      <c r="CU7003"/>
      <c r="CV7003"/>
    </row>
    <row r="7004" spans="10:100" x14ac:dyDescent="0.25">
      <c r="J7004"/>
      <c r="K7004"/>
      <c r="L7004"/>
      <c r="M7004"/>
      <c r="N7004"/>
      <c r="O7004"/>
      <c r="P7004"/>
      <c r="Q7004"/>
      <c r="R7004"/>
      <c r="S7004"/>
      <c r="T7004"/>
      <c r="U7004"/>
      <c r="V7004"/>
      <c r="W7004"/>
      <c r="X7004"/>
      <c r="Y7004"/>
      <c r="Z7004"/>
      <c r="AA7004"/>
      <c r="AB7004"/>
      <c r="AC7004"/>
      <c r="AD7004"/>
      <c r="AE7004"/>
      <c r="AF7004"/>
      <c r="AG7004"/>
      <c r="AH7004"/>
      <c r="AI7004"/>
      <c r="AJ7004"/>
      <c r="AK7004"/>
      <c r="AL7004"/>
      <c r="AM7004"/>
      <c r="AN7004"/>
      <c r="AO7004"/>
      <c r="AP7004"/>
      <c r="AQ7004"/>
      <c r="AR7004"/>
      <c r="AS7004"/>
      <c r="AT7004"/>
      <c r="AU7004"/>
      <c r="AV7004"/>
      <c r="AW7004"/>
      <c r="AX7004"/>
      <c r="AY7004"/>
      <c r="AZ7004"/>
      <c r="BA7004"/>
      <c r="BB7004"/>
      <c r="BC7004"/>
      <c r="BD7004"/>
      <c r="BE7004"/>
      <c r="BF7004"/>
      <c r="BG7004"/>
      <c r="BH7004"/>
      <c r="BI7004"/>
      <c r="BJ7004"/>
      <c r="BK7004"/>
      <c r="BL7004"/>
      <c r="BM7004"/>
      <c r="BN7004"/>
      <c r="BO7004"/>
      <c r="BP7004"/>
      <c r="BQ7004"/>
      <c r="BR7004"/>
      <c r="BS7004"/>
      <c r="BT7004"/>
      <c r="BU7004"/>
      <c r="BV7004"/>
      <c r="BW7004"/>
      <c r="BX7004"/>
      <c r="BY7004"/>
      <c r="BZ7004"/>
      <c r="CA7004"/>
      <c r="CB7004"/>
      <c r="CC7004"/>
      <c r="CD7004"/>
      <c r="CE7004"/>
      <c r="CF7004"/>
      <c r="CG7004"/>
      <c r="CH7004"/>
      <c r="CI7004"/>
      <c r="CJ7004"/>
      <c r="CK7004"/>
      <c r="CL7004"/>
      <c r="CM7004"/>
      <c r="CN7004"/>
      <c r="CO7004"/>
      <c r="CP7004"/>
      <c r="CQ7004"/>
      <c r="CR7004"/>
      <c r="CS7004"/>
      <c r="CT7004"/>
      <c r="CU7004"/>
      <c r="CV7004"/>
    </row>
    <row r="7005" spans="10:100" x14ac:dyDescent="0.25">
      <c r="J7005"/>
      <c r="K7005"/>
      <c r="L7005"/>
      <c r="M7005"/>
      <c r="N7005"/>
      <c r="O7005"/>
      <c r="P7005"/>
      <c r="Q7005"/>
      <c r="R7005"/>
      <c r="S7005"/>
      <c r="T7005"/>
      <c r="U7005"/>
      <c r="V7005"/>
      <c r="W7005"/>
      <c r="X7005"/>
      <c r="Y7005"/>
      <c r="Z7005"/>
      <c r="AA7005"/>
      <c r="AB7005"/>
      <c r="AC7005"/>
      <c r="AD7005"/>
      <c r="AE7005"/>
      <c r="AF7005"/>
      <c r="AG7005"/>
      <c r="AH7005"/>
      <c r="AI7005"/>
      <c r="AJ7005"/>
      <c r="AK7005"/>
      <c r="AL7005"/>
      <c r="AM7005"/>
      <c r="AN7005"/>
      <c r="AO7005"/>
      <c r="AP7005"/>
      <c r="AQ7005"/>
      <c r="AR7005"/>
      <c r="AS7005"/>
      <c r="AT7005"/>
      <c r="AU7005"/>
      <c r="AV7005"/>
      <c r="AW7005"/>
      <c r="AX7005"/>
      <c r="AY7005"/>
      <c r="AZ7005"/>
      <c r="BA7005"/>
      <c r="BB7005"/>
      <c r="BC7005"/>
      <c r="BD7005"/>
      <c r="BE7005"/>
      <c r="BF7005"/>
      <c r="BG7005"/>
      <c r="BH7005"/>
      <c r="BI7005"/>
      <c r="BJ7005"/>
      <c r="BK7005"/>
      <c r="BL7005"/>
      <c r="BM7005"/>
      <c r="BN7005"/>
      <c r="BO7005"/>
      <c r="BP7005"/>
      <c r="BQ7005"/>
      <c r="BR7005"/>
      <c r="BS7005"/>
      <c r="BT7005"/>
      <c r="BU7005"/>
      <c r="BV7005"/>
      <c r="BW7005"/>
      <c r="BX7005"/>
      <c r="BY7005"/>
      <c r="BZ7005"/>
      <c r="CA7005"/>
      <c r="CB7005"/>
      <c r="CC7005"/>
      <c r="CD7005"/>
      <c r="CE7005"/>
      <c r="CF7005"/>
      <c r="CG7005"/>
      <c r="CH7005"/>
      <c r="CI7005"/>
      <c r="CJ7005"/>
      <c r="CK7005"/>
      <c r="CL7005"/>
      <c r="CM7005"/>
      <c r="CN7005"/>
      <c r="CO7005"/>
      <c r="CP7005"/>
      <c r="CQ7005"/>
      <c r="CR7005"/>
      <c r="CS7005"/>
      <c r="CT7005"/>
      <c r="CU7005"/>
      <c r="CV7005"/>
    </row>
    <row r="7006" spans="10:100" x14ac:dyDescent="0.25">
      <c r="J7006"/>
      <c r="K7006"/>
      <c r="L7006"/>
      <c r="M7006"/>
      <c r="N7006"/>
      <c r="O7006"/>
      <c r="P7006"/>
      <c r="Q7006"/>
      <c r="R7006"/>
      <c r="S7006"/>
      <c r="T7006"/>
      <c r="U7006"/>
      <c r="V7006"/>
      <c r="W7006"/>
      <c r="X7006"/>
      <c r="Y7006"/>
      <c r="Z7006"/>
      <c r="AA7006"/>
      <c r="AB7006"/>
      <c r="AC7006"/>
      <c r="AD7006"/>
      <c r="AE7006"/>
      <c r="AF7006"/>
      <c r="AG7006"/>
      <c r="AH7006"/>
      <c r="AI7006"/>
      <c r="AJ7006"/>
      <c r="AK7006"/>
      <c r="AL7006"/>
      <c r="AM7006"/>
      <c r="AN7006"/>
      <c r="AO7006"/>
      <c r="AP7006"/>
      <c r="AQ7006"/>
      <c r="AR7006"/>
      <c r="AS7006"/>
      <c r="AT7006"/>
      <c r="AU7006"/>
      <c r="AV7006"/>
      <c r="AW7006"/>
      <c r="AX7006"/>
      <c r="AY7006"/>
      <c r="AZ7006"/>
      <c r="BA7006"/>
      <c r="BB7006"/>
      <c r="BC7006"/>
      <c r="BD7006"/>
      <c r="BE7006"/>
      <c r="BF7006"/>
      <c r="BG7006"/>
      <c r="BH7006"/>
      <c r="BI7006"/>
      <c r="BJ7006"/>
      <c r="BK7006"/>
      <c r="BL7006"/>
      <c r="BM7006"/>
      <c r="BN7006"/>
      <c r="BO7006"/>
      <c r="BP7006"/>
      <c r="BQ7006"/>
      <c r="BR7006"/>
      <c r="BS7006"/>
      <c r="BT7006"/>
      <c r="BU7006"/>
      <c r="BV7006"/>
      <c r="BW7006"/>
      <c r="BX7006"/>
      <c r="BY7006"/>
      <c r="BZ7006"/>
      <c r="CA7006"/>
      <c r="CB7006"/>
      <c r="CC7006"/>
      <c r="CD7006"/>
      <c r="CE7006"/>
      <c r="CF7006"/>
      <c r="CG7006"/>
      <c r="CH7006"/>
      <c r="CI7006"/>
      <c r="CJ7006"/>
      <c r="CK7006"/>
      <c r="CL7006"/>
      <c r="CM7006"/>
      <c r="CN7006"/>
      <c r="CO7006"/>
      <c r="CP7006"/>
      <c r="CQ7006"/>
      <c r="CR7006"/>
      <c r="CS7006"/>
      <c r="CT7006"/>
      <c r="CU7006"/>
      <c r="CV7006"/>
    </row>
    <row r="7007" spans="10:100" x14ac:dyDescent="0.25">
      <c r="J7007"/>
      <c r="K7007"/>
      <c r="L7007"/>
      <c r="M7007"/>
      <c r="N7007"/>
      <c r="O7007"/>
      <c r="P7007"/>
      <c r="Q7007"/>
      <c r="R7007"/>
      <c r="S7007"/>
      <c r="T7007"/>
      <c r="U7007"/>
      <c r="V7007"/>
      <c r="W7007"/>
      <c r="X7007"/>
      <c r="Y7007"/>
      <c r="Z7007"/>
      <c r="AA7007"/>
      <c r="AB7007"/>
      <c r="AC7007"/>
      <c r="AD7007"/>
      <c r="AE7007"/>
      <c r="AF7007"/>
      <c r="AG7007"/>
      <c r="AH7007"/>
      <c r="AI7007"/>
      <c r="AJ7007"/>
      <c r="AK7007"/>
      <c r="AL7007"/>
      <c r="AM7007"/>
      <c r="AN7007"/>
      <c r="AO7007"/>
      <c r="AP7007"/>
      <c r="AQ7007"/>
      <c r="AR7007"/>
      <c r="AS7007"/>
      <c r="AT7007"/>
      <c r="AU7007"/>
      <c r="AV7007"/>
      <c r="AW7007"/>
      <c r="AX7007"/>
      <c r="AY7007"/>
      <c r="AZ7007"/>
      <c r="BA7007"/>
      <c r="BB7007"/>
      <c r="BC7007"/>
      <c r="BD7007"/>
      <c r="BE7007"/>
      <c r="BF7007"/>
      <c r="BG7007"/>
      <c r="BH7007"/>
      <c r="BI7007"/>
      <c r="BJ7007"/>
      <c r="BK7007"/>
      <c r="BL7007"/>
      <c r="BM7007"/>
      <c r="BN7007"/>
      <c r="BO7007"/>
      <c r="BP7007"/>
      <c r="BQ7007"/>
      <c r="BR7007"/>
      <c r="BS7007"/>
      <c r="BT7007"/>
      <c r="BU7007"/>
      <c r="BV7007"/>
      <c r="BW7007"/>
      <c r="BX7007"/>
      <c r="BY7007"/>
      <c r="BZ7007"/>
      <c r="CA7007"/>
      <c r="CB7007"/>
      <c r="CC7007"/>
      <c r="CD7007"/>
      <c r="CE7007"/>
      <c r="CF7007"/>
      <c r="CG7007"/>
      <c r="CH7007"/>
      <c r="CI7007"/>
      <c r="CJ7007"/>
      <c r="CK7007"/>
      <c r="CL7007"/>
      <c r="CM7007"/>
      <c r="CN7007"/>
      <c r="CO7007"/>
      <c r="CP7007"/>
      <c r="CQ7007"/>
      <c r="CR7007"/>
      <c r="CS7007"/>
      <c r="CT7007"/>
      <c r="CU7007"/>
      <c r="CV7007"/>
    </row>
    <row r="7008" spans="10:100" x14ac:dyDescent="0.25">
      <c r="J7008"/>
      <c r="K7008"/>
      <c r="L7008"/>
      <c r="M7008"/>
      <c r="N7008"/>
      <c r="O7008"/>
      <c r="P7008"/>
      <c r="Q7008"/>
      <c r="R7008"/>
      <c r="S7008"/>
      <c r="T7008"/>
      <c r="U7008"/>
      <c r="V7008"/>
      <c r="W7008"/>
      <c r="X7008"/>
      <c r="Y7008"/>
      <c r="Z7008"/>
      <c r="AA7008"/>
      <c r="AB7008"/>
      <c r="AC7008"/>
      <c r="AD7008"/>
      <c r="AE7008"/>
      <c r="AF7008"/>
      <c r="AG7008"/>
      <c r="AH7008"/>
      <c r="AI7008"/>
      <c r="AJ7008"/>
      <c r="AK7008"/>
      <c r="AL7008"/>
      <c r="AM7008"/>
      <c r="AN7008"/>
      <c r="AO7008"/>
      <c r="AP7008"/>
      <c r="AQ7008"/>
      <c r="AR7008"/>
      <c r="AS7008"/>
      <c r="AT7008"/>
      <c r="AU7008"/>
      <c r="AV7008"/>
      <c r="AW7008"/>
      <c r="AX7008"/>
      <c r="AY7008"/>
      <c r="AZ7008"/>
      <c r="BA7008"/>
      <c r="BB7008"/>
      <c r="BC7008"/>
      <c r="BD7008"/>
      <c r="BE7008"/>
      <c r="BF7008"/>
      <c r="BG7008"/>
      <c r="BH7008"/>
      <c r="BI7008"/>
      <c r="BJ7008"/>
      <c r="BK7008"/>
      <c r="BL7008"/>
      <c r="BM7008"/>
      <c r="BN7008"/>
      <c r="BO7008"/>
      <c r="BP7008"/>
      <c r="BQ7008"/>
      <c r="BR7008"/>
      <c r="BS7008"/>
      <c r="BT7008"/>
      <c r="BU7008"/>
      <c r="BV7008"/>
      <c r="BW7008"/>
      <c r="BX7008"/>
      <c r="BY7008"/>
      <c r="BZ7008"/>
      <c r="CA7008"/>
      <c r="CB7008"/>
      <c r="CC7008"/>
      <c r="CD7008"/>
      <c r="CE7008"/>
      <c r="CF7008"/>
      <c r="CG7008"/>
      <c r="CH7008"/>
      <c r="CI7008"/>
      <c r="CJ7008"/>
      <c r="CK7008"/>
      <c r="CL7008"/>
      <c r="CM7008"/>
      <c r="CN7008"/>
      <c r="CO7008"/>
      <c r="CP7008"/>
      <c r="CQ7008"/>
      <c r="CR7008"/>
      <c r="CS7008"/>
      <c r="CT7008"/>
      <c r="CU7008"/>
      <c r="CV7008"/>
    </row>
    <row r="7009" spans="10:100" x14ac:dyDescent="0.25">
      <c r="J7009"/>
      <c r="K7009"/>
      <c r="L7009"/>
      <c r="M7009"/>
      <c r="N7009"/>
      <c r="O7009"/>
      <c r="P7009"/>
      <c r="Q7009"/>
      <c r="R7009"/>
      <c r="S7009"/>
      <c r="T7009"/>
      <c r="U7009"/>
      <c r="V7009"/>
      <c r="W7009"/>
      <c r="X7009"/>
      <c r="Y7009"/>
      <c r="Z7009"/>
      <c r="AA7009"/>
      <c r="AB7009"/>
      <c r="AC7009"/>
      <c r="AD7009"/>
      <c r="AE7009"/>
      <c r="AF7009"/>
      <c r="AG7009"/>
      <c r="AH7009"/>
      <c r="AI7009"/>
      <c r="AJ7009"/>
      <c r="AK7009"/>
      <c r="AL7009"/>
      <c r="AM7009"/>
      <c r="AN7009"/>
      <c r="AO7009"/>
      <c r="AP7009"/>
      <c r="AQ7009"/>
      <c r="AR7009"/>
      <c r="AS7009"/>
      <c r="AT7009"/>
      <c r="AU7009"/>
      <c r="AV7009"/>
      <c r="AW7009"/>
      <c r="AX7009"/>
      <c r="AY7009"/>
      <c r="AZ7009"/>
      <c r="BA7009"/>
      <c r="BB7009"/>
      <c r="BC7009"/>
      <c r="BD7009"/>
      <c r="BE7009"/>
      <c r="BF7009"/>
      <c r="BG7009"/>
      <c r="BH7009"/>
      <c r="BI7009"/>
      <c r="BJ7009"/>
      <c r="BK7009"/>
      <c r="BL7009"/>
      <c r="BM7009"/>
      <c r="BN7009"/>
      <c r="BO7009"/>
      <c r="BP7009"/>
      <c r="BQ7009"/>
      <c r="BR7009"/>
      <c r="BS7009"/>
      <c r="BT7009"/>
      <c r="BU7009"/>
      <c r="BV7009"/>
      <c r="BW7009"/>
      <c r="BX7009"/>
      <c r="BY7009"/>
      <c r="BZ7009"/>
      <c r="CA7009"/>
      <c r="CB7009"/>
      <c r="CC7009"/>
      <c r="CD7009"/>
      <c r="CE7009"/>
      <c r="CF7009"/>
      <c r="CG7009"/>
      <c r="CH7009"/>
      <c r="CI7009"/>
      <c r="CJ7009"/>
      <c r="CK7009"/>
      <c r="CL7009"/>
      <c r="CM7009"/>
      <c r="CN7009"/>
      <c r="CO7009"/>
      <c r="CP7009"/>
      <c r="CQ7009"/>
      <c r="CR7009"/>
      <c r="CS7009"/>
      <c r="CT7009"/>
      <c r="CU7009"/>
      <c r="CV7009"/>
    </row>
    <row r="7010" spans="10:100" x14ac:dyDescent="0.25">
      <c r="J7010"/>
      <c r="K7010"/>
      <c r="L7010"/>
      <c r="M7010"/>
      <c r="N7010"/>
      <c r="O7010"/>
      <c r="P7010"/>
      <c r="Q7010"/>
      <c r="R7010"/>
      <c r="S7010"/>
      <c r="T7010"/>
      <c r="U7010"/>
      <c r="V7010"/>
      <c r="W7010"/>
      <c r="X7010"/>
      <c r="Y7010"/>
      <c r="Z7010"/>
      <c r="AA7010"/>
      <c r="AB7010"/>
      <c r="AC7010"/>
      <c r="AD7010"/>
      <c r="AE7010"/>
      <c r="AF7010"/>
      <c r="AG7010"/>
      <c r="AH7010"/>
      <c r="AI7010"/>
      <c r="AJ7010"/>
      <c r="AK7010"/>
      <c r="AL7010"/>
      <c r="AM7010"/>
      <c r="AN7010"/>
      <c r="AO7010"/>
      <c r="AP7010"/>
      <c r="AQ7010"/>
      <c r="AR7010"/>
      <c r="AS7010"/>
      <c r="AT7010"/>
      <c r="AU7010"/>
      <c r="AV7010"/>
      <c r="AW7010"/>
      <c r="AX7010"/>
      <c r="AY7010"/>
      <c r="AZ7010"/>
      <c r="BA7010"/>
      <c r="BB7010"/>
      <c r="BC7010"/>
      <c r="BD7010"/>
      <c r="BE7010"/>
      <c r="BF7010"/>
      <c r="BG7010"/>
      <c r="BH7010"/>
      <c r="BI7010"/>
      <c r="BJ7010"/>
      <c r="BK7010"/>
      <c r="BL7010"/>
      <c r="BM7010"/>
      <c r="BN7010"/>
      <c r="BO7010"/>
      <c r="BP7010"/>
      <c r="BQ7010"/>
      <c r="BR7010"/>
      <c r="BS7010"/>
      <c r="BT7010"/>
      <c r="BU7010"/>
      <c r="BV7010"/>
      <c r="BW7010"/>
      <c r="BX7010"/>
      <c r="BY7010"/>
      <c r="BZ7010"/>
      <c r="CA7010"/>
      <c r="CB7010"/>
      <c r="CC7010"/>
      <c r="CD7010"/>
      <c r="CE7010"/>
      <c r="CF7010"/>
      <c r="CG7010"/>
      <c r="CH7010"/>
      <c r="CI7010"/>
      <c r="CJ7010"/>
      <c r="CK7010"/>
      <c r="CL7010"/>
      <c r="CM7010"/>
      <c r="CN7010"/>
      <c r="CO7010"/>
      <c r="CP7010"/>
      <c r="CQ7010"/>
      <c r="CR7010"/>
      <c r="CS7010"/>
      <c r="CT7010"/>
      <c r="CU7010"/>
      <c r="CV7010"/>
    </row>
    <row r="7011" spans="10:100" x14ac:dyDescent="0.25">
      <c r="J7011"/>
      <c r="K7011"/>
      <c r="L7011"/>
      <c r="M7011"/>
      <c r="N7011"/>
      <c r="O7011"/>
      <c r="P7011"/>
      <c r="Q7011"/>
      <c r="R7011"/>
      <c r="S7011"/>
      <c r="T7011"/>
      <c r="U7011"/>
      <c r="V7011"/>
      <c r="W7011"/>
      <c r="X7011"/>
      <c r="Y7011"/>
      <c r="Z7011"/>
      <c r="AA7011"/>
      <c r="AB7011"/>
      <c r="AC7011"/>
      <c r="AD7011"/>
      <c r="AE7011"/>
      <c r="AF7011"/>
      <c r="AG7011"/>
      <c r="AH7011"/>
      <c r="AI7011"/>
      <c r="AJ7011"/>
      <c r="AK7011"/>
      <c r="AL7011"/>
      <c r="AM7011"/>
      <c r="AN7011"/>
      <c r="AO7011"/>
      <c r="AP7011"/>
      <c r="AQ7011"/>
      <c r="AR7011"/>
      <c r="AS7011"/>
      <c r="AT7011"/>
      <c r="AU7011"/>
      <c r="AV7011"/>
      <c r="AW7011"/>
      <c r="AX7011"/>
      <c r="AY7011"/>
      <c r="AZ7011"/>
      <c r="BA7011"/>
      <c r="BB7011"/>
      <c r="BC7011"/>
      <c r="BD7011"/>
      <c r="BE7011"/>
      <c r="BF7011"/>
      <c r="BG7011"/>
      <c r="BH7011"/>
      <c r="BI7011"/>
      <c r="BJ7011"/>
      <c r="BK7011"/>
      <c r="BL7011"/>
      <c r="BM7011"/>
      <c r="BN7011"/>
      <c r="BO7011"/>
      <c r="BP7011"/>
      <c r="BQ7011"/>
      <c r="BR7011"/>
      <c r="BS7011"/>
      <c r="BT7011"/>
      <c r="BU7011"/>
      <c r="BV7011"/>
      <c r="BW7011"/>
      <c r="BX7011"/>
      <c r="BY7011"/>
      <c r="BZ7011"/>
      <c r="CA7011"/>
      <c r="CB7011"/>
      <c r="CC7011"/>
      <c r="CD7011"/>
      <c r="CE7011"/>
      <c r="CF7011"/>
      <c r="CG7011"/>
      <c r="CH7011"/>
      <c r="CI7011"/>
      <c r="CJ7011"/>
      <c r="CK7011"/>
      <c r="CL7011"/>
      <c r="CM7011"/>
      <c r="CN7011"/>
      <c r="CO7011"/>
      <c r="CP7011"/>
      <c r="CQ7011"/>
      <c r="CR7011"/>
      <c r="CS7011"/>
      <c r="CT7011"/>
      <c r="CU7011"/>
      <c r="CV7011"/>
    </row>
    <row r="7012" spans="10:100" x14ac:dyDescent="0.25">
      <c r="J7012"/>
      <c r="K7012"/>
      <c r="L7012"/>
      <c r="M7012"/>
      <c r="N7012"/>
      <c r="O7012"/>
      <c r="P7012"/>
      <c r="Q7012"/>
      <c r="R7012"/>
      <c r="S7012"/>
      <c r="T7012"/>
      <c r="U7012"/>
      <c r="V7012"/>
      <c r="W7012"/>
      <c r="X7012"/>
      <c r="Y7012"/>
      <c r="Z7012"/>
      <c r="AA7012"/>
      <c r="AB7012"/>
      <c r="AC7012"/>
      <c r="AD7012"/>
      <c r="AE7012"/>
      <c r="AF7012"/>
      <c r="AG7012"/>
      <c r="AH7012"/>
      <c r="AI7012"/>
      <c r="AJ7012"/>
      <c r="AK7012"/>
      <c r="AL7012"/>
      <c r="AM7012"/>
      <c r="AN7012"/>
      <c r="AO7012"/>
      <c r="AP7012"/>
      <c r="AQ7012"/>
      <c r="AR7012"/>
      <c r="AS7012"/>
      <c r="AT7012"/>
      <c r="AU7012"/>
      <c r="AV7012"/>
      <c r="AW7012"/>
      <c r="AX7012"/>
      <c r="AY7012"/>
      <c r="AZ7012"/>
      <c r="BA7012"/>
      <c r="BB7012"/>
      <c r="BC7012"/>
      <c r="BD7012"/>
      <c r="BE7012"/>
      <c r="BF7012"/>
      <c r="BG7012"/>
      <c r="BH7012"/>
      <c r="BI7012"/>
      <c r="BJ7012"/>
      <c r="BK7012"/>
      <c r="BL7012"/>
      <c r="BM7012"/>
      <c r="BN7012"/>
      <c r="BO7012"/>
      <c r="BP7012"/>
      <c r="BQ7012"/>
      <c r="BR7012"/>
      <c r="BS7012"/>
      <c r="BT7012"/>
      <c r="BU7012"/>
      <c r="BV7012"/>
      <c r="BW7012"/>
      <c r="BX7012"/>
      <c r="BY7012"/>
      <c r="BZ7012"/>
      <c r="CA7012"/>
      <c r="CB7012"/>
      <c r="CC7012"/>
      <c r="CD7012"/>
      <c r="CE7012"/>
      <c r="CF7012"/>
      <c r="CG7012"/>
      <c r="CH7012"/>
      <c r="CI7012"/>
      <c r="CJ7012"/>
      <c r="CK7012"/>
      <c r="CL7012"/>
      <c r="CM7012"/>
      <c r="CN7012"/>
      <c r="CO7012"/>
      <c r="CP7012"/>
      <c r="CQ7012"/>
      <c r="CR7012"/>
      <c r="CS7012"/>
      <c r="CT7012"/>
      <c r="CU7012"/>
      <c r="CV7012"/>
    </row>
    <row r="7013" spans="10:100" x14ac:dyDescent="0.25">
      <c r="J7013"/>
      <c r="K7013"/>
      <c r="L7013"/>
      <c r="M7013"/>
      <c r="N7013"/>
      <c r="O7013"/>
      <c r="P7013"/>
      <c r="Q7013"/>
      <c r="R7013"/>
      <c r="S7013"/>
      <c r="T7013"/>
      <c r="U7013"/>
      <c r="V7013"/>
      <c r="W7013"/>
      <c r="X7013"/>
      <c r="Y7013"/>
      <c r="Z7013"/>
      <c r="AA7013"/>
      <c r="AB7013"/>
      <c r="AC7013"/>
      <c r="AD7013"/>
      <c r="AE7013"/>
      <c r="AF7013"/>
      <c r="AG7013"/>
      <c r="AH7013"/>
      <c r="AI7013"/>
      <c r="AJ7013"/>
      <c r="AK7013"/>
      <c r="AL7013"/>
      <c r="AM7013"/>
      <c r="AN7013"/>
      <c r="AO7013"/>
      <c r="AP7013"/>
      <c r="AQ7013"/>
      <c r="AR7013"/>
      <c r="AS7013"/>
      <c r="AT7013"/>
      <c r="AU7013"/>
      <c r="AV7013"/>
      <c r="AW7013"/>
      <c r="AX7013"/>
      <c r="AY7013"/>
      <c r="AZ7013"/>
      <c r="BA7013"/>
      <c r="BB7013"/>
      <c r="BC7013"/>
      <c r="BD7013"/>
      <c r="BE7013"/>
      <c r="BF7013"/>
      <c r="BG7013"/>
      <c r="BH7013"/>
      <c r="BI7013"/>
      <c r="BJ7013"/>
      <c r="BK7013"/>
      <c r="BL7013"/>
      <c r="BM7013"/>
      <c r="BN7013"/>
      <c r="BO7013"/>
      <c r="BP7013"/>
      <c r="BQ7013"/>
      <c r="BR7013"/>
      <c r="BS7013"/>
      <c r="BT7013"/>
      <c r="BU7013"/>
      <c r="BV7013"/>
      <c r="BW7013"/>
      <c r="BX7013"/>
      <c r="BY7013"/>
      <c r="BZ7013"/>
      <c r="CA7013"/>
      <c r="CB7013"/>
      <c r="CC7013"/>
      <c r="CD7013"/>
      <c r="CE7013"/>
      <c r="CF7013"/>
      <c r="CG7013"/>
      <c r="CH7013"/>
      <c r="CI7013"/>
      <c r="CJ7013"/>
      <c r="CK7013"/>
      <c r="CL7013"/>
      <c r="CM7013"/>
      <c r="CN7013"/>
      <c r="CO7013"/>
      <c r="CP7013"/>
      <c r="CQ7013"/>
      <c r="CR7013"/>
      <c r="CS7013"/>
      <c r="CT7013"/>
      <c r="CU7013"/>
      <c r="CV7013"/>
    </row>
    <row r="7014" spans="10:100" x14ac:dyDescent="0.25">
      <c r="J7014"/>
      <c r="K7014"/>
      <c r="L7014"/>
      <c r="M7014"/>
      <c r="N7014"/>
      <c r="O7014"/>
      <c r="P7014"/>
      <c r="Q7014"/>
      <c r="R7014"/>
      <c r="S7014"/>
      <c r="T7014"/>
      <c r="U7014"/>
      <c r="V7014"/>
      <c r="W7014"/>
      <c r="X7014"/>
      <c r="Y7014"/>
      <c r="Z7014"/>
      <c r="AA7014"/>
      <c r="AB7014"/>
      <c r="AC7014"/>
      <c r="AD7014"/>
      <c r="AE7014"/>
      <c r="AF7014"/>
      <c r="AG7014"/>
      <c r="AH7014"/>
      <c r="AI7014"/>
      <c r="AJ7014"/>
      <c r="AK7014"/>
      <c r="AL7014"/>
      <c r="AM7014"/>
      <c r="AN7014"/>
      <c r="AO7014"/>
      <c r="AP7014"/>
      <c r="AQ7014"/>
      <c r="AR7014"/>
      <c r="AS7014"/>
      <c r="AT7014"/>
      <c r="AU7014"/>
      <c r="AV7014"/>
      <c r="AW7014"/>
      <c r="AX7014"/>
      <c r="AY7014"/>
      <c r="AZ7014"/>
      <c r="BA7014"/>
      <c r="BB7014"/>
      <c r="BC7014"/>
      <c r="BD7014"/>
      <c r="BE7014"/>
      <c r="BF7014"/>
      <c r="BG7014"/>
      <c r="BH7014"/>
      <c r="BI7014"/>
      <c r="BJ7014"/>
      <c r="BK7014"/>
      <c r="BL7014"/>
      <c r="BM7014"/>
      <c r="BN7014"/>
      <c r="BO7014"/>
      <c r="BP7014"/>
      <c r="BQ7014"/>
      <c r="BR7014"/>
      <c r="BS7014"/>
      <c r="BT7014"/>
      <c r="BU7014"/>
      <c r="BV7014"/>
      <c r="BW7014"/>
      <c r="BX7014"/>
      <c r="BY7014"/>
      <c r="BZ7014"/>
      <c r="CA7014"/>
      <c r="CB7014"/>
      <c r="CC7014"/>
      <c r="CD7014"/>
      <c r="CE7014"/>
      <c r="CF7014"/>
      <c r="CG7014"/>
      <c r="CH7014"/>
      <c r="CI7014"/>
      <c r="CJ7014"/>
      <c r="CK7014"/>
      <c r="CL7014"/>
      <c r="CM7014"/>
      <c r="CN7014"/>
      <c r="CO7014"/>
      <c r="CP7014"/>
      <c r="CQ7014"/>
      <c r="CR7014"/>
      <c r="CS7014"/>
      <c r="CT7014"/>
      <c r="CU7014"/>
      <c r="CV7014"/>
    </row>
    <row r="7015" spans="10:100" x14ac:dyDescent="0.25">
      <c r="J7015"/>
      <c r="K7015"/>
      <c r="L7015"/>
      <c r="M7015"/>
      <c r="N7015"/>
      <c r="O7015"/>
      <c r="P7015"/>
      <c r="Q7015"/>
      <c r="R7015"/>
      <c r="S7015"/>
      <c r="T7015"/>
      <c r="U7015"/>
      <c r="V7015"/>
      <c r="W7015"/>
      <c r="X7015"/>
      <c r="Y7015"/>
      <c r="Z7015"/>
      <c r="AA7015"/>
      <c r="AB7015"/>
      <c r="AC7015"/>
      <c r="AD7015"/>
      <c r="AE7015"/>
      <c r="AF7015"/>
      <c r="AG7015"/>
      <c r="AH7015"/>
      <c r="AI7015"/>
      <c r="AJ7015"/>
      <c r="AK7015"/>
      <c r="AL7015"/>
      <c r="AM7015"/>
      <c r="AN7015"/>
      <c r="AO7015"/>
      <c r="AP7015"/>
      <c r="AQ7015"/>
      <c r="AR7015"/>
      <c r="AS7015"/>
      <c r="AT7015"/>
      <c r="AU7015"/>
      <c r="AV7015"/>
      <c r="AW7015"/>
      <c r="AX7015"/>
      <c r="AY7015"/>
      <c r="AZ7015"/>
      <c r="BA7015"/>
      <c r="BB7015"/>
      <c r="BC7015"/>
      <c r="BD7015"/>
      <c r="BE7015"/>
      <c r="BF7015"/>
      <c r="BG7015"/>
      <c r="BH7015"/>
      <c r="BI7015"/>
      <c r="BJ7015"/>
      <c r="BK7015"/>
      <c r="BL7015"/>
      <c r="BM7015"/>
      <c r="BN7015"/>
      <c r="BO7015"/>
      <c r="BP7015"/>
      <c r="BQ7015"/>
      <c r="BR7015"/>
      <c r="BS7015"/>
      <c r="BT7015"/>
      <c r="BU7015"/>
      <c r="BV7015"/>
      <c r="BW7015"/>
      <c r="BX7015"/>
      <c r="BY7015"/>
      <c r="BZ7015"/>
      <c r="CA7015"/>
      <c r="CB7015"/>
      <c r="CC7015"/>
      <c r="CD7015"/>
      <c r="CE7015"/>
      <c r="CF7015"/>
      <c r="CG7015"/>
      <c r="CH7015"/>
      <c r="CI7015"/>
      <c r="CJ7015"/>
      <c r="CK7015"/>
      <c r="CL7015"/>
      <c r="CM7015"/>
      <c r="CN7015"/>
      <c r="CO7015"/>
      <c r="CP7015"/>
      <c r="CQ7015"/>
      <c r="CR7015"/>
      <c r="CS7015"/>
      <c r="CT7015"/>
      <c r="CU7015"/>
      <c r="CV7015"/>
    </row>
    <row r="7016" spans="10:100" x14ac:dyDescent="0.25">
      <c r="J7016"/>
      <c r="K7016"/>
      <c r="L7016"/>
      <c r="M7016"/>
      <c r="N7016"/>
      <c r="O7016"/>
      <c r="P7016"/>
      <c r="Q7016"/>
      <c r="R7016"/>
      <c r="S7016"/>
      <c r="T7016"/>
      <c r="U7016"/>
      <c r="V7016"/>
      <c r="W7016"/>
      <c r="X7016"/>
      <c r="Y7016"/>
      <c r="Z7016"/>
      <c r="AA7016"/>
      <c r="AB7016"/>
      <c r="AC7016"/>
      <c r="AD7016"/>
      <c r="AE7016"/>
      <c r="AF7016"/>
      <c r="AG7016"/>
      <c r="AH7016"/>
      <c r="AI7016"/>
      <c r="AJ7016"/>
      <c r="AK7016"/>
      <c r="AL7016"/>
      <c r="AM7016"/>
      <c r="AN7016"/>
      <c r="AO7016"/>
      <c r="AP7016"/>
      <c r="AQ7016"/>
      <c r="AR7016"/>
      <c r="AS7016"/>
      <c r="AT7016"/>
      <c r="AU7016"/>
      <c r="AV7016"/>
      <c r="AW7016"/>
      <c r="AX7016"/>
      <c r="AY7016"/>
      <c r="AZ7016"/>
      <c r="BA7016"/>
      <c r="BB7016"/>
      <c r="BC7016"/>
      <c r="BD7016"/>
      <c r="BE7016"/>
      <c r="BF7016"/>
      <c r="BG7016"/>
      <c r="BH7016"/>
      <c r="BI7016"/>
      <c r="BJ7016"/>
      <c r="BK7016"/>
      <c r="BL7016"/>
      <c r="BM7016"/>
      <c r="BN7016"/>
      <c r="BO7016"/>
      <c r="BP7016"/>
      <c r="BQ7016"/>
      <c r="BR7016"/>
      <c r="BS7016"/>
      <c r="BT7016"/>
      <c r="BU7016"/>
      <c r="BV7016"/>
      <c r="BW7016"/>
      <c r="BX7016"/>
      <c r="BY7016"/>
      <c r="BZ7016"/>
      <c r="CA7016"/>
      <c r="CB7016"/>
      <c r="CC7016"/>
      <c r="CD7016"/>
      <c r="CE7016"/>
      <c r="CF7016"/>
      <c r="CG7016"/>
      <c r="CH7016"/>
      <c r="CI7016"/>
      <c r="CJ7016"/>
      <c r="CK7016"/>
      <c r="CL7016"/>
      <c r="CM7016"/>
      <c r="CN7016"/>
      <c r="CO7016"/>
      <c r="CP7016"/>
      <c r="CQ7016"/>
      <c r="CR7016"/>
      <c r="CS7016"/>
      <c r="CT7016"/>
      <c r="CU7016"/>
      <c r="CV7016"/>
    </row>
    <row r="7017" spans="10:100" x14ac:dyDescent="0.25">
      <c r="J7017"/>
      <c r="K7017"/>
      <c r="L7017"/>
      <c r="M7017"/>
      <c r="N7017"/>
      <c r="O7017"/>
      <c r="P7017"/>
      <c r="Q7017"/>
      <c r="R7017"/>
      <c r="S7017"/>
      <c r="T7017"/>
      <c r="U7017"/>
      <c r="V7017"/>
      <c r="W7017"/>
      <c r="X7017"/>
      <c r="Y7017"/>
      <c r="Z7017"/>
      <c r="AA7017"/>
      <c r="AB7017"/>
      <c r="AC7017"/>
      <c r="AD7017"/>
      <c r="AE7017"/>
      <c r="AF7017"/>
      <c r="AG7017"/>
      <c r="AH7017"/>
      <c r="AI7017"/>
      <c r="AJ7017"/>
      <c r="AK7017"/>
      <c r="AL7017"/>
      <c r="AM7017"/>
      <c r="AN7017"/>
      <c r="AO7017"/>
      <c r="AP7017"/>
      <c r="AQ7017"/>
      <c r="AR7017"/>
      <c r="AS7017"/>
      <c r="AT7017"/>
      <c r="AU7017"/>
      <c r="AV7017"/>
      <c r="AW7017"/>
      <c r="AX7017"/>
      <c r="AY7017"/>
      <c r="AZ7017"/>
      <c r="BA7017"/>
      <c r="BB7017"/>
      <c r="BC7017"/>
      <c r="BD7017"/>
      <c r="BE7017"/>
      <c r="BF7017"/>
      <c r="BG7017"/>
      <c r="BH7017"/>
      <c r="BI7017"/>
      <c r="BJ7017"/>
      <c r="BK7017"/>
      <c r="BL7017"/>
      <c r="BM7017"/>
      <c r="BN7017"/>
      <c r="BO7017"/>
      <c r="BP7017"/>
      <c r="BQ7017"/>
      <c r="BR7017"/>
      <c r="BS7017"/>
      <c r="BT7017"/>
      <c r="BU7017"/>
      <c r="BV7017"/>
      <c r="BW7017"/>
      <c r="BX7017"/>
      <c r="BY7017"/>
      <c r="BZ7017"/>
      <c r="CA7017"/>
      <c r="CB7017"/>
      <c r="CC7017"/>
      <c r="CD7017"/>
      <c r="CE7017"/>
      <c r="CF7017"/>
      <c r="CG7017"/>
      <c r="CH7017"/>
      <c r="CI7017"/>
      <c r="CJ7017"/>
      <c r="CK7017"/>
      <c r="CL7017"/>
      <c r="CM7017"/>
      <c r="CN7017"/>
      <c r="CO7017"/>
      <c r="CP7017"/>
      <c r="CQ7017"/>
      <c r="CR7017"/>
      <c r="CS7017"/>
      <c r="CT7017"/>
      <c r="CU7017"/>
      <c r="CV7017"/>
    </row>
    <row r="7018" spans="10:100" x14ac:dyDescent="0.25">
      <c r="J7018"/>
      <c r="K7018"/>
      <c r="L7018"/>
      <c r="M7018"/>
      <c r="N7018"/>
      <c r="O7018"/>
      <c r="P7018"/>
      <c r="Q7018"/>
      <c r="R7018"/>
      <c r="S7018"/>
      <c r="T7018"/>
      <c r="U7018"/>
      <c r="V7018"/>
      <c r="W7018"/>
      <c r="X7018"/>
      <c r="Y7018"/>
      <c r="Z7018"/>
      <c r="AA7018"/>
      <c r="AB7018"/>
      <c r="AC7018"/>
      <c r="AD7018"/>
      <c r="AE7018"/>
      <c r="AF7018"/>
      <c r="AG7018"/>
      <c r="AH7018"/>
      <c r="AI7018"/>
      <c r="AJ7018"/>
      <c r="AK7018"/>
      <c r="AL7018"/>
      <c r="AM7018"/>
      <c r="AN7018"/>
      <c r="AO7018"/>
      <c r="AP7018"/>
      <c r="AQ7018"/>
      <c r="AR7018"/>
      <c r="AS7018"/>
      <c r="AT7018"/>
      <c r="AU7018"/>
      <c r="AV7018"/>
      <c r="AW7018"/>
      <c r="AX7018"/>
      <c r="AY7018"/>
      <c r="AZ7018"/>
      <c r="BA7018"/>
      <c r="BB7018"/>
      <c r="BC7018"/>
      <c r="BD7018"/>
      <c r="BE7018"/>
      <c r="BF7018"/>
      <c r="BG7018"/>
      <c r="BH7018"/>
      <c r="BI7018"/>
      <c r="BJ7018"/>
      <c r="BK7018"/>
      <c r="BL7018"/>
      <c r="BM7018"/>
      <c r="BN7018"/>
      <c r="BO7018"/>
      <c r="BP7018"/>
      <c r="BQ7018"/>
      <c r="BR7018"/>
      <c r="BS7018"/>
      <c r="BT7018"/>
      <c r="BU7018"/>
      <c r="BV7018"/>
      <c r="BW7018"/>
      <c r="BX7018"/>
      <c r="BY7018"/>
      <c r="BZ7018"/>
      <c r="CA7018"/>
      <c r="CB7018"/>
      <c r="CC7018"/>
      <c r="CD7018"/>
      <c r="CE7018"/>
      <c r="CF7018"/>
      <c r="CG7018"/>
      <c r="CH7018"/>
      <c r="CI7018"/>
      <c r="CJ7018"/>
      <c r="CK7018"/>
      <c r="CL7018"/>
      <c r="CM7018"/>
      <c r="CN7018"/>
      <c r="CO7018"/>
      <c r="CP7018"/>
      <c r="CQ7018"/>
      <c r="CR7018"/>
      <c r="CS7018"/>
      <c r="CT7018"/>
      <c r="CU7018"/>
      <c r="CV7018"/>
    </row>
    <row r="7019" spans="10:100" x14ac:dyDescent="0.25">
      <c r="J7019"/>
      <c r="K7019"/>
      <c r="L7019"/>
      <c r="M7019"/>
      <c r="N7019"/>
      <c r="O7019"/>
      <c r="P7019"/>
      <c r="Q7019"/>
      <c r="R7019"/>
      <c r="S7019"/>
      <c r="T7019"/>
      <c r="U7019"/>
      <c r="V7019"/>
      <c r="W7019"/>
      <c r="X7019"/>
      <c r="Y7019"/>
      <c r="Z7019"/>
      <c r="AA7019"/>
      <c r="AB7019"/>
      <c r="AC7019"/>
      <c r="AD7019"/>
      <c r="AE7019"/>
      <c r="AF7019"/>
      <c r="AG7019"/>
      <c r="AH7019"/>
      <c r="AI7019"/>
      <c r="AJ7019"/>
      <c r="AK7019"/>
      <c r="AL7019"/>
      <c r="AM7019"/>
      <c r="AN7019"/>
      <c r="AO7019"/>
      <c r="AP7019"/>
      <c r="AQ7019"/>
      <c r="AR7019"/>
      <c r="AS7019"/>
      <c r="AT7019"/>
      <c r="AU7019"/>
      <c r="AV7019"/>
      <c r="AW7019"/>
      <c r="AX7019"/>
      <c r="AY7019"/>
      <c r="AZ7019"/>
      <c r="BA7019"/>
      <c r="BB7019"/>
      <c r="BC7019"/>
      <c r="BD7019"/>
      <c r="BE7019"/>
      <c r="BF7019"/>
      <c r="BG7019"/>
      <c r="BH7019"/>
      <c r="BI7019"/>
      <c r="BJ7019"/>
      <c r="BK7019"/>
      <c r="BL7019"/>
      <c r="BM7019"/>
      <c r="BN7019"/>
      <c r="BO7019"/>
      <c r="BP7019"/>
      <c r="BQ7019"/>
      <c r="BR7019"/>
      <c r="BS7019"/>
      <c r="BT7019"/>
      <c r="BU7019"/>
      <c r="BV7019"/>
      <c r="BW7019"/>
      <c r="BX7019"/>
      <c r="BY7019"/>
      <c r="BZ7019"/>
      <c r="CA7019"/>
      <c r="CB7019"/>
      <c r="CC7019"/>
      <c r="CD7019"/>
      <c r="CE7019"/>
      <c r="CF7019"/>
      <c r="CG7019"/>
      <c r="CH7019"/>
      <c r="CI7019"/>
      <c r="CJ7019"/>
      <c r="CK7019"/>
      <c r="CL7019"/>
      <c r="CM7019"/>
      <c r="CN7019"/>
      <c r="CO7019"/>
      <c r="CP7019"/>
      <c r="CQ7019"/>
      <c r="CR7019"/>
      <c r="CS7019"/>
      <c r="CT7019"/>
      <c r="CU7019"/>
      <c r="CV7019"/>
    </row>
    <row r="7020" spans="10:100" x14ac:dyDescent="0.25">
      <c r="J7020"/>
      <c r="K7020"/>
      <c r="L7020"/>
      <c r="M7020"/>
      <c r="N7020"/>
      <c r="O7020"/>
      <c r="P7020"/>
      <c r="Q7020"/>
      <c r="R7020"/>
      <c r="S7020"/>
      <c r="T7020"/>
      <c r="U7020"/>
      <c r="V7020"/>
      <c r="W7020"/>
      <c r="X7020"/>
      <c r="Y7020"/>
      <c r="Z7020"/>
      <c r="AA7020"/>
      <c r="AB7020"/>
      <c r="AC7020"/>
      <c r="AD7020"/>
      <c r="AE7020"/>
      <c r="AF7020"/>
      <c r="AG7020"/>
      <c r="AH7020"/>
      <c r="AI7020"/>
      <c r="AJ7020"/>
      <c r="AK7020"/>
      <c r="AL7020"/>
      <c r="AM7020"/>
      <c r="AN7020"/>
      <c r="AO7020"/>
      <c r="AP7020"/>
      <c r="AQ7020"/>
      <c r="AR7020"/>
      <c r="AS7020"/>
      <c r="AT7020"/>
      <c r="AU7020"/>
      <c r="AV7020"/>
      <c r="AW7020"/>
      <c r="AX7020"/>
      <c r="AY7020"/>
      <c r="AZ7020"/>
      <c r="BA7020"/>
      <c r="BB7020"/>
      <c r="BC7020"/>
      <c r="BD7020"/>
      <c r="BE7020"/>
      <c r="BF7020"/>
      <c r="BG7020"/>
      <c r="BH7020"/>
      <c r="BI7020"/>
      <c r="BJ7020"/>
      <c r="BK7020"/>
      <c r="BL7020"/>
      <c r="BM7020"/>
      <c r="BN7020"/>
      <c r="BO7020"/>
      <c r="BP7020"/>
      <c r="BQ7020"/>
      <c r="BR7020"/>
      <c r="BS7020"/>
      <c r="BT7020"/>
      <c r="BU7020"/>
      <c r="BV7020"/>
      <c r="BW7020"/>
      <c r="BX7020"/>
      <c r="BY7020"/>
      <c r="BZ7020"/>
      <c r="CA7020"/>
      <c r="CB7020"/>
      <c r="CC7020"/>
      <c r="CD7020"/>
      <c r="CE7020"/>
      <c r="CF7020"/>
      <c r="CG7020"/>
      <c r="CH7020"/>
      <c r="CI7020"/>
      <c r="CJ7020"/>
      <c r="CK7020"/>
      <c r="CL7020"/>
      <c r="CM7020"/>
      <c r="CN7020"/>
      <c r="CO7020"/>
      <c r="CP7020"/>
      <c r="CQ7020"/>
      <c r="CR7020"/>
      <c r="CS7020"/>
      <c r="CT7020"/>
      <c r="CU7020"/>
      <c r="CV7020"/>
    </row>
    <row r="7021" spans="10:100" x14ac:dyDescent="0.25">
      <c r="J7021"/>
      <c r="K7021"/>
      <c r="L7021"/>
      <c r="M7021"/>
      <c r="N7021"/>
      <c r="O7021"/>
      <c r="P7021"/>
      <c r="Q7021"/>
      <c r="R7021"/>
      <c r="S7021"/>
      <c r="T7021"/>
      <c r="U7021"/>
      <c r="V7021"/>
      <c r="W7021"/>
      <c r="X7021"/>
      <c r="Y7021"/>
      <c r="Z7021"/>
      <c r="AA7021"/>
      <c r="AB7021"/>
      <c r="AC7021"/>
      <c r="AD7021"/>
      <c r="AE7021"/>
      <c r="AF7021"/>
      <c r="AG7021"/>
      <c r="AH7021"/>
      <c r="AI7021"/>
      <c r="AJ7021"/>
      <c r="AK7021"/>
      <c r="AL7021"/>
      <c r="AM7021"/>
      <c r="AN7021"/>
      <c r="AO7021"/>
      <c r="AP7021"/>
      <c r="AQ7021"/>
      <c r="AR7021"/>
      <c r="AS7021"/>
      <c r="AT7021"/>
      <c r="AU7021"/>
      <c r="AV7021"/>
      <c r="AW7021"/>
      <c r="AX7021"/>
      <c r="AY7021"/>
      <c r="AZ7021"/>
      <c r="BA7021"/>
      <c r="BB7021"/>
      <c r="BC7021"/>
      <c r="BD7021"/>
      <c r="BE7021"/>
      <c r="BF7021"/>
      <c r="BG7021"/>
      <c r="BH7021"/>
      <c r="BI7021"/>
      <c r="BJ7021"/>
      <c r="BK7021"/>
      <c r="BL7021"/>
      <c r="BM7021"/>
      <c r="BN7021"/>
      <c r="BO7021"/>
      <c r="BP7021"/>
      <c r="BQ7021"/>
      <c r="BR7021"/>
      <c r="BS7021"/>
      <c r="BT7021"/>
      <c r="BU7021"/>
      <c r="BV7021"/>
      <c r="BW7021"/>
      <c r="BX7021"/>
      <c r="BY7021"/>
      <c r="BZ7021"/>
      <c r="CA7021"/>
      <c r="CB7021"/>
      <c r="CC7021"/>
      <c r="CD7021"/>
      <c r="CE7021"/>
      <c r="CF7021"/>
      <c r="CG7021"/>
      <c r="CH7021"/>
      <c r="CI7021"/>
      <c r="CJ7021"/>
      <c r="CK7021"/>
      <c r="CL7021"/>
      <c r="CM7021"/>
      <c r="CN7021"/>
      <c r="CO7021"/>
      <c r="CP7021"/>
      <c r="CQ7021"/>
      <c r="CR7021"/>
      <c r="CS7021"/>
      <c r="CT7021"/>
      <c r="CU7021"/>
      <c r="CV7021"/>
    </row>
    <row r="7022" spans="10:100" x14ac:dyDescent="0.25">
      <c r="J7022"/>
      <c r="K7022"/>
      <c r="L7022"/>
      <c r="M7022"/>
      <c r="N7022"/>
      <c r="O7022"/>
      <c r="P7022"/>
      <c r="Q7022"/>
      <c r="R7022"/>
      <c r="S7022"/>
      <c r="T7022"/>
      <c r="U7022"/>
      <c r="V7022"/>
      <c r="W7022"/>
      <c r="X7022"/>
      <c r="Y7022"/>
      <c r="Z7022"/>
      <c r="AA7022"/>
      <c r="AB7022"/>
      <c r="AC7022"/>
      <c r="AD7022"/>
      <c r="AE7022"/>
      <c r="AF7022"/>
      <c r="AG7022"/>
      <c r="AH7022"/>
      <c r="AI7022"/>
      <c r="AJ7022"/>
      <c r="AK7022"/>
      <c r="AL7022"/>
      <c r="AM7022"/>
      <c r="AN7022"/>
      <c r="AO7022"/>
      <c r="AP7022"/>
      <c r="AQ7022"/>
      <c r="AR7022"/>
      <c r="AS7022"/>
      <c r="AT7022"/>
      <c r="AU7022"/>
      <c r="AV7022"/>
      <c r="AW7022"/>
      <c r="AX7022"/>
      <c r="AY7022"/>
      <c r="AZ7022"/>
      <c r="BA7022"/>
      <c r="BB7022"/>
      <c r="BC7022"/>
      <c r="BD7022"/>
      <c r="BE7022"/>
      <c r="BF7022"/>
      <c r="BG7022"/>
      <c r="BH7022"/>
      <c r="BI7022"/>
      <c r="BJ7022"/>
      <c r="BK7022"/>
      <c r="BL7022"/>
      <c r="BM7022"/>
      <c r="BN7022"/>
      <c r="BO7022"/>
      <c r="BP7022"/>
      <c r="BQ7022"/>
      <c r="BR7022"/>
      <c r="BS7022"/>
      <c r="BT7022"/>
      <c r="BU7022"/>
      <c r="BV7022"/>
      <c r="BW7022"/>
      <c r="BX7022"/>
      <c r="BY7022"/>
      <c r="BZ7022"/>
      <c r="CA7022"/>
      <c r="CB7022"/>
      <c r="CC7022"/>
      <c r="CD7022"/>
      <c r="CE7022"/>
      <c r="CF7022"/>
      <c r="CG7022"/>
      <c r="CH7022"/>
      <c r="CI7022"/>
      <c r="CJ7022"/>
      <c r="CK7022"/>
      <c r="CL7022"/>
      <c r="CM7022"/>
      <c r="CN7022"/>
      <c r="CO7022"/>
      <c r="CP7022"/>
      <c r="CQ7022"/>
      <c r="CR7022"/>
      <c r="CS7022"/>
      <c r="CT7022"/>
      <c r="CU7022"/>
      <c r="CV7022"/>
    </row>
    <row r="7023" spans="10:100" x14ac:dyDescent="0.25">
      <c r="J7023"/>
      <c r="K7023"/>
      <c r="L7023"/>
      <c r="M7023"/>
      <c r="N7023"/>
      <c r="O7023"/>
      <c r="P7023"/>
      <c r="Q7023"/>
      <c r="R7023"/>
      <c r="S7023"/>
      <c r="T7023"/>
      <c r="U7023"/>
      <c r="V7023"/>
      <c r="W7023"/>
      <c r="X7023"/>
      <c r="Y7023"/>
      <c r="Z7023"/>
      <c r="AA7023"/>
      <c r="AB7023"/>
      <c r="AC7023"/>
      <c r="AD7023"/>
      <c r="AE7023"/>
      <c r="AF7023"/>
      <c r="AG7023"/>
      <c r="AH7023"/>
      <c r="AI7023"/>
      <c r="AJ7023"/>
      <c r="AK7023"/>
      <c r="AL7023"/>
      <c r="AM7023"/>
      <c r="AN7023"/>
      <c r="AO7023"/>
      <c r="AP7023"/>
      <c r="AQ7023"/>
      <c r="AR7023"/>
      <c r="AS7023"/>
      <c r="AT7023"/>
      <c r="AU7023"/>
      <c r="AV7023"/>
      <c r="AW7023"/>
      <c r="AX7023"/>
      <c r="AY7023"/>
      <c r="AZ7023"/>
      <c r="BA7023"/>
      <c r="BB7023"/>
      <c r="BC7023"/>
      <c r="BD7023"/>
      <c r="BE7023"/>
      <c r="BF7023"/>
      <c r="BG7023"/>
      <c r="BH7023"/>
      <c r="BI7023"/>
      <c r="BJ7023"/>
      <c r="BK7023"/>
      <c r="BL7023"/>
      <c r="BM7023"/>
      <c r="BN7023"/>
      <c r="BO7023"/>
      <c r="BP7023"/>
      <c r="BQ7023"/>
      <c r="BR7023"/>
      <c r="BS7023"/>
      <c r="BT7023"/>
      <c r="BU7023"/>
      <c r="BV7023"/>
      <c r="BW7023"/>
      <c r="BX7023"/>
      <c r="BY7023"/>
      <c r="BZ7023"/>
      <c r="CA7023"/>
      <c r="CB7023"/>
      <c r="CC7023"/>
      <c r="CD7023"/>
      <c r="CE7023"/>
      <c r="CF7023"/>
      <c r="CG7023"/>
      <c r="CH7023"/>
      <c r="CI7023"/>
      <c r="CJ7023"/>
      <c r="CK7023"/>
      <c r="CL7023"/>
      <c r="CM7023"/>
      <c r="CN7023"/>
      <c r="CO7023"/>
      <c r="CP7023"/>
      <c r="CQ7023"/>
      <c r="CR7023"/>
      <c r="CS7023"/>
      <c r="CT7023"/>
      <c r="CU7023"/>
      <c r="CV7023"/>
    </row>
    <row r="7024" spans="10:100" x14ac:dyDescent="0.25">
      <c r="J7024"/>
      <c r="K7024"/>
      <c r="L7024"/>
      <c r="M7024"/>
      <c r="N7024"/>
      <c r="O7024"/>
      <c r="P7024"/>
      <c r="Q7024"/>
      <c r="R7024"/>
      <c r="S7024"/>
      <c r="T7024"/>
      <c r="U7024"/>
      <c r="V7024"/>
      <c r="W7024"/>
      <c r="X7024"/>
      <c r="Y7024"/>
      <c r="Z7024"/>
      <c r="AA7024"/>
      <c r="AB7024"/>
      <c r="AC7024"/>
      <c r="AD7024"/>
      <c r="AE7024"/>
      <c r="AF7024"/>
      <c r="AG7024"/>
      <c r="AH7024"/>
      <c r="AI7024"/>
      <c r="AJ7024"/>
      <c r="AK7024"/>
      <c r="AL7024"/>
      <c r="AM7024"/>
      <c r="AN7024"/>
      <c r="AO7024"/>
      <c r="AP7024"/>
      <c r="AQ7024"/>
      <c r="AR7024"/>
      <c r="AS7024"/>
      <c r="AT7024"/>
      <c r="AU7024"/>
      <c r="AV7024"/>
      <c r="AW7024"/>
      <c r="AX7024"/>
      <c r="AY7024"/>
      <c r="AZ7024"/>
      <c r="BA7024"/>
      <c r="BB7024"/>
      <c r="BC7024"/>
      <c r="BD7024"/>
      <c r="BE7024"/>
      <c r="BF7024"/>
      <c r="BG7024"/>
      <c r="BH7024"/>
      <c r="BI7024"/>
      <c r="BJ7024"/>
      <c r="BK7024"/>
      <c r="BL7024"/>
      <c r="BM7024"/>
      <c r="BN7024"/>
      <c r="BO7024"/>
      <c r="BP7024"/>
      <c r="BQ7024"/>
      <c r="BR7024"/>
      <c r="BS7024"/>
      <c r="BT7024"/>
      <c r="BU7024"/>
      <c r="BV7024"/>
      <c r="BW7024"/>
      <c r="BX7024"/>
      <c r="BY7024"/>
      <c r="BZ7024"/>
      <c r="CA7024"/>
      <c r="CB7024"/>
      <c r="CC7024"/>
      <c r="CD7024"/>
      <c r="CE7024"/>
      <c r="CF7024"/>
      <c r="CG7024"/>
      <c r="CH7024"/>
      <c r="CI7024"/>
      <c r="CJ7024"/>
      <c r="CK7024"/>
      <c r="CL7024"/>
      <c r="CM7024"/>
      <c r="CN7024"/>
      <c r="CO7024"/>
      <c r="CP7024"/>
      <c r="CQ7024"/>
      <c r="CR7024"/>
      <c r="CS7024"/>
      <c r="CT7024"/>
      <c r="CU7024"/>
      <c r="CV7024"/>
    </row>
    <row r="7025" spans="10:100" x14ac:dyDescent="0.25">
      <c r="J7025"/>
      <c r="K7025"/>
      <c r="L7025"/>
      <c r="M7025"/>
      <c r="N7025"/>
      <c r="O7025"/>
      <c r="P7025"/>
      <c r="Q7025"/>
      <c r="R7025"/>
      <c r="S7025"/>
      <c r="T7025"/>
      <c r="U7025"/>
      <c r="V7025"/>
      <c r="W7025"/>
      <c r="X7025"/>
      <c r="Y7025"/>
      <c r="Z7025"/>
      <c r="AA7025"/>
      <c r="AB7025"/>
      <c r="AC7025"/>
      <c r="AD7025"/>
      <c r="AE7025"/>
      <c r="AF7025"/>
      <c r="AG7025"/>
      <c r="AH7025"/>
      <c r="AI7025"/>
      <c r="AJ7025"/>
      <c r="AK7025"/>
      <c r="AL7025"/>
      <c r="AM7025"/>
      <c r="AN7025"/>
      <c r="AO7025"/>
      <c r="AP7025"/>
      <c r="AQ7025"/>
      <c r="AR7025"/>
      <c r="AS7025"/>
      <c r="AT7025"/>
      <c r="AU7025"/>
      <c r="AV7025"/>
      <c r="AW7025"/>
      <c r="AX7025"/>
      <c r="AY7025"/>
      <c r="AZ7025"/>
      <c r="BA7025"/>
      <c r="BB7025"/>
      <c r="BC7025"/>
      <c r="BD7025"/>
      <c r="BE7025"/>
      <c r="BF7025"/>
      <c r="BG7025"/>
      <c r="BH7025"/>
      <c r="BI7025"/>
      <c r="BJ7025"/>
      <c r="BK7025"/>
      <c r="BL7025"/>
      <c r="BM7025"/>
      <c r="BN7025"/>
      <c r="BO7025"/>
      <c r="BP7025"/>
      <c r="BQ7025"/>
      <c r="BR7025"/>
      <c r="BS7025"/>
      <c r="BT7025"/>
      <c r="BU7025"/>
      <c r="BV7025"/>
      <c r="BW7025"/>
      <c r="BX7025"/>
      <c r="BY7025"/>
      <c r="BZ7025"/>
      <c r="CA7025"/>
      <c r="CB7025"/>
      <c r="CC7025"/>
      <c r="CD7025"/>
      <c r="CE7025"/>
      <c r="CF7025"/>
      <c r="CG7025"/>
      <c r="CH7025"/>
      <c r="CI7025"/>
      <c r="CJ7025"/>
      <c r="CK7025"/>
      <c r="CL7025"/>
      <c r="CM7025"/>
      <c r="CN7025"/>
      <c r="CO7025"/>
      <c r="CP7025"/>
      <c r="CQ7025"/>
      <c r="CR7025"/>
      <c r="CS7025"/>
      <c r="CT7025"/>
      <c r="CU7025"/>
      <c r="CV7025"/>
    </row>
    <row r="7026" spans="10:100" x14ac:dyDescent="0.25">
      <c r="J7026"/>
      <c r="K7026"/>
      <c r="L7026"/>
      <c r="M7026"/>
      <c r="N7026"/>
      <c r="O7026"/>
      <c r="P7026"/>
      <c r="Q7026"/>
      <c r="R7026"/>
      <c r="S7026"/>
      <c r="T7026"/>
      <c r="U7026"/>
      <c r="V7026"/>
      <c r="W7026"/>
      <c r="X7026"/>
      <c r="Y7026"/>
      <c r="Z7026"/>
      <c r="AA7026"/>
      <c r="AB7026"/>
      <c r="AC7026"/>
      <c r="AD7026"/>
      <c r="AE7026"/>
      <c r="AF7026"/>
      <c r="AG7026"/>
      <c r="AH7026"/>
      <c r="AI7026"/>
      <c r="AJ7026"/>
      <c r="AK7026"/>
      <c r="AL7026"/>
      <c r="AM7026"/>
      <c r="AN7026"/>
      <c r="AO7026"/>
      <c r="AP7026"/>
      <c r="AQ7026"/>
      <c r="AR7026"/>
      <c r="AS7026"/>
      <c r="AT7026"/>
      <c r="AU7026"/>
      <c r="AV7026"/>
      <c r="AW7026"/>
      <c r="AX7026"/>
      <c r="AY7026"/>
      <c r="AZ7026"/>
      <c r="BA7026"/>
      <c r="BB7026"/>
      <c r="BC7026"/>
      <c r="BD7026"/>
      <c r="BE7026"/>
      <c r="BF7026"/>
      <c r="BG7026"/>
      <c r="BH7026"/>
      <c r="BI7026"/>
      <c r="BJ7026"/>
      <c r="BK7026"/>
      <c r="BL7026"/>
      <c r="BM7026"/>
      <c r="BN7026"/>
      <c r="BO7026"/>
      <c r="BP7026"/>
      <c r="BQ7026"/>
      <c r="BR7026"/>
      <c r="BS7026"/>
      <c r="BT7026"/>
      <c r="BU7026"/>
      <c r="BV7026"/>
      <c r="BW7026"/>
      <c r="BX7026"/>
      <c r="BY7026"/>
      <c r="BZ7026"/>
      <c r="CA7026"/>
      <c r="CB7026"/>
      <c r="CC7026"/>
      <c r="CD7026"/>
      <c r="CE7026"/>
      <c r="CF7026"/>
      <c r="CG7026"/>
      <c r="CH7026"/>
      <c r="CI7026"/>
      <c r="CJ7026"/>
      <c r="CK7026"/>
      <c r="CL7026"/>
      <c r="CM7026"/>
      <c r="CN7026"/>
      <c r="CO7026"/>
      <c r="CP7026"/>
      <c r="CQ7026"/>
      <c r="CR7026"/>
      <c r="CS7026"/>
      <c r="CT7026"/>
      <c r="CU7026"/>
      <c r="CV7026"/>
    </row>
    <row r="7027" spans="10:100" x14ac:dyDescent="0.25">
      <c r="J7027"/>
      <c r="K7027"/>
      <c r="L7027"/>
      <c r="M7027"/>
      <c r="N7027"/>
      <c r="O7027"/>
      <c r="P7027"/>
      <c r="Q7027"/>
      <c r="R7027"/>
      <c r="S7027"/>
      <c r="T7027"/>
      <c r="U7027"/>
      <c r="V7027"/>
      <c r="W7027"/>
      <c r="X7027"/>
      <c r="Y7027"/>
      <c r="Z7027"/>
      <c r="AA7027"/>
      <c r="AB7027"/>
      <c r="AC7027"/>
      <c r="AD7027"/>
      <c r="AE7027"/>
      <c r="AF7027"/>
      <c r="AG7027"/>
      <c r="AH7027"/>
      <c r="AI7027"/>
      <c r="AJ7027"/>
      <c r="AK7027"/>
      <c r="AL7027"/>
      <c r="AM7027"/>
      <c r="AN7027"/>
      <c r="AO7027"/>
      <c r="AP7027"/>
      <c r="AQ7027"/>
      <c r="AR7027"/>
      <c r="AS7027"/>
      <c r="AT7027"/>
      <c r="AU7027"/>
      <c r="AV7027"/>
      <c r="AW7027"/>
      <c r="AX7027"/>
      <c r="AY7027"/>
      <c r="AZ7027"/>
      <c r="BA7027"/>
      <c r="BB7027"/>
      <c r="BC7027"/>
      <c r="BD7027"/>
      <c r="BE7027"/>
      <c r="BF7027"/>
      <c r="BG7027"/>
      <c r="BH7027"/>
      <c r="BI7027"/>
      <c r="BJ7027"/>
      <c r="BK7027"/>
      <c r="BL7027"/>
      <c r="BM7027"/>
      <c r="BN7027"/>
      <c r="BO7027"/>
      <c r="BP7027"/>
      <c r="BQ7027"/>
      <c r="BR7027"/>
      <c r="BS7027"/>
      <c r="BT7027"/>
      <c r="BU7027"/>
      <c r="BV7027"/>
      <c r="BW7027"/>
      <c r="BX7027"/>
      <c r="BY7027"/>
      <c r="BZ7027"/>
      <c r="CA7027"/>
      <c r="CB7027"/>
      <c r="CC7027"/>
      <c r="CD7027"/>
      <c r="CE7027"/>
      <c r="CF7027"/>
      <c r="CG7027"/>
      <c r="CH7027"/>
      <c r="CI7027"/>
      <c r="CJ7027"/>
      <c r="CK7027"/>
      <c r="CL7027"/>
      <c r="CM7027"/>
      <c r="CN7027"/>
      <c r="CO7027"/>
      <c r="CP7027"/>
      <c r="CQ7027"/>
      <c r="CR7027"/>
      <c r="CS7027"/>
      <c r="CT7027"/>
      <c r="CU7027"/>
      <c r="CV7027"/>
    </row>
    <row r="7028" spans="10:100" x14ac:dyDescent="0.25">
      <c r="J7028"/>
      <c r="K7028"/>
      <c r="L7028"/>
      <c r="M7028"/>
      <c r="N7028"/>
      <c r="O7028"/>
      <c r="P7028"/>
      <c r="Q7028"/>
      <c r="R7028"/>
      <c r="S7028"/>
      <c r="T7028"/>
      <c r="U7028"/>
      <c r="V7028"/>
      <c r="W7028"/>
      <c r="X7028"/>
      <c r="Y7028"/>
      <c r="Z7028"/>
      <c r="AA7028"/>
      <c r="AB7028"/>
      <c r="AC7028"/>
      <c r="AD7028"/>
      <c r="AE7028"/>
      <c r="AF7028"/>
      <c r="AG7028"/>
      <c r="AH7028"/>
      <c r="AI7028"/>
      <c r="AJ7028"/>
      <c r="AK7028"/>
      <c r="AL7028"/>
      <c r="AM7028"/>
      <c r="AN7028"/>
      <c r="AO7028"/>
      <c r="AP7028"/>
      <c r="AQ7028"/>
      <c r="AR7028"/>
      <c r="AS7028"/>
      <c r="AT7028"/>
      <c r="AU7028"/>
      <c r="AV7028"/>
      <c r="AW7028"/>
      <c r="AX7028"/>
      <c r="AY7028"/>
      <c r="AZ7028"/>
      <c r="BA7028"/>
      <c r="BB7028"/>
      <c r="BC7028"/>
      <c r="BD7028"/>
      <c r="BE7028"/>
      <c r="BF7028"/>
      <c r="BG7028"/>
      <c r="BH7028"/>
      <c r="BI7028"/>
      <c r="BJ7028"/>
      <c r="BK7028"/>
      <c r="BL7028"/>
      <c r="BM7028"/>
      <c r="BN7028"/>
      <c r="BO7028"/>
      <c r="BP7028"/>
      <c r="BQ7028"/>
      <c r="BR7028"/>
      <c r="BS7028"/>
      <c r="BT7028"/>
      <c r="BU7028"/>
      <c r="BV7028"/>
      <c r="BW7028"/>
      <c r="BX7028"/>
      <c r="BY7028"/>
      <c r="BZ7028"/>
      <c r="CA7028"/>
      <c r="CB7028"/>
      <c r="CC7028"/>
      <c r="CD7028"/>
      <c r="CE7028"/>
      <c r="CF7028"/>
      <c r="CG7028"/>
      <c r="CH7028"/>
      <c r="CI7028"/>
      <c r="CJ7028"/>
      <c r="CK7028"/>
      <c r="CL7028"/>
      <c r="CM7028"/>
      <c r="CN7028"/>
      <c r="CO7028"/>
      <c r="CP7028"/>
      <c r="CQ7028"/>
      <c r="CR7028"/>
      <c r="CS7028"/>
      <c r="CT7028"/>
      <c r="CU7028"/>
      <c r="CV7028"/>
    </row>
    <row r="7029" spans="10:100" x14ac:dyDescent="0.25">
      <c r="J7029"/>
      <c r="K7029"/>
      <c r="L7029"/>
      <c r="M7029"/>
      <c r="N7029"/>
      <c r="O7029"/>
      <c r="P7029"/>
      <c r="Q7029"/>
      <c r="R7029"/>
      <c r="S7029"/>
      <c r="T7029"/>
      <c r="U7029"/>
      <c r="V7029"/>
      <c r="W7029"/>
      <c r="X7029"/>
      <c r="Y7029"/>
      <c r="Z7029"/>
      <c r="AA7029"/>
      <c r="AB7029"/>
      <c r="AC7029"/>
      <c r="AD7029"/>
      <c r="AE7029"/>
      <c r="AF7029"/>
      <c r="AG7029"/>
      <c r="AH7029"/>
      <c r="AI7029"/>
      <c r="AJ7029"/>
      <c r="AK7029"/>
      <c r="AL7029"/>
      <c r="AM7029"/>
      <c r="AN7029"/>
      <c r="AO7029"/>
      <c r="AP7029"/>
      <c r="AQ7029"/>
      <c r="AR7029"/>
      <c r="AS7029"/>
      <c r="AT7029"/>
      <c r="AU7029"/>
      <c r="AV7029"/>
      <c r="AW7029"/>
      <c r="AX7029"/>
      <c r="AY7029"/>
      <c r="AZ7029"/>
      <c r="BA7029"/>
      <c r="BB7029"/>
      <c r="BC7029"/>
      <c r="BD7029"/>
      <c r="BE7029"/>
      <c r="BF7029"/>
      <c r="BG7029"/>
      <c r="BH7029"/>
      <c r="BI7029"/>
      <c r="BJ7029"/>
      <c r="BK7029"/>
      <c r="BL7029"/>
      <c r="BM7029"/>
      <c r="BN7029"/>
      <c r="BO7029"/>
      <c r="BP7029"/>
      <c r="BQ7029"/>
      <c r="BR7029"/>
      <c r="BS7029"/>
      <c r="BT7029"/>
      <c r="BU7029"/>
      <c r="BV7029"/>
      <c r="BW7029"/>
      <c r="BX7029"/>
      <c r="BY7029"/>
      <c r="BZ7029"/>
      <c r="CA7029"/>
      <c r="CB7029"/>
      <c r="CC7029"/>
      <c r="CD7029"/>
      <c r="CE7029"/>
      <c r="CF7029"/>
      <c r="CG7029"/>
      <c r="CH7029"/>
      <c r="CI7029"/>
      <c r="CJ7029"/>
      <c r="CK7029"/>
      <c r="CL7029"/>
      <c r="CM7029"/>
      <c r="CN7029"/>
      <c r="CO7029"/>
      <c r="CP7029"/>
      <c r="CQ7029"/>
      <c r="CR7029"/>
      <c r="CS7029"/>
      <c r="CT7029"/>
      <c r="CU7029"/>
      <c r="CV7029"/>
    </row>
    <row r="7030" spans="10:100" x14ac:dyDescent="0.25">
      <c r="J7030"/>
      <c r="K7030"/>
      <c r="L7030"/>
      <c r="M7030"/>
      <c r="N7030"/>
      <c r="O7030"/>
      <c r="P7030"/>
      <c r="Q7030"/>
      <c r="R7030"/>
      <c r="S7030"/>
      <c r="T7030"/>
      <c r="U7030"/>
      <c r="V7030"/>
      <c r="W7030"/>
      <c r="X7030"/>
      <c r="Y7030"/>
      <c r="Z7030"/>
      <c r="AA7030"/>
      <c r="AB7030"/>
      <c r="AC7030"/>
      <c r="AD7030"/>
      <c r="AE7030"/>
      <c r="AF7030"/>
      <c r="AG7030"/>
      <c r="AH7030"/>
      <c r="AI7030"/>
      <c r="AJ7030"/>
      <c r="AK7030"/>
      <c r="AL7030"/>
      <c r="AM7030"/>
      <c r="AN7030"/>
      <c r="AO7030"/>
      <c r="AP7030"/>
      <c r="AQ7030"/>
      <c r="AR7030"/>
      <c r="AS7030"/>
      <c r="AT7030"/>
      <c r="AU7030"/>
      <c r="AV7030"/>
      <c r="AW7030"/>
      <c r="AX7030"/>
      <c r="AY7030"/>
      <c r="AZ7030"/>
      <c r="BA7030"/>
      <c r="BB7030"/>
      <c r="BC7030"/>
      <c r="BD7030"/>
      <c r="BE7030"/>
      <c r="BF7030"/>
      <c r="BG7030"/>
      <c r="BH7030"/>
      <c r="BI7030"/>
      <c r="BJ7030"/>
      <c r="BK7030"/>
      <c r="BL7030"/>
      <c r="BM7030"/>
      <c r="BN7030"/>
      <c r="BO7030"/>
      <c r="BP7030"/>
      <c r="BQ7030"/>
      <c r="BR7030"/>
      <c r="BS7030"/>
      <c r="BT7030"/>
      <c r="BU7030"/>
      <c r="BV7030"/>
      <c r="BW7030"/>
      <c r="BX7030"/>
      <c r="BY7030"/>
      <c r="BZ7030"/>
      <c r="CA7030"/>
      <c r="CB7030"/>
      <c r="CC7030"/>
      <c r="CD7030"/>
      <c r="CE7030"/>
      <c r="CF7030"/>
      <c r="CG7030"/>
      <c r="CH7030"/>
      <c r="CI7030"/>
      <c r="CJ7030"/>
      <c r="CK7030"/>
      <c r="CL7030"/>
      <c r="CM7030"/>
      <c r="CN7030"/>
      <c r="CO7030"/>
      <c r="CP7030"/>
      <c r="CQ7030"/>
      <c r="CR7030"/>
      <c r="CS7030"/>
      <c r="CT7030"/>
      <c r="CU7030"/>
      <c r="CV7030"/>
    </row>
    <row r="7031" spans="10:100" x14ac:dyDescent="0.25">
      <c r="J7031"/>
      <c r="K7031"/>
      <c r="L7031"/>
      <c r="M7031"/>
      <c r="N7031"/>
      <c r="O7031"/>
      <c r="P7031"/>
      <c r="Q7031"/>
      <c r="R7031"/>
      <c r="S7031"/>
      <c r="T7031"/>
      <c r="U7031"/>
      <c r="V7031"/>
      <c r="W7031"/>
      <c r="X7031"/>
      <c r="Y7031"/>
      <c r="Z7031"/>
      <c r="AA7031"/>
      <c r="AB7031"/>
      <c r="AC7031"/>
      <c r="AD7031"/>
      <c r="AE7031"/>
      <c r="AF7031"/>
      <c r="AG7031"/>
      <c r="AH7031"/>
      <c r="AI7031"/>
      <c r="AJ7031"/>
      <c r="AK7031"/>
      <c r="AL7031"/>
      <c r="AM7031"/>
      <c r="AN7031"/>
      <c r="AO7031"/>
      <c r="AP7031"/>
      <c r="AQ7031"/>
      <c r="AR7031"/>
      <c r="AS7031"/>
      <c r="AT7031"/>
      <c r="AU7031"/>
      <c r="AV7031"/>
      <c r="AW7031"/>
      <c r="AX7031"/>
      <c r="AY7031"/>
      <c r="AZ7031"/>
      <c r="BA7031"/>
      <c r="BB7031"/>
      <c r="BC7031"/>
      <c r="BD7031"/>
      <c r="BE7031"/>
      <c r="BF7031"/>
      <c r="BG7031"/>
      <c r="BH7031"/>
      <c r="BI7031"/>
      <c r="BJ7031"/>
      <c r="BK7031"/>
      <c r="BL7031"/>
      <c r="BM7031"/>
      <c r="BN7031"/>
      <c r="BO7031"/>
      <c r="BP7031"/>
      <c r="BQ7031"/>
      <c r="BR7031"/>
      <c r="BS7031"/>
      <c r="BT7031"/>
      <c r="BU7031"/>
      <c r="BV7031"/>
      <c r="BW7031"/>
      <c r="BX7031"/>
      <c r="BY7031"/>
      <c r="BZ7031"/>
      <c r="CA7031"/>
      <c r="CB7031"/>
      <c r="CC7031"/>
      <c r="CD7031"/>
      <c r="CE7031"/>
      <c r="CF7031"/>
      <c r="CG7031"/>
      <c r="CH7031"/>
      <c r="CI7031"/>
      <c r="CJ7031"/>
      <c r="CK7031"/>
      <c r="CL7031"/>
      <c r="CM7031"/>
      <c r="CN7031"/>
      <c r="CO7031"/>
      <c r="CP7031"/>
      <c r="CQ7031"/>
      <c r="CR7031"/>
      <c r="CS7031"/>
      <c r="CT7031"/>
      <c r="CU7031"/>
      <c r="CV7031"/>
    </row>
    <row r="7032" spans="10:100" x14ac:dyDescent="0.25">
      <c r="J7032"/>
      <c r="K7032"/>
      <c r="L7032"/>
      <c r="M7032"/>
      <c r="N7032"/>
      <c r="O7032"/>
      <c r="P7032"/>
      <c r="Q7032"/>
      <c r="R7032"/>
      <c r="S7032"/>
      <c r="T7032"/>
      <c r="U7032"/>
      <c r="V7032"/>
      <c r="W7032"/>
      <c r="X7032"/>
      <c r="Y7032"/>
      <c r="Z7032"/>
      <c r="AA7032"/>
      <c r="AB7032"/>
      <c r="AC7032"/>
      <c r="AD7032"/>
      <c r="AE7032"/>
      <c r="AF7032"/>
      <c r="AG7032"/>
      <c r="AH7032"/>
      <c r="AI7032"/>
      <c r="AJ7032"/>
      <c r="AK7032"/>
      <c r="AL7032"/>
      <c r="AM7032"/>
      <c r="AN7032"/>
      <c r="AO7032"/>
      <c r="AP7032"/>
      <c r="AQ7032"/>
      <c r="AR7032"/>
      <c r="AS7032"/>
      <c r="AT7032"/>
      <c r="AU7032"/>
      <c r="AV7032"/>
      <c r="AW7032"/>
      <c r="AX7032"/>
      <c r="AY7032"/>
      <c r="AZ7032"/>
      <c r="BA7032"/>
      <c r="BB7032"/>
      <c r="BC7032"/>
      <c r="BD7032"/>
      <c r="BE7032"/>
      <c r="BF7032"/>
      <c r="BG7032"/>
      <c r="BH7032"/>
      <c r="BI7032"/>
      <c r="BJ7032"/>
      <c r="BK7032"/>
      <c r="BL7032"/>
      <c r="BM7032"/>
      <c r="BN7032"/>
      <c r="BO7032"/>
      <c r="BP7032"/>
      <c r="BQ7032"/>
      <c r="BR7032"/>
      <c r="BS7032"/>
      <c r="BT7032"/>
      <c r="BU7032"/>
      <c r="BV7032"/>
      <c r="BW7032"/>
      <c r="BX7032"/>
      <c r="BY7032"/>
      <c r="BZ7032"/>
      <c r="CA7032"/>
      <c r="CB7032"/>
      <c r="CC7032"/>
      <c r="CD7032"/>
      <c r="CE7032"/>
      <c r="CF7032"/>
      <c r="CG7032"/>
      <c r="CH7032"/>
      <c r="CI7032"/>
      <c r="CJ7032"/>
      <c r="CK7032"/>
      <c r="CL7032"/>
      <c r="CM7032"/>
      <c r="CN7032"/>
      <c r="CO7032"/>
      <c r="CP7032"/>
      <c r="CQ7032"/>
      <c r="CR7032"/>
      <c r="CS7032"/>
      <c r="CT7032"/>
      <c r="CU7032"/>
      <c r="CV7032"/>
    </row>
    <row r="7033" spans="10:100" x14ac:dyDescent="0.25">
      <c r="J7033"/>
      <c r="K7033"/>
      <c r="L7033"/>
      <c r="M7033"/>
      <c r="N7033"/>
      <c r="O7033"/>
      <c r="P7033"/>
      <c r="Q7033"/>
      <c r="R7033"/>
      <c r="S7033"/>
      <c r="T7033"/>
      <c r="U7033"/>
      <c r="V7033"/>
      <c r="W7033"/>
      <c r="X7033"/>
      <c r="Y7033"/>
      <c r="Z7033"/>
      <c r="AA7033"/>
      <c r="AB7033"/>
      <c r="AC7033"/>
      <c r="AD7033"/>
      <c r="AE7033"/>
      <c r="AF7033"/>
      <c r="AG7033"/>
      <c r="AH7033"/>
      <c r="AI7033"/>
      <c r="AJ7033"/>
      <c r="AK7033"/>
      <c r="AL7033"/>
      <c r="AM7033"/>
      <c r="AN7033"/>
      <c r="AO7033"/>
      <c r="AP7033"/>
      <c r="AQ7033"/>
      <c r="AR7033"/>
      <c r="AS7033"/>
      <c r="AT7033"/>
      <c r="AU7033"/>
      <c r="AV7033"/>
      <c r="AW7033"/>
      <c r="AX7033"/>
      <c r="AY7033"/>
      <c r="AZ7033"/>
      <c r="BA7033"/>
      <c r="BB7033"/>
      <c r="BC7033"/>
      <c r="BD7033"/>
      <c r="BE7033"/>
      <c r="BF7033"/>
      <c r="BG7033"/>
      <c r="BH7033"/>
      <c r="BI7033"/>
      <c r="BJ7033"/>
      <c r="BK7033"/>
      <c r="BL7033"/>
      <c r="BM7033"/>
      <c r="BN7033"/>
      <c r="BO7033"/>
      <c r="BP7033"/>
      <c r="BQ7033"/>
      <c r="BR7033"/>
      <c r="BS7033"/>
      <c r="BT7033"/>
      <c r="BU7033"/>
      <c r="BV7033"/>
      <c r="BW7033"/>
      <c r="BX7033"/>
      <c r="BY7033"/>
      <c r="BZ7033"/>
      <c r="CA7033"/>
      <c r="CB7033"/>
      <c r="CC7033"/>
      <c r="CD7033"/>
      <c r="CE7033"/>
      <c r="CF7033"/>
      <c r="CG7033"/>
      <c r="CH7033"/>
      <c r="CI7033"/>
      <c r="CJ7033"/>
      <c r="CK7033"/>
      <c r="CL7033"/>
      <c r="CM7033"/>
      <c r="CN7033"/>
      <c r="CO7033"/>
      <c r="CP7033"/>
      <c r="CQ7033"/>
      <c r="CR7033"/>
      <c r="CS7033"/>
      <c r="CT7033"/>
      <c r="CU7033"/>
      <c r="CV7033"/>
    </row>
    <row r="7034" spans="10:100" x14ac:dyDescent="0.25">
      <c r="J7034"/>
      <c r="K7034"/>
      <c r="L7034"/>
      <c r="M7034"/>
      <c r="N7034"/>
      <c r="O7034"/>
      <c r="P7034"/>
      <c r="Q7034"/>
      <c r="R7034"/>
      <c r="S7034"/>
      <c r="T7034"/>
      <c r="U7034"/>
      <c r="V7034"/>
      <c r="W7034"/>
      <c r="X7034"/>
      <c r="Y7034"/>
      <c r="Z7034"/>
      <c r="AA7034"/>
      <c r="AB7034"/>
      <c r="AC7034"/>
      <c r="AD7034"/>
      <c r="AE7034"/>
      <c r="AF7034"/>
      <c r="AG7034"/>
      <c r="AH7034"/>
      <c r="AI7034"/>
      <c r="AJ7034"/>
      <c r="AK7034"/>
      <c r="AL7034"/>
      <c r="AM7034"/>
      <c r="AN7034"/>
      <c r="AO7034"/>
      <c r="AP7034"/>
      <c r="AQ7034"/>
      <c r="AR7034"/>
      <c r="AS7034"/>
      <c r="AT7034"/>
      <c r="AU7034"/>
      <c r="AV7034"/>
      <c r="AW7034"/>
      <c r="AX7034"/>
      <c r="AY7034"/>
      <c r="AZ7034"/>
      <c r="BA7034"/>
      <c r="BB7034"/>
      <c r="BC7034"/>
      <c r="BD7034"/>
      <c r="BE7034"/>
      <c r="BF7034"/>
      <c r="BG7034"/>
      <c r="BH7034"/>
      <c r="BI7034"/>
      <c r="BJ7034"/>
      <c r="BK7034"/>
      <c r="BL7034"/>
      <c r="BM7034"/>
      <c r="BN7034"/>
      <c r="BO7034"/>
      <c r="BP7034"/>
      <c r="BQ7034"/>
      <c r="BR7034"/>
      <c r="BS7034"/>
      <c r="BT7034"/>
      <c r="BU7034"/>
      <c r="BV7034"/>
      <c r="BW7034"/>
      <c r="BX7034"/>
      <c r="BY7034"/>
      <c r="BZ7034"/>
      <c r="CA7034"/>
      <c r="CB7034"/>
      <c r="CC7034"/>
      <c r="CD7034"/>
      <c r="CE7034"/>
      <c r="CF7034"/>
      <c r="CG7034"/>
      <c r="CH7034"/>
      <c r="CI7034"/>
      <c r="CJ7034"/>
      <c r="CK7034"/>
      <c r="CL7034"/>
      <c r="CM7034"/>
      <c r="CN7034"/>
      <c r="CO7034"/>
      <c r="CP7034"/>
      <c r="CQ7034"/>
      <c r="CR7034"/>
      <c r="CS7034"/>
      <c r="CT7034"/>
      <c r="CU7034"/>
      <c r="CV7034"/>
    </row>
    <row r="7035" spans="10:100" x14ac:dyDescent="0.25">
      <c r="J7035"/>
      <c r="K7035"/>
      <c r="L7035"/>
      <c r="M7035"/>
      <c r="N7035"/>
      <c r="O7035"/>
      <c r="P7035"/>
      <c r="Q7035"/>
      <c r="R7035"/>
      <c r="S7035"/>
      <c r="T7035"/>
      <c r="U7035"/>
      <c r="V7035"/>
      <c r="W7035"/>
      <c r="X7035"/>
      <c r="Y7035"/>
      <c r="Z7035"/>
      <c r="AA7035"/>
      <c r="AB7035"/>
      <c r="AC7035"/>
      <c r="AD7035"/>
      <c r="AE7035"/>
      <c r="AF7035"/>
      <c r="AG7035"/>
      <c r="AH7035"/>
      <c r="AI7035"/>
      <c r="AJ7035"/>
      <c r="AK7035"/>
      <c r="AL7035"/>
      <c r="AM7035"/>
      <c r="AN7035"/>
      <c r="AO7035"/>
      <c r="AP7035"/>
      <c r="AQ7035"/>
      <c r="AR7035"/>
      <c r="AS7035"/>
      <c r="AT7035"/>
      <c r="AU7035"/>
      <c r="AV7035"/>
      <c r="AW7035"/>
      <c r="AX7035"/>
      <c r="AY7035"/>
      <c r="AZ7035"/>
      <c r="BA7035"/>
      <c r="BB7035"/>
      <c r="BC7035"/>
      <c r="BD7035"/>
      <c r="BE7035"/>
      <c r="BF7035"/>
      <c r="BG7035"/>
      <c r="BH7035"/>
      <c r="BI7035"/>
      <c r="BJ7035"/>
      <c r="BK7035"/>
      <c r="BL7035"/>
      <c r="BM7035"/>
      <c r="BN7035"/>
      <c r="BO7035"/>
      <c r="BP7035"/>
      <c r="BQ7035"/>
      <c r="BR7035"/>
      <c r="BS7035"/>
      <c r="BT7035"/>
      <c r="BU7035"/>
      <c r="BV7035"/>
      <c r="BW7035"/>
      <c r="BX7035"/>
      <c r="BY7035"/>
      <c r="BZ7035"/>
      <c r="CA7035"/>
      <c r="CB7035"/>
      <c r="CC7035"/>
      <c r="CD7035"/>
      <c r="CE7035"/>
      <c r="CF7035"/>
      <c r="CG7035"/>
      <c r="CH7035"/>
      <c r="CI7035"/>
      <c r="CJ7035"/>
      <c r="CK7035"/>
      <c r="CL7035"/>
      <c r="CM7035"/>
      <c r="CN7035"/>
      <c r="CO7035"/>
      <c r="CP7035"/>
      <c r="CQ7035"/>
      <c r="CR7035"/>
      <c r="CS7035"/>
      <c r="CT7035"/>
      <c r="CU7035"/>
      <c r="CV7035"/>
    </row>
    <row r="7036" spans="10:100" x14ac:dyDescent="0.25">
      <c r="J7036"/>
      <c r="K7036"/>
      <c r="L7036"/>
      <c r="M7036"/>
      <c r="N7036"/>
      <c r="O7036"/>
      <c r="P7036"/>
      <c r="Q7036"/>
      <c r="R7036"/>
      <c r="S7036"/>
      <c r="T7036"/>
      <c r="U7036"/>
      <c r="V7036"/>
      <c r="W7036"/>
      <c r="X7036"/>
      <c r="Y7036"/>
      <c r="Z7036"/>
      <c r="AA7036"/>
      <c r="AB7036"/>
      <c r="AC7036"/>
      <c r="AD7036"/>
      <c r="AE7036"/>
      <c r="AF7036"/>
      <c r="AG7036"/>
      <c r="AH7036"/>
      <c r="AI7036"/>
      <c r="AJ7036"/>
      <c r="AK7036"/>
      <c r="AL7036"/>
      <c r="AM7036"/>
      <c r="AN7036"/>
      <c r="AO7036"/>
      <c r="AP7036"/>
      <c r="AQ7036"/>
      <c r="AR7036"/>
      <c r="AS7036"/>
      <c r="AT7036"/>
      <c r="AU7036"/>
      <c r="AV7036"/>
      <c r="AW7036"/>
      <c r="AX7036"/>
      <c r="AY7036"/>
      <c r="AZ7036"/>
      <c r="BA7036"/>
      <c r="BB7036"/>
      <c r="BC7036"/>
      <c r="BD7036"/>
      <c r="BE7036"/>
      <c r="BF7036"/>
      <c r="BG7036"/>
      <c r="BH7036"/>
      <c r="BI7036"/>
      <c r="BJ7036"/>
      <c r="BK7036"/>
      <c r="BL7036"/>
      <c r="BM7036"/>
      <c r="BN7036"/>
      <c r="BO7036"/>
      <c r="BP7036"/>
      <c r="BQ7036"/>
      <c r="BR7036"/>
      <c r="BS7036"/>
      <c r="BT7036"/>
      <c r="BU7036"/>
      <c r="BV7036"/>
      <c r="BW7036"/>
      <c r="BX7036"/>
      <c r="BY7036"/>
      <c r="BZ7036"/>
      <c r="CA7036"/>
      <c r="CB7036"/>
      <c r="CC7036"/>
      <c r="CD7036"/>
      <c r="CE7036"/>
      <c r="CF7036"/>
      <c r="CG7036"/>
      <c r="CH7036"/>
      <c r="CI7036"/>
      <c r="CJ7036"/>
      <c r="CK7036"/>
      <c r="CL7036"/>
      <c r="CM7036"/>
      <c r="CN7036"/>
      <c r="CO7036"/>
      <c r="CP7036"/>
      <c r="CQ7036"/>
      <c r="CR7036"/>
      <c r="CS7036"/>
      <c r="CT7036"/>
      <c r="CU7036"/>
      <c r="CV7036"/>
    </row>
    <row r="7037" spans="10:100" x14ac:dyDescent="0.25">
      <c r="J7037"/>
      <c r="K7037"/>
      <c r="L7037"/>
      <c r="M7037"/>
      <c r="N7037"/>
      <c r="O7037"/>
      <c r="P7037"/>
      <c r="Q7037"/>
      <c r="R7037"/>
      <c r="S7037"/>
      <c r="T7037"/>
      <c r="U7037"/>
      <c r="V7037"/>
      <c r="W7037"/>
      <c r="X7037"/>
      <c r="Y7037"/>
      <c r="Z7037"/>
      <c r="AA7037"/>
      <c r="AB7037"/>
      <c r="AC7037"/>
      <c r="AD7037"/>
      <c r="AE7037"/>
      <c r="AF7037"/>
      <c r="AG7037"/>
      <c r="AH7037"/>
      <c r="AI7037"/>
      <c r="AJ7037"/>
      <c r="AK7037"/>
      <c r="AL7037"/>
      <c r="AM7037"/>
      <c r="AN7037"/>
      <c r="AO7037"/>
      <c r="AP7037"/>
      <c r="AQ7037"/>
      <c r="AR7037"/>
      <c r="AS7037"/>
      <c r="AT7037"/>
      <c r="AU7037"/>
      <c r="AV7037"/>
      <c r="AW7037"/>
      <c r="AX7037"/>
      <c r="AY7037"/>
      <c r="AZ7037"/>
      <c r="BA7037"/>
      <c r="BB7037"/>
      <c r="BC7037"/>
      <c r="BD7037"/>
      <c r="BE7037"/>
      <c r="BF7037"/>
      <c r="BG7037"/>
      <c r="BH7037"/>
      <c r="BI7037"/>
      <c r="BJ7037"/>
      <c r="BK7037"/>
      <c r="BL7037"/>
      <c r="BM7037"/>
      <c r="BN7037"/>
      <c r="BO7037"/>
      <c r="BP7037"/>
      <c r="BQ7037"/>
      <c r="BR7037"/>
      <c r="BS7037"/>
      <c r="BT7037"/>
      <c r="BU7037"/>
      <c r="BV7037"/>
      <c r="BW7037"/>
      <c r="BX7037"/>
      <c r="BY7037"/>
      <c r="BZ7037"/>
      <c r="CA7037"/>
      <c r="CB7037"/>
      <c r="CC7037"/>
      <c r="CD7037"/>
      <c r="CE7037"/>
      <c r="CF7037"/>
      <c r="CG7037"/>
      <c r="CH7037"/>
      <c r="CI7037"/>
      <c r="CJ7037"/>
      <c r="CK7037"/>
      <c r="CL7037"/>
      <c r="CM7037"/>
      <c r="CN7037"/>
      <c r="CO7037"/>
      <c r="CP7037"/>
      <c r="CQ7037"/>
      <c r="CR7037"/>
      <c r="CS7037"/>
      <c r="CT7037"/>
      <c r="CU7037"/>
      <c r="CV7037"/>
    </row>
    <row r="7038" spans="10:100" x14ac:dyDescent="0.25">
      <c r="J7038"/>
      <c r="K7038"/>
      <c r="L7038"/>
      <c r="M7038"/>
      <c r="N7038"/>
      <c r="O7038"/>
      <c r="P7038"/>
      <c r="Q7038"/>
      <c r="R7038"/>
      <c r="S7038"/>
      <c r="T7038"/>
      <c r="U7038"/>
      <c r="V7038"/>
      <c r="W7038"/>
      <c r="X7038"/>
      <c r="Y7038"/>
      <c r="Z7038"/>
      <c r="AA7038"/>
      <c r="AB7038"/>
      <c r="AC7038"/>
      <c r="AD7038"/>
      <c r="AE7038"/>
      <c r="AF7038"/>
      <c r="AG7038"/>
      <c r="AH7038"/>
      <c r="AI7038"/>
      <c r="AJ7038"/>
      <c r="AK7038"/>
      <c r="AL7038"/>
      <c r="AM7038"/>
      <c r="AN7038"/>
      <c r="AO7038"/>
      <c r="AP7038"/>
      <c r="AQ7038"/>
      <c r="AR7038"/>
      <c r="AS7038"/>
      <c r="AT7038"/>
      <c r="AU7038"/>
      <c r="AV7038"/>
      <c r="AW7038"/>
      <c r="AX7038"/>
      <c r="AY7038"/>
      <c r="AZ7038"/>
      <c r="BA7038"/>
      <c r="BB7038"/>
      <c r="BC7038"/>
      <c r="BD7038"/>
      <c r="BE7038"/>
      <c r="BF7038"/>
      <c r="BG7038"/>
      <c r="BH7038"/>
      <c r="BI7038"/>
      <c r="BJ7038"/>
      <c r="BK7038"/>
      <c r="BL7038"/>
      <c r="BM7038"/>
      <c r="BN7038"/>
      <c r="BO7038"/>
      <c r="BP7038"/>
      <c r="BQ7038"/>
      <c r="BR7038"/>
      <c r="BS7038"/>
      <c r="BT7038"/>
      <c r="BU7038"/>
      <c r="BV7038"/>
      <c r="BW7038"/>
      <c r="BX7038"/>
      <c r="BY7038"/>
      <c r="BZ7038"/>
      <c r="CA7038"/>
      <c r="CB7038"/>
      <c r="CC7038"/>
      <c r="CD7038"/>
      <c r="CE7038"/>
      <c r="CF7038"/>
      <c r="CG7038"/>
      <c r="CH7038"/>
      <c r="CI7038"/>
      <c r="CJ7038"/>
      <c r="CK7038"/>
      <c r="CL7038"/>
      <c r="CM7038"/>
      <c r="CN7038"/>
      <c r="CO7038"/>
      <c r="CP7038"/>
      <c r="CQ7038"/>
      <c r="CR7038"/>
      <c r="CS7038"/>
      <c r="CT7038"/>
      <c r="CU7038"/>
      <c r="CV7038"/>
    </row>
    <row r="7039" spans="10:100" x14ac:dyDescent="0.25">
      <c r="J7039"/>
      <c r="K7039"/>
      <c r="L7039"/>
      <c r="M7039"/>
      <c r="N7039"/>
      <c r="O7039"/>
      <c r="P7039"/>
      <c r="Q7039"/>
      <c r="R7039"/>
      <c r="S7039"/>
      <c r="T7039"/>
      <c r="U7039"/>
      <c r="V7039"/>
      <c r="W7039"/>
      <c r="X7039"/>
      <c r="Y7039"/>
      <c r="Z7039"/>
      <c r="AA7039"/>
      <c r="AB7039"/>
      <c r="AC7039"/>
      <c r="AD7039"/>
      <c r="AE7039"/>
      <c r="AF7039"/>
      <c r="AG7039"/>
      <c r="AH7039"/>
      <c r="AI7039"/>
      <c r="AJ7039"/>
      <c r="AK7039"/>
      <c r="AL7039"/>
      <c r="AM7039"/>
      <c r="AN7039"/>
      <c r="AO7039"/>
      <c r="AP7039"/>
      <c r="AQ7039"/>
      <c r="AR7039"/>
      <c r="AS7039"/>
      <c r="AT7039"/>
      <c r="AU7039"/>
      <c r="AV7039"/>
      <c r="AW7039"/>
      <c r="AX7039"/>
      <c r="AY7039"/>
      <c r="AZ7039"/>
      <c r="BA7039"/>
      <c r="BB7039"/>
      <c r="BC7039"/>
      <c r="BD7039"/>
      <c r="BE7039"/>
      <c r="BF7039"/>
      <c r="BG7039"/>
      <c r="BH7039"/>
      <c r="BI7039"/>
      <c r="BJ7039"/>
      <c r="BK7039"/>
      <c r="BL7039"/>
      <c r="BM7039"/>
      <c r="BN7039"/>
      <c r="BO7039"/>
      <c r="BP7039"/>
      <c r="BQ7039"/>
      <c r="BR7039"/>
      <c r="BS7039"/>
      <c r="BT7039"/>
      <c r="BU7039"/>
      <c r="BV7039"/>
      <c r="BW7039"/>
      <c r="BX7039"/>
      <c r="BY7039"/>
      <c r="BZ7039"/>
      <c r="CA7039"/>
      <c r="CB7039"/>
      <c r="CC7039"/>
      <c r="CD7039"/>
      <c r="CE7039"/>
      <c r="CF7039"/>
      <c r="CG7039"/>
      <c r="CH7039"/>
      <c r="CI7039"/>
      <c r="CJ7039"/>
      <c r="CK7039"/>
      <c r="CL7039"/>
      <c r="CM7039"/>
      <c r="CN7039"/>
      <c r="CO7039"/>
      <c r="CP7039"/>
      <c r="CQ7039"/>
      <c r="CR7039"/>
      <c r="CS7039"/>
      <c r="CT7039"/>
      <c r="CU7039"/>
      <c r="CV7039"/>
    </row>
    <row r="7040" spans="10:100" x14ac:dyDescent="0.25">
      <c r="J7040"/>
      <c r="K7040"/>
      <c r="L7040"/>
      <c r="M7040"/>
      <c r="N7040"/>
      <c r="O7040"/>
      <c r="P7040"/>
      <c r="Q7040"/>
      <c r="R7040"/>
      <c r="S7040"/>
      <c r="T7040"/>
      <c r="U7040"/>
      <c r="V7040"/>
      <c r="W7040"/>
      <c r="X7040"/>
      <c r="Y7040"/>
      <c r="Z7040"/>
      <c r="AA7040"/>
      <c r="AB7040"/>
      <c r="AC7040"/>
      <c r="AD7040"/>
      <c r="AE7040"/>
      <c r="AF7040"/>
      <c r="AG7040"/>
      <c r="AH7040"/>
      <c r="AI7040"/>
      <c r="AJ7040"/>
      <c r="AK7040"/>
      <c r="AL7040"/>
      <c r="AM7040"/>
      <c r="AN7040"/>
      <c r="AO7040"/>
      <c r="AP7040"/>
      <c r="AQ7040"/>
      <c r="AR7040"/>
      <c r="AS7040"/>
      <c r="AT7040"/>
      <c r="AU7040"/>
      <c r="AV7040"/>
      <c r="AW7040"/>
      <c r="AX7040"/>
      <c r="AY7040"/>
      <c r="AZ7040"/>
      <c r="BA7040"/>
      <c r="BB7040"/>
      <c r="BC7040"/>
      <c r="BD7040"/>
      <c r="BE7040"/>
      <c r="BF7040"/>
      <c r="BG7040"/>
      <c r="BH7040"/>
      <c r="BI7040"/>
      <c r="BJ7040"/>
      <c r="BK7040"/>
      <c r="BL7040"/>
      <c r="BM7040"/>
      <c r="BN7040"/>
      <c r="BO7040"/>
      <c r="BP7040"/>
      <c r="BQ7040"/>
      <c r="BR7040"/>
      <c r="BS7040"/>
      <c r="BT7040"/>
      <c r="BU7040"/>
      <c r="BV7040"/>
      <c r="BW7040"/>
      <c r="BX7040"/>
      <c r="BY7040"/>
      <c r="BZ7040"/>
      <c r="CA7040"/>
      <c r="CB7040"/>
      <c r="CC7040"/>
      <c r="CD7040"/>
      <c r="CE7040"/>
      <c r="CF7040"/>
      <c r="CG7040"/>
      <c r="CH7040"/>
      <c r="CI7040"/>
      <c r="CJ7040"/>
      <c r="CK7040"/>
      <c r="CL7040"/>
      <c r="CM7040"/>
      <c r="CN7040"/>
      <c r="CO7040"/>
      <c r="CP7040"/>
      <c r="CQ7040"/>
      <c r="CR7040"/>
      <c r="CS7040"/>
      <c r="CT7040"/>
      <c r="CU7040"/>
      <c r="CV7040"/>
    </row>
    <row r="7041" spans="10:100" x14ac:dyDescent="0.25">
      <c r="J7041"/>
      <c r="K7041"/>
      <c r="L7041"/>
      <c r="M7041"/>
      <c r="N7041"/>
      <c r="O7041"/>
      <c r="P7041"/>
      <c r="Q7041"/>
      <c r="R7041"/>
      <c r="S7041"/>
      <c r="T7041"/>
      <c r="U7041"/>
      <c r="V7041"/>
      <c r="W7041"/>
      <c r="X7041"/>
      <c r="Y7041"/>
      <c r="Z7041"/>
      <c r="AA7041"/>
      <c r="AB7041"/>
      <c r="AC7041"/>
      <c r="AD7041"/>
      <c r="AE7041"/>
      <c r="AF7041"/>
      <c r="AG7041"/>
      <c r="AH7041"/>
      <c r="AI7041"/>
      <c r="AJ7041"/>
      <c r="AK7041"/>
      <c r="AL7041"/>
      <c r="AM7041"/>
      <c r="AN7041"/>
      <c r="AO7041"/>
      <c r="AP7041"/>
      <c r="AQ7041"/>
      <c r="AR7041"/>
      <c r="AS7041"/>
      <c r="AT7041"/>
      <c r="AU7041"/>
      <c r="AV7041"/>
      <c r="AW7041"/>
      <c r="AX7041"/>
      <c r="AY7041"/>
      <c r="AZ7041"/>
      <c r="BA7041"/>
      <c r="BB7041"/>
      <c r="BC7041"/>
      <c r="BD7041"/>
      <c r="BE7041"/>
      <c r="BF7041"/>
      <c r="BG7041"/>
      <c r="BH7041"/>
      <c r="BI7041"/>
      <c r="BJ7041"/>
      <c r="BK7041"/>
      <c r="BL7041"/>
      <c r="BM7041"/>
      <c r="BN7041"/>
      <c r="BO7041"/>
      <c r="BP7041"/>
      <c r="BQ7041"/>
      <c r="BR7041"/>
      <c r="BS7041"/>
      <c r="BT7041"/>
      <c r="BU7041"/>
      <c r="BV7041"/>
      <c r="BW7041"/>
      <c r="BX7041"/>
      <c r="BY7041"/>
      <c r="BZ7041"/>
      <c r="CA7041"/>
      <c r="CB7041"/>
      <c r="CC7041"/>
      <c r="CD7041"/>
      <c r="CE7041"/>
      <c r="CF7041"/>
      <c r="CG7041"/>
      <c r="CH7041"/>
      <c r="CI7041"/>
      <c r="CJ7041"/>
      <c r="CK7041"/>
      <c r="CL7041"/>
      <c r="CM7041"/>
      <c r="CN7041"/>
      <c r="CO7041"/>
      <c r="CP7041"/>
      <c r="CQ7041"/>
      <c r="CR7041"/>
      <c r="CS7041"/>
      <c r="CT7041"/>
      <c r="CU7041"/>
      <c r="CV7041"/>
    </row>
    <row r="7042" spans="10:100" x14ac:dyDescent="0.25">
      <c r="J7042"/>
      <c r="K7042"/>
      <c r="L7042"/>
      <c r="M7042"/>
      <c r="N7042"/>
      <c r="O7042"/>
      <c r="P7042"/>
      <c r="Q7042"/>
      <c r="R7042"/>
      <c r="S7042"/>
      <c r="T7042"/>
      <c r="U7042"/>
      <c r="V7042"/>
      <c r="W7042"/>
      <c r="X7042"/>
      <c r="Y7042"/>
      <c r="Z7042"/>
      <c r="AA7042"/>
      <c r="AB7042"/>
      <c r="AC7042"/>
      <c r="AD7042"/>
      <c r="AE7042"/>
      <c r="AF7042"/>
      <c r="AG7042"/>
      <c r="AH7042"/>
      <c r="AI7042"/>
      <c r="AJ7042"/>
      <c r="AK7042"/>
      <c r="AL7042"/>
      <c r="AM7042"/>
      <c r="AN7042"/>
      <c r="AO7042"/>
      <c r="AP7042"/>
      <c r="AQ7042"/>
      <c r="AR7042"/>
      <c r="AS7042"/>
      <c r="AT7042"/>
      <c r="AU7042"/>
      <c r="AV7042"/>
      <c r="AW7042"/>
      <c r="AX7042"/>
      <c r="AY7042"/>
      <c r="AZ7042"/>
      <c r="BA7042"/>
      <c r="BB7042"/>
      <c r="BC7042"/>
      <c r="BD7042"/>
      <c r="BE7042"/>
      <c r="BF7042"/>
      <c r="BG7042"/>
      <c r="BH7042"/>
      <c r="BI7042"/>
      <c r="BJ7042"/>
      <c r="BK7042"/>
      <c r="BL7042"/>
      <c r="BM7042"/>
      <c r="BN7042"/>
      <c r="BO7042"/>
      <c r="BP7042"/>
      <c r="BQ7042"/>
      <c r="BR7042"/>
      <c r="BS7042"/>
      <c r="BT7042"/>
      <c r="BU7042"/>
      <c r="BV7042"/>
      <c r="BW7042"/>
      <c r="BX7042"/>
      <c r="BY7042"/>
      <c r="BZ7042"/>
      <c r="CA7042"/>
      <c r="CB7042"/>
      <c r="CC7042"/>
      <c r="CD7042"/>
      <c r="CE7042"/>
      <c r="CF7042"/>
      <c r="CG7042"/>
      <c r="CH7042"/>
      <c r="CI7042"/>
      <c r="CJ7042"/>
      <c r="CK7042"/>
      <c r="CL7042"/>
      <c r="CM7042"/>
      <c r="CN7042"/>
      <c r="CO7042"/>
      <c r="CP7042"/>
      <c r="CQ7042"/>
      <c r="CR7042"/>
      <c r="CS7042"/>
      <c r="CT7042"/>
      <c r="CU7042"/>
      <c r="CV7042"/>
    </row>
    <row r="7043" spans="10:100" x14ac:dyDescent="0.25">
      <c r="J7043"/>
      <c r="K7043"/>
      <c r="L7043"/>
      <c r="M7043"/>
      <c r="N7043"/>
      <c r="O7043"/>
      <c r="P7043"/>
      <c r="Q7043"/>
      <c r="R7043"/>
      <c r="S7043"/>
      <c r="T7043"/>
      <c r="U7043"/>
      <c r="V7043"/>
      <c r="W7043"/>
      <c r="X7043"/>
      <c r="Y7043"/>
      <c r="Z7043"/>
      <c r="AA7043"/>
      <c r="AB7043"/>
      <c r="AC7043"/>
      <c r="AD7043"/>
      <c r="AE7043"/>
      <c r="AF7043"/>
      <c r="AG7043"/>
      <c r="AH7043"/>
      <c r="AI7043"/>
      <c r="AJ7043"/>
      <c r="AK7043"/>
      <c r="AL7043"/>
      <c r="AM7043"/>
      <c r="AN7043"/>
      <c r="AO7043"/>
      <c r="AP7043"/>
      <c r="AQ7043"/>
      <c r="AR7043"/>
      <c r="AS7043"/>
      <c r="AT7043"/>
      <c r="AU7043"/>
      <c r="AV7043"/>
      <c r="AW7043"/>
      <c r="AX7043"/>
      <c r="AY7043"/>
      <c r="AZ7043"/>
      <c r="BA7043"/>
      <c r="BB7043"/>
      <c r="BC7043"/>
      <c r="BD7043"/>
      <c r="BE7043"/>
      <c r="BF7043"/>
      <c r="BG7043"/>
      <c r="BH7043"/>
      <c r="BI7043"/>
      <c r="BJ7043"/>
      <c r="BK7043"/>
      <c r="BL7043"/>
      <c r="BM7043"/>
      <c r="BN7043"/>
      <c r="BO7043"/>
      <c r="BP7043"/>
      <c r="BQ7043"/>
      <c r="BR7043"/>
      <c r="BS7043"/>
      <c r="BT7043"/>
      <c r="BU7043"/>
      <c r="BV7043"/>
      <c r="BW7043"/>
      <c r="BX7043"/>
      <c r="BY7043"/>
      <c r="BZ7043"/>
      <c r="CA7043"/>
      <c r="CB7043"/>
      <c r="CC7043"/>
      <c r="CD7043"/>
      <c r="CE7043"/>
      <c r="CF7043"/>
      <c r="CG7043"/>
      <c r="CH7043"/>
      <c r="CI7043"/>
      <c r="CJ7043"/>
      <c r="CK7043"/>
      <c r="CL7043"/>
      <c r="CM7043"/>
      <c r="CN7043"/>
      <c r="CO7043"/>
      <c r="CP7043"/>
      <c r="CQ7043"/>
      <c r="CR7043"/>
      <c r="CS7043"/>
      <c r="CT7043"/>
      <c r="CU7043"/>
      <c r="CV7043"/>
    </row>
    <row r="7044" spans="10:100" x14ac:dyDescent="0.25">
      <c r="J7044"/>
      <c r="K7044"/>
      <c r="L7044"/>
      <c r="M7044"/>
      <c r="N7044"/>
      <c r="O7044"/>
      <c r="P7044"/>
      <c r="Q7044"/>
      <c r="R7044"/>
      <c r="S7044"/>
      <c r="T7044"/>
      <c r="U7044"/>
      <c r="V7044"/>
      <c r="W7044"/>
      <c r="X7044"/>
      <c r="Y7044"/>
      <c r="Z7044"/>
      <c r="AA7044"/>
      <c r="AB7044"/>
      <c r="AC7044"/>
      <c r="AD7044"/>
      <c r="AE7044"/>
      <c r="AF7044"/>
      <c r="AG7044"/>
      <c r="AH7044"/>
      <c r="AI7044"/>
      <c r="AJ7044"/>
      <c r="AK7044"/>
      <c r="AL7044"/>
      <c r="AM7044"/>
      <c r="AN7044"/>
      <c r="AO7044"/>
      <c r="AP7044"/>
      <c r="AQ7044"/>
      <c r="AR7044"/>
      <c r="AS7044"/>
      <c r="AT7044"/>
      <c r="AU7044"/>
      <c r="AV7044"/>
      <c r="AW7044"/>
      <c r="AX7044"/>
      <c r="AY7044"/>
      <c r="AZ7044"/>
      <c r="BA7044"/>
      <c r="BB7044"/>
      <c r="BC7044"/>
      <c r="BD7044"/>
      <c r="BE7044"/>
      <c r="BF7044"/>
      <c r="BG7044"/>
      <c r="BH7044"/>
      <c r="BI7044"/>
      <c r="BJ7044"/>
      <c r="BK7044"/>
      <c r="BL7044"/>
      <c r="BM7044"/>
      <c r="BN7044"/>
      <c r="BO7044"/>
      <c r="BP7044"/>
      <c r="BQ7044"/>
      <c r="BR7044"/>
      <c r="BS7044"/>
      <c r="BT7044"/>
      <c r="BU7044"/>
      <c r="BV7044"/>
      <c r="BW7044"/>
      <c r="BX7044"/>
      <c r="BY7044"/>
      <c r="BZ7044"/>
      <c r="CA7044"/>
      <c r="CB7044"/>
      <c r="CC7044"/>
      <c r="CD7044"/>
      <c r="CE7044"/>
      <c r="CF7044"/>
      <c r="CG7044"/>
      <c r="CH7044"/>
      <c r="CI7044"/>
      <c r="CJ7044"/>
      <c r="CK7044"/>
      <c r="CL7044"/>
      <c r="CM7044"/>
      <c r="CN7044"/>
      <c r="CO7044"/>
      <c r="CP7044"/>
      <c r="CQ7044"/>
      <c r="CR7044"/>
      <c r="CS7044"/>
      <c r="CT7044"/>
      <c r="CU7044"/>
      <c r="CV7044"/>
    </row>
    <row r="7045" spans="10:100" x14ac:dyDescent="0.25">
      <c r="J7045"/>
      <c r="K7045"/>
      <c r="L7045"/>
      <c r="M7045"/>
      <c r="N7045"/>
      <c r="O7045"/>
      <c r="P7045"/>
      <c r="Q7045"/>
      <c r="R7045"/>
      <c r="S7045"/>
      <c r="T7045"/>
      <c r="U7045"/>
      <c r="V7045"/>
      <c r="W7045"/>
      <c r="X7045"/>
      <c r="Y7045"/>
      <c r="Z7045"/>
      <c r="AA7045"/>
      <c r="AB7045"/>
      <c r="AC7045"/>
      <c r="AD7045"/>
      <c r="AE7045"/>
      <c r="AF7045"/>
      <c r="AG7045"/>
      <c r="AH7045"/>
      <c r="AI7045"/>
      <c r="AJ7045"/>
      <c r="AK7045"/>
      <c r="AL7045"/>
      <c r="AM7045"/>
      <c r="AN7045"/>
      <c r="AO7045"/>
      <c r="AP7045"/>
      <c r="AQ7045"/>
      <c r="AR7045"/>
      <c r="AS7045"/>
      <c r="AT7045"/>
      <c r="AU7045"/>
      <c r="AV7045"/>
      <c r="AW7045"/>
      <c r="AX7045"/>
      <c r="AY7045"/>
      <c r="AZ7045"/>
      <c r="BA7045"/>
      <c r="BB7045"/>
      <c r="BC7045"/>
      <c r="BD7045"/>
      <c r="BE7045"/>
      <c r="BF7045"/>
      <c r="BG7045"/>
      <c r="BH7045"/>
      <c r="BI7045"/>
      <c r="BJ7045"/>
      <c r="BK7045"/>
      <c r="BL7045"/>
      <c r="BM7045"/>
      <c r="BN7045"/>
      <c r="BO7045"/>
      <c r="BP7045"/>
      <c r="BQ7045"/>
      <c r="BR7045"/>
      <c r="BS7045"/>
      <c r="BT7045"/>
      <c r="BU7045"/>
      <c r="BV7045"/>
      <c r="BW7045"/>
      <c r="BX7045"/>
      <c r="BY7045"/>
      <c r="BZ7045"/>
      <c r="CA7045"/>
      <c r="CB7045"/>
      <c r="CC7045"/>
      <c r="CD7045"/>
      <c r="CE7045"/>
      <c r="CF7045"/>
      <c r="CG7045"/>
      <c r="CH7045"/>
      <c r="CI7045"/>
      <c r="CJ7045"/>
      <c r="CK7045"/>
      <c r="CL7045"/>
      <c r="CM7045"/>
      <c r="CN7045"/>
      <c r="CO7045"/>
      <c r="CP7045"/>
      <c r="CQ7045"/>
      <c r="CR7045"/>
      <c r="CS7045"/>
      <c r="CT7045"/>
      <c r="CU7045"/>
      <c r="CV7045"/>
    </row>
    <row r="7046" spans="10:100" x14ac:dyDescent="0.25">
      <c r="J7046"/>
      <c r="K7046"/>
      <c r="L7046"/>
      <c r="M7046"/>
      <c r="N7046"/>
      <c r="O7046"/>
      <c r="P7046"/>
      <c r="Q7046"/>
      <c r="R7046"/>
      <c r="S7046"/>
      <c r="T7046"/>
      <c r="U7046"/>
      <c r="V7046"/>
      <c r="W7046"/>
      <c r="X7046"/>
      <c r="Y7046"/>
      <c r="Z7046"/>
      <c r="AA7046"/>
      <c r="AB7046"/>
      <c r="AC7046"/>
      <c r="AD7046"/>
      <c r="AE7046"/>
      <c r="AF7046"/>
      <c r="AG7046"/>
      <c r="AH7046"/>
      <c r="AI7046"/>
      <c r="AJ7046"/>
      <c r="AK7046"/>
      <c r="AL7046"/>
      <c r="AM7046"/>
      <c r="AN7046"/>
      <c r="AO7046"/>
      <c r="AP7046"/>
      <c r="AQ7046"/>
      <c r="AR7046"/>
      <c r="AS7046"/>
      <c r="AT7046"/>
      <c r="AU7046"/>
      <c r="AV7046"/>
      <c r="AW7046"/>
      <c r="AX7046"/>
      <c r="AY7046"/>
      <c r="AZ7046"/>
      <c r="BA7046"/>
      <c r="BB7046"/>
      <c r="BC7046"/>
      <c r="BD7046"/>
      <c r="BE7046"/>
      <c r="BF7046"/>
      <c r="BG7046"/>
      <c r="BH7046"/>
      <c r="BI7046"/>
      <c r="BJ7046"/>
      <c r="BK7046"/>
      <c r="BL7046"/>
      <c r="BM7046"/>
      <c r="BN7046"/>
      <c r="BO7046"/>
      <c r="BP7046"/>
      <c r="BQ7046"/>
      <c r="BR7046"/>
      <c r="BS7046"/>
      <c r="BT7046"/>
      <c r="BU7046"/>
      <c r="BV7046"/>
      <c r="BW7046"/>
      <c r="BX7046"/>
      <c r="BY7046"/>
      <c r="BZ7046"/>
      <c r="CA7046"/>
      <c r="CB7046"/>
      <c r="CC7046"/>
      <c r="CD7046"/>
      <c r="CE7046"/>
      <c r="CF7046"/>
      <c r="CG7046"/>
      <c r="CH7046"/>
      <c r="CI7046"/>
      <c r="CJ7046"/>
      <c r="CK7046"/>
      <c r="CL7046"/>
      <c r="CM7046"/>
      <c r="CN7046"/>
      <c r="CO7046"/>
      <c r="CP7046"/>
      <c r="CQ7046"/>
      <c r="CR7046"/>
      <c r="CS7046"/>
      <c r="CT7046"/>
      <c r="CU7046"/>
      <c r="CV7046"/>
    </row>
    <row r="7047" spans="10:100" x14ac:dyDescent="0.25">
      <c r="J7047"/>
      <c r="K7047"/>
      <c r="L7047"/>
      <c r="M7047"/>
      <c r="N7047"/>
      <c r="O7047"/>
      <c r="P7047"/>
      <c r="Q7047"/>
      <c r="R7047"/>
      <c r="S7047"/>
      <c r="T7047"/>
      <c r="U7047"/>
      <c r="V7047"/>
      <c r="W7047"/>
      <c r="X7047"/>
      <c r="Y7047"/>
      <c r="Z7047"/>
      <c r="AA7047"/>
      <c r="AB7047"/>
      <c r="AC7047"/>
      <c r="AD7047"/>
      <c r="AE7047"/>
      <c r="AF7047"/>
      <c r="AG7047"/>
      <c r="AH7047"/>
      <c r="AI7047"/>
      <c r="AJ7047"/>
      <c r="AK7047"/>
      <c r="AL7047"/>
      <c r="AM7047"/>
      <c r="AN7047"/>
      <c r="AO7047"/>
      <c r="AP7047"/>
      <c r="AQ7047"/>
      <c r="AR7047"/>
      <c r="AS7047"/>
      <c r="AT7047"/>
      <c r="AU7047"/>
      <c r="AV7047"/>
      <c r="AW7047"/>
      <c r="AX7047"/>
      <c r="AY7047"/>
      <c r="AZ7047"/>
      <c r="BA7047"/>
      <c r="BB7047"/>
      <c r="BC7047"/>
      <c r="BD7047"/>
      <c r="BE7047"/>
      <c r="BF7047"/>
      <c r="BG7047"/>
      <c r="BH7047"/>
      <c r="BI7047"/>
      <c r="BJ7047"/>
      <c r="BK7047"/>
      <c r="BL7047"/>
      <c r="BM7047"/>
      <c r="BN7047"/>
      <c r="BO7047"/>
      <c r="BP7047"/>
      <c r="BQ7047"/>
      <c r="BR7047"/>
      <c r="BS7047"/>
      <c r="BT7047"/>
      <c r="BU7047"/>
      <c r="BV7047"/>
      <c r="BW7047"/>
      <c r="BX7047"/>
      <c r="BY7047"/>
      <c r="BZ7047"/>
      <c r="CA7047"/>
      <c r="CB7047"/>
      <c r="CC7047"/>
      <c r="CD7047"/>
      <c r="CE7047"/>
      <c r="CF7047"/>
      <c r="CG7047"/>
      <c r="CH7047"/>
      <c r="CI7047"/>
      <c r="CJ7047"/>
      <c r="CK7047"/>
      <c r="CL7047"/>
      <c r="CM7047"/>
      <c r="CN7047"/>
      <c r="CO7047"/>
      <c r="CP7047"/>
      <c r="CQ7047"/>
      <c r="CR7047"/>
      <c r="CS7047"/>
      <c r="CT7047"/>
      <c r="CU7047"/>
      <c r="CV7047"/>
    </row>
    <row r="7048" spans="10:100" x14ac:dyDescent="0.25">
      <c r="J7048"/>
      <c r="K7048"/>
      <c r="L7048"/>
      <c r="M7048"/>
      <c r="N7048"/>
      <c r="O7048"/>
      <c r="P7048"/>
      <c r="Q7048"/>
      <c r="R7048"/>
      <c r="S7048"/>
      <c r="T7048"/>
      <c r="U7048"/>
      <c r="V7048"/>
      <c r="W7048"/>
      <c r="X7048"/>
      <c r="Y7048"/>
      <c r="Z7048"/>
      <c r="AA7048"/>
      <c r="AB7048"/>
      <c r="AC7048"/>
      <c r="AD7048"/>
      <c r="AE7048"/>
      <c r="AF7048"/>
      <c r="AG7048"/>
      <c r="AH7048"/>
      <c r="AI7048"/>
      <c r="AJ7048"/>
      <c r="AK7048"/>
      <c r="AL7048"/>
      <c r="AM7048"/>
      <c r="AN7048"/>
      <c r="AO7048"/>
      <c r="AP7048"/>
      <c r="AQ7048"/>
      <c r="AR7048"/>
      <c r="AS7048"/>
      <c r="AT7048"/>
      <c r="AU7048"/>
      <c r="AV7048"/>
      <c r="AW7048"/>
      <c r="AX7048"/>
      <c r="AY7048"/>
      <c r="AZ7048"/>
      <c r="BA7048"/>
      <c r="BB7048"/>
      <c r="BC7048"/>
      <c r="BD7048"/>
      <c r="BE7048"/>
      <c r="BF7048"/>
      <c r="BG7048"/>
      <c r="BH7048"/>
      <c r="BI7048"/>
      <c r="BJ7048"/>
      <c r="BK7048"/>
      <c r="BL7048"/>
      <c r="BM7048"/>
      <c r="BN7048"/>
      <c r="BO7048"/>
      <c r="BP7048"/>
      <c r="BQ7048"/>
      <c r="BR7048"/>
      <c r="BS7048"/>
      <c r="BT7048"/>
      <c r="BU7048"/>
      <c r="BV7048"/>
      <c r="BW7048"/>
      <c r="BX7048"/>
      <c r="BY7048"/>
      <c r="BZ7048"/>
      <c r="CA7048"/>
      <c r="CB7048"/>
      <c r="CC7048"/>
      <c r="CD7048"/>
      <c r="CE7048"/>
      <c r="CF7048"/>
      <c r="CG7048"/>
      <c r="CH7048"/>
      <c r="CI7048"/>
      <c r="CJ7048"/>
      <c r="CK7048"/>
      <c r="CL7048"/>
      <c r="CM7048"/>
      <c r="CN7048"/>
      <c r="CO7048"/>
      <c r="CP7048"/>
      <c r="CQ7048"/>
      <c r="CR7048"/>
      <c r="CS7048"/>
      <c r="CT7048"/>
      <c r="CU7048"/>
      <c r="CV7048"/>
    </row>
    <row r="7049" spans="10:100" x14ac:dyDescent="0.25">
      <c r="J7049"/>
      <c r="K7049"/>
      <c r="L7049"/>
      <c r="M7049"/>
      <c r="N7049"/>
      <c r="O7049"/>
      <c r="P7049"/>
      <c r="Q7049"/>
      <c r="R7049"/>
      <c r="S7049"/>
      <c r="T7049"/>
      <c r="U7049"/>
      <c r="V7049"/>
      <c r="W7049"/>
      <c r="X7049"/>
      <c r="Y7049"/>
      <c r="Z7049"/>
      <c r="AA7049"/>
      <c r="AB7049"/>
      <c r="AC7049"/>
      <c r="AD7049"/>
      <c r="AE7049"/>
      <c r="AF7049"/>
      <c r="AG7049"/>
      <c r="AH7049"/>
      <c r="AI7049"/>
      <c r="AJ7049"/>
      <c r="AK7049"/>
      <c r="AL7049"/>
      <c r="AM7049"/>
      <c r="AN7049"/>
      <c r="AO7049"/>
      <c r="AP7049"/>
      <c r="AQ7049"/>
      <c r="AR7049"/>
      <c r="AS7049"/>
      <c r="AT7049"/>
      <c r="AU7049"/>
      <c r="AV7049"/>
      <c r="AW7049"/>
      <c r="AX7049"/>
      <c r="AY7049"/>
      <c r="AZ7049"/>
      <c r="BA7049"/>
      <c r="BB7049"/>
      <c r="BC7049"/>
      <c r="BD7049"/>
      <c r="BE7049"/>
      <c r="BF7049"/>
      <c r="BG7049"/>
      <c r="BH7049"/>
      <c r="BI7049"/>
      <c r="BJ7049"/>
      <c r="BK7049"/>
      <c r="BL7049"/>
      <c r="BM7049"/>
      <c r="BN7049"/>
      <c r="BO7049"/>
      <c r="BP7049"/>
      <c r="BQ7049"/>
      <c r="BR7049"/>
      <c r="BS7049"/>
      <c r="BT7049"/>
      <c r="BU7049"/>
      <c r="BV7049"/>
      <c r="BW7049"/>
      <c r="BX7049"/>
      <c r="BY7049"/>
      <c r="BZ7049"/>
      <c r="CA7049"/>
      <c r="CB7049"/>
      <c r="CC7049"/>
      <c r="CD7049"/>
      <c r="CE7049"/>
      <c r="CF7049"/>
      <c r="CG7049"/>
      <c r="CH7049"/>
      <c r="CI7049"/>
      <c r="CJ7049"/>
      <c r="CK7049"/>
      <c r="CL7049"/>
      <c r="CM7049"/>
      <c r="CN7049"/>
      <c r="CO7049"/>
      <c r="CP7049"/>
      <c r="CQ7049"/>
      <c r="CR7049"/>
      <c r="CS7049"/>
      <c r="CT7049"/>
      <c r="CU7049"/>
      <c r="CV7049"/>
    </row>
    <row r="7050" spans="10:100" x14ac:dyDescent="0.25">
      <c r="J7050"/>
      <c r="K7050"/>
      <c r="L7050"/>
      <c r="M7050"/>
      <c r="N7050"/>
      <c r="O7050"/>
      <c r="P7050"/>
      <c r="Q7050"/>
      <c r="R7050"/>
      <c r="S7050"/>
      <c r="T7050"/>
      <c r="U7050"/>
      <c r="V7050"/>
      <c r="W7050"/>
      <c r="X7050"/>
      <c r="Y7050"/>
      <c r="Z7050"/>
      <c r="AA7050"/>
      <c r="AB7050"/>
      <c r="AC7050"/>
      <c r="AD7050"/>
      <c r="AE7050"/>
      <c r="AF7050"/>
      <c r="AG7050"/>
      <c r="AH7050"/>
      <c r="AI7050"/>
      <c r="AJ7050"/>
      <c r="AK7050"/>
      <c r="AL7050"/>
      <c r="AM7050"/>
      <c r="AN7050"/>
      <c r="AO7050"/>
      <c r="AP7050"/>
      <c r="AQ7050"/>
      <c r="AR7050"/>
      <c r="AS7050"/>
      <c r="AT7050"/>
      <c r="AU7050"/>
      <c r="AV7050"/>
      <c r="AW7050"/>
      <c r="AX7050"/>
      <c r="AY7050"/>
      <c r="AZ7050"/>
      <c r="BA7050"/>
      <c r="BB7050"/>
      <c r="BC7050"/>
      <c r="BD7050"/>
      <c r="BE7050"/>
      <c r="BF7050"/>
      <c r="BG7050"/>
      <c r="BH7050"/>
      <c r="BI7050"/>
      <c r="BJ7050"/>
      <c r="BK7050"/>
      <c r="BL7050"/>
      <c r="BM7050"/>
      <c r="BN7050"/>
      <c r="BO7050"/>
      <c r="BP7050"/>
      <c r="BQ7050"/>
      <c r="BR7050"/>
      <c r="BS7050"/>
      <c r="BT7050"/>
      <c r="BU7050"/>
      <c r="BV7050"/>
      <c r="BW7050"/>
      <c r="BX7050"/>
      <c r="BY7050"/>
      <c r="BZ7050"/>
      <c r="CA7050"/>
      <c r="CB7050"/>
      <c r="CC7050"/>
      <c r="CD7050"/>
      <c r="CE7050"/>
      <c r="CF7050"/>
      <c r="CG7050"/>
      <c r="CH7050"/>
      <c r="CI7050"/>
      <c r="CJ7050"/>
      <c r="CK7050"/>
      <c r="CL7050"/>
      <c r="CM7050"/>
      <c r="CN7050"/>
      <c r="CO7050"/>
      <c r="CP7050"/>
      <c r="CQ7050"/>
      <c r="CR7050"/>
      <c r="CS7050"/>
      <c r="CT7050"/>
      <c r="CU7050"/>
      <c r="CV7050"/>
    </row>
    <row r="7051" spans="10:100" x14ac:dyDescent="0.25">
      <c r="J7051"/>
      <c r="K7051"/>
      <c r="L7051"/>
      <c r="M7051"/>
      <c r="N7051"/>
      <c r="O7051"/>
      <c r="P7051"/>
      <c r="Q7051"/>
      <c r="R7051"/>
      <c r="S7051"/>
      <c r="T7051"/>
      <c r="U7051"/>
      <c r="V7051"/>
      <c r="W7051"/>
      <c r="X7051"/>
      <c r="Y7051"/>
      <c r="Z7051"/>
      <c r="AA7051"/>
      <c r="AB7051"/>
      <c r="AC7051"/>
      <c r="AD7051"/>
      <c r="AE7051"/>
      <c r="AF7051"/>
      <c r="AG7051"/>
      <c r="AH7051"/>
      <c r="AI7051"/>
      <c r="AJ7051"/>
      <c r="AK7051"/>
      <c r="AL7051"/>
      <c r="AM7051"/>
      <c r="AN7051"/>
      <c r="AO7051"/>
      <c r="AP7051"/>
      <c r="AQ7051"/>
      <c r="AR7051"/>
      <c r="AS7051"/>
      <c r="AT7051"/>
      <c r="AU7051"/>
      <c r="AV7051"/>
      <c r="AW7051"/>
      <c r="AX7051"/>
      <c r="AY7051"/>
      <c r="AZ7051"/>
      <c r="BA7051"/>
      <c r="BB7051"/>
      <c r="BC7051"/>
      <c r="BD7051"/>
      <c r="BE7051"/>
      <c r="BF7051"/>
      <c r="BG7051"/>
      <c r="BH7051"/>
      <c r="BI7051"/>
      <c r="BJ7051"/>
      <c r="BK7051"/>
      <c r="BL7051"/>
      <c r="BM7051"/>
      <c r="BN7051"/>
      <c r="BO7051"/>
      <c r="BP7051"/>
      <c r="BQ7051"/>
      <c r="BR7051"/>
      <c r="BS7051"/>
      <c r="BT7051"/>
      <c r="BU7051"/>
      <c r="BV7051"/>
      <c r="BW7051"/>
      <c r="BX7051"/>
      <c r="BY7051"/>
      <c r="BZ7051"/>
      <c r="CA7051"/>
      <c r="CB7051"/>
      <c r="CC7051"/>
      <c r="CD7051"/>
      <c r="CE7051"/>
      <c r="CF7051"/>
      <c r="CG7051"/>
      <c r="CH7051"/>
      <c r="CI7051"/>
      <c r="CJ7051"/>
      <c r="CK7051"/>
      <c r="CL7051"/>
      <c r="CM7051"/>
      <c r="CN7051"/>
      <c r="CO7051"/>
      <c r="CP7051"/>
      <c r="CQ7051"/>
      <c r="CR7051"/>
      <c r="CS7051"/>
      <c r="CT7051"/>
      <c r="CU7051"/>
      <c r="CV7051"/>
    </row>
    <row r="7052" spans="10:100" x14ac:dyDescent="0.25">
      <c r="J7052"/>
      <c r="K7052"/>
      <c r="L7052"/>
      <c r="M7052"/>
      <c r="N7052"/>
      <c r="O7052"/>
      <c r="P7052"/>
      <c r="Q7052"/>
      <c r="R7052"/>
      <c r="S7052"/>
      <c r="T7052"/>
      <c r="U7052"/>
      <c r="V7052"/>
      <c r="W7052"/>
      <c r="X7052"/>
      <c r="Y7052"/>
      <c r="Z7052"/>
      <c r="AA7052"/>
      <c r="AB7052"/>
      <c r="AC7052"/>
      <c r="AD7052"/>
      <c r="AE7052"/>
      <c r="AF7052"/>
      <c r="AG7052"/>
      <c r="AH7052"/>
      <c r="AI7052"/>
      <c r="AJ7052"/>
      <c r="AK7052"/>
      <c r="AL7052"/>
      <c r="AM7052"/>
      <c r="AN7052"/>
      <c r="AO7052"/>
      <c r="AP7052"/>
      <c r="AQ7052"/>
      <c r="AR7052"/>
      <c r="AS7052"/>
      <c r="AT7052"/>
      <c r="AU7052"/>
      <c r="AV7052"/>
      <c r="AW7052"/>
      <c r="AX7052"/>
      <c r="AY7052"/>
      <c r="AZ7052"/>
      <c r="BA7052"/>
      <c r="BB7052"/>
      <c r="BC7052"/>
      <c r="BD7052"/>
      <c r="BE7052"/>
      <c r="BF7052"/>
      <c r="BG7052"/>
      <c r="BH7052"/>
      <c r="BI7052"/>
      <c r="BJ7052"/>
      <c r="BK7052"/>
      <c r="BL7052"/>
      <c r="BM7052"/>
      <c r="BN7052"/>
      <c r="BO7052"/>
      <c r="BP7052"/>
      <c r="BQ7052"/>
      <c r="BR7052"/>
      <c r="BS7052"/>
      <c r="BT7052"/>
      <c r="BU7052"/>
      <c r="BV7052"/>
      <c r="BW7052"/>
      <c r="BX7052"/>
      <c r="BY7052"/>
      <c r="BZ7052"/>
      <c r="CA7052"/>
      <c r="CB7052"/>
      <c r="CC7052"/>
      <c r="CD7052"/>
      <c r="CE7052"/>
      <c r="CF7052"/>
      <c r="CG7052"/>
      <c r="CH7052"/>
      <c r="CI7052"/>
      <c r="CJ7052"/>
      <c r="CK7052"/>
      <c r="CL7052"/>
      <c r="CM7052"/>
      <c r="CN7052"/>
      <c r="CO7052"/>
      <c r="CP7052"/>
      <c r="CQ7052"/>
      <c r="CR7052"/>
      <c r="CS7052"/>
      <c r="CT7052"/>
      <c r="CU7052"/>
      <c r="CV7052"/>
    </row>
    <row r="7053" spans="10:100" x14ac:dyDescent="0.25">
      <c r="J7053"/>
      <c r="K7053"/>
      <c r="L7053"/>
      <c r="M7053"/>
      <c r="N7053"/>
      <c r="O7053"/>
      <c r="P7053"/>
      <c r="Q7053"/>
      <c r="R7053"/>
      <c r="S7053"/>
      <c r="T7053"/>
      <c r="U7053"/>
      <c r="V7053"/>
      <c r="W7053"/>
      <c r="X7053"/>
      <c r="Y7053"/>
      <c r="Z7053"/>
      <c r="AA7053"/>
      <c r="AB7053"/>
      <c r="AC7053"/>
      <c r="AD7053"/>
      <c r="AE7053"/>
      <c r="AF7053"/>
      <c r="AG7053"/>
      <c r="AH7053"/>
      <c r="AI7053"/>
      <c r="AJ7053"/>
      <c r="AK7053"/>
      <c r="AL7053"/>
      <c r="AM7053"/>
      <c r="AN7053"/>
      <c r="AO7053"/>
      <c r="AP7053"/>
      <c r="AQ7053"/>
      <c r="AR7053"/>
      <c r="AS7053"/>
      <c r="AT7053"/>
      <c r="AU7053"/>
      <c r="AV7053"/>
      <c r="AW7053"/>
      <c r="AX7053"/>
      <c r="AY7053"/>
      <c r="AZ7053"/>
      <c r="BA7053"/>
      <c r="BB7053"/>
      <c r="BC7053"/>
      <c r="BD7053"/>
      <c r="BE7053"/>
      <c r="BF7053"/>
      <c r="BG7053"/>
      <c r="BH7053"/>
      <c r="BI7053"/>
      <c r="BJ7053"/>
      <c r="BK7053"/>
      <c r="BL7053"/>
      <c r="BM7053"/>
      <c r="BN7053"/>
      <c r="BO7053"/>
      <c r="BP7053"/>
      <c r="BQ7053"/>
      <c r="BR7053"/>
      <c r="BS7053"/>
      <c r="BT7053"/>
      <c r="BU7053"/>
      <c r="BV7053"/>
      <c r="BW7053"/>
      <c r="BX7053"/>
      <c r="BY7053"/>
      <c r="BZ7053"/>
      <c r="CA7053"/>
      <c r="CB7053"/>
      <c r="CC7053"/>
      <c r="CD7053"/>
      <c r="CE7053"/>
      <c r="CF7053"/>
      <c r="CG7053"/>
      <c r="CH7053"/>
      <c r="CI7053"/>
      <c r="CJ7053"/>
      <c r="CK7053"/>
      <c r="CL7053"/>
      <c r="CM7053"/>
      <c r="CN7053"/>
      <c r="CO7053"/>
      <c r="CP7053"/>
      <c r="CQ7053"/>
      <c r="CR7053"/>
      <c r="CS7053"/>
      <c r="CT7053"/>
      <c r="CU7053"/>
      <c r="CV7053"/>
    </row>
    <row r="7054" spans="10:100" x14ac:dyDescent="0.25">
      <c r="J7054"/>
      <c r="K7054"/>
      <c r="L7054"/>
      <c r="M7054"/>
      <c r="N7054"/>
      <c r="O7054"/>
      <c r="P7054"/>
      <c r="Q7054"/>
      <c r="R7054"/>
      <c r="S7054"/>
      <c r="T7054"/>
      <c r="U7054"/>
      <c r="V7054"/>
      <c r="W7054"/>
      <c r="X7054"/>
      <c r="Y7054"/>
      <c r="Z7054"/>
      <c r="AA7054"/>
      <c r="AB7054"/>
      <c r="AC7054"/>
      <c r="AD7054"/>
      <c r="AE7054"/>
      <c r="AF7054"/>
      <c r="AG7054"/>
      <c r="AH7054"/>
      <c r="AI7054"/>
      <c r="AJ7054"/>
      <c r="AK7054"/>
      <c r="AL7054"/>
      <c r="AM7054"/>
      <c r="AN7054"/>
      <c r="AO7054"/>
      <c r="AP7054"/>
      <c r="AQ7054"/>
      <c r="AR7054"/>
      <c r="AS7054"/>
      <c r="AT7054"/>
      <c r="AU7054"/>
      <c r="AV7054"/>
      <c r="AW7054"/>
      <c r="AX7054"/>
      <c r="AY7054"/>
      <c r="AZ7054"/>
      <c r="BA7054"/>
      <c r="BB7054"/>
      <c r="BC7054"/>
      <c r="BD7054"/>
      <c r="BE7054"/>
      <c r="BF7054"/>
      <c r="BG7054"/>
      <c r="BH7054"/>
      <c r="BI7054"/>
      <c r="BJ7054"/>
      <c r="BK7054"/>
      <c r="BL7054"/>
      <c r="BM7054"/>
      <c r="BN7054"/>
      <c r="BO7054"/>
      <c r="BP7054"/>
      <c r="BQ7054"/>
      <c r="BR7054"/>
      <c r="BS7054"/>
      <c r="BT7054"/>
      <c r="BU7054"/>
      <c r="BV7054"/>
      <c r="BW7054"/>
      <c r="BX7054"/>
      <c r="BY7054"/>
      <c r="BZ7054"/>
      <c r="CA7054"/>
      <c r="CB7054"/>
      <c r="CC7054"/>
      <c r="CD7054"/>
      <c r="CE7054"/>
      <c r="CF7054"/>
      <c r="CG7054"/>
      <c r="CH7054"/>
      <c r="CI7054"/>
      <c r="CJ7054"/>
      <c r="CK7054"/>
      <c r="CL7054"/>
      <c r="CM7054"/>
      <c r="CN7054"/>
      <c r="CO7054"/>
      <c r="CP7054"/>
      <c r="CQ7054"/>
      <c r="CR7054"/>
      <c r="CS7054"/>
      <c r="CT7054"/>
      <c r="CU7054"/>
      <c r="CV7054"/>
    </row>
    <row r="7055" spans="10:100" x14ac:dyDescent="0.25">
      <c r="J7055"/>
      <c r="K7055"/>
      <c r="L7055"/>
      <c r="M7055"/>
      <c r="N7055"/>
      <c r="O7055"/>
      <c r="P7055"/>
      <c r="Q7055"/>
      <c r="R7055"/>
      <c r="S7055"/>
      <c r="T7055"/>
      <c r="U7055"/>
      <c r="V7055"/>
      <c r="W7055"/>
      <c r="X7055"/>
      <c r="Y7055"/>
      <c r="Z7055"/>
      <c r="AA7055"/>
      <c r="AB7055"/>
      <c r="AC7055"/>
      <c r="AD7055"/>
      <c r="AE7055"/>
      <c r="AF7055"/>
      <c r="AG7055"/>
      <c r="AH7055"/>
      <c r="AI7055"/>
      <c r="AJ7055"/>
      <c r="AK7055"/>
      <c r="AL7055"/>
      <c r="AM7055"/>
      <c r="AN7055"/>
      <c r="AO7055"/>
      <c r="AP7055"/>
      <c r="AQ7055"/>
      <c r="AR7055"/>
      <c r="AS7055"/>
      <c r="AT7055"/>
      <c r="AU7055"/>
      <c r="AV7055"/>
      <c r="AW7055"/>
      <c r="AX7055"/>
      <c r="AY7055"/>
      <c r="AZ7055"/>
      <c r="BA7055"/>
      <c r="BB7055"/>
      <c r="BC7055"/>
      <c r="BD7055"/>
      <c r="BE7055"/>
      <c r="BF7055"/>
      <c r="BG7055"/>
      <c r="BH7055"/>
      <c r="BI7055"/>
      <c r="BJ7055"/>
      <c r="BK7055"/>
      <c r="BL7055"/>
      <c r="BM7055"/>
      <c r="BN7055"/>
      <c r="BO7055"/>
      <c r="BP7055"/>
      <c r="BQ7055"/>
      <c r="BR7055"/>
      <c r="BS7055"/>
      <c r="BT7055"/>
      <c r="BU7055"/>
      <c r="BV7055"/>
      <c r="BW7055"/>
      <c r="BX7055"/>
      <c r="BY7055"/>
      <c r="BZ7055"/>
      <c r="CA7055"/>
      <c r="CB7055"/>
      <c r="CC7055"/>
      <c r="CD7055"/>
      <c r="CE7055"/>
      <c r="CF7055"/>
      <c r="CG7055"/>
      <c r="CH7055"/>
      <c r="CI7055"/>
      <c r="CJ7055"/>
      <c r="CK7055"/>
      <c r="CL7055"/>
      <c r="CM7055"/>
      <c r="CN7055"/>
      <c r="CO7055"/>
      <c r="CP7055"/>
      <c r="CQ7055"/>
      <c r="CR7055"/>
      <c r="CS7055"/>
      <c r="CT7055"/>
      <c r="CU7055"/>
      <c r="CV7055"/>
    </row>
    <row r="7056" spans="10:100" x14ac:dyDescent="0.25">
      <c r="J7056"/>
      <c r="K7056"/>
      <c r="L7056"/>
      <c r="M7056"/>
      <c r="N7056"/>
      <c r="O7056"/>
      <c r="P7056"/>
      <c r="Q7056"/>
      <c r="R7056"/>
      <c r="S7056"/>
      <c r="T7056"/>
      <c r="U7056"/>
      <c r="V7056"/>
      <c r="W7056"/>
      <c r="X7056"/>
      <c r="Y7056"/>
      <c r="Z7056"/>
      <c r="AA7056"/>
      <c r="AB7056"/>
      <c r="AC7056"/>
      <c r="AD7056"/>
      <c r="AE7056"/>
      <c r="AF7056"/>
      <c r="AG7056"/>
      <c r="AH7056"/>
      <c r="AI7056"/>
      <c r="AJ7056"/>
      <c r="AK7056"/>
      <c r="AL7056"/>
      <c r="AM7056"/>
      <c r="AN7056"/>
      <c r="AO7056"/>
      <c r="AP7056"/>
      <c r="AQ7056"/>
      <c r="AR7056"/>
      <c r="AS7056"/>
      <c r="AT7056"/>
      <c r="AU7056"/>
      <c r="AV7056"/>
      <c r="AW7056"/>
      <c r="AX7056"/>
      <c r="AY7056"/>
      <c r="AZ7056"/>
      <c r="BA7056"/>
      <c r="BB7056"/>
      <c r="BC7056"/>
      <c r="BD7056"/>
      <c r="BE7056"/>
      <c r="BF7056"/>
      <c r="BG7056"/>
      <c r="BH7056"/>
      <c r="BI7056"/>
      <c r="BJ7056"/>
      <c r="BK7056"/>
      <c r="BL7056"/>
      <c r="BM7056"/>
      <c r="BN7056"/>
      <c r="BO7056"/>
      <c r="BP7056"/>
      <c r="BQ7056"/>
      <c r="BR7056"/>
      <c r="BS7056"/>
      <c r="BT7056"/>
      <c r="BU7056"/>
      <c r="BV7056"/>
      <c r="BW7056"/>
      <c r="BX7056"/>
      <c r="BY7056"/>
      <c r="BZ7056"/>
      <c r="CA7056"/>
      <c r="CB7056"/>
      <c r="CC7056"/>
      <c r="CD7056"/>
      <c r="CE7056"/>
      <c r="CF7056"/>
      <c r="CG7056"/>
      <c r="CH7056"/>
      <c r="CI7056"/>
      <c r="CJ7056"/>
      <c r="CK7056"/>
      <c r="CL7056"/>
      <c r="CM7056"/>
      <c r="CN7056"/>
      <c r="CO7056"/>
      <c r="CP7056"/>
      <c r="CQ7056"/>
      <c r="CR7056"/>
      <c r="CS7056"/>
      <c r="CT7056"/>
      <c r="CU7056"/>
      <c r="CV7056"/>
    </row>
    <row r="7057" spans="10:100" x14ac:dyDescent="0.25">
      <c r="J7057"/>
      <c r="K7057"/>
      <c r="L7057"/>
      <c r="M7057"/>
      <c r="N7057"/>
      <c r="O7057"/>
      <c r="P7057"/>
      <c r="Q7057"/>
      <c r="R7057"/>
      <c r="S7057"/>
      <c r="T7057"/>
      <c r="U7057"/>
      <c r="V7057"/>
      <c r="W7057"/>
      <c r="X7057"/>
      <c r="Y7057"/>
      <c r="Z7057"/>
      <c r="AA7057"/>
      <c r="AB7057"/>
      <c r="AC7057"/>
      <c r="AD7057"/>
      <c r="AE7057"/>
      <c r="AF7057"/>
      <c r="AG7057"/>
      <c r="AH7057"/>
      <c r="AI7057"/>
      <c r="AJ7057"/>
      <c r="AK7057"/>
      <c r="AL7057"/>
      <c r="AM7057"/>
      <c r="AN7057"/>
      <c r="AO7057"/>
      <c r="AP7057"/>
      <c r="AQ7057"/>
      <c r="AR7057"/>
      <c r="AS7057"/>
      <c r="AT7057"/>
      <c r="AU7057"/>
      <c r="AV7057"/>
      <c r="AW7057"/>
      <c r="AX7057"/>
      <c r="AY7057"/>
      <c r="AZ7057"/>
      <c r="BA7057"/>
      <c r="BB7057"/>
      <c r="BC7057"/>
      <c r="BD7057"/>
      <c r="BE7057"/>
      <c r="BF7057"/>
      <c r="BG7057"/>
      <c r="BH7057"/>
      <c r="BI7057"/>
      <c r="BJ7057"/>
      <c r="BK7057"/>
      <c r="BL7057"/>
      <c r="BM7057"/>
      <c r="BN7057"/>
      <c r="BO7057"/>
      <c r="BP7057"/>
      <c r="BQ7057"/>
      <c r="BR7057"/>
      <c r="BS7057"/>
      <c r="BT7057"/>
      <c r="BU7057"/>
      <c r="BV7057"/>
      <c r="BW7057"/>
      <c r="BX7057"/>
      <c r="BY7057"/>
      <c r="BZ7057"/>
      <c r="CA7057"/>
      <c r="CB7057"/>
      <c r="CC7057"/>
      <c r="CD7057"/>
      <c r="CE7057"/>
      <c r="CF7057"/>
      <c r="CG7057"/>
      <c r="CH7057"/>
      <c r="CI7057"/>
      <c r="CJ7057"/>
      <c r="CK7057"/>
      <c r="CL7057"/>
      <c r="CM7057"/>
      <c r="CN7057"/>
      <c r="CO7057"/>
      <c r="CP7057"/>
      <c r="CQ7057"/>
      <c r="CR7057"/>
      <c r="CS7057"/>
      <c r="CT7057"/>
      <c r="CU7057"/>
      <c r="CV7057"/>
    </row>
    <row r="7058" spans="10:100" x14ac:dyDescent="0.25">
      <c r="J7058"/>
      <c r="K7058"/>
      <c r="L7058"/>
      <c r="M7058"/>
      <c r="N7058"/>
      <c r="O7058"/>
      <c r="P7058"/>
      <c r="Q7058"/>
      <c r="R7058"/>
      <c r="S7058"/>
      <c r="T7058"/>
      <c r="U7058"/>
      <c r="V7058"/>
      <c r="W7058"/>
      <c r="X7058"/>
      <c r="Y7058"/>
      <c r="Z7058"/>
      <c r="AA7058"/>
      <c r="AB7058"/>
      <c r="AC7058"/>
      <c r="AD7058"/>
      <c r="AE7058"/>
      <c r="AF7058"/>
      <c r="AG7058"/>
      <c r="AH7058"/>
      <c r="AI7058"/>
      <c r="AJ7058"/>
      <c r="AK7058"/>
      <c r="AL7058"/>
      <c r="AM7058"/>
      <c r="AN7058"/>
      <c r="AO7058"/>
      <c r="AP7058"/>
      <c r="AQ7058"/>
      <c r="AR7058"/>
      <c r="AS7058"/>
      <c r="AT7058"/>
      <c r="AU7058"/>
      <c r="AV7058"/>
      <c r="AW7058"/>
      <c r="AX7058"/>
      <c r="AY7058"/>
      <c r="AZ7058"/>
      <c r="BA7058"/>
      <c r="BB7058"/>
      <c r="BC7058"/>
      <c r="BD7058"/>
      <c r="BE7058"/>
      <c r="BF7058"/>
      <c r="BG7058"/>
      <c r="BH7058"/>
      <c r="BI7058"/>
      <c r="BJ7058"/>
      <c r="BK7058"/>
      <c r="BL7058"/>
      <c r="BM7058"/>
      <c r="BN7058"/>
      <c r="BO7058"/>
      <c r="BP7058"/>
      <c r="BQ7058"/>
      <c r="BR7058"/>
      <c r="BS7058"/>
      <c r="BT7058"/>
      <c r="BU7058"/>
      <c r="BV7058"/>
      <c r="BW7058"/>
      <c r="BX7058"/>
      <c r="BY7058"/>
      <c r="BZ7058"/>
      <c r="CA7058"/>
      <c r="CB7058"/>
      <c r="CC7058"/>
      <c r="CD7058"/>
      <c r="CE7058"/>
      <c r="CF7058"/>
      <c r="CG7058"/>
      <c r="CH7058"/>
      <c r="CI7058"/>
      <c r="CJ7058"/>
      <c r="CK7058"/>
      <c r="CL7058"/>
      <c r="CM7058"/>
      <c r="CN7058"/>
      <c r="CO7058"/>
      <c r="CP7058"/>
      <c r="CQ7058"/>
      <c r="CR7058"/>
      <c r="CS7058"/>
      <c r="CT7058"/>
      <c r="CU7058"/>
      <c r="CV7058"/>
    </row>
    <row r="7059" spans="10:100" x14ac:dyDescent="0.25">
      <c r="J7059"/>
      <c r="K7059"/>
      <c r="L7059"/>
      <c r="M7059"/>
      <c r="N7059"/>
      <c r="O7059"/>
      <c r="P7059"/>
      <c r="Q7059"/>
      <c r="R7059"/>
      <c r="S7059"/>
      <c r="T7059"/>
      <c r="U7059"/>
      <c r="V7059"/>
      <c r="W7059"/>
      <c r="X7059"/>
      <c r="Y7059"/>
      <c r="Z7059"/>
      <c r="AA7059"/>
      <c r="AB7059"/>
      <c r="AC7059"/>
      <c r="AD7059"/>
      <c r="AE7059"/>
      <c r="AF7059"/>
      <c r="AG7059"/>
      <c r="AH7059"/>
      <c r="AI7059"/>
      <c r="AJ7059"/>
      <c r="AK7059"/>
      <c r="AL7059"/>
      <c r="AM7059"/>
      <c r="AN7059"/>
      <c r="AO7059"/>
      <c r="AP7059"/>
      <c r="AQ7059"/>
      <c r="AR7059"/>
      <c r="AS7059"/>
      <c r="AT7059"/>
      <c r="AU7059"/>
      <c r="AV7059"/>
      <c r="AW7059"/>
      <c r="AX7059"/>
      <c r="AY7059"/>
      <c r="AZ7059"/>
      <c r="BA7059"/>
      <c r="BB7059"/>
      <c r="BC7059"/>
      <c r="BD7059"/>
      <c r="BE7059"/>
      <c r="BF7059"/>
      <c r="BG7059"/>
      <c r="BH7059"/>
      <c r="BI7059"/>
      <c r="BJ7059"/>
      <c r="BK7059"/>
      <c r="BL7059"/>
      <c r="BM7059"/>
      <c r="BN7059"/>
      <c r="BO7059"/>
      <c r="BP7059"/>
      <c r="BQ7059"/>
      <c r="BR7059"/>
      <c r="BS7059"/>
      <c r="BT7059"/>
      <c r="BU7059"/>
      <c r="BV7059"/>
      <c r="BW7059"/>
      <c r="BX7059"/>
      <c r="BY7059"/>
      <c r="BZ7059"/>
      <c r="CA7059"/>
      <c r="CB7059"/>
      <c r="CC7059"/>
      <c r="CD7059"/>
      <c r="CE7059"/>
      <c r="CF7059"/>
      <c r="CG7059"/>
      <c r="CH7059"/>
      <c r="CI7059"/>
      <c r="CJ7059"/>
      <c r="CK7059"/>
      <c r="CL7059"/>
      <c r="CM7059"/>
      <c r="CN7059"/>
      <c r="CO7059"/>
      <c r="CP7059"/>
      <c r="CQ7059"/>
      <c r="CR7059"/>
      <c r="CS7059"/>
      <c r="CT7059"/>
      <c r="CU7059"/>
      <c r="CV7059"/>
    </row>
    <row r="7060" spans="10:100" x14ac:dyDescent="0.25">
      <c r="J7060"/>
      <c r="K7060"/>
      <c r="L7060"/>
      <c r="M7060"/>
      <c r="N7060"/>
      <c r="O7060"/>
      <c r="P7060"/>
      <c r="Q7060"/>
      <c r="R7060"/>
      <c r="S7060"/>
      <c r="T7060"/>
      <c r="U7060"/>
      <c r="V7060"/>
      <c r="W7060"/>
      <c r="X7060"/>
      <c r="Y7060"/>
      <c r="Z7060"/>
      <c r="AA7060"/>
      <c r="AB7060"/>
      <c r="AC7060"/>
      <c r="AD7060"/>
      <c r="AE7060"/>
      <c r="AF7060"/>
      <c r="AG7060"/>
      <c r="AH7060"/>
      <c r="AI7060"/>
      <c r="AJ7060"/>
      <c r="AK7060"/>
      <c r="AL7060"/>
      <c r="AM7060"/>
      <c r="AN7060"/>
      <c r="AO7060"/>
      <c r="AP7060"/>
      <c r="AQ7060"/>
      <c r="AR7060"/>
      <c r="AS7060"/>
      <c r="AT7060"/>
      <c r="AU7060"/>
      <c r="AV7060"/>
      <c r="AW7060"/>
      <c r="AX7060"/>
      <c r="AY7060"/>
      <c r="AZ7060"/>
      <c r="BA7060"/>
      <c r="BB7060"/>
      <c r="BC7060"/>
      <c r="BD7060"/>
      <c r="BE7060"/>
      <c r="BF7060"/>
      <c r="BG7060"/>
      <c r="BH7060"/>
      <c r="BI7060"/>
      <c r="BJ7060"/>
      <c r="BK7060"/>
      <c r="BL7060"/>
      <c r="BM7060"/>
      <c r="BN7060"/>
      <c r="BO7060"/>
      <c r="BP7060"/>
      <c r="BQ7060"/>
      <c r="BR7060"/>
      <c r="BS7060"/>
      <c r="BT7060"/>
      <c r="BU7060"/>
      <c r="BV7060"/>
      <c r="BW7060"/>
      <c r="BX7060"/>
      <c r="BY7060"/>
      <c r="BZ7060"/>
      <c r="CA7060"/>
      <c r="CB7060"/>
      <c r="CC7060"/>
      <c r="CD7060"/>
      <c r="CE7060"/>
      <c r="CF7060"/>
      <c r="CG7060"/>
      <c r="CH7060"/>
      <c r="CI7060"/>
      <c r="CJ7060"/>
      <c r="CK7060"/>
      <c r="CL7060"/>
      <c r="CM7060"/>
      <c r="CN7060"/>
      <c r="CO7060"/>
      <c r="CP7060"/>
      <c r="CQ7060"/>
      <c r="CR7060"/>
      <c r="CS7060"/>
      <c r="CT7060"/>
      <c r="CU7060"/>
      <c r="CV7060"/>
    </row>
    <row r="7061" spans="10:100" x14ac:dyDescent="0.25">
      <c r="J7061"/>
      <c r="K7061"/>
      <c r="L7061"/>
      <c r="M7061"/>
      <c r="N7061"/>
      <c r="O7061"/>
      <c r="P7061"/>
      <c r="Q7061"/>
      <c r="R7061"/>
      <c r="S7061"/>
      <c r="T7061"/>
      <c r="U7061"/>
      <c r="V7061"/>
      <c r="W7061"/>
      <c r="X7061"/>
      <c r="Y7061"/>
      <c r="Z7061"/>
      <c r="AA7061"/>
      <c r="AB7061"/>
      <c r="AC7061"/>
      <c r="AD7061"/>
      <c r="AE7061"/>
      <c r="AF7061"/>
      <c r="AG7061"/>
      <c r="AH7061"/>
      <c r="AI7061"/>
      <c r="AJ7061"/>
      <c r="AK7061"/>
      <c r="AL7061"/>
      <c r="AM7061"/>
      <c r="AN7061"/>
      <c r="AO7061"/>
      <c r="AP7061"/>
      <c r="AQ7061"/>
      <c r="AR7061"/>
      <c r="AS7061"/>
      <c r="AT7061"/>
      <c r="AU7061"/>
      <c r="AV7061"/>
      <c r="AW7061"/>
      <c r="AX7061"/>
      <c r="AY7061"/>
      <c r="AZ7061"/>
      <c r="BA7061"/>
      <c r="BB7061"/>
      <c r="BC7061"/>
      <c r="BD7061"/>
      <c r="BE7061"/>
      <c r="BF7061"/>
      <c r="BG7061"/>
      <c r="BH7061"/>
      <c r="BI7061"/>
      <c r="BJ7061"/>
      <c r="BK7061"/>
      <c r="BL7061"/>
      <c r="BM7061"/>
      <c r="BN7061"/>
      <c r="BO7061"/>
      <c r="BP7061"/>
      <c r="BQ7061"/>
      <c r="BR7061"/>
      <c r="BS7061"/>
      <c r="BT7061"/>
      <c r="BU7061"/>
      <c r="BV7061"/>
      <c r="BW7061"/>
      <c r="BX7061"/>
      <c r="BY7061"/>
      <c r="BZ7061"/>
      <c r="CA7061"/>
      <c r="CB7061"/>
      <c r="CC7061"/>
      <c r="CD7061"/>
      <c r="CE7061"/>
      <c r="CF7061"/>
      <c r="CG7061"/>
      <c r="CH7061"/>
      <c r="CI7061"/>
      <c r="CJ7061"/>
      <c r="CK7061"/>
      <c r="CL7061"/>
      <c r="CM7061"/>
      <c r="CN7061"/>
      <c r="CO7061"/>
      <c r="CP7061"/>
      <c r="CQ7061"/>
      <c r="CR7061"/>
      <c r="CS7061"/>
      <c r="CT7061"/>
      <c r="CU7061"/>
      <c r="CV7061"/>
    </row>
    <row r="7062" spans="10:100" x14ac:dyDescent="0.25">
      <c r="J7062"/>
      <c r="K7062"/>
      <c r="L7062"/>
      <c r="M7062"/>
      <c r="N7062"/>
      <c r="O7062"/>
      <c r="P7062"/>
      <c r="Q7062"/>
      <c r="R7062"/>
      <c r="S7062"/>
      <c r="T7062"/>
      <c r="U7062"/>
      <c r="V7062"/>
      <c r="W7062"/>
      <c r="X7062"/>
      <c r="Y7062"/>
      <c r="Z7062"/>
      <c r="AA7062"/>
      <c r="AB7062"/>
      <c r="AC7062"/>
      <c r="AD7062"/>
      <c r="AE7062"/>
      <c r="AF7062"/>
      <c r="AG7062"/>
      <c r="AH7062"/>
      <c r="AI7062"/>
      <c r="AJ7062"/>
      <c r="AK7062"/>
      <c r="AL7062"/>
      <c r="AM7062"/>
      <c r="AN7062"/>
      <c r="AO7062"/>
      <c r="AP7062"/>
      <c r="AQ7062"/>
      <c r="AR7062"/>
      <c r="AS7062"/>
      <c r="AT7062"/>
      <c r="AU7062"/>
      <c r="AV7062"/>
      <c r="AW7062"/>
      <c r="AX7062"/>
      <c r="AY7062"/>
      <c r="AZ7062"/>
      <c r="BA7062"/>
      <c r="BB7062"/>
      <c r="BC7062"/>
      <c r="BD7062"/>
      <c r="BE7062"/>
      <c r="BF7062"/>
      <c r="BG7062"/>
      <c r="BH7062"/>
      <c r="BI7062"/>
      <c r="BJ7062"/>
      <c r="BK7062"/>
      <c r="BL7062"/>
      <c r="BM7062"/>
      <c r="BN7062"/>
      <c r="BO7062"/>
      <c r="BP7062"/>
      <c r="BQ7062"/>
      <c r="BR7062"/>
      <c r="BS7062"/>
      <c r="BT7062"/>
      <c r="BU7062"/>
      <c r="BV7062"/>
      <c r="BW7062"/>
      <c r="BX7062"/>
      <c r="BY7062"/>
      <c r="BZ7062"/>
      <c r="CA7062"/>
      <c r="CB7062"/>
      <c r="CC7062"/>
      <c r="CD7062"/>
      <c r="CE7062"/>
      <c r="CF7062"/>
      <c r="CG7062"/>
      <c r="CH7062"/>
      <c r="CI7062"/>
      <c r="CJ7062"/>
      <c r="CK7062"/>
      <c r="CL7062"/>
      <c r="CM7062"/>
      <c r="CN7062"/>
      <c r="CO7062"/>
      <c r="CP7062"/>
      <c r="CQ7062"/>
      <c r="CR7062"/>
      <c r="CS7062"/>
      <c r="CT7062"/>
      <c r="CU7062"/>
      <c r="CV7062"/>
    </row>
    <row r="7063" spans="10:100" x14ac:dyDescent="0.25">
      <c r="J7063"/>
      <c r="K7063"/>
      <c r="L7063"/>
      <c r="M7063"/>
      <c r="N7063"/>
      <c r="O7063"/>
      <c r="P7063"/>
      <c r="Q7063"/>
      <c r="R7063"/>
      <c r="S7063"/>
      <c r="T7063"/>
      <c r="U7063"/>
      <c r="V7063"/>
      <c r="W7063"/>
      <c r="X7063"/>
      <c r="Y7063"/>
      <c r="Z7063"/>
      <c r="AA7063"/>
      <c r="AB7063"/>
      <c r="AC7063"/>
      <c r="AD7063"/>
      <c r="AE7063"/>
      <c r="AF7063"/>
      <c r="AG7063"/>
      <c r="AH7063"/>
      <c r="AI7063"/>
      <c r="AJ7063"/>
      <c r="AK7063"/>
      <c r="AL7063"/>
      <c r="AM7063"/>
      <c r="AN7063"/>
      <c r="AO7063"/>
      <c r="AP7063"/>
      <c r="AQ7063"/>
      <c r="AR7063"/>
      <c r="AS7063"/>
      <c r="AT7063"/>
      <c r="AU7063"/>
      <c r="AV7063"/>
      <c r="AW7063"/>
      <c r="AX7063"/>
      <c r="AY7063"/>
      <c r="AZ7063"/>
      <c r="BA7063"/>
      <c r="BB7063"/>
      <c r="BC7063"/>
      <c r="BD7063"/>
      <c r="BE7063"/>
      <c r="BF7063"/>
      <c r="BG7063"/>
      <c r="BH7063"/>
      <c r="BI7063"/>
      <c r="BJ7063"/>
      <c r="BK7063"/>
      <c r="BL7063"/>
      <c r="BM7063"/>
      <c r="BN7063"/>
      <c r="BO7063"/>
      <c r="BP7063"/>
      <c r="BQ7063"/>
      <c r="BR7063"/>
      <c r="BS7063"/>
      <c r="BT7063"/>
      <c r="BU7063"/>
      <c r="BV7063"/>
      <c r="BW7063"/>
      <c r="BX7063"/>
      <c r="BY7063"/>
      <c r="BZ7063"/>
      <c r="CA7063"/>
      <c r="CB7063"/>
      <c r="CC7063"/>
      <c r="CD7063"/>
      <c r="CE7063"/>
      <c r="CF7063"/>
      <c r="CG7063"/>
      <c r="CH7063"/>
      <c r="CI7063"/>
      <c r="CJ7063"/>
      <c r="CK7063"/>
      <c r="CL7063"/>
      <c r="CM7063"/>
      <c r="CN7063"/>
      <c r="CO7063"/>
      <c r="CP7063"/>
      <c r="CQ7063"/>
      <c r="CR7063"/>
      <c r="CS7063"/>
      <c r="CT7063"/>
      <c r="CU7063"/>
      <c r="CV7063"/>
    </row>
    <row r="7064" spans="10:100" x14ac:dyDescent="0.25">
      <c r="J7064"/>
      <c r="K7064"/>
      <c r="L7064"/>
      <c r="M7064"/>
      <c r="N7064"/>
      <c r="O7064"/>
      <c r="P7064"/>
      <c r="Q7064"/>
      <c r="R7064"/>
      <c r="S7064"/>
      <c r="T7064"/>
      <c r="U7064"/>
      <c r="V7064"/>
      <c r="W7064"/>
      <c r="X7064"/>
      <c r="Y7064"/>
      <c r="Z7064"/>
      <c r="AA7064"/>
      <c r="AB7064"/>
      <c r="AC7064"/>
      <c r="AD7064"/>
      <c r="AE7064"/>
      <c r="AF7064"/>
      <c r="AG7064"/>
      <c r="AH7064"/>
      <c r="AI7064"/>
      <c r="AJ7064"/>
      <c r="AK7064"/>
      <c r="AL7064"/>
      <c r="AM7064"/>
      <c r="AN7064"/>
      <c r="AO7064"/>
      <c r="AP7064"/>
      <c r="AQ7064"/>
      <c r="AR7064"/>
      <c r="AS7064"/>
      <c r="AT7064"/>
      <c r="AU7064"/>
      <c r="AV7064"/>
      <c r="AW7064"/>
      <c r="AX7064"/>
      <c r="AY7064"/>
      <c r="AZ7064"/>
      <c r="BA7064"/>
      <c r="BB7064"/>
      <c r="BC7064"/>
      <c r="BD7064"/>
      <c r="BE7064"/>
      <c r="BF7064"/>
      <c r="BG7064"/>
      <c r="BH7064"/>
      <c r="BI7064"/>
      <c r="BJ7064"/>
      <c r="BK7064"/>
      <c r="BL7064"/>
      <c r="BM7064"/>
      <c r="BN7064"/>
      <c r="BO7064"/>
      <c r="BP7064"/>
      <c r="BQ7064"/>
      <c r="BR7064"/>
      <c r="BS7064"/>
      <c r="BT7064"/>
      <c r="BU7064"/>
      <c r="BV7064"/>
      <c r="BW7064"/>
      <c r="BX7064"/>
      <c r="BY7064"/>
      <c r="BZ7064"/>
      <c r="CA7064"/>
      <c r="CB7064"/>
      <c r="CC7064"/>
      <c r="CD7064"/>
      <c r="CE7064"/>
      <c r="CF7064"/>
      <c r="CG7064"/>
      <c r="CH7064"/>
      <c r="CI7064"/>
      <c r="CJ7064"/>
      <c r="CK7064"/>
      <c r="CL7064"/>
      <c r="CM7064"/>
      <c r="CN7064"/>
      <c r="CO7064"/>
      <c r="CP7064"/>
      <c r="CQ7064"/>
      <c r="CR7064"/>
      <c r="CS7064"/>
      <c r="CT7064"/>
      <c r="CU7064"/>
      <c r="CV7064"/>
    </row>
    <row r="7065" spans="10:100" x14ac:dyDescent="0.25">
      <c r="J7065"/>
      <c r="K7065"/>
      <c r="L7065"/>
      <c r="M7065"/>
      <c r="N7065"/>
      <c r="O7065"/>
      <c r="P7065"/>
      <c r="Q7065"/>
      <c r="R7065"/>
      <c r="S7065"/>
      <c r="T7065"/>
      <c r="U7065"/>
      <c r="V7065"/>
      <c r="W7065"/>
      <c r="X7065"/>
      <c r="Y7065"/>
      <c r="Z7065"/>
      <c r="AA7065"/>
      <c r="AB7065"/>
      <c r="AC7065"/>
      <c r="AD7065"/>
      <c r="AE7065"/>
      <c r="AF7065"/>
      <c r="AG7065"/>
      <c r="AH7065"/>
      <c r="AI7065"/>
      <c r="AJ7065"/>
      <c r="AK7065"/>
      <c r="AL7065"/>
      <c r="AM7065"/>
      <c r="AN7065"/>
      <c r="AO7065"/>
      <c r="AP7065"/>
      <c r="AQ7065"/>
      <c r="AR7065"/>
      <c r="AS7065"/>
      <c r="AT7065"/>
      <c r="AU7065"/>
      <c r="AV7065"/>
      <c r="AW7065"/>
      <c r="AX7065"/>
      <c r="AY7065"/>
      <c r="AZ7065"/>
      <c r="BA7065"/>
      <c r="BB7065"/>
      <c r="BC7065"/>
      <c r="BD7065"/>
      <c r="BE7065"/>
      <c r="BF7065"/>
      <c r="BG7065"/>
      <c r="BH7065"/>
      <c r="BI7065"/>
      <c r="BJ7065"/>
      <c r="BK7065"/>
      <c r="BL7065"/>
      <c r="BM7065"/>
      <c r="BN7065"/>
      <c r="BO7065"/>
      <c r="BP7065"/>
      <c r="BQ7065"/>
      <c r="BR7065"/>
      <c r="BS7065"/>
      <c r="BT7065"/>
      <c r="BU7065"/>
      <c r="BV7065"/>
      <c r="BW7065"/>
      <c r="BX7065"/>
      <c r="BY7065"/>
      <c r="BZ7065"/>
      <c r="CA7065"/>
      <c r="CB7065"/>
      <c r="CC7065"/>
      <c r="CD7065"/>
      <c r="CE7065"/>
      <c r="CF7065"/>
      <c r="CG7065"/>
      <c r="CH7065"/>
      <c r="CI7065"/>
      <c r="CJ7065"/>
      <c r="CK7065"/>
      <c r="CL7065"/>
      <c r="CM7065"/>
      <c r="CN7065"/>
      <c r="CO7065"/>
      <c r="CP7065"/>
      <c r="CQ7065"/>
      <c r="CR7065"/>
      <c r="CS7065"/>
      <c r="CT7065"/>
      <c r="CU7065"/>
      <c r="CV7065"/>
    </row>
    <row r="7066" spans="10:100" x14ac:dyDescent="0.25">
      <c r="J7066"/>
      <c r="K7066"/>
      <c r="L7066"/>
      <c r="M7066"/>
      <c r="N7066"/>
      <c r="O7066"/>
      <c r="P7066"/>
      <c r="Q7066"/>
      <c r="R7066"/>
      <c r="S7066"/>
      <c r="T7066"/>
      <c r="U7066"/>
      <c r="V7066"/>
      <c r="W7066"/>
      <c r="X7066"/>
      <c r="Y7066"/>
      <c r="Z7066"/>
      <c r="AA7066"/>
      <c r="AB7066"/>
      <c r="AC7066"/>
      <c r="AD7066"/>
      <c r="AE7066"/>
      <c r="AF7066"/>
      <c r="AG7066"/>
      <c r="AH7066"/>
      <c r="AI7066"/>
      <c r="AJ7066"/>
      <c r="AK7066"/>
      <c r="AL7066"/>
      <c r="AM7066"/>
      <c r="AN7066"/>
      <c r="AO7066"/>
      <c r="AP7066"/>
      <c r="AQ7066"/>
      <c r="AR7066"/>
      <c r="AS7066"/>
      <c r="AT7066"/>
      <c r="AU7066"/>
      <c r="AV7066"/>
      <c r="AW7066"/>
      <c r="AX7066"/>
      <c r="AY7066"/>
      <c r="AZ7066"/>
      <c r="BA7066"/>
      <c r="BB7066"/>
      <c r="BC7066"/>
      <c r="BD7066"/>
      <c r="BE7066"/>
      <c r="BF7066"/>
      <c r="BG7066"/>
      <c r="BH7066"/>
      <c r="BI7066"/>
      <c r="BJ7066"/>
      <c r="BK7066"/>
      <c r="BL7066"/>
      <c r="BM7066"/>
      <c r="BN7066"/>
      <c r="BO7066"/>
      <c r="BP7066"/>
      <c r="BQ7066"/>
      <c r="BR7066"/>
      <c r="BS7066"/>
      <c r="BT7066"/>
      <c r="BU7066"/>
      <c r="BV7066"/>
      <c r="BW7066"/>
      <c r="BX7066"/>
      <c r="BY7066"/>
      <c r="BZ7066"/>
      <c r="CA7066"/>
      <c r="CB7066"/>
      <c r="CC7066"/>
      <c r="CD7066"/>
      <c r="CE7066"/>
      <c r="CF7066"/>
      <c r="CG7066"/>
      <c r="CH7066"/>
      <c r="CI7066"/>
      <c r="CJ7066"/>
      <c r="CK7066"/>
      <c r="CL7066"/>
      <c r="CM7066"/>
      <c r="CN7066"/>
      <c r="CO7066"/>
      <c r="CP7066"/>
      <c r="CQ7066"/>
      <c r="CR7066"/>
      <c r="CS7066"/>
      <c r="CT7066"/>
      <c r="CU7066"/>
      <c r="CV7066"/>
    </row>
    <row r="7067" spans="10:100" x14ac:dyDescent="0.25">
      <c r="J7067"/>
      <c r="K7067"/>
      <c r="L7067"/>
      <c r="M7067"/>
      <c r="N7067"/>
      <c r="O7067"/>
      <c r="P7067"/>
      <c r="Q7067"/>
      <c r="R7067"/>
      <c r="S7067"/>
      <c r="T7067"/>
      <c r="U7067"/>
      <c r="V7067"/>
      <c r="W7067"/>
      <c r="X7067"/>
      <c r="Y7067"/>
      <c r="Z7067"/>
      <c r="AA7067"/>
      <c r="AB7067"/>
      <c r="AC7067"/>
      <c r="AD7067"/>
      <c r="AE7067"/>
      <c r="AF7067"/>
      <c r="AG7067"/>
      <c r="AH7067"/>
      <c r="AI7067"/>
      <c r="AJ7067"/>
      <c r="AK7067"/>
      <c r="AL7067"/>
      <c r="AM7067"/>
      <c r="AN7067"/>
      <c r="AO7067"/>
      <c r="AP7067"/>
      <c r="AQ7067"/>
      <c r="AR7067"/>
      <c r="AS7067"/>
      <c r="AT7067"/>
      <c r="AU7067"/>
      <c r="AV7067"/>
      <c r="AW7067"/>
      <c r="AX7067"/>
      <c r="AY7067"/>
      <c r="AZ7067"/>
      <c r="BA7067"/>
      <c r="BB7067"/>
      <c r="BC7067"/>
      <c r="BD7067"/>
      <c r="BE7067"/>
      <c r="BF7067"/>
      <c r="BG7067"/>
      <c r="BH7067"/>
      <c r="BI7067"/>
      <c r="BJ7067"/>
      <c r="BK7067"/>
      <c r="BL7067"/>
      <c r="BM7067"/>
      <c r="BN7067"/>
      <c r="BO7067"/>
      <c r="BP7067"/>
      <c r="BQ7067"/>
      <c r="BR7067"/>
      <c r="BS7067"/>
      <c r="BT7067"/>
      <c r="BU7067"/>
      <c r="BV7067"/>
      <c r="BW7067"/>
      <c r="BX7067"/>
      <c r="BY7067"/>
      <c r="BZ7067"/>
      <c r="CA7067"/>
      <c r="CB7067"/>
      <c r="CC7067"/>
      <c r="CD7067"/>
      <c r="CE7067"/>
      <c r="CF7067"/>
      <c r="CG7067"/>
      <c r="CH7067"/>
      <c r="CI7067"/>
      <c r="CJ7067"/>
      <c r="CK7067"/>
      <c r="CL7067"/>
      <c r="CM7067"/>
      <c r="CN7067"/>
      <c r="CO7067"/>
      <c r="CP7067"/>
      <c r="CQ7067"/>
      <c r="CR7067"/>
      <c r="CS7067"/>
      <c r="CT7067"/>
      <c r="CU7067"/>
      <c r="CV7067"/>
    </row>
    <row r="7068" spans="10:100" x14ac:dyDescent="0.25">
      <c r="J7068"/>
      <c r="K7068"/>
      <c r="L7068"/>
      <c r="M7068"/>
      <c r="N7068"/>
      <c r="O7068"/>
      <c r="P7068"/>
      <c r="Q7068"/>
      <c r="R7068"/>
      <c r="S7068"/>
      <c r="T7068"/>
      <c r="U7068"/>
      <c r="V7068"/>
      <c r="W7068"/>
      <c r="X7068"/>
      <c r="Y7068"/>
      <c r="Z7068"/>
      <c r="AA7068"/>
      <c r="AB7068"/>
      <c r="AC7068"/>
      <c r="AD7068"/>
      <c r="AE7068"/>
      <c r="AF7068"/>
      <c r="AG7068"/>
      <c r="AH7068"/>
      <c r="AI7068"/>
      <c r="AJ7068"/>
      <c r="AK7068"/>
      <c r="AL7068"/>
      <c r="AM7068"/>
      <c r="AN7068"/>
      <c r="AO7068"/>
      <c r="AP7068"/>
      <c r="AQ7068"/>
      <c r="AR7068"/>
      <c r="AS7068"/>
      <c r="AT7068"/>
      <c r="AU7068"/>
      <c r="AV7068"/>
      <c r="AW7068"/>
      <c r="AX7068"/>
      <c r="AY7068"/>
      <c r="AZ7068"/>
      <c r="BA7068"/>
      <c r="BB7068"/>
      <c r="BC7068"/>
      <c r="BD7068"/>
      <c r="BE7068"/>
      <c r="BF7068"/>
      <c r="BG7068"/>
      <c r="BH7068"/>
      <c r="BI7068"/>
      <c r="BJ7068"/>
      <c r="BK7068"/>
      <c r="BL7068"/>
      <c r="BM7068"/>
      <c r="BN7068"/>
      <c r="BO7068"/>
      <c r="BP7068"/>
      <c r="BQ7068"/>
      <c r="BR7068"/>
      <c r="BS7068"/>
      <c r="BT7068"/>
      <c r="BU7068"/>
      <c r="BV7068"/>
      <c r="BW7068"/>
      <c r="BX7068"/>
      <c r="BY7068"/>
      <c r="BZ7068"/>
      <c r="CA7068"/>
      <c r="CB7068"/>
      <c r="CC7068"/>
      <c r="CD7068"/>
      <c r="CE7068"/>
      <c r="CF7068"/>
      <c r="CG7068"/>
      <c r="CH7068"/>
      <c r="CI7068"/>
      <c r="CJ7068"/>
      <c r="CK7068"/>
      <c r="CL7068"/>
      <c r="CM7068"/>
      <c r="CN7068"/>
      <c r="CO7068"/>
      <c r="CP7068"/>
      <c r="CQ7068"/>
      <c r="CR7068"/>
      <c r="CS7068"/>
      <c r="CT7068"/>
      <c r="CU7068"/>
      <c r="CV7068"/>
    </row>
    <row r="7069" spans="10:100" x14ac:dyDescent="0.25">
      <c r="J7069"/>
      <c r="K7069"/>
      <c r="L7069"/>
      <c r="M7069"/>
      <c r="N7069"/>
      <c r="O7069"/>
      <c r="P7069"/>
      <c r="Q7069"/>
      <c r="R7069"/>
      <c r="S7069"/>
      <c r="T7069"/>
      <c r="U7069"/>
      <c r="V7069"/>
      <c r="W7069"/>
      <c r="X7069"/>
      <c r="Y7069"/>
      <c r="Z7069"/>
      <c r="AA7069"/>
      <c r="AB7069"/>
      <c r="AC7069"/>
      <c r="AD7069"/>
      <c r="AE7069"/>
      <c r="AF7069"/>
      <c r="AG7069"/>
      <c r="AH7069"/>
      <c r="AI7069"/>
      <c r="AJ7069"/>
      <c r="AK7069"/>
      <c r="AL7069"/>
      <c r="AM7069"/>
      <c r="AN7069"/>
      <c r="AO7069"/>
      <c r="AP7069"/>
      <c r="AQ7069"/>
      <c r="AR7069"/>
      <c r="AS7069"/>
      <c r="AT7069"/>
      <c r="AU7069"/>
      <c r="AV7069"/>
      <c r="AW7069"/>
      <c r="AX7069"/>
      <c r="AY7069"/>
      <c r="AZ7069"/>
      <c r="BA7069"/>
      <c r="BB7069"/>
      <c r="BC7069"/>
      <c r="BD7069"/>
      <c r="BE7069"/>
      <c r="BF7069"/>
      <c r="BG7069"/>
      <c r="BH7069"/>
      <c r="BI7069"/>
      <c r="BJ7069"/>
      <c r="BK7069"/>
      <c r="BL7069"/>
      <c r="BM7069"/>
      <c r="BN7069"/>
      <c r="BO7069"/>
      <c r="BP7069"/>
      <c r="BQ7069"/>
      <c r="BR7069"/>
      <c r="BS7069"/>
      <c r="BT7069"/>
      <c r="BU7069"/>
      <c r="BV7069"/>
      <c r="BW7069"/>
      <c r="BX7069"/>
      <c r="BY7069"/>
      <c r="BZ7069"/>
      <c r="CA7069"/>
      <c r="CB7069"/>
      <c r="CC7069"/>
      <c r="CD7069"/>
      <c r="CE7069"/>
      <c r="CF7069"/>
      <c r="CG7069"/>
      <c r="CH7069"/>
      <c r="CI7069"/>
      <c r="CJ7069"/>
      <c r="CK7069"/>
      <c r="CL7069"/>
      <c r="CM7069"/>
      <c r="CN7069"/>
      <c r="CO7069"/>
      <c r="CP7069"/>
      <c r="CQ7069"/>
      <c r="CR7069"/>
      <c r="CS7069"/>
      <c r="CT7069"/>
      <c r="CU7069"/>
      <c r="CV7069"/>
    </row>
    <row r="7070" spans="10:100" x14ac:dyDescent="0.25">
      <c r="J7070"/>
      <c r="K7070"/>
      <c r="L7070"/>
      <c r="M7070"/>
      <c r="N7070"/>
      <c r="O7070"/>
      <c r="P7070"/>
      <c r="Q7070"/>
      <c r="R7070"/>
      <c r="S7070"/>
      <c r="T7070"/>
      <c r="U7070"/>
      <c r="V7070"/>
      <c r="W7070"/>
      <c r="X7070"/>
      <c r="Y7070"/>
      <c r="Z7070"/>
      <c r="AA7070"/>
      <c r="AB7070"/>
      <c r="AC7070"/>
      <c r="AD7070"/>
      <c r="AE7070"/>
      <c r="AF7070"/>
      <c r="AG7070"/>
      <c r="AH7070"/>
      <c r="AI7070"/>
      <c r="AJ7070"/>
      <c r="AK7070"/>
      <c r="AL7070"/>
      <c r="AM7070"/>
      <c r="AN7070"/>
      <c r="AO7070"/>
      <c r="AP7070"/>
      <c r="AQ7070"/>
      <c r="AR7070"/>
      <c r="AS7070"/>
      <c r="AT7070"/>
      <c r="AU7070"/>
      <c r="AV7070"/>
      <c r="AW7070"/>
      <c r="AX7070"/>
      <c r="AY7070"/>
      <c r="AZ7070"/>
      <c r="BA7070"/>
      <c r="BB7070"/>
      <c r="BC7070"/>
      <c r="BD7070"/>
      <c r="BE7070"/>
      <c r="BF7070"/>
      <c r="BG7070"/>
      <c r="BH7070"/>
      <c r="BI7070"/>
      <c r="BJ7070"/>
      <c r="BK7070"/>
      <c r="BL7070"/>
      <c r="BM7070"/>
      <c r="BN7070"/>
      <c r="BO7070"/>
      <c r="BP7070"/>
      <c r="BQ7070"/>
      <c r="BR7070"/>
      <c r="BS7070"/>
      <c r="BT7070"/>
      <c r="BU7070"/>
      <c r="BV7070"/>
      <c r="BW7070"/>
      <c r="BX7070"/>
      <c r="BY7070"/>
      <c r="BZ7070"/>
      <c r="CA7070"/>
      <c r="CB7070"/>
      <c r="CC7070"/>
      <c r="CD7070"/>
      <c r="CE7070"/>
      <c r="CF7070"/>
      <c r="CG7070"/>
      <c r="CH7070"/>
      <c r="CI7070"/>
      <c r="CJ7070"/>
      <c r="CK7070"/>
      <c r="CL7070"/>
      <c r="CM7070"/>
      <c r="CN7070"/>
      <c r="CO7070"/>
      <c r="CP7070"/>
      <c r="CQ7070"/>
      <c r="CR7070"/>
      <c r="CS7070"/>
      <c r="CT7070"/>
      <c r="CU7070"/>
      <c r="CV7070"/>
    </row>
    <row r="7071" spans="10:100" x14ac:dyDescent="0.25">
      <c r="J7071"/>
      <c r="K7071"/>
      <c r="L7071"/>
      <c r="M7071"/>
      <c r="N7071"/>
      <c r="O7071"/>
      <c r="P7071"/>
      <c r="Q7071"/>
      <c r="R7071"/>
      <c r="S7071"/>
      <c r="T7071"/>
      <c r="U7071"/>
      <c r="V7071"/>
      <c r="W7071"/>
      <c r="X7071"/>
      <c r="Y7071"/>
      <c r="Z7071"/>
      <c r="AA7071"/>
      <c r="AB7071"/>
      <c r="AC7071"/>
      <c r="AD7071"/>
      <c r="AE7071"/>
      <c r="AF7071"/>
      <c r="AG7071"/>
      <c r="AH7071"/>
      <c r="AI7071"/>
      <c r="AJ7071"/>
      <c r="AK7071"/>
      <c r="AL7071"/>
      <c r="AM7071"/>
      <c r="AN7071"/>
      <c r="AO7071"/>
      <c r="AP7071"/>
      <c r="AQ7071"/>
      <c r="AR7071"/>
      <c r="AS7071"/>
      <c r="AT7071"/>
      <c r="AU7071"/>
      <c r="AV7071"/>
      <c r="AW7071"/>
      <c r="AX7071"/>
      <c r="AY7071"/>
      <c r="AZ7071"/>
      <c r="BA7071"/>
      <c r="BB7071"/>
      <c r="BC7071"/>
      <c r="BD7071"/>
      <c r="BE7071"/>
      <c r="BF7071"/>
      <c r="BG7071"/>
      <c r="BH7071"/>
      <c r="BI7071"/>
      <c r="BJ7071"/>
      <c r="BK7071"/>
      <c r="BL7071"/>
      <c r="BM7071"/>
      <c r="BN7071"/>
      <c r="BO7071"/>
      <c r="BP7071"/>
      <c r="BQ7071"/>
      <c r="BR7071"/>
      <c r="BS7071"/>
      <c r="BT7071"/>
      <c r="BU7071"/>
      <c r="BV7071"/>
      <c r="BW7071"/>
      <c r="BX7071"/>
      <c r="BY7071"/>
      <c r="BZ7071"/>
      <c r="CA7071"/>
      <c r="CB7071"/>
      <c r="CC7071"/>
      <c r="CD7071"/>
      <c r="CE7071"/>
      <c r="CF7071"/>
      <c r="CG7071"/>
      <c r="CH7071"/>
      <c r="CI7071"/>
      <c r="CJ7071"/>
      <c r="CK7071"/>
      <c r="CL7071"/>
      <c r="CM7071"/>
      <c r="CN7071"/>
      <c r="CO7071"/>
      <c r="CP7071"/>
      <c r="CQ7071"/>
      <c r="CR7071"/>
      <c r="CS7071"/>
      <c r="CT7071"/>
      <c r="CU7071"/>
      <c r="CV7071"/>
    </row>
    <row r="7072" spans="10:100" x14ac:dyDescent="0.25">
      <c r="J7072"/>
      <c r="K7072"/>
      <c r="L7072"/>
      <c r="M7072"/>
      <c r="N7072"/>
      <c r="O7072"/>
      <c r="P7072"/>
      <c r="Q7072"/>
      <c r="R7072"/>
      <c r="S7072"/>
      <c r="T7072"/>
      <c r="U7072"/>
      <c r="V7072"/>
      <c r="W7072"/>
      <c r="X7072"/>
      <c r="Y7072"/>
      <c r="Z7072"/>
      <c r="AA7072"/>
      <c r="AB7072"/>
      <c r="AC7072"/>
      <c r="AD7072"/>
      <c r="AE7072"/>
      <c r="AF7072"/>
      <c r="AG7072"/>
      <c r="AH7072"/>
      <c r="AI7072"/>
      <c r="AJ7072"/>
      <c r="AK7072"/>
      <c r="AL7072"/>
      <c r="AM7072"/>
      <c r="AN7072"/>
      <c r="AO7072"/>
      <c r="AP7072"/>
      <c r="AQ7072"/>
      <c r="AR7072"/>
      <c r="AS7072"/>
      <c r="AT7072"/>
      <c r="AU7072"/>
      <c r="AV7072"/>
      <c r="AW7072"/>
      <c r="AX7072"/>
      <c r="AY7072"/>
      <c r="AZ7072"/>
      <c r="BA7072"/>
      <c r="BB7072"/>
      <c r="BC7072"/>
      <c r="BD7072"/>
      <c r="BE7072"/>
      <c r="BF7072"/>
      <c r="BG7072"/>
      <c r="BH7072"/>
      <c r="BI7072"/>
      <c r="BJ7072"/>
      <c r="BK7072"/>
      <c r="BL7072"/>
      <c r="BM7072"/>
      <c r="BN7072"/>
      <c r="BO7072"/>
      <c r="BP7072"/>
      <c r="BQ7072"/>
      <c r="BR7072"/>
      <c r="BS7072"/>
      <c r="BT7072"/>
      <c r="BU7072"/>
      <c r="BV7072"/>
      <c r="BW7072"/>
      <c r="BX7072"/>
      <c r="BY7072"/>
      <c r="BZ7072"/>
      <c r="CA7072"/>
      <c r="CB7072"/>
      <c r="CC7072"/>
      <c r="CD7072"/>
      <c r="CE7072"/>
      <c r="CF7072"/>
      <c r="CG7072"/>
      <c r="CH7072"/>
      <c r="CI7072"/>
      <c r="CJ7072"/>
      <c r="CK7072"/>
      <c r="CL7072"/>
      <c r="CM7072"/>
      <c r="CN7072"/>
      <c r="CO7072"/>
      <c r="CP7072"/>
      <c r="CQ7072"/>
      <c r="CR7072"/>
      <c r="CS7072"/>
      <c r="CT7072"/>
      <c r="CU7072"/>
      <c r="CV7072"/>
    </row>
    <row r="7073" spans="10:100" x14ac:dyDescent="0.25">
      <c r="J7073"/>
      <c r="K7073"/>
      <c r="L7073"/>
      <c r="M7073"/>
      <c r="N7073"/>
      <c r="O7073"/>
      <c r="P7073"/>
      <c r="Q7073"/>
      <c r="R7073"/>
      <c r="S7073"/>
      <c r="T7073"/>
      <c r="U7073"/>
      <c r="V7073"/>
      <c r="W7073"/>
      <c r="X7073"/>
      <c r="Y7073"/>
      <c r="Z7073"/>
      <c r="AA7073"/>
      <c r="AB7073"/>
      <c r="AC7073"/>
      <c r="AD7073"/>
      <c r="AE7073"/>
      <c r="AF7073"/>
      <c r="AG7073"/>
      <c r="AH7073"/>
      <c r="AI7073"/>
      <c r="AJ7073"/>
      <c r="AK7073"/>
      <c r="AL7073"/>
      <c r="AM7073"/>
      <c r="AN7073"/>
      <c r="AO7073"/>
      <c r="AP7073"/>
      <c r="AQ7073"/>
      <c r="AR7073"/>
      <c r="AS7073"/>
      <c r="AT7073"/>
      <c r="AU7073"/>
      <c r="AV7073"/>
      <c r="AW7073"/>
      <c r="AX7073"/>
      <c r="AY7073"/>
      <c r="AZ7073"/>
      <c r="BA7073"/>
      <c r="BB7073"/>
      <c r="BC7073"/>
      <c r="BD7073"/>
      <c r="BE7073"/>
      <c r="BF7073"/>
      <c r="BG7073"/>
      <c r="BH7073"/>
      <c r="BI7073"/>
      <c r="BJ7073"/>
      <c r="BK7073"/>
      <c r="BL7073"/>
      <c r="BM7073"/>
      <c r="BN7073"/>
      <c r="BO7073"/>
      <c r="BP7073"/>
      <c r="BQ7073"/>
      <c r="BR7073"/>
      <c r="BS7073"/>
      <c r="BT7073"/>
      <c r="BU7073"/>
      <c r="BV7073"/>
      <c r="BW7073"/>
      <c r="BX7073"/>
      <c r="BY7073"/>
      <c r="BZ7073"/>
      <c r="CA7073"/>
      <c r="CB7073"/>
      <c r="CC7073"/>
      <c r="CD7073"/>
      <c r="CE7073"/>
      <c r="CF7073"/>
      <c r="CG7073"/>
      <c r="CH7073"/>
      <c r="CI7073"/>
      <c r="CJ7073"/>
      <c r="CK7073"/>
      <c r="CL7073"/>
      <c r="CM7073"/>
      <c r="CN7073"/>
      <c r="CO7073"/>
      <c r="CP7073"/>
      <c r="CQ7073"/>
      <c r="CR7073"/>
      <c r="CS7073"/>
      <c r="CT7073"/>
      <c r="CU7073"/>
      <c r="CV7073"/>
    </row>
    <row r="7074" spans="10:100" x14ac:dyDescent="0.25">
      <c r="J7074"/>
      <c r="K7074"/>
      <c r="L7074"/>
      <c r="M7074"/>
      <c r="N7074"/>
      <c r="O7074"/>
      <c r="P7074"/>
      <c r="Q7074"/>
      <c r="R7074"/>
      <c r="S7074"/>
      <c r="T7074"/>
      <c r="U7074"/>
      <c r="V7074"/>
      <c r="W7074"/>
      <c r="X7074"/>
      <c r="Y7074"/>
      <c r="Z7074"/>
      <c r="AA7074"/>
      <c r="AB7074"/>
      <c r="AC7074"/>
      <c r="AD7074"/>
      <c r="AE7074"/>
      <c r="AF7074"/>
      <c r="AG7074"/>
      <c r="AH7074"/>
      <c r="AI7074"/>
      <c r="AJ7074"/>
      <c r="AK7074"/>
      <c r="AL7074"/>
      <c r="AM7074"/>
      <c r="AN7074"/>
      <c r="AO7074"/>
      <c r="AP7074"/>
      <c r="AQ7074"/>
      <c r="AR7074"/>
      <c r="AS7074"/>
      <c r="AT7074"/>
      <c r="AU7074"/>
      <c r="AV7074"/>
      <c r="AW7074"/>
      <c r="AX7074"/>
      <c r="AY7074"/>
      <c r="AZ7074"/>
      <c r="BA7074"/>
      <c r="BB7074"/>
      <c r="BC7074"/>
      <c r="BD7074"/>
      <c r="BE7074"/>
      <c r="BF7074"/>
      <c r="BG7074"/>
      <c r="BH7074"/>
      <c r="BI7074"/>
      <c r="BJ7074"/>
      <c r="BK7074"/>
      <c r="BL7074"/>
      <c r="BM7074"/>
      <c r="BN7074"/>
      <c r="BO7074"/>
      <c r="BP7074"/>
      <c r="BQ7074"/>
      <c r="BR7074"/>
      <c r="BS7074"/>
      <c r="BT7074"/>
      <c r="BU7074"/>
      <c r="BV7074"/>
      <c r="BW7074"/>
      <c r="BX7074"/>
      <c r="BY7074"/>
      <c r="BZ7074"/>
      <c r="CA7074"/>
      <c r="CB7074"/>
      <c r="CC7074"/>
      <c r="CD7074"/>
      <c r="CE7074"/>
      <c r="CF7074"/>
      <c r="CG7074"/>
      <c r="CH7074"/>
      <c r="CI7074"/>
      <c r="CJ7074"/>
      <c r="CK7074"/>
      <c r="CL7074"/>
      <c r="CM7074"/>
      <c r="CN7074"/>
      <c r="CO7074"/>
      <c r="CP7074"/>
      <c r="CQ7074"/>
      <c r="CR7074"/>
      <c r="CS7074"/>
      <c r="CT7074"/>
      <c r="CU7074"/>
      <c r="CV7074"/>
    </row>
    <row r="7075" spans="10:100" x14ac:dyDescent="0.25">
      <c r="J7075"/>
      <c r="K7075"/>
      <c r="L7075"/>
      <c r="M7075"/>
      <c r="N7075"/>
      <c r="O7075"/>
      <c r="P7075"/>
      <c r="Q7075"/>
      <c r="R7075"/>
      <c r="S7075"/>
      <c r="T7075"/>
      <c r="U7075"/>
      <c r="V7075"/>
      <c r="W7075"/>
      <c r="X7075"/>
      <c r="Y7075"/>
      <c r="Z7075"/>
      <c r="AA7075"/>
      <c r="AB7075"/>
      <c r="AC7075"/>
      <c r="AD7075"/>
      <c r="AE7075"/>
      <c r="AF7075"/>
      <c r="AG7075"/>
      <c r="AH7075"/>
      <c r="AI7075"/>
      <c r="AJ7075"/>
      <c r="AK7075"/>
      <c r="AL7075"/>
      <c r="AM7075"/>
      <c r="AN7075"/>
      <c r="AO7075"/>
      <c r="AP7075"/>
      <c r="AQ7075"/>
      <c r="AR7075"/>
      <c r="AS7075"/>
      <c r="AT7075"/>
      <c r="AU7075"/>
      <c r="AV7075"/>
      <c r="AW7075"/>
      <c r="AX7075"/>
      <c r="AY7075"/>
      <c r="AZ7075"/>
      <c r="BA7075"/>
      <c r="BB7075"/>
      <c r="BC7075"/>
      <c r="BD7075"/>
      <c r="BE7075"/>
      <c r="BF7075"/>
      <c r="BG7075"/>
      <c r="BH7075"/>
      <c r="BI7075"/>
      <c r="BJ7075"/>
      <c r="BK7075"/>
      <c r="BL7075"/>
      <c r="BM7075"/>
      <c r="BN7075"/>
      <c r="BO7075"/>
      <c r="BP7075"/>
      <c r="BQ7075"/>
      <c r="BR7075"/>
      <c r="BS7075"/>
      <c r="BT7075"/>
      <c r="BU7075"/>
      <c r="BV7075"/>
      <c r="BW7075"/>
      <c r="BX7075"/>
      <c r="BY7075"/>
      <c r="BZ7075"/>
      <c r="CA7075"/>
      <c r="CB7075"/>
      <c r="CC7075"/>
      <c r="CD7075"/>
      <c r="CE7075"/>
      <c r="CF7075"/>
      <c r="CG7075"/>
      <c r="CH7075"/>
      <c r="CI7075"/>
      <c r="CJ7075"/>
      <c r="CK7075"/>
      <c r="CL7075"/>
      <c r="CM7075"/>
      <c r="CN7075"/>
      <c r="CO7075"/>
      <c r="CP7075"/>
      <c r="CQ7075"/>
      <c r="CR7075"/>
      <c r="CS7075"/>
      <c r="CT7075"/>
      <c r="CU7075"/>
      <c r="CV7075"/>
    </row>
    <row r="7076" spans="10:100" x14ac:dyDescent="0.25">
      <c r="J7076"/>
      <c r="K7076"/>
      <c r="L7076"/>
      <c r="M7076"/>
      <c r="N7076"/>
      <c r="O7076"/>
      <c r="P7076"/>
      <c r="Q7076"/>
      <c r="R7076"/>
      <c r="S7076"/>
      <c r="T7076"/>
      <c r="U7076"/>
      <c r="V7076"/>
      <c r="W7076"/>
      <c r="X7076"/>
      <c r="Y7076"/>
      <c r="Z7076"/>
      <c r="AA7076"/>
      <c r="AB7076"/>
      <c r="AC7076"/>
      <c r="AD7076"/>
      <c r="AE7076"/>
      <c r="AF7076"/>
      <c r="AG7076"/>
      <c r="AH7076"/>
      <c r="AI7076"/>
      <c r="AJ7076"/>
      <c r="AK7076"/>
      <c r="AL7076"/>
      <c r="AM7076"/>
      <c r="AN7076"/>
      <c r="AO7076"/>
      <c r="AP7076"/>
      <c r="AQ7076"/>
      <c r="AR7076"/>
      <c r="AS7076"/>
      <c r="AT7076"/>
      <c r="AU7076"/>
      <c r="AV7076"/>
      <c r="AW7076"/>
      <c r="AX7076"/>
      <c r="AY7076"/>
      <c r="AZ7076"/>
      <c r="BA7076"/>
      <c r="BB7076"/>
      <c r="BC7076"/>
      <c r="BD7076"/>
      <c r="BE7076"/>
      <c r="BF7076"/>
      <c r="BG7076"/>
      <c r="BH7076"/>
      <c r="BI7076"/>
      <c r="BJ7076"/>
      <c r="BK7076"/>
      <c r="BL7076"/>
      <c r="BM7076"/>
      <c r="BN7076"/>
      <c r="BO7076"/>
      <c r="BP7076"/>
      <c r="BQ7076"/>
      <c r="BR7076"/>
      <c r="BS7076"/>
      <c r="BT7076"/>
      <c r="BU7076"/>
      <c r="BV7076"/>
      <c r="BW7076"/>
      <c r="BX7076"/>
      <c r="BY7076"/>
      <c r="BZ7076"/>
      <c r="CA7076"/>
      <c r="CB7076"/>
      <c r="CC7076"/>
      <c r="CD7076"/>
      <c r="CE7076"/>
      <c r="CF7076"/>
      <c r="CG7076"/>
      <c r="CH7076"/>
      <c r="CI7076"/>
      <c r="CJ7076"/>
      <c r="CK7076"/>
      <c r="CL7076"/>
      <c r="CM7076"/>
      <c r="CN7076"/>
      <c r="CO7076"/>
      <c r="CP7076"/>
      <c r="CQ7076"/>
      <c r="CR7076"/>
      <c r="CS7076"/>
      <c r="CT7076"/>
      <c r="CU7076"/>
      <c r="CV7076"/>
    </row>
    <row r="7077" spans="10:100" x14ac:dyDescent="0.25">
      <c r="J7077"/>
      <c r="K7077"/>
      <c r="L7077"/>
      <c r="M7077"/>
      <c r="N7077"/>
      <c r="O7077"/>
      <c r="P7077"/>
      <c r="Q7077"/>
      <c r="R7077"/>
      <c r="S7077"/>
      <c r="T7077"/>
      <c r="U7077"/>
      <c r="V7077"/>
      <c r="W7077"/>
      <c r="X7077"/>
      <c r="Y7077"/>
      <c r="Z7077"/>
      <c r="AA7077"/>
      <c r="AB7077"/>
      <c r="AC7077"/>
      <c r="AD7077"/>
      <c r="AE7077"/>
      <c r="AF7077"/>
      <c r="AG7077"/>
      <c r="AH7077"/>
      <c r="AI7077"/>
      <c r="AJ7077"/>
      <c r="AK7077"/>
      <c r="AL7077"/>
      <c r="AM7077"/>
      <c r="AN7077"/>
      <c r="AO7077"/>
      <c r="AP7077"/>
      <c r="AQ7077"/>
      <c r="AR7077"/>
      <c r="AS7077"/>
      <c r="AT7077"/>
      <c r="AU7077"/>
      <c r="AV7077"/>
      <c r="AW7077"/>
      <c r="AX7077"/>
      <c r="AY7077"/>
      <c r="AZ7077"/>
      <c r="BA7077"/>
      <c r="BB7077"/>
      <c r="BC7077"/>
      <c r="BD7077"/>
      <c r="BE7077"/>
      <c r="BF7077"/>
      <c r="BG7077"/>
      <c r="BH7077"/>
      <c r="BI7077"/>
      <c r="BJ7077"/>
      <c r="BK7077"/>
      <c r="BL7077"/>
      <c r="BM7077"/>
      <c r="BN7077"/>
      <c r="BO7077"/>
      <c r="BP7077"/>
      <c r="BQ7077"/>
      <c r="BR7077"/>
      <c r="BS7077"/>
      <c r="BT7077"/>
      <c r="BU7077"/>
      <c r="BV7077"/>
      <c r="BW7077"/>
      <c r="BX7077"/>
      <c r="BY7077"/>
      <c r="BZ7077"/>
      <c r="CA7077"/>
      <c r="CB7077"/>
      <c r="CC7077"/>
      <c r="CD7077"/>
      <c r="CE7077"/>
      <c r="CF7077"/>
      <c r="CG7077"/>
      <c r="CH7077"/>
      <c r="CI7077"/>
      <c r="CJ7077"/>
      <c r="CK7077"/>
      <c r="CL7077"/>
      <c r="CM7077"/>
      <c r="CN7077"/>
      <c r="CO7077"/>
      <c r="CP7077"/>
      <c r="CQ7077"/>
      <c r="CR7077"/>
      <c r="CS7077"/>
      <c r="CT7077"/>
      <c r="CU7077"/>
      <c r="CV7077"/>
    </row>
    <row r="7078" spans="10:100" x14ac:dyDescent="0.25">
      <c r="J7078"/>
      <c r="K7078"/>
      <c r="L7078"/>
      <c r="M7078"/>
      <c r="N7078"/>
      <c r="O7078"/>
      <c r="P7078"/>
      <c r="Q7078"/>
      <c r="R7078"/>
      <c r="S7078"/>
      <c r="T7078"/>
      <c r="U7078"/>
      <c r="V7078"/>
      <c r="W7078"/>
      <c r="X7078"/>
      <c r="Y7078"/>
      <c r="Z7078"/>
      <c r="AA7078"/>
      <c r="AB7078"/>
      <c r="AC7078"/>
      <c r="AD7078"/>
      <c r="AE7078"/>
      <c r="AF7078"/>
      <c r="AG7078"/>
      <c r="AH7078"/>
      <c r="AI7078"/>
      <c r="AJ7078"/>
      <c r="AK7078"/>
      <c r="AL7078"/>
      <c r="AM7078"/>
      <c r="AN7078"/>
      <c r="AO7078"/>
      <c r="AP7078"/>
      <c r="AQ7078"/>
      <c r="AR7078"/>
      <c r="AS7078"/>
      <c r="AT7078"/>
      <c r="AU7078"/>
      <c r="AV7078"/>
      <c r="AW7078"/>
      <c r="AX7078"/>
      <c r="AY7078"/>
      <c r="AZ7078"/>
      <c r="BA7078"/>
      <c r="BB7078"/>
      <c r="BC7078"/>
      <c r="BD7078"/>
      <c r="BE7078"/>
      <c r="BF7078"/>
      <c r="BG7078"/>
      <c r="BH7078"/>
      <c r="BI7078"/>
      <c r="BJ7078"/>
      <c r="BK7078"/>
      <c r="BL7078"/>
      <c r="BM7078"/>
      <c r="BN7078"/>
      <c r="BO7078"/>
      <c r="BP7078"/>
      <c r="BQ7078"/>
      <c r="BR7078"/>
      <c r="BS7078"/>
      <c r="BT7078"/>
      <c r="BU7078"/>
      <c r="BV7078"/>
      <c r="BW7078"/>
      <c r="BX7078"/>
      <c r="BY7078"/>
      <c r="BZ7078"/>
      <c r="CA7078"/>
      <c r="CB7078"/>
      <c r="CC7078"/>
      <c r="CD7078"/>
      <c r="CE7078"/>
      <c r="CF7078"/>
      <c r="CG7078"/>
      <c r="CH7078"/>
      <c r="CI7078"/>
      <c r="CJ7078"/>
      <c r="CK7078"/>
      <c r="CL7078"/>
      <c r="CM7078"/>
      <c r="CN7078"/>
      <c r="CO7078"/>
      <c r="CP7078"/>
      <c r="CQ7078"/>
      <c r="CR7078"/>
      <c r="CS7078"/>
      <c r="CT7078"/>
      <c r="CU7078"/>
      <c r="CV7078"/>
    </row>
    <row r="7079" spans="10:100" x14ac:dyDescent="0.25">
      <c r="J7079"/>
      <c r="K7079"/>
      <c r="L7079"/>
      <c r="M7079"/>
      <c r="N7079"/>
      <c r="O7079"/>
      <c r="P7079"/>
      <c r="Q7079"/>
      <c r="R7079"/>
      <c r="S7079"/>
      <c r="T7079"/>
      <c r="U7079"/>
      <c r="V7079"/>
      <c r="W7079"/>
      <c r="X7079"/>
      <c r="Y7079"/>
      <c r="Z7079"/>
      <c r="AA7079"/>
      <c r="AB7079"/>
      <c r="AC7079"/>
      <c r="AD7079"/>
      <c r="AE7079"/>
      <c r="AF7079"/>
      <c r="AG7079"/>
      <c r="AH7079"/>
      <c r="AI7079"/>
      <c r="AJ7079"/>
      <c r="AK7079"/>
      <c r="AL7079"/>
      <c r="AM7079"/>
      <c r="AN7079"/>
      <c r="AO7079"/>
      <c r="AP7079"/>
      <c r="AQ7079"/>
      <c r="AR7079"/>
      <c r="AS7079"/>
      <c r="AT7079"/>
      <c r="AU7079"/>
      <c r="AV7079"/>
      <c r="AW7079"/>
      <c r="AX7079"/>
      <c r="AY7079"/>
      <c r="AZ7079"/>
      <c r="BA7079"/>
      <c r="BB7079"/>
      <c r="BC7079"/>
      <c r="BD7079"/>
      <c r="BE7079"/>
      <c r="BF7079"/>
      <c r="BG7079"/>
      <c r="BH7079"/>
      <c r="BI7079"/>
      <c r="BJ7079"/>
      <c r="BK7079"/>
      <c r="BL7079"/>
      <c r="BM7079"/>
      <c r="BN7079"/>
      <c r="BO7079"/>
      <c r="BP7079"/>
      <c r="BQ7079"/>
      <c r="BR7079"/>
      <c r="BS7079"/>
      <c r="BT7079"/>
      <c r="BU7079"/>
      <c r="BV7079"/>
      <c r="BW7079"/>
      <c r="BX7079"/>
      <c r="BY7079"/>
      <c r="BZ7079"/>
      <c r="CA7079"/>
      <c r="CB7079"/>
      <c r="CC7079"/>
      <c r="CD7079"/>
      <c r="CE7079"/>
      <c r="CF7079"/>
      <c r="CG7079"/>
      <c r="CH7079"/>
      <c r="CI7079"/>
      <c r="CJ7079"/>
      <c r="CK7079"/>
      <c r="CL7079"/>
      <c r="CM7079"/>
      <c r="CN7079"/>
      <c r="CO7079"/>
      <c r="CP7079"/>
      <c r="CQ7079"/>
      <c r="CR7079"/>
      <c r="CS7079"/>
      <c r="CT7079"/>
      <c r="CU7079"/>
      <c r="CV7079"/>
    </row>
    <row r="7080" spans="10:100" x14ac:dyDescent="0.25">
      <c r="J7080"/>
      <c r="K7080"/>
      <c r="L7080"/>
      <c r="M7080"/>
      <c r="N7080"/>
      <c r="O7080"/>
      <c r="P7080"/>
      <c r="Q7080"/>
      <c r="R7080"/>
      <c r="S7080"/>
      <c r="T7080"/>
      <c r="U7080"/>
      <c r="V7080"/>
      <c r="W7080"/>
      <c r="X7080"/>
      <c r="Y7080"/>
      <c r="Z7080"/>
      <c r="AA7080"/>
      <c r="AB7080"/>
      <c r="AC7080"/>
      <c r="AD7080"/>
      <c r="AE7080"/>
      <c r="AF7080"/>
      <c r="AG7080"/>
      <c r="AH7080"/>
      <c r="AI7080"/>
      <c r="AJ7080"/>
      <c r="AK7080"/>
      <c r="AL7080"/>
      <c r="AM7080"/>
      <c r="AN7080"/>
      <c r="AO7080"/>
      <c r="AP7080"/>
      <c r="AQ7080"/>
      <c r="AR7080"/>
      <c r="AS7080"/>
      <c r="AT7080"/>
      <c r="AU7080"/>
      <c r="AV7080"/>
      <c r="AW7080"/>
      <c r="AX7080"/>
      <c r="AY7080"/>
      <c r="AZ7080"/>
      <c r="BA7080"/>
      <c r="BB7080"/>
      <c r="BC7080"/>
      <c r="BD7080"/>
      <c r="BE7080"/>
      <c r="BF7080"/>
      <c r="BG7080"/>
      <c r="BH7080"/>
      <c r="BI7080"/>
      <c r="BJ7080"/>
      <c r="BK7080"/>
      <c r="BL7080"/>
      <c r="BM7080"/>
      <c r="BN7080"/>
      <c r="BO7080"/>
      <c r="BP7080"/>
      <c r="BQ7080"/>
      <c r="BR7080"/>
      <c r="BS7080"/>
      <c r="BT7080"/>
      <c r="BU7080"/>
      <c r="BV7080"/>
      <c r="BW7080"/>
      <c r="BX7080"/>
      <c r="BY7080"/>
      <c r="BZ7080"/>
      <c r="CA7080"/>
      <c r="CB7080"/>
      <c r="CC7080"/>
      <c r="CD7080"/>
      <c r="CE7080"/>
      <c r="CF7080"/>
      <c r="CG7080"/>
      <c r="CH7080"/>
      <c r="CI7080"/>
      <c r="CJ7080"/>
      <c r="CK7080"/>
      <c r="CL7080"/>
      <c r="CM7080"/>
      <c r="CN7080"/>
      <c r="CO7080"/>
      <c r="CP7080"/>
      <c r="CQ7080"/>
      <c r="CR7080"/>
      <c r="CS7080"/>
      <c r="CT7080"/>
      <c r="CU7080"/>
      <c r="CV7080"/>
    </row>
    <row r="7081" spans="10:100" x14ac:dyDescent="0.25">
      <c r="J7081"/>
      <c r="K7081"/>
      <c r="L7081"/>
      <c r="M7081"/>
      <c r="N7081"/>
      <c r="O7081"/>
      <c r="P7081"/>
      <c r="Q7081"/>
      <c r="R7081"/>
      <c r="S7081"/>
      <c r="T7081"/>
      <c r="U7081"/>
      <c r="V7081"/>
      <c r="W7081"/>
      <c r="X7081"/>
      <c r="Y7081"/>
      <c r="Z7081"/>
      <c r="AA7081"/>
      <c r="AB7081"/>
      <c r="AC7081"/>
      <c r="AD7081"/>
      <c r="AE7081"/>
      <c r="AF7081"/>
      <c r="AG7081"/>
      <c r="AH7081"/>
      <c r="AI7081"/>
      <c r="AJ7081"/>
      <c r="AK7081"/>
      <c r="AL7081"/>
      <c r="AM7081"/>
      <c r="AN7081"/>
      <c r="AO7081"/>
      <c r="AP7081"/>
      <c r="AQ7081"/>
      <c r="AR7081"/>
      <c r="AS7081"/>
      <c r="AT7081"/>
      <c r="AU7081"/>
      <c r="AV7081"/>
      <c r="AW7081"/>
      <c r="AX7081"/>
      <c r="AY7081"/>
      <c r="AZ7081"/>
      <c r="BA7081"/>
      <c r="BB7081"/>
      <c r="BC7081"/>
      <c r="BD7081"/>
      <c r="BE7081"/>
      <c r="BF7081"/>
      <c r="BG7081"/>
      <c r="BH7081"/>
      <c r="BI7081"/>
      <c r="BJ7081"/>
      <c r="BK7081"/>
      <c r="BL7081"/>
      <c r="BM7081"/>
      <c r="BN7081"/>
      <c r="BO7081"/>
      <c r="BP7081"/>
      <c r="BQ7081"/>
      <c r="BR7081"/>
      <c r="BS7081"/>
      <c r="BT7081"/>
      <c r="BU7081"/>
      <c r="BV7081"/>
      <c r="BW7081"/>
      <c r="BX7081"/>
      <c r="BY7081"/>
      <c r="BZ7081"/>
      <c r="CA7081"/>
      <c r="CB7081"/>
      <c r="CC7081"/>
      <c r="CD7081"/>
      <c r="CE7081"/>
      <c r="CF7081"/>
      <c r="CG7081"/>
      <c r="CH7081"/>
      <c r="CI7081"/>
      <c r="CJ7081"/>
      <c r="CK7081"/>
      <c r="CL7081"/>
      <c r="CM7081"/>
      <c r="CN7081"/>
      <c r="CO7081"/>
      <c r="CP7081"/>
      <c r="CQ7081"/>
      <c r="CR7081"/>
      <c r="CS7081"/>
      <c r="CT7081"/>
      <c r="CU7081"/>
      <c r="CV7081"/>
    </row>
    <row r="7082" spans="10:100" x14ac:dyDescent="0.25">
      <c r="J7082"/>
      <c r="K7082"/>
      <c r="L7082"/>
      <c r="M7082"/>
      <c r="N7082"/>
      <c r="O7082"/>
      <c r="P7082"/>
      <c r="Q7082"/>
      <c r="R7082"/>
      <c r="S7082"/>
      <c r="T7082"/>
      <c r="U7082"/>
      <c r="V7082"/>
      <c r="W7082"/>
      <c r="X7082"/>
      <c r="Y7082"/>
      <c r="Z7082"/>
      <c r="AA7082"/>
      <c r="AB7082"/>
      <c r="AC7082"/>
      <c r="AD7082"/>
      <c r="AE7082"/>
      <c r="AF7082"/>
      <c r="AG7082"/>
      <c r="AH7082"/>
      <c r="AI7082"/>
      <c r="AJ7082"/>
      <c r="AK7082"/>
      <c r="AL7082"/>
      <c r="AM7082"/>
      <c r="AN7082"/>
      <c r="AO7082"/>
      <c r="AP7082"/>
      <c r="AQ7082"/>
      <c r="AR7082"/>
      <c r="AS7082"/>
      <c r="AT7082"/>
      <c r="AU7082"/>
      <c r="AV7082"/>
      <c r="AW7082"/>
      <c r="AX7082"/>
      <c r="AY7082"/>
      <c r="AZ7082"/>
      <c r="BA7082"/>
      <c r="BB7082"/>
      <c r="BC7082"/>
      <c r="BD7082"/>
      <c r="BE7082"/>
      <c r="BF7082"/>
      <c r="BG7082"/>
      <c r="BH7082"/>
      <c r="BI7082"/>
      <c r="BJ7082"/>
      <c r="BK7082"/>
      <c r="BL7082"/>
      <c r="BM7082"/>
      <c r="BN7082"/>
      <c r="BO7082"/>
      <c r="BP7082"/>
      <c r="BQ7082"/>
      <c r="BR7082"/>
      <c r="BS7082"/>
      <c r="BT7082"/>
      <c r="BU7082"/>
      <c r="BV7082"/>
      <c r="BW7082"/>
      <c r="BX7082"/>
      <c r="BY7082"/>
      <c r="BZ7082"/>
      <c r="CA7082"/>
      <c r="CB7082"/>
      <c r="CC7082"/>
      <c r="CD7082"/>
      <c r="CE7082"/>
      <c r="CF7082"/>
      <c r="CG7082"/>
      <c r="CH7082"/>
      <c r="CI7082"/>
      <c r="CJ7082"/>
      <c r="CK7082"/>
      <c r="CL7082"/>
      <c r="CM7082"/>
      <c r="CN7082"/>
      <c r="CO7082"/>
      <c r="CP7082"/>
      <c r="CQ7082"/>
      <c r="CR7082"/>
      <c r="CS7082"/>
      <c r="CT7082"/>
      <c r="CU7082"/>
      <c r="CV7082"/>
    </row>
    <row r="7083" spans="10:100" x14ac:dyDescent="0.25">
      <c r="J7083"/>
      <c r="K7083"/>
      <c r="L7083"/>
      <c r="M7083"/>
      <c r="N7083"/>
      <c r="O7083"/>
      <c r="P7083"/>
      <c r="Q7083"/>
      <c r="R7083"/>
      <c r="S7083"/>
      <c r="T7083"/>
      <c r="U7083"/>
      <c r="V7083"/>
      <c r="W7083"/>
      <c r="X7083"/>
      <c r="Y7083"/>
      <c r="Z7083"/>
      <c r="AA7083"/>
      <c r="AB7083"/>
      <c r="AC7083"/>
      <c r="AD7083"/>
      <c r="AE7083"/>
      <c r="AF7083"/>
      <c r="AG7083"/>
      <c r="AH7083"/>
      <c r="AI7083"/>
      <c r="AJ7083"/>
      <c r="AK7083"/>
      <c r="AL7083"/>
      <c r="AM7083"/>
      <c r="AN7083"/>
      <c r="AO7083"/>
      <c r="AP7083"/>
      <c r="AQ7083"/>
      <c r="AR7083"/>
      <c r="AS7083"/>
      <c r="AT7083"/>
      <c r="AU7083"/>
      <c r="AV7083"/>
      <c r="AW7083"/>
      <c r="AX7083"/>
      <c r="AY7083"/>
      <c r="AZ7083"/>
      <c r="BA7083"/>
      <c r="BB7083"/>
      <c r="BC7083"/>
      <c r="BD7083"/>
      <c r="BE7083"/>
      <c r="BF7083"/>
      <c r="BG7083"/>
      <c r="BH7083"/>
      <c r="BI7083"/>
      <c r="BJ7083"/>
      <c r="BK7083"/>
      <c r="BL7083"/>
      <c r="BM7083"/>
      <c r="BN7083"/>
      <c r="BO7083"/>
      <c r="BP7083"/>
      <c r="BQ7083"/>
      <c r="BR7083"/>
      <c r="BS7083"/>
      <c r="BT7083"/>
      <c r="BU7083"/>
      <c r="BV7083"/>
      <c r="BW7083"/>
      <c r="BX7083"/>
      <c r="BY7083"/>
      <c r="BZ7083"/>
      <c r="CA7083"/>
      <c r="CB7083"/>
      <c r="CC7083"/>
      <c r="CD7083"/>
      <c r="CE7083"/>
      <c r="CF7083"/>
      <c r="CG7083"/>
      <c r="CH7083"/>
      <c r="CI7083"/>
      <c r="CJ7083"/>
      <c r="CK7083"/>
      <c r="CL7083"/>
      <c r="CM7083"/>
      <c r="CN7083"/>
      <c r="CO7083"/>
      <c r="CP7083"/>
      <c r="CQ7083"/>
      <c r="CR7083"/>
      <c r="CS7083"/>
      <c r="CT7083"/>
      <c r="CU7083"/>
      <c r="CV7083"/>
    </row>
    <row r="7084" spans="10:100" x14ac:dyDescent="0.25">
      <c r="J7084"/>
      <c r="K7084"/>
      <c r="L7084"/>
      <c r="M7084"/>
      <c r="N7084"/>
      <c r="O7084"/>
      <c r="P7084"/>
      <c r="Q7084"/>
      <c r="R7084"/>
      <c r="S7084"/>
      <c r="T7084"/>
      <c r="U7084"/>
      <c r="V7084"/>
      <c r="W7084"/>
      <c r="X7084"/>
      <c r="Y7084"/>
      <c r="Z7084"/>
      <c r="AA7084"/>
      <c r="AB7084"/>
      <c r="AC7084"/>
      <c r="AD7084"/>
      <c r="AE7084"/>
      <c r="AF7084"/>
      <c r="AG7084"/>
      <c r="AH7084"/>
      <c r="AI7084"/>
      <c r="AJ7084"/>
      <c r="AK7084"/>
      <c r="AL7084"/>
      <c r="AM7084"/>
      <c r="AN7084"/>
      <c r="AO7084"/>
      <c r="AP7084"/>
      <c r="AQ7084"/>
      <c r="AR7084"/>
      <c r="AS7084"/>
      <c r="AT7084"/>
      <c r="AU7084"/>
      <c r="AV7084"/>
      <c r="AW7084"/>
      <c r="AX7084"/>
      <c r="AY7084"/>
      <c r="AZ7084"/>
      <c r="BA7084"/>
      <c r="BB7084"/>
      <c r="BC7084"/>
      <c r="BD7084"/>
      <c r="BE7084"/>
      <c r="BF7084"/>
      <c r="BG7084"/>
      <c r="BH7084"/>
      <c r="BI7084"/>
      <c r="BJ7084"/>
      <c r="BK7084"/>
      <c r="BL7084"/>
      <c r="BM7084"/>
      <c r="BN7084"/>
      <c r="BO7084"/>
      <c r="BP7084"/>
      <c r="BQ7084"/>
      <c r="BR7084"/>
      <c r="BS7084"/>
      <c r="BT7084"/>
      <c r="BU7084"/>
      <c r="BV7084"/>
      <c r="BW7084"/>
      <c r="BX7084"/>
      <c r="BY7084"/>
      <c r="BZ7084"/>
      <c r="CA7084"/>
      <c r="CB7084"/>
      <c r="CC7084"/>
      <c r="CD7084"/>
      <c r="CE7084"/>
      <c r="CF7084"/>
      <c r="CG7084"/>
      <c r="CH7084"/>
      <c r="CI7084"/>
      <c r="CJ7084"/>
      <c r="CK7084"/>
      <c r="CL7084"/>
      <c r="CM7084"/>
      <c r="CN7084"/>
      <c r="CO7084"/>
      <c r="CP7084"/>
      <c r="CQ7084"/>
      <c r="CR7084"/>
      <c r="CS7084"/>
      <c r="CT7084"/>
      <c r="CU7084"/>
      <c r="CV7084"/>
    </row>
    <row r="7085" spans="10:100" x14ac:dyDescent="0.25">
      <c r="J7085"/>
      <c r="K7085"/>
      <c r="L7085"/>
      <c r="M7085"/>
      <c r="N7085"/>
      <c r="O7085"/>
      <c r="P7085"/>
      <c r="Q7085"/>
      <c r="R7085"/>
      <c r="S7085"/>
      <c r="T7085"/>
      <c r="U7085"/>
      <c r="V7085"/>
      <c r="W7085"/>
      <c r="X7085"/>
      <c r="Y7085"/>
      <c r="Z7085"/>
      <c r="AA7085"/>
      <c r="AB7085"/>
      <c r="AC7085"/>
      <c r="AD7085"/>
      <c r="AE7085"/>
      <c r="AF7085"/>
      <c r="AG7085"/>
      <c r="AH7085"/>
      <c r="AI7085"/>
      <c r="AJ7085"/>
      <c r="AK7085"/>
      <c r="AL7085"/>
      <c r="AM7085"/>
      <c r="AN7085"/>
      <c r="AO7085"/>
      <c r="AP7085"/>
      <c r="AQ7085"/>
      <c r="AR7085"/>
      <c r="AS7085"/>
      <c r="AT7085"/>
      <c r="AU7085"/>
      <c r="AV7085"/>
      <c r="AW7085"/>
      <c r="AX7085"/>
      <c r="AY7085"/>
      <c r="AZ7085"/>
      <c r="BA7085"/>
      <c r="BB7085"/>
      <c r="BC7085"/>
      <c r="BD7085"/>
      <c r="BE7085"/>
      <c r="BF7085"/>
      <c r="BG7085"/>
      <c r="BH7085"/>
      <c r="BI7085"/>
      <c r="BJ7085"/>
      <c r="BK7085"/>
      <c r="BL7085"/>
      <c r="BM7085"/>
      <c r="BN7085"/>
      <c r="BO7085"/>
      <c r="BP7085"/>
      <c r="BQ7085"/>
      <c r="BR7085"/>
      <c r="BS7085"/>
      <c r="BT7085"/>
      <c r="BU7085"/>
      <c r="BV7085"/>
      <c r="BW7085"/>
      <c r="BX7085"/>
      <c r="BY7085"/>
      <c r="BZ7085"/>
      <c r="CA7085"/>
      <c r="CB7085"/>
      <c r="CC7085"/>
      <c r="CD7085"/>
      <c r="CE7085"/>
      <c r="CF7085"/>
      <c r="CG7085"/>
      <c r="CH7085"/>
      <c r="CI7085"/>
      <c r="CJ7085"/>
      <c r="CK7085"/>
      <c r="CL7085"/>
      <c r="CM7085"/>
      <c r="CN7085"/>
      <c r="CO7085"/>
      <c r="CP7085"/>
      <c r="CQ7085"/>
      <c r="CR7085"/>
      <c r="CS7085"/>
      <c r="CT7085"/>
      <c r="CU7085"/>
      <c r="CV7085"/>
    </row>
    <row r="7086" spans="10:100" x14ac:dyDescent="0.25">
      <c r="J7086"/>
      <c r="K7086"/>
      <c r="L7086"/>
      <c r="M7086"/>
      <c r="N7086"/>
      <c r="O7086"/>
      <c r="P7086"/>
      <c r="Q7086"/>
      <c r="R7086"/>
      <c r="S7086"/>
      <c r="T7086"/>
      <c r="U7086"/>
      <c r="V7086"/>
      <c r="W7086"/>
      <c r="X7086"/>
      <c r="Y7086"/>
      <c r="Z7086"/>
      <c r="AA7086"/>
      <c r="AB7086"/>
      <c r="AC7086"/>
      <c r="AD7086"/>
      <c r="AE7086"/>
      <c r="AF7086"/>
      <c r="AG7086"/>
      <c r="AH7086"/>
      <c r="AI7086"/>
      <c r="AJ7086"/>
      <c r="AK7086"/>
      <c r="AL7086"/>
      <c r="AM7086"/>
      <c r="AN7086"/>
      <c r="AO7086"/>
      <c r="AP7086"/>
      <c r="AQ7086"/>
      <c r="AR7086"/>
      <c r="AS7086"/>
      <c r="AT7086"/>
      <c r="AU7086"/>
      <c r="AV7086"/>
      <c r="AW7086"/>
      <c r="AX7086"/>
      <c r="AY7086"/>
      <c r="AZ7086"/>
      <c r="BA7086"/>
      <c r="BB7086"/>
      <c r="BC7086"/>
      <c r="BD7086"/>
      <c r="BE7086"/>
      <c r="BF7086"/>
      <c r="BG7086"/>
      <c r="BH7086"/>
      <c r="BI7086"/>
      <c r="BJ7086"/>
      <c r="BK7086"/>
      <c r="BL7086"/>
      <c r="BM7086"/>
      <c r="BN7086"/>
      <c r="BO7086"/>
      <c r="BP7086"/>
      <c r="BQ7086"/>
      <c r="BR7086"/>
      <c r="BS7086"/>
      <c r="BT7086"/>
      <c r="BU7086"/>
      <c r="BV7086"/>
      <c r="BW7086"/>
      <c r="BX7086"/>
      <c r="BY7086"/>
      <c r="BZ7086"/>
      <c r="CA7086"/>
      <c r="CB7086"/>
      <c r="CC7086"/>
      <c r="CD7086"/>
      <c r="CE7086"/>
      <c r="CF7086"/>
      <c r="CG7086"/>
      <c r="CH7086"/>
      <c r="CI7086"/>
      <c r="CJ7086"/>
      <c r="CK7086"/>
      <c r="CL7086"/>
      <c r="CM7086"/>
      <c r="CN7086"/>
      <c r="CO7086"/>
      <c r="CP7086"/>
      <c r="CQ7086"/>
      <c r="CR7086"/>
      <c r="CS7086"/>
      <c r="CT7086"/>
      <c r="CU7086"/>
      <c r="CV7086"/>
    </row>
    <row r="7087" spans="10:100" x14ac:dyDescent="0.25">
      <c r="J7087"/>
      <c r="K7087"/>
      <c r="L7087"/>
      <c r="M7087"/>
      <c r="N7087"/>
      <c r="O7087"/>
      <c r="P7087"/>
      <c r="Q7087"/>
      <c r="R7087"/>
      <c r="S7087"/>
      <c r="T7087"/>
      <c r="U7087"/>
      <c r="V7087"/>
      <c r="W7087"/>
      <c r="X7087"/>
      <c r="Y7087"/>
      <c r="Z7087"/>
      <c r="AA7087"/>
      <c r="AB7087"/>
      <c r="AC7087"/>
      <c r="AD7087"/>
      <c r="AE7087"/>
      <c r="AF7087"/>
      <c r="AG7087"/>
      <c r="AH7087"/>
      <c r="AI7087"/>
      <c r="AJ7087"/>
      <c r="AK7087"/>
      <c r="AL7087"/>
      <c r="AM7087"/>
      <c r="AN7087"/>
      <c r="AO7087"/>
      <c r="AP7087"/>
      <c r="AQ7087"/>
      <c r="AR7087"/>
      <c r="AS7087"/>
      <c r="AT7087"/>
      <c r="AU7087"/>
      <c r="AV7087"/>
      <c r="AW7087"/>
      <c r="AX7087"/>
      <c r="AY7087"/>
      <c r="AZ7087"/>
      <c r="BA7087"/>
      <c r="BB7087"/>
      <c r="BC7087"/>
      <c r="BD7087"/>
      <c r="BE7087"/>
      <c r="BF7087"/>
      <c r="BG7087"/>
      <c r="BH7087"/>
      <c r="BI7087"/>
      <c r="BJ7087"/>
      <c r="BK7087"/>
      <c r="BL7087"/>
      <c r="BM7087"/>
      <c r="BN7087"/>
      <c r="BO7087"/>
      <c r="BP7087"/>
      <c r="BQ7087"/>
      <c r="BR7087"/>
      <c r="BS7087"/>
      <c r="BT7087"/>
      <c r="BU7087"/>
      <c r="BV7087"/>
      <c r="BW7087"/>
      <c r="BX7087"/>
      <c r="BY7087"/>
      <c r="BZ7087"/>
      <c r="CA7087"/>
      <c r="CB7087"/>
      <c r="CC7087"/>
      <c r="CD7087"/>
      <c r="CE7087"/>
      <c r="CF7087"/>
      <c r="CG7087"/>
      <c r="CH7087"/>
      <c r="CI7087"/>
      <c r="CJ7087"/>
      <c r="CK7087"/>
      <c r="CL7087"/>
      <c r="CM7087"/>
      <c r="CN7087"/>
      <c r="CO7087"/>
      <c r="CP7087"/>
      <c r="CQ7087"/>
      <c r="CR7087"/>
      <c r="CS7087"/>
      <c r="CT7087"/>
      <c r="CU7087"/>
      <c r="CV7087"/>
    </row>
    <row r="7088" spans="10:100" x14ac:dyDescent="0.25">
      <c r="J7088"/>
      <c r="K7088"/>
      <c r="L7088"/>
      <c r="M7088"/>
      <c r="N7088"/>
      <c r="O7088"/>
      <c r="P7088"/>
      <c r="Q7088"/>
      <c r="R7088"/>
      <c r="S7088"/>
      <c r="T7088"/>
      <c r="U7088"/>
      <c r="V7088"/>
      <c r="W7088"/>
      <c r="X7088"/>
      <c r="Y7088"/>
      <c r="Z7088"/>
      <c r="AA7088"/>
      <c r="AB7088"/>
      <c r="AC7088"/>
      <c r="AD7088"/>
      <c r="AE7088"/>
      <c r="AF7088"/>
      <c r="AG7088"/>
      <c r="AH7088"/>
      <c r="AI7088"/>
      <c r="AJ7088"/>
      <c r="AK7088"/>
      <c r="AL7088"/>
      <c r="AM7088"/>
      <c r="AN7088"/>
      <c r="AO7088"/>
      <c r="AP7088"/>
      <c r="AQ7088"/>
      <c r="AR7088"/>
      <c r="AS7088"/>
      <c r="AT7088"/>
      <c r="AU7088"/>
      <c r="AV7088"/>
      <c r="AW7088"/>
      <c r="AX7088"/>
      <c r="AY7088"/>
      <c r="AZ7088"/>
      <c r="BA7088"/>
      <c r="BB7088"/>
      <c r="BC7088"/>
      <c r="BD7088"/>
      <c r="BE7088"/>
      <c r="BF7088"/>
      <c r="BG7088"/>
      <c r="BH7088"/>
      <c r="BI7088"/>
      <c r="BJ7088"/>
      <c r="BK7088"/>
      <c r="BL7088"/>
      <c r="BM7088"/>
      <c r="BN7088"/>
      <c r="BO7088"/>
      <c r="BP7088"/>
      <c r="BQ7088"/>
      <c r="BR7088"/>
      <c r="BS7088"/>
      <c r="BT7088"/>
      <c r="BU7088"/>
      <c r="BV7088"/>
      <c r="BW7088"/>
      <c r="BX7088"/>
      <c r="BY7088"/>
      <c r="BZ7088"/>
      <c r="CA7088"/>
      <c r="CB7088"/>
      <c r="CC7088"/>
      <c r="CD7088"/>
      <c r="CE7088"/>
      <c r="CF7088"/>
      <c r="CG7088"/>
      <c r="CH7088"/>
      <c r="CI7088"/>
      <c r="CJ7088"/>
      <c r="CK7088"/>
      <c r="CL7088"/>
      <c r="CM7088"/>
      <c r="CN7088"/>
      <c r="CO7088"/>
      <c r="CP7088"/>
      <c r="CQ7088"/>
      <c r="CR7088"/>
      <c r="CS7088"/>
      <c r="CT7088"/>
      <c r="CU7088"/>
      <c r="CV7088"/>
    </row>
    <row r="7089" spans="10:100" x14ac:dyDescent="0.25">
      <c r="J7089"/>
      <c r="K7089"/>
      <c r="L7089"/>
      <c r="M7089"/>
      <c r="N7089"/>
      <c r="O7089"/>
      <c r="P7089"/>
      <c r="Q7089"/>
      <c r="R7089"/>
      <c r="S7089"/>
      <c r="T7089"/>
      <c r="U7089"/>
      <c r="V7089"/>
      <c r="W7089"/>
      <c r="X7089"/>
      <c r="Y7089"/>
      <c r="Z7089"/>
      <c r="AA7089"/>
      <c r="AB7089"/>
      <c r="AC7089"/>
      <c r="AD7089"/>
      <c r="AE7089"/>
      <c r="AF7089"/>
      <c r="AG7089"/>
      <c r="AH7089"/>
      <c r="AI7089"/>
      <c r="AJ7089"/>
      <c r="AK7089"/>
      <c r="AL7089"/>
      <c r="AM7089"/>
      <c r="AN7089"/>
      <c r="AO7089"/>
      <c r="AP7089"/>
      <c r="AQ7089"/>
      <c r="AR7089"/>
      <c r="AS7089"/>
      <c r="AT7089"/>
      <c r="AU7089"/>
      <c r="AV7089"/>
      <c r="AW7089"/>
      <c r="AX7089"/>
      <c r="AY7089"/>
      <c r="AZ7089"/>
      <c r="BA7089"/>
      <c r="BB7089"/>
      <c r="BC7089"/>
      <c r="BD7089"/>
      <c r="BE7089"/>
      <c r="BF7089"/>
      <c r="BG7089"/>
      <c r="BH7089"/>
      <c r="BI7089"/>
      <c r="BJ7089"/>
      <c r="BK7089"/>
      <c r="BL7089"/>
      <c r="BM7089"/>
      <c r="BN7089"/>
      <c r="BO7089"/>
      <c r="BP7089"/>
      <c r="BQ7089"/>
      <c r="BR7089"/>
      <c r="BS7089"/>
      <c r="BT7089"/>
      <c r="BU7089"/>
      <c r="BV7089"/>
      <c r="BW7089"/>
      <c r="BX7089"/>
      <c r="BY7089"/>
      <c r="BZ7089"/>
      <c r="CA7089"/>
      <c r="CB7089"/>
      <c r="CC7089"/>
      <c r="CD7089"/>
      <c r="CE7089"/>
      <c r="CF7089"/>
      <c r="CG7089"/>
      <c r="CH7089"/>
      <c r="CI7089"/>
      <c r="CJ7089"/>
      <c r="CK7089"/>
      <c r="CL7089"/>
      <c r="CM7089"/>
      <c r="CN7089"/>
      <c r="CO7089"/>
      <c r="CP7089"/>
      <c r="CQ7089"/>
      <c r="CR7089"/>
      <c r="CS7089"/>
      <c r="CT7089"/>
      <c r="CU7089"/>
      <c r="CV7089"/>
    </row>
    <row r="7090" spans="10:100" x14ac:dyDescent="0.25">
      <c r="J7090"/>
      <c r="K7090"/>
      <c r="L7090"/>
      <c r="M7090"/>
      <c r="N7090"/>
      <c r="O7090"/>
      <c r="P7090"/>
      <c r="Q7090"/>
      <c r="R7090"/>
      <c r="S7090"/>
      <c r="T7090"/>
      <c r="U7090"/>
      <c r="V7090"/>
      <c r="W7090"/>
      <c r="X7090"/>
      <c r="Y7090"/>
      <c r="Z7090"/>
      <c r="AA7090"/>
      <c r="AB7090"/>
      <c r="AC7090"/>
      <c r="AD7090"/>
      <c r="AE7090"/>
      <c r="AF7090"/>
      <c r="AG7090"/>
      <c r="AH7090"/>
      <c r="AI7090"/>
      <c r="AJ7090"/>
      <c r="AK7090"/>
      <c r="AL7090"/>
      <c r="AM7090"/>
      <c r="AN7090"/>
      <c r="AO7090"/>
      <c r="AP7090"/>
      <c r="AQ7090"/>
      <c r="AR7090"/>
      <c r="AS7090"/>
      <c r="AT7090"/>
      <c r="AU7090"/>
      <c r="AV7090"/>
      <c r="AW7090"/>
      <c r="AX7090"/>
      <c r="AY7090"/>
      <c r="AZ7090"/>
      <c r="BA7090"/>
      <c r="BB7090"/>
      <c r="BC7090"/>
      <c r="BD7090"/>
      <c r="BE7090"/>
      <c r="BF7090"/>
      <c r="BG7090"/>
      <c r="BH7090"/>
      <c r="BI7090"/>
      <c r="BJ7090"/>
      <c r="BK7090"/>
      <c r="BL7090"/>
      <c r="BM7090"/>
      <c r="BN7090"/>
      <c r="BO7090"/>
      <c r="BP7090"/>
      <c r="BQ7090"/>
      <c r="BR7090"/>
      <c r="BS7090"/>
      <c r="BT7090"/>
      <c r="BU7090"/>
      <c r="BV7090"/>
      <c r="BW7090"/>
      <c r="BX7090"/>
      <c r="BY7090"/>
      <c r="BZ7090"/>
      <c r="CA7090"/>
      <c r="CB7090"/>
      <c r="CC7090"/>
      <c r="CD7090"/>
      <c r="CE7090"/>
      <c r="CF7090"/>
      <c r="CG7090"/>
      <c r="CH7090"/>
      <c r="CI7090"/>
      <c r="CJ7090"/>
      <c r="CK7090"/>
      <c r="CL7090"/>
      <c r="CM7090"/>
      <c r="CN7090"/>
      <c r="CO7090"/>
      <c r="CP7090"/>
      <c r="CQ7090"/>
      <c r="CR7090"/>
      <c r="CS7090"/>
      <c r="CT7090"/>
      <c r="CU7090"/>
      <c r="CV7090"/>
    </row>
    <row r="7091" spans="10:100" x14ac:dyDescent="0.25">
      <c r="J7091"/>
      <c r="K7091"/>
      <c r="L7091"/>
      <c r="M7091"/>
      <c r="N7091"/>
      <c r="O7091"/>
      <c r="P7091"/>
      <c r="Q7091"/>
      <c r="R7091"/>
      <c r="S7091"/>
      <c r="T7091"/>
      <c r="U7091"/>
      <c r="V7091"/>
      <c r="W7091"/>
      <c r="X7091"/>
      <c r="Y7091"/>
      <c r="Z7091"/>
      <c r="AA7091"/>
      <c r="AB7091"/>
      <c r="AC7091"/>
      <c r="AD7091"/>
      <c r="AE7091"/>
      <c r="AF7091"/>
      <c r="AG7091"/>
      <c r="AH7091"/>
      <c r="AI7091"/>
      <c r="AJ7091"/>
      <c r="AK7091"/>
      <c r="AL7091"/>
      <c r="AM7091"/>
      <c r="AN7091"/>
      <c r="AO7091"/>
      <c r="AP7091"/>
      <c r="AQ7091"/>
      <c r="AR7091"/>
      <c r="AS7091"/>
      <c r="AT7091"/>
      <c r="AU7091"/>
      <c r="AV7091"/>
      <c r="AW7091"/>
      <c r="AX7091"/>
      <c r="AY7091"/>
      <c r="AZ7091"/>
      <c r="BA7091"/>
      <c r="BB7091"/>
      <c r="BC7091"/>
      <c r="BD7091"/>
      <c r="BE7091"/>
      <c r="BF7091"/>
      <c r="BG7091"/>
      <c r="BH7091"/>
      <c r="BI7091"/>
      <c r="BJ7091"/>
      <c r="BK7091"/>
      <c r="BL7091"/>
      <c r="BM7091"/>
      <c r="BN7091"/>
      <c r="BO7091"/>
      <c r="BP7091"/>
      <c r="BQ7091"/>
      <c r="BR7091"/>
      <c r="BS7091"/>
      <c r="BT7091"/>
      <c r="BU7091"/>
      <c r="BV7091"/>
      <c r="BW7091"/>
      <c r="BX7091"/>
      <c r="BY7091"/>
      <c r="BZ7091"/>
      <c r="CA7091"/>
      <c r="CB7091"/>
      <c r="CC7091"/>
      <c r="CD7091"/>
      <c r="CE7091"/>
      <c r="CF7091"/>
      <c r="CG7091"/>
      <c r="CH7091"/>
      <c r="CI7091"/>
      <c r="CJ7091"/>
      <c r="CK7091"/>
      <c r="CL7091"/>
      <c r="CM7091"/>
      <c r="CN7091"/>
      <c r="CO7091"/>
      <c r="CP7091"/>
      <c r="CQ7091"/>
      <c r="CR7091"/>
      <c r="CS7091"/>
      <c r="CT7091"/>
      <c r="CU7091"/>
      <c r="CV7091"/>
    </row>
    <row r="7092" spans="10:100" x14ac:dyDescent="0.25">
      <c r="J7092"/>
      <c r="K7092"/>
      <c r="L7092"/>
      <c r="M7092"/>
      <c r="N7092"/>
      <c r="O7092"/>
      <c r="P7092"/>
      <c r="Q7092"/>
      <c r="R7092"/>
      <c r="S7092"/>
      <c r="T7092"/>
      <c r="U7092"/>
      <c r="V7092"/>
      <c r="W7092"/>
      <c r="X7092"/>
      <c r="Y7092"/>
      <c r="Z7092"/>
      <c r="AA7092"/>
      <c r="AB7092"/>
      <c r="AC7092"/>
      <c r="AD7092"/>
      <c r="AE7092"/>
      <c r="AF7092"/>
      <c r="AG7092"/>
      <c r="AH7092"/>
      <c r="AI7092"/>
      <c r="AJ7092"/>
      <c r="AK7092"/>
      <c r="AL7092"/>
      <c r="AM7092"/>
      <c r="AN7092"/>
      <c r="AO7092"/>
      <c r="AP7092"/>
      <c r="AQ7092"/>
      <c r="AR7092"/>
      <c r="AS7092"/>
      <c r="AT7092"/>
      <c r="AU7092"/>
      <c r="AV7092"/>
      <c r="AW7092"/>
      <c r="AX7092"/>
      <c r="AY7092"/>
      <c r="AZ7092"/>
      <c r="BA7092"/>
      <c r="BB7092"/>
      <c r="BC7092"/>
      <c r="BD7092"/>
      <c r="BE7092"/>
      <c r="BF7092"/>
      <c r="BG7092"/>
      <c r="BH7092"/>
      <c r="BI7092"/>
      <c r="BJ7092"/>
      <c r="BK7092"/>
      <c r="BL7092"/>
      <c r="BM7092"/>
      <c r="BN7092"/>
      <c r="BO7092"/>
      <c r="BP7092"/>
      <c r="BQ7092"/>
      <c r="BR7092"/>
      <c r="BS7092"/>
      <c r="BT7092"/>
      <c r="BU7092"/>
      <c r="BV7092"/>
      <c r="BW7092"/>
      <c r="BX7092"/>
      <c r="BY7092"/>
      <c r="BZ7092"/>
      <c r="CA7092"/>
      <c r="CB7092"/>
      <c r="CC7092"/>
      <c r="CD7092"/>
      <c r="CE7092"/>
      <c r="CF7092"/>
      <c r="CG7092"/>
      <c r="CH7092"/>
      <c r="CI7092"/>
      <c r="CJ7092"/>
      <c r="CK7092"/>
      <c r="CL7092"/>
      <c r="CM7092"/>
      <c r="CN7092"/>
      <c r="CO7092"/>
      <c r="CP7092"/>
      <c r="CQ7092"/>
      <c r="CR7092"/>
      <c r="CS7092"/>
      <c r="CT7092"/>
      <c r="CU7092"/>
      <c r="CV7092"/>
    </row>
    <row r="7093" spans="10:100" x14ac:dyDescent="0.25">
      <c r="J7093"/>
      <c r="K7093"/>
      <c r="L7093"/>
      <c r="M7093"/>
      <c r="N7093"/>
      <c r="O7093"/>
      <c r="P7093"/>
      <c r="Q7093"/>
      <c r="R7093"/>
      <c r="S7093"/>
      <c r="T7093"/>
      <c r="U7093"/>
      <c r="V7093"/>
      <c r="W7093"/>
      <c r="X7093"/>
      <c r="Y7093"/>
      <c r="Z7093"/>
      <c r="AA7093"/>
      <c r="AB7093"/>
      <c r="AC7093"/>
      <c r="AD7093"/>
      <c r="AE7093"/>
      <c r="AF7093"/>
      <c r="AG7093"/>
      <c r="AH7093"/>
      <c r="AI7093"/>
      <c r="AJ7093"/>
      <c r="AK7093"/>
      <c r="AL7093"/>
      <c r="AM7093"/>
      <c r="AN7093"/>
      <c r="AO7093"/>
      <c r="AP7093"/>
      <c r="AQ7093"/>
      <c r="AR7093"/>
      <c r="AS7093"/>
      <c r="AT7093"/>
      <c r="AU7093"/>
      <c r="AV7093"/>
      <c r="AW7093"/>
      <c r="AX7093"/>
      <c r="AY7093"/>
      <c r="AZ7093"/>
      <c r="BA7093"/>
      <c r="BB7093"/>
      <c r="BC7093"/>
      <c r="BD7093"/>
      <c r="BE7093"/>
      <c r="BF7093"/>
      <c r="BG7093"/>
      <c r="BH7093"/>
      <c r="BI7093"/>
      <c r="BJ7093"/>
      <c r="BK7093"/>
      <c r="BL7093"/>
      <c r="BM7093"/>
      <c r="BN7093"/>
      <c r="BO7093"/>
      <c r="BP7093"/>
      <c r="BQ7093"/>
      <c r="BR7093"/>
      <c r="BS7093"/>
      <c r="BT7093"/>
      <c r="BU7093"/>
      <c r="BV7093"/>
      <c r="BW7093"/>
      <c r="BX7093"/>
      <c r="BY7093"/>
      <c r="BZ7093"/>
      <c r="CA7093"/>
      <c r="CB7093"/>
      <c r="CC7093"/>
      <c r="CD7093"/>
      <c r="CE7093"/>
      <c r="CF7093"/>
      <c r="CG7093"/>
      <c r="CH7093"/>
      <c r="CI7093"/>
      <c r="CJ7093"/>
      <c r="CK7093"/>
      <c r="CL7093"/>
      <c r="CM7093"/>
      <c r="CN7093"/>
      <c r="CO7093"/>
      <c r="CP7093"/>
      <c r="CQ7093"/>
      <c r="CR7093"/>
      <c r="CS7093"/>
      <c r="CT7093"/>
      <c r="CU7093"/>
      <c r="CV7093"/>
    </row>
    <row r="7094" spans="10:100" x14ac:dyDescent="0.25">
      <c r="J7094"/>
      <c r="K7094"/>
      <c r="L7094"/>
      <c r="M7094"/>
      <c r="N7094"/>
      <c r="O7094"/>
      <c r="P7094"/>
      <c r="Q7094"/>
      <c r="R7094"/>
      <c r="S7094"/>
      <c r="T7094"/>
      <c r="U7094"/>
      <c r="V7094"/>
      <c r="W7094"/>
      <c r="X7094"/>
      <c r="Y7094"/>
      <c r="Z7094"/>
      <c r="AA7094"/>
      <c r="AB7094"/>
      <c r="AC7094"/>
      <c r="AD7094"/>
      <c r="AE7094"/>
      <c r="AF7094"/>
      <c r="AG7094"/>
      <c r="AH7094"/>
      <c r="AI7094"/>
      <c r="AJ7094"/>
      <c r="AK7094"/>
      <c r="AL7094"/>
      <c r="AM7094"/>
      <c r="AN7094"/>
      <c r="AO7094"/>
      <c r="AP7094"/>
      <c r="AQ7094"/>
      <c r="AR7094"/>
      <c r="AS7094"/>
      <c r="AT7094"/>
      <c r="AU7094"/>
      <c r="AV7094"/>
      <c r="AW7094"/>
      <c r="AX7094"/>
      <c r="AY7094"/>
      <c r="AZ7094"/>
      <c r="BA7094"/>
      <c r="BB7094"/>
      <c r="BC7094"/>
      <c r="BD7094"/>
      <c r="BE7094"/>
      <c r="BF7094"/>
      <c r="BG7094"/>
      <c r="BH7094"/>
      <c r="BI7094"/>
      <c r="BJ7094"/>
      <c r="BK7094"/>
      <c r="BL7094"/>
      <c r="BM7094"/>
      <c r="BN7094"/>
      <c r="BO7094"/>
      <c r="BP7094"/>
      <c r="BQ7094"/>
      <c r="BR7094"/>
      <c r="BS7094"/>
      <c r="BT7094"/>
      <c r="BU7094"/>
      <c r="BV7094"/>
      <c r="BW7094"/>
      <c r="BX7094"/>
      <c r="BY7094"/>
      <c r="BZ7094"/>
      <c r="CA7094"/>
      <c r="CB7094"/>
      <c r="CC7094"/>
      <c r="CD7094"/>
      <c r="CE7094"/>
      <c r="CF7094"/>
      <c r="CG7094"/>
      <c r="CH7094"/>
      <c r="CI7094"/>
      <c r="CJ7094"/>
      <c r="CK7094"/>
      <c r="CL7094"/>
      <c r="CM7094"/>
      <c r="CN7094"/>
      <c r="CO7094"/>
      <c r="CP7094"/>
      <c r="CQ7094"/>
      <c r="CR7094"/>
      <c r="CS7094"/>
      <c r="CT7094"/>
      <c r="CU7094"/>
      <c r="CV7094"/>
    </row>
    <row r="7095" spans="10:100" x14ac:dyDescent="0.25">
      <c r="J7095"/>
      <c r="K7095"/>
      <c r="L7095"/>
      <c r="M7095"/>
      <c r="N7095"/>
      <c r="O7095"/>
      <c r="P7095"/>
      <c r="Q7095"/>
      <c r="R7095"/>
      <c r="S7095"/>
      <c r="T7095"/>
      <c r="U7095"/>
      <c r="V7095"/>
      <c r="W7095"/>
      <c r="X7095"/>
      <c r="Y7095"/>
      <c r="Z7095"/>
      <c r="AA7095"/>
      <c r="AB7095"/>
      <c r="AC7095"/>
      <c r="AD7095"/>
      <c r="AE7095"/>
      <c r="AF7095"/>
      <c r="AG7095"/>
      <c r="AH7095"/>
      <c r="AI7095"/>
      <c r="AJ7095"/>
      <c r="AK7095"/>
      <c r="AL7095"/>
      <c r="AM7095"/>
      <c r="AN7095"/>
      <c r="AO7095"/>
      <c r="AP7095"/>
      <c r="AQ7095"/>
      <c r="AR7095"/>
      <c r="AS7095"/>
      <c r="AT7095"/>
      <c r="AU7095"/>
      <c r="AV7095"/>
      <c r="AW7095"/>
      <c r="AX7095"/>
      <c r="AY7095"/>
      <c r="AZ7095"/>
      <c r="BA7095"/>
      <c r="BB7095"/>
      <c r="BC7095"/>
      <c r="BD7095"/>
      <c r="BE7095"/>
      <c r="BF7095"/>
      <c r="BG7095"/>
      <c r="BH7095"/>
      <c r="BI7095"/>
      <c r="BJ7095"/>
      <c r="BK7095"/>
      <c r="BL7095"/>
      <c r="BM7095"/>
      <c r="BN7095"/>
      <c r="BO7095"/>
      <c r="BP7095"/>
      <c r="BQ7095"/>
      <c r="BR7095"/>
      <c r="BS7095"/>
      <c r="BT7095"/>
      <c r="BU7095"/>
      <c r="BV7095"/>
      <c r="BW7095"/>
      <c r="BX7095"/>
      <c r="BY7095"/>
      <c r="BZ7095"/>
      <c r="CA7095"/>
      <c r="CB7095"/>
      <c r="CC7095"/>
      <c r="CD7095"/>
      <c r="CE7095"/>
      <c r="CF7095"/>
      <c r="CG7095"/>
      <c r="CH7095"/>
      <c r="CI7095"/>
      <c r="CJ7095"/>
      <c r="CK7095"/>
      <c r="CL7095"/>
      <c r="CM7095"/>
      <c r="CN7095"/>
      <c r="CO7095"/>
      <c r="CP7095"/>
      <c r="CQ7095"/>
      <c r="CR7095"/>
      <c r="CS7095"/>
      <c r="CT7095"/>
      <c r="CU7095"/>
      <c r="CV7095"/>
    </row>
    <row r="7096" spans="10:100" x14ac:dyDescent="0.25">
      <c r="J7096"/>
      <c r="K7096"/>
      <c r="L7096"/>
      <c r="M7096"/>
      <c r="N7096"/>
      <c r="O7096"/>
      <c r="P7096"/>
      <c r="Q7096"/>
      <c r="R7096"/>
      <c r="S7096"/>
      <c r="T7096"/>
      <c r="U7096"/>
      <c r="V7096"/>
      <c r="W7096"/>
      <c r="X7096"/>
      <c r="Y7096"/>
      <c r="Z7096"/>
      <c r="AA7096"/>
      <c r="AB7096"/>
      <c r="AC7096"/>
      <c r="AD7096"/>
      <c r="AE7096"/>
      <c r="AF7096"/>
      <c r="AG7096"/>
      <c r="AH7096"/>
      <c r="AI7096"/>
      <c r="AJ7096"/>
      <c r="AK7096"/>
      <c r="AL7096"/>
      <c r="AM7096"/>
      <c r="AN7096"/>
      <c r="AO7096"/>
      <c r="AP7096"/>
      <c r="AQ7096"/>
      <c r="AR7096"/>
      <c r="AS7096"/>
      <c r="AT7096"/>
      <c r="AU7096"/>
      <c r="AV7096"/>
      <c r="AW7096"/>
      <c r="AX7096"/>
      <c r="AY7096"/>
      <c r="AZ7096"/>
      <c r="BA7096"/>
      <c r="BB7096"/>
      <c r="BC7096"/>
      <c r="BD7096"/>
      <c r="BE7096"/>
      <c r="BF7096"/>
      <c r="BG7096"/>
      <c r="BH7096"/>
      <c r="BI7096"/>
      <c r="BJ7096"/>
      <c r="BK7096"/>
      <c r="BL7096"/>
      <c r="BM7096"/>
      <c r="BN7096"/>
      <c r="BO7096"/>
      <c r="BP7096"/>
      <c r="BQ7096"/>
      <c r="BR7096"/>
      <c r="BS7096"/>
      <c r="BT7096"/>
      <c r="BU7096"/>
      <c r="BV7096"/>
      <c r="BW7096"/>
      <c r="BX7096"/>
      <c r="BY7096"/>
      <c r="BZ7096"/>
      <c r="CA7096"/>
      <c r="CB7096"/>
      <c r="CC7096"/>
      <c r="CD7096"/>
      <c r="CE7096"/>
      <c r="CF7096"/>
      <c r="CG7096"/>
      <c r="CH7096"/>
      <c r="CI7096"/>
      <c r="CJ7096"/>
      <c r="CK7096"/>
      <c r="CL7096"/>
      <c r="CM7096"/>
      <c r="CN7096"/>
      <c r="CO7096"/>
      <c r="CP7096"/>
      <c r="CQ7096"/>
      <c r="CR7096"/>
      <c r="CS7096"/>
      <c r="CT7096"/>
      <c r="CU7096"/>
      <c r="CV7096"/>
    </row>
    <row r="7097" spans="10:100" x14ac:dyDescent="0.25">
      <c r="J7097"/>
      <c r="K7097"/>
      <c r="L7097"/>
      <c r="M7097"/>
      <c r="N7097"/>
      <c r="O7097"/>
      <c r="P7097"/>
      <c r="Q7097"/>
      <c r="R7097"/>
      <c r="S7097"/>
      <c r="T7097"/>
      <c r="U7097"/>
      <c r="V7097"/>
      <c r="W7097"/>
      <c r="X7097"/>
      <c r="Y7097"/>
      <c r="Z7097"/>
      <c r="AA7097"/>
      <c r="AB7097"/>
      <c r="AC7097"/>
      <c r="AD7097"/>
      <c r="AE7097"/>
      <c r="AF7097"/>
      <c r="AG7097"/>
      <c r="AH7097"/>
      <c r="AI7097"/>
      <c r="AJ7097"/>
      <c r="AK7097"/>
      <c r="AL7097"/>
      <c r="AM7097"/>
      <c r="AN7097"/>
      <c r="AO7097"/>
      <c r="AP7097"/>
      <c r="AQ7097"/>
      <c r="AR7097"/>
      <c r="AS7097"/>
      <c r="AT7097"/>
      <c r="AU7097"/>
      <c r="AV7097"/>
      <c r="AW7097"/>
      <c r="AX7097"/>
      <c r="AY7097"/>
      <c r="AZ7097"/>
      <c r="BA7097"/>
      <c r="BB7097"/>
      <c r="BC7097"/>
      <c r="BD7097"/>
      <c r="BE7097"/>
      <c r="BF7097"/>
      <c r="BG7097"/>
      <c r="BH7097"/>
      <c r="BI7097"/>
      <c r="BJ7097"/>
      <c r="BK7097"/>
      <c r="BL7097"/>
      <c r="BM7097"/>
      <c r="BN7097"/>
      <c r="BO7097"/>
      <c r="BP7097"/>
      <c r="BQ7097"/>
      <c r="BR7097"/>
      <c r="BS7097"/>
      <c r="BT7097"/>
      <c r="BU7097"/>
      <c r="BV7097"/>
      <c r="BW7097"/>
      <c r="BX7097"/>
      <c r="BY7097"/>
      <c r="BZ7097"/>
      <c r="CA7097"/>
      <c r="CB7097"/>
      <c r="CC7097"/>
      <c r="CD7097"/>
      <c r="CE7097"/>
      <c r="CF7097"/>
      <c r="CG7097"/>
      <c r="CH7097"/>
      <c r="CI7097"/>
      <c r="CJ7097"/>
      <c r="CK7097"/>
      <c r="CL7097"/>
      <c r="CM7097"/>
      <c r="CN7097"/>
      <c r="CO7097"/>
      <c r="CP7097"/>
      <c r="CQ7097"/>
      <c r="CR7097"/>
      <c r="CS7097"/>
      <c r="CT7097"/>
      <c r="CU7097"/>
      <c r="CV7097"/>
    </row>
    <row r="7098" spans="10:100" x14ac:dyDescent="0.25">
      <c r="J7098"/>
      <c r="K7098"/>
      <c r="L7098"/>
      <c r="M7098"/>
      <c r="N7098"/>
      <c r="O7098"/>
      <c r="P7098"/>
      <c r="Q7098"/>
      <c r="R7098"/>
      <c r="S7098"/>
      <c r="T7098"/>
      <c r="U7098"/>
      <c r="V7098"/>
      <c r="W7098"/>
      <c r="X7098"/>
      <c r="Y7098"/>
      <c r="Z7098"/>
      <c r="AA7098"/>
      <c r="AB7098"/>
      <c r="AC7098"/>
      <c r="AD7098"/>
      <c r="AE7098"/>
      <c r="AF7098"/>
      <c r="AG7098"/>
      <c r="AH7098"/>
      <c r="AI7098"/>
      <c r="AJ7098"/>
      <c r="AK7098"/>
      <c r="AL7098"/>
      <c r="AM7098"/>
      <c r="AN7098"/>
      <c r="AO7098"/>
      <c r="AP7098"/>
      <c r="AQ7098"/>
      <c r="AR7098"/>
      <c r="AS7098"/>
      <c r="AT7098"/>
      <c r="AU7098"/>
      <c r="AV7098"/>
      <c r="AW7098"/>
      <c r="AX7098"/>
      <c r="AY7098"/>
      <c r="AZ7098"/>
      <c r="BA7098"/>
      <c r="BB7098"/>
      <c r="BC7098"/>
      <c r="BD7098"/>
      <c r="BE7098"/>
      <c r="BF7098"/>
      <c r="BG7098"/>
      <c r="BH7098"/>
      <c r="BI7098"/>
      <c r="BJ7098"/>
      <c r="BK7098"/>
      <c r="BL7098"/>
      <c r="BM7098"/>
      <c r="BN7098"/>
      <c r="BO7098"/>
      <c r="BP7098"/>
      <c r="BQ7098"/>
      <c r="BR7098"/>
      <c r="BS7098"/>
      <c r="BT7098"/>
      <c r="BU7098"/>
      <c r="BV7098"/>
      <c r="BW7098"/>
      <c r="BX7098"/>
      <c r="BY7098"/>
      <c r="BZ7098"/>
      <c r="CA7098"/>
      <c r="CB7098"/>
      <c r="CC7098"/>
      <c r="CD7098"/>
      <c r="CE7098"/>
      <c r="CF7098"/>
      <c r="CG7098"/>
      <c r="CH7098"/>
      <c r="CI7098"/>
      <c r="CJ7098"/>
      <c r="CK7098"/>
      <c r="CL7098"/>
      <c r="CM7098"/>
      <c r="CN7098"/>
      <c r="CO7098"/>
      <c r="CP7098"/>
      <c r="CQ7098"/>
      <c r="CR7098"/>
      <c r="CS7098"/>
      <c r="CT7098"/>
      <c r="CU7098"/>
      <c r="CV7098"/>
    </row>
    <row r="7099" spans="10:100" x14ac:dyDescent="0.25">
      <c r="J7099"/>
      <c r="K7099"/>
      <c r="L7099"/>
      <c r="M7099"/>
      <c r="N7099"/>
      <c r="O7099"/>
      <c r="P7099"/>
      <c r="Q7099"/>
      <c r="R7099"/>
      <c r="S7099"/>
      <c r="T7099"/>
      <c r="U7099"/>
      <c r="V7099"/>
      <c r="W7099"/>
      <c r="X7099"/>
      <c r="Y7099"/>
      <c r="Z7099"/>
      <c r="AA7099"/>
      <c r="AB7099"/>
      <c r="AC7099"/>
      <c r="AD7099"/>
      <c r="AE7099"/>
      <c r="AF7099"/>
      <c r="AG7099"/>
      <c r="AH7099"/>
      <c r="AI7099"/>
      <c r="AJ7099"/>
      <c r="AK7099"/>
      <c r="AL7099"/>
      <c r="AM7099"/>
      <c r="AN7099"/>
      <c r="AO7099"/>
      <c r="AP7099"/>
      <c r="AQ7099"/>
      <c r="AR7099"/>
      <c r="AS7099"/>
      <c r="AT7099"/>
      <c r="AU7099"/>
      <c r="AV7099"/>
      <c r="AW7099"/>
      <c r="AX7099"/>
      <c r="AY7099"/>
      <c r="AZ7099"/>
      <c r="BA7099"/>
      <c r="BB7099"/>
      <c r="BC7099"/>
      <c r="BD7099"/>
      <c r="BE7099"/>
      <c r="BF7099"/>
      <c r="BG7099"/>
      <c r="BH7099"/>
      <c r="BI7099"/>
      <c r="BJ7099"/>
      <c r="BK7099"/>
      <c r="BL7099"/>
      <c r="BM7099"/>
      <c r="BN7099"/>
      <c r="BO7099"/>
      <c r="BP7099"/>
      <c r="BQ7099"/>
      <c r="BR7099"/>
      <c r="BS7099"/>
      <c r="BT7099"/>
      <c r="BU7099"/>
      <c r="BV7099"/>
      <c r="BW7099"/>
      <c r="BX7099"/>
      <c r="BY7099"/>
      <c r="BZ7099"/>
      <c r="CA7099"/>
      <c r="CB7099"/>
      <c r="CC7099"/>
      <c r="CD7099"/>
      <c r="CE7099"/>
      <c r="CF7099"/>
      <c r="CG7099"/>
      <c r="CH7099"/>
      <c r="CI7099"/>
      <c r="CJ7099"/>
      <c r="CK7099"/>
      <c r="CL7099"/>
      <c r="CM7099"/>
      <c r="CN7099"/>
      <c r="CO7099"/>
      <c r="CP7099"/>
      <c r="CQ7099"/>
      <c r="CR7099"/>
      <c r="CS7099"/>
      <c r="CT7099"/>
      <c r="CU7099"/>
      <c r="CV7099"/>
    </row>
    <row r="7100" spans="10:100" x14ac:dyDescent="0.25">
      <c r="J7100"/>
      <c r="K7100"/>
      <c r="L7100"/>
      <c r="M7100"/>
      <c r="N7100"/>
      <c r="O7100"/>
      <c r="P7100"/>
      <c r="Q7100"/>
      <c r="R7100"/>
      <c r="S7100"/>
      <c r="T7100"/>
      <c r="U7100"/>
      <c r="V7100"/>
      <c r="W7100"/>
      <c r="X7100"/>
      <c r="Y7100"/>
      <c r="Z7100"/>
      <c r="AA7100"/>
      <c r="AB7100"/>
      <c r="AC7100"/>
      <c r="AD7100"/>
      <c r="AE7100"/>
      <c r="AF7100"/>
      <c r="AG7100"/>
      <c r="AH7100"/>
      <c r="AI7100"/>
      <c r="AJ7100"/>
      <c r="AK7100"/>
      <c r="AL7100"/>
      <c r="AM7100"/>
      <c r="AN7100"/>
      <c r="AO7100"/>
      <c r="AP7100"/>
      <c r="AQ7100"/>
      <c r="AR7100"/>
      <c r="AS7100"/>
      <c r="AT7100"/>
      <c r="AU7100"/>
      <c r="AV7100"/>
      <c r="AW7100"/>
      <c r="AX7100"/>
      <c r="AY7100"/>
      <c r="AZ7100"/>
      <c r="BA7100"/>
      <c r="BB7100"/>
      <c r="BC7100"/>
      <c r="BD7100"/>
      <c r="BE7100"/>
      <c r="BF7100"/>
      <c r="BG7100"/>
      <c r="BH7100"/>
      <c r="BI7100"/>
      <c r="BJ7100"/>
      <c r="BK7100"/>
      <c r="BL7100"/>
      <c r="BM7100"/>
      <c r="BN7100"/>
      <c r="BO7100"/>
      <c r="BP7100"/>
      <c r="BQ7100"/>
      <c r="BR7100"/>
      <c r="BS7100"/>
      <c r="BT7100"/>
      <c r="BU7100"/>
      <c r="BV7100"/>
      <c r="BW7100"/>
      <c r="BX7100"/>
      <c r="BY7100"/>
      <c r="BZ7100"/>
      <c r="CA7100"/>
      <c r="CB7100"/>
      <c r="CC7100"/>
      <c r="CD7100"/>
      <c r="CE7100"/>
      <c r="CF7100"/>
      <c r="CG7100"/>
      <c r="CH7100"/>
      <c r="CI7100"/>
      <c r="CJ7100"/>
      <c r="CK7100"/>
      <c r="CL7100"/>
      <c r="CM7100"/>
      <c r="CN7100"/>
      <c r="CO7100"/>
      <c r="CP7100"/>
      <c r="CQ7100"/>
      <c r="CR7100"/>
      <c r="CS7100"/>
      <c r="CT7100"/>
      <c r="CU7100"/>
      <c r="CV7100"/>
    </row>
    <row r="7101" spans="10:100" x14ac:dyDescent="0.25">
      <c r="J7101"/>
      <c r="K7101"/>
      <c r="L7101"/>
      <c r="M7101"/>
      <c r="N7101"/>
      <c r="O7101"/>
      <c r="P7101"/>
      <c r="Q7101"/>
      <c r="R7101"/>
      <c r="S7101"/>
      <c r="T7101"/>
      <c r="U7101"/>
      <c r="V7101"/>
      <c r="W7101"/>
      <c r="X7101"/>
      <c r="Y7101"/>
      <c r="Z7101"/>
      <c r="AA7101"/>
      <c r="AB7101"/>
      <c r="AC7101"/>
      <c r="AD7101"/>
      <c r="AE7101"/>
      <c r="AF7101"/>
      <c r="AG7101"/>
      <c r="AH7101"/>
      <c r="AI7101"/>
      <c r="AJ7101"/>
      <c r="AK7101"/>
      <c r="AL7101"/>
      <c r="AM7101"/>
      <c r="AN7101"/>
      <c r="AO7101"/>
      <c r="AP7101"/>
      <c r="AQ7101"/>
      <c r="AR7101"/>
      <c r="AS7101"/>
      <c r="AT7101"/>
      <c r="AU7101"/>
      <c r="AV7101"/>
      <c r="AW7101"/>
      <c r="AX7101"/>
      <c r="AY7101"/>
      <c r="AZ7101"/>
      <c r="BA7101"/>
      <c r="BB7101"/>
      <c r="BC7101"/>
      <c r="BD7101"/>
      <c r="BE7101"/>
      <c r="BF7101"/>
      <c r="BG7101"/>
      <c r="BH7101"/>
      <c r="BI7101"/>
      <c r="BJ7101"/>
      <c r="BK7101"/>
      <c r="BL7101"/>
      <c r="BM7101"/>
      <c r="BN7101"/>
      <c r="BO7101"/>
      <c r="BP7101"/>
      <c r="BQ7101"/>
      <c r="BR7101"/>
      <c r="BS7101"/>
      <c r="BT7101"/>
      <c r="BU7101"/>
      <c r="BV7101"/>
      <c r="BW7101"/>
      <c r="BX7101"/>
      <c r="BY7101"/>
      <c r="BZ7101"/>
      <c r="CA7101"/>
      <c r="CB7101"/>
      <c r="CC7101"/>
      <c r="CD7101"/>
      <c r="CE7101"/>
      <c r="CF7101"/>
      <c r="CG7101"/>
      <c r="CH7101"/>
      <c r="CI7101"/>
      <c r="CJ7101"/>
      <c r="CK7101"/>
      <c r="CL7101"/>
      <c r="CM7101"/>
      <c r="CN7101"/>
      <c r="CO7101"/>
      <c r="CP7101"/>
      <c r="CQ7101"/>
      <c r="CR7101"/>
      <c r="CS7101"/>
      <c r="CT7101"/>
      <c r="CU7101"/>
      <c r="CV7101"/>
    </row>
    <row r="7102" spans="10:100" x14ac:dyDescent="0.25">
      <c r="J7102"/>
      <c r="K7102"/>
      <c r="L7102"/>
      <c r="M7102"/>
      <c r="N7102"/>
      <c r="O7102"/>
      <c r="P7102"/>
      <c r="Q7102"/>
      <c r="R7102"/>
      <c r="S7102"/>
      <c r="T7102"/>
      <c r="U7102"/>
      <c r="V7102"/>
      <c r="W7102"/>
      <c r="X7102"/>
      <c r="Y7102"/>
      <c r="Z7102"/>
      <c r="AA7102"/>
      <c r="AB7102"/>
      <c r="AC7102"/>
      <c r="AD7102"/>
      <c r="AE7102"/>
      <c r="AF7102"/>
      <c r="AG7102"/>
      <c r="AH7102"/>
      <c r="AI7102"/>
      <c r="AJ7102"/>
      <c r="AK7102"/>
      <c r="AL7102"/>
      <c r="AM7102"/>
      <c r="AN7102"/>
      <c r="AO7102"/>
      <c r="AP7102"/>
      <c r="AQ7102"/>
      <c r="AR7102"/>
      <c r="AS7102"/>
      <c r="AT7102"/>
      <c r="AU7102"/>
      <c r="AV7102"/>
      <c r="AW7102"/>
      <c r="AX7102"/>
      <c r="AY7102"/>
      <c r="AZ7102"/>
      <c r="BA7102"/>
      <c r="BB7102"/>
      <c r="BC7102"/>
      <c r="BD7102"/>
      <c r="BE7102"/>
      <c r="BF7102"/>
      <c r="BG7102"/>
      <c r="BH7102"/>
      <c r="BI7102"/>
      <c r="BJ7102"/>
      <c r="BK7102"/>
      <c r="BL7102"/>
      <c r="BM7102"/>
      <c r="BN7102"/>
      <c r="BO7102"/>
      <c r="BP7102"/>
      <c r="BQ7102"/>
      <c r="BR7102"/>
      <c r="BS7102"/>
      <c r="BT7102"/>
      <c r="BU7102"/>
      <c r="BV7102"/>
      <c r="BW7102"/>
      <c r="BX7102"/>
      <c r="BY7102"/>
      <c r="BZ7102"/>
      <c r="CA7102"/>
      <c r="CB7102"/>
      <c r="CC7102"/>
      <c r="CD7102"/>
      <c r="CE7102"/>
      <c r="CF7102"/>
      <c r="CG7102"/>
      <c r="CH7102"/>
      <c r="CI7102"/>
      <c r="CJ7102"/>
      <c r="CK7102"/>
      <c r="CL7102"/>
      <c r="CM7102"/>
      <c r="CN7102"/>
      <c r="CO7102"/>
      <c r="CP7102"/>
      <c r="CQ7102"/>
      <c r="CR7102"/>
      <c r="CS7102"/>
      <c r="CT7102"/>
      <c r="CU7102"/>
      <c r="CV7102"/>
    </row>
    <row r="7103" spans="10:100" x14ac:dyDescent="0.25">
      <c r="J7103"/>
      <c r="K7103"/>
      <c r="L7103"/>
      <c r="M7103"/>
      <c r="N7103"/>
      <c r="O7103"/>
      <c r="P7103"/>
      <c r="Q7103"/>
      <c r="R7103"/>
      <c r="S7103"/>
      <c r="T7103"/>
      <c r="U7103"/>
      <c r="V7103"/>
      <c r="W7103"/>
      <c r="X7103"/>
      <c r="Y7103"/>
      <c r="Z7103"/>
      <c r="AA7103"/>
      <c r="AB7103"/>
      <c r="AC7103"/>
      <c r="AD7103"/>
      <c r="AE7103"/>
      <c r="AF7103"/>
      <c r="AG7103"/>
      <c r="AH7103"/>
      <c r="AI7103"/>
      <c r="AJ7103"/>
      <c r="AK7103"/>
      <c r="AL7103"/>
      <c r="AM7103"/>
      <c r="AN7103"/>
      <c r="AO7103"/>
      <c r="AP7103"/>
      <c r="AQ7103"/>
      <c r="AR7103"/>
      <c r="AS7103"/>
      <c r="AT7103"/>
      <c r="AU7103"/>
      <c r="AV7103"/>
      <c r="AW7103"/>
      <c r="AX7103"/>
      <c r="AY7103"/>
      <c r="AZ7103"/>
      <c r="BA7103"/>
      <c r="BB7103"/>
      <c r="BC7103"/>
      <c r="BD7103"/>
      <c r="BE7103"/>
      <c r="BF7103"/>
      <c r="BG7103"/>
      <c r="BH7103"/>
      <c r="BI7103"/>
      <c r="BJ7103"/>
      <c r="BK7103"/>
      <c r="BL7103"/>
      <c r="BM7103"/>
      <c r="BN7103"/>
      <c r="BO7103"/>
      <c r="BP7103"/>
      <c r="BQ7103"/>
      <c r="BR7103"/>
      <c r="BS7103"/>
      <c r="BT7103"/>
      <c r="BU7103"/>
      <c r="BV7103"/>
      <c r="BW7103"/>
      <c r="BX7103"/>
      <c r="BY7103"/>
      <c r="BZ7103"/>
      <c r="CA7103"/>
      <c r="CB7103"/>
      <c r="CC7103"/>
      <c r="CD7103"/>
      <c r="CE7103"/>
      <c r="CF7103"/>
      <c r="CG7103"/>
      <c r="CH7103"/>
      <c r="CI7103"/>
      <c r="CJ7103"/>
      <c r="CK7103"/>
      <c r="CL7103"/>
      <c r="CM7103"/>
      <c r="CN7103"/>
      <c r="CO7103"/>
      <c r="CP7103"/>
      <c r="CQ7103"/>
      <c r="CR7103"/>
      <c r="CS7103"/>
      <c r="CT7103"/>
      <c r="CU7103"/>
      <c r="CV7103"/>
    </row>
    <row r="7104" spans="10:100" x14ac:dyDescent="0.25">
      <c r="J7104"/>
      <c r="K7104"/>
      <c r="L7104"/>
      <c r="M7104"/>
      <c r="N7104"/>
      <c r="O7104"/>
      <c r="P7104"/>
      <c r="Q7104"/>
      <c r="R7104"/>
      <c r="S7104"/>
      <c r="T7104"/>
      <c r="U7104"/>
      <c r="V7104"/>
      <c r="W7104"/>
      <c r="X7104"/>
      <c r="Y7104"/>
      <c r="Z7104"/>
      <c r="AA7104"/>
      <c r="AB7104"/>
      <c r="AC7104"/>
      <c r="AD7104"/>
      <c r="AE7104"/>
      <c r="AF7104"/>
      <c r="AG7104"/>
      <c r="AH7104"/>
      <c r="AI7104"/>
      <c r="AJ7104"/>
      <c r="AK7104"/>
      <c r="AL7104"/>
      <c r="AM7104"/>
      <c r="AN7104"/>
      <c r="AO7104"/>
      <c r="AP7104"/>
      <c r="AQ7104"/>
      <c r="AR7104"/>
      <c r="AS7104"/>
      <c r="AT7104"/>
      <c r="AU7104"/>
      <c r="AV7104"/>
      <c r="AW7104"/>
      <c r="AX7104"/>
      <c r="AY7104"/>
      <c r="AZ7104"/>
      <c r="BA7104"/>
      <c r="BB7104"/>
      <c r="BC7104"/>
      <c r="BD7104"/>
      <c r="BE7104"/>
      <c r="BF7104"/>
      <c r="BG7104"/>
      <c r="BH7104"/>
      <c r="BI7104"/>
      <c r="BJ7104"/>
      <c r="BK7104"/>
      <c r="BL7104"/>
      <c r="BM7104"/>
      <c r="BN7104"/>
      <c r="BO7104"/>
      <c r="BP7104"/>
      <c r="BQ7104"/>
      <c r="BR7104"/>
      <c r="BS7104"/>
      <c r="BT7104"/>
      <c r="BU7104"/>
      <c r="BV7104"/>
      <c r="BW7104"/>
      <c r="BX7104"/>
      <c r="BY7104"/>
      <c r="BZ7104"/>
      <c r="CA7104"/>
      <c r="CB7104"/>
      <c r="CC7104"/>
      <c r="CD7104"/>
      <c r="CE7104"/>
      <c r="CF7104"/>
      <c r="CG7104"/>
      <c r="CH7104"/>
      <c r="CI7104"/>
      <c r="CJ7104"/>
      <c r="CK7104"/>
      <c r="CL7104"/>
      <c r="CM7104"/>
      <c r="CN7104"/>
      <c r="CO7104"/>
      <c r="CP7104"/>
      <c r="CQ7104"/>
      <c r="CR7104"/>
      <c r="CS7104"/>
      <c r="CT7104"/>
      <c r="CU7104"/>
      <c r="CV7104"/>
    </row>
    <row r="7105" spans="10:100" x14ac:dyDescent="0.25">
      <c r="J7105"/>
      <c r="K7105"/>
      <c r="L7105"/>
      <c r="M7105"/>
      <c r="N7105"/>
      <c r="O7105"/>
      <c r="P7105"/>
      <c r="Q7105"/>
      <c r="R7105"/>
      <c r="S7105"/>
      <c r="T7105"/>
      <c r="U7105"/>
      <c r="V7105"/>
      <c r="W7105"/>
      <c r="X7105"/>
      <c r="Y7105"/>
      <c r="Z7105"/>
      <c r="AA7105"/>
      <c r="AB7105"/>
      <c r="AC7105"/>
      <c r="AD7105"/>
      <c r="AE7105"/>
      <c r="AF7105"/>
      <c r="AG7105"/>
      <c r="AH7105"/>
      <c r="AI7105"/>
      <c r="AJ7105"/>
      <c r="AK7105"/>
      <c r="AL7105"/>
      <c r="AM7105"/>
      <c r="AN7105"/>
      <c r="AO7105"/>
      <c r="AP7105"/>
      <c r="AQ7105"/>
      <c r="AR7105"/>
      <c r="AS7105"/>
      <c r="AT7105"/>
      <c r="AU7105"/>
      <c r="AV7105"/>
      <c r="AW7105"/>
      <c r="AX7105"/>
      <c r="AY7105"/>
      <c r="AZ7105"/>
      <c r="BA7105"/>
      <c r="BB7105"/>
      <c r="BC7105"/>
      <c r="BD7105"/>
      <c r="BE7105"/>
      <c r="BF7105"/>
      <c r="BG7105"/>
      <c r="BH7105"/>
      <c r="BI7105"/>
      <c r="BJ7105"/>
      <c r="BK7105"/>
      <c r="BL7105"/>
      <c r="BM7105"/>
      <c r="BN7105"/>
      <c r="BO7105"/>
      <c r="BP7105"/>
      <c r="BQ7105"/>
      <c r="BR7105"/>
      <c r="BS7105"/>
      <c r="BT7105"/>
      <c r="BU7105"/>
      <c r="BV7105"/>
      <c r="BW7105"/>
      <c r="BX7105"/>
      <c r="BY7105"/>
      <c r="BZ7105"/>
      <c r="CA7105"/>
      <c r="CB7105"/>
      <c r="CC7105"/>
      <c r="CD7105"/>
      <c r="CE7105"/>
      <c r="CF7105"/>
      <c r="CG7105"/>
      <c r="CH7105"/>
      <c r="CI7105"/>
      <c r="CJ7105"/>
      <c r="CK7105"/>
      <c r="CL7105"/>
      <c r="CM7105"/>
      <c r="CN7105"/>
      <c r="CO7105"/>
      <c r="CP7105"/>
      <c r="CQ7105"/>
      <c r="CR7105"/>
      <c r="CS7105"/>
      <c r="CT7105"/>
      <c r="CU7105"/>
      <c r="CV7105"/>
    </row>
    <row r="7106" spans="10:100" x14ac:dyDescent="0.25">
      <c r="J7106"/>
      <c r="K7106"/>
      <c r="L7106"/>
      <c r="M7106"/>
      <c r="N7106"/>
      <c r="O7106"/>
      <c r="P7106"/>
      <c r="Q7106"/>
      <c r="R7106"/>
      <c r="S7106"/>
      <c r="T7106"/>
      <c r="U7106"/>
      <c r="V7106"/>
      <c r="W7106"/>
      <c r="X7106"/>
      <c r="Y7106"/>
      <c r="Z7106"/>
      <c r="AA7106"/>
      <c r="AB7106"/>
      <c r="AC7106"/>
      <c r="AD7106"/>
      <c r="AE7106"/>
      <c r="AF7106"/>
      <c r="AG7106"/>
      <c r="AH7106"/>
      <c r="AI7106"/>
      <c r="AJ7106"/>
      <c r="AK7106"/>
      <c r="AL7106"/>
      <c r="AM7106"/>
      <c r="AN7106"/>
      <c r="AO7106"/>
      <c r="AP7106"/>
      <c r="AQ7106"/>
      <c r="AR7106"/>
      <c r="AS7106"/>
      <c r="AT7106"/>
      <c r="AU7106"/>
      <c r="AV7106"/>
      <c r="AW7106"/>
      <c r="AX7106"/>
      <c r="AY7106"/>
      <c r="AZ7106"/>
      <c r="BA7106"/>
      <c r="BB7106"/>
      <c r="BC7106"/>
      <c r="BD7106"/>
      <c r="BE7106"/>
      <c r="BF7106"/>
      <c r="BG7106"/>
      <c r="BH7106"/>
      <c r="BI7106"/>
      <c r="BJ7106"/>
      <c r="BK7106"/>
      <c r="BL7106"/>
      <c r="BM7106"/>
      <c r="BN7106"/>
      <c r="BO7106"/>
      <c r="BP7106"/>
      <c r="BQ7106"/>
      <c r="BR7106"/>
      <c r="BS7106"/>
      <c r="BT7106"/>
      <c r="BU7106"/>
      <c r="BV7106"/>
      <c r="BW7106"/>
      <c r="BX7106"/>
      <c r="BY7106"/>
      <c r="BZ7106"/>
      <c r="CA7106"/>
      <c r="CB7106"/>
      <c r="CC7106"/>
      <c r="CD7106"/>
      <c r="CE7106"/>
      <c r="CF7106"/>
      <c r="CG7106"/>
      <c r="CH7106"/>
      <c r="CI7106"/>
      <c r="CJ7106"/>
      <c r="CK7106"/>
      <c r="CL7106"/>
      <c r="CM7106"/>
      <c r="CN7106"/>
      <c r="CO7106"/>
      <c r="CP7106"/>
      <c r="CQ7106"/>
      <c r="CR7106"/>
      <c r="CS7106"/>
      <c r="CT7106"/>
      <c r="CU7106"/>
      <c r="CV7106"/>
    </row>
    <row r="7107" spans="10:100" x14ac:dyDescent="0.25">
      <c r="J7107"/>
      <c r="K7107"/>
      <c r="L7107"/>
      <c r="M7107"/>
      <c r="N7107"/>
      <c r="O7107"/>
      <c r="P7107"/>
      <c r="Q7107"/>
      <c r="R7107"/>
      <c r="S7107"/>
      <c r="T7107"/>
      <c r="U7107"/>
      <c r="V7107"/>
      <c r="W7107"/>
      <c r="X7107"/>
      <c r="Y7107"/>
      <c r="Z7107"/>
      <c r="AA7107"/>
      <c r="AB7107"/>
      <c r="AC7107"/>
      <c r="AD7107"/>
      <c r="AE7107"/>
      <c r="AF7107"/>
      <c r="AG7107"/>
      <c r="AH7107"/>
      <c r="AI7107"/>
      <c r="AJ7107"/>
      <c r="AK7107"/>
      <c r="AL7107"/>
      <c r="AM7107"/>
      <c r="AN7107"/>
      <c r="AO7107"/>
      <c r="AP7107"/>
      <c r="AQ7107"/>
      <c r="AR7107"/>
      <c r="AS7107"/>
      <c r="AT7107"/>
      <c r="AU7107"/>
      <c r="AV7107"/>
      <c r="AW7107"/>
      <c r="AX7107"/>
      <c r="AY7107"/>
      <c r="AZ7107"/>
      <c r="BA7107"/>
      <c r="BB7107"/>
      <c r="BC7107"/>
      <c r="BD7107"/>
      <c r="BE7107"/>
      <c r="BF7107"/>
      <c r="BG7107"/>
      <c r="BH7107"/>
      <c r="BI7107"/>
      <c r="BJ7107"/>
      <c r="BK7107"/>
      <c r="BL7107"/>
      <c r="BM7107"/>
      <c r="BN7107"/>
      <c r="BO7107"/>
      <c r="BP7107"/>
      <c r="BQ7107"/>
      <c r="BR7107"/>
      <c r="BS7107"/>
      <c r="BT7107"/>
      <c r="BU7107"/>
      <c r="BV7107"/>
      <c r="BW7107"/>
      <c r="BX7107"/>
      <c r="BY7107"/>
      <c r="BZ7107"/>
      <c r="CA7107"/>
      <c r="CB7107"/>
      <c r="CC7107"/>
      <c r="CD7107"/>
      <c r="CE7107"/>
      <c r="CF7107"/>
      <c r="CG7107"/>
      <c r="CH7107"/>
      <c r="CI7107"/>
      <c r="CJ7107"/>
      <c r="CK7107"/>
      <c r="CL7107"/>
      <c r="CM7107"/>
      <c r="CN7107"/>
      <c r="CO7107"/>
      <c r="CP7107"/>
      <c r="CQ7107"/>
      <c r="CR7107"/>
      <c r="CS7107"/>
      <c r="CT7107"/>
      <c r="CU7107"/>
      <c r="CV7107"/>
    </row>
    <row r="7108" spans="10:100" x14ac:dyDescent="0.25">
      <c r="J7108"/>
      <c r="K7108"/>
      <c r="L7108"/>
      <c r="M7108"/>
      <c r="N7108"/>
      <c r="O7108"/>
      <c r="P7108"/>
      <c r="Q7108"/>
      <c r="R7108"/>
      <c r="S7108"/>
      <c r="T7108"/>
      <c r="U7108"/>
      <c r="V7108"/>
      <c r="W7108"/>
      <c r="X7108"/>
      <c r="Y7108"/>
      <c r="Z7108"/>
      <c r="AA7108"/>
      <c r="AB7108"/>
      <c r="AC7108"/>
      <c r="AD7108"/>
      <c r="AE7108"/>
      <c r="AF7108"/>
      <c r="AG7108"/>
      <c r="AH7108"/>
      <c r="AI7108"/>
      <c r="AJ7108"/>
      <c r="AK7108"/>
      <c r="AL7108"/>
      <c r="AM7108"/>
      <c r="AN7108"/>
      <c r="AO7108"/>
      <c r="AP7108"/>
      <c r="AQ7108"/>
      <c r="AR7108"/>
      <c r="AS7108"/>
      <c r="AT7108"/>
      <c r="AU7108"/>
      <c r="AV7108"/>
      <c r="AW7108"/>
      <c r="AX7108"/>
      <c r="AY7108"/>
      <c r="AZ7108"/>
      <c r="BA7108"/>
      <c r="BB7108"/>
      <c r="BC7108"/>
      <c r="BD7108"/>
      <c r="BE7108"/>
      <c r="BF7108"/>
      <c r="BG7108"/>
      <c r="BH7108"/>
      <c r="BI7108"/>
      <c r="BJ7108"/>
      <c r="BK7108"/>
      <c r="BL7108"/>
      <c r="BM7108"/>
      <c r="BN7108"/>
      <c r="BO7108"/>
      <c r="BP7108"/>
      <c r="BQ7108"/>
      <c r="BR7108"/>
      <c r="BS7108"/>
      <c r="BT7108"/>
      <c r="BU7108"/>
      <c r="BV7108"/>
      <c r="BW7108"/>
      <c r="BX7108"/>
      <c r="BY7108"/>
      <c r="BZ7108"/>
      <c r="CA7108"/>
      <c r="CB7108"/>
      <c r="CC7108"/>
      <c r="CD7108"/>
      <c r="CE7108"/>
      <c r="CF7108"/>
      <c r="CG7108"/>
      <c r="CH7108"/>
      <c r="CI7108"/>
      <c r="CJ7108"/>
      <c r="CK7108"/>
      <c r="CL7108"/>
      <c r="CM7108"/>
      <c r="CN7108"/>
      <c r="CO7108"/>
      <c r="CP7108"/>
      <c r="CQ7108"/>
      <c r="CR7108"/>
      <c r="CS7108"/>
      <c r="CT7108"/>
      <c r="CU7108"/>
      <c r="CV7108"/>
    </row>
    <row r="7109" spans="10:100" x14ac:dyDescent="0.25">
      <c r="J7109"/>
      <c r="K7109"/>
      <c r="L7109"/>
      <c r="M7109"/>
      <c r="N7109"/>
      <c r="O7109"/>
      <c r="P7109"/>
      <c r="Q7109"/>
      <c r="R7109"/>
      <c r="S7109"/>
      <c r="T7109"/>
      <c r="U7109"/>
      <c r="V7109"/>
      <c r="W7109"/>
      <c r="X7109"/>
      <c r="Y7109"/>
      <c r="Z7109"/>
      <c r="AA7109"/>
      <c r="AB7109"/>
      <c r="AC7109"/>
      <c r="AD7109"/>
      <c r="AE7109"/>
      <c r="AF7109"/>
      <c r="AG7109"/>
      <c r="AH7109"/>
      <c r="AI7109"/>
      <c r="AJ7109"/>
      <c r="AK7109"/>
      <c r="AL7109"/>
      <c r="AM7109"/>
      <c r="AN7109"/>
      <c r="AO7109"/>
      <c r="AP7109"/>
      <c r="AQ7109"/>
      <c r="AR7109"/>
      <c r="AS7109"/>
      <c r="AT7109"/>
      <c r="AU7109"/>
      <c r="AV7109"/>
      <c r="AW7109"/>
      <c r="AX7109"/>
      <c r="AY7109"/>
      <c r="AZ7109"/>
      <c r="BA7109"/>
      <c r="BB7109"/>
      <c r="BC7109"/>
      <c r="BD7109"/>
      <c r="BE7109"/>
      <c r="BF7109"/>
      <c r="BG7109"/>
      <c r="BH7109"/>
      <c r="BI7109"/>
      <c r="BJ7109"/>
      <c r="BK7109"/>
      <c r="BL7109"/>
      <c r="BM7109"/>
      <c r="BN7109"/>
      <c r="BO7109"/>
      <c r="BP7109"/>
      <c r="BQ7109"/>
      <c r="BR7109"/>
      <c r="BS7109"/>
      <c r="BT7109"/>
      <c r="BU7109"/>
      <c r="BV7109"/>
      <c r="BW7109"/>
      <c r="BX7109"/>
      <c r="BY7109"/>
      <c r="BZ7109"/>
      <c r="CA7109"/>
      <c r="CB7109"/>
      <c r="CC7109"/>
      <c r="CD7109"/>
      <c r="CE7109"/>
      <c r="CF7109"/>
      <c r="CG7109"/>
      <c r="CH7109"/>
      <c r="CI7109"/>
      <c r="CJ7109"/>
      <c r="CK7109"/>
      <c r="CL7109"/>
      <c r="CM7109"/>
      <c r="CN7109"/>
      <c r="CO7109"/>
      <c r="CP7109"/>
      <c r="CQ7109"/>
      <c r="CR7109"/>
      <c r="CS7109"/>
      <c r="CT7109"/>
      <c r="CU7109"/>
      <c r="CV7109"/>
    </row>
    <row r="7110" spans="10:100" x14ac:dyDescent="0.25">
      <c r="J7110"/>
      <c r="K7110"/>
      <c r="L7110"/>
      <c r="M7110"/>
      <c r="N7110"/>
      <c r="O7110"/>
      <c r="P7110"/>
      <c r="Q7110"/>
      <c r="R7110"/>
      <c r="S7110"/>
      <c r="T7110"/>
      <c r="U7110"/>
      <c r="V7110"/>
      <c r="W7110"/>
      <c r="X7110"/>
      <c r="Y7110"/>
      <c r="Z7110"/>
      <c r="AA7110"/>
      <c r="AB7110"/>
      <c r="AC7110"/>
      <c r="AD7110"/>
      <c r="AE7110"/>
      <c r="AF7110"/>
      <c r="AG7110"/>
      <c r="AH7110"/>
      <c r="AI7110"/>
      <c r="AJ7110"/>
      <c r="AK7110"/>
      <c r="AL7110"/>
      <c r="AM7110"/>
      <c r="AN7110"/>
      <c r="AO7110"/>
      <c r="AP7110"/>
      <c r="AQ7110"/>
      <c r="AR7110"/>
      <c r="AS7110"/>
      <c r="AT7110"/>
      <c r="AU7110"/>
      <c r="AV7110"/>
      <c r="AW7110"/>
      <c r="AX7110"/>
      <c r="AY7110"/>
      <c r="AZ7110"/>
      <c r="BA7110"/>
      <c r="BB7110"/>
      <c r="BC7110"/>
      <c r="BD7110"/>
      <c r="BE7110"/>
      <c r="BF7110"/>
      <c r="BG7110"/>
      <c r="BH7110"/>
      <c r="BI7110"/>
      <c r="BJ7110"/>
      <c r="BK7110"/>
      <c r="BL7110"/>
      <c r="BM7110"/>
      <c r="BN7110"/>
      <c r="BO7110"/>
      <c r="BP7110"/>
      <c r="BQ7110"/>
      <c r="BR7110"/>
      <c r="BS7110"/>
      <c r="BT7110"/>
      <c r="BU7110"/>
      <c r="BV7110"/>
      <c r="BW7110"/>
      <c r="BX7110"/>
      <c r="BY7110"/>
      <c r="BZ7110"/>
      <c r="CA7110"/>
      <c r="CB7110"/>
      <c r="CC7110"/>
      <c r="CD7110"/>
      <c r="CE7110"/>
      <c r="CF7110"/>
      <c r="CG7110"/>
      <c r="CH7110"/>
      <c r="CI7110"/>
      <c r="CJ7110"/>
      <c r="CK7110"/>
      <c r="CL7110"/>
      <c r="CM7110"/>
      <c r="CN7110"/>
      <c r="CO7110"/>
      <c r="CP7110"/>
      <c r="CQ7110"/>
      <c r="CR7110"/>
      <c r="CS7110"/>
      <c r="CT7110"/>
      <c r="CU7110"/>
      <c r="CV7110"/>
    </row>
    <row r="7111" spans="10:100" x14ac:dyDescent="0.25">
      <c r="J7111"/>
      <c r="K7111"/>
      <c r="L7111"/>
      <c r="M7111"/>
      <c r="N7111"/>
      <c r="O7111"/>
      <c r="P7111"/>
      <c r="Q7111"/>
      <c r="R7111"/>
      <c r="S7111"/>
      <c r="T7111"/>
      <c r="U7111"/>
      <c r="V7111"/>
      <c r="W7111"/>
      <c r="X7111"/>
      <c r="Y7111"/>
      <c r="Z7111"/>
      <c r="AA7111"/>
      <c r="AB7111"/>
      <c r="AC7111"/>
      <c r="AD7111"/>
      <c r="AE7111"/>
      <c r="AF7111"/>
      <c r="AG7111"/>
      <c r="AH7111"/>
      <c r="AI7111"/>
      <c r="AJ7111"/>
      <c r="AK7111"/>
      <c r="AL7111"/>
      <c r="AM7111"/>
      <c r="AN7111"/>
      <c r="AO7111"/>
      <c r="AP7111"/>
      <c r="AQ7111"/>
      <c r="AR7111"/>
      <c r="AS7111"/>
      <c r="AT7111"/>
      <c r="AU7111"/>
      <c r="AV7111"/>
      <c r="AW7111"/>
      <c r="AX7111"/>
      <c r="AY7111"/>
      <c r="AZ7111"/>
      <c r="BA7111"/>
      <c r="BB7111"/>
      <c r="BC7111"/>
      <c r="BD7111"/>
      <c r="BE7111"/>
      <c r="BF7111"/>
      <c r="BG7111"/>
      <c r="BH7111"/>
      <c r="BI7111"/>
      <c r="BJ7111"/>
      <c r="BK7111"/>
      <c r="BL7111"/>
      <c r="BM7111"/>
      <c r="BN7111"/>
      <c r="BO7111"/>
      <c r="BP7111"/>
      <c r="BQ7111"/>
      <c r="BR7111"/>
      <c r="BS7111"/>
      <c r="BT7111"/>
      <c r="BU7111"/>
      <c r="BV7111"/>
      <c r="BW7111"/>
      <c r="BX7111"/>
      <c r="BY7111"/>
      <c r="BZ7111"/>
      <c r="CA7111"/>
      <c r="CB7111"/>
      <c r="CC7111"/>
      <c r="CD7111"/>
      <c r="CE7111"/>
      <c r="CF7111"/>
      <c r="CG7111"/>
      <c r="CH7111"/>
      <c r="CI7111"/>
      <c r="CJ7111"/>
      <c r="CK7111"/>
      <c r="CL7111"/>
      <c r="CM7111"/>
      <c r="CN7111"/>
      <c r="CO7111"/>
      <c r="CP7111"/>
      <c r="CQ7111"/>
      <c r="CR7111"/>
      <c r="CS7111"/>
      <c r="CT7111"/>
      <c r="CU7111"/>
      <c r="CV7111"/>
    </row>
    <row r="7112" spans="10:100" x14ac:dyDescent="0.25">
      <c r="J7112"/>
      <c r="K7112"/>
      <c r="L7112"/>
      <c r="M7112"/>
      <c r="N7112"/>
      <c r="O7112"/>
      <c r="P7112"/>
      <c r="Q7112"/>
      <c r="R7112"/>
      <c r="S7112"/>
      <c r="T7112"/>
      <c r="U7112"/>
      <c r="V7112"/>
      <c r="W7112"/>
      <c r="X7112"/>
      <c r="Y7112"/>
      <c r="Z7112"/>
      <c r="AA7112"/>
      <c r="AB7112"/>
      <c r="AC7112"/>
      <c r="AD7112"/>
      <c r="AE7112"/>
      <c r="AF7112"/>
      <c r="AG7112"/>
      <c r="AH7112"/>
      <c r="AI7112"/>
      <c r="AJ7112"/>
      <c r="AK7112"/>
      <c r="AL7112"/>
      <c r="AM7112"/>
      <c r="AN7112"/>
      <c r="AO7112"/>
      <c r="AP7112"/>
      <c r="AQ7112"/>
      <c r="AR7112"/>
      <c r="AS7112"/>
      <c r="AT7112"/>
      <c r="AU7112"/>
      <c r="AV7112"/>
      <c r="AW7112"/>
      <c r="AX7112"/>
      <c r="AY7112"/>
      <c r="AZ7112"/>
      <c r="BA7112"/>
      <c r="BB7112"/>
      <c r="BC7112"/>
      <c r="BD7112"/>
      <c r="BE7112"/>
      <c r="BF7112"/>
      <c r="BG7112"/>
      <c r="BH7112"/>
      <c r="BI7112"/>
      <c r="BJ7112"/>
      <c r="BK7112"/>
      <c r="BL7112"/>
      <c r="BM7112"/>
      <c r="BN7112"/>
      <c r="BO7112"/>
      <c r="BP7112"/>
      <c r="BQ7112"/>
      <c r="BR7112"/>
      <c r="BS7112"/>
      <c r="BT7112"/>
      <c r="BU7112"/>
      <c r="BV7112"/>
      <c r="BW7112"/>
      <c r="BX7112"/>
      <c r="BY7112"/>
      <c r="BZ7112"/>
      <c r="CA7112"/>
      <c r="CB7112"/>
      <c r="CC7112"/>
      <c r="CD7112"/>
      <c r="CE7112"/>
      <c r="CF7112"/>
      <c r="CG7112"/>
      <c r="CH7112"/>
      <c r="CI7112"/>
      <c r="CJ7112"/>
      <c r="CK7112"/>
      <c r="CL7112"/>
      <c r="CM7112"/>
      <c r="CN7112"/>
      <c r="CO7112"/>
      <c r="CP7112"/>
      <c r="CQ7112"/>
      <c r="CR7112"/>
      <c r="CS7112"/>
      <c r="CT7112"/>
      <c r="CU7112"/>
      <c r="CV7112"/>
    </row>
    <row r="7113" spans="10:100" x14ac:dyDescent="0.25">
      <c r="J7113"/>
      <c r="K7113"/>
      <c r="L7113"/>
      <c r="M7113"/>
      <c r="N7113"/>
      <c r="O7113"/>
      <c r="P7113"/>
      <c r="Q7113"/>
      <c r="R7113"/>
      <c r="S7113"/>
      <c r="T7113"/>
      <c r="U7113"/>
      <c r="V7113"/>
      <c r="W7113"/>
      <c r="X7113"/>
      <c r="Y7113"/>
      <c r="Z7113"/>
      <c r="AA7113"/>
      <c r="AB7113"/>
      <c r="AC7113"/>
      <c r="AD7113"/>
      <c r="AE7113"/>
      <c r="AF7113"/>
      <c r="AG7113"/>
      <c r="AH7113"/>
      <c r="AI7113"/>
      <c r="AJ7113"/>
      <c r="AK7113"/>
      <c r="AL7113"/>
      <c r="AM7113"/>
      <c r="AN7113"/>
      <c r="AO7113"/>
      <c r="AP7113"/>
      <c r="AQ7113"/>
      <c r="AR7113"/>
      <c r="AS7113"/>
      <c r="AT7113"/>
      <c r="AU7113"/>
      <c r="AV7113"/>
      <c r="AW7113"/>
      <c r="AX7113"/>
      <c r="AY7113"/>
      <c r="AZ7113"/>
      <c r="BA7113"/>
      <c r="BB7113"/>
      <c r="BC7113"/>
      <c r="BD7113"/>
      <c r="BE7113"/>
      <c r="BF7113"/>
      <c r="BG7113"/>
      <c r="BH7113"/>
      <c r="BI7113"/>
      <c r="BJ7113"/>
      <c r="BK7113"/>
      <c r="BL7113"/>
      <c r="BM7113"/>
      <c r="BN7113"/>
      <c r="BO7113"/>
      <c r="BP7113"/>
      <c r="BQ7113"/>
      <c r="BR7113"/>
      <c r="BS7113"/>
      <c r="BT7113"/>
      <c r="BU7113"/>
      <c r="BV7113"/>
      <c r="BW7113"/>
      <c r="BX7113"/>
      <c r="BY7113"/>
      <c r="BZ7113"/>
      <c r="CA7113"/>
      <c r="CB7113"/>
      <c r="CC7113"/>
      <c r="CD7113"/>
      <c r="CE7113"/>
      <c r="CF7113"/>
      <c r="CG7113"/>
      <c r="CH7113"/>
      <c r="CI7113"/>
      <c r="CJ7113"/>
      <c r="CK7113"/>
      <c r="CL7113"/>
      <c r="CM7113"/>
      <c r="CN7113"/>
      <c r="CO7113"/>
      <c r="CP7113"/>
      <c r="CQ7113"/>
      <c r="CR7113"/>
      <c r="CS7113"/>
      <c r="CT7113"/>
      <c r="CU7113"/>
      <c r="CV7113"/>
    </row>
    <row r="7114" spans="10:100" x14ac:dyDescent="0.25">
      <c r="J7114"/>
      <c r="K7114"/>
      <c r="L7114"/>
      <c r="M7114"/>
      <c r="N7114"/>
      <c r="O7114"/>
      <c r="P7114"/>
      <c r="Q7114"/>
      <c r="R7114"/>
      <c r="S7114"/>
      <c r="T7114"/>
      <c r="U7114"/>
      <c r="V7114"/>
      <c r="W7114"/>
      <c r="X7114"/>
      <c r="Y7114"/>
      <c r="Z7114"/>
      <c r="AA7114"/>
      <c r="AB7114"/>
      <c r="AC7114"/>
      <c r="AD7114"/>
      <c r="AE7114"/>
      <c r="AF7114"/>
      <c r="AG7114"/>
      <c r="AH7114"/>
      <c r="AI7114"/>
      <c r="AJ7114"/>
      <c r="AK7114"/>
      <c r="AL7114"/>
      <c r="AM7114"/>
      <c r="AN7114"/>
      <c r="AO7114"/>
      <c r="AP7114"/>
      <c r="AQ7114"/>
      <c r="AR7114"/>
      <c r="AS7114"/>
      <c r="AT7114"/>
      <c r="AU7114"/>
      <c r="AV7114"/>
      <c r="AW7114"/>
      <c r="AX7114"/>
      <c r="AY7114"/>
      <c r="AZ7114"/>
      <c r="BA7114"/>
      <c r="BB7114"/>
      <c r="BC7114"/>
      <c r="BD7114"/>
      <c r="BE7114"/>
      <c r="BF7114"/>
      <c r="BG7114"/>
      <c r="BH7114"/>
      <c r="BI7114"/>
      <c r="BJ7114"/>
      <c r="BK7114"/>
      <c r="BL7114"/>
      <c r="BM7114"/>
      <c r="BN7114"/>
      <c r="BO7114"/>
      <c r="BP7114"/>
      <c r="BQ7114"/>
      <c r="BR7114"/>
      <c r="BS7114"/>
      <c r="BT7114"/>
      <c r="BU7114"/>
      <c r="BV7114"/>
      <c r="BW7114"/>
      <c r="BX7114"/>
      <c r="BY7114"/>
      <c r="BZ7114"/>
      <c r="CA7114"/>
      <c r="CB7114"/>
      <c r="CC7114"/>
      <c r="CD7114"/>
      <c r="CE7114"/>
      <c r="CF7114"/>
      <c r="CG7114"/>
      <c r="CH7114"/>
      <c r="CI7114"/>
      <c r="CJ7114"/>
      <c r="CK7114"/>
      <c r="CL7114"/>
      <c r="CM7114"/>
      <c r="CN7114"/>
      <c r="CO7114"/>
      <c r="CP7114"/>
      <c r="CQ7114"/>
      <c r="CR7114"/>
      <c r="CS7114"/>
      <c r="CT7114"/>
      <c r="CU7114"/>
      <c r="CV7114"/>
    </row>
    <row r="7115" spans="10:100" x14ac:dyDescent="0.25">
      <c r="J7115"/>
      <c r="K7115"/>
      <c r="L7115"/>
      <c r="M7115"/>
      <c r="N7115"/>
      <c r="O7115"/>
      <c r="P7115"/>
      <c r="Q7115"/>
      <c r="R7115"/>
      <c r="S7115"/>
      <c r="T7115"/>
      <c r="U7115"/>
      <c r="V7115"/>
      <c r="W7115"/>
      <c r="X7115"/>
      <c r="Y7115"/>
      <c r="Z7115"/>
      <c r="AA7115"/>
      <c r="AB7115"/>
      <c r="AC7115"/>
      <c r="AD7115"/>
      <c r="AE7115"/>
      <c r="AF7115"/>
      <c r="AG7115"/>
      <c r="AH7115"/>
      <c r="AI7115"/>
      <c r="AJ7115"/>
      <c r="AK7115"/>
      <c r="AL7115"/>
      <c r="AM7115"/>
      <c r="AN7115"/>
      <c r="AO7115"/>
      <c r="AP7115"/>
      <c r="AQ7115"/>
      <c r="AR7115"/>
      <c r="AS7115"/>
      <c r="AT7115"/>
      <c r="AU7115"/>
      <c r="AV7115"/>
      <c r="AW7115"/>
      <c r="AX7115"/>
      <c r="AY7115"/>
      <c r="AZ7115"/>
      <c r="BA7115"/>
      <c r="BB7115"/>
      <c r="BC7115"/>
      <c r="BD7115"/>
      <c r="BE7115"/>
      <c r="BF7115"/>
      <c r="BG7115"/>
      <c r="BH7115"/>
      <c r="BI7115"/>
      <c r="BJ7115"/>
      <c r="BK7115"/>
      <c r="BL7115"/>
      <c r="BM7115"/>
      <c r="BN7115"/>
      <c r="BO7115"/>
      <c r="BP7115"/>
      <c r="BQ7115"/>
      <c r="BR7115"/>
      <c r="BS7115"/>
      <c r="BT7115"/>
      <c r="BU7115"/>
      <c r="BV7115"/>
      <c r="BW7115"/>
      <c r="BX7115"/>
      <c r="BY7115"/>
      <c r="BZ7115"/>
      <c r="CA7115"/>
      <c r="CB7115"/>
      <c r="CC7115"/>
      <c r="CD7115"/>
      <c r="CE7115"/>
      <c r="CF7115"/>
      <c r="CG7115"/>
      <c r="CH7115"/>
      <c r="CI7115"/>
      <c r="CJ7115"/>
      <c r="CK7115"/>
      <c r="CL7115"/>
      <c r="CM7115"/>
      <c r="CN7115"/>
      <c r="CO7115"/>
      <c r="CP7115"/>
      <c r="CQ7115"/>
      <c r="CR7115"/>
      <c r="CS7115"/>
      <c r="CT7115"/>
      <c r="CU7115"/>
      <c r="CV7115"/>
    </row>
    <row r="7116" spans="10:100" x14ac:dyDescent="0.25">
      <c r="J7116"/>
      <c r="K7116"/>
      <c r="L7116"/>
      <c r="M7116"/>
      <c r="N7116"/>
      <c r="O7116"/>
      <c r="P7116"/>
      <c r="Q7116"/>
      <c r="R7116"/>
      <c r="S7116"/>
      <c r="T7116"/>
      <c r="U7116"/>
      <c r="V7116"/>
      <c r="W7116"/>
      <c r="X7116"/>
      <c r="Y7116"/>
      <c r="Z7116"/>
      <c r="AA7116"/>
      <c r="AB7116"/>
      <c r="AC7116"/>
      <c r="AD7116"/>
      <c r="AE7116"/>
      <c r="AF7116"/>
      <c r="AG7116"/>
      <c r="AH7116"/>
      <c r="AI7116"/>
      <c r="AJ7116"/>
      <c r="AK7116"/>
      <c r="AL7116"/>
      <c r="AM7116"/>
      <c r="AN7116"/>
      <c r="AO7116"/>
      <c r="AP7116"/>
      <c r="AQ7116"/>
      <c r="AR7116"/>
      <c r="AS7116"/>
      <c r="AT7116"/>
      <c r="AU7116"/>
      <c r="AV7116"/>
      <c r="AW7116"/>
      <c r="AX7116"/>
      <c r="AY7116"/>
      <c r="AZ7116"/>
      <c r="BA7116"/>
      <c r="BB7116"/>
      <c r="BC7116"/>
      <c r="BD7116"/>
      <c r="BE7116"/>
      <c r="BF7116"/>
      <c r="BG7116"/>
      <c r="BH7116"/>
      <c r="BI7116"/>
      <c r="BJ7116"/>
      <c r="BK7116"/>
      <c r="BL7116"/>
      <c r="BM7116"/>
      <c r="BN7116"/>
      <c r="BO7116"/>
      <c r="BP7116"/>
      <c r="BQ7116"/>
      <c r="BR7116"/>
      <c r="BS7116"/>
      <c r="BT7116"/>
      <c r="BU7116"/>
      <c r="BV7116"/>
      <c r="BW7116"/>
      <c r="BX7116"/>
      <c r="BY7116"/>
      <c r="BZ7116"/>
      <c r="CA7116"/>
      <c r="CB7116"/>
      <c r="CC7116"/>
      <c r="CD7116"/>
      <c r="CE7116"/>
      <c r="CF7116"/>
      <c r="CG7116"/>
      <c r="CH7116"/>
      <c r="CI7116"/>
      <c r="CJ7116"/>
      <c r="CK7116"/>
      <c r="CL7116"/>
      <c r="CM7116"/>
      <c r="CN7116"/>
      <c r="CO7116"/>
      <c r="CP7116"/>
      <c r="CQ7116"/>
      <c r="CR7116"/>
      <c r="CS7116"/>
      <c r="CT7116"/>
      <c r="CU7116"/>
      <c r="CV7116"/>
    </row>
    <row r="7117" spans="10:100" x14ac:dyDescent="0.25">
      <c r="J7117"/>
      <c r="K7117"/>
      <c r="L7117"/>
      <c r="M7117"/>
      <c r="N7117"/>
      <c r="O7117"/>
      <c r="P7117"/>
      <c r="Q7117"/>
      <c r="R7117"/>
      <c r="S7117"/>
      <c r="T7117"/>
      <c r="U7117"/>
      <c r="V7117"/>
      <c r="W7117"/>
      <c r="X7117"/>
      <c r="Y7117"/>
      <c r="Z7117"/>
      <c r="AA7117"/>
      <c r="AB7117"/>
      <c r="AC7117"/>
      <c r="AD7117"/>
      <c r="AE7117"/>
      <c r="AF7117"/>
      <c r="AG7117"/>
      <c r="AH7117"/>
      <c r="AI7117"/>
      <c r="AJ7117"/>
      <c r="AK7117"/>
      <c r="AL7117"/>
      <c r="AM7117"/>
      <c r="AN7117"/>
      <c r="AO7117"/>
      <c r="AP7117"/>
      <c r="AQ7117"/>
      <c r="AR7117"/>
      <c r="AS7117"/>
      <c r="AT7117"/>
      <c r="AU7117"/>
      <c r="AV7117"/>
      <c r="AW7117"/>
      <c r="AX7117"/>
      <c r="AY7117"/>
      <c r="AZ7117"/>
      <c r="BA7117"/>
      <c r="BB7117"/>
      <c r="BC7117"/>
      <c r="BD7117"/>
      <c r="BE7117"/>
      <c r="BF7117"/>
      <c r="BG7117"/>
      <c r="BH7117"/>
      <c r="BI7117"/>
      <c r="BJ7117"/>
      <c r="BK7117"/>
      <c r="BL7117"/>
      <c r="BM7117"/>
      <c r="BN7117"/>
      <c r="BO7117"/>
      <c r="BP7117"/>
      <c r="BQ7117"/>
      <c r="BR7117"/>
      <c r="BS7117"/>
      <c r="BT7117"/>
      <c r="BU7117"/>
      <c r="BV7117"/>
      <c r="BW7117"/>
      <c r="BX7117"/>
      <c r="BY7117"/>
      <c r="BZ7117"/>
      <c r="CA7117"/>
      <c r="CB7117"/>
      <c r="CC7117"/>
      <c r="CD7117"/>
      <c r="CE7117"/>
      <c r="CF7117"/>
      <c r="CG7117"/>
      <c r="CH7117"/>
      <c r="CI7117"/>
      <c r="CJ7117"/>
      <c r="CK7117"/>
      <c r="CL7117"/>
      <c r="CM7117"/>
      <c r="CN7117"/>
      <c r="CO7117"/>
      <c r="CP7117"/>
      <c r="CQ7117"/>
      <c r="CR7117"/>
      <c r="CS7117"/>
      <c r="CT7117"/>
      <c r="CU7117"/>
      <c r="CV7117"/>
    </row>
    <row r="7118" spans="10:100" x14ac:dyDescent="0.25">
      <c r="J7118"/>
      <c r="K7118"/>
      <c r="L7118"/>
      <c r="M7118"/>
      <c r="N7118"/>
      <c r="O7118"/>
      <c r="P7118"/>
      <c r="Q7118"/>
      <c r="R7118"/>
      <c r="S7118"/>
      <c r="T7118"/>
      <c r="U7118"/>
      <c r="V7118"/>
      <c r="W7118"/>
      <c r="X7118"/>
      <c r="Y7118"/>
      <c r="Z7118"/>
      <c r="AA7118"/>
      <c r="AB7118"/>
      <c r="AC7118"/>
      <c r="AD7118"/>
      <c r="AE7118"/>
      <c r="AF7118"/>
      <c r="AG7118"/>
      <c r="AH7118"/>
      <c r="AI7118"/>
      <c r="AJ7118"/>
      <c r="AK7118"/>
      <c r="AL7118"/>
      <c r="AM7118"/>
      <c r="AN7118"/>
      <c r="AO7118"/>
      <c r="AP7118"/>
      <c r="AQ7118"/>
      <c r="AR7118"/>
      <c r="AS7118"/>
      <c r="AT7118"/>
      <c r="AU7118"/>
      <c r="AV7118"/>
      <c r="AW7118"/>
      <c r="AX7118"/>
      <c r="AY7118"/>
      <c r="AZ7118"/>
      <c r="BA7118"/>
      <c r="BB7118"/>
      <c r="BC7118"/>
      <c r="BD7118"/>
      <c r="BE7118"/>
      <c r="BF7118"/>
      <c r="BG7118"/>
      <c r="BH7118"/>
      <c r="BI7118"/>
      <c r="BJ7118"/>
      <c r="BK7118"/>
      <c r="BL7118"/>
      <c r="BM7118"/>
      <c r="BN7118"/>
      <c r="BO7118"/>
      <c r="BP7118"/>
      <c r="BQ7118"/>
      <c r="BR7118"/>
      <c r="BS7118"/>
      <c r="BT7118"/>
      <c r="BU7118"/>
      <c r="BV7118"/>
      <c r="BW7118"/>
      <c r="BX7118"/>
      <c r="BY7118"/>
      <c r="BZ7118"/>
      <c r="CA7118"/>
      <c r="CB7118"/>
      <c r="CC7118"/>
      <c r="CD7118"/>
      <c r="CE7118"/>
      <c r="CF7118"/>
      <c r="CG7118"/>
      <c r="CH7118"/>
      <c r="CI7118"/>
      <c r="CJ7118"/>
      <c r="CK7118"/>
      <c r="CL7118"/>
      <c r="CM7118"/>
      <c r="CN7118"/>
      <c r="CO7118"/>
      <c r="CP7118"/>
      <c r="CQ7118"/>
      <c r="CR7118"/>
      <c r="CS7118"/>
      <c r="CT7118"/>
      <c r="CU7118"/>
      <c r="CV7118"/>
    </row>
    <row r="7119" spans="10:100" x14ac:dyDescent="0.25">
      <c r="J7119"/>
      <c r="K7119"/>
      <c r="L7119"/>
      <c r="M7119"/>
      <c r="N7119"/>
      <c r="O7119"/>
      <c r="P7119"/>
      <c r="Q7119"/>
      <c r="R7119"/>
      <c r="S7119"/>
      <c r="T7119"/>
      <c r="U7119"/>
      <c r="V7119"/>
      <c r="W7119"/>
      <c r="X7119"/>
      <c r="Y7119"/>
      <c r="Z7119"/>
      <c r="AA7119"/>
      <c r="AB7119"/>
      <c r="AC7119"/>
      <c r="AD7119"/>
      <c r="AE7119"/>
      <c r="AF7119"/>
      <c r="AG7119"/>
      <c r="AH7119"/>
      <c r="AI7119"/>
      <c r="AJ7119"/>
      <c r="AK7119"/>
      <c r="AL7119"/>
      <c r="AM7119"/>
      <c r="AN7119"/>
      <c r="AO7119"/>
      <c r="AP7119"/>
      <c r="AQ7119"/>
      <c r="AR7119"/>
      <c r="AS7119"/>
      <c r="AT7119"/>
      <c r="AU7119"/>
      <c r="AV7119"/>
      <c r="AW7119"/>
      <c r="AX7119"/>
      <c r="AY7119"/>
      <c r="AZ7119"/>
      <c r="BA7119"/>
      <c r="BB7119"/>
      <c r="BC7119"/>
      <c r="BD7119"/>
      <c r="BE7119"/>
      <c r="BF7119"/>
      <c r="BG7119"/>
      <c r="BH7119"/>
      <c r="BI7119"/>
      <c r="BJ7119"/>
      <c r="BK7119"/>
      <c r="BL7119"/>
      <c r="BM7119"/>
      <c r="BN7119"/>
      <c r="BO7119"/>
      <c r="BP7119"/>
      <c r="BQ7119"/>
      <c r="BR7119"/>
      <c r="BS7119"/>
      <c r="BT7119"/>
      <c r="BU7119"/>
      <c r="BV7119"/>
      <c r="BW7119"/>
      <c r="BX7119"/>
      <c r="BY7119"/>
      <c r="BZ7119"/>
      <c r="CA7119"/>
      <c r="CB7119"/>
      <c r="CC7119"/>
      <c r="CD7119"/>
      <c r="CE7119"/>
      <c r="CF7119"/>
      <c r="CG7119"/>
      <c r="CH7119"/>
      <c r="CI7119"/>
      <c r="CJ7119"/>
      <c r="CK7119"/>
      <c r="CL7119"/>
      <c r="CM7119"/>
      <c r="CN7119"/>
      <c r="CO7119"/>
      <c r="CP7119"/>
      <c r="CQ7119"/>
      <c r="CR7119"/>
      <c r="CS7119"/>
      <c r="CT7119"/>
      <c r="CU7119"/>
      <c r="CV7119"/>
    </row>
    <row r="7120" spans="10:100" x14ac:dyDescent="0.25">
      <c r="J7120"/>
      <c r="K7120"/>
      <c r="L7120"/>
      <c r="M7120"/>
      <c r="N7120"/>
      <c r="O7120"/>
      <c r="P7120"/>
      <c r="Q7120"/>
      <c r="R7120"/>
      <c r="S7120"/>
      <c r="T7120"/>
      <c r="U7120"/>
      <c r="V7120"/>
      <c r="W7120"/>
      <c r="X7120"/>
      <c r="Y7120"/>
      <c r="Z7120"/>
      <c r="AA7120"/>
      <c r="AB7120"/>
      <c r="AC7120"/>
      <c r="AD7120"/>
      <c r="AE7120"/>
      <c r="AF7120"/>
      <c r="AG7120"/>
      <c r="AH7120"/>
      <c r="AI7120"/>
      <c r="AJ7120"/>
      <c r="AK7120"/>
      <c r="AL7120"/>
      <c r="AM7120"/>
      <c r="AN7120"/>
      <c r="AO7120"/>
      <c r="AP7120"/>
      <c r="AQ7120"/>
      <c r="AR7120"/>
      <c r="AS7120"/>
      <c r="AT7120"/>
      <c r="AU7120"/>
      <c r="AV7120"/>
      <c r="AW7120"/>
      <c r="AX7120"/>
      <c r="AY7120"/>
      <c r="AZ7120"/>
      <c r="BA7120"/>
      <c r="BB7120"/>
      <c r="BC7120"/>
      <c r="BD7120"/>
      <c r="BE7120"/>
      <c r="BF7120"/>
      <c r="BG7120"/>
      <c r="BH7120"/>
      <c r="BI7120"/>
      <c r="BJ7120"/>
      <c r="BK7120"/>
      <c r="BL7120"/>
      <c r="BM7120"/>
      <c r="BN7120"/>
      <c r="BO7120"/>
      <c r="BP7120"/>
      <c r="BQ7120"/>
      <c r="BR7120"/>
      <c r="BS7120"/>
      <c r="BT7120"/>
      <c r="BU7120"/>
      <c r="BV7120"/>
      <c r="BW7120"/>
      <c r="BX7120"/>
      <c r="BY7120"/>
      <c r="BZ7120"/>
      <c r="CA7120"/>
      <c r="CB7120"/>
      <c r="CC7120"/>
      <c r="CD7120"/>
      <c r="CE7120"/>
      <c r="CF7120"/>
      <c r="CG7120"/>
      <c r="CH7120"/>
      <c r="CI7120"/>
      <c r="CJ7120"/>
      <c r="CK7120"/>
      <c r="CL7120"/>
      <c r="CM7120"/>
      <c r="CN7120"/>
      <c r="CO7120"/>
      <c r="CP7120"/>
      <c r="CQ7120"/>
      <c r="CR7120"/>
      <c r="CS7120"/>
      <c r="CT7120"/>
      <c r="CU7120"/>
      <c r="CV7120"/>
    </row>
    <row r="7121" spans="10:100" x14ac:dyDescent="0.25">
      <c r="J7121"/>
      <c r="K7121"/>
      <c r="L7121"/>
      <c r="M7121"/>
      <c r="N7121"/>
      <c r="O7121"/>
      <c r="P7121"/>
      <c r="Q7121"/>
      <c r="R7121"/>
      <c r="S7121"/>
      <c r="T7121"/>
      <c r="U7121"/>
      <c r="V7121"/>
      <c r="W7121"/>
      <c r="X7121"/>
      <c r="Y7121"/>
      <c r="Z7121"/>
      <c r="AA7121"/>
      <c r="AB7121"/>
      <c r="AC7121"/>
      <c r="AD7121"/>
      <c r="AE7121"/>
      <c r="AF7121"/>
      <c r="AG7121"/>
      <c r="AH7121"/>
      <c r="AI7121"/>
      <c r="AJ7121"/>
      <c r="AK7121"/>
      <c r="AL7121"/>
      <c r="AM7121"/>
      <c r="AN7121"/>
      <c r="AO7121"/>
      <c r="AP7121"/>
      <c r="AQ7121"/>
      <c r="AR7121"/>
      <c r="AS7121"/>
      <c r="AT7121"/>
      <c r="AU7121"/>
      <c r="AV7121"/>
      <c r="AW7121"/>
      <c r="AX7121"/>
      <c r="AY7121"/>
      <c r="AZ7121"/>
      <c r="BA7121"/>
      <c r="BB7121"/>
      <c r="BC7121"/>
      <c r="BD7121"/>
      <c r="BE7121"/>
      <c r="BF7121"/>
      <c r="BG7121"/>
      <c r="BH7121"/>
      <c r="BI7121"/>
      <c r="BJ7121"/>
      <c r="BK7121"/>
      <c r="BL7121"/>
      <c r="BM7121"/>
      <c r="BN7121"/>
      <c r="BO7121"/>
      <c r="BP7121"/>
      <c r="BQ7121"/>
      <c r="BR7121"/>
      <c r="BS7121"/>
      <c r="BT7121"/>
      <c r="BU7121"/>
      <c r="BV7121"/>
      <c r="BW7121"/>
      <c r="BX7121"/>
      <c r="BY7121"/>
      <c r="BZ7121"/>
      <c r="CA7121"/>
      <c r="CB7121"/>
      <c r="CC7121"/>
      <c r="CD7121"/>
      <c r="CE7121"/>
      <c r="CF7121"/>
      <c r="CG7121"/>
      <c r="CH7121"/>
      <c r="CI7121"/>
      <c r="CJ7121"/>
      <c r="CK7121"/>
      <c r="CL7121"/>
      <c r="CM7121"/>
      <c r="CN7121"/>
      <c r="CO7121"/>
      <c r="CP7121"/>
      <c r="CQ7121"/>
      <c r="CR7121"/>
      <c r="CS7121"/>
      <c r="CT7121"/>
      <c r="CU7121"/>
      <c r="CV7121"/>
    </row>
    <row r="7122" spans="10:100" x14ac:dyDescent="0.25">
      <c r="J7122"/>
      <c r="K7122"/>
      <c r="L7122"/>
      <c r="M7122"/>
      <c r="N7122"/>
      <c r="O7122"/>
      <c r="P7122"/>
      <c r="Q7122"/>
      <c r="R7122"/>
      <c r="S7122"/>
      <c r="T7122"/>
      <c r="U7122"/>
      <c r="V7122"/>
      <c r="W7122"/>
      <c r="X7122"/>
      <c r="Y7122"/>
      <c r="Z7122"/>
      <c r="AA7122"/>
      <c r="AB7122"/>
      <c r="AC7122"/>
      <c r="AD7122"/>
      <c r="AE7122"/>
      <c r="AF7122"/>
      <c r="AG7122"/>
      <c r="AH7122"/>
      <c r="AI7122"/>
      <c r="AJ7122"/>
      <c r="AK7122"/>
      <c r="AL7122"/>
      <c r="AM7122"/>
      <c r="AN7122"/>
      <c r="AO7122"/>
      <c r="AP7122"/>
      <c r="AQ7122"/>
      <c r="AR7122"/>
      <c r="AS7122"/>
      <c r="AT7122"/>
      <c r="AU7122"/>
      <c r="AV7122"/>
      <c r="AW7122"/>
      <c r="AX7122"/>
      <c r="AY7122"/>
      <c r="AZ7122"/>
      <c r="BA7122"/>
      <c r="BB7122"/>
      <c r="BC7122"/>
      <c r="BD7122"/>
      <c r="BE7122"/>
      <c r="BF7122"/>
      <c r="BG7122"/>
      <c r="BH7122"/>
      <c r="BI7122"/>
      <c r="BJ7122"/>
      <c r="BK7122"/>
      <c r="BL7122"/>
      <c r="BM7122"/>
      <c r="BN7122"/>
      <c r="BO7122"/>
      <c r="BP7122"/>
      <c r="BQ7122"/>
      <c r="BR7122"/>
      <c r="BS7122"/>
      <c r="BT7122"/>
      <c r="BU7122"/>
      <c r="BV7122"/>
      <c r="BW7122"/>
      <c r="BX7122"/>
      <c r="BY7122"/>
      <c r="BZ7122"/>
      <c r="CA7122"/>
      <c r="CB7122"/>
      <c r="CC7122"/>
      <c r="CD7122"/>
      <c r="CE7122"/>
      <c r="CF7122"/>
      <c r="CG7122"/>
      <c r="CH7122"/>
      <c r="CI7122"/>
      <c r="CJ7122"/>
      <c r="CK7122"/>
      <c r="CL7122"/>
      <c r="CM7122"/>
      <c r="CN7122"/>
      <c r="CO7122"/>
      <c r="CP7122"/>
      <c r="CQ7122"/>
      <c r="CR7122"/>
      <c r="CS7122"/>
      <c r="CT7122"/>
      <c r="CU7122"/>
      <c r="CV7122"/>
    </row>
    <row r="7123" spans="10:100" x14ac:dyDescent="0.25">
      <c r="J7123"/>
      <c r="K7123"/>
      <c r="L7123"/>
      <c r="M7123"/>
      <c r="N7123"/>
      <c r="O7123"/>
      <c r="P7123"/>
      <c r="Q7123"/>
      <c r="R7123"/>
      <c r="S7123"/>
      <c r="T7123"/>
      <c r="U7123"/>
      <c r="V7123"/>
      <c r="W7123"/>
      <c r="X7123"/>
      <c r="Y7123"/>
      <c r="Z7123"/>
      <c r="AA7123"/>
      <c r="AB7123"/>
      <c r="AC7123"/>
      <c r="AD7123"/>
      <c r="AE7123"/>
      <c r="AF7123"/>
      <c r="AG7123"/>
      <c r="AH7123"/>
      <c r="AI7123"/>
      <c r="AJ7123"/>
      <c r="AK7123"/>
      <c r="AL7123"/>
      <c r="AM7123"/>
      <c r="AN7123"/>
      <c r="AO7123"/>
      <c r="AP7123"/>
      <c r="AQ7123"/>
      <c r="AR7123"/>
      <c r="AS7123"/>
      <c r="AT7123"/>
      <c r="AU7123"/>
      <c r="AV7123"/>
      <c r="AW7123"/>
      <c r="AX7123"/>
      <c r="AY7123"/>
      <c r="AZ7123"/>
      <c r="BA7123"/>
      <c r="BB7123"/>
      <c r="BC7123"/>
      <c r="BD7123"/>
      <c r="BE7123"/>
      <c r="BF7123"/>
      <c r="BG7123"/>
      <c r="BH7123"/>
      <c r="BI7123"/>
      <c r="BJ7123"/>
      <c r="BK7123"/>
      <c r="BL7123"/>
      <c r="BM7123"/>
      <c r="BN7123"/>
      <c r="BO7123"/>
      <c r="BP7123"/>
      <c r="BQ7123"/>
      <c r="BR7123"/>
      <c r="BS7123"/>
      <c r="BT7123"/>
      <c r="BU7123"/>
      <c r="BV7123"/>
      <c r="BW7123"/>
      <c r="BX7123"/>
      <c r="BY7123"/>
      <c r="BZ7123"/>
      <c r="CA7123"/>
      <c r="CB7123"/>
      <c r="CC7123"/>
      <c r="CD7123"/>
      <c r="CE7123"/>
      <c r="CF7123"/>
      <c r="CG7123"/>
      <c r="CH7123"/>
      <c r="CI7123"/>
      <c r="CJ7123"/>
      <c r="CK7123"/>
      <c r="CL7123"/>
      <c r="CM7123"/>
      <c r="CN7123"/>
      <c r="CO7123"/>
      <c r="CP7123"/>
      <c r="CQ7123"/>
      <c r="CR7123"/>
      <c r="CS7123"/>
      <c r="CT7123"/>
      <c r="CU7123"/>
      <c r="CV7123"/>
    </row>
    <row r="7124" spans="10:100" x14ac:dyDescent="0.25">
      <c r="J7124"/>
      <c r="K7124"/>
      <c r="L7124"/>
      <c r="M7124"/>
      <c r="N7124"/>
      <c r="O7124"/>
      <c r="P7124"/>
      <c r="Q7124"/>
      <c r="R7124"/>
      <c r="S7124"/>
      <c r="T7124"/>
      <c r="U7124"/>
      <c r="V7124"/>
      <c r="W7124"/>
      <c r="X7124"/>
      <c r="Y7124"/>
      <c r="Z7124"/>
      <c r="AA7124"/>
      <c r="AB7124"/>
      <c r="AC7124"/>
      <c r="AD7124"/>
      <c r="AE7124"/>
      <c r="AF7124"/>
      <c r="AG7124"/>
      <c r="AH7124"/>
      <c r="AI7124"/>
      <c r="AJ7124"/>
      <c r="AK7124"/>
      <c r="AL7124"/>
      <c r="AM7124"/>
      <c r="AN7124"/>
      <c r="AO7124"/>
      <c r="AP7124"/>
      <c r="AQ7124"/>
      <c r="AR7124"/>
      <c r="AS7124"/>
      <c r="AT7124"/>
      <c r="AU7124"/>
      <c r="AV7124"/>
      <c r="AW7124"/>
      <c r="AX7124"/>
      <c r="AY7124"/>
      <c r="AZ7124"/>
      <c r="BA7124"/>
      <c r="BB7124"/>
      <c r="BC7124"/>
      <c r="BD7124"/>
      <c r="BE7124"/>
      <c r="BF7124"/>
      <c r="BG7124"/>
      <c r="BH7124"/>
      <c r="BI7124"/>
      <c r="BJ7124"/>
      <c r="BK7124"/>
      <c r="BL7124"/>
      <c r="BM7124"/>
      <c r="BN7124"/>
      <c r="BO7124"/>
      <c r="BP7124"/>
      <c r="BQ7124"/>
      <c r="BR7124"/>
      <c r="BS7124"/>
      <c r="BT7124"/>
      <c r="BU7124"/>
      <c r="BV7124"/>
      <c r="BW7124"/>
      <c r="BX7124"/>
      <c r="BY7124"/>
      <c r="BZ7124"/>
      <c r="CA7124"/>
      <c r="CB7124"/>
      <c r="CC7124"/>
      <c r="CD7124"/>
      <c r="CE7124"/>
      <c r="CF7124"/>
      <c r="CG7124"/>
      <c r="CH7124"/>
      <c r="CI7124"/>
      <c r="CJ7124"/>
      <c r="CK7124"/>
      <c r="CL7124"/>
      <c r="CM7124"/>
      <c r="CN7124"/>
      <c r="CO7124"/>
      <c r="CP7124"/>
      <c r="CQ7124"/>
      <c r="CR7124"/>
      <c r="CS7124"/>
      <c r="CT7124"/>
      <c r="CU7124"/>
      <c r="CV7124"/>
    </row>
    <row r="7125" spans="10:100" x14ac:dyDescent="0.25">
      <c r="J7125"/>
      <c r="K7125"/>
      <c r="L7125"/>
      <c r="M7125"/>
      <c r="N7125"/>
      <c r="O7125"/>
      <c r="P7125"/>
      <c r="Q7125"/>
      <c r="R7125"/>
      <c r="S7125"/>
      <c r="T7125"/>
      <c r="U7125"/>
      <c r="V7125"/>
      <c r="W7125"/>
      <c r="X7125"/>
      <c r="Y7125"/>
      <c r="Z7125"/>
      <c r="AA7125"/>
      <c r="AB7125"/>
      <c r="AC7125"/>
      <c r="AD7125"/>
      <c r="AE7125"/>
      <c r="AF7125"/>
      <c r="AG7125"/>
      <c r="AH7125"/>
      <c r="AI7125"/>
      <c r="AJ7125"/>
      <c r="AK7125"/>
      <c r="AL7125"/>
      <c r="AM7125"/>
      <c r="AN7125"/>
      <c r="AO7125"/>
      <c r="AP7125"/>
      <c r="AQ7125"/>
      <c r="AR7125"/>
      <c r="AS7125"/>
      <c r="AT7125"/>
      <c r="AU7125"/>
      <c r="AV7125"/>
      <c r="AW7125"/>
      <c r="AX7125"/>
      <c r="AY7125"/>
      <c r="AZ7125"/>
      <c r="BA7125"/>
      <c r="BB7125"/>
      <c r="BC7125"/>
      <c r="BD7125"/>
      <c r="BE7125"/>
      <c r="BF7125"/>
      <c r="BG7125"/>
      <c r="BH7125"/>
      <c r="BI7125"/>
      <c r="BJ7125"/>
      <c r="BK7125"/>
      <c r="BL7125"/>
      <c r="BM7125"/>
      <c r="BN7125"/>
      <c r="BO7125"/>
      <c r="BP7125"/>
      <c r="BQ7125"/>
      <c r="BR7125"/>
      <c r="BS7125"/>
      <c r="BT7125"/>
      <c r="BU7125"/>
      <c r="BV7125"/>
      <c r="BW7125"/>
      <c r="BX7125"/>
      <c r="BY7125"/>
      <c r="BZ7125"/>
      <c r="CA7125"/>
      <c r="CB7125"/>
      <c r="CC7125"/>
      <c r="CD7125"/>
      <c r="CE7125"/>
      <c r="CF7125"/>
      <c r="CG7125"/>
      <c r="CH7125"/>
      <c r="CI7125"/>
      <c r="CJ7125"/>
      <c r="CK7125"/>
      <c r="CL7125"/>
      <c r="CM7125"/>
      <c r="CN7125"/>
      <c r="CO7125"/>
      <c r="CP7125"/>
      <c r="CQ7125"/>
      <c r="CR7125"/>
      <c r="CS7125"/>
      <c r="CT7125"/>
      <c r="CU7125"/>
      <c r="CV7125"/>
    </row>
    <row r="7126" spans="10:100" x14ac:dyDescent="0.25">
      <c r="J7126"/>
      <c r="K7126"/>
      <c r="L7126"/>
      <c r="M7126"/>
      <c r="N7126"/>
      <c r="O7126"/>
      <c r="P7126"/>
      <c r="Q7126"/>
      <c r="R7126"/>
      <c r="S7126"/>
      <c r="T7126"/>
      <c r="U7126"/>
      <c r="V7126"/>
      <c r="W7126"/>
      <c r="X7126"/>
      <c r="Y7126"/>
      <c r="Z7126"/>
      <c r="AA7126"/>
      <c r="AB7126"/>
      <c r="AC7126"/>
      <c r="AD7126"/>
      <c r="AE7126"/>
      <c r="AF7126"/>
      <c r="AG7126"/>
      <c r="AH7126"/>
      <c r="AI7126"/>
      <c r="AJ7126"/>
      <c r="AK7126"/>
      <c r="AL7126"/>
      <c r="AM7126"/>
      <c r="AN7126"/>
      <c r="AO7126"/>
      <c r="AP7126"/>
      <c r="AQ7126"/>
      <c r="AR7126"/>
      <c r="AS7126"/>
      <c r="AT7126"/>
      <c r="AU7126"/>
      <c r="AV7126"/>
      <c r="AW7126"/>
      <c r="AX7126"/>
      <c r="AY7126"/>
      <c r="AZ7126"/>
      <c r="BA7126"/>
      <c r="BB7126"/>
      <c r="BC7126"/>
      <c r="BD7126"/>
      <c r="BE7126"/>
      <c r="BF7126"/>
      <c r="BG7126"/>
      <c r="BH7126"/>
      <c r="BI7126"/>
      <c r="BJ7126"/>
      <c r="BK7126"/>
      <c r="BL7126"/>
      <c r="BM7126"/>
      <c r="BN7126"/>
      <c r="BO7126"/>
      <c r="BP7126"/>
      <c r="BQ7126"/>
      <c r="BR7126"/>
      <c r="BS7126"/>
      <c r="BT7126"/>
      <c r="BU7126"/>
      <c r="BV7126"/>
      <c r="BW7126"/>
      <c r="BX7126"/>
      <c r="BY7126"/>
      <c r="BZ7126"/>
      <c r="CA7126"/>
      <c r="CB7126"/>
      <c r="CC7126"/>
      <c r="CD7126"/>
      <c r="CE7126"/>
      <c r="CF7126"/>
      <c r="CG7126"/>
      <c r="CH7126"/>
      <c r="CI7126"/>
      <c r="CJ7126"/>
      <c r="CK7126"/>
      <c r="CL7126"/>
      <c r="CM7126"/>
      <c r="CN7126"/>
      <c r="CO7126"/>
      <c r="CP7126"/>
      <c r="CQ7126"/>
      <c r="CR7126"/>
      <c r="CS7126"/>
      <c r="CT7126"/>
      <c r="CU7126"/>
      <c r="CV7126"/>
    </row>
    <row r="7127" spans="10:100" x14ac:dyDescent="0.25">
      <c r="J7127"/>
      <c r="K7127"/>
      <c r="L7127"/>
      <c r="M7127"/>
      <c r="N7127"/>
      <c r="O7127"/>
      <c r="P7127"/>
      <c r="Q7127"/>
      <c r="R7127"/>
      <c r="S7127"/>
      <c r="T7127"/>
      <c r="U7127"/>
      <c r="V7127"/>
      <c r="W7127"/>
      <c r="X7127"/>
      <c r="Y7127"/>
      <c r="Z7127"/>
      <c r="AA7127"/>
      <c r="AB7127"/>
      <c r="AC7127"/>
      <c r="AD7127"/>
      <c r="AE7127"/>
      <c r="AF7127"/>
      <c r="AG7127"/>
      <c r="AH7127"/>
      <c r="AI7127"/>
      <c r="AJ7127"/>
      <c r="AK7127"/>
      <c r="AL7127"/>
      <c r="AM7127"/>
      <c r="AN7127"/>
      <c r="AO7127"/>
      <c r="AP7127"/>
      <c r="AQ7127"/>
      <c r="AR7127"/>
      <c r="AS7127"/>
      <c r="AT7127"/>
      <c r="AU7127"/>
      <c r="AV7127"/>
      <c r="AW7127"/>
      <c r="AX7127"/>
      <c r="AY7127"/>
      <c r="AZ7127"/>
      <c r="BA7127"/>
      <c r="BB7127"/>
      <c r="BC7127"/>
      <c r="BD7127"/>
      <c r="BE7127"/>
      <c r="BF7127"/>
      <c r="BG7127"/>
      <c r="BH7127"/>
      <c r="BI7127"/>
      <c r="BJ7127"/>
      <c r="BK7127"/>
      <c r="BL7127"/>
      <c r="BM7127"/>
      <c r="BN7127"/>
      <c r="BO7127"/>
      <c r="BP7127"/>
      <c r="BQ7127"/>
      <c r="BR7127"/>
      <c r="BS7127"/>
      <c r="BT7127"/>
      <c r="BU7127"/>
      <c r="BV7127"/>
      <c r="BW7127"/>
      <c r="BX7127"/>
      <c r="BY7127"/>
      <c r="BZ7127"/>
      <c r="CA7127"/>
      <c r="CB7127"/>
      <c r="CC7127"/>
      <c r="CD7127"/>
      <c r="CE7127"/>
      <c r="CF7127"/>
      <c r="CG7127"/>
      <c r="CH7127"/>
      <c r="CI7127"/>
      <c r="CJ7127"/>
      <c r="CK7127"/>
      <c r="CL7127"/>
      <c r="CM7127"/>
      <c r="CN7127"/>
      <c r="CO7127"/>
      <c r="CP7127"/>
      <c r="CQ7127"/>
      <c r="CR7127"/>
      <c r="CS7127"/>
      <c r="CT7127"/>
      <c r="CU7127"/>
      <c r="CV7127"/>
    </row>
    <row r="7128" spans="10:100" x14ac:dyDescent="0.25">
      <c r="J7128"/>
      <c r="K7128"/>
      <c r="L7128"/>
      <c r="M7128"/>
      <c r="N7128"/>
      <c r="O7128"/>
      <c r="P7128"/>
      <c r="Q7128"/>
      <c r="R7128"/>
      <c r="S7128"/>
      <c r="T7128"/>
      <c r="U7128"/>
      <c r="V7128"/>
      <c r="W7128"/>
      <c r="X7128"/>
      <c r="Y7128"/>
      <c r="Z7128"/>
      <c r="AA7128"/>
      <c r="AB7128"/>
      <c r="AC7128"/>
      <c r="AD7128"/>
      <c r="AE7128"/>
      <c r="AF7128"/>
      <c r="AG7128"/>
      <c r="AH7128"/>
      <c r="AI7128"/>
      <c r="AJ7128"/>
      <c r="AK7128"/>
      <c r="AL7128"/>
      <c r="AM7128"/>
      <c r="AN7128"/>
      <c r="AO7128"/>
      <c r="AP7128"/>
      <c r="AQ7128"/>
      <c r="AR7128"/>
      <c r="AS7128"/>
      <c r="AT7128"/>
      <c r="AU7128"/>
      <c r="AV7128"/>
      <c r="AW7128"/>
      <c r="AX7128"/>
      <c r="AY7128"/>
      <c r="AZ7128"/>
      <c r="BA7128"/>
      <c r="BB7128"/>
      <c r="BC7128"/>
      <c r="BD7128"/>
      <c r="BE7128"/>
      <c r="BF7128"/>
      <c r="BG7128"/>
      <c r="BH7128"/>
      <c r="BI7128"/>
      <c r="BJ7128"/>
      <c r="BK7128"/>
      <c r="BL7128"/>
      <c r="BM7128"/>
      <c r="BN7128"/>
      <c r="BO7128"/>
      <c r="BP7128"/>
      <c r="BQ7128"/>
      <c r="BR7128"/>
      <c r="BS7128"/>
      <c r="BT7128"/>
      <c r="BU7128"/>
      <c r="BV7128"/>
      <c r="BW7128"/>
      <c r="BX7128"/>
      <c r="BY7128"/>
      <c r="BZ7128"/>
      <c r="CA7128"/>
      <c r="CB7128"/>
      <c r="CC7128"/>
      <c r="CD7128"/>
      <c r="CE7128"/>
      <c r="CF7128"/>
      <c r="CG7128"/>
      <c r="CH7128"/>
      <c r="CI7128"/>
      <c r="CJ7128"/>
      <c r="CK7128"/>
      <c r="CL7128"/>
      <c r="CM7128"/>
      <c r="CN7128"/>
      <c r="CO7128"/>
      <c r="CP7128"/>
      <c r="CQ7128"/>
      <c r="CR7128"/>
      <c r="CS7128"/>
      <c r="CT7128"/>
      <c r="CU7128"/>
      <c r="CV7128"/>
    </row>
    <row r="7129" spans="10:100" x14ac:dyDescent="0.25">
      <c r="J7129"/>
      <c r="K7129"/>
      <c r="L7129"/>
      <c r="M7129"/>
      <c r="N7129"/>
      <c r="O7129"/>
      <c r="P7129"/>
      <c r="Q7129"/>
      <c r="R7129"/>
      <c r="S7129"/>
      <c r="T7129"/>
      <c r="U7129"/>
      <c r="V7129"/>
      <c r="W7129"/>
      <c r="X7129"/>
      <c r="Y7129"/>
      <c r="Z7129"/>
      <c r="AA7129"/>
      <c r="AB7129"/>
      <c r="AC7129"/>
      <c r="AD7129"/>
      <c r="AE7129"/>
      <c r="AF7129"/>
      <c r="AG7129"/>
      <c r="AH7129"/>
      <c r="AI7129"/>
      <c r="AJ7129"/>
      <c r="AK7129"/>
      <c r="AL7129"/>
      <c r="AM7129"/>
      <c r="AN7129"/>
      <c r="AO7129"/>
      <c r="AP7129"/>
      <c r="AQ7129"/>
      <c r="AR7129"/>
      <c r="AS7129"/>
      <c r="AT7129"/>
      <c r="AU7129"/>
      <c r="AV7129"/>
      <c r="AW7129"/>
      <c r="AX7129"/>
      <c r="AY7129"/>
      <c r="AZ7129"/>
      <c r="BA7129"/>
      <c r="BB7129"/>
      <c r="BC7129"/>
      <c r="BD7129"/>
      <c r="BE7129"/>
      <c r="BF7129"/>
      <c r="BG7129"/>
      <c r="BH7129"/>
      <c r="BI7129"/>
      <c r="BJ7129"/>
      <c r="BK7129"/>
      <c r="BL7129"/>
      <c r="BM7129"/>
      <c r="BN7129"/>
      <c r="BO7129"/>
      <c r="BP7129"/>
      <c r="BQ7129"/>
      <c r="BR7129"/>
      <c r="BS7129"/>
      <c r="BT7129"/>
      <c r="BU7129"/>
      <c r="BV7129"/>
      <c r="BW7129"/>
      <c r="BX7129"/>
      <c r="BY7129"/>
      <c r="BZ7129"/>
      <c r="CA7129"/>
      <c r="CB7129"/>
      <c r="CC7129"/>
      <c r="CD7129"/>
      <c r="CE7129"/>
      <c r="CF7129"/>
      <c r="CG7129"/>
      <c r="CH7129"/>
      <c r="CI7129"/>
      <c r="CJ7129"/>
      <c r="CK7129"/>
      <c r="CL7129"/>
      <c r="CM7129"/>
      <c r="CN7129"/>
      <c r="CO7129"/>
      <c r="CP7129"/>
      <c r="CQ7129"/>
      <c r="CR7129"/>
      <c r="CS7129"/>
      <c r="CT7129"/>
      <c r="CU7129"/>
      <c r="CV7129"/>
    </row>
    <row r="7130" spans="10:100" x14ac:dyDescent="0.25">
      <c r="J7130"/>
      <c r="K7130"/>
      <c r="L7130"/>
      <c r="M7130"/>
      <c r="N7130"/>
      <c r="O7130"/>
      <c r="P7130"/>
      <c r="Q7130"/>
      <c r="R7130"/>
      <c r="S7130"/>
      <c r="T7130"/>
      <c r="U7130"/>
      <c r="V7130"/>
      <c r="W7130"/>
      <c r="X7130"/>
      <c r="Y7130"/>
      <c r="Z7130"/>
      <c r="AA7130"/>
      <c r="AB7130"/>
      <c r="AC7130"/>
      <c r="AD7130"/>
      <c r="AE7130"/>
      <c r="AF7130"/>
      <c r="AG7130"/>
      <c r="AH7130"/>
      <c r="AI7130"/>
      <c r="AJ7130"/>
      <c r="AK7130"/>
      <c r="AL7130"/>
      <c r="AM7130"/>
      <c r="AN7130"/>
      <c r="AO7130"/>
      <c r="AP7130"/>
      <c r="AQ7130"/>
      <c r="AR7130"/>
      <c r="AS7130"/>
      <c r="AT7130"/>
      <c r="AU7130"/>
      <c r="AV7130"/>
      <c r="AW7130"/>
      <c r="AX7130"/>
      <c r="AY7130"/>
      <c r="AZ7130"/>
      <c r="BA7130"/>
      <c r="BB7130"/>
      <c r="BC7130"/>
      <c r="BD7130"/>
      <c r="BE7130"/>
      <c r="BF7130"/>
      <c r="BG7130"/>
      <c r="BH7130"/>
      <c r="BI7130"/>
      <c r="BJ7130"/>
      <c r="BK7130"/>
      <c r="BL7130"/>
      <c r="BM7130"/>
      <c r="BN7130"/>
      <c r="BO7130"/>
      <c r="BP7130"/>
      <c r="BQ7130"/>
      <c r="BR7130"/>
      <c r="BS7130"/>
      <c r="BT7130"/>
      <c r="BU7130"/>
      <c r="BV7130"/>
      <c r="BW7130"/>
      <c r="BX7130"/>
      <c r="BY7130"/>
      <c r="BZ7130"/>
      <c r="CA7130"/>
      <c r="CB7130"/>
      <c r="CC7130"/>
      <c r="CD7130"/>
      <c r="CE7130"/>
      <c r="CF7130"/>
      <c r="CG7130"/>
      <c r="CH7130"/>
      <c r="CI7130"/>
      <c r="CJ7130"/>
      <c r="CK7130"/>
      <c r="CL7130"/>
      <c r="CM7130"/>
      <c r="CN7130"/>
      <c r="CO7130"/>
      <c r="CP7130"/>
      <c r="CQ7130"/>
      <c r="CR7130"/>
      <c r="CS7130"/>
      <c r="CT7130"/>
      <c r="CU7130"/>
      <c r="CV7130"/>
    </row>
    <row r="7131" spans="10:100" x14ac:dyDescent="0.25">
      <c r="J7131"/>
      <c r="K7131"/>
      <c r="L7131"/>
      <c r="M7131"/>
      <c r="N7131"/>
      <c r="O7131"/>
      <c r="P7131"/>
      <c r="Q7131"/>
      <c r="R7131"/>
      <c r="S7131"/>
      <c r="T7131"/>
      <c r="U7131"/>
      <c r="V7131"/>
      <c r="W7131"/>
      <c r="X7131"/>
      <c r="Y7131"/>
      <c r="Z7131"/>
      <c r="AA7131"/>
      <c r="AB7131"/>
      <c r="AC7131"/>
      <c r="AD7131"/>
      <c r="AE7131"/>
      <c r="AF7131"/>
      <c r="AG7131"/>
      <c r="AH7131"/>
      <c r="AI7131"/>
      <c r="AJ7131"/>
      <c r="AK7131"/>
      <c r="AL7131"/>
      <c r="AM7131"/>
      <c r="AN7131"/>
      <c r="AO7131"/>
      <c r="AP7131"/>
      <c r="AQ7131"/>
      <c r="AR7131"/>
      <c r="AS7131"/>
      <c r="AT7131"/>
      <c r="AU7131"/>
      <c r="AV7131"/>
      <c r="AW7131"/>
      <c r="AX7131"/>
      <c r="AY7131"/>
      <c r="AZ7131"/>
      <c r="BA7131"/>
      <c r="BB7131"/>
      <c r="BC7131"/>
      <c r="BD7131"/>
      <c r="BE7131"/>
      <c r="BF7131"/>
      <c r="BG7131"/>
      <c r="BH7131"/>
      <c r="BI7131"/>
      <c r="BJ7131"/>
      <c r="BK7131"/>
      <c r="BL7131"/>
      <c r="BM7131"/>
      <c r="BN7131"/>
      <c r="BO7131"/>
      <c r="BP7131"/>
      <c r="BQ7131"/>
      <c r="BR7131"/>
      <c r="BS7131"/>
      <c r="BT7131"/>
      <c r="BU7131"/>
      <c r="BV7131"/>
      <c r="BW7131"/>
      <c r="BX7131"/>
      <c r="BY7131"/>
      <c r="BZ7131"/>
      <c r="CA7131"/>
      <c r="CB7131"/>
      <c r="CC7131"/>
      <c r="CD7131"/>
      <c r="CE7131"/>
      <c r="CF7131"/>
      <c r="CG7131"/>
      <c r="CH7131"/>
      <c r="CI7131"/>
      <c r="CJ7131"/>
      <c r="CK7131"/>
      <c r="CL7131"/>
      <c r="CM7131"/>
      <c r="CN7131"/>
      <c r="CO7131"/>
      <c r="CP7131"/>
      <c r="CQ7131"/>
      <c r="CR7131"/>
      <c r="CS7131"/>
      <c r="CT7131"/>
      <c r="CU7131"/>
      <c r="CV7131"/>
    </row>
    <row r="7132" spans="10:100" x14ac:dyDescent="0.25">
      <c r="J7132"/>
      <c r="K7132"/>
      <c r="L7132"/>
      <c r="M7132"/>
      <c r="N7132"/>
      <c r="O7132"/>
      <c r="P7132"/>
      <c r="Q7132"/>
      <c r="R7132"/>
      <c r="S7132"/>
      <c r="T7132"/>
      <c r="U7132"/>
      <c r="V7132"/>
      <c r="W7132"/>
      <c r="X7132"/>
      <c r="Y7132"/>
      <c r="Z7132"/>
      <c r="AA7132"/>
      <c r="AB7132"/>
      <c r="AC7132"/>
      <c r="AD7132"/>
      <c r="AE7132"/>
      <c r="AF7132"/>
      <c r="AG7132"/>
      <c r="AH7132"/>
      <c r="AI7132"/>
      <c r="AJ7132"/>
      <c r="AK7132"/>
      <c r="AL7132"/>
      <c r="AM7132"/>
      <c r="AN7132"/>
      <c r="AO7132"/>
      <c r="AP7132"/>
      <c r="AQ7132"/>
      <c r="AR7132"/>
      <c r="AS7132"/>
      <c r="AT7132"/>
      <c r="AU7132"/>
      <c r="AV7132"/>
      <c r="AW7132"/>
      <c r="AX7132"/>
      <c r="AY7132"/>
      <c r="AZ7132"/>
      <c r="BA7132"/>
      <c r="BB7132"/>
      <c r="BC7132"/>
      <c r="BD7132"/>
      <c r="BE7132"/>
      <c r="BF7132"/>
      <c r="BG7132"/>
      <c r="BH7132"/>
      <c r="BI7132"/>
      <c r="BJ7132"/>
      <c r="BK7132"/>
      <c r="BL7132"/>
      <c r="BM7132"/>
      <c r="BN7132"/>
      <c r="BO7132"/>
      <c r="BP7132"/>
      <c r="BQ7132"/>
      <c r="BR7132"/>
      <c r="BS7132"/>
      <c r="BT7132"/>
      <c r="BU7132"/>
      <c r="BV7132"/>
      <c r="BW7132"/>
      <c r="BX7132"/>
      <c r="BY7132"/>
      <c r="BZ7132"/>
      <c r="CA7132"/>
      <c r="CB7132"/>
      <c r="CC7132"/>
      <c r="CD7132"/>
      <c r="CE7132"/>
      <c r="CF7132"/>
      <c r="CG7132"/>
      <c r="CH7132"/>
      <c r="CI7132"/>
      <c r="CJ7132"/>
      <c r="CK7132"/>
      <c r="CL7132"/>
      <c r="CM7132"/>
      <c r="CN7132"/>
      <c r="CO7132"/>
      <c r="CP7132"/>
      <c r="CQ7132"/>
      <c r="CR7132"/>
      <c r="CS7132"/>
      <c r="CT7132"/>
      <c r="CU7132"/>
      <c r="CV7132"/>
    </row>
    <row r="7133" spans="10:100" x14ac:dyDescent="0.25">
      <c r="J7133"/>
      <c r="K7133"/>
      <c r="L7133"/>
      <c r="M7133"/>
      <c r="N7133"/>
      <c r="O7133"/>
      <c r="P7133"/>
      <c r="Q7133"/>
      <c r="R7133"/>
      <c r="S7133"/>
      <c r="T7133"/>
      <c r="U7133"/>
      <c r="V7133"/>
      <c r="W7133"/>
      <c r="X7133"/>
      <c r="Y7133"/>
      <c r="Z7133"/>
      <c r="AA7133"/>
      <c r="AB7133"/>
      <c r="AC7133"/>
      <c r="AD7133"/>
      <c r="AE7133"/>
      <c r="AF7133"/>
      <c r="AG7133"/>
      <c r="AH7133"/>
      <c r="AI7133"/>
      <c r="AJ7133"/>
      <c r="AK7133"/>
      <c r="AL7133"/>
      <c r="AM7133"/>
      <c r="AN7133"/>
      <c r="AO7133"/>
      <c r="AP7133"/>
      <c r="AQ7133"/>
      <c r="AR7133"/>
      <c r="AS7133"/>
      <c r="AT7133"/>
      <c r="AU7133"/>
      <c r="AV7133"/>
      <c r="AW7133"/>
      <c r="AX7133"/>
      <c r="AY7133"/>
      <c r="AZ7133"/>
      <c r="BA7133"/>
      <c r="BB7133"/>
      <c r="BC7133"/>
      <c r="BD7133"/>
      <c r="BE7133"/>
      <c r="BF7133"/>
      <c r="BG7133"/>
      <c r="BH7133"/>
      <c r="BI7133"/>
      <c r="BJ7133"/>
      <c r="BK7133"/>
      <c r="BL7133"/>
      <c r="BM7133"/>
      <c r="BN7133"/>
      <c r="BO7133"/>
      <c r="BP7133"/>
      <c r="BQ7133"/>
      <c r="BR7133"/>
      <c r="BS7133"/>
      <c r="BT7133"/>
      <c r="BU7133"/>
      <c r="BV7133"/>
      <c r="BW7133"/>
      <c r="BX7133"/>
      <c r="BY7133"/>
      <c r="BZ7133"/>
      <c r="CA7133"/>
      <c r="CB7133"/>
      <c r="CC7133"/>
      <c r="CD7133"/>
      <c r="CE7133"/>
      <c r="CF7133"/>
      <c r="CG7133"/>
      <c r="CH7133"/>
      <c r="CI7133"/>
      <c r="CJ7133"/>
      <c r="CK7133"/>
      <c r="CL7133"/>
      <c r="CM7133"/>
      <c r="CN7133"/>
      <c r="CO7133"/>
      <c r="CP7133"/>
      <c r="CQ7133"/>
      <c r="CR7133"/>
      <c r="CS7133"/>
      <c r="CT7133"/>
      <c r="CU7133"/>
      <c r="CV7133"/>
    </row>
    <row r="7134" spans="10:100" x14ac:dyDescent="0.25">
      <c r="J7134"/>
      <c r="K7134"/>
      <c r="L7134"/>
      <c r="M7134"/>
      <c r="N7134"/>
      <c r="O7134"/>
      <c r="P7134"/>
      <c r="Q7134"/>
      <c r="R7134"/>
      <c r="S7134"/>
      <c r="T7134"/>
      <c r="U7134"/>
      <c r="V7134"/>
      <c r="W7134"/>
      <c r="X7134"/>
      <c r="Y7134"/>
      <c r="Z7134"/>
      <c r="AA7134"/>
      <c r="AB7134"/>
      <c r="AC7134"/>
      <c r="AD7134"/>
      <c r="AE7134"/>
      <c r="AF7134"/>
      <c r="AG7134"/>
      <c r="AH7134"/>
      <c r="AI7134"/>
      <c r="AJ7134"/>
      <c r="AK7134"/>
      <c r="AL7134"/>
      <c r="AM7134"/>
      <c r="AN7134"/>
      <c r="AO7134"/>
      <c r="AP7134"/>
      <c r="AQ7134"/>
      <c r="AR7134"/>
      <c r="AS7134"/>
      <c r="AT7134"/>
      <c r="AU7134"/>
      <c r="AV7134"/>
      <c r="AW7134"/>
      <c r="AX7134"/>
      <c r="AY7134"/>
      <c r="AZ7134"/>
      <c r="BA7134"/>
      <c r="BB7134"/>
      <c r="BC7134"/>
      <c r="BD7134"/>
      <c r="BE7134"/>
      <c r="BF7134"/>
      <c r="BG7134"/>
      <c r="BH7134"/>
      <c r="BI7134"/>
      <c r="BJ7134"/>
      <c r="BK7134"/>
      <c r="BL7134"/>
      <c r="BM7134"/>
      <c r="BN7134"/>
      <c r="BO7134"/>
      <c r="BP7134"/>
      <c r="BQ7134"/>
      <c r="BR7134"/>
      <c r="BS7134"/>
      <c r="BT7134"/>
      <c r="BU7134"/>
      <c r="BV7134"/>
      <c r="BW7134"/>
      <c r="BX7134"/>
      <c r="BY7134"/>
      <c r="BZ7134"/>
      <c r="CA7134"/>
      <c r="CB7134"/>
      <c r="CC7134"/>
      <c r="CD7134"/>
      <c r="CE7134"/>
      <c r="CF7134"/>
      <c r="CG7134"/>
      <c r="CH7134"/>
      <c r="CI7134"/>
      <c r="CJ7134"/>
      <c r="CK7134"/>
      <c r="CL7134"/>
      <c r="CM7134"/>
      <c r="CN7134"/>
      <c r="CO7134"/>
      <c r="CP7134"/>
      <c r="CQ7134"/>
      <c r="CR7134"/>
      <c r="CS7134"/>
      <c r="CT7134"/>
      <c r="CU7134"/>
      <c r="CV7134"/>
    </row>
    <row r="7135" spans="10:100" x14ac:dyDescent="0.25">
      <c r="J7135"/>
      <c r="K7135"/>
      <c r="L7135"/>
      <c r="M7135"/>
      <c r="N7135"/>
      <c r="O7135"/>
      <c r="P7135"/>
      <c r="Q7135"/>
      <c r="R7135"/>
      <c r="S7135"/>
      <c r="T7135"/>
      <c r="U7135"/>
      <c r="V7135"/>
      <c r="W7135"/>
      <c r="X7135"/>
      <c r="Y7135"/>
      <c r="Z7135"/>
      <c r="AA7135"/>
      <c r="AB7135"/>
      <c r="AC7135"/>
      <c r="AD7135"/>
      <c r="AE7135"/>
      <c r="AF7135"/>
      <c r="AG7135"/>
      <c r="AH7135"/>
      <c r="AI7135"/>
      <c r="AJ7135"/>
      <c r="AK7135"/>
      <c r="AL7135"/>
      <c r="AM7135"/>
      <c r="AN7135"/>
      <c r="AO7135"/>
      <c r="AP7135"/>
      <c r="AQ7135"/>
      <c r="AR7135"/>
      <c r="AS7135"/>
      <c r="AT7135"/>
      <c r="AU7135"/>
      <c r="AV7135"/>
      <c r="AW7135"/>
      <c r="AX7135"/>
      <c r="AY7135"/>
      <c r="AZ7135"/>
      <c r="BA7135"/>
      <c r="BB7135"/>
      <c r="BC7135"/>
      <c r="BD7135"/>
      <c r="BE7135"/>
      <c r="BF7135"/>
      <c r="BG7135"/>
      <c r="BH7135"/>
      <c r="BI7135"/>
      <c r="BJ7135"/>
      <c r="BK7135"/>
      <c r="BL7135"/>
      <c r="BM7135"/>
      <c r="BN7135"/>
      <c r="BO7135"/>
      <c r="BP7135"/>
      <c r="BQ7135"/>
      <c r="BR7135"/>
      <c r="BS7135"/>
      <c r="BT7135"/>
      <c r="BU7135"/>
      <c r="BV7135"/>
      <c r="BW7135"/>
      <c r="BX7135"/>
      <c r="BY7135"/>
      <c r="BZ7135"/>
      <c r="CA7135"/>
      <c r="CB7135"/>
      <c r="CC7135"/>
      <c r="CD7135"/>
      <c r="CE7135"/>
      <c r="CF7135"/>
      <c r="CG7135"/>
      <c r="CH7135"/>
      <c r="CI7135"/>
      <c r="CJ7135"/>
      <c r="CK7135"/>
      <c r="CL7135"/>
      <c r="CM7135"/>
      <c r="CN7135"/>
      <c r="CO7135"/>
      <c r="CP7135"/>
      <c r="CQ7135"/>
      <c r="CR7135"/>
      <c r="CS7135"/>
      <c r="CT7135"/>
      <c r="CU7135"/>
      <c r="CV7135"/>
    </row>
    <row r="7136" spans="10:100" x14ac:dyDescent="0.25">
      <c r="J7136"/>
      <c r="K7136"/>
      <c r="L7136"/>
      <c r="M7136"/>
      <c r="N7136"/>
      <c r="O7136"/>
      <c r="P7136"/>
      <c r="Q7136"/>
      <c r="R7136"/>
      <c r="S7136"/>
      <c r="T7136"/>
      <c r="U7136"/>
      <c r="V7136"/>
      <c r="W7136"/>
      <c r="X7136"/>
      <c r="Y7136"/>
      <c r="Z7136"/>
      <c r="AA7136"/>
      <c r="AB7136"/>
      <c r="AC7136"/>
      <c r="AD7136"/>
      <c r="AE7136"/>
      <c r="AF7136"/>
      <c r="AG7136"/>
      <c r="AH7136"/>
      <c r="AI7136"/>
      <c r="AJ7136"/>
      <c r="AK7136"/>
      <c r="AL7136"/>
      <c r="AM7136"/>
      <c r="AN7136"/>
      <c r="AO7136"/>
      <c r="AP7136"/>
      <c r="AQ7136"/>
      <c r="AR7136"/>
      <c r="AS7136"/>
      <c r="AT7136"/>
      <c r="AU7136"/>
      <c r="AV7136"/>
      <c r="AW7136"/>
      <c r="AX7136"/>
      <c r="AY7136"/>
      <c r="AZ7136"/>
      <c r="BA7136"/>
      <c r="BB7136"/>
      <c r="BC7136"/>
      <c r="BD7136"/>
      <c r="BE7136"/>
      <c r="BF7136"/>
      <c r="BG7136"/>
      <c r="BH7136"/>
      <c r="BI7136"/>
      <c r="BJ7136"/>
      <c r="BK7136"/>
      <c r="BL7136"/>
      <c r="BM7136"/>
      <c r="BN7136"/>
      <c r="BO7136"/>
      <c r="BP7136"/>
      <c r="BQ7136"/>
      <c r="BR7136"/>
      <c r="BS7136"/>
      <c r="BT7136"/>
      <c r="BU7136"/>
      <c r="BV7136"/>
      <c r="BW7136"/>
      <c r="BX7136"/>
      <c r="BY7136"/>
      <c r="BZ7136"/>
      <c r="CA7136"/>
      <c r="CB7136"/>
      <c r="CC7136"/>
      <c r="CD7136"/>
      <c r="CE7136"/>
      <c r="CF7136"/>
      <c r="CG7136"/>
      <c r="CH7136"/>
      <c r="CI7136"/>
      <c r="CJ7136"/>
      <c r="CK7136"/>
      <c r="CL7136"/>
      <c r="CM7136"/>
      <c r="CN7136"/>
      <c r="CO7136"/>
      <c r="CP7136"/>
      <c r="CQ7136"/>
      <c r="CR7136"/>
      <c r="CS7136"/>
      <c r="CT7136"/>
      <c r="CU7136"/>
      <c r="CV7136"/>
    </row>
    <row r="7137" spans="10:100" x14ac:dyDescent="0.25">
      <c r="J7137"/>
      <c r="K7137"/>
      <c r="L7137"/>
      <c r="M7137"/>
      <c r="N7137"/>
      <c r="O7137"/>
      <c r="P7137"/>
      <c r="Q7137"/>
      <c r="R7137"/>
      <c r="S7137"/>
      <c r="T7137"/>
      <c r="U7137"/>
      <c r="V7137"/>
      <c r="W7137"/>
      <c r="X7137"/>
      <c r="Y7137"/>
      <c r="Z7137"/>
      <c r="AA7137"/>
      <c r="AB7137"/>
      <c r="AC7137"/>
      <c r="AD7137"/>
      <c r="AE7137"/>
      <c r="AF7137"/>
      <c r="AG7137"/>
      <c r="AH7137"/>
      <c r="AI7137"/>
      <c r="AJ7137"/>
      <c r="AK7137"/>
      <c r="AL7137"/>
      <c r="AM7137"/>
      <c r="AN7137"/>
      <c r="AO7137"/>
      <c r="AP7137"/>
      <c r="AQ7137"/>
      <c r="AR7137"/>
      <c r="AS7137"/>
      <c r="AT7137"/>
      <c r="AU7137"/>
      <c r="AV7137"/>
      <c r="AW7137"/>
      <c r="AX7137"/>
      <c r="AY7137"/>
      <c r="AZ7137"/>
      <c r="BA7137"/>
      <c r="BB7137"/>
      <c r="BC7137"/>
      <c r="BD7137"/>
      <c r="BE7137"/>
      <c r="BF7137"/>
      <c r="BG7137"/>
      <c r="BH7137"/>
      <c r="BI7137"/>
      <c r="BJ7137"/>
      <c r="BK7137"/>
      <c r="BL7137"/>
      <c r="BM7137"/>
      <c r="BN7137"/>
      <c r="BO7137"/>
      <c r="BP7137"/>
      <c r="BQ7137"/>
      <c r="BR7137"/>
      <c r="BS7137"/>
      <c r="BT7137"/>
      <c r="BU7137"/>
      <c r="BV7137"/>
      <c r="BW7137"/>
      <c r="BX7137"/>
      <c r="BY7137"/>
      <c r="BZ7137"/>
      <c r="CA7137"/>
      <c r="CB7137"/>
      <c r="CC7137"/>
      <c r="CD7137"/>
      <c r="CE7137"/>
      <c r="CF7137"/>
      <c r="CG7137"/>
      <c r="CH7137"/>
      <c r="CI7137"/>
      <c r="CJ7137"/>
      <c r="CK7137"/>
      <c r="CL7137"/>
      <c r="CM7137"/>
      <c r="CN7137"/>
      <c r="CO7137"/>
      <c r="CP7137"/>
      <c r="CQ7137"/>
      <c r="CR7137"/>
      <c r="CS7137"/>
      <c r="CT7137"/>
      <c r="CU7137"/>
      <c r="CV7137"/>
    </row>
    <row r="7138" spans="10:100" x14ac:dyDescent="0.25">
      <c r="J7138"/>
      <c r="K7138"/>
      <c r="L7138"/>
      <c r="M7138"/>
      <c r="N7138"/>
      <c r="O7138"/>
      <c r="P7138"/>
      <c r="Q7138"/>
      <c r="R7138"/>
      <c r="S7138"/>
      <c r="T7138"/>
      <c r="U7138"/>
      <c r="V7138"/>
      <c r="W7138"/>
      <c r="X7138"/>
      <c r="Y7138"/>
      <c r="Z7138"/>
      <c r="AA7138"/>
      <c r="AB7138"/>
      <c r="AC7138"/>
      <c r="AD7138"/>
      <c r="AE7138"/>
      <c r="AF7138"/>
      <c r="AG7138"/>
      <c r="AH7138"/>
      <c r="AI7138"/>
      <c r="AJ7138"/>
      <c r="AK7138"/>
      <c r="AL7138"/>
      <c r="AM7138"/>
      <c r="AN7138"/>
      <c r="AO7138"/>
      <c r="AP7138"/>
      <c r="AQ7138"/>
      <c r="AR7138"/>
      <c r="AS7138"/>
      <c r="AT7138"/>
      <c r="AU7138"/>
      <c r="AV7138"/>
      <c r="AW7138"/>
      <c r="AX7138"/>
      <c r="AY7138"/>
      <c r="AZ7138"/>
      <c r="BA7138"/>
      <c r="BB7138"/>
      <c r="BC7138"/>
      <c r="BD7138"/>
      <c r="BE7138"/>
      <c r="BF7138"/>
      <c r="BG7138"/>
      <c r="BH7138"/>
      <c r="BI7138"/>
      <c r="BJ7138"/>
      <c r="BK7138"/>
      <c r="BL7138"/>
      <c r="BM7138"/>
      <c r="BN7138"/>
      <c r="BO7138"/>
      <c r="BP7138"/>
      <c r="BQ7138"/>
      <c r="BR7138"/>
      <c r="BS7138"/>
      <c r="BT7138"/>
      <c r="BU7138"/>
      <c r="BV7138"/>
      <c r="BW7138"/>
      <c r="BX7138"/>
      <c r="BY7138"/>
      <c r="BZ7138"/>
      <c r="CA7138"/>
      <c r="CB7138"/>
      <c r="CC7138"/>
      <c r="CD7138"/>
      <c r="CE7138"/>
      <c r="CF7138"/>
      <c r="CG7138"/>
      <c r="CH7138"/>
      <c r="CI7138"/>
      <c r="CJ7138"/>
      <c r="CK7138"/>
      <c r="CL7138"/>
      <c r="CM7138"/>
      <c r="CN7138"/>
      <c r="CO7138"/>
      <c r="CP7138"/>
      <c r="CQ7138"/>
      <c r="CR7138"/>
      <c r="CS7138"/>
      <c r="CT7138"/>
      <c r="CU7138"/>
      <c r="CV7138"/>
    </row>
    <row r="7139" spans="10:100" x14ac:dyDescent="0.25">
      <c r="J7139"/>
      <c r="K7139"/>
      <c r="L7139"/>
      <c r="M7139"/>
      <c r="N7139"/>
      <c r="O7139"/>
      <c r="P7139"/>
      <c r="Q7139"/>
      <c r="R7139"/>
      <c r="S7139"/>
      <c r="T7139"/>
      <c r="U7139"/>
      <c r="V7139"/>
      <c r="W7139"/>
      <c r="X7139"/>
      <c r="Y7139"/>
      <c r="Z7139"/>
      <c r="AA7139"/>
      <c r="AB7139"/>
      <c r="AC7139"/>
      <c r="AD7139"/>
      <c r="AE7139"/>
      <c r="AF7139"/>
      <c r="AG7139"/>
      <c r="AH7139"/>
      <c r="AI7139"/>
      <c r="AJ7139"/>
      <c r="AK7139"/>
      <c r="AL7139"/>
      <c r="AM7139"/>
      <c r="AN7139"/>
      <c r="AO7139"/>
      <c r="AP7139"/>
      <c r="AQ7139"/>
      <c r="AR7139"/>
      <c r="AS7139"/>
      <c r="AT7139"/>
      <c r="AU7139"/>
      <c r="AV7139"/>
      <c r="AW7139"/>
      <c r="AX7139"/>
      <c r="AY7139"/>
      <c r="AZ7139"/>
      <c r="BA7139"/>
      <c r="BB7139"/>
      <c r="BC7139"/>
      <c r="BD7139"/>
      <c r="BE7139"/>
      <c r="BF7139"/>
      <c r="BG7139"/>
      <c r="BH7139"/>
      <c r="BI7139"/>
      <c r="BJ7139"/>
      <c r="BK7139"/>
      <c r="BL7139"/>
      <c r="BM7139"/>
      <c r="BN7139"/>
      <c r="BO7139"/>
      <c r="BP7139"/>
      <c r="BQ7139"/>
      <c r="BR7139"/>
      <c r="BS7139"/>
      <c r="BT7139"/>
      <c r="BU7139"/>
      <c r="BV7139"/>
      <c r="BW7139"/>
      <c r="BX7139"/>
      <c r="BY7139"/>
      <c r="BZ7139"/>
      <c r="CA7139"/>
      <c r="CB7139"/>
      <c r="CC7139"/>
      <c r="CD7139"/>
      <c r="CE7139"/>
      <c r="CF7139"/>
      <c r="CG7139"/>
      <c r="CH7139"/>
      <c r="CI7139"/>
      <c r="CJ7139"/>
      <c r="CK7139"/>
      <c r="CL7139"/>
      <c r="CM7139"/>
      <c r="CN7139"/>
      <c r="CO7139"/>
      <c r="CP7139"/>
      <c r="CQ7139"/>
      <c r="CR7139"/>
      <c r="CS7139"/>
      <c r="CT7139"/>
      <c r="CU7139"/>
      <c r="CV7139"/>
    </row>
    <row r="7140" spans="10:100" x14ac:dyDescent="0.25">
      <c r="J7140"/>
      <c r="K7140"/>
      <c r="L7140"/>
      <c r="M7140"/>
      <c r="N7140"/>
      <c r="O7140"/>
      <c r="P7140"/>
      <c r="Q7140"/>
      <c r="R7140"/>
      <c r="S7140"/>
      <c r="T7140"/>
      <c r="U7140"/>
      <c r="V7140"/>
      <c r="W7140"/>
      <c r="X7140"/>
      <c r="Y7140"/>
      <c r="Z7140"/>
      <c r="AA7140"/>
      <c r="AB7140"/>
      <c r="AC7140"/>
      <c r="AD7140"/>
      <c r="AE7140"/>
      <c r="AF7140"/>
      <c r="AG7140"/>
      <c r="AH7140"/>
      <c r="AI7140"/>
      <c r="AJ7140"/>
      <c r="AK7140"/>
      <c r="AL7140"/>
      <c r="AM7140"/>
      <c r="AN7140"/>
      <c r="AO7140"/>
      <c r="AP7140"/>
      <c r="AQ7140"/>
      <c r="AR7140"/>
      <c r="AS7140"/>
      <c r="AT7140"/>
      <c r="AU7140"/>
      <c r="AV7140"/>
      <c r="AW7140"/>
      <c r="AX7140"/>
      <c r="AY7140"/>
      <c r="AZ7140"/>
      <c r="BA7140"/>
      <c r="BB7140"/>
      <c r="BC7140"/>
      <c r="BD7140"/>
      <c r="BE7140"/>
      <c r="BF7140"/>
      <c r="BG7140"/>
      <c r="BH7140"/>
      <c r="BI7140"/>
      <c r="BJ7140"/>
      <c r="BK7140"/>
      <c r="BL7140"/>
      <c r="BM7140"/>
      <c r="BN7140"/>
      <c r="BO7140"/>
      <c r="BP7140"/>
      <c r="BQ7140"/>
      <c r="BR7140"/>
      <c r="BS7140"/>
      <c r="BT7140"/>
      <c r="BU7140"/>
      <c r="BV7140"/>
      <c r="BW7140"/>
      <c r="BX7140"/>
      <c r="BY7140"/>
      <c r="BZ7140"/>
      <c r="CA7140"/>
      <c r="CB7140"/>
      <c r="CC7140"/>
      <c r="CD7140"/>
      <c r="CE7140"/>
      <c r="CF7140"/>
      <c r="CG7140"/>
      <c r="CH7140"/>
      <c r="CI7140"/>
      <c r="CJ7140"/>
      <c r="CK7140"/>
      <c r="CL7140"/>
      <c r="CM7140"/>
      <c r="CN7140"/>
      <c r="CO7140"/>
      <c r="CP7140"/>
      <c r="CQ7140"/>
      <c r="CR7140"/>
      <c r="CS7140"/>
      <c r="CT7140"/>
      <c r="CU7140"/>
      <c r="CV7140"/>
    </row>
    <row r="7141" spans="10:100" x14ac:dyDescent="0.25">
      <c r="J7141"/>
      <c r="K7141"/>
      <c r="L7141"/>
      <c r="M7141"/>
      <c r="N7141"/>
      <c r="O7141"/>
      <c r="P7141"/>
      <c r="Q7141"/>
      <c r="R7141"/>
      <c r="S7141"/>
      <c r="T7141"/>
      <c r="U7141"/>
      <c r="V7141"/>
      <c r="W7141"/>
      <c r="X7141"/>
      <c r="Y7141"/>
      <c r="Z7141"/>
      <c r="AA7141"/>
      <c r="AB7141"/>
      <c r="AC7141"/>
      <c r="AD7141"/>
      <c r="AE7141"/>
      <c r="AF7141"/>
      <c r="AG7141"/>
      <c r="AH7141"/>
      <c r="AI7141"/>
      <c r="AJ7141"/>
      <c r="AK7141"/>
      <c r="AL7141"/>
      <c r="AM7141"/>
      <c r="AN7141"/>
      <c r="AO7141"/>
      <c r="AP7141"/>
      <c r="AQ7141"/>
      <c r="AR7141"/>
      <c r="AS7141"/>
      <c r="AT7141"/>
      <c r="AU7141"/>
      <c r="AV7141"/>
      <c r="AW7141"/>
      <c r="AX7141"/>
      <c r="AY7141"/>
      <c r="AZ7141"/>
      <c r="BA7141"/>
      <c r="BB7141"/>
      <c r="BC7141"/>
      <c r="BD7141"/>
      <c r="BE7141"/>
      <c r="BF7141"/>
      <c r="BG7141"/>
      <c r="BH7141"/>
      <c r="BI7141"/>
      <c r="BJ7141"/>
      <c r="BK7141"/>
      <c r="BL7141"/>
      <c r="BM7141"/>
      <c r="BN7141"/>
      <c r="BO7141"/>
      <c r="BP7141"/>
      <c r="BQ7141"/>
      <c r="BR7141"/>
      <c r="BS7141"/>
      <c r="BT7141"/>
      <c r="BU7141"/>
      <c r="BV7141"/>
      <c r="BW7141"/>
      <c r="BX7141"/>
      <c r="BY7141"/>
      <c r="BZ7141"/>
      <c r="CA7141"/>
      <c r="CB7141"/>
      <c r="CC7141"/>
      <c r="CD7141"/>
      <c r="CE7141"/>
      <c r="CF7141"/>
      <c r="CG7141"/>
      <c r="CH7141"/>
      <c r="CI7141"/>
      <c r="CJ7141"/>
      <c r="CK7141"/>
      <c r="CL7141"/>
      <c r="CM7141"/>
      <c r="CN7141"/>
      <c r="CO7141"/>
      <c r="CP7141"/>
      <c r="CQ7141"/>
      <c r="CR7141"/>
      <c r="CS7141"/>
      <c r="CT7141"/>
      <c r="CU7141"/>
      <c r="CV7141"/>
    </row>
    <row r="7142" spans="10:100" x14ac:dyDescent="0.25">
      <c r="J7142"/>
      <c r="K7142"/>
      <c r="L7142"/>
      <c r="M7142"/>
      <c r="N7142"/>
      <c r="O7142"/>
      <c r="P7142"/>
      <c r="Q7142"/>
      <c r="R7142"/>
      <c r="S7142"/>
      <c r="T7142"/>
      <c r="U7142"/>
      <c r="V7142"/>
      <c r="W7142"/>
      <c r="X7142"/>
      <c r="Y7142"/>
      <c r="Z7142"/>
      <c r="AA7142"/>
      <c r="AB7142"/>
      <c r="AC7142"/>
      <c r="AD7142"/>
      <c r="AE7142"/>
      <c r="AF7142"/>
      <c r="AG7142"/>
      <c r="AH7142"/>
      <c r="AI7142"/>
      <c r="AJ7142"/>
      <c r="AK7142"/>
      <c r="AL7142"/>
      <c r="AM7142"/>
      <c r="AN7142"/>
      <c r="AO7142"/>
      <c r="AP7142"/>
      <c r="AQ7142"/>
      <c r="AR7142"/>
      <c r="AS7142"/>
      <c r="AT7142"/>
      <c r="AU7142"/>
      <c r="AV7142"/>
      <c r="AW7142"/>
      <c r="AX7142"/>
      <c r="AY7142"/>
      <c r="AZ7142"/>
      <c r="BA7142"/>
      <c r="BB7142"/>
      <c r="BC7142"/>
      <c r="BD7142"/>
      <c r="BE7142"/>
      <c r="BF7142"/>
      <c r="BG7142"/>
      <c r="BH7142"/>
      <c r="BI7142"/>
      <c r="BJ7142"/>
      <c r="BK7142"/>
      <c r="BL7142"/>
      <c r="BM7142"/>
      <c r="BN7142"/>
      <c r="BO7142"/>
      <c r="BP7142"/>
      <c r="BQ7142"/>
      <c r="BR7142"/>
      <c r="BS7142"/>
      <c r="BT7142"/>
      <c r="BU7142"/>
      <c r="BV7142"/>
      <c r="BW7142"/>
      <c r="BX7142"/>
      <c r="BY7142"/>
      <c r="BZ7142"/>
      <c r="CA7142"/>
      <c r="CB7142"/>
      <c r="CC7142"/>
      <c r="CD7142"/>
      <c r="CE7142"/>
      <c r="CF7142"/>
      <c r="CG7142"/>
      <c r="CH7142"/>
      <c r="CI7142"/>
      <c r="CJ7142"/>
      <c r="CK7142"/>
      <c r="CL7142"/>
      <c r="CM7142"/>
      <c r="CN7142"/>
      <c r="CO7142"/>
      <c r="CP7142"/>
      <c r="CQ7142"/>
      <c r="CR7142"/>
      <c r="CS7142"/>
      <c r="CT7142"/>
      <c r="CU7142"/>
      <c r="CV7142"/>
    </row>
    <row r="7143" spans="10:100" x14ac:dyDescent="0.25">
      <c r="J7143"/>
      <c r="K7143"/>
      <c r="L7143"/>
      <c r="M7143"/>
      <c r="N7143"/>
      <c r="O7143"/>
      <c r="P7143"/>
      <c r="Q7143"/>
      <c r="R7143"/>
      <c r="S7143"/>
      <c r="T7143"/>
      <c r="U7143"/>
      <c r="V7143"/>
      <c r="W7143"/>
      <c r="X7143"/>
      <c r="Y7143"/>
      <c r="Z7143"/>
      <c r="AA7143"/>
      <c r="AB7143"/>
      <c r="AC7143"/>
      <c r="AD7143"/>
      <c r="AE7143"/>
      <c r="AF7143"/>
      <c r="AG7143"/>
      <c r="AH7143"/>
      <c r="AI7143"/>
      <c r="AJ7143"/>
      <c r="AK7143"/>
      <c r="AL7143"/>
      <c r="AM7143"/>
      <c r="AN7143"/>
      <c r="AO7143"/>
      <c r="AP7143"/>
      <c r="AQ7143"/>
      <c r="AR7143"/>
      <c r="AS7143"/>
      <c r="AT7143"/>
      <c r="AU7143"/>
      <c r="AV7143"/>
      <c r="AW7143"/>
      <c r="AX7143"/>
      <c r="AY7143"/>
      <c r="AZ7143"/>
      <c r="BA7143"/>
      <c r="BB7143"/>
      <c r="BC7143"/>
      <c r="BD7143"/>
      <c r="BE7143"/>
      <c r="BF7143"/>
      <c r="BG7143"/>
      <c r="BH7143"/>
      <c r="BI7143"/>
      <c r="BJ7143"/>
      <c r="BK7143"/>
      <c r="BL7143"/>
      <c r="BM7143"/>
      <c r="BN7143"/>
      <c r="BO7143"/>
      <c r="BP7143"/>
      <c r="BQ7143"/>
      <c r="BR7143"/>
      <c r="BS7143"/>
      <c r="BT7143"/>
      <c r="BU7143"/>
      <c r="BV7143"/>
      <c r="BW7143"/>
      <c r="BX7143"/>
      <c r="BY7143"/>
      <c r="BZ7143"/>
      <c r="CA7143"/>
      <c r="CB7143"/>
      <c r="CC7143"/>
      <c r="CD7143"/>
      <c r="CE7143"/>
      <c r="CF7143"/>
      <c r="CG7143"/>
      <c r="CH7143"/>
      <c r="CI7143"/>
      <c r="CJ7143"/>
      <c r="CK7143"/>
      <c r="CL7143"/>
      <c r="CM7143"/>
      <c r="CN7143"/>
      <c r="CO7143"/>
      <c r="CP7143"/>
      <c r="CQ7143"/>
      <c r="CR7143"/>
      <c r="CS7143"/>
      <c r="CT7143"/>
      <c r="CU7143"/>
      <c r="CV7143"/>
    </row>
    <row r="7144" spans="10:100" x14ac:dyDescent="0.25">
      <c r="J7144"/>
      <c r="K7144"/>
      <c r="L7144"/>
      <c r="M7144"/>
      <c r="N7144"/>
      <c r="O7144"/>
      <c r="P7144"/>
      <c r="Q7144"/>
      <c r="R7144"/>
      <c r="S7144"/>
      <c r="T7144"/>
      <c r="U7144"/>
      <c r="V7144"/>
      <c r="W7144"/>
      <c r="X7144"/>
      <c r="Y7144"/>
      <c r="Z7144"/>
      <c r="AA7144"/>
      <c r="AB7144"/>
      <c r="AC7144"/>
      <c r="AD7144"/>
      <c r="AE7144"/>
      <c r="AF7144"/>
      <c r="AG7144"/>
      <c r="AH7144"/>
      <c r="AI7144"/>
      <c r="AJ7144"/>
      <c r="AK7144"/>
      <c r="AL7144"/>
      <c r="AM7144"/>
      <c r="AN7144"/>
      <c r="AO7144"/>
      <c r="AP7144"/>
      <c r="AQ7144"/>
      <c r="AR7144"/>
      <c r="AS7144"/>
      <c r="AT7144"/>
      <c r="AU7144"/>
      <c r="AV7144"/>
      <c r="AW7144"/>
      <c r="AX7144"/>
      <c r="AY7144"/>
      <c r="AZ7144"/>
      <c r="BA7144"/>
      <c r="BB7144"/>
      <c r="BC7144"/>
      <c r="BD7144"/>
      <c r="BE7144"/>
      <c r="BF7144"/>
      <c r="BG7144"/>
      <c r="BH7144"/>
      <c r="BI7144"/>
      <c r="BJ7144"/>
      <c r="BK7144"/>
      <c r="BL7144"/>
      <c r="BM7144"/>
      <c r="BN7144"/>
      <c r="BO7144"/>
      <c r="BP7144"/>
      <c r="BQ7144"/>
      <c r="BR7144"/>
      <c r="BS7144"/>
      <c r="BT7144"/>
      <c r="BU7144"/>
      <c r="BV7144"/>
      <c r="BW7144"/>
      <c r="BX7144"/>
      <c r="BY7144"/>
      <c r="BZ7144"/>
      <c r="CA7144"/>
      <c r="CB7144"/>
      <c r="CC7144"/>
      <c r="CD7144"/>
      <c r="CE7144"/>
      <c r="CF7144"/>
      <c r="CG7144"/>
      <c r="CH7144"/>
      <c r="CI7144"/>
      <c r="CJ7144"/>
      <c r="CK7144"/>
      <c r="CL7144"/>
      <c r="CM7144"/>
      <c r="CN7144"/>
      <c r="CO7144"/>
      <c r="CP7144"/>
      <c r="CQ7144"/>
      <c r="CR7144"/>
      <c r="CS7144"/>
      <c r="CT7144"/>
      <c r="CU7144"/>
      <c r="CV7144"/>
    </row>
    <row r="7145" spans="10:100" x14ac:dyDescent="0.25">
      <c r="J7145"/>
      <c r="K7145"/>
      <c r="L7145"/>
      <c r="M7145"/>
      <c r="N7145"/>
      <c r="O7145"/>
      <c r="P7145"/>
      <c r="Q7145"/>
      <c r="R7145"/>
      <c r="S7145"/>
      <c r="T7145"/>
      <c r="U7145"/>
      <c r="V7145"/>
      <c r="W7145"/>
      <c r="X7145"/>
      <c r="Y7145"/>
      <c r="Z7145"/>
      <c r="AA7145"/>
      <c r="AB7145"/>
      <c r="AC7145"/>
      <c r="AD7145"/>
      <c r="AE7145"/>
      <c r="AF7145"/>
      <c r="AG7145"/>
      <c r="AH7145"/>
      <c r="AI7145"/>
      <c r="AJ7145"/>
      <c r="AK7145"/>
      <c r="AL7145"/>
      <c r="AM7145"/>
      <c r="AN7145"/>
      <c r="AO7145"/>
      <c r="AP7145"/>
      <c r="AQ7145"/>
      <c r="AR7145"/>
      <c r="AS7145"/>
      <c r="AT7145"/>
      <c r="AU7145"/>
      <c r="AV7145"/>
      <c r="AW7145"/>
      <c r="AX7145"/>
      <c r="AY7145"/>
      <c r="AZ7145"/>
      <c r="BA7145"/>
      <c r="BB7145"/>
      <c r="BC7145"/>
      <c r="BD7145"/>
      <c r="BE7145"/>
      <c r="BF7145"/>
      <c r="BG7145"/>
      <c r="BH7145"/>
      <c r="BI7145"/>
      <c r="BJ7145"/>
      <c r="BK7145"/>
      <c r="BL7145"/>
      <c r="BM7145"/>
      <c r="BN7145"/>
      <c r="BO7145"/>
      <c r="BP7145"/>
      <c r="BQ7145"/>
      <c r="BR7145"/>
      <c r="BS7145"/>
      <c r="BT7145"/>
      <c r="BU7145"/>
      <c r="BV7145"/>
      <c r="BW7145"/>
      <c r="BX7145"/>
      <c r="BY7145"/>
      <c r="BZ7145"/>
      <c r="CA7145"/>
      <c r="CB7145"/>
      <c r="CC7145"/>
      <c r="CD7145"/>
      <c r="CE7145"/>
      <c r="CF7145"/>
      <c r="CG7145"/>
      <c r="CH7145"/>
      <c r="CI7145"/>
      <c r="CJ7145"/>
      <c r="CK7145"/>
      <c r="CL7145"/>
      <c r="CM7145"/>
      <c r="CN7145"/>
      <c r="CO7145"/>
      <c r="CP7145"/>
      <c r="CQ7145"/>
      <c r="CR7145"/>
      <c r="CS7145"/>
      <c r="CT7145"/>
      <c r="CU7145"/>
      <c r="CV7145"/>
    </row>
    <row r="7146" spans="10:100" x14ac:dyDescent="0.25">
      <c r="J7146"/>
      <c r="K7146"/>
      <c r="L7146"/>
      <c r="M7146"/>
      <c r="N7146"/>
      <c r="O7146"/>
      <c r="P7146"/>
      <c r="Q7146"/>
      <c r="R7146"/>
      <c r="S7146"/>
      <c r="T7146"/>
      <c r="U7146"/>
      <c r="V7146"/>
      <c r="W7146"/>
      <c r="X7146"/>
      <c r="Y7146"/>
      <c r="Z7146"/>
      <c r="AA7146"/>
      <c r="AB7146"/>
      <c r="AC7146"/>
      <c r="AD7146"/>
      <c r="AE7146"/>
      <c r="AF7146"/>
      <c r="AG7146"/>
      <c r="AH7146"/>
      <c r="AI7146"/>
      <c r="AJ7146"/>
      <c r="AK7146"/>
      <c r="AL7146"/>
      <c r="AM7146"/>
      <c r="AN7146"/>
      <c r="AO7146"/>
      <c r="AP7146"/>
      <c r="AQ7146"/>
      <c r="AR7146"/>
      <c r="AS7146"/>
      <c r="AT7146"/>
      <c r="AU7146"/>
      <c r="AV7146"/>
      <c r="AW7146"/>
      <c r="AX7146"/>
      <c r="AY7146"/>
      <c r="AZ7146"/>
      <c r="BA7146"/>
      <c r="BB7146"/>
      <c r="BC7146"/>
      <c r="BD7146"/>
      <c r="BE7146"/>
      <c r="BF7146"/>
      <c r="BG7146"/>
      <c r="BH7146"/>
      <c r="BI7146"/>
      <c r="BJ7146"/>
      <c r="BK7146"/>
      <c r="BL7146"/>
      <c r="BM7146"/>
      <c r="BN7146"/>
      <c r="BO7146"/>
      <c r="BP7146"/>
      <c r="BQ7146"/>
      <c r="BR7146"/>
      <c r="BS7146"/>
      <c r="BT7146"/>
      <c r="BU7146"/>
      <c r="BV7146"/>
      <c r="BW7146"/>
      <c r="BX7146"/>
      <c r="BY7146"/>
      <c r="BZ7146"/>
      <c r="CA7146"/>
      <c r="CB7146"/>
      <c r="CC7146"/>
      <c r="CD7146"/>
      <c r="CE7146"/>
      <c r="CF7146"/>
      <c r="CG7146"/>
      <c r="CH7146"/>
      <c r="CI7146"/>
      <c r="CJ7146"/>
      <c r="CK7146"/>
      <c r="CL7146"/>
      <c r="CM7146"/>
      <c r="CN7146"/>
      <c r="CO7146"/>
      <c r="CP7146"/>
      <c r="CQ7146"/>
      <c r="CR7146"/>
      <c r="CS7146"/>
      <c r="CT7146"/>
      <c r="CU7146"/>
      <c r="CV7146"/>
    </row>
    <row r="7147" spans="10:100" x14ac:dyDescent="0.25">
      <c r="J7147"/>
      <c r="K7147"/>
      <c r="L7147"/>
      <c r="M7147"/>
      <c r="N7147"/>
      <c r="O7147"/>
      <c r="P7147"/>
      <c r="Q7147"/>
      <c r="R7147"/>
      <c r="S7147"/>
      <c r="T7147"/>
      <c r="U7147"/>
      <c r="V7147"/>
      <c r="W7147"/>
      <c r="X7147"/>
      <c r="Y7147"/>
      <c r="Z7147"/>
      <c r="AA7147"/>
      <c r="AB7147"/>
      <c r="AC7147"/>
      <c r="AD7147"/>
      <c r="AE7147"/>
      <c r="AF7147"/>
      <c r="AG7147"/>
      <c r="AH7147"/>
      <c r="AI7147"/>
      <c r="AJ7147"/>
      <c r="AK7147"/>
      <c r="AL7147"/>
      <c r="AM7147"/>
      <c r="AN7147"/>
      <c r="AO7147"/>
      <c r="AP7147"/>
      <c r="AQ7147"/>
      <c r="AR7147"/>
      <c r="AS7147"/>
      <c r="AT7147"/>
      <c r="AU7147"/>
      <c r="AV7147"/>
      <c r="AW7147"/>
      <c r="AX7147"/>
      <c r="AY7147"/>
      <c r="AZ7147"/>
      <c r="BA7147"/>
      <c r="BB7147"/>
      <c r="BC7147"/>
      <c r="BD7147"/>
      <c r="BE7147"/>
      <c r="BF7147"/>
      <c r="BG7147"/>
      <c r="BH7147"/>
      <c r="BI7147"/>
      <c r="BJ7147"/>
      <c r="BK7147"/>
      <c r="BL7147"/>
      <c r="BM7147"/>
      <c r="BN7147"/>
      <c r="BO7147"/>
      <c r="BP7147"/>
      <c r="BQ7147"/>
      <c r="BR7147"/>
      <c r="BS7147"/>
      <c r="BT7147"/>
      <c r="BU7147"/>
      <c r="BV7147"/>
      <c r="BW7147"/>
      <c r="BX7147"/>
      <c r="BY7147"/>
      <c r="BZ7147"/>
      <c r="CA7147"/>
      <c r="CB7147"/>
      <c r="CC7147"/>
      <c r="CD7147"/>
      <c r="CE7147"/>
      <c r="CF7147"/>
      <c r="CG7147"/>
      <c r="CH7147"/>
      <c r="CI7147"/>
      <c r="CJ7147"/>
      <c r="CK7147"/>
      <c r="CL7147"/>
      <c r="CM7147"/>
      <c r="CN7147"/>
      <c r="CO7147"/>
      <c r="CP7147"/>
      <c r="CQ7147"/>
      <c r="CR7147"/>
      <c r="CS7147"/>
      <c r="CT7147"/>
      <c r="CU7147"/>
      <c r="CV7147"/>
    </row>
    <row r="7148" spans="10:100" x14ac:dyDescent="0.25">
      <c r="J7148"/>
      <c r="K7148"/>
      <c r="L7148"/>
      <c r="M7148"/>
      <c r="N7148"/>
      <c r="O7148"/>
      <c r="P7148"/>
      <c r="Q7148"/>
      <c r="R7148"/>
      <c r="S7148"/>
      <c r="T7148"/>
      <c r="U7148"/>
      <c r="V7148"/>
      <c r="W7148"/>
      <c r="X7148"/>
      <c r="Y7148"/>
      <c r="Z7148"/>
      <c r="AA7148"/>
      <c r="AB7148"/>
      <c r="AC7148"/>
      <c r="AD7148"/>
      <c r="AE7148"/>
      <c r="AF7148"/>
      <c r="AG7148"/>
      <c r="AH7148"/>
      <c r="AI7148"/>
      <c r="AJ7148"/>
      <c r="AK7148"/>
      <c r="AL7148"/>
      <c r="AM7148"/>
      <c r="AN7148"/>
      <c r="AO7148"/>
      <c r="AP7148"/>
      <c r="AQ7148"/>
      <c r="AR7148"/>
      <c r="AS7148"/>
      <c r="AT7148"/>
      <c r="AU7148"/>
      <c r="AV7148"/>
      <c r="AW7148"/>
      <c r="AX7148"/>
      <c r="AY7148"/>
      <c r="AZ7148"/>
      <c r="BA7148"/>
      <c r="BB7148"/>
      <c r="BC7148"/>
      <c r="BD7148"/>
      <c r="BE7148"/>
      <c r="BF7148"/>
      <c r="BG7148"/>
      <c r="BH7148"/>
      <c r="BI7148"/>
      <c r="BJ7148"/>
      <c r="BK7148"/>
      <c r="BL7148"/>
      <c r="BM7148"/>
      <c r="BN7148"/>
      <c r="BO7148"/>
      <c r="BP7148"/>
      <c r="BQ7148"/>
      <c r="BR7148"/>
      <c r="BS7148"/>
      <c r="BT7148"/>
      <c r="BU7148"/>
      <c r="BV7148"/>
      <c r="BW7148"/>
      <c r="BX7148"/>
      <c r="BY7148"/>
      <c r="BZ7148"/>
      <c r="CA7148"/>
      <c r="CB7148"/>
      <c r="CC7148"/>
      <c r="CD7148"/>
      <c r="CE7148"/>
      <c r="CF7148"/>
      <c r="CG7148"/>
      <c r="CH7148"/>
      <c r="CI7148"/>
      <c r="CJ7148"/>
      <c r="CK7148"/>
      <c r="CL7148"/>
      <c r="CM7148"/>
      <c r="CN7148"/>
      <c r="CO7148"/>
      <c r="CP7148"/>
      <c r="CQ7148"/>
      <c r="CR7148"/>
      <c r="CS7148"/>
      <c r="CT7148"/>
      <c r="CU7148"/>
      <c r="CV7148"/>
    </row>
    <row r="7149" spans="10:100" x14ac:dyDescent="0.25">
      <c r="J7149"/>
      <c r="K7149"/>
      <c r="L7149"/>
      <c r="M7149"/>
      <c r="N7149"/>
      <c r="O7149"/>
      <c r="P7149"/>
      <c r="Q7149"/>
      <c r="R7149"/>
      <c r="S7149"/>
      <c r="T7149"/>
      <c r="U7149"/>
      <c r="V7149"/>
      <c r="W7149"/>
      <c r="X7149"/>
      <c r="Y7149"/>
      <c r="Z7149"/>
      <c r="AA7149"/>
      <c r="AB7149"/>
      <c r="AC7149"/>
      <c r="AD7149"/>
      <c r="AE7149"/>
      <c r="AF7149"/>
      <c r="AG7149"/>
      <c r="AH7149"/>
      <c r="AI7149"/>
      <c r="AJ7149"/>
      <c r="AK7149"/>
      <c r="AL7149"/>
      <c r="AM7149"/>
      <c r="AN7149"/>
      <c r="AO7149"/>
      <c r="AP7149"/>
      <c r="AQ7149"/>
      <c r="AR7149"/>
      <c r="AS7149"/>
      <c r="AT7149"/>
      <c r="AU7149"/>
      <c r="AV7149"/>
      <c r="AW7149"/>
      <c r="AX7149"/>
      <c r="AY7149"/>
      <c r="AZ7149"/>
      <c r="BA7149"/>
      <c r="BB7149"/>
      <c r="BC7149"/>
      <c r="BD7149"/>
      <c r="BE7149"/>
      <c r="BF7149"/>
      <c r="BG7149"/>
      <c r="BH7149"/>
      <c r="BI7149"/>
      <c r="BJ7149"/>
      <c r="BK7149"/>
      <c r="BL7149"/>
      <c r="BM7149"/>
      <c r="BN7149"/>
      <c r="BO7149"/>
      <c r="BP7149"/>
      <c r="BQ7149"/>
      <c r="BR7149"/>
      <c r="BS7149"/>
      <c r="BT7149"/>
      <c r="BU7149"/>
      <c r="BV7149"/>
      <c r="BW7149"/>
      <c r="BX7149"/>
      <c r="BY7149"/>
      <c r="BZ7149"/>
      <c r="CA7149"/>
      <c r="CB7149"/>
      <c r="CC7149"/>
      <c r="CD7149"/>
      <c r="CE7149"/>
      <c r="CF7149"/>
      <c r="CG7149"/>
      <c r="CH7149"/>
      <c r="CI7149"/>
      <c r="CJ7149"/>
      <c r="CK7149"/>
      <c r="CL7149"/>
      <c r="CM7149"/>
      <c r="CN7149"/>
      <c r="CO7149"/>
      <c r="CP7149"/>
      <c r="CQ7149"/>
      <c r="CR7149"/>
      <c r="CS7149"/>
      <c r="CT7149"/>
      <c r="CU7149"/>
      <c r="CV7149"/>
    </row>
    <row r="7150" spans="10:100" x14ac:dyDescent="0.25">
      <c r="J7150"/>
      <c r="K7150"/>
      <c r="L7150"/>
      <c r="M7150"/>
      <c r="N7150"/>
      <c r="O7150"/>
      <c r="P7150"/>
      <c r="Q7150"/>
      <c r="R7150"/>
      <c r="S7150"/>
      <c r="T7150"/>
      <c r="U7150"/>
      <c r="V7150"/>
      <c r="W7150"/>
      <c r="X7150"/>
      <c r="Y7150"/>
      <c r="Z7150"/>
      <c r="AA7150"/>
      <c r="AB7150"/>
      <c r="AC7150"/>
      <c r="AD7150"/>
      <c r="AE7150"/>
      <c r="AF7150"/>
      <c r="AG7150"/>
      <c r="AH7150"/>
      <c r="AI7150"/>
      <c r="AJ7150"/>
      <c r="AK7150"/>
      <c r="AL7150"/>
      <c r="AM7150"/>
      <c r="AN7150"/>
      <c r="AO7150"/>
      <c r="AP7150"/>
      <c r="AQ7150"/>
      <c r="AR7150"/>
      <c r="AS7150"/>
      <c r="AT7150"/>
      <c r="AU7150"/>
      <c r="AV7150"/>
      <c r="AW7150"/>
      <c r="AX7150"/>
      <c r="AY7150"/>
      <c r="AZ7150"/>
      <c r="BA7150"/>
      <c r="BB7150"/>
      <c r="BC7150"/>
      <c r="BD7150"/>
      <c r="BE7150"/>
      <c r="BF7150"/>
      <c r="BG7150"/>
      <c r="BH7150"/>
      <c r="BI7150"/>
      <c r="BJ7150"/>
      <c r="BK7150"/>
      <c r="BL7150"/>
      <c r="BM7150"/>
      <c r="BN7150"/>
      <c r="BO7150"/>
      <c r="BP7150"/>
      <c r="BQ7150"/>
      <c r="BR7150"/>
      <c r="BS7150"/>
      <c r="BT7150"/>
      <c r="BU7150"/>
      <c r="BV7150"/>
      <c r="BW7150"/>
      <c r="BX7150"/>
      <c r="BY7150"/>
      <c r="BZ7150"/>
      <c r="CA7150"/>
      <c r="CB7150"/>
      <c r="CC7150"/>
      <c r="CD7150"/>
      <c r="CE7150"/>
      <c r="CF7150"/>
      <c r="CG7150"/>
      <c r="CH7150"/>
      <c r="CI7150"/>
      <c r="CJ7150"/>
      <c r="CK7150"/>
      <c r="CL7150"/>
      <c r="CM7150"/>
      <c r="CN7150"/>
      <c r="CO7150"/>
      <c r="CP7150"/>
      <c r="CQ7150"/>
      <c r="CR7150"/>
      <c r="CS7150"/>
      <c r="CT7150"/>
      <c r="CU7150"/>
      <c r="CV7150"/>
    </row>
    <row r="7151" spans="10:100" x14ac:dyDescent="0.25">
      <c r="J7151"/>
      <c r="K7151"/>
      <c r="L7151"/>
      <c r="M7151"/>
      <c r="N7151"/>
      <c r="O7151"/>
      <c r="P7151"/>
      <c r="Q7151"/>
      <c r="R7151"/>
      <c r="S7151"/>
      <c r="T7151"/>
      <c r="U7151"/>
      <c r="V7151"/>
      <c r="W7151"/>
      <c r="X7151"/>
      <c r="Y7151"/>
      <c r="Z7151"/>
      <c r="AA7151"/>
      <c r="AB7151"/>
      <c r="AC7151"/>
      <c r="AD7151"/>
      <c r="AE7151"/>
      <c r="AF7151"/>
      <c r="AG7151"/>
      <c r="AH7151"/>
      <c r="AI7151"/>
      <c r="AJ7151"/>
      <c r="AK7151"/>
      <c r="AL7151"/>
      <c r="AM7151"/>
      <c r="AN7151"/>
      <c r="AO7151"/>
      <c r="AP7151"/>
      <c r="AQ7151"/>
      <c r="AR7151"/>
      <c r="AS7151"/>
      <c r="AT7151"/>
      <c r="AU7151"/>
      <c r="AV7151"/>
      <c r="AW7151"/>
      <c r="AX7151"/>
      <c r="AY7151"/>
      <c r="AZ7151"/>
      <c r="BA7151"/>
      <c r="BB7151"/>
      <c r="BC7151"/>
      <c r="BD7151"/>
      <c r="BE7151"/>
      <c r="BF7151"/>
      <c r="BG7151"/>
      <c r="BH7151"/>
      <c r="BI7151"/>
      <c r="BJ7151"/>
      <c r="BK7151"/>
      <c r="BL7151"/>
      <c r="BM7151"/>
      <c r="BN7151"/>
      <c r="BO7151"/>
      <c r="BP7151"/>
      <c r="BQ7151"/>
      <c r="BR7151"/>
      <c r="BS7151"/>
      <c r="BT7151"/>
      <c r="BU7151"/>
      <c r="BV7151"/>
      <c r="BW7151"/>
      <c r="BX7151"/>
      <c r="BY7151"/>
      <c r="BZ7151"/>
      <c r="CA7151"/>
      <c r="CB7151"/>
      <c r="CC7151"/>
      <c r="CD7151"/>
      <c r="CE7151"/>
      <c r="CF7151"/>
      <c r="CG7151"/>
      <c r="CH7151"/>
      <c r="CI7151"/>
      <c r="CJ7151"/>
      <c r="CK7151"/>
      <c r="CL7151"/>
      <c r="CM7151"/>
      <c r="CN7151"/>
      <c r="CO7151"/>
      <c r="CP7151"/>
      <c r="CQ7151"/>
      <c r="CR7151"/>
      <c r="CS7151"/>
      <c r="CT7151"/>
      <c r="CU7151"/>
      <c r="CV7151"/>
    </row>
    <row r="7152" spans="10:100" x14ac:dyDescent="0.25">
      <c r="J7152"/>
      <c r="K7152"/>
      <c r="L7152"/>
      <c r="M7152"/>
      <c r="N7152"/>
      <c r="O7152"/>
      <c r="P7152"/>
      <c r="Q7152"/>
      <c r="R7152"/>
      <c r="S7152"/>
      <c r="T7152"/>
      <c r="U7152"/>
      <c r="V7152"/>
      <c r="W7152"/>
      <c r="X7152"/>
      <c r="Y7152"/>
      <c r="Z7152"/>
      <c r="AA7152"/>
      <c r="AB7152"/>
      <c r="AC7152"/>
      <c r="AD7152"/>
      <c r="AE7152"/>
      <c r="AF7152"/>
      <c r="AG7152"/>
      <c r="AH7152"/>
      <c r="AI7152"/>
      <c r="AJ7152"/>
      <c r="AK7152"/>
      <c r="AL7152"/>
      <c r="AM7152"/>
      <c r="AN7152"/>
      <c r="AO7152"/>
      <c r="AP7152"/>
      <c r="AQ7152"/>
      <c r="AR7152"/>
      <c r="AS7152"/>
      <c r="AT7152"/>
      <c r="AU7152"/>
      <c r="AV7152"/>
      <c r="AW7152"/>
      <c r="AX7152"/>
      <c r="AY7152"/>
      <c r="AZ7152"/>
      <c r="BA7152"/>
      <c r="BB7152"/>
      <c r="BC7152"/>
      <c r="BD7152"/>
      <c r="BE7152"/>
      <c r="BF7152"/>
      <c r="BG7152"/>
      <c r="BH7152"/>
      <c r="BI7152"/>
      <c r="BJ7152"/>
      <c r="BK7152"/>
      <c r="BL7152"/>
      <c r="BM7152"/>
      <c r="BN7152"/>
      <c r="BO7152"/>
      <c r="BP7152"/>
      <c r="BQ7152"/>
      <c r="BR7152"/>
      <c r="BS7152"/>
      <c r="BT7152"/>
      <c r="BU7152"/>
      <c r="BV7152"/>
      <c r="BW7152"/>
      <c r="BX7152"/>
      <c r="BY7152"/>
      <c r="BZ7152"/>
      <c r="CA7152"/>
      <c r="CB7152"/>
      <c r="CC7152"/>
      <c r="CD7152"/>
      <c r="CE7152"/>
      <c r="CF7152"/>
      <c r="CG7152"/>
      <c r="CH7152"/>
      <c r="CI7152"/>
      <c r="CJ7152"/>
      <c r="CK7152"/>
      <c r="CL7152"/>
      <c r="CM7152"/>
      <c r="CN7152"/>
      <c r="CO7152"/>
      <c r="CP7152"/>
      <c r="CQ7152"/>
      <c r="CR7152"/>
      <c r="CS7152"/>
      <c r="CT7152"/>
      <c r="CU7152"/>
      <c r="CV7152"/>
    </row>
    <row r="7153" spans="10:100" x14ac:dyDescent="0.25">
      <c r="J7153"/>
      <c r="K7153"/>
      <c r="L7153"/>
      <c r="M7153"/>
      <c r="N7153"/>
      <c r="O7153"/>
      <c r="P7153"/>
      <c r="Q7153"/>
      <c r="R7153"/>
      <c r="S7153"/>
      <c r="T7153"/>
      <c r="U7153"/>
      <c r="V7153"/>
      <c r="W7153"/>
      <c r="X7153"/>
      <c r="Y7153"/>
      <c r="Z7153"/>
      <c r="AA7153"/>
      <c r="AB7153"/>
      <c r="AC7153"/>
      <c r="AD7153"/>
      <c r="AE7153"/>
      <c r="AF7153"/>
      <c r="AG7153"/>
      <c r="AH7153"/>
      <c r="AI7153"/>
      <c r="AJ7153"/>
      <c r="AK7153"/>
      <c r="AL7153"/>
      <c r="AM7153"/>
      <c r="AN7153"/>
      <c r="AO7153"/>
      <c r="AP7153"/>
      <c r="AQ7153"/>
      <c r="AR7153"/>
      <c r="AS7153"/>
      <c r="AT7153"/>
      <c r="AU7153"/>
      <c r="AV7153"/>
      <c r="AW7153"/>
      <c r="AX7153"/>
      <c r="AY7153"/>
      <c r="AZ7153"/>
      <c r="BA7153"/>
      <c r="BB7153"/>
      <c r="BC7153"/>
      <c r="BD7153"/>
      <c r="BE7153"/>
      <c r="BF7153"/>
      <c r="BG7153"/>
      <c r="BH7153"/>
      <c r="BI7153"/>
      <c r="BJ7153"/>
      <c r="BK7153"/>
      <c r="BL7153"/>
      <c r="BM7153"/>
      <c r="BN7153"/>
      <c r="BO7153"/>
      <c r="BP7153"/>
      <c r="BQ7153"/>
      <c r="BR7153"/>
      <c r="BS7153"/>
      <c r="BT7153"/>
      <c r="BU7153"/>
      <c r="BV7153"/>
      <c r="BW7153"/>
      <c r="BX7153"/>
      <c r="BY7153"/>
      <c r="BZ7153"/>
      <c r="CA7153"/>
      <c r="CB7153"/>
      <c r="CC7153"/>
      <c r="CD7153"/>
      <c r="CE7153"/>
      <c r="CF7153"/>
      <c r="CG7153"/>
      <c r="CH7153"/>
      <c r="CI7153"/>
      <c r="CJ7153"/>
      <c r="CK7153"/>
      <c r="CL7153"/>
      <c r="CM7153"/>
      <c r="CN7153"/>
      <c r="CO7153"/>
      <c r="CP7153"/>
      <c r="CQ7153"/>
      <c r="CR7153"/>
      <c r="CS7153"/>
      <c r="CT7153"/>
      <c r="CU7153"/>
      <c r="CV7153"/>
    </row>
    <row r="7154" spans="10:100" x14ac:dyDescent="0.25">
      <c r="J7154"/>
      <c r="K7154"/>
      <c r="L7154"/>
      <c r="M7154"/>
      <c r="N7154"/>
      <c r="O7154"/>
      <c r="P7154"/>
      <c r="Q7154"/>
      <c r="R7154"/>
      <c r="S7154"/>
      <c r="T7154"/>
      <c r="U7154"/>
      <c r="V7154"/>
      <c r="W7154"/>
      <c r="X7154"/>
      <c r="Y7154"/>
      <c r="Z7154"/>
      <c r="AA7154"/>
      <c r="AB7154"/>
      <c r="AC7154"/>
      <c r="AD7154"/>
      <c r="AE7154"/>
      <c r="AF7154"/>
      <c r="AG7154"/>
      <c r="AH7154"/>
      <c r="AI7154"/>
      <c r="AJ7154"/>
      <c r="AK7154"/>
      <c r="AL7154"/>
      <c r="AM7154"/>
      <c r="AN7154"/>
      <c r="AO7154"/>
      <c r="AP7154"/>
      <c r="AQ7154"/>
      <c r="AR7154"/>
      <c r="AS7154"/>
      <c r="AT7154"/>
      <c r="AU7154"/>
      <c r="AV7154"/>
      <c r="AW7154"/>
      <c r="AX7154"/>
      <c r="AY7154"/>
      <c r="AZ7154"/>
      <c r="BA7154"/>
      <c r="BB7154"/>
      <c r="BC7154"/>
      <c r="BD7154"/>
      <c r="BE7154"/>
      <c r="BF7154"/>
      <c r="BG7154"/>
      <c r="BH7154"/>
      <c r="BI7154"/>
      <c r="BJ7154"/>
      <c r="BK7154"/>
      <c r="BL7154"/>
      <c r="BM7154"/>
      <c r="BN7154"/>
      <c r="BO7154"/>
      <c r="BP7154"/>
      <c r="BQ7154"/>
      <c r="BR7154"/>
      <c r="BS7154"/>
      <c r="BT7154"/>
      <c r="BU7154"/>
      <c r="BV7154"/>
      <c r="BW7154"/>
      <c r="BX7154"/>
      <c r="BY7154"/>
      <c r="BZ7154"/>
      <c r="CA7154"/>
      <c r="CB7154"/>
      <c r="CC7154"/>
      <c r="CD7154"/>
      <c r="CE7154"/>
      <c r="CF7154"/>
      <c r="CG7154"/>
      <c r="CH7154"/>
      <c r="CI7154"/>
      <c r="CJ7154"/>
      <c r="CK7154"/>
      <c r="CL7154"/>
      <c r="CM7154"/>
      <c r="CN7154"/>
      <c r="CO7154"/>
      <c r="CP7154"/>
      <c r="CQ7154"/>
      <c r="CR7154"/>
      <c r="CS7154"/>
      <c r="CT7154"/>
      <c r="CU7154"/>
      <c r="CV7154"/>
    </row>
    <row r="7155" spans="10:100" x14ac:dyDescent="0.25">
      <c r="J7155"/>
      <c r="K7155"/>
      <c r="L7155"/>
      <c r="M7155"/>
      <c r="N7155"/>
      <c r="O7155"/>
      <c r="P7155"/>
      <c r="Q7155"/>
      <c r="R7155"/>
      <c r="S7155"/>
      <c r="T7155"/>
      <c r="U7155"/>
      <c r="V7155"/>
      <c r="W7155"/>
      <c r="X7155"/>
      <c r="Y7155"/>
      <c r="Z7155"/>
      <c r="AA7155"/>
      <c r="AB7155"/>
      <c r="AC7155"/>
      <c r="AD7155"/>
      <c r="AE7155"/>
      <c r="AF7155"/>
      <c r="AG7155"/>
      <c r="AH7155"/>
      <c r="AI7155"/>
      <c r="AJ7155"/>
      <c r="AK7155"/>
      <c r="AL7155"/>
      <c r="AM7155"/>
      <c r="AN7155"/>
      <c r="AO7155"/>
      <c r="AP7155"/>
      <c r="AQ7155"/>
      <c r="AR7155"/>
      <c r="AS7155"/>
      <c r="AT7155"/>
      <c r="AU7155"/>
      <c r="AV7155"/>
      <c r="AW7155"/>
      <c r="AX7155"/>
      <c r="AY7155"/>
      <c r="AZ7155"/>
      <c r="BA7155"/>
      <c r="BB7155"/>
      <c r="BC7155"/>
      <c r="BD7155"/>
      <c r="BE7155"/>
      <c r="BF7155"/>
      <c r="BG7155"/>
      <c r="BH7155"/>
      <c r="BI7155"/>
      <c r="BJ7155"/>
      <c r="BK7155"/>
      <c r="BL7155"/>
      <c r="BM7155"/>
      <c r="BN7155"/>
      <c r="BO7155"/>
      <c r="BP7155"/>
      <c r="BQ7155"/>
      <c r="BR7155"/>
      <c r="BS7155"/>
      <c r="BT7155"/>
      <c r="BU7155"/>
      <c r="BV7155"/>
      <c r="BW7155"/>
      <c r="BX7155"/>
      <c r="BY7155"/>
      <c r="BZ7155"/>
      <c r="CA7155"/>
      <c r="CB7155"/>
      <c r="CC7155"/>
      <c r="CD7155"/>
      <c r="CE7155"/>
      <c r="CF7155"/>
      <c r="CG7155"/>
      <c r="CH7155"/>
      <c r="CI7155"/>
      <c r="CJ7155"/>
      <c r="CK7155"/>
      <c r="CL7155"/>
      <c r="CM7155"/>
      <c r="CN7155"/>
      <c r="CO7155"/>
      <c r="CP7155"/>
      <c r="CQ7155"/>
      <c r="CR7155"/>
      <c r="CS7155"/>
      <c r="CT7155"/>
      <c r="CU7155"/>
      <c r="CV7155"/>
    </row>
    <row r="7156" spans="10:100" x14ac:dyDescent="0.25">
      <c r="J7156"/>
      <c r="K7156"/>
      <c r="L7156"/>
      <c r="M7156"/>
      <c r="N7156"/>
      <c r="O7156"/>
      <c r="P7156"/>
      <c r="Q7156"/>
      <c r="R7156"/>
      <c r="S7156"/>
      <c r="T7156"/>
      <c r="U7156"/>
      <c r="V7156"/>
      <c r="W7156"/>
      <c r="X7156"/>
      <c r="Y7156"/>
      <c r="Z7156"/>
      <c r="AA7156"/>
      <c r="AB7156"/>
      <c r="AC7156"/>
      <c r="AD7156"/>
      <c r="AE7156"/>
      <c r="AF7156"/>
      <c r="AG7156"/>
      <c r="AH7156"/>
      <c r="AI7156"/>
      <c r="AJ7156"/>
      <c r="AK7156"/>
      <c r="AL7156"/>
      <c r="AM7156"/>
      <c r="AN7156"/>
      <c r="AO7156"/>
      <c r="AP7156"/>
      <c r="AQ7156"/>
      <c r="AR7156"/>
      <c r="AS7156"/>
      <c r="AT7156"/>
      <c r="AU7156"/>
      <c r="AV7156"/>
      <c r="AW7156"/>
      <c r="AX7156"/>
      <c r="AY7156"/>
      <c r="AZ7156"/>
      <c r="BA7156"/>
      <c r="BB7156"/>
      <c r="BC7156"/>
      <c r="BD7156"/>
      <c r="BE7156"/>
      <c r="BF7156"/>
      <c r="BG7156"/>
      <c r="BH7156"/>
      <c r="BI7156"/>
      <c r="BJ7156"/>
      <c r="BK7156"/>
      <c r="BL7156"/>
      <c r="BM7156"/>
      <c r="BN7156"/>
      <c r="BO7156"/>
      <c r="BP7156"/>
      <c r="BQ7156"/>
      <c r="BR7156"/>
      <c r="BS7156"/>
      <c r="BT7156"/>
      <c r="BU7156"/>
      <c r="BV7156"/>
      <c r="BW7156"/>
      <c r="BX7156"/>
      <c r="BY7156"/>
      <c r="BZ7156"/>
      <c r="CA7156"/>
      <c r="CB7156"/>
      <c r="CC7156"/>
      <c r="CD7156"/>
      <c r="CE7156"/>
      <c r="CF7156"/>
      <c r="CG7156"/>
      <c r="CH7156"/>
      <c r="CI7156"/>
      <c r="CJ7156"/>
      <c r="CK7156"/>
      <c r="CL7156"/>
      <c r="CM7156"/>
      <c r="CN7156"/>
      <c r="CO7156"/>
      <c r="CP7156"/>
      <c r="CQ7156"/>
      <c r="CR7156"/>
      <c r="CS7156"/>
      <c r="CT7156"/>
      <c r="CU7156"/>
      <c r="CV7156"/>
    </row>
    <row r="7157" spans="10:100" x14ac:dyDescent="0.25">
      <c r="J7157"/>
      <c r="K7157"/>
      <c r="L7157"/>
      <c r="M7157"/>
      <c r="N7157"/>
      <c r="O7157"/>
      <c r="P7157"/>
      <c r="Q7157"/>
      <c r="R7157"/>
      <c r="S7157"/>
      <c r="T7157"/>
      <c r="U7157"/>
      <c r="V7157"/>
      <c r="W7157"/>
      <c r="X7157"/>
      <c r="Y7157"/>
      <c r="Z7157"/>
      <c r="AA7157"/>
      <c r="AB7157"/>
      <c r="AC7157"/>
      <c r="AD7157"/>
      <c r="AE7157"/>
      <c r="AF7157"/>
      <c r="AG7157"/>
      <c r="AH7157"/>
      <c r="AI7157"/>
      <c r="AJ7157"/>
      <c r="AK7157"/>
      <c r="AL7157"/>
      <c r="AM7157"/>
      <c r="AN7157"/>
      <c r="AO7157"/>
      <c r="AP7157"/>
      <c r="AQ7157"/>
      <c r="AR7157"/>
      <c r="AS7157"/>
      <c r="AT7157"/>
      <c r="AU7157"/>
      <c r="AV7157"/>
      <c r="AW7157"/>
      <c r="AX7157"/>
      <c r="AY7157"/>
      <c r="AZ7157"/>
      <c r="BA7157"/>
      <c r="BB7157"/>
      <c r="BC7157"/>
      <c r="BD7157"/>
      <c r="BE7157"/>
      <c r="BF7157"/>
      <c r="BG7157"/>
      <c r="BH7157"/>
      <c r="BI7157"/>
      <c r="BJ7157"/>
      <c r="BK7157"/>
      <c r="BL7157"/>
      <c r="BM7157"/>
      <c r="BN7157"/>
      <c r="BO7157"/>
      <c r="BP7157"/>
      <c r="BQ7157"/>
      <c r="BR7157"/>
      <c r="BS7157"/>
      <c r="BT7157"/>
      <c r="BU7157"/>
      <c r="BV7157"/>
      <c r="BW7157"/>
      <c r="BX7157"/>
      <c r="BY7157"/>
      <c r="BZ7157"/>
      <c r="CA7157"/>
      <c r="CB7157"/>
      <c r="CC7157"/>
      <c r="CD7157"/>
      <c r="CE7157"/>
      <c r="CF7157"/>
      <c r="CG7157"/>
      <c r="CH7157"/>
      <c r="CI7157"/>
      <c r="CJ7157"/>
      <c r="CK7157"/>
      <c r="CL7157"/>
      <c r="CM7157"/>
      <c r="CN7157"/>
      <c r="CO7157"/>
      <c r="CP7157"/>
      <c r="CQ7157"/>
      <c r="CR7157"/>
      <c r="CS7157"/>
      <c r="CT7157"/>
      <c r="CU7157"/>
      <c r="CV7157"/>
    </row>
    <row r="7158" spans="10:100" x14ac:dyDescent="0.25">
      <c r="J7158"/>
      <c r="K7158"/>
      <c r="L7158"/>
      <c r="M7158"/>
      <c r="N7158"/>
      <c r="O7158"/>
      <c r="P7158"/>
      <c r="Q7158"/>
      <c r="R7158"/>
      <c r="S7158"/>
      <c r="T7158"/>
      <c r="U7158"/>
      <c r="V7158"/>
      <c r="W7158"/>
      <c r="X7158"/>
      <c r="Y7158"/>
      <c r="Z7158"/>
      <c r="AA7158"/>
      <c r="AB7158"/>
      <c r="AC7158"/>
      <c r="AD7158"/>
      <c r="AE7158"/>
      <c r="AF7158"/>
      <c r="AG7158"/>
      <c r="AH7158"/>
      <c r="AI7158"/>
      <c r="AJ7158"/>
      <c r="AK7158"/>
      <c r="AL7158"/>
      <c r="AM7158"/>
      <c r="AN7158"/>
      <c r="AO7158"/>
      <c r="AP7158"/>
      <c r="AQ7158"/>
      <c r="AR7158"/>
      <c r="AS7158"/>
      <c r="AT7158"/>
      <c r="AU7158"/>
      <c r="AV7158"/>
      <c r="AW7158"/>
      <c r="AX7158"/>
      <c r="AY7158"/>
      <c r="AZ7158"/>
      <c r="BA7158"/>
      <c r="BB7158"/>
      <c r="BC7158"/>
      <c r="BD7158"/>
      <c r="BE7158"/>
      <c r="BF7158"/>
      <c r="BG7158"/>
      <c r="BH7158"/>
      <c r="BI7158"/>
      <c r="BJ7158"/>
      <c r="BK7158"/>
      <c r="BL7158"/>
      <c r="BM7158"/>
      <c r="BN7158"/>
      <c r="BO7158"/>
      <c r="BP7158"/>
      <c r="BQ7158"/>
      <c r="BR7158"/>
      <c r="BS7158"/>
      <c r="BT7158"/>
      <c r="BU7158"/>
      <c r="BV7158"/>
      <c r="BW7158"/>
      <c r="BX7158"/>
      <c r="BY7158"/>
      <c r="BZ7158"/>
      <c r="CA7158"/>
      <c r="CB7158"/>
      <c r="CC7158"/>
      <c r="CD7158"/>
      <c r="CE7158"/>
      <c r="CF7158"/>
      <c r="CG7158"/>
      <c r="CH7158"/>
      <c r="CI7158"/>
      <c r="CJ7158"/>
      <c r="CK7158"/>
      <c r="CL7158"/>
      <c r="CM7158"/>
      <c r="CN7158"/>
      <c r="CO7158"/>
      <c r="CP7158"/>
      <c r="CQ7158"/>
      <c r="CR7158"/>
      <c r="CS7158"/>
      <c r="CT7158"/>
      <c r="CU7158"/>
      <c r="CV7158"/>
    </row>
    <row r="7159" spans="10:100" x14ac:dyDescent="0.25">
      <c r="J7159"/>
      <c r="K7159"/>
      <c r="L7159"/>
      <c r="M7159"/>
      <c r="N7159"/>
      <c r="O7159"/>
      <c r="P7159"/>
      <c r="Q7159"/>
      <c r="R7159"/>
      <c r="S7159"/>
      <c r="T7159"/>
      <c r="U7159"/>
      <c r="V7159"/>
      <c r="W7159"/>
      <c r="X7159"/>
      <c r="Y7159"/>
      <c r="Z7159"/>
      <c r="AA7159"/>
      <c r="AB7159"/>
      <c r="AC7159"/>
      <c r="AD7159"/>
      <c r="AE7159"/>
      <c r="AF7159"/>
      <c r="AG7159"/>
      <c r="AH7159"/>
      <c r="AI7159"/>
      <c r="AJ7159"/>
      <c r="AK7159"/>
      <c r="AL7159"/>
      <c r="AM7159"/>
      <c r="AN7159"/>
      <c r="AO7159"/>
      <c r="AP7159"/>
      <c r="AQ7159"/>
      <c r="AR7159"/>
      <c r="AS7159"/>
      <c r="AT7159"/>
      <c r="AU7159"/>
      <c r="AV7159"/>
      <c r="AW7159"/>
      <c r="AX7159"/>
      <c r="AY7159"/>
      <c r="AZ7159"/>
      <c r="BA7159"/>
      <c r="BB7159"/>
      <c r="BC7159"/>
      <c r="BD7159"/>
      <c r="BE7159"/>
      <c r="BF7159"/>
      <c r="BG7159"/>
      <c r="BH7159"/>
      <c r="BI7159"/>
      <c r="BJ7159"/>
      <c r="BK7159"/>
      <c r="BL7159"/>
      <c r="BM7159"/>
      <c r="BN7159"/>
      <c r="BO7159"/>
      <c r="BP7159"/>
      <c r="BQ7159"/>
      <c r="BR7159"/>
      <c r="BS7159"/>
      <c r="BT7159"/>
      <c r="BU7159"/>
      <c r="BV7159"/>
      <c r="BW7159"/>
      <c r="BX7159"/>
      <c r="BY7159"/>
      <c r="BZ7159"/>
      <c r="CA7159"/>
      <c r="CB7159"/>
      <c r="CC7159"/>
      <c r="CD7159"/>
      <c r="CE7159"/>
      <c r="CF7159"/>
      <c r="CG7159"/>
      <c r="CH7159"/>
      <c r="CI7159"/>
      <c r="CJ7159"/>
      <c r="CK7159"/>
      <c r="CL7159"/>
      <c r="CM7159"/>
      <c r="CN7159"/>
      <c r="CO7159"/>
      <c r="CP7159"/>
      <c r="CQ7159"/>
      <c r="CR7159"/>
      <c r="CS7159"/>
      <c r="CT7159"/>
      <c r="CU7159"/>
      <c r="CV7159"/>
    </row>
    <row r="7160" spans="10:100" x14ac:dyDescent="0.25">
      <c r="J7160"/>
      <c r="K7160"/>
      <c r="L7160"/>
      <c r="M7160"/>
      <c r="N7160"/>
      <c r="O7160"/>
      <c r="P7160"/>
      <c r="Q7160"/>
      <c r="R7160"/>
      <c r="S7160"/>
      <c r="T7160"/>
      <c r="U7160"/>
      <c r="V7160"/>
      <c r="W7160"/>
      <c r="X7160"/>
      <c r="Y7160"/>
      <c r="Z7160"/>
      <c r="AA7160"/>
      <c r="AB7160"/>
      <c r="AC7160"/>
      <c r="AD7160"/>
      <c r="AE7160"/>
      <c r="AF7160"/>
      <c r="AG7160"/>
      <c r="AH7160"/>
      <c r="AI7160"/>
      <c r="AJ7160"/>
      <c r="AK7160"/>
      <c r="AL7160"/>
      <c r="AM7160"/>
      <c r="AN7160"/>
      <c r="AO7160"/>
      <c r="AP7160"/>
      <c r="AQ7160"/>
      <c r="AR7160"/>
      <c r="AS7160"/>
      <c r="AT7160"/>
      <c r="AU7160"/>
      <c r="AV7160"/>
      <c r="AW7160"/>
      <c r="AX7160"/>
      <c r="AY7160"/>
      <c r="AZ7160"/>
      <c r="BA7160"/>
      <c r="BB7160"/>
      <c r="BC7160"/>
      <c r="BD7160"/>
      <c r="BE7160"/>
      <c r="BF7160"/>
      <c r="BG7160"/>
      <c r="BH7160"/>
      <c r="BI7160"/>
      <c r="BJ7160"/>
      <c r="BK7160"/>
      <c r="BL7160"/>
      <c r="BM7160"/>
      <c r="BN7160"/>
      <c r="BO7160"/>
      <c r="BP7160"/>
      <c r="BQ7160"/>
      <c r="BR7160"/>
      <c r="BS7160"/>
      <c r="BT7160"/>
      <c r="BU7160"/>
      <c r="BV7160"/>
      <c r="BW7160"/>
      <c r="BX7160"/>
      <c r="BY7160"/>
      <c r="BZ7160"/>
      <c r="CA7160"/>
      <c r="CB7160"/>
      <c r="CC7160"/>
      <c r="CD7160"/>
      <c r="CE7160"/>
      <c r="CF7160"/>
      <c r="CG7160"/>
      <c r="CH7160"/>
      <c r="CI7160"/>
      <c r="CJ7160"/>
      <c r="CK7160"/>
      <c r="CL7160"/>
      <c r="CM7160"/>
      <c r="CN7160"/>
      <c r="CO7160"/>
      <c r="CP7160"/>
      <c r="CQ7160"/>
      <c r="CR7160"/>
      <c r="CS7160"/>
      <c r="CT7160"/>
      <c r="CU7160"/>
      <c r="CV7160"/>
    </row>
    <row r="7161" spans="10:100" x14ac:dyDescent="0.25">
      <c r="J7161"/>
      <c r="K7161"/>
      <c r="L7161"/>
      <c r="M7161"/>
      <c r="N7161"/>
      <c r="O7161"/>
      <c r="P7161"/>
      <c r="Q7161"/>
      <c r="R7161"/>
      <c r="S7161"/>
      <c r="T7161"/>
      <c r="U7161"/>
      <c r="V7161"/>
      <c r="W7161"/>
      <c r="X7161"/>
      <c r="Y7161"/>
      <c r="Z7161"/>
      <c r="AA7161"/>
      <c r="AB7161"/>
      <c r="AC7161"/>
      <c r="AD7161"/>
      <c r="AE7161"/>
      <c r="AF7161"/>
      <c r="AG7161"/>
      <c r="AH7161"/>
      <c r="AI7161"/>
      <c r="AJ7161"/>
      <c r="AK7161"/>
      <c r="AL7161"/>
      <c r="AM7161"/>
      <c r="AN7161"/>
      <c r="AO7161"/>
      <c r="AP7161"/>
      <c r="AQ7161"/>
      <c r="AR7161"/>
      <c r="AS7161"/>
      <c r="AT7161"/>
      <c r="AU7161"/>
      <c r="AV7161"/>
      <c r="AW7161"/>
      <c r="AX7161"/>
      <c r="AY7161"/>
      <c r="AZ7161"/>
      <c r="BA7161"/>
      <c r="BB7161"/>
      <c r="BC7161"/>
      <c r="BD7161"/>
      <c r="BE7161"/>
      <c r="BF7161"/>
      <c r="BG7161"/>
      <c r="BH7161"/>
      <c r="BI7161"/>
      <c r="BJ7161"/>
      <c r="BK7161"/>
      <c r="BL7161"/>
      <c r="BM7161"/>
      <c r="BN7161"/>
      <c r="BO7161"/>
      <c r="BP7161"/>
      <c r="BQ7161"/>
      <c r="BR7161"/>
      <c r="BS7161"/>
      <c r="BT7161"/>
      <c r="BU7161"/>
      <c r="BV7161"/>
      <c r="BW7161"/>
      <c r="BX7161"/>
      <c r="BY7161"/>
      <c r="BZ7161"/>
      <c r="CA7161"/>
      <c r="CB7161"/>
      <c r="CC7161"/>
      <c r="CD7161"/>
      <c r="CE7161"/>
      <c r="CF7161"/>
      <c r="CG7161"/>
      <c r="CH7161"/>
      <c r="CI7161"/>
      <c r="CJ7161"/>
      <c r="CK7161"/>
      <c r="CL7161"/>
      <c r="CM7161"/>
      <c r="CN7161"/>
      <c r="CO7161"/>
      <c r="CP7161"/>
      <c r="CQ7161"/>
      <c r="CR7161"/>
      <c r="CS7161"/>
      <c r="CT7161"/>
      <c r="CU7161"/>
      <c r="CV7161"/>
    </row>
    <row r="7162" spans="10:100" x14ac:dyDescent="0.25">
      <c r="J7162"/>
      <c r="K7162"/>
      <c r="L7162"/>
      <c r="M7162"/>
      <c r="N7162"/>
      <c r="O7162"/>
      <c r="P7162"/>
      <c r="Q7162"/>
      <c r="R7162"/>
      <c r="S7162"/>
      <c r="T7162"/>
      <c r="U7162"/>
      <c r="V7162"/>
      <c r="W7162"/>
      <c r="X7162"/>
      <c r="Y7162"/>
      <c r="Z7162"/>
      <c r="AA7162"/>
      <c r="AB7162"/>
      <c r="AC7162"/>
      <c r="AD7162"/>
      <c r="AE7162"/>
      <c r="AF7162"/>
      <c r="AG7162"/>
      <c r="AH7162"/>
      <c r="AI7162"/>
      <c r="AJ7162"/>
      <c r="AK7162"/>
      <c r="AL7162"/>
      <c r="AM7162"/>
      <c r="AN7162"/>
      <c r="AO7162"/>
      <c r="AP7162"/>
      <c r="AQ7162"/>
      <c r="AR7162"/>
      <c r="AS7162"/>
      <c r="AT7162"/>
      <c r="AU7162"/>
      <c r="AV7162"/>
      <c r="AW7162"/>
      <c r="AX7162"/>
      <c r="AY7162"/>
      <c r="AZ7162"/>
      <c r="BA7162"/>
      <c r="BB7162"/>
      <c r="BC7162"/>
      <c r="BD7162"/>
      <c r="BE7162"/>
      <c r="BF7162"/>
      <c r="BG7162"/>
      <c r="BH7162"/>
      <c r="BI7162"/>
      <c r="BJ7162"/>
      <c r="BK7162"/>
      <c r="BL7162"/>
      <c r="BM7162"/>
      <c r="BN7162"/>
      <c r="BO7162"/>
      <c r="BP7162"/>
      <c r="BQ7162"/>
      <c r="BR7162"/>
      <c r="BS7162"/>
      <c r="BT7162"/>
      <c r="BU7162"/>
      <c r="BV7162"/>
      <c r="BW7162"/>
      <c r="BX7162"/>
      <c r="BY7162"/>
      <c r="BZ7162"/>
      <c r="CA7162"/>
      <c r="CB7162"/>
      <c r="CC7162"/>
      <c r="CD7162"/>
      <c r="CE7162"/>
      <c r="CF7162"/>
      <c r="CG7162"/>
      <c r="CH7162"/>
      <c r="CI7162"/>
      <c r="CJ7162"/>
      <c r="CK7162"/>
      <c r="CL7162"/>
      <c r="CM7162"/>
      <c r="CN7162"/>
      <c r="CO7162"/>
      <c r="CP7162"/>
      <c r="CQ7162"/>
      <c r="CR7162"/>
      <c r="CS7162"/>
      <c r="CT7162"/>
      <c r="CU7162"/>
      <c r="CV7162"/>
    </row>
    <row r="7163" spans="10:100" x14ac:dyDescent="0.25">
      <c r="J7163"/>
      <c r="K7163"/>
      <c r="L7163"/>
      <c r="M7163"/>
      <c r="N7163"/>
      <c r="O7163"/>
      <c r="P7163"/>
      <c r="Q7163"/>
      <c r="R7163"/>
      <c r="S7163"/>
      <c r="T7163"/>
      <c r="U7163"/>
      <c r="V7163"/>
      <c r="W7163"/>
      <c r="X7163"/>
      <c r="Y7163"/>
      <c r="Z7163"/>
      <c r="AA7163"/>
      <c r="AB7163"/>
      <c r="AC7163"/>
      <c r="AD7163"/>
      <c r="AE7163"/>
      <c r="AF7163"/>
      <c r="AG7163"/>
      <c r="AH7163"/>
      <c r="AI7163"/>
      <c r="AJ7163"/>
      <c r="AK7163"/>
      <c r="AL7163"/>
      <c r="AM7163"/>
      <c r="AN7163"/>
      <c r="AO7163"/>
      <c r="AP7163"/>
      <c r="AQ7163"/>
      <c r="AR7163"/>
      <c r="AS7163"/>
      <c r="AT7163"/>
      <c r="AU7163"/>
      <c r="AV7163"/>
      <c r="AW7163"/>
      <c r="AX7163"/>
      <c r="AY7163"/>
      <c r="AZ7163"/>
      <c r="BA7163"/>
      <c r="BB7163"/>
      <c r="BC7163"/>
      <c r="BD7163"/>
      <c r="BE7163"/>
      <c r="BF7163"/>
      <c r="BG7163"/>
      <c r="BH7163"/>
      <c r="BI7163"/>
      <c r="BJ7163"/>
      <c r="BK7163"/>
      <c r="BL7163"/>
      <c r="BM7163"/>
      <c r="BN7163"/>
      <c r="BO7163"/>
      <c r="BP7163"/>
      <c r="BQ7163"/>
      <c r="BR7163"/>
      <c r="BS7163"/>
      <c r="BT7163"/>
      <c r="BU7163"/>
      <c r="BV7163"/>
      <c r="BW7163"/>
      <c r="BX7163"/>
      <c r="BY7163"/>
      <c r="BZ7163"/>
      <c r="CA7163"/>
      <c r="CB7163"/>
      <c r="CC7163"/>
      <c r="CD7163"/>
      <c r="CE7163"/>
      <c r="CF7163"/>
      <c r="CG7163"/>
      <c r="CH7163"/>
      <c r="CI7163"/>
      <c r="CJ7163"/>
      <c r="CK7163"/>
      <c r="CL7163"/>
      <c r="CM7163"/>
      <c r="CN7163"/>
      <c r="CO7163"/>
      <c r="CP7163"/>
      <c r="CQ7163"/>
      <c r="CR7163"/>
      <c r="CS7163"/>
      <c r="CT7163"/>
      <c r="CU7163"/>
      <c r="CV7163"/>
    </row>
    <row r="7164" spans="10:100" x14ac:dyDescent="0.25">
      <c r="J7164"/>
      <c r="K7164"/>
      <c r="L7164"/>
      <c r="M7164"/>
      <c r="N7164"/>
      <c r="O7164"/>
      <c r="P7164"/>
      <c r="Q7164"/>
      <c r="R7164"/>
      <c r="S7164"/>
      <c r="T7164"/>
      <c r="U7164"/>
      <c r="V7164"/>
      <c r="W7164"/>
      <c r="X7164"/>
      <c r="Y7164"/>
      <c r="Z7164"/>
      <c r="AA7164"/>
      <c r="AB7164"/>
      <c r="AC7164"/>
      <c r="AD7164"/>
      <c r="AE7164"/>
      <c r="AF7164"/>
      <c r="AG7164"/>
      <c r="AH7164"/>
      <c r="AI7164"/>
      <c r="AJ7164"/>
      <c r="AK7164"/>
      <c r="AL7164"/>
      <c r="AM7164"/>
      <c r="AN7164"/>
      <c r="AO7164"/>
      <c r="AP7164"/>
      <c r="AQ7164"/>
      <c r="AR7164"/>
      <c r="AS7164"/>
      <c r="AT7164"/>
      <c r="AU7164"/>
      <c r="AV7164"/>
      <c r="AW7164"/>
      <c r="AX7164"/>
      <c r="AY7164"/>
      <c r="AZ7164"/>
      <c r="BA7164"/>
      <c r="BB7164"/>
      <c r="BC7164"/>
      <c r="BD7164"/>
      <c r="BE7164"/>
      <c r="BF7164"/>
      <c r="BG7164"/>
      <c r="BH7164"/>
      <c r="BI7164"/>
      <c r="BJ7164"/>
      <c r="BK7164"/>
      <c r="BL7164"/>
      <c r="BM7164"/>
      <c r="BN7164"/>
      <c r="BO7164"/>
      <c r="BP7164"/>
      <c r="BQ7164"/>
      <c r="BR7164"/>
      <c r="BS7164"/>
      <c r="BT7164"/>
      <c r="BU7164"/>
      <c r="BV7164"/>
      <c r="BW7164"/>
      <c r="BX7164"/>
      <c r="BY7164"/>
      <c r="BZ7164"/>
      <c r="CA7164"/>
      <c r="CB7164"/>
      <c r="CC7164"/>
      <c r="CD7164"/>
      <c r="CE7164"/>
      <c r="CF7164"/>
      <c r="CG7164"/>
      <c r="CH7164"/>
      <c r="CI7164"/>
      <c r="CJ7164"/>
      <c r="CK7164"/>
      <c r="CL7164"/>
      <c r="CM7164"/>
      <c r="CN7164"/>
      <c r="CO7164"/>
      <c r="CP7164"/>
      <c r="CQ7164"/>
      <c r="CR7164"/>
      <c r="CS7164"/>
      <c r="CT7164"/>
      <c r="CU7164"/>
      <c r="CV7164"/>
    </row>
    <row r="7165" spans="10:100" x14ac:dyDescent="0.25">
      <c r="J7165"/>
      <c r="K7165"/>
      <c r="L7165"/>
      <c r="M7165"/>
      <c r="N7165"/>
      <c r="O7165"/>
      <c r="P7165"/>
      <c r="Q7165"/>
      <c r="R7165"/>
      <c r="S7165"/>
      <c r="T7165"/>
      <c r="U7165"/>
      <c r="V7165"/>
      <c r="W7165"/>
      <c r="X7165"/>
      <c r="Y7165"/>
      <c r="Z7165"/>
      <c r="AA7165"/>
      <c r="AB7165"/>
      <c r="AC7165"/>
      <c r="AD7165"/>
      <c r="AE7165"/>
      <c r="AF7165"/>
      <c r="AG7165"/>
      <c r="AH7165"/>
      <c r="AI7165"/>
      <c r="AJ7165"/>
      <c r="AK7165"/>
      <c r="AL7165"/>
      <c r="AM7165"/>
      <c r="AN7165"/>
      <c r="AO7165"/>
      <c r="AP7165"/>
      <c r="AQ7165"/>
      <c r="AR7165"/>
      <c r="AS7165"/>
      <c r="AT7165"/>
      <c r="AU7165"/>
      <c r="AV7165"/>
      <c r="AW7165"/>
      <c r="AX7165"/>
      <c r="AY7165"/>
      <c r="AZ7165"/>
      <c r="BA7165"/>
      <c r="BB7165"/>
      <c r="BC7165"/>
      <c r="BD7165"/>
      <c r="BE7165"/>
      <c r="BF7165"/>
      <c r="BG7165"/>
      <c r="BH7165"/>
      <c r="BI7165"/>
      <c r="BJ7165"/>
      <c r="BK7165"/>
      <c r="BL7165"/>
      <c r="BM7165"/>
      <c r="BN7165"/>
      <c r="BO7165"/>
      <c r="BP7165"/>
      <c r="BQ7165"/>
      <c r="BR7165"/>
      <c r="BS7165"/>
      <c r="BT7165"/>
      <c r="BU7165"/>
      <c r="BV7165"/>
      <c r="BW7165"/>
      <c r="BX7165"/>
      <c r="BY7165"/>
      <c r="BZ7165"/>
      <c r="CA7165"/>
      <c r="CB7165"/>
      <c r="CC7165"/>
      <c r="CD7165"/>
      <c r="CE7165"/>
      <c r="CF7165"/>
      <c r="CG7165"/>
      <c r="CH7165"/>
      <c r="CI7165"/>
      <c r="CJ7165"/>
      <c r="CK7165"/>
      <c r="CL7165"/>
      <c r="CM7165"/>
      <c r="CN7165"/>
      <c r="CO7165"/>
      <c r="CP7165"/>
      <c r="CQ7165"/>
      <c r="CR7165"/>
      <c r="CS7165"/>
      <c r="CT7165"/>
      <c r="CU7165"/>
      <c r="CV7165"/>
    </row>
    <row r="7166" spans="10:100" x14ac:dyDescent="0.25">
      <c r="J7166"/>
      <c r="K7166"/>
      <c r="L7166"/>
      <c r="M7166"/>
      <c r="N7166"/>
      <c r="O7166"/>
      <c r="P7166"/>
      <c r="Q7166"/>
      <c r="R7166"/>
      <c r="S7166"/>
      <c r="T7166"/>
      <c r="U7166"/>
      <c r="V7166"/>
      <c r="W7166"/>
      <c r="X7166"/>
      <c r="Y7166"/>
      <c r="Z7166"/>
      <c r="AA7166"/>
      <c r="AB7166"/>
      <c r="AC7166"/>
      <c r="AD7166"/>
      <c r="AE7166"/>
      <c r="AF7166"/>
      <c r="AG7166"/>
      <c r="AH7166"/>
      <c r="AI7166"/>
      <c r="AJ7166"/>
      <c r="AK7166"/>
      <c r="AL7166"/>
      <c r="AM7166"/>
      <c r="AN7166"/>
      <c r="AO7166"/>
      <c r="AP7166"/>
      <c r="AQ7166"/>
      <c r="AR7166"/>
      <c r="AS7166"/>
      <c r="AT7166"/>
      <c r="AU7166"/>
      <c r="AV7166"/>
      <c r="AW7166"/>
      <c r="AX7166"/>
      <c r="AY7166"/>
      <c r="AZ7166"/>
      <c r="BA7166"/>
      <c r="BB7166"/>
      <c r="BC7166"/>
      <c r="BD7166"/>
      <c r="BE7166"/>
      <c r="BF7166"/>
      <c r="BG7166"/>
      <c r="BH7166"/>
      <c r="BI7166"/>
      <c r="BJ7166"/>
      <c r="BK7166"/>
      <c r="BL7166"/>
      <c r="BM7166"/>
      <c r="BN7166"/>
      <c r="BO7166"/>
      <c r="BP7166"/>
      <c r="BQ7166"/>
      <c r="BR7166"/>
      <c r="BS7166"/>
      <c r="BT7166"/>
      <c r="BU7166"/>
      <c r="BV7166"/>
      <c r="BW7166"/>
      <c r="BX7166"/>
      <c r="BY7166"/>
      <c r="BZ7166"/>
      <c r="CA7166"/>
      <c r="CB7166"/>
      <c r="CC7166"/>
      <c r="CD7166"/>
      <c r="CE7166"/>
      <c r="CF7166"/>
      <c r="CG7166"/>
      <c r="CH7166"/>
      <c r="CI7166"/>
      <c r="CJ7166"/>
      <c r="CK7166"/>
      <c r="CL7166"/>
      <c r="CM7166"/>
      <c r="CN7166"/>
      <c r="CO7166"/>
      <c r="CP7166"/>
      <c r="CQ7166"/>
      <c r="CR7166"/>
      <c r="CS7166"/>
      <c r="CT7166"/>
      <c r="CU7166"/>
      <c r="CV7166"/>
    </row>
    <row r="7167" spans="10:100" x14ac:dyDescent="0.25">
      <c r="J7167"/>
      <c r="K7167"/>
      <c r="L7167"/>
      <c r="M7167"/>
      <c r="N7167"/>
      <c r="O7167"/>
      <c r="P7167"/>
      <c r="Q7167"/>
      <c r="R7167"/>
      <c r="S7167"/>
      <c r="T7167"/>
      <c r="U7167"/>
      <c r="V7167"/>
      <c r="W7167"/>
      <c r="X7167"/>
      <c r="Y7167"/>
      <c r="Z7167"/>
      <c r="AA7167"/>
      <c r="AB7167"/>
      <c r="AC7167"/>
      <c r="AD7167"/>
      <c r="AE7167"/>
      <c r="AF7167"/>
      <c r="AG7167"/>
      <c r="AH7167"/>
      <c r="AI7167"/>
      <c r="AJ7167"/>
      <c r="AK7167"/>
      <c r="AL7167"/>
      <c r="AM7167"/>
      <c r="AN7167"/>
      <c r="AO7167"/>
      <c r="AP7167"/>
      <c r="AQ7167"/>
      <c r="AR7167"/>
      <c r="AS7167"/>
      <c r="AT7167"/>
      <c r="AU7167"/>
      <c r="AV7167"/>
      <c r="AW7167"/>
      <c r="AX7167"/>
      <c r="AY7167"/>
      <c r="AZ7167"/>
      <c r="BA7167"/>
      <c r="BB7167"/>
      <c r="BC7167"/>
      <c r="BD7167"/>
      <c r="BE7167"/>
      <c r="BF7167"/>
      <c r="BG7167"/>
      <c r="BH7167"/>
      <c r="BI7167"/>
      <c r="BJ7167"/>
      <c r="BK7167"/>
      <c r="BL7167"/>
      <c r="BM7167"/>
      <c r="BN7167"/>
      <c r="BO7167"/>
      <c r="BP7167"/>
      <c r="BQ7167"/>
      <c r="BR7167"/>
      <c r="BS7167"/>
      <c r="BT7167"/>
      <c r="BU7167"/>
      <c r="BV7167"/>
      <c r="BW7167"/>
      <c r="BX7167"/>
      <c r="BY7167"/>
      <c r="BZ7167"/>
      <c r="CA7167"/>
      <c r="CB7167"/>
      <c r="CC7167"/>
      <c r="CD7167"/>
      <c r="CE7167"/>
      <c r="CF7167"/>
      <c r="CG7167"/>
      <c r="CH7167"/>
      <c r="CI7167"/>
      <c r="CJ7167"/>
      <c r="CK7167"/>
      <c r="CL7167"/>
      <c r="CM7167"/>
      <c r="CN7167"/>
      <c r="CO7167"/>
      <c r="CP7167"/>
      <c r="CQ7167"/>
      <c r="CR7167"/>
      <c r="CS7167"/>
      <c r="CT7167"/>
      <c r="CU7167"/>
      <c r="CV7167"/>
    </row>
    <row r="7168" spans="10:100" x14ac:dyDescent="0.25">
      <c r="J7168"/>
      <c r="K7168"/>
      <c r="L7168"/>
      <c r="M7168"/>
      <c r="N7168"/>
      <c r="O7168"/>
      <c r="P7168"/>
      <c r="Q7168"/>
      <c r="R7168"/>
      <c r="S7168"/>
      <c r="T7168"/>
      <c r="U7168"/>
      <c r="V7168"/>
      <c r="W7168"/>
      <c r="X7168"/>
      <c r="Y7168"/>
      <c r="Z7168"/>
      <c r="AA7168"/>
      <c r="AB7168"/>
      <c r="AC7168"/>
      <c r="AD7168"/>
      <c r="AE7168"/>
      <c r="AF7168"/>
      <c r="AG7168"/>
      <c r="AH7168"/>
      <c r="AI7168"/>
      <c r="AJ7168"/>
      <c r="AK7168"/>
      <c r="AL7168"/>
      <c r="AM7168"/>
      <c r="AN7168"/>
      <c r="AO7168"/>
      <c r="AP7168"/>
      <c r="AQ7168"/>
      <c r="AR7168"/>
      <c r="AS7168"/>
      <c r="AT7168"/>
      <c r="AU7168"/>
      <c r="AV7168"/>
      <c r="AW7168"/>
      <c r="AX7168"/>
      <c r="AY7168"/>
      <c r="AZ7168"/>
      <c r="BA7168"/>
      <c r="BB7168"/>
      <c r="BC7168"/>
      <c r="BD7168"/>
      <c r="BE7168"/>
      <c r="BF7168"/>
      <c r="BG7168"/>
      <c r="BH7168"/>
      <c r="BI7168"/>
      <c r="BJ7168"/>
      <c r="BK7168"/>
      <c r="BL7168"/>
      <c r="BM7168"/>
      <c r="BN7168"/>
      <c r="BO7168"/>
      <c r="BP7168"/>
      <c r="BQ7168"/>
      <c r="BR7168"/>
      <c r="BS7168"/>
      <c r="BT7168"/>
      <c r="BU7168"/>
      <c r="BV7168"/>
      <c r="BW7168"/>
      <c r="BX7168"/>
      <c r="BY7168"/>
      <c r="BZ7168"/>
      <c r="CA7168"/>
      <c r="CB7168"/>
      <c r="CC7168"/>
      <c r="CD7168"/>
      <c r="CE7168"/>
      <c r="CF7168"/>
      <c r="CG7168"/>
      <c r="CH7168"/>
      <c r="CI7168"/>
      <c r="CJ7168"/>
      <c r="CK7168"/>
      <c r="CL7168"/>
      <c r="CM7168"/>
      <c r="CN7168"/>
      <c r="CO7168"/>
      <c r="CP7168"/>
      <c r="CQ7168"/>
      <c r="CR7168"/>
      <c r="CS7168"/>
      <c r="CT7168"/>
      <c r="CU7168"/>
      <c r="CV7168"/>
    </row>
    <row r="7169" spans="10:100" x14ac:dyDescent="0.25">
      <c r="J7169"/>
      <c r="K7169"/>
      <c r="L7169"/>
      <c r="M7169"/>
      <c r="N7169"/>
      <c r="O7169"/>
      <c r="P7169"/>
      <c r="Q7169"/>
      <c r="R7169"/>
      <c r="S7169"/>
      <c r="T7169"/>
      <c r="U7169"/>
      <c r="V7169"/>
      <c r="W7169"/>
      <c r="X7169"/>
      <c r="Y7169"/>
      <c r="Z7169"/>
      <c r="AA7169"/>
      <c r="AB7169"/>
      <c r="AC7169"/>
      <c r="AD7169"/>
      <c r="AE7169"/>
      <c r="AF7169"/>
      <c r="AG7169"/>
      <c r="AH7169"/>
      <c r="AI7169"/>
      <c r="AJ7169"/>
      <c r="AK7169"/>
      <c r="AL7169"/>
      <c r="AM7169"/>
      <c r="AN7169"/>
      <c r="AO7169"/>
      <c r="AP7169"/>
      <c r="AQ7169"/>
      <c r="AR7169"/>
      <c r="AS7169"/>
      <c r="AT7169"/>
      <c r="AU7169"/>
      <c r="AV7169"/>
      <c r="AW7169"/>
      <c r="AX7169"/>
      <c r="AY7169"/>
      <c r="AZ7169"/>
      <c r="BA7169"/>
      <c r="BB7169"/>
      <c r="BC7169"/>
      <c r="BD7169"/>
      <c r="BE7169"/>
      <c r="BF7169"/>
      <c r="BG7169"/>
      <c r="BH7169"/>
      <c r="BI7169"/>
      <c r="BJ7169"/>
      <c r="BK7169"/>
      <c r="BL7169"/>
      <c r="BM7169"/>
      <c r="BN7169"/>
      <c r="BO7169"/>
      <c r="BP7169"/>
      <c r="BQ7169"/>
      <c r="BR7169"/>
      <c r="BS7169"/>
      <c r="BT7169"/>
      <c r="BU7169"/>
      <c r="BV7169"/>
      <c r="BW7169"/>
      <c r="BX7169"/>
      <c r="BY7169"/>
      <c r="BZ7169"/>
      <c r="CA7169"/>
      <c r="CB7169"/>
      <c r="CC7169"/>
      <c r="CD7169"/>
      <c r="CE7169"/>
      <c r="CF7169"/>
      <c r="CG7169"/>
      <c r="CH7169"/>
      <c r="CI7169"/>
      <c r="CJ7169"/>
      <c r="CK7169"/>
      <c r="CL7169"/>
      <c r="CM7169"/>
      <c r="CN7169"/>
      <c r="CO7169"/>
      <c r="CP7169"/>
      <c r="CQ7169"/>
      <c r="CR7169"/>
      <c r="CS7169"/>
      <c r="CT7169"/>
      <c r="CU7169"/>
      <c r="CV7169"/>
    </row>
    <row r="7170" spans="10:100" x14ac:dyDescent="0.25">
      <c r="J7170"/>
      <c r="K7170"/>
      <c r="L7170"/>
      <c r="M7170"/>
      <c r="N7170"/>
      <c r="O7170"/>
      <c r="P7170"/>
      <c r="Q7170"/>
      <c r="R7170"/>
      <c r="S7170"/>
      <c r="T7170"/>
      <c r="U7170"/>
      <c r="V7170"/>
      <c r="W7170"/>
      <c r="X7170"/>
      <c r="Y7170"/>
      <c r="Z7170"/>
      <c r="AA7170"/>
      <c r="AB7170"/>
      <c r="AC7170"/>
      <c r="AD7170"/>
      <c r="AE7170"/>
      <c r="AF7170"/>
      <c r="AG7170"/>
      <c r="AH7170"/>
      <c r="AI7170"/>
      <c r="AJ7170"/>
      <c r="AK7170"/>
      <c r="AL7170"/>
      <c r="AM7170"/>
      <c r="AN7170"/>
      <c r="AO7170"/>
      <c r="AP7170"/>
      <c r="AQ7170"/>
      <c r="AR7170"/>
      <c r="AS7170"/>
      <c r="AT7170"/>
      <c r="AU7170"/>
      <c r="AV7170"/>
      <c r="AW7170"/>
      <c r="AX7170"/>
      <c r="AY7170"/>
      <c r="AZ7170"/>
      <c r="BA7170"/>
      <c r="BB7170"/>
      <c r="BC7170"/>
      <c r="BD7170"/>
      <c r="BE7170"/>
      <c r="BF7170"/>
      <c r="BG7170"/>
      <c r="BH7170"/>
      <c r="BI7170"/>
      <c r="BJ7170"/>
      <c r="BK7170"/>
      <c r="BL7170"/>
      <c r="BM7170"/>
      <c r="BN7170"/>
      <c r="BO7170"/>
      <c r="BP7170"/>
      <c r="BQ7170"/>
      <c r="BR7170"/>
      <c r="BS7170"/>
      <c r="BT7170"/>
      <c r="BU7170"/>
      <c r="BV7170"/>
      <c r="BW7170"/>
      <c r="BX7170"/>
      <c r="BY7170"/>
      <c r="BZ7170"/>
      <c r="CA7170"/>
      <c r="CB7170"/>
      <c r="CC7170"/>
      <c r="CD7170"/>
      <c r="CE7170"/>
      <c r="CF7170"/>
      <c r="CG7170"/>
      <c r="CH7170"/>
      <c r="CI7170"/>
      <c r="CJ7170"/>
      <c r="CK7170"/>
      <c r="CL7170"/>
      <c r="CM7170"/>
      <c r="CN7170"/>
      <c r="CO7170"/>
      <c r="CP7170"/>
      <c r="CQ7170"/>
      <c r="CR7170"/>
      <c r="CS7170"/>
      <c r="CT7170"/>
      <c r="CU7170"/>
      <c r="CV7170"/>
    </row>
    <row r="7171" spans="10:100" x14ac:dyDescent="0.25">
      <c r="J7171"/>
      <c r="K7171"/>
      <c r="L7171"/>
      <c r="M7171"/>
      <c r="N7171"/>
      <c r="O7171"/>
      <c r="P7171"/>
      <c r="Q7171"/>
      <c r="R7171"/>
      <c r="S7171"/>
      <c r="T7171"/>
      <c r="U7171"/>
      <c r="V7171"/>
      <c r="W7171"/>
      <c r="X7171"/>
      <c r="Y7171"/>
      <c r="Z7171"/>
      <c r="AA7171"/>
      <c r="AB7171"/>
      <c r="AC7171"/>
      <c r="AD7171"/>
      <c r="AE7171"/>
      <c r="AF7171"/>
      <c r="AG7171"/>
      <c r="AH7171"/>
      <c r="AI7171"/>
      <c r="AJ7171"/>
      <c r="AK7171"/>
      <c r="AL7171"/>
      <c r="AM7171"/>
      <c r="AN7171"/>
      <c r="AO7171"/>
      <c r="AP7171"/>
      <c r="AQ7171"/>
      <c r="AR7171"/>
      <c r="AS7171"/>
      <c r="AT7171"/>
      <c r="AU7171"/>
      <c r="AV7171"/>
      <c r="AW7171"/>
      <c r="AX7171"/>
      <c r="AY7171"/>
      <c r="AZ7171"/>
      <c r="BA7171"/>
      <c r="BB7171"/>
      <c r="BC7171"/>
      <c r="BD7171"/>
      <c r="BE7171"/>
      <c r="BF7171"/>
      <c r="BG7171"/>
      <c r="BH7171"/>
      <c r="BI7171"/>
      <c r="BJ7171"/>
      <c r="BK7171"/>
      <c r="BL7171"/>
      <c r="BM7171"/>
      <c r="BN7171"/>
      <c r="BO7171"/>
      <c r="BP7171"/>
      <c r="BQ7171"/>
      <c r="BR7171"/>
      <c r="BS7171"/>
      <c r="BT7171"/>
      <c r="BU7171"/>
      <c r="BV7171"/>
      <c r="BW7171"/>
      <c r="BX7171"/>
      <c r="BY7171"/>
      <c r="BZ7171"/>
      <c r="CA7171"/>
      <c r="CB7171"/>
      <c r="CC7171"/>
      <c r="CD7171"/>
      <c r="CE7171"/>
      <c r="CF7171"/>
      <c r="CG7171"/>
      <c r="CH7171"/>
      <c r="CI7171"/>
      <c r="CJ7171"/>
      <c r="CK7171"/>
      <c r="CL7171"/>
      <c r="CM7171"/>
      <c r="CN7171"/>
      <c r="CO7171"/>
      <c r="CP7171"/>
      <c r="CQ7171"/>
      <c r="CR7171"/>
      <c r="CS7171"/>
      <c r="CT7171"/>
      <c r="CU7171"/>
      <c r="CV7171"/>
    </row>
    <row r="7172" spans="10:100" x14ac:dyDescent="0.25">
      <c r="J7172"/>
      <c r="K7172"/>
      <c r="L7172"/>
      <c r="M7172"/>
      <c r="N7172"/>
      <c r="O7172"/>
      <c r="P7172"/>
      <c r="Q7172"/>
      <c r="R7172"/>
      <c r="S7172"/>
      <c r="T7172"/>
      <c r="U7172"/>
      <c r="V7172"/>
      <c r="W7172"/>
      <c r="X7172"/>
      <c r="Y7172"/>
      <c r="Z7172"/>
      <c r="AA7172"/>
      <c r="AB7172"/>
      <c r="AC7172"/>
      <c r="AD7172"/>
      <c r="AE7172"/>
      <c r="AF7172"/>
      <c r="AG7172"/>
      <c r="AH7172"/>
      <c r="AI7172"/>
      <c r="AJ7172"/>
      <c r="AK7172"/>
      <c r="AL7172"/>
      <c r="AM7172"/>
      <c r="AN7172"/>
      <c r="AO7172"/>
      <c r="AP7172"/>
      <c r="AQ7172"/>
      <c r="AR7172"/>
      <c r="AS7172"/>
      <c r="AT7172"/>
      <c r="AU7172"/>
      <c r="AV7172"/>
      <c r="AW7172"/>
      <c r="AX7172"/>
      <c r="AY7172"/>
      <c r="AZ7172"/>
      <c r="BA7172"/>
      <c r="BB7172"/>
      <c r="BC7172"/>
      <c r="BD7172"/>
      <c r="BE7172"/>
      <c r="BF7172"/>
      <c r="BG7172"/>
      <c r="BH7172"/>
      <c r="BI7172"/>
      <c r="BJ7172"/>
      <c r="BK7172"/>
      <c r="BL7172"/>
      <c r="BM7172"/>
      <c r="BN7172"/>
      <c r="BO7172"/>
      <c r="BP7172"/>
      <c r="BQ7172"/>
      <c r="BR7172"/>
      <c r="BS7172"/>
      <c r="BT7172"/>
      <c r="BU7172"/>
      <c r="BV7172"/>
      <c r="BW7172"/>
      <c r="BX7172"/>
      <c r="BY7172"/>
      <c r="BZ7172"/>
      <c r="CA7172"/>
      <c r="CB7172"/>
      <c r="CC7172"/>
      <c r="CD7172"/>
      <c r="CE7172"/>
      <c r="CF7172"/>
      <c r="CG7172"/>
      <c r="CH7172"/>
      <c r="CI7172"/>
      <c r="CJ7172"/>
      <c r="CK7172"/>
      <c r="CL7172"/>
      <c r="CM7172"/>
      <c r="CN7172"/>
      <c r="CO7172"/>
      <c r="CP7172"/>
      <c r="CQ7172"/>
      <c r="CR7172"/>
      <c r="CS7172"/>
      <c r="CT7172"/>
      <c r="CU7172"/>
      <c r="CV7172"/>
    </row>
    <row r="7173" spans="10:100" x14ac:dyDescent="0.25">
      <c r="J7173"/>
      <c r="K7173"/>
      <c r="L7173"/>
      <c r="M7173"/>
      <c r="N7173"/>
      <c r="O7173"/>
      <c r="P7173"/>
      <c r="Q7173"/>
      <c r="R7173"/>
      <c r="S7173"/>
      <c r="T7173"/>
      <c r="U7173"/>
      <c r="V7173"/>
      <c r="W7173"/>
      <c r="X7173"/>
      <c r="Y7173"/>
      <c r="Z7173"/>
      <c r="AA7173"/>
      <c r="AB7173"/>
      <c r="AC7173"/>
      <c r="AD7173"/>
      <c r="AE7173"/>
      <c r="AF7173"/>
      <c r="AG7173"/>
      <c r="AH7173"/>
      <c r="AI7173"/>
      <c r="AJ7173"/>
      <c r="AK7173"/>
      <c r="AL7173"/>
      <c r="AM7173"/>
      <c r="AN7173"/>
      <c r="AO7173"/>
      <c r="AP7173"/>
      <c r="AQ7173"/>
      <c r="AR7173"/>
      <c r="AS7173"/>
      <c r="AT7173"/>
      <c r="AU7173"/>
      <c r="AV7173"/>
      <c r="AW7173"/>
      <c r="AX7173"/>
      <c r="AY7173"/>
      <c r="AZ7173"/>
      <c r="BA7173"/>
      <c r="BB7173"/>
      <c r="BC7173"/>
      <c r="BD7173"/>
      <c r="BE7173"/>
      <c r="BF7173"/>
      <c r="BG7173"/>
      <c r="BH7173"/>
      <c r="BI7173"/>
      <c r="BJ7173"/>
      <c r="BK7173"/>
      <c r="BL7173"/>
      <c r="BM7173"/>
      <c r="BN7173"/>
      <c r="BO7173"/>
      <c r="BP7173"/>
      <c r="BQ7173"/>
      <c r="BR7173"/>
      <c r="BS7173"/>
      <c r="BT7173"/>
      <c r="BU7173"/>
      <c r="BV7173"/>
      <c r="BW7173"/>
      <c r="BX7173"/>
      <c r="BY7173"/>
      <c r="BZ7173"/>
      <c r="CA7173"/>
      <c r="CB7173"/>
      <c r="CC7173"/>
      <c r="CD7173"/>
      <c r="CE7173"/>
      <c r="CF7173"/>
      <c r="CG7173"/>
      <c r="CH7173"/>
      <c r="CI7173"/>
      <c r="CJ7173"/>
      <c r="CK7173"/>
      <c r="CL7173"/>
      <c r="CM7173"/>
      <c r="CN7173"/>
      <c r="CO7173"/>
      <c r="CP7173"/>
      <c r="CQ7173"/>
      <c r="CR7173"/>
      <c r="CS7173"/>
      <c r="CT7173"/>
      <c r="CU7173"/>
      <c r="CV7173"/>
    </row>
    <row r="7174" spans="10:100" x14ac:dyDescent="0.25">
      <c r="J7174"/>
      <c r="K7174"/>
      <c r="L7174"/>
      <c r="M7174"/>
      <c r="N7174"/>
      <c r="O7174"/>
      <c r="P7174"/>
      <c r="Q7174"/>
      <c r="R7174"/>
      <c r="S7174"/>
      <c r="T7174"/>
      <c r="U7174"/>
      <c r="V7174"/>
      <c r="W7174"/>
      <c r="X7174"/>
      <c r="Y7174"/>
      <c r="Z7174"/>
      <c r="AA7174"/>
      <c r="AB7174"/>
      <c r="AC7174"/>
      <c r="AD7174"/>
      <c r="AE7174"/>
      <c r="AF7174"/>
      <c r="AG7174"/>
      <c r="AH7174"/>
      <c r="AI7174"/>
      <c r="AJ7174"/>
      <c r="AK7174"/>
      <c r="AL7174"/>
      <c r="AM7174"/>
      <c r="AN7174"/>
      <c r="AO7174"/>
      <c r="AP7174"/>
      <c r="AQ7174"/>
      <c r="AR7174"/>
      <c r="AS7174"/>
      <c r="AT7174"/>
      <c r="AU7174"/>
      <c r="AV7174"/>
      <c r="AW7174"/>
      <c r="AX7174"/>
      <c r="AY7174"/>
      <c r="AZ7174"/>
      <c r="BA7174"/>
      <c r="BB7174"/>
      <c r="BC7174"/>
      <c r="BD7174"/>
      <c r="BE7174"/>
      <c r="BF7174"/>
      <c r="BG7174"/>
      <c r="BH7174"/>
      <c r="BI7174"/>
      <c r="BJ7174"/>
      <c r="BK7174"/>
      <c r="BL7174"/>
      <c r="BM7174"/>
      <c r="BN7174"/>
      <c r="BO7174"/>
      <c r="BP7174"/>
      <c r="BQ7174"/>
      <c r="BR7174"/>
      <c r="BS7174"/>
      <c r="BT7174"/>
      <c r="BU7174"/>
      <c r="BV7174"/>
      <c r="BW7174"/>
      <c r="BX7174"/>
      <c r="BY7174"/>
      <c r="BZ7174"/>
      <c r="CA7174"/>
      <c r="CB7174"/>
      <c r="CC7174"/>
      <c r="CD7174"/>
      <c r="CE7174"/>
      <c r="CF7174"/>
      <c r="CG7174"/>
      <c r="CH7174"/>
      <c r="CI7174"/>
      <c r="CJ7174"/>
      <c r="CK7174"/>
      <c r="CL7174"/>
      <c r="CM7174"/>
      <c r="CN7174"/>
      <c r="CO7174"/>
      <c r="CP7174"/>
      <c r="CQ7174"/>
      <c r="CR7174"/>
      <c r="CS7174"/>
      <c r="CT7174"/>
      <c r="CU7174"/>
      <c r="CV7174"/>
    </row>
    <row r="7175" spans="10:100" x14ac:dyDescent="0.25">
      <c r="J7175"/>
      <c r="K7175"/>
      <c r="L7175"/>
      <c r="M7175"/>
      <c r="N7175"/>
      <c r="O7175"/>
      <c r="P7175"/>
      <c r="Q7175"/>
      <c r="R7175"/>
      <c r="S7175"/>
      <c r="T7175"/>
      <c r="U7175"/>
      <c r="V7175"/>
      <c r="W7175"/>
      <c r="X7175"/>
      <c r="Y7175"/>
      <c r="Z7175"/>
      <c r="AA7175"/>
      <c r="AB7175"/>
      <c r="AC7175"/>
      <c r="AD7175"/>
      <c r="AE7175"/>
      <c r="AF7175"/>
      <c r="AG7175"/>
      <c r="AH7175"/>
      <c r="AI7175"/>
      <c r="AJ7175"/>
      <c r="AK7175"/>
      <c r="AL7175"/>
      <c r="AM7175"/>
      <c r="AN7175"/>
      <c r="AO7175"/>
      <c r="AP7175"/>
      <c r="AQ7175"/>
      <c r="AR7175"/>
      <c r="AS7175"/>
      <c r="AT7175"/>
      <c r="AU7175"/>
      <c r="AV7175"/>
      <c r="AW7175"/>
      <c r="AX7175"/>
      <c r="AY7175"/>
      <c r="AZ7175"/>
      <c r="BA7175"/>
      <c r="BB7175"/>
      <c r="BC7175"/>
      <c r="BD7175"/>
      <c r="BE7175"/>
      <c r="BF7175"/>
      <c r="BG7175"/>
      <c r="BH7175"/>
      <c r="BI7175"/>
      <c r="BJ7175"/>
      <c r="BK7175"/>
      <c r="BL7175"/>
      <c r="BM7175"/>
      <c r="BN7175"/>
      <c r="BO7175"/>
      <c r="BP7175"/>
      <c r="BQ7175"/>
      <c r="BR7175"/>
      <c r="BS7175"/>
      <c r="BT7175"/>
      <c r="BU7175"/>
      <c r="BV7175"/>
      <c r="BW7175"/>
      <c r="BX7175"/>
      <c r="BY7175"/>
      <c r="BZ7175"/>
      <c r="CA7175"/>
      <c r="CB7175"/>
      <c r="CC7175"/>
      <c r="CD7175"/>
      <c r="CE7175"/>
      <c r="CF7175"/>
      <c r="CG7175"/>
      <c r="CH7175"/>
      <c r="CI7175"/>
      <c r="CJ7175"/>
      <c r="CK7175"/>
      <c r="CL7175"/>
      <c r="CM7175"/>
      <c r="CN7175"/>
      <c r="CO7175"/>
      <c r="CP7175"/>
      <c r="CQ7175"/>
      <c r="CR7175"/>
      <c r="CS7175"/>
      <c r="CT7175"/>
      <c r="CU7175"/>
      <c r="CV7175"/>
    </row>
    <row r="7176" spans="10:100" x14ac:dyDescent="0.25">
      <c r="J7176"/>
      <c r="K7176"/>
      <c r="L7176"/>
      <c r="M7176"/>
      <c r="N7176"/>
      <c r="O7176"/>
      <c r="P7176"/>
      <c r="Q7176"/>
      <c r="R7176"/>
      <c r="S7176"/>
      <c r="T7176"/>
      <c r="U7176"/>
      <c r="V7176"/>
      <c r="W7176"/>
      <c r="X7176"/>
      <c r="Y7176"/>
      <c r="Z7176"/>
      <c r="AA7176"/>
      <c r="AB7176"/>
      <c r="AC7176"/>
      <c r="AD7176"/>
      <c r="AE7176"/>
      <c r="AF7176"/>
      <c r="AG7176"/>
      <c r="AH7176"/>
      <c r="AI7176"/>
      <c r="AJ7176"/>
      <c r="AK7176"/>
      <c r="AL7176"/>
      <c r="AM7176"/>
      <c r="AN7176"/>
      <c r="AO7176"/>
      <c r="AP7176"/>
      <c r="AQ7176"/>
      <c r="AR7176"/>
      <c r="AS7176"/>
      <c r="AT7176"/>
      <c r="AU7176"/>
      <c r="AV7176"/>
      <c r="AW7176"/>
      <c r="AX7176"/>
      <c r="AY7176"/>
      <c r="AZ7176"/>
      <c r="BA7176"/>
      <c r="BB7176"/>
      <c r="BC7176"/>
      <c r="BD7176"/>
      <c r="BE7176"/>
      <c r="BF7176"/>
      <c r="BG7176"/>
      <c r="BH7176"/>
      <c r="BI7176"/>
      <c r="BJ7176"/>
      <c r="BK7176"/>
      <c r="BL7176"/>
      <c r="BM7176"/>
      <c r="BN7176"/>
      <c r="BO7176"/>
      <c r="BP7176"/>
      <c r="BQ7176"/>
      <c r="BR7176"/>
      <c r="BS7176"/>
      <c r="BT7176"/>
      <c r="BU7176"/>
      <c r="BV7176"/>
      <c r="BW7176"/>
      <c r="BX7176"/>
      <c r="BY7176"/>
      <c r="BZ7176"/>
      <c r="CA7176"/>
      <c r="CB7176"/>
      <c r="CC7176"/>
      <c r="CD7176"/>
      <c r="CE7176"/>
      <c r="CF7176"/>
      <c r="CG7176"/>
      <c r="CH7176"/>
      <c r="CI7176"/>
      <c r="CJ7176"/>
      <c r="CK7176"/>
      <c r="CL7176"/>
      <c r="CM7176"/>
      <c r="CN7176"/>
      <c r="CO7176"/>
      <c r="CP7176"/>
      <c r="CQ7176"/>
      <c r="CR7176"/>
      <c r="CS7176"/>
      <c r="CT7176"/>
      <c r="CU7176"/>
      <c r="CV7176"/>
    </row>
    <row r="7177" spans="10:100" x14ac:dyDescent="0.25">
      <c r="J7177"/>
      <c r="K7177"/>
      <c r="L7177"/>
      <c r="M7177"/>
      <c r="N7177"/>
      <c r="O7177"/>
      <c r="P7177"/>
      <c r="Q7177"/>
      <c r="R7177"/>
      <c r="S7177"/>
      <c r="T7177"/>
      <c r="U7177"/>
      <c r="V7177"/>
      <c r="W7177"/>
      <c r="X7177"/>
      <c r="Y7177"/>
      <c r="Z7177"/>
      <c r="AA7177"/>
      <c r="AB7177"/>
      <c r="AC7177"/>
      <c r="AD7177"/>
      <c r="AE7177"/>
      <c r="AF7177"/>
      <c r="AG7177"/>
      <c r="AH7177"/>
      <c r="AI7177"/>
      <c r="AJ7177"/>
      <c r="AK7177"/>
      <c r="AL7177"/>
      <c r="AM7177"/>
      <c r="AN7177"/>
      <c r="AO7177"/>
      <c r="AP7177"/>
      <c r="AQ7177"/>
      <c r="AR7177"/>
      <c r="AS7177"/>
      <c r="AT7177"/>
      <c r="AU7177"/>
      <c r="AV7177"/>
      <c r="AW7177"/>
      <c r="AX7177"/>
      <c r="AY7177"/>
      <c r="AZ7177"/>
      <c r="BA7177"/>
      <c r="BB7177"/>
      <c r="BC7177"/>
      <c r="BD7177"/>
      <c r="BE7177"/>
      <c r="BF7177"/>
      <c r="BG7177"/>
      <c r="BH7177"/>
      <c r="BI7177"/>
      <c r="BJ7177"/>
      <c r="BK7177"/>
      <c r="BL7177"/>
      <c r="BM7177"/>
      <c r="BN7177"/>
      <c r="BO7177"/>
      <c r="BP7177"/>
      <c r="BQ7177"/>
      <c r="BR7177"/>
      <c r="BS7177"/>
      <c r="BT7177"/>
      <c r="BU7177"/>
      <c r="BV7177"/>
      <c r="BW7177"/>
      <c r="BX7177"/>
      <c r="BY7177"/>
      <c r="BZ7177"/>
      <c r="CA7177"/>
      <c r="CB7177"/>
      <c r="CC7177"/>
      <c r="CD7177"/>
      <c r="CE7177"/>
      <c r="CF7177"/>
      <c r="CG7177"/>
      <c r="CH7177"/>
      <c r="CI7177"/>
      <c r="CJ7177"/>
      <c r="CK7177"/>
      <c r="CL7177"/>
      <c r="CM7177"/>
      <c r="CN7177"/>
      <c r="CO7177"/>
      <c r="CP7177"/>
      <c r="CQ7177"/>
      <c r="CR7177"/>
      <c r="CS7177"/>
      <c r="CT7177"/>
      <c r="CU7177"/>
      <c r="CV7177"/>
    </row>
    <row r="7178" spans="10:100" x14ac:dyDescent="0.25">
      <c r="J7178"/>
      <c r="K7178"/>
      <c r="L7178"/>
      <c r="M7178"/>
      <c r="N7178"/>
      <c r="O7178"/>
      <c r="P7178"/>
      <c r="Q7178"/>
      <c r="R7178"/>
      <c r="S7178"/>
      <c r="T7178"/>
      <c r="U7178"/>
      <c r="V7178"/>
      <c r="W7178"/>
      <c r="X7178"/>
      <c r="Y7178"/>
      <c r="Z7178"/>
      <c r="AA7178"/>
      <c r="AB7178"/>
      <c r="AC7178"/>
      <c r="AD7178"/>
      <c r="AE7178"/>
      <c r="AF7178"/>
      <c r="AG7178"/>
      <c r="AH7178"/>
      <c r="AI7178"/>
      <c r="AJ7178"/>
      <c r="AK7178"/>
      <c r="AL7178"/>
      <c r="AM7178"/>
      <c r="AN7178"/>
      <c r="AO7178"/>
      <c r="AP7178"/>
      <c r="AQ7178"/>
      <c r="AR7178"/>
      <c r="AS7178"/>
      <c r="AT7178"/>
      <c r="AU7178"/>
      <c r="AV7178"/>
      <c r="AW7178"/>
      <c r="AX7178"/>
      <c r="AY7178"/>
      <c r="AZ7178"/>
      <c r="BA7178"/>
      <c r="BB7178"/>
      <c r="BC7178"/>
      <c r="BD7178"/>
      <c r="BE7178"/>
      <c r="BF7178"/>
      <c r="BG7178"/>
      <c r="BH7178"/>
      <c r="BI7178"/>
      <c r="BJ7178"/>
      <c r="BK7178"/>
      <c r="BL7178"/>
      <c r="BM7178"/>
      <c r="BN7178"/>
      <c r="BO7178"/>
      <c r="BP7178"/>
      <c r="BQ7178"/>
      <c r="BR7178"/>
      <c r="BS7178"/>
      <c r="BT7178"/>
      <c r="BU7178"/>
      <c r="BV7178"/>
      <c r="BW7178"/>
      <c r="BX7178"/>
      <c r="BY7178"/>
      <c r="BZ7178"/>
      <c r="CA7178"/>
      <c r="CB7178"/>
      <c r="CC7178"/>
      <c r="CD7178"/>
      <c r="CE7178"/>
      <c r="CF7178"/>
      <c r="CG7178"/>
      <c r="CH7178"/>
      <c r="CI7178"/>
      <c r="CJ7178"/>
      <c r="CK7178"/>
      <c r="CL7178"/>
      <c r="CM7178"/>
      <c r="CN7178"/>
      <c r="CO7178"/>
      <c r="CP7178"/>
      <c r="CQ7178"/>
      <c r="CR7178"/>
      <c r="CS7178"/>
      <c r="CT7178"/>
      <c r="CU7178"/>
      <c r="CV7178"/>
    </row>
    <row r="7179" spans="10:100" x14ac:dyDescent="0.25">
      <c r="J7179"/>
      <c r="K7179"/>
      <c r="L7179"/>
      <c r="M7179"/>
      <c r="N7179"/>
      <c r="O7179"/>
      <c r="P7179"/>
      <c r="Q7179"/>
      <c r="R7179"/>
      <c r="S7179"/>
      <c r="T7179"/>
      <c r="U7179"/>
      <c r="V7179"/>
      <c r="W7179"/>
      <c r="X7179"/>
      <c r="Y7179"/>
      <c r="Z7179"/>
      <c r="AA7179"/>
      <c r="AB7179"/>
      <c r="AC7179"/>
      <c r="AD7179"/>
      <c r="AE7179"/>
      <c r="AF7179"/>
      <c r="AG7179"/>
      <c r="AH7179"/>
      <c r="AI7179"/>
      <c r="AJ7179"/>
      <c r="AK7179"/>
      <c r="AL7179"/>
      <c r="AM7179"/>
      <c r="AN7179"/>
      <c r="AO7179"/>
      <c r="AP7179"/>
      <c r="AQ7179"/>
      <c r="AR7179"/>
      <c r="AS7179"/>
      <c r="AT7179"/>
      <c r="AU7179"/>
      <c r="AV7179"/>
      <c r="AW7179"/>
      <c r="AX7179"/>
      <c r="AY7179"/>
      <c r="AZ7179"/>
      <c r="BA7179"/>
      <c r="BB7179"/>
      <c r="BC7179"/>
      <c r="BD7179"/>
      <c r="BE7179"/>
      <c r="BF7179"/>
      <c r="BG7179"/>
      <c r="BH7179"/>
      <c r="BI7179"/>
      <c r="BJ7179"/>
      <c r="BK7179"/>
      <c r="BL7179"/>
      <c r="BM7179"/>
      <c r="BN7179"/>
      <c r="BO7179"/>
      <c r="BP7179"/>
      <c r="BQ7179"/>
      <c r="BR7179"/>
      <c r="BS7179"/>
      <c r="BT7179"/>
      <c r="BU7179"/>
      <c r="BV7179"/>
      <c r="BW7179"/>
      <c r="BX7179"/>
      <c r="BY7179"/>
      <c r="BZ7179"/>
      <c r="CA7179"/>
      <c r="CB7179"/>
      <c r="CC7179"/>
      <c r="CD7179"/>
      <c r="CE7179"/>
      <c r="CF7179"/>
      <c r="CG7179"/>
      <c r="CH7179"/>
      <c r="CI7179"/>
      <c r="CJ7179"/>
      <c r="CK7179"/>
      <c r="CL7179"/>
      <c r="CM7179"/>
      <c r="CN7179"/>
      <c r="CO7179"/>
      <c r="CP7179"/>
      <c r="CQ7179"/>
      <c r="CR7179"/>
      <c r="CS7179"/>
      <c r="CT7179"/>
      <c r="CU7179"/>
      <c r="CV7179"/>
    </row>
    <row r="7180" spans="10:100" x14ac:dyDescent="0.25">
      <c r="J7180"/>
      <c r="K7180"/>
      <c r="L7180"/>
      <c r="M7180"/>
      <c r="N7180"/>
      <c r="O7180"/>
      <c r="P7180"/>
      <c r="Q7180"/>
      <c r="R7180"/>
      <c r="S7180"/>
      <c r="T7180"/>
      <c r="U7180"/>
      <c r="V7180"/>
      <c r="W7180"/>
      <c r="X7180"/>
      <c r="Y7180"/>
      <c r="Z7180"/>
      <c r="AA7180"/>
      <c r="AB7180"/>
      <c r="AC7180"/>
      <c r="AD7180"/>
      <c r="AE7180"/>
      <c r="AF7180"/>
      <c r="AG7180"/>
      <c r="AH7180"/>
      <c r="AI7180"/>
      <c r="AJ7180"/>
      <c r="AK7180"/>
      <c r="AL7180"/>
      <c r="AM7180"/>
      <c r="AN7180"/>
      <c r="AO7180"/>
      <c r="AP7180"/>
      <c r="AQ7180"/>
      <c r="AR7180"/>
      <c r="AS7180"/>
      <c r="AT7180"/>
      <c r="AU7180"/>
      <c r="AV7180"/>
      <c r="AW7180"/>
      <c r="AX7180"/>
      <c r="AY7180"/>
      <c r="AZ7180"/>
      <c r="BA7180"/>
      <c r="BB7180"/>
      <c r="BC7180"/>
      <c r="BD7180"/>
      <c r="BE7180"/>
      <c r="BF7180"/>
      <c r="BG7180"/>
      <c r="BH7180"/>
      <c r="BI7180"/>
      <c r="BJ7180"/>
      <c r="BK7180"/>
      <c r="BL7180"/>
      <c r="BM7180"/>
      <c r="BN7180"/>
      <c r="BO7180"/>
      <c r="BP7180"/>
      <c r="BQ7180"/>
      <c r="BR7180"/>
      <c r="BS7180"/>
      <c r="BT7180"/>
      <c r="BU7180"/>
      <c r="BV7180"/>
      <c r="BW7180"/>
      <c r="BX7180"/>
      <c r="BY7180"/>
      <c r="BZ7180"/>
      <c r="CA7180"/>
      <c r="CB7180"/>
      <c r="CC7180"/>
      <c r="CD7180"/>
      <c r="CE7180"/>
      <c r="CF7180"/>
      <c r="CG7180"/>
      <c r="CH7180"/>
      <c r="CI7180"/>
      <c r="CJ7180"/>
      <c r="CK7180"/>
      <c r="CL7180"/>
      <c r="CM7180"/>
      <c r="CN7180"/>
      <c r="CO7180"/>
      <c r="CP7180"/>
      <c r="CQ7180"/>
      <c r="CR7180"/>
      <c r="CS7180"/>
      <c r="CT7180"/>
      <c r="CU7180"/>
      <c r="CV7180"/>
    </row>
    <row r="7181" spans="10:100" x14ac:dyDescent="0.25">
      <c r="J7181"/>
      <c r="K7181"/>
      <c r="L7181"/>
      <c r="M7181"/>
      <c r="N7181"/>
      <c r="O7181"/>
      <c r="P7181"/>
      <c r="Q7181"/>
      <c r="R7181"/>
      <c r="S7181"/>
      <c r="T7181"/>
      <c r="U7181"/>
      <c r="V7181"/>
      <c r="W7181"/>
      <c r="X7181"/>
      <c r="Y7181"/>
      <c r="Z7181"/>
      <c r="AA7181"/>
      <c r="AB7181"/>
      <c r="AC7181"/>
      <c r="AD7181"/>
      <c r="AE7181"/>
      <c r="AF7181"/>
      <c r="AG7181"/>
      <c r="AH7181"/>
      <c r="AI7181"/>
      <c r="AJ7181"/>
      <c r="AK7181"/>
      <c r="AL7181"/>
      <c r="AM7181"/>
      <c r="AN7181"/>
      <c r="AO7181"/>
      <c r="AP7181"/>
      <c r="AQ7181"/>
      <c r="AR7181"/>
      <c r="AS7181"/>
      <c r="AT7181"/>
      <c r="AU7181"/>
      <c r="AV7181"/>
      <c r="AW7181"/>
      <c r="AX7181"/>
      <c r="AY7181"/>
      <c r="AZ7181"/>
      <c r="BA7181"/>
      <c r="BB7181"/>
      <c r="BC7181"/>
      <c r="BD7181"/>
      <c r="BE7181"/>
      <c r="BF7181"/>
      <c r="BG7181"/>
      <c r="BH7181"/>
      <c r="BI7181"/>
      <c r="BJ7181"/>
      <c r="BK7181"/>
      <c r="BL7181"/>
      <c r="BM7181"/>
      <c r="BN7181"/>
      <c r="BO7181"/>
      <c r="BP7181"/>
      <c r="BQ7181"/>
      <c r="BR7181"/>
      <c r="BS7181"/>
      <c r="BT7181"/>
      <c r="BU7181"/>
      <c r="BV7181"/>
      <c r="BW7181"/>
      <c r="BX7181"/>
      <c r="BY7181"/>
      <c r="BZ7181"/>
      <c r="CA7181"/>
      <c r="CB7181"/>
      <c r="CC7181"/>
      <c r="CD7181"/>
      <c r="CE7181"/>
      <c r="CF7181"/>
      <c r="CG7181"/>
      <c r="CH7181"/>
      <c r="CI7181"/>
      <c r="CJ7181"/>
      <c r="CK7181"/>
      <c r="CL7181"/>
      <c r="CM7181"/>
      <c r="CN7181"/>
      <c r="CO7181"/>
      <c r="CP7181"/>
      <c r="CQ7181"/>
      <c r="CR7181"/>
      <c r="CS7181"/>
      <c r="CT7181"/>
      <c r="CU7181"/>
      <c r="CV7181"/>
    </row>
    <row r="7182" spans="10:100" x14ac:dyDescent="0.25">
      <c r="J7182"/>
      <c r="K7182"/>
      <c r="L7182"/>
      <c r="M7182"/>
      <c r="N7182"/>
      <c r="O7182"/>
      <c r="P7182"/>
      <c r="Q7182"/>
      <c r="R7182"/>
      <c r="S7182"/>
      <c r="T7182"/>
      <c r="U7182"/>
      <c r="V7182"/>
      <c r="W7182"/>
      <c r="X7182"/>
      <c r="Y7182"/>
      <c r="Z7182"/>
      <c r="AA7182"/>
      <c r="AB7182"/>
      <c r="AC7182"/>
      <c r="AD7182"/>
      <c r="AE7182"/>
      <c r="AF7182"/>
      <c r="AG7182"/>
      <c r="AH7182"/>
      <c r="AI7182"/>
      <c r="AJ7182"/>
      <c r="AK7182"/>
      <c r="AL7182"/>
      <c r="AM7182"/>
      <c r="AN7182"/>
      <c r="AO7182"/>
      <c r="AP7182"/>
      <c r="AQ7182"/>
      <c r="AR7182"/>
      <c r="AS7182"/>
      <c r="AT7182"/>
      <c r="AU7182"/>
      <c r="AV7182"/>
      <c r="AW7182"/>
      <c r="AX7182"/>
      <c r="AY7182"/>
      <c r="AZ7182"/>
      <c r="BA7182"/>
      <c r="BB7182"/>
      <c r="BC7182"/>
      <c r="BD7182"/>
      <c r="BE7182"/>
      <c r="BF7182"/>
      <c r="BG7182"/>
      <c r="BH7182"/>
      <c r="BI7182"/>
      <c r="BJ7182"/>
      <c r="BK7182"/>
      <c r="BL7182"/>
      <c r="BM7182"/>
      <c r="BN7182"/>
      <c r="BO7182"/>
      <c r="BP7182"/>
      <c r="BQ7182"/>
      <c r="BR7182"/>
      <c r="BS7182"/>
      <c r="BT7182"/>
      <c r="BU7182"/>
      <c r="BV7182"/>
      <c r="BW7182"/>
      <c r="BX7182"/>
      <c r="BY7182"/>
      <c r="BZ7182"/>
      <c r="CA7182"/>
      <c r="CB7182"/>
      <c r="CC7182"/>
      <c r="CD7182"/>
      <c r="CE7182"/>
      <c r="CF7182"/>
      <c r="CG7182"/>
      <c r="CH7182"/>
      <c r="CI7182"/>
      <c r="CJ7182"/>
      <c r="CK7182"/>
      <c r="CL7182"/>
      <c r="CM7182"/>
      <c r="CN7182"/>
      <c r="CO7182"/>
      <c r="CP7182"/>
      <c r="CQ7182"/>
      <c r="CR7182"/>
      <c r="CS7182"/>
      <c r="CT7182"/>
      <c r="CU7182"/>
      <c r="CV7182"/>
    </row>
    <row r="7183" spans="10:100" x14ac:dyDescent="0.25">
      <c r="J7183"/>
      <c r="K7183"/>
      <c r="L7183"/>
      <c r="M7183"/>
      <c r="N7183"/>
      <c r="O7183"/>
      <c r="P7183"/>
      <c r="Q7183"/>
      <c r="R7183"/>
      <c r="S7183"/>
      <c r="T7183"/>
      <c r="U7183"/>
      <c r="V7183"/>
      <c r="W7183"/>
      <c r="X7183"/>
      <c r="Y7183"/>
      <c r="Z7183"/>
      <c r="AA7183"/>
      <c r="AB7183"/>
      <c r="AC7183"/>
      <c r="AD7183"/>
      <c r="AE7183"/>
      <c r="AF7183"/>
      <c r="AG7183"/>
      <c r="AH7183"/>
      <c r="AI7183"/>
      <c r="AJ7183"/>
      <c r="AK7183"/>
      <c r="AL7183"/>
      <c r="AM7183"/>
      <c r="AN7183"/>
      <c r="AO7183"/>
      <c r="AP7183"/>
      <c r="AQ7183"/>
      <c r="AR7183"/>
      <c r="AS7183"/>
      <c r="AT7183"/>
      <c r="AU7183"/>
      <c r="AV7183"/>
      <c r="AW7183"/>
      <c r="AX7183"/>
      <c r="AY7183"/>
      <c r="AZ7183"/>
      <c r="BA7183"/>
      <c r="BB7183"/>
      <c r="BC7183"/>
      <c r="BD7183"/>
      <c r="BE7183"/>
      <c r="BF7183"/>
      <c r="BG7183"/>
      <c r="BH7183"/>
      <c r="BI7183"/>
      <c r="BJ7183"/>
      <c r="BK7183"/>
      <c r="BL7183"/>
      <c r="BM7183"/>
      <c r="BN7183"/>
      <c r="BO7183"/>
      <c r="BP7183"/>
      <c r="BQ7183"/>
      <c r="BR7183"/>
      <c r="BS7183"/>
      <c r="BT7183"/>
      <c r="BU7183"/>
      <c r="BV7183"/>
      <c r="BW7183"/>
      <c r="BX7183"/>
      <c r="BY7183"/>
      <c r="BZ7183"/>
      <c r="CA7183"/>
      <c r="CB7183"/>
      <c r="CC7183"/>
      <c r="CD7183"/>
      <c r="CE7183"/>
      <c r="CF7183"/>
      <c r="CG7183"/>
      <c r="CH7183"/>
      <c r="CI7183"/>
      <c r="CJ7183"/>
      <c r="CK7183"/>
      <c r="CL7183"/>
      <c r="CM7183"/>
      <c r="CN7183"/>
      <c r="CO7183"/>
      <c r="CP7183"/>
      <c r="CQ7183"/>
      <c r="CR7183"/>
      <c r="CS7183"/>
      <c r="CT7183"/>
      <c r="CU7183"/>
      <c r="CV7183"/>
    </row>
    <row r="7184" spans="10:100" x14ac:dyDescent="0.25">
      <c r="J7184"/>
      <c r="K7184"/>
      <c r="L7184"/>
      <c r="M7184"/>
      <c r="N7184"/>
      <c r="O7184"/>
      <c r="P7184"/>
      <c r="Q7184"/>
      <c r="R7184"/>
      <c r="S7184"/>
      <c r="T7184"/>
      <c r="U7184"/>
      <c r="V7184"/>
      <c r="W7184"/>
      <c r="X7184"/>
      <c r="Y7184"/>
      <c r="Z7184"/>
      <c r="AA7184"/>
      <c r="AB7184"/>
      <c r="AC7184"/>
      <c r="AD7184"/>
      <c r="AE7184"/>
      <c r="AF7184"/>
      <c r="AG7184"/>
      <c r="AH7184"/>
      <c r="AI7184"/>
      <c r="AJ7184"/>
      <c r="AK7184"/>
      <c r="AL7184"/>
      <c r="AM7184"/>
      <c r="AN7184"/>
      <c r="AO7184"/>
      <c r="AP7184"/>
      <c r="AQ7184"/>
      <c r="AR7184"/>
      <c r="AS7184"/>
      <c r="AT7184"/>
      <c r="AU7184"/>
      <c r="AV7184"/>
      <c r="AW7184"/>
      <c r="AX7184"/>
      <c r="AY7184"/>
      <c r="AZ7184"/>
      <c r="BA7184"/>
      <c r="BB7184"/>
      <c r="BC7184"/>
      <c r="BD7184"/>
      <c r="BE7184"/>
      <c r="BF7184"/>
      <c r="BG7184"/>
      <c r="BH7184"/>
      <c r="BI7184"/>
      <c r="BJ7184"/>
      <c r="BK7184"/>
      <c r="BL7184"/>
      <c r="BM7184"/>
      <c r="BN7184"/>
      <c r="BO7184"/>
      <c r="BP7184"/>
      <c r="BQ7184"/>
      <c r="BR7184"/>
      <c r="BS7184"/>
      <c r="BT7184"/>
      <c r="BU7184"/>
      <c r="BV7184"/>
      <c r="BW7184"/>
      <c r="BX7184"/>
      <c r="BY7184"/>
      <c r="BZ7184"/>
      <c r="CA7184"/>
      <c r="CB7184"/>
      <c r="CC7184"/>
      <c r="CD7184"/>
      <c r="CE7184"/>
      <c r="CF7184"/>
      <c r="CG7184"/>
      <c r="CH7184"/>
      <c r="CI7184"/>
      <c r="CJ7184"/>
      <c r="CK7184"/>
      <c r="CL7184"/>
      <c r="CM7184"/>
      <c r="CN7184"/>
      <c r="CO7184"/>
      <c r="CP7184"/>
      <c r="CQ7184"/>
      <c r="CR7184"/>
      <c r="CS7184"/>
      <c r="CT7184"/>
      <c r="CU7184"/>
      <c r="CV7184"/>
    </row>
    <row r="7185" spans="10:100" x14ac:dyDescent="0.25">
      <c r="J7185"/>
      <c r="K7185"/>
      <c r="L7185"/>
      <c r="M7185"/>
      <c r="N7185"/>
      <c r="O7185"/>
      <c r="P7185"/>
      <c r="Q7185"/>
      <c r="R7185"/>
      <c r="S7185"/>
      <c r="T7185"/>
      <c r="U7185"/>
      <c r="V7185"/>
      <c r="W7185"/>
      <c r="X7185"/>
      <c r="Y7185"/>
      <c r="Z7185"/>
      <c r="AA7185"/>
      <c r="AB7185"/>
      <c r="AC7185"/>
      <c r="AD7185"/>
      <c r="AE7185"/>
      <c r="AF7185"/>
      <c r="AG7185"/>
      <c r="AH7185"/>
      <c r="AI7185"/>
      <c r="AJ7185"/>
      <c r="AK7185"/>
      <c r="AL7185"/>
      <c r="AM7185"/>
      <c r="AN7185"/>
      <c r="AO7185"/>
      <c r="AP7185"/>
      <c r="AQ7185"/>
      <c r="AR7185"/>
      <c r="AS7185"/>
      <c r="AT7185"/>
      <c r="AU7185"/>
      <c r="AV7185"/>
      <c r="AW7185"/>
      <c r="AX7185"/>
      <c r="AY7185"/>
      <c r="AZ7185"/>
      <c r="BA7185"/>
      <c r="BB7185"/>
      <c r="BC7185"/>
      <c r="BD7185"/>
      <c r="BE7185"/>
      <c r="BF7185"/>
      <c r="BG7185"/>
      <c r="BH7185"/>
      <c r="BI7185"/>
      <c r="BJ7185"/>
      <c r="BK7185"/>
      <c r="BL7185"/>
      <c r="BM7185"/>
      <c r="BN7185"/>
      <c r="BO7185"/>
      <c r="BP7185"/>
      <c r="BQ7185"/>
      <c r="BR7185"/>
      <c r="BS7185"/>
      <c r="BT7185"/>
      <c r="BU7185"/>
      <c r="BV7185"/>
      <c r="BW7185"/>
      <c r="BX7185"/>
      <c r="BY7185"/>
      <c r="BZ7185"/>
      <c r="CA7185"/>
      <c r="CB7185"/>
      <c r="CC7185"/>
      <c r="CD7185"/>
      <c r="CE7185"/>
      <c r="CF7185"/>
      <c r="CG7185"/>
      <c r="CH7185"/>
      <c r="CI7185"/>
      <c r="CJ7185"/>
      <c r="CK7185"/>
      <c r="CL7185"/>
      <c r="CM7185"/>
      <c r="CN7185"/>
      <c r="CO7185"/>
      <c r="CP7185"/>
      <c r="CQ7185"/>
      <c r="CR7185"/>
      <c r="CS7185"/>
      <c r="CT7185"/>
      <c r="CU7185"/>
      <c r="CV7185"/>
    </row>
    <row r="7186" spans="10:100" x14ac:dyDescent="0.25">
      <c r="J7186"/>
      <c r="K7186"/>
      <c r="L7186"/>
      <c r="M7186"/>
      <c r="N7186"/>
      <c r="O7186"/>
      <c r="P7186"/>
      <c r="Q7186"/>
      <c r="R7186"/>
      <c r="S7186"/>
      <c r="T7186"/>
      <c r="U7186"/>
      <c r="V7186"/>
      <c r="W7186"/>
      <c r="X7186"/>
      <c r="Y7186"/>
      <c r="Z7186"/>
      <c r="AA7186"/>
      <c r="AB7186"/>
      <c r="AC7186"/>
      <c r="AD7186"/>
      <c r="AE7186"/>
      <c r="AF7186"/>
      <c r="AG7186"/>
      <c r="AH7186"/>
      <c r="AI7186"/>
      <c r="AJ7186"/>
      <c r="AK7186"/>
      <c r="AL7186"/>
      <c r="AM7186"/>
      <c r="AN7186"/>
      <c r="AO7186"/>
      <c r="AP7186"/>
      <c r="AQ7186"/>
      <c r="AR7186"/>
      <c r="AS7186"/>
      <c r="AT7186"/>
      <c r="AU7186"/>
      <c r="AV7186"/>
      <c r="AW7186"/>
      <c r="AX7186"/>
      <c r="AY7186"/>
      <c r="AZ7186"/>
      <c r="BA7186"/>
      <c r="BB7186"/>
      <c r="BC7186"/>
      <c r="BD7186"/>
      <c r="BE7186"/>
      <c r="BF7186"/>
      <c r="BG7186"/>
      <c r="BH7186"/>
      <c r="BI7186"/>
      <c r="BJ7186"/>
      <c r="BK7186"/>
      <c r="BL7186"/>
      <c r="BM7186"/>
      <c r="BN7186"/>
      <c r="BO7186"/>
      <c r="BP7186"/>
      <c r="BQ7186"/>
      <c r="BR7186"/>
      <c r="BS7186"/>
      <c r="BT7186"/>
      <c r="BU7186"/>
      <c r="BV7186"/>
      <c r="BW7186"/>
      <c r="BX7186"/>
      <c r="BY7186"/>
      <c r="BZ7186"/>
      <c r="CA7186"/>
      <c r="CB7186"/>
      <c r="CC7186"/>
      <c r="CD7186"/>
      <c r="CE7186"/>
      <c r="CF7186"/>
      <c r="CG7186"/>
      <c r="CH7186"/>
      <c r="CI7186"/>
      <c r="CJ7186"/>
      <c r="CK7186"/>
      <c r="CL7186"/>
      <c r="CM7186"/>
      <c r="CN7186"/>
      <c r="CO7186"/>
      <c r="CP7186"/>
      <c r="CQ7186"/>
      <c r="CR7186"/>
      <c r="CS7186"/>
      <c r="CT7186"/>
      <c r="CU7186"/>
      <c r="CV7186"/>
    </row>
    <row r="7187" spans="10:100" x14ac:dyDescent="0.25">
      <c r="J7187"/>
      <c r="K7187"/>
      <c r="L7187"/>
      <c r="M7187"/>
      <c r="N7187"/>
      <c r="O7187"/>
      <c r="P7187"/>
      <c r="Q7187"/>
      <c r="R7187"/>
      <c r="S7187"/>
      <c r="T7187"/>
      <c r="U7187"/>
      <c r="V7187"/>
      <c r="W7187"/>
      <c r="X7187"/>
      <c r="Y7187"/>
      <c r="Z7187"/>
      <c r="AA7187"/>
      <c r="AB7187"/>
      <c r="AC7187"/>
      <c r="AD7187"/>
      <c r="AE7187"/>
      <c r="AF7187"/>
      <c r="AG7187"/>
      <c r="AH7187"/>
      <c r="AI7187"/>
      <c r="AJ7187"/>
      <c r="AK7187"/>
      <c r="AL7187"/>
      <c r="AM7187"/>
      <c r="AN7187"/>
      <c r="AO7187"/>
      <c r="AP7187"/>
      <c r="AQ7187"/>
      <c r="AR7187"/>
      <c r="AS7187"/>
      <c r="AT7187"/>
      <c r="AU7187"/>
      <c r="AV7187"/>
      <c r="AW7187"/>
      <c r="AX7187"/>
      <c r="AY7187"/>
      <c r="AZ7187"/>
      <c r="BA7187"/>
      <c r="BB7187"/>
      <c r="BC7187"/>
      <c r="BD7187"/>
      <c r="BE7187"/>
      <c r="BF7187"/>
      <c r="BG7187"/>
      <c r="BH7187"/>
      <c r="BI7187"/>
      <c r="BJ7187"/>
      <c r="BK7187"/>
      <c r="BL7187"/>
      <c r="BM7187"/>
      <c r="BN7187"/>
      <c r="BO7187"/>
      <c r="BP7187"/>
      <c r="BQ7187"/>
      <c r="BR7187"/>
      <c r="BS7187"/>
      <c r="BT7187"/>
      <c r="BU7187"/>
      <c r="BV7187"/>
      <c r="BW7187"/>
      <c r="BX7187"/>
      <c r="BY7187"/>
      <c r="BZ7187"/>
      <c r="CA7187"/>
      <c r="CB7187"/>
      <c r="CC7187"/>
      <c r="CD7187"/>
      <c r="CE7187"/>
      <c r="CF7187"/>
      <c r="CG7187"/>
      <c r="CH7187"/>
      <c r="CI7187"/>
      <c r="CJ7187"/>
      <c r="CK7187"/>
      <c r="CL7187"/>
      <c r="CM7187"/>
      <c r="CN7187"/>
      <c r="CO7187"/>
      <c r="CP7187"/>
      <c r="CQ7187"/>
      <c r="CR7187"/>
      <c r="CS7187"/>
      <c r="CT7187"/>
      <c r="CU7187"/>
      <c r="CV7187"/>
    </row>
    <row r="7188" spans="10:100" x14ac:dyDescent="0.25">
      <c r="J7188"/>
      <c r="K7188"/>
      <c r="L7188"/>
      <c r="M7188"/>
      <c r="N7188"/>
      <c r="O7188"/>
      <c r="P7188"/>
      <c r="Q7188"/>
      <c r="R7188"/>
      <c r="S7188"/>
      <c r="T7188"/>
      <c r="U7188"/>
      <c r="V7188"/>
      <c r="W7188"/>
      <c r="X7188"/>
      <c r="Y7188"/>
      <c r="Z7188"/>
      <c r="AA7188"/>
      <c r="AB7188"/>
      <c r="AC7188"/>
      <c r="AD7188"/>
      <c r="AE7188"/>
      <c r="AF7188"/>
      <c r="AG7188"/>
      <c r="AH7188"/>
      <c r="AI7188"/>
      <c r="AJ7188"/>
      <c r="AK7188"/>
      <c r="AL7188"/>
      <c r="AM7188"/>
      <c r="AN7188"/>
      <c r="AO7188"/>
      <c r="AP7188"/>
      <c r="AQ7188"/>
      <c r="AR7188"/>
      <c r="AS7188"/>
      <c r="AT7188"/>
      <c r="AU7188"/>
      <c r="AV7188"/>
      <c r="AW7188"/>
      <c r="AX7188"/>
      <c r="AY7188"/>
      <c r="AZ7188"/>
      <c r="BA7188"/>
      <c r="BB7188"/>
      <c r="BC7188"/>
      <c r="BD7188"/>
      <c r="BE7188"/>
      <c r="BF7188"/>
      <c r="BG7188"/>
      <c r="BH7188"/>
      <c r="BI7188"/>
      <c r="BJ7188"/>
      <c r="BK7188"/>
      <c r="BL7188"/>
      <c r="BM7188"/>
      <c r="BN7188"/>
      <c r="BO7188"/>
      <c r="BP7188"/>
      <c r="BQ7188"/>
      <c r="BR7188"/>
      <c r="BS7188"/>
      <c r="BT7188"/>
      <c r="BU7188"/>
      <c r="BV7188"/>
      <c r="BW7188"/>
      <c r="BX7188"/>
      <c r="BY7188"/>
      <c r="BZ7188"/>
      <c r="CA7188"/>
      <c r="CB7188"/>
      <c r="CC7188"/>
      <c r="CD7188"/>
      <c r="CE7188"/>
      <c r="CF7188"/>
      <c r="CG7188"/>
      <c r="CH7188"/>
      <c r="CI7188"/>
      <c r="CJ7188"/>
      <c r="CK7188"/>
      <c r="CL7188"/>
      <c r="CM7188"/>
      <c r="CN7188"/>
      <c r="CO7188"/>
      <c r="CP7188"/>
      <c r="CQ7188"/>
      <c r="CR7188"/>
      <c r="CS7188"/>
      <c r="CT7188"/>
      <c r="CU7188"/>
      <c r="CV7188"/>
    </row>
    <row r="7189" spans="10:100" x14ac:dyDescent="0.25">
      <c r="J7189"/>
      <c r="K7189"/>
      <c r="L7189"/>
      <c r="M7189"/>
      <c r="N7189"/>
      <c r="O7189"/>
      <c r="P7189"/>
      <c r="Q7189"/>
      <c r="R7189"/>
      <c r="S7189"/>
      <c r="T7189"/>
      <c r="U7189"/>
      <c r="V7189"/>
      <c r="W7189"/>
      <c r="X7189"/>
      <c r="Y7189"/>
      <c r="Z7189"/>
      <c r="AA7189"/>
      <c r="AB7189"/>
      <c r="AC7189"/>
      <c r="AD7189"/>
      <c r="AE7189"/>
      <c r="AF7189"/>
      <c r="AG7189"/>
      <c r="AH7189"/>
      <c r="AI7189"/>
      <c r="AJ7189"/>
      <c r="AK7189"/>
      <c r="AL7189"/>
      <c r="AM7189"/>
      <c r="AN7189"/>
      <c r="AO7189"/>
      <c r="AP7189"/>
      <c r="AQ7189"/>
      <c r="AR7189"/>
      <c r="AS7189"/>
      <c r="AT7189"/>
      <c r="AU7189"/>
      <c r="AV7189"/>
      <c r="AW7189"/>
      <c r="AX7189"/>
      <c r="AY7189"/>
      <c r="AZ7189"/>
      <c r="BA7189"/>
      <c r="BB7189"/>
      <c r="BC7189"/>
      <c r="BD7189"/>
      <c r="BE7189"/>
      <c r="BF7189"/>
      <c r="BG7189"/>
      <c r="BH7189"/>
      <c r="BI7189"/>
      <c r="BJ7189"/>
      <c r="BK7189"/>
      <c r="BL7189"/>
      <c r="BM7189"/>
      <c r="BN7189"/>
      <c r="BO7189"/>
      <c r="BP7189"/>
      <c r="BQ7189"/>
      <c r="BR7189"/>
      <c r="BS7189"/>
      <c r="BT7189"/>
      <c r="BU7189"/>
      <c r="BV7189"/>
      <c r="BW7189"/>
      <c r="BX7189"/>
      <c r="BY7189"/>
      <c r="BZ7189"/>
      <c r="CA7189"/>
      <c r="CB7189"/>
      <c r="CC7189"/>
      <c r="CD7189"/>
      <c r="CE7189"/>
      <c r="CF7189"/>
      <c r="CG7189"/>
      <c r="CH7189"/>
      <c r="CI7189"/>
      <c r="CJ7189"/>
      <c r="CK7189"/>
      <c r="CL7189"/>
      <c r="CM7189"/>
      <c r="CN7189"/>
      <c r="CO7189"/>
      <c r="CP7189"/>
      <c r="CQ7189"/>
      <c r="CR7189"/>
      <c r="CS7189"/>
      <c r="CT7189"/>
      <c r="CU7189"/>
      <c r="CV7189"/>
    </row>
    <row r="7190" spans="10:100" x14ac:dyDescent="0.25">
      <c r="J7190"/>
      <c r="K7190"/>
      <c r="L7190"/>
      <c r="M7190"/>
      <c r="N7190"/>
      <c r="O7190"/>
      <c r="P7190"/>
      <c r="Q7190"/>
      <c r="R7190"/>
      <c r="S7190"/>
      <c r="T7190"/>
      <c r="U7190"/>
      <c r="V7190"/>
      <c r="W7190"/>
      <c r="X7190"/>
      <c r="Y7190"/>
      <c r="Z7190"/>
      <c r="AA7190"/>
      <c r="AB7190"/>
      <c r="AC7190"/>
      <c r="AD7190"/>
      <c r="AE7190"/>
      <c r="AF7190"/>
      <c r="AG7190"/>
      <c r="AH7190"/>
      <c r="AI7190"/>
      <c r="AJ7190"/>
      <c r="AK7190"/>
      <c r="AL7190"/>
      <c r="AM7190"/>
      <c r="AN7190"/>
      <c r="AO7190"/>
      <c r="AP7190"/>
      <c r="AQ7190"/>
      <c r="AR7190"/>
      <c r="AS7190"/>
      <c r="AT7190"/>
      <c r="AU7190"/>
      <c r="AV7190"/>
      <c r="AW7190"/>
      <c r="AX7190"/>
      <c r="AY7190"/>
      <c r="AZ7190"/>
      <c r="BA7190"/>
      <c r="BB7190"/>
      <c r="BC7190"/>
      <c r="BD7190"/>
      <c r="BE7190"/>
      <c r="BF7190"/>
      <c r="BG7190"/>
      <c r="BH7190"/>
      <c r="BI7190"/>
      <c r="BJ7190"/>
      <c r="BK7190"/>
      <c r="BL7190"/>
      <c r="BM7190"/>
      <c r="BN7190"/>
      <c r="BO7190"/>
      <c r="BP7190"/>
      <c r="BQ7190"/>
      <c r="BR7190"/>
      <c r="BS7190"/>
      <c r="BT7190"/>
      <c r="BU7190"/>
      <c r="BV7190"/>
      <c r="BW7190"/>
      <c r="BX7190"/>
      <c r="BY7190"/>
      <c r="BZ7190"/>
      <c r="CA7190"/>
      <c r="CB7190"/>
      <c r="CC7190"/>
      <c r="CD7190"/>
      <c r="CE7190"/>
      <c r="CF7190"/>
      <c r="CG7190"/>
      <c r="CH7190"/>
      <c r="CI7190"/>
      <c r="CJ7190"/>
      <c r="CK7190"/>
      <c r="CL7190"/>
      <c r="CM7190"/>
      <c r="CN7190"/>
      <c r="CO7190"/>
      <c r="CP7190"/>
      <c r="CQ7190"/>
      <c r="CR7190"/>
      <c r="CS7190"/>
      <c r="CT7190"/>
      <c r="CU7190"/>
      <c r="CV7190"/>
    </row>
    <row r="7191" spans="10:100" x14ac:dyDescent="0.25">
      <c r="J7191"/>
      <c r="K7191"/>
      <c r="L7191"/>
      <c r="M7191"/>
      <c r="N7191"/>
      <c r="O7191"/>
      <c r="P7191"/>
      <c r="Q7191"/>
      <c r="R7191"/>
      <c r="S7191"/>
      <c r="T7191"/>
      <c r="U7191"/>
      <c r="V7191"/>
      <c r="W7191"/>
      <c r="X7191"/>
      <c r="Y7191"/>
      <c r="Z7191"/>
      <c r="AA7191"/>
      <c r="AB7191"/>
      <c r="AC7191"/>
      <c r="AD7191"/>
      <c r="AE7191"/>
      <c r="AF7191"/>
      <c r="AG7191"/>
      <c r="AH7191"/>
      <c r="AI7191"/>
      <c r="AJ7191"/>
      <c r="AK7191"/>
      <c r="AL7191"/>
      <c r="AM7191"/>
      <c r="AN7191"/>
      <c r="AO7191"/>
      <c r="AP7191"/>
      <c r="AQ7191"/>
      <c r="AR7191"/>
      <c r="AS7191"/>
      <c r="AT7191"/>
      <c r="AU7191"/>
      <c r="AV7191"/>
      <c r="AW7191"/>
      <c r="AX7191"/>
      <c r="AY7191"/>
      <c r="AZ7191"/>
      <c r="BA7191"/>
      <c r="BB7191"/>
      <c r="BC7191"/>
      <c r="BD7191"/>
      <c r="BE7191"/>
      <c r="BF7191"/>
      <c r="BG7191"/>
      <c r="BH7191"/>
      <c r="BI7191"/>
      <c r="BJ7191"/>
      <c r="BK7191"/>
      <c r="BL7191"/>
      <c r="BM7191"/>
      <c r="BN7191"/>
      <c r="BO7191"/>
      <c r="BP7191"/>
      <c r="BQ7191"/>
      <c r="BR7191"/>
      <c r="BS7191"/>
      <c r="BT7191"/>
      <c r="BU7191"/>
      <c r="BV7191"/>
      <c r="BW7191"/>
      <c r="BX7191"/>
      <c r="BY7191"/>
      <c r="BZ7191"/>
      <c r="CA7191"/>
      <c r="CB7191"/>
      <c r="CC7191"/>
      <c r="CD7191"/>
      <c r="CE7191"/>
      <c r="CF7191"/>
      <c r="CG7191"/>
      <c r="CH7191"/>
      <c r="CI7191"/>
      <c r="CJ7191"/>
      <c r="CK7191"/>
      <c r="CL7191"/>
      <c r="CM7191"/>
      <c r="CN7191"/>
      <c r="CO7191"/>
      <c r="CP7191"/>
      <c r="CQ7191"/>
      <c r="CR7191"/>
      <c r="CS7191"/>
      <c r="CT7191"/>
      <c r="CU7191"/>
      <c r="CV7191"/>
    </row>
    <row r="7192" spans="10:100" x14ac:dyDescent="0.25">
      <c r="J7192"/>
      <c r="K7192"/>
      <c r="L7192"/>
      <c r="M7192"/>
      <c r="N7192"/>
      <c r="O7192"/>
      <c r="P7192"/>
      <c r="Q7192"/>
      <c r="R7192"/>
      <c r="S7192"/>
      <c r="T7192"/>
      <c r="U7192"/>
      <c r="V7192"/>
      <c r="W7192"/>
      <c r="X7192"/>
      <c r="Y7192"/>
      <c r="Z7192"/>
      <c r="AA7192"/>
      <c r="AB7192"/>
      <c r="AC7192"/>
      <c r="AD7192"/>
      <c r="AE7192"/>
      <c r="AF7192"/>
      <c r="AG7192"/>
      <c r="AH7192"/>
      <c r="AI7192"/>
      <c r="AJ7192"/>
      <c r="AK7192"/>
      <c r="AL7192"/>
      <c r="AM7192"/>
      <c r="AN7192"/>
      <c r="AO7192"/>
      <c r="AP7192"/>
      <c r="AQ7192"/>
      <c r="AR7192"/>
      <c r="AS7192"/>
      <c r="AT7192"/>
      <c r="AU7192"/>
      <c r="AV7192"/>
      <c r="AW7192"/>
      <c r="AX7192"/>
      <c r="AY7192"/>
      <c r="AZ7192"/>
      <c r="BA7192"/>
      <c r="BB7192"/>
      <c r="BC7192"/>
      <c r="BD7192"/>
      <c r="BE7192"/>
      <c r="BF7192"/>
      <c r="BG7192"/>
      <c r="BH7192"/>
      <c r="BI7192"/>
      <c r="BJ7192"/>
      <c r="BK7192"/>
      <c r="BL7192"/>
      <c r="BM7192"/>
      <c r="BN7192"/>
      <c r="BO7192"/>
      <c r="BP7192"/>
      <c r="BQ7192"/>
      <c r="BR7192"/>
      <c r="BS7192"/>
      <c r="BT7192"/>
      <c r="BU7192"/>
      <c r="BV7192"/>
      <c r="BW7192"/>
      <c r="BX7192"/>
      <c r="BY7192"/>
      <c r="BZ7192"/>
      <c r="CA7192"/>
      <c r="CB7192"/>
      <c r="CC7192"/>
      <c r="CD7192"/>
      <c r="CE7192"/>
      <c r="CF7192"/>
      <c r="CG7192"/>
      <c r="CH7192"/>
      <c r="CI7192"/>
      <c r="CJ7192"/>
      <c r="CK7192"/>
      <c r="CL7192"/>
      <c r="CM7192"/>
      <c r="CN7192"/>
      <c r="CO7192"/>
      <c r="CP7192"/>
      <c r="CQ7192"/>
      <c r="CR7192"/>
      <c r="CS7192"/>
      <c r="CT7192"/>
      <c r="CU7192"/>
      <c r="CV7192"/>
    </row>
    <row r="7193" spans="10:100" x14ac:dyDescent="0.25">
      <c r="J7193"/>
      <c r="K7193"/>
      <c r="L7193"/>
      <c r="M7193"/>
      <c r="N7193"/>
      <c r="O7193"/>
      <c r="P7193"/>
      <c r="Q7193"/>
      <c r="R7193"/>
      <c r="S7193"/>
      <c r="T7193"/>
      <c r="U7193"/>
      <c r="V7193"/>
      <c r="W7193"/>
      <c r="X7193"/>
      <c r="Y7193"/>
      <c r="Z7193"/>
      <c r="AA7193"/>
      <c r="AB7193"/>
      <c r="AC7193"/>
      <c r="AD7193"/>
      <c r="AE7193"/>
      <c r="AF7193"/>
      <c r="AG7193"/>
      <c r="AH7193"/>
      <c r="AI7193"/>
      <c r="AJ7193"/>
      <c r="AK7193"/>
      <c r="AL7193"/>
      <c r="AM7193"/>
      <c r="AN7193"/>
      <c r="AO7193"/>
      <c r="AP7193"/>
      <c r="AQ7193"/>
      <c r="AR7193"/>
      <c r="AS7193"/>
      <c r="AT7193"/>
      <c r="AU7193"/>
      <c r="AV7193"/>
      <c r="AW7193"/>
      <c r="AX7193"/>
      <c r="AY7193"/>
      <c r="AZ7193"/>
      <c r="BA7193"/>
      <c r="BB7193"/>
      <c r="BC7193"/>
      <c r="BD7193"/>
      <c r="BE7193"/>
      <c r="BF7193"/>
      <c r="BG7193"/>
      <c r="BH7193"/>
      <c r="BI7193"/>
      <c r="BJ7193"/>
      <c r="BK7193"/>
      <c r="BL7193"/>
      <c r="BM7193"/>
      <c r="BN7193"/>
      <c r="BO7193"/>
      <c r="BP7193"/>
      <c r="BQ7193"/>
      <c r="BR7193"/>
      <c r="BS7193"/>
      <c r="BT7193"/>
      <c r="BU7193"/>
      <c r="BV7193"/>
      <c r="BW7193"/>
      <c r="BX7193"/>
      <c r="BY7193"/>
      <c r="BZ7193"/>
      <c r="CA7193"/>
      <c r="CB7193"/>
      <c r="CC7193"/>
      <c r="CD7193"/>
      <c r="CE7193"/>
      <c r="CF7193"/>
      <c r="CG7193"/>
      <c r="CH7193"/>
      <c r="CI7193"/>
      <c r="CJ7193"/>
      <c r="CK7193"/>
      <c r="CL7193"/>
      <c r="CM7193"/>
      <c r="CN7193"/>
      <c r="CO7193"/>
      <c r="CP7193"/>
      <c r="CQ7193"/>
      <c r="CR7193"/>
      <c r="CS7193"/>
      <c r="CT7193"/>
      <c r="CU7193"/>
      <c r="CV7193"/>
    </row>
    <row r="7194" spans="10:100" x14ac:dyDescent="0.25">
      <c r="J7194"/>
      <c r="K7194"/>
      <c r="L7194"/>
      <c r="M7194"/>
      <c r="N7194"/>
      <c r="O7194"/>
      <c r="P7194"/>
      <c r="Q7194"/>
      <c r="R7194"/>
      <c r="S7194"/>
      <c r="T7194"/>
      <c r="U7194"/>
      <c r="V7194"/>
      <c r="W7194"/>
      <c r="X7194"/>
      <c r="Y7194"/>
      <c r="Z7194"/>
      <c r="AA7194"/>
      <c r="AB7194"/>
      <c r="AC7194"/>
      <c r="AD7194"/>
      <c r="AE7194"/>
      <c r="AF7194"/>
      <c r="AG7194"/>
      <c r="AH7194"/>
      <c r="AI7194"/>
      <c r="AJ7194"/>
      <c r="AK7194"/>
      <c r="AL7194"/>
      <c r="AM7194"/>
      <c r="AN7194"/>
      <c r="AO7194"/>
      <c r="AP7194"/>
      <c r="AQ7194"/>
      <c r="AR7194"/>
      <c r="AS7194"/>
      <c r="AT7194"/>
      <c r="AU7194"/>
      <c r="AV7194"/>
      <c r="AW7194"/>
      <c r="AX7194"/>
      <c r="AY7194"/>
      <c r="AZ7194"/>
      <c r="BA7194"/>
      <c r="BB7194"/>
      <c r="BC7194"/>
      <c r="BD7194"/>
      <c r="BE7194"/>
      <c r="BF7194"/>
      <c r="BG7194"/>
      <c r="BH7194"/>
      <c r="BI7194"/>
      <c r="BJ7194"/>
      <c r="BK7194"/>
      <c r="BL7194"/>
      <c r="BM7194"/>
      <c r="BN7194"/>
      <c r="BO7194"/>
      <c r="BP7194"/>
      <c r="BQ7194"/>
      <c r="BR7194"/>
      <c r="BS7194"/>
      <c r="BT7194"/>
      <c r="BU7194"/>
      <c r="BV7194"/>
      <c r="BW7194"/>
      <c r="BX7194"/>
      <c r="BY7194"/>
      <c r="BZ7194"/>
      <c r="CA7194"/>
      <c r="CB7194"/>
      <c r="CC7194"/>
      <c r="CD7194"/>
      <c r="CE7194"/>
      <c r="CF7194"/>
      <c r="CG7194"/>
      <c r="CH7194"/>
      <c r="CI7194"/>
      <c r="CJ7194"/>
      <c r="CK7194"/>
      <c r="CL7194"/>
      <c r="CM7194"/>
      <c r="CN7194"/>
      <c r="CO7194"/>
      <c r="CP7194"/>
      <c r="CQ7194"/>
      <c r="CR7194"/>
      <c r="CS7194"/>
      <c r="CT7194"/>
      <c r="CU7194"/>
      <c r="CV7194"/>
    </row>
    <row r="7195" spans="10:100" x14ac:dyDescent="0.25">
      <c r="J7195"/>
      <c r="K7195"/>
      <c r="L7195"/>
      <c r="M7195"/>
      <c r="N7195"/>
      <c r="O7195"/>
      <c r="P7195"/>
      <c r="Q7195"/>
      <c r="R7195"/>
      <c r="S7195"/>
      <c r="T7195"/>
      <c r="U7195"/>
      <c r="V7195"/>
      <c r="W7195"/>
      <c r="X7195"/>
      <c r="Y7195"/>
      <c r="Z7195"/>
      <c r="AA7195"/>
      <c r="AB7195"/>
      <c r="AC7195"/>
      <c r="AD7195"/>
      <c r="AE7195"/>
      <c r="AF7195"/>
      <c r="AG7195"/>
      <c r="AH7195"/>
      <c r="AI7195"/>
      <c r="AJ7195"/>
      <c r="AK7195"/>
      <c r="AL7195"/>
      <c r="AM7195"/>
      <c r="AN7195"/>
      <c r="AO7195"/>
      <c r="AP7195"/>
      <c r="AQ7195"/>
      <c r="AR7195"/>
      <c r="AS7195"/>
      <c r="AT7195"/>
      <c r="AU7195"/>
      <c r="AV7195"/>
      <c r="AW7195"/>
      <c r="AX7195"/>
      <c r="AY7195"/>
      <c r="AZ7195"/>
      <c r="BA7195"/>
      <c r="BB7195"/>
      <c r="BC7195"/>
      <c r="BD7195"/>
      <c r="BE7195"/>
      <c r="BF7195"/>
      <c r="BG7195"/>
      <c r="BH7195"/>
      <c r="BI7195"/>
      <c r="BJ7195"/>
      <c r="BK7195"/>
      <c r="BL7195"/>
      <c r="BM7195"/>
      <c r="BN7195"/>
      <c r="BO7195"/>
      <c r="BP7195"/>
      <c r="BQ7195"/>
      <c r="BR7195"/>
      <c r="BS7195"/>
      <c r="BT7195"/>
      <c r="BU7195"/>
      <c r="BV7195"/>
      <c r="BW7195"/>
      <c r="BX7195"/>
      <c r="BY7195"/>
      <c r="BZ7195"/>
      <c r="CA7195"/>
      <c r="CB7195"/>
      <c r="CC7195"/>
      <c r="CD7195"/>
      <c r="CE7195"/>
      <c r="CF7195"/>
      <c r="CG7195"/>
      <c r="CH7195"/>
      <c r="CI7195"/>
      <c r="CJ7195"/>
      <c r="CK7195"/>
      <c r="CL7195"/>
      <c r="CM7195"/>
      <c r="CN7195"/>
      <c r="CO7195"/>
      <c r="CP7195"/>
      <c r="CQ7195"/>
      <c r="CR7195"/>
      <c r="CS7195"/>
      <c r="CT7195"/>
      <c r="CU7195"/>
      <c r="CV7195"/>
    </row>
    <row r="7196" spans="10:100" x14ac:dyDescent="0.25">
      <c r="J7196"/>
      <c r="K7196"/>
      <c r="L7196"/>
      <c r="M7196"/>
      <c r="N7196"/>
      <c r="O7196"/>
      <c r="P7196"/>
      <c r="Q7196"/>
      <c r="R7196"/>
      <c r="S7196"/>
      <c r="T7196"/>
      <c r="U7196"/>
      <c r="V7196"/>
      <c r="W7196"/>
      <c r="X7196"/>
      <c r="Y7196"/>
      <c r="Z7196"/>
      <c r="AA7196"/>
      <c r="AB7196"/>
      <c r="AC7196"/>
      <c r="AD7196"/>
      <c r="AE7196"/>
      <c r="AF7196"/>
      <c r="AG7196"/>
      <c r="AH7196"/>
      <c r="AI7196"/>
      <c r="AJ7196"/>
      <c r="AK7196"/>
      <c r="AL7196"/>
      <c r="AM7196"/>
      <c r="AN7196"/>
      <c r="AO7196"/>
      <c r="AP7196"/>
      <c r="AQ7196"/>
      <c r="AR7196"/>
      <c r="AS7196"/>
      <c r="AT7196"/>
      <c r="AU7196"/>
      <c r="AV7196"/>
      <c r="AW7196"/>
      <c r="AX7196"/>
      <c r="AY7196"/>
      <c r="AZ7196"/>
      <c r="BA7196"/>
      <c r="BB7196"/>
      <c r="BC7196"/>
      <c r="BD7196"/>
      <c r="BE7196"/>
      <c r="BF7196"/>
      <c r="BG7196"/>
      <c r="BH7196"/>
      <c r="BI7196"/>
      <c r="BJ7196"/>
      <c r="BK7196"/>
      <c r="BL7196"/>
      <c r="BM7196"/>
      <c r="BN7196"/>
      <c r="BO7196"/>
      <c r="BP7196"/>
      <c r="BQ7196"/>
      <c r="BR7196"/>
      <c r="BS7196"/>
      <c r="BT7196"/>
      <c r="BU7196"/>
      <c r="BV7196"/>
      <c r="BW7196"/>
      <c r="BX7196"/>
      <c r="BY7196"/>
      <c r="BZ7196"/>
      <c r="CA7196"/>
      <c r="CB7196"/>
      <c r="CC7196"/>
      <c r="CD7196"/>
      <c r="CE7196"/>
      <c r="CF7196"/>
      <c r="CG7196"/>
      <c r="CH7196"/>
      <c r="CI7196"/>
      <c r="CJ7196"/>
      <c r="CK7196"/>
      <c r="CL7196"/>
      <c r="CM7196"/>
      <c r="CN7196"/>
      <c r="CO7196"/>
      <c r="CP7196"/>
      <c r="CQ7196"/>
      <c r="CR7196"/>
      <c r="CS7196"/>
      <c r="CT7196"/>
      <c r="CU7196"/>
      <c r="CV7196"/>
    </row>
    <row r="7197" spans="10:100" x14ac:dyDescent="0.25">
      <c r="J7197"/>
      <c r="K7197"/>
      <c r="L7197"/>
      <c r="M7197"/>
      <c r="N7197"/>
      <c r="O7197"/>
      <c r="P7197"/>
      <c r="Q7197"/>
      <c r="R7197"/>
      <c r="S7197"/>
      <c r="T7197"/>
      <c r="U7197"/>
      <c r="V7197"/>
      <c r="W7197"/>
      <c r="X7197"/>
      <c r="Y7197"/>
      <c r="Z7197"/>
      <c r="AA7197"/>
      <c r="AB7197"/>
      <c r="AC7197"/>
      <c r="AD7197"/>
      <c r="AE7197"/>
      <c r="AF7197"/>
      <c r="AG7197"/>
      <c r="AH7197"/>
      <c r="AI7197"/>
      <c r="AJ7197"/>
      <c r="AK7197"/>
      <c r="AL7197"/>
      <c r="AM7197"/>
      <c r="AN7197"/>
      <c r="AO7197"/>
      <c r="AP7197"/>
      <c r="AQ7197"/>
      <c r="AR7197"/>
      <c r="AS7197"/>
      <c r="AT7197"/>
      <c r="AU7197"/>
      <c r="AV7197"/>
      <c r="AW7197"/>
      <c r="AX7197"/>
      <c r="AY7197"/>
      <c r="AZ7197"/>
      <c r="BA7197"/>
      <c r="BB7197"/>
      <c r="BC7197"/>
      <c r="BD7197"/>
      <c r="BE7197"/>
      <c r="BF7197"/>
      <c r="BG7197"/>
      <c r="BH7197"/>
      <c r="BI7197"/>
      <c r="BJ7197"/>
      <c r="BK7197"/>
      <c r="BL7197"/>
      <c r="BM7197"/>
      <c r="BN7197"/>
      <c r="BO7197"/>
      <c r="BP7197"/>
      <c r="BQ7197"/>
      <c r="BR7197"/>
      <c r="BS7197"/>
      <c r="BT7197"/>
      <c r="BU7197"/>
      <c r="BV7197"/>
      <c r="BW7197"/>
      <c r="BX7197"/>
      <c r="BY7197"/>
      <c r="BZ7197"/>
      <c r="CA7197"/>
      <c r="CB7197"/>
      <c r="CC7197"/>
      <c r="CD7197"/>
      <c r="CE7197"/>
      <c r="CF7197"/>
      <c r="CG7197"/>
      <c r="CH7197"/>
      <c r="CI7197"/>
      <c r="CJ7197"/>
      <c r="CK7197"/>
      <c r="CL7197"/>
      <c r="CM7197"/>
      <c r="CN7197"/>
      <c r="CO7197"/>
      <c r="CP7197"/>
      <c r="CQ7197"/>
      <c r="CR7197"/>
      <c r="CS7197"/>
      <c r="CT7197"/>
      <c r="CU7197"/>
      <c r="CV7197"/>
    </row>
    <row r="7198" spans="10:100" x14ac:dyDescent="0.25">
      <c r="J7198"/>
      <c r="K7198"/>
      <c r="L7198"/>
      <c r="M7198"/>
      <c r="N7198"/>
      <c r="O7198"/>
      <c r="P7198"/>
      <c r="Q7198"/>
      <c r="R7198"/>
      <c r="S7198"/>
      <c r="T7198"/>
      <c r="U7198"/>
      <c r="V7198"/>
      <c r="W7198"/>
      <c r="X7198"/>
      <c r="Y7198"/>
      <c r="Z7198"/>
      <c r="AA7198"/>
      <c r="AB7198"/>
      <c r="AC7198"/>
      <c r="AD7198"/>
      <c r="AE7198"/>
      <c r="AF7198"/>
      <c r="AG7198"/>
      <c r="AH7198"/>
      <c r="AI7198"/>
      <c r="AJ7198"/>
      <c r="AK7198"/>
      <c r="AL7198"/>
      <c r="AM7198"/>
      <c r="AN7198"/>
      <c r="AO7198"/>
      <c r="AP7198"/>
      <c r="AQ7198"/>
      <c r="AR7198"/>
      <c r="AS7198"/>
      <c r="AT7198"/>
      <c r="AU7198"/>
      <c r="AV7198"/>
      <c r="AW7198"/>
      <c r="AX7198"/>
      <c r="AY7198"/>
      <c r="AZ7198"/>
      <c r="BA7198"/>
      <c r="BB7198"/>
      <c r="BC7198"/>
      <c r="BD7198"/>
      <c r="BE7198"/>
      <c r="BF7198"/>
      <c r="BG7198"/>
      <c r="BH7198"/>
      <c r="BI7198"/>
      <c r="BJ7198"/>
      <c r="BK7198"/>
      <c r="BL7198"/>
      <c r="BM7198"/>
      <c r="BN7198"/>
      <c r="BO7198"/>
      <c r="BP7198"/>
      <c r="BQ7198"/>
      <c r="BR7198"/>
      <c r="BS7198"/>
      <c r="BT7198"/>
      <c r="BU7198"/>
      <c r="BV7198"/>
      <c r="BW7198"/>
      <c r="BX7198"/>
      <c r="BY7198"/>
      <c r="BZ7198"/>
      <c r="CA7198"/>
      <c r="CB7198"/>
      <c r="CC7198"/>
      <c r="CD7198"/>
      <c r="CE7198"/>
      <c r="CF7198"/>
      <c r="CG7198"/>
      <c r="CH7198"/>
      <c r="CI7198"/>
      <c r="CJ7198"/>
      <c r="CK7198"/>
      <c r="CL7198"/>
      <c r="CM7198"/>
      <c r="CN7198"/>
      <c r="CO7198"/>
      <c r="CP7198"/>
      <c r="CQ7198"/>
      <c r="CR7198"/>
      <c r="CS7198"/>
      <c r="CT7198"/>
      <c r="CU7198"/>
      <c r="CV7198"/>
    </row>
    <row r="7199" spans="10:100" x14ac:dyDescent="0.25">
      <c r="J7199"/>
      <c r="K7199"/>
      <c r="L7199"/>
      <c r="M7199"/>
      <c r="N7199"/>
      <c r="O7199"/>
      <c r="P7199"/>
      <c r="Q7199"/>
      <c r="R7199"/>
      <c r="S7199"/>
      <c r="T7199"/>
      <c r="U7199"/>
      <c r="V7199"/>
      <c r="W7199"/>
      <c r="X7199"/>
      <c r="Y7199"/>
      <c r="Z7199"/>
      <c r="AA7199"/>
      <c r="AB7199"/>
      <c r="AC7199"/>
      <c r="AD7199"/>
      <c r="AE7199"/>
      <c r="AF7199"/>
      <c r="AG7199"/>
      <c r="AH7199"/>
      <c r="AI7199"/>
      <c r="AJ7199"/>
      <c r="AK7199"/>
      <c r="AL7199"/>
      <c r="AM7199"/>
      <c r="AN7199"/>
      <c r="AO7199"/>
      <c r="AP7199"/>
      <c r="AQ7199"/>
      <c r="AR7199"/>
      <c r="AS7199"/>
      <c r="AT7199"/>
      <c r="AU7199"/>
      <c r="AV7199"/>
      <c r="AW7199"/>
      <c r="AX7199"/>
      <c r="AY7199"/>
      <c r="AZ7199"/>
      <c r="BA7199"/>
      <c r="BB7199"/>
      <c r="BC7199"/>
      <c r="BD7199"/>
      <c r="BE7199"/>
      <c r="BF7199"/>
      <c r="BG7199"/>
      <c r="BH7199"/>
      <c r="BI7199"/>
      <c r="BJ7199"/>
      <c r="BK7199"/>
      <c r="BL7199"/>
      <c r="BM7199"/>
      <c r="BN7199"/>
      <c r="BO7199"/>
      <c r="BP7199"/>
      <c r="BQ7199"/>
      <c r="BR7199"/>
      <c r="BS7199"/>
      <c r="BT7199"/>
      <c r="BU7199"/>
      <c r="BV7199"/>
      <c r="BW7199"/>
      <c r="BX7199"/>
      <c r="BY7199"/>
      <c r="BZ7199"/>
      <c r="CA7199"/>
      <c r="CB7199"/>
      <c r="CC7199"/>
      <c r="CD7199"/>
      <c r="CE7199"/>
      <c r="CF7199"/>
      <c r="CG7199"/>
      <c r="CH7199"/>
      <c r="CI7199"/>
      <c r="CJ7199"/>
      <c r="CK7199"/>
      <c r="CL7199"/>
      <c r="CM7199"/>
      <c r="CN7199"/>
      <c r="CO7199"/>
      <c r="CP7199"/>
      <c r="CQ7199"/>
      <c r="CR7199"/>
      <c r="CS7199"/>
      <c r="CT7199"/>
      <c r="CU7199"/>
      <c r="CV7199"/>
    </row>
    <row r="7200" spans="10:100" x14ac:dyDescent="0.25">
      <c r="J7200"/>
      <c r="K7200"/>
      <c r="L7200"/>
      <c r="M7200"/>
      <c r="N7200"/>
      <c r="O7200"/>
      <c r="P7200"/>
      <c r="Q7200"/>
      <c r="R7200"/>
      <c r="S7200"/>
      <c r="T7200"/>
      <c r="U7200"/>
      <c r="V7200"/>
      <c r="W7200"/>
      <c r="X7200"/>
      <c r="Y7200"/>
      <c r="Z7200"/>
      <c r="AA7200"/>
      <c r="AB7200"/>
      <c r="AC7200"/>
      <c r="AD7200"/>
      <c r="AE7200"/>
      <c r="AF7200"/>
      <c r="AG7200"/>
      <c r="AH7200"/>
      <c r="AI7200"/>
      <c r="AJ7200"/>
      <c r="AK7200"/>
      <c r="AL7200"/>
      <c r="AM7200"/>
      <c r="AN7200"/>
      <c r="AO7200"/>
      <c r="AP7200"/>
      <c r="AQ7200"/>
      <c r="AR7200"/>
      <c r="AS7200"/>
      <c r="AT7200"/>
      <c r="AU7200"/>
      <c r="AV7200"/>
      <c r="AW7200"/>
      <c r="AX7200"/>
      <c r="AY7200"/>
      <c r="AZ7200"/>
      <c r="BA7200"/>
      <c r="BB7200"/>
      <c r="BC7200"/>
      <c r="BD7200"/>
      <c r="BE7200"/>
      <c r="BF7200"/>
      <c r="BG7200"/>
      <c r="BH7200"/>
      <c r="BI7200"/>
      <c r="BJ7200"/>
      <c r="BK7200"/>
      <c r="BL7200"/>
      <c r="BM7200"/>
      <c r="BN7200"/>
      <c r="BO7200"/>
      <c r="BP7200"/>
      <c r="BQ7200"/>
      <c r="BR7200"/>
      <c r="BS7200"/>
      <c r="BT7200"/>
      <c r="BU7200"/>
      <c r="BV7200"/>
      <c r="BW7200"/>
      <c r="BX7200"/>
      <c r="BY7200"/>
      <c r="BZ7200"/>
      <c r="CA7200"/>
      <c r="CB7200"/>
      <c r="CC7200"/>
      <c r="CD7200"/>
      <c r="CE7200"/>
      <c r="CF7200"/>
      <c r="CG7200"/>
      <c r="CH7200"/>
      <c r="CI7200"/>
      <c r="CJ7200"/>
      <c r="CK7200"/>
      <c r="CL7200"/>
      <c r="CM7200"/>
      <c r="CN7200"/>
      <c r="CO7200"/>
      <c r="CP7200"/>
      <c r="CQ7200"/>
      <c r="CR7200"/>
      <c r="CS7200"/>
      <c r="CT7200"/>
      <c r="CU7200"/>
      <c r="CV7200"/>
    </row>
    <row r="7201" spans="10:100" x14ac:dyDescent="0.25">
      <c r="J7201"/>
      <c r="K7201"/>
      <c r="L7201"/>
      <c r="M7201"/>
      <c r="N7201"/>
      <c r="O7201"/>
      <c r="P7201"/>
      <c r="Q7201"/>
      <c r="R7201"/>
      <c r="S7201"/>
      <c r="T7201"/>
      <c r="U7201"/>
      <c r="V7201"/>
      <c r="W7201"/>
      <c r="X7201"/>
      <c r="Y7201"/>
      <c r="Z7201"/>
      <c r="AA7201"/>
      <c r="AB7201"/>
      <c r="AC7201"/>
      <c r="AD7201"/>
      <c r="AE7201"/>
      <c r="AF7201"/>
      <c r="AG7201"/>
      <c r="AH7201"/>
      <c r="AI7201"/>
      <c r="AJ7201"/>
      <c r="AK7201"/>
      <c r="AL7201"/>
      <c r="AM7201"/>
      <c r="AN7201"/>
      <c r="AO7201"/>
      <c r="AP7201"/>
      <c r="AQ7201"/>
      <c r="AR7201"/>
      <c r="AS7201"/>
      <c r="AT7201"/>
      <c r="AU7201"/>
      <c r="AV7201"/>
      <c r="AW7201"/>
      <c r="AX7201"/>
      <c r="AY7201"/>
      <c r="AZ7201"/>
      <c r="BA7201"/>
      <c r="BB7201"/>
      <c r="BC7201"/>
      <c r="BD7201"/>
      <c r="BE7201"/>
      <c r="BF7201"/>
      <c r="BG7201"/>
      <c r="BH7201"/>
      <c r="BI7201"/>
      <c r="BJ7201"/>
      <c r="BK7201"/>
      <c r="BL7201"/>
      <c r="BM7201"/>
      <c r="BN7201"/>
      <c r="BO7201"/>
      <c r="BP7201"/>
      <c r="BQ7201"/>
      <c r="BR7201"/>
      <c r="BS7201"/>
      <c r="BT7201"/>
      <c r="BU7201"/>
      <c r="BV7201"/>
      <c r="BW7201"/>
      <c r="BX7201"/>
      <c r="BY7201"/>
      <c r="BZ7201"/>
      <c r="CA7201"/>
      <c r="CB7201"/>
      <c r="CC7201"/>
      <c r="CD7201"/>
      <c r="CE7201"/>
      <c r="CF7201"/>
      <c r="CG7201"/>
      <c r="CH7201"/>
      <c r="CI7201"/>
      <c r="CJ7201"/>
      <c r="CK7201"/>
      <c r="CL7201"/>
      <c r="CM7201"/>
      <c r="CN7201"/>
      <c r="CO7201"/>
      <c r="CP7201"/>
      <c r="CQ7201"/>
      <c r="CR7201"/>
      <c r="CS7201"/>
      <c r="CT7201"/>
      <c r="CU7201"/>
      <c r="CV7201"/>
    </row>
    <row r="7202" spans="10:100" x14ac:dyDescent="0.25">
      <c r="J7202"/>
      <c r="K7202"/>
      <c r="L7202"/>
      <c r="M7202"/>
      <c r="N7202"/>
      <c r="O7202"/>
      <c r="P7202"/>
      <c r="Q7202"/>
      <c r="R7202"/>
      <c r="S7202"/>
      <c r="T7202"/>
      <c r="U7202"/>
      <c r="V7202"/>
      <c r="W7202"/>
      <c r="X7202"/>
      <c r="Y7202"/>
      <c r="Z7202"/>
      <c r="AA7202"/>
      <c r="AB7202"/>
      <c r="AC7202"/>
      <c r="AD7202"/>
      <c r="AE7202"/>
      <c r="AF7202"/>
      <c r="AG7202"/>
      <c r="AH7202"/>
      <c r="AI7202"/>
      <c r="AJ7202"/>
      <c r="AK7202"/>
      <c r="AL7202"/>
      <c r="AM7202"/>
      <c r="AN7202"/>
      <c r="AO7202"/>
      <c r="AP7202"/>
      <c r="AQ7202"/>
      <c r="AR7202"/>
      <c r="AS7202"/>
      <c r="AT7202"/>
      <c r="AU7202"/>
      <c r="AV7202"/>
      <c r="AW7202"/>
      <c r="AX7202"/>
      <c r="AY7202"/>
      <c r="AZ7202"/>
      <c r="BA7202"/>
      <c r="BB7202"/>
      <c r="BC7202"/>
      <c r="BD7202"/>
      <c r="BE7202"/>
      <c r="BF7202"/>
      <c r="BG7202"/>
      <c r="BH7202"/>
      <c r="BI7202"/>
      <c r="BJ7202"/>
      <c r="BK7202"/>
      <c r="BL7202"/>
      <c r="BM7202"/>
      <c r="BN7202"/>
      <c r="BO7202"/>
      <c r="BP7202"/>
      <c r="BQ7202"/>
      <c r="BR7202"/>
      <c r="BS7202"/>
      <c r="BT7202"/>
      <c r="BU7202"/>
      <c r="BV7202"/>
      <c r="BW7202"/>
      <c r="BX7202"/>
      <c r="BY7202"/>
      <c r="BZ7202"/>
      <c r="CA7202"/>
      <c r="CB7202"/>
      <c r="CC7202"/>
      <c r="CD7202"/>
      <c r="CE7202"/>
      <c r="CF7202"/>
      <c r="CG7202"/>
      <c r="CH7202"/>
      <c r="CI7202"/>
      <c r="CJ7202"/>
      <c r="CK7202"/>
      <c r="CL7202"/>
      <c r="CM7202"/>
      <c r="CN7202"/>
      <c r="CO7202"/>
      <c r="CP7202"/>
      <c r="CQ7202"/>
      <c r="CR7202"/>
      <c r="CS7202"/>
      <c r="CT7202"/>
      <c r="CU7202"/>
      <c r="CV7202"/>
    </row>
    <row r="7203" spans="10:100" x14ac:dyDescent="0.25">
      <c r="J7203"/>
      <c r="K7203"/>
      <c r="L7203"/>
      <c r="M7203"/>
      <c r="N7203"/>
      <c r="O7203"/>
      <c r="P7203"/>
      <c r="Q7203"/>
      <c r="R7203"/>
      <c r="S7203"/>
      <c r="T7203"/>
      <c r="U7203"/>
      <c r="V7203"/>
      <c r="W7203"/>
      <c r="X7203"/>
      <c r="Y7203"/>
      <c r="Z7203"/>
      <c r="AA7203"/>
      <c r="AB7203"/>
      <c r="AC7203"/>
      <c r="AD7203"/>
      <c r="AE7203"/>
      <c r="AF7203"/>
      <c r="AG7203"/>
      <c r="AH7203"/>
      <c r="AI7203"/>
      <c r="AJ7203"/>
      <c r="AK7203"/>
      <c r="AL7203"/>
      <c r="AM7203"/>
      <c r="AN7203"/>
      <c r="AO7203"/>
      <c r="AP7203"/>
      <c r="AQ7203"/>
      <c r="AR7203"/>
      <c r="AS7203"/>
      <c r="AT7203"/>
      <c r="AU7203"/>
      <c r="AV7203"/>
      <c r="AW7203"/>
      <c r="AX7203"/>
      <c r="AY7203"/>
      <c r="AZ7203"/>
      <c r="BA7203"/>
      <c r="BB7203"/>
      <c r="BC7203"/>
      <c r="BD7203"/>
      <c r="BE7203"/>
      <c r="BF7203"/>
      <c r="BG7203"/>
      <c r="BH7203"/>
      <c r="BI7203"/>
      <c r="BJ7203"/>
      <c r="BK7203"/>
      <c r="BL7203"/>
      <c r="BM7203"/>
      <c r="BN7203"/>
      <c r="BO7203"/>
      <c r="BP7203"/>
      <c r="BQ7203"/>
      <c r="BR7203"/>
      <c r="BS7203"/>
      <c r="BT7203"/>
      <c r="BU7203"/>
      <c r="BV7203"/>
      <c r="BW7203"/>
      <c r="BX7203"/>
      <c r="BY7203"/>
      <c r="BZ7203"/>
      <c r="CA7203"/>
      <c r="CB7203"/>
      <c r="CC7203"/>
      <c r="CD7203"/>
      <c r="CE7203"/>
      <c r="CF7203"/>
      <c r="CG7203"/>
      <c r="CH7203"/>
      <c r="CI7203"/>
      <c r="CJ7203"/>
      <c r="CK7203"/>
      <c r="CL7203"/>
      <c r="CM7203"/>
      <c r="CN7203"/>
      <c r="CO7203"/>
      <c r="CP7203"/>
      <c r="CQ7203"/>
      <c r="CR7203"/>
      <c r="CS7203"/>
      <c r="CT7203"/>
      <c r="CU7203"/>
      <c r="CV7203"/>
    </row>
    <row r="7204" spans="10:100" x14ac:dyDescent="0.25">
      <c r="J7204"/>
      <c r="K7204"/>
      <c r="L7204"/>
      <c r="M7204"/>
      <c r="N7204"/>
      <c r="O7204"/>
      <c r="P7204"/>
      <c r="Q7204"/>
      <c r="R7204"/>
      <c r="S7204"/>
      <c r="T7204"/>
      <c r="U7204"/>
      <c r="V7204"/>
      <c r="W7204"/>
      <c r="X7204"/>
      <c r="Y7204"/>
      <c r="Z7204"/>
      <c r="AA7204"/>
      <c r="AB7204"/>
      <c r="AC7204"/>
      <c r="AD7204"/>
      <c r="AE7204"/>
      <c r="AF7204"/>
      <c r="AG7204"/>
      <c r="AH7204"/>
      <c r="AI7204"/>
      <c r="AJ7204"/>
      <c r="AK7204"/>
      <c r="AL7204"/>
      <c r="AM7204"/>
      <c r="AN7204"/>
      <c r="AO7204"/>
      <c r="AP7204"/>
      <c r="AQ7204"/>
      <c r="AR7204"/>
      <c r="AS7204"/>
      <c r="AT7204"/>
      <c r="AU7204"/>
      <c r="AV7204"/>
      <c r="AW7204"/>
      <c r="AX7204"/>
      <c r="AY7204"/>
      <c r="AZ7204"/>
      <c r="BA7204"/>
      <c r="BB7204"/>
      <c r="BC7204"/>
      <c r="BD7204"/>
      <c r="BE7204"/>
      <c r="BF7204"/>
      <c r="BG7204"/>
      <c r="BH7204"/>
      <c r="BI7204"/>
      <c r="BJ7204"/>
      <c r="BK7204"/>
      <c r="BL7204"/>
      <c r="BM7204"/>
      <c r="BN7204"/>
      <c r="BO7204"/>
      <c r="BP7204"/>
      <c r="BQ7204"/>
      <c r="BR7204"/>
      <c r="BS7204"/>
      <c r="BT7204"/>
      <c r="BU7204"/>
      <c r="BV7204"/>
      <c r="BW7204"/>
      <c r="BX7204"/>
      <c r="BY7204"/>
      <c r="BZ7204"/>
      <c r="CA7204"/>
      <c r="CB7204"/>
      <c r="CC7204"/>
      <c r="CD7204"/>
      <c r="CE7204"/>
      <c r="CF7204"/>
      <c r="CG7204"/>
      <c r="CH7204"/>
      <c r="CI7204"/>
      <c r="CJ7204"/>
      <c r="CK7204"/>
      <c r="CL7204"/>
      <c r="CM7204"/>
      <c r="CN7204"/>
      <c r="CO7204"/>
      <c r="CP7204"/>
      <c r="CQ7204"/>
      <c r="CR7204"/>
      <c r="CS7204"/>
      <c r="CT7204"/>
      <c r="CU7204"/>
      <c r="CV7204"/>
    </row>
    <row r="7205" spans="10:100" x14ac:dyDescent="0.25">
      <c r="J7205"/>
      <c r="K7205"/>
      <c r="L7205"/>
      <c r="M7205"/>
      <c r="N7205"/>
      <c r="O7205"/>
      <c r="P7205"/>
      <c r="Q7205"/>
      <c r="R7205"/>
      <c r="S7205"/>
      <c r="T7205"/>
      <c r="U7205"/>
      <c r="V7205"/>
      <c r="W7205"/>
      <c r="X7205"/>
      <c r="Y7205"/>
      <c r="Z7205"/>
      <c r="AA7205"/>
      <c r="AB7205"/>
      <c r="AC7205"/>
      <c r="AD7205"/>
      <c r="AE7205"/>
      <c r="AF7205"/>
      <c r="AG7205"/>
      <c r="AH7205"/>
      <c r="AI7205"/>
      <c r="AJ7205"/>
      <c r="AK7205"/>
      <c r="AL7205"/>
      <c r="AM7205"/>
      <c r="AN7205"/>
      <c r="AO7205"/>
      <c r="AP7205"/>
      <c r="AQ7205"/>
      <c r="AR7205"/>
      <c r="AS7205"/>
      <c r="AT7205"/>
      <c r="AU7205"/>
      <c r="AV7205"/>
      <c r="AW7205"/>
      <c r="AX7205"/>
      <c r="AY7205"/>
      <c r="AZ7205"/>
      <c r="BA7205"/>
      <c r="BB7205"/>
      <c r="BC7205"/>
      <c r="BD7205"/>
      <c r="BE7205"/>
      <c r="BF7205"/>
      <c r="BG7205"/>
      <c r="BH7205"/>
      <c r="BI7205"/>
      <c r="BJ7205"/>
      <c r="BK7205"/>
      <c r="BL7205"/>
      <c r="BM7205"/>
      <c r="BN7205"/>
      <c r="BO7205"/>
      <c r="BP7205"/>
      <c r="BQ7205"/>
      <c r="BR7205"/>
      <c r="BS7205"/>
      <c r="BT7205"/>
      <c r="BU7205"/>
      <c r="BV7205"/>
      <c r="BW7205"/>
      <c r="BX7205"/>
      <c r="BY7205"/>
      <c r="BZ7205"/>
      <c r="CA7205"/>
      <c r="CB7205"/>
      <c r="CC7205"/>
      <c r="CD7205"/>
      <c r="CE7205"/>
      <c r="CF7205"/>
      <c r="CG7205"/>
      <c r="CH7205"/>
      <c r="CI7205"/>
      <c r="CJ7205"/>
      <c r="CK7205"/>
      <c r="CL7205"/>
      <c r="CM7205"/>
      <c r="CN7205"/>
      <c r="CO7205"/>
      <c r="CP7205"/>
      <c r="CQ7205"/>
      <c r="CR7205"/>
      <c r="CS7205"/>
      <c r="CT7205"/>
      <c r="CU7205"/>
      <c r="CV7205"/>
    </row>
    <row r="7206" spans="10:100" x14ac:dyDescent="0.25">
      <c r="J7206"/>
      <c r="K7206"/>
      <c r="L7206"/>
      <c r="M7206"/>
      <c r="N7206"/>
      <c r="O7206"/>
      <c r="P7206"/>
      <c r="Q7206"/>
      <c r="R7206"/>
      <c r="S7206"/>
      <c r="T7206"/>
      <c r="U7206"/>
      <c r="V7206"/>
      <c r="W7206"/>
      <c r="X7206"/>
      <c r="Y7206"/>
      <c r="Z7206"/>
      <c r="AA7206"/>
      <c r="AB7206"/>
      <c r="AC7206"/>
      <c r="AD7206"/>
      <c r="AE7206"/>
      <c r="AF7206"/>
      <c r="AG7206"/>
      <c r="AH7206"/>
      <c r="AI7206"/>
      <c r="AJ7206"/>
      <c r="AK7206"/>
      <c r="AL7206"/>
      <c r="AM7206"/>
      <c r="AN7206"/>
      <c r="AO7206"/>
      <c r="AP7206"/>
      <c r="AQ7206"/>
      <c r="AR7206"/>
      <c r="AS7206"/>
      <c r="AT7206"/>
      <c r="AU7206"/>
      <c r="AV7206"/>
      <c r="AW7206"/>
      <c r="AX7206"/>
      <c r="AY7206"/>
      <c r="AZ7206"/>
      <c r="BA7206"/>
      <c r="BB7206"/>
      <c r="BC7206"/>
      <c r="BD7206"/>
      <c r="BE7206"/>
      <c r="BF7206"/>
      <c r="BG7206"/>
      <c r="BH7206"/>
      <c r="BI7206"/>
      <c r="BJ7206"/>
      <c r="BK7206"/>
      <c r="BL7206"/>
      <c r="BM7206"/>
      <c r="BN7206"/>
      <c r="BO7206"/>
      <c r="BP7206"/>
      <c r="BQ7206"/>
      <c r="BR7206"/>
      <c r="BS7206"/>
      <c r="BT7206"/>
      <c r="BU7206"/>
      <c r="BV7206"/>
      <c r="BW7206"/>
      <c r="BX7206"/>
      <c r="BY7206"/>
      <c r="BZ7206"/>
      <c r="CA7206"/>
      <c r="CB7206"/>
      <c r="CC7206"/>
      <c r="CD7206"/>
      <c r="CE7206"/>
      <c r="CF7206"/>
      <c r="CG7206"/>
      <c r="CH7206"/>
      <c r="CI7206"/>
      <c r="CJ7206"/>
      <c r="CK7206"/>
      <c r="CL7206"/>
      <c r="CM7206"/>
      <c r="CN7206"/>
      <c r="CO7206"/>
      <c r="CP7206"/>
      <c r="CQ7206"/>
      <c r="CR7206"/>
      <c r="CS7206"/>
      <c r="CT7206"/>
      <c r="CU7206"/>
      <c r="CV7206"/>
    </row>
    <row r="7207" spans="10:100" x14ac:dyDescent="0.25">
      <c r="J7207"/>
      <c r="K7207"/>
      <c r="L7207"/>
      <c r="M7207"/>
      <c r="N7207"/>
      <c r="O7207"/>
      <c r="P7207"/>
      <c r="Q7207"/>
      <c r="R7207"/>
      <c r="S7207"/>
      <c r="T7207"/>
      <c r="U7207"/>
      <c r="V7207"/>
      <c r="W7207"/>
      <c r="X7207"/>
      <c r="Y7207"/>
      <c r="Z7207"/>
      <c r="AA7207"/>
      <c r="AB7207"/>
      <c r="AC7207"/>
      <c r="AD7207"/>
      <c r="AE7207"/>
      <c r="AF7207"/>
      <c r="AG7207"/>
      <c r="AH7207"/>
      <c r="AI7207"/>
      <c r="AJ7207"/>
      <c r="AK7207"/>
      <c r="AL7207"/>
      <c r="AM7207"/>
      <c r="AN7207"/>
      <c r="AO7207"/>
      <c r="AP7207"/>
      <c r="AQ7207"/>
      <c r="AR7207"/>
      <c r="AS7207"/>
      <c r="AT7207"/>
      <c r="AU7207"/>
      <c r="AV7207"/>
      <c r="AW7207"/>
      <c r="AX7207"/>
      <c r="AY7207"/>
      <c r="AZ7207"/>
      <c r="BA7207"/>
      <c r="BB7207"/>
      <c r="BC7207"/>
      <c r="BD7207"/>
      <c r="BE7207"/>
      <c r="BF7207"/>
      <c r="BG7207"/>
      <c r="BH7207"/>
      <c r="BI7207"/>
      <c r="BJ7207"/>
      <c r="BK7207"/>
      <c r="BL7207"/>
      <c r="BM7207"/>
      <c r="BN7207"/>
      <c r="BO7207"/>
      <c r="BP7207"/>
      <c r="BQ7207"/>
      <c r="BR7207"/>
      <c r="BS7207"/>
      <c r="BT7207"/>
      <c r="BU7207"/>
      <c r="BV7207"/>
      <c r="BW7207"/>
      <c r="BX7207"/>
      <c r="BY7207"/>
      <c r="BZ7207"/>
      <c r="CA7207"/>
      <c r="CB7207"/>
      <c r="CC7207"/>
      <c r="CD7207"/>
      <c r="CE7207"/>
      <c r="CF7207"/>
      <c r="CG7207"/>
      <c r="CH7207"/>
      <c r="CI7207"/>
      <c r="CJ7207"/>
      <c r="CK7207"/>
      <c r="CL7207"/>
      <c r="CM7207"/>
      <c r="CN7207"/>
      <c r="CO7207"/>
      <c r="CP7207"/>
      <c r="CQ7207"/>
      <c r="CR7207"/>
      <c r="CS7207"/>
      <c r="CT7207"/>
      <c r="CU7207"/>
      <c r="CV7207"/>
    </row>
    <row r="7208" spans="10:100" x14ac:dyDescent="0.25">
      <c r="J7208"/>
      <c r="K7208"/>
      <c r="L7208"/>
      <c r="M7208"/>
      <c r="N7208"/>
      <c r="O7208"/>
      <c r="P7208"/>
      <c r="Q7208"/>
      <c r="R7208"/>
      <c r="S7208"/>
      <c r="T7208"/>
      <c r="U7208"/>
      <c r="V7208"/>
      <c r="W7208"/>
      <c r="X7208"/>
      <c r="Y7208"/>
      <c r="Z7208"/>
      <c r="AA7208"/>
      <c r="AB7208"/>
      <c r="AC7208"/>
      <c r="AD7208"/>
      <c r="AE7208"/>
      <c r="AF7208"/>
      <c r="AG7208"/>
      <c r="AH7208"/>
      <c r="AI7208"/>
      <c r="AJ7208"/>
      <c r="AK7208"/>
      <c r="AL7208"/>
      <c r="AM7208"/>
      <c r="AN7208"/>
      <c r="AO7208"/>
      <c r="AP7208"/>
      <c r="AQ7208"/>
      <c r="AR7208"/>
      <c r="AS7208"/>
      <c r="AT7208"/>
      <c r="AU7208"/>
      <c r="AV7208"/>
      <c r="AW7208"/>
      <c r="AX7208"/>
      <c r="AY7208"/>
      <c r="AZ7208"/>
      <c r="BA7208"/>
      <c r="BB7208"/>
      <c r="BC7208"/>
      <c r="BD7208"/>
      <c r="BE7208"/>
      <c r="BF7208"/>
      <c r="BG7208"/>
      <c r="BH7208"/>
      <c r="BI7208"/>
      <c r="BJ7208"/>
      <c r="BK7208"/>
      <c r="BL7208"/>
      <c r="BM7208"/>
      <c r="BN7208"/>
      <c r="BO7208"/>
      <c r="BP7208"/>
      <c r="BQ7208"/>
      <c r="BR7208"/>
      <c r="BS7208"/>
      <c r="BT7208"/>
      <c r="BU7208"/>
      <c r="BV7208"/>
      <c r="BW7208"/>
      <c r="BX7208"/>
      <c r="BY7208"/>
      <c r="BZ7208"/>
      <c r="CA7208"/>
      <c r="CB7208"/>
      <c r="CC7208"/>
      <c r="CD7208"/>
      <c r="CE7208"/>
      <c r="CF7208"/>
      <c r="CG7208"/>
      <c r="CH7208"/>
      <c r="CI7208"/>
      <c r="CJ7208"/>
      <c r="CK7208"/>
      <c r="CL7208"/>
      <c r="CM7208"/>
      <c r="CN7208"/>
      <c r="CO7208"/>
      <c r="CP7208"/>
      <c r="CQ7208"/>
      <c r="CR7208"/>
      <c r="CS7208"/>
      <c r="CT7208"/>
      <c r="CU7208"/>
      <c r="CV7208"/>
    </row>
    <row r="7209" spans="10:100" x14ac:dyDescent="0.25">
      <c r="J7209"/>
      <c r="K7209"/>
      <c r="L7209"/>
      <c r="M7209"/>
      <c r="N7209"/>
      <c r="O7209"/>
      <c r="P7209"/>
      <c r="Q7209"/>
      <c r="R7209"/>
      <c r="S7209"/>
      <c r="T7209"/>
      <c r="U7209"/>
      <c r="V7209"/>
      <c r="W7209"/>
      <c r="X7209"/>
      <c r="Y7209"/>
      <c r="Z7209"/>
      <c r="AA7209"/>
      <c r="AB7209"/>
      <c r="AC7209"/>
      <c r="AD7209"/>
      <c r="AE7209"/>
      <c r="AF7209"/>
      <c r="AG7209"/>
      <c r="AH7209"/>
      <c r="AI7209"/>
      <c r="AJ7209"/>
      <c r="AK7209"/>
      <c r="AL7209"/>
      <c r="AM7209"/>
      <c r="AN7209"/>
      <c r="AO7209"/>
      <c r="AP7209"/>
      <c r="AQ7209"/>
      <c r="AR7209"/>
      <c r="AS7209"/>
      <c r="AT7209"/>
      <c r="AU7209"/>
      <c r="AV7209"/>
      <c r="AW7209"/>
      <c r="AX7209"/>
      <c r="AY7209"/>
      <c r="AZ7209"/>
      <c r="BA7209"/>
      <c r="BB7209"/>
      <c r="BC7209"/>
      <c r="BD7209"/>
      <c r="BE7209"/>
      <c r="BF7209"/>
      <c r="BG7209"/>
      <c r="BH7209"/>
      <c r="BI7209"/>
      <c r="BJ7209"/>
      <c r="BK7209"/>
      <c r="BL7209"/>
      <c r="BM7209"/>
      <c r="BN7209"/>
      <c r="BO7209"/>
      <c r="BP7209"/>
      <c r="BQ7209"/>
      <c r="BR7209"/>
      <c r="BS7209"/>
      <c r="BT7209"/>
      <c r="BU7209"/>
      <c r="BV7209"/>
      <c r="BW7209"/>
      <c r="BX7209"/>
      <c r="BY7209"/>
      <c r="BZ7209"/>
      <c r="CA7209"/>
      <c r="CB7209"/>
      <c r="CC7209"/>
      <c r="CD7209"/>
      <c r="CE7209"/>
      <c r="CF7209"/>
      <c r="CG7209"/>
      <c r="CH7209"/>
      <c r="CI7209"/>
      <c r="CJ7209"/>
      <c r="CK7209"/>
      <c r="CL7209"/>
      <c r="CM7209"/>
      <c r="CN7209"/>
      <c r="CO7209"/>
      <c r="CP7209"/>
      <c r="CQ7209"/>
      <c r="CR7209"/>
      <c r="CS7209"/>
      <c r="CT7209"/>
      <c r="CU7209"/>
      <c r="CV7209"/>
    </row>
    <row r="7210" spans="10:100" x14ac:dyDescent="0.25">
      <c r="J7210"/>
      <c r="K7210"/>
      <c r="L7210"/>
      <c r="M7210"/>
      <c r="N7210"/>
      <c r="O7210"/>
      <c r="P7210"/>
      <c r="Q7210"/>
      <c r="R7210"/>
      <c r="S7210"/>
      <c r="T7210"/>
      <c r="U7210"/>
      <c r="V7210"/>
      <c r="W7210"/>
      <c r="X7210"/>
      <c r="Y7210"/>
      <c r="Z7210"/>
      <c r="AA7210"/>
      <c r="AB7210"/>
      <c r="AC7210"/>
      <c r="AD7210"/>
      <c r="AE7210"/>
      <c r="AF7210"/>
      <c r="AG7210"/>
      <c r="AH7210"/>
      <c r="AI7210"/>
      <c r="AJ7210"/>
      <c r="AK7210"/>
      <c r="AL7210"/>
      <c r="AM7210"/>
      <c r="AN7210"/>
      <c r="AO7210"/>
      <c r="AP7210"/>
      <c r="AQ7210"/>
      <c r="AR7210"/>
      <c r="AS7210"/>
      <c r="AT7210"/>
      <c r="AU7210"/>
      <c r="AV7210"/>
      <c r="AW7210"/>
      <c r="AX7210"/>
      <c r="AY7210"/>
      <c r="AZ7210"/>
      <c r="BA7210"/>
      <c r="BB7210"/>
      <c r="BC7210"/>
      <c r="BD7210"/>
      <c r="BE7210"/>
      <c r="BF7210"/>
      <c r="BG7210"/>
      <c r="BH7210"/>
      <c r="BI7210"/>
      <c r="BJ7210"/>
      <c r="BK7210"/>
      <c r="BL7210"/>
      <c r="BM7210"/>
      <c r="BN7210"/>
      <c r="BO7210"/>
      <c r="BP7210"/>
      <c r="BQ7210"/>
      <c r="BR7210"/>
      <c r="BS7210"/>
      <c r="BT7210"/>
      <c r="BU7210"/>
      <c r="BV7210"/>
      <c r="BW7210"/>
      <c r="BX7210"/>
      <c r="BY7210"/>
      <c r="BZ7210"/>
      <c r="CA7210"/>
      <c r="CB7210"/>
      <c r="CC7210"/>
      <c r="CD7210"/>
      <c r="CE7210"/>
      <c r="CF7210"/>
      <c r="CG7210"/>
      <c r="CH7210"/>
      <c r="CI7210"/>
      <c r="CJ7210"/>
      <c r="CK7210"/>
      <c r="CL7210"/>
      <c r="CM7210"/>
      <c r="CN7210"/>
      <c r="CO7210"/>
      <c r="CP7210"/>
      <c r="CQ7210"/>
      <c r="CR7210"/>
      <c r="CS7210"/>
      <c r="CT7210"/>
      <c r="CU7210"/>
      <c r="CV7210"/>
    </row>
    <row r="7211" spans="10:100" x14ac:dyDescent="0.25">
      <c r="J7211"/>
      <c r="K7211"/>
      <c r="L7211"/>
      <c r="M7211"/>
      <c r="N7211"/>
      <c r="O7211"/>
      <c r="P7211"/>
      <c r="Q7211"/>
      <c r="R7211"/>
      <c r="S7211"/>
      <c r="T7211"/>
      <c r="U7211"/>
      <c r="V7211"/>
      <c r="W7211"/>
      <c r="X7211"/>
      <c r="Y7211"/>
      <c r="Z7211"/>
      <c r="AA7211"/>
      <c r="AB7211"/>
      <c r="AC7211"/>
      <c r="AD7211"/>
      <c r="AE7211"/>
      <c r="AF7211"/>
      <c r="AG7211"/>
      <c r="AH7211"/>
      <c r="AI7211"/>
      <c r="AJ7211"/>
      <c r="AK7211"/>
      <c r="AL7211"/>
      <c r="AM7211"/>
      <c r="AN7211"/>
      <c r="AO7211"/>
      <c r="AP7211"/>
      <c r="AQ7211"/>
      <c r="AR7211"/>
      <c r="AS7211"/>
      <c r="AT7211"/>
      <c r="AU7211"/>
      <c r="AV7211"/>
      <c r="AW7211"/>
      <c r="AX7211"/>
      <c r="AY7211"/>
      <c r="AZ7211"/>
      <c r="BA7211"/>
      <c r="BB7211"/>
      <c r="BC7211"/>
      <c r="BD7211"/>
      <c r="BE7211"/>
      <c r="BF7211"/>
      <c r="BG7211"/>
      <c r="BH7211"/>
      <c r="BI7211"/>
      <c r="BJ7211"/>
      <c r="BK7211"/>
      <c r="BL7211"/>
      <c r="BM7211"/>
      <c r="BN7211"/>
      <c r="BO7211"/>
      <c r="BP7211"/>
      <c r="BQ7211"/>
      <c r="BR7211"/>
      <c r="BS7211"/>
      <c r="BT7211"/>
      <c r="BU7211"/>
      <c r="BV7211"/>
      <c r="BW7211"/>
      <c r="BX7211"/>
      <c r="BY7211"/>
      <c r="BZ7211"/>
      <c r="CA7211"/>
      <c r="CB7211"/>
      <c r="CC7211"/>
      <c r="CD7211"/>
      <c r="CE7211"/>
      <c r="CF7211"/>
      <c r="CG7211"/>
      <c r="CH7211"/>
      <c r="CI7211"/>
      <c r="CJ7211"/>
      <c r="CK7211"/>
      <c r="CL7211"/>
      <c r="CM7211"/>
      <c r="CN7211"/>
      <c r="CO7211"/>
      <c r="CP7211"/>
      <c r="CQ7211"/>
      <c r="CR7211"/>
      <c r="CS7211"/>
      <c r="CT7211"/>
      <c r="CU7211"/>
      <c r="CV7211"/>
    </row>
    <row r="7212" spans="10:100" x14ac:dyDescent="0.25">
      <c r="J7212"/>
      <c r="K7212"/>
      <c r="L7212"/>
      <c r="M7212"/>
      <c r="N7212"/>
      <c r="O7212"/>
      <c r="P7212"/>
      <c r="Q7212"/>
      <c r="R7212"/>
      <c r="S7212"/>
      <c r="T7212"/>
      <c r="U7212"/>
      <c r="V7212"/>
      <c r="W7212"/>
      <c r="X7212"/>
      <c r="Y7212"/>
      <c r="Z7212"/>
      <c r="AA7212"/>
      <c r="AB7212"/>
      <c r="AC7212"/>
      <c r="AD7212"/>
      <c r="AE7212"/>
      <c r="AF7212"/>
      <c r="AG7212"/>
      <c r="AH7212"/>
      <c r="AI7212"/>
      <c r="AJ7212"/>
      <c r="AK7212"/>
      <c r="AL7212"/>
      <c r="AM7212"/>
      <c r="AN7212"/>
      <c r="AO7212"/>
      <c r="AP7212"/>
      <c r="AQ7212"/>
      <c r="AR7212"/>
      <c r="AS7212"/>
      <c r="AT7212"/>
      <c r="AU7212"/>
      <c r="AV7212"/>
      <c r="AW7212"/>
      <c r="AX7212"/>
      <c r="AY7212"/>
      <c r="AZ7212"/>
      <c r="BA7212"/>
      <c r="BB7212"/>
      <c r="BC7212"/>
      <c r="BD7212"/>
      <c r="BE7212"/>
      <c r="BF7212"/>
      <c r="BG7212"/>
      <c r="BH7212"/>
      <c r="BI7212"/>
      <c r="BJ7212"/>
      <c r="BK7212"/>
      <c r="BL7212"/>
      <c r="BM7212"/>
      <c r="BN7212"/>
      <c r="BO7212"/>
      <c r="BP7212"/>
      <c r="BQ7212"/>
      <c r="BR7212"/>
      <c r="BS7212"/>
      <c r="BT7212"/>
      <c r="BU7212"/>
      <c r="BV7212"/>
      <c r="BW7212"/>
      <c r="BX7212"/>
      <c r="BY7212"/>
      <c r="BZ7212"/>
      <c r="CA7212"/>
      <c r="CB7212"/>
      <c r="CC7212"/>
      <c r="CD7212"/>
      <c r="CE7212"/>
      <c r="CF7212"/>
      <c r="CG7212"/>
      <c r="CH7212"/>
      <c r="CI7212"/>
      <c r="CJ7212"/>
      <c r="CK7212"/>
      <c r="CL7212"/>
      <c r="CM7212"/>
      <c r="CN7212"/>
      <c r="CO7212"/>
      <c r="CP7212"/>
      <c r="CQ7212"/>
      <c r="CR7212"/>
      <c r="CS7212"/>
      <c r="CT7212"/>
      <c r="CU7212"/>
      <c r="CV7212"/>
    </row>
    <row r="7213" spans="10:100" x14ac:dyDescent="0.25">
      <c r="J7213"/>
      <c r="K7213"/>
      <c r="L7213"/>
      <c r="M7213"/>
      <c r="N7213"/>
      <c r="O7213"/>
      <c r="P7213"/>
      <c r="Q7213"/>
      <c r="R7213"/>
      <c r="S7213"/>
      <c r="T7213"/>
      <c r="U7213"/>
      <c r="V7213"/>
      <c r="W7213"/>
      <c r="X7213"/>
      <c r="Y7213"/>
      <c r="Z7213"/>
      <c r="AA7213"/>
      <c r="AB7213"/>
      <c r="AC7213"/>
      <c r="AD7213"/>
      <c r="AE7213"/>
      <c r="AF7213"/>
      <c r="AG7213"/>
      <c r="AH7213"/>
      <c r="AI7213"/>
      <c r="AJ7213"/>
      <c r="AK7213"/>
      <c r="AL7213"/>
      <c r="AM7213"/>
      <c r="AN7213"/>
      <c r="AO7213"/>
      <c r="AP7213"/>
      <c r="AQ7213"/>
      <c r="AR7213"/>
      <c r="AS7213"/>
      <c r="AT7213"/>
      <c r="AU7213"/>
      <c r="AV7213"/>
      <c r="AW7213"/>
      <c r="AX7213"/>
      <c r="AY7213"/>
      <c r="AZ7213"/>
      <c r="BA7213"/>
      <c r="BB7213"/>
      <c r="BC7213"/>
      <c r="BD7213"/>
      <c r="BE7213"/>
      <c r="BF7213"/>
      <c r="BG7213"/>
      <c r="BH7213"/>
      <c r="BI7213"/>
      <c r="BJ7213"/>
      <c r="BK7213"/>
      <c r="BL7213"/>
      <c r="BM7213"/>
      <c r="BN7213"/>
      <c r="BO7213"/>
      <c r="BP7213"/>
      <c r="BQ7213"/>
      <c r="BR7213"/>
      <c r="BS7213"/>
      <c r="BT7213"/>
      <c r="BU7213"/>
      <c r="BV7213"/>
      <c r="BW7213"/>
      <c r="BX7213"/>
      <c r="BY7213"/>
      <c r="BZ7213"/>
      <c r="CA7213"/>
      <c r="CB7213"/>
      <c r="CC7213"/>
      <c r="CD7213"/>
      <c r="CE7213"/>
      <c r="CF7213"/>
      <c r="CG7213"/>
      <c r="CH7213"/>
      <c r="CI7213"/>
      <c r="CJ7213"/>
      <c r="CK7213"/>
      <c r="CL7213"/>
      <c r="CM7213"/>
      <c r="CN7213"/>
      <c r="CO7213"/>
      <c r="CP7213"/>
      <c r="CQ7213"/>
      <c r="CR7213"/>
      <c r="CS7213"/>
      <c r="CT7213"/>
      <c r="CU7213"/>
      <c r="CV7213"/>
    </row>
    <row r="7214" spans="10:100" x14ac:dyDescent="0.25">
      <c r="J7214"/>
      <c r="K7214"/>
      <c r="L7214"/>
      <c r="M7214"/>
      <c r="N7214"/>
      <c r="O7214"/>
      <c r="P7214"/>
      <c r="Q7214"/>
      <c r="R7214"/>
      <c r="S7214"/>
      <c r="T7214"/>
      <c r="U7214"/>
      <c r="V7214"/>
      <c r="W7214"/>
      <c r="X7214"/>
      <c r="Y7214"/>
      <c r="Z7214"/>
      <c r="AA7214"/>
      <c r="AB7214"/>
      <c r="AC7214"/>
      <c r="AD7214"/>
      <c r="AE7214"/>
      <c r="AF7214"/>
      <c r="AG7214"/>
      <c r="AH7214"/>
      <c r="AI7214"/>
      <c r="AJ7214"/>
      <c r="AK7214"/>
      <c r="AL7214"/>
      <c r="AM7214"/>
      <c r="AN7214"/>
      <c r="AO7214"/>
      <c r="AP7214"/>
      <c r="AQ7214"/>
      <c r="AR7214"/>
      <c r="AS7214"/>
      <c r="AT7214"/>
      <c r="AU7214"/>
      <c r="AV7214"/>
      <c r="AW7214"/>
      <c r="AX7214"/>
      <c r="AY7214"/>
      <c r="AZ7214"/>
      <c r="BA7214"/>
      <c r="BB7214"/>
      <c r="BC7214"/>
      <c r="BD7214"/>
      <c r="BE7214"/>
      <c r="BF7214"/>
      <c r="BG7214"/>
      <c r="BH7214"/>
      <c r="BI7214"/>
      <c r="BJ7214"/>
      <c r="BK7214"/>
      <c r="BL7214"/>
      <c r="BM7214"/>
      <c r="BN7214"/>
      <c r="BO7214"/>
      <c r="BP7214"/>
      <c r="BQ7214"/>
      <c r="BR7214"/>
      <c r="BS7214"/>
      <c r="BT7214"/>
      <c r="BU7214"/>
      <c r="BV7214"/>
      <c r="BW7214"/>
      <c r="BX7214"/>
      <c r="BY7214"/>
      <c r="BZ7214"/>
      <c r="CA7214"/>
      <c r="CB7214"/>
      <c r="CC7214"/>
      <c r="CD7214"/>
      <c r="CE7214"/>
      <c r="CF7214"/>
      <c r="CG7214"/>
      <c r="CH7214"/>
      <c r="CI7214"/>
      <c r="CJ7214"/>
      <c r="CK7214"/>
      <c r="CL7214"/>
      <c r="CM7214"/>
      <c r="CN7214"/>
      <c r="CO7214"/>
      <c r="CP7214"/>
      <c r="CQ7214"/>
      <c r="CR7214"/>
      <c r="CS7214"/>
      <c r="CT7214"/>
      <c r="CU7214"/>
      <c r="CV7214"/>
    </row>
    <row r="7215" spans="10:100" x14ac:dyDescent="0.25">
      <c r="J7215"/>
      <c r="K7215"/>
      <c r="L7215"/>
      <c r="M7215"/>
      <c r="N7215"/>
      <c r="O7215"/>
      <c r="P7215"/>
      <c r="Q7215"/>
      <c r="R7215"/>
      <c r="S7215"/>
      <c r="T7215"/>
      <c r="U7215"/>
      <c r="V7215"/>
      <c r="W7215"/>
      <c r="X7215"/>
      <c r="Y7215"/>
      <c r="Z7215"/>
      <c r="AA7215"/>
      <c r="AB7215"/>
      <c r="AC7215"/>
      <c r="AD7215"/>
      <c r="AE7215"/>
      <c r="AF7215"/>
      <c r="AG7215"/>
      <c r="AH7215"/>
      <c r="AI7215"/>
      <c r="AJ7215"/>
      <c r="AK7215"/>
      <c r="AL7215"/>
      <c r="AM7215"/>
      <c r="AN7215"/>
      <c r="AO7215"/>
      <c r="AP7215"/>
      <c r="AQ7215"/>
      <c r="AR7215"/>
      <c r="AS7215"/>
      <c r="AT7215"/>
      <c r="AU7215"/>
      <c r="AV7215"/>
      <c r="AW7215"/>
      <c r="AX7215"/>
      <c r="AY7215"/>
      <c r="AZ7215"/>
      <c r="BA7215"/>
      <c r="BB7215"/>
      <c r="BC7215"/>
      <c r="BD7215"/>
      <c r="BE7215"/>
      <c r="BF7215"/>
      <c r="BG7215"/>
      <c r="BH7215"/>
      <c r="BI7215"/>
      <c r="BJ7215"/>
      <c r="BK7215"/>
      <c r="BL7215"/>
      <c r="BM7215"/>
      <c r="BN7215"/>
      <c r="BO7215"/>
      <c r="BP7215"/>
      <c r="BQ7215"/>
      <c r="BR7215"/>
      <c r="BS7215"/>
      <c r="BT7215"/>
      <c r="BU7215"/>
      <c r="BV7215"/>
      <c r="BW7215"/>
      <c r="BX7215"/>
      <c r="BY7215"/>
      <c r="BZ7215"/>
      <c r="CA7215"/>
      <c r="CB7215"/>
      <c r="CC7215"/>
      <c r="CD7215"/>
      <c r="CE7215"/>
      <c r="CF7215"/>
      <c r="CG7215"/>
      <c r="CH7215"/>
      <c r="CI7215"/>
      <c r="CJ7215"/>
      <c r="CK7215"/>
      <c r="CL7215"/>
      <c r="CM7215"/>
      <c r="CN7215"/>
      <c r="CO7215"/>
      <c r="CP7215"/>
      <c r="CQ7215"/>
      <c r="CR7215"/>
      <c r="CS7215"/>
      <c r="CT7215"/>
      <c r="CU7215"/>
      <c r="CV7215"/>
    </row>
    <row r="7216" spans="10:100" x14ac:dyDescent="0.25">
      <c r="J7216"/>
      <c r="K7216"/>
      <c r="L7216"/>
      <c r="M7216"/>
      <c r="N7216"/>
      <c r="O7216"/>
      <c r="P7216"/>
      <c r="Q7216"/>
      <c r="R7216"/>
      <c r="S7216"/>
      <c r="T7216"/>
      <c r="U7216"/>
      <c r="V7216"/>
      <c r="W7216"/>
      <c r="X7216"/>
      <c r="Y7216"/>
      <c r="Z7216"/>
      <c r="AA7216"/>
      <c r="AB7216"/>
      <c r="AC7216"/>
      <c r="AD7216"/>
      <c r="AE7216"/>
      <c r="AF7216"/>
      <c r="AG7216"/>
      <c r="AH7216"/>
      <c r="AI7216"/>
      <c r="AJ7216"/>
      <c r="AK7216"/>
      <c r="AL7216"/>
      <c r="AM7216"/>
      <c r="AN7216"/>
      <c r="AO7216"/>
      <c r="AP7216"/>
      <c r="AQ7216"/>
      <c r="AR7216"/>
      <c r="AS7216"/>
      <c r="AT7216"/>
      <c r="AU7216"/>
      <c r="AV7216"/>
      <c r="AW7216"/>
      <c r="AX7216"/>
      <c r="AY7216"/>
      <c r="AZ7216"/>
      <c r="BA7216"/>
      <c r="BB7216"/>
      <c r="BC7216"/>
      <c r="BD7216"/>
      <c r="BE7216"/>
      <c r="BF7216"/>
      <c r="BG7216"/>
      <c r="BH7216"/>
      <c r="BI7216"/>
      <c r="BJ7216"/>
      <c r="BK7216"/>
      <c r="BL7216"/>
      <c r="BM7216"/>
      <c r="BN7216"/>
      <c r="BO7216"/>
      <c r="BP7216"/>
      <c r="BQ7216"/>
      <c r="BR7216"/>
      <c r="BS7216"/>
      <c r="BT7216"/>
      <c r="BU7216"/>
      <c r="BV7216"/>
      <c r="BW7216"/>
      <c r="BX7216"/>
      <c r="BY7216"/>
      <c r="BZ7216"/>
      <c r="CA7216"/>
      <c r="CB7216"/>
      <c r="CC7216"/>
      <c r="CD7216"/>
      <c r="CE7216"/>
      <c r="CF7216"/>
      <c r="CG7216"/>
      <c r="CH7216"/>
      <c r="CI7216"/>
      <c r="CJ7216"/>
      <c r="CK7216"/>
      <c r="CL7216"/>
      <c r="CM7216"/>
      <c r="CN7216"/>
      <c r="CO7216"/>
      <c r="CP7216"/>
      <c r="CQ7216"/>
      <c r="CR7216"/>
      <c r="CS7216"/>
      <c r="CT7216"/>
      <c r="CU7216"/>
      <c r="CV7216"/>
    </row>
    <row r="7217" spans="10:100" x14ac:dyDescent="0.25">
      <c r="J7217"/>
      <c r="K7217"/>
      <c r="L7217"/>
      <c r="M7217"/>
      <c r="N7217"/>
      <c r="O7217"/>
      <c r="P7217"/>
      <c r="Q7217"/>
      <c r="R7217"/>
      <c r="S7217"/>
      <c r="T7217"/>
      <c r="U7217"/>
      <c r="V7217"/>
      <c r="W7217"/>
      <c r="X7217"/>
      <c r="Y7217"/>
      <c r="Z7217"/>
      <c r="AA7217"/>
      <c r="AB7217"/>
      <c r="AC7217"/>
      <c r="AD7217"/>
      <c r="AE7217"/>
      <c r="AF7217"/>
      <c r="AG7217"/>
      <c r="AH7217"/>
      <c r="AI7217"/>
      <c r="AJ7217"/>
      <c r="AK7217"/>
      <c r="AL7217"/>
      <c r="AM7217"/>
      <c r="AN7217"/>
      <c r="AO7217"/>
      <c r="AP7217"/>
      <c r="AQ7217"/>
      <c r="AR7217"/>
      <c r="AS7217"/>
      <c r="AT7217"/>
      <c r="AU7217"/>
      <c r="AV7217"/>
      <c r="AW7217"/>
      <c r="AX7217"/>
      <c r="AY7217"/>
      <c r="AZ7217"/>
      <c r="BA7217"/>
      <c r="BB7217"/>
      <c r="BC7217"/>
      <c r="BD7217"/>
      <c r="BE7217"/>
      <c r="BF7217"/>
      <c r="BG7217"/>
      <c r="BH7217"/>
      <c r="BI7217"/>
      <c r="BJ7217"/>
      <c r="BK7217"/>
      <c r="BL7217"/>
      <c r="BM7217"/>
      <c r="BN7217"/>
      <c r="BO7217"/>
      <c r="BP7217"/>
      <c r="BQ7217"/>
      <c r="BR7217"/>
      <c r="BS7217"/>
      <c r="BT7217"/>
      <c r="BU7217"/>
      <c r="BV7217"/>
      <c r="BW7217"/>
      <c r="BX7217"/>
      <c r="BY7217"/>
      <c r="BZ7217"/>
      <c r="CA7217"/>
      <c r="CB7217"/>
      <c r="CC7217"/>
      <c r="CD7217"/>
      <c r="CE7217"/>
      <c r="CF7217"/>
      <c r="CG7217"/>
      <c r="CH7217"/>
      <c r="CI7217"/>
      <c r="CJ7217"/>
      <c r="CK7217"/>
      <c r="CL7217"/>
      <c r="CM7217"/>
      <c r="CN7217"/>
      <c r="CO7217"/>
      <c r="CP7217"/>
      <c r="CQ7217"/>
      <c r="CR7217"/>
      <c r="CS7217"/>
      <c r="CT7217"/>
      <c r="CU7217"/>
      <c r="CV7217"/>
    </row>
    <row r="7218" spans="10:100" x14ac:dyDescent="0.25">
      <c r="J7218"/>
      <c r="K7218"/>
      <c r="L7218"/>
      <c r="M7218"/>
      <c r="N7218"/>
      <c r="O7218"/>
      <c r="P7218"/>
      <c r="Q7218"/>
      <c r="R7218"/>
      <c r="S7218"/>
      <c r="T7218"/>
      <c r="U7218"/>
      <c r="V7218"/>
      <c r="W7218"/>
      <c r="X7218"/>
      <c r="Y7218"/>
      <c r="Z7218"/>
      <c r="AA7218"/>
      <c r="AB7218"/>
      <c r="AC7218"/>
      <c r="AD7218"/>
      <c r="AE7218"/>
      <c r="AF7218"/>
      <c r="AG7218"/>
      <c r="AH7218"/>
      <c r="AI7218"/>
      <c r="AJ7218"/>
      <c r="AK7218"/>
      <c r="AL7218"/>
      <c r="AM7218"/>
      <c r="AN7218"/>
      <c r="AO7218"/>
      <c r="AP7218"/>
      <c r="AQ7218"/>
      <c r="AR7218"/>
      <c r="AS7218"/>
      <c r="AT7218"/>
      <c r="AU7218"/>
      <c r="AV7218"/>
      <c r="AW7218"/>
      <c r="AX7218"/>
      <c r="AY7218"/>
      <c r="AZ7218"/>
      <c r="BA7218"/>
      <c r="BB7218"/>
      <c r="BC7218"/>
      <c r="BD7218"/>
      <c r="BE7218"/>
      <c r="BF7218"/>
      <c r="BG7218"/>
      <c r="BH7218"/>
      <c r="BI7218"/>
      <c r="BJ7218"/>
      <c r="BK7218"/>
      <c r="BL7218"/>
      <c r="BM7218"/>
      <c r="BN7218"/>
      <c r="BO7218"/>
      <c r="BP7218"/>
      <c r="BQ7218"/>
      <c r="BR7218"/>
      <c r="BS7218"/>
      <c r="BT7218"/>
      <c r="BU7218"/>
      <c r="BV7218"/>
      <c r="BW7218"/>
      <c r="BX7218"/>
      <c r="BY7218"/>
      <c r="BZ7218"/>
      <c r="CA7218"/>
      <c r="CB7218"/>
      <c r="CC7218"/>
      <c r="CD7218"/>
      <c r="CE7218"/>
      <c r="CF7218"/>
      <c r="CG7218"/>
      <c r="CH7218"/>
      <c r="CI7218"/>
      <c r="CJ7218"/>
      <c r="CK7218"/>
      <c r="CL7218"/>
      <c r="CM7218"/>
      <c r="CN7218"/>
      <c r="CO7218"/>
      <c r="CP7218"/>
      <c r="CQ7218"/>
      <c r="CR7218"/>
      <c r="CS7218"/>
      <c r="CT7218"/>
      <c r="CU7218"/>
      <c r="CV7218"/>
    </row>
    <row r="7219" spans="10:100" x14ac:dyDescent="0.25">
      <c r="J7219"/>
      <c r="K7219"/>
      <c r="L7219"/>
      <c r="M7219"/>
      <c r="N7219"/>
      <c r="O7219"/>
      <c r="P7219"/>
      <c r="Q7219"/>
      <c r="R7219"/>
      <c r="S7219"/>
      <c r="T7219"/>
      <c r="U7219"/>
      <c r="V7219"/>
      <c r="W7219"/>
      <c r="X7219"/>
      <c r="Y7219"/>
      <c r="Z7219"/>
      <c r="AA7219"/>
      <c r="AB7219"/>
      <c r="AC7219"/>
      <c r="AD7219"/>
      <c r="AE7219"/>
      <c r="AF7219"/>
      <c r="AG7219"/>
      <c r="AH7219"/>
      <c r="AI7219"/>
      <c r="AJ7219"/>
      <c r="AK7219"/>
      <c r="AL7219"/>
      <c r="AM7219"/>
      <c r="AN7219"/>
      <c r="AO7219"/>
      <c r="AP7219"/>
      <c r="AQ7219"/>
      <c r="AR7219"/>
      <c r="AS7219"/>
      <c r="AT7219"/>
      <c r="AU7219"/>
      <c r="AV7219"/>
      <c r="AW7219"/>
      <c r="AX7219"/>
      <c r="AY7219"/>
      <c r="AZ7219"/>
      <c r="BA7219"/>
      <c r="BB7219"/>
      <c r="BC7219"/>
      <c r="BD7219"/>
      <c r="BE7219"/>
      <c r="BF7219"/>
      <c r="BG7219"/>
      <c r="BH7219"/>
      <c r="BI7219"/>
      <c r="BJ7219"/>
      <c r="BK7219"/>
      <c r="BL7219"/>
      <c r="BM7219"/>
      <c r="BN7219"/>
      <c r="BO7219"/>
      <c r="BP7219"/>
      <c r="BQ7219"/>
      <c r="BR7219"/>
      <c r="BS7219"/>
      <c r="BT7219"/>
      <c r="BU7219"/>
      <c r="BV7219"/>
      <c r="BW7219"/>
      <c r="BX7219"/>
      <c r="BY7219"/>
      <c r="BZ7219"/>
      <c r="CA7219"/>
      <c r="CB7219"/>
      <c r="CC7219"/>
      <c r="CD7219"/>
      <c r="CE7219"/>
      <c r="CF7219"/>
      <c r="CG7219"/>
      <c r="CH7219"/>
      <c r="CI7219"/>
      <c r="CJ7219"/>
      <c r="CK7219"/>
      <c r="CL7219"/>
      <c r="CM7219"/>
      <c r="CN7219"/>
      <c r="CO7219"/>
      <c r="CP7219"/>
      <c r="CQ7219"/>
      <c r="CR7219"/>
      <c r="CS7219"/>
      <c r="CT7219"/>
      <c r="CU7219"/>
      <c r="CV7219"/>
    </row>
    <row r="7220" spans="10:100" x14ac:dyDescent="0.25">
      <c r="J7220"/>
      <c r="K7220"/>
      <c r="L7220"/>
      <c r="M7220"/>
      <c r="N7220"/>
      <c r="O7220"/>
      <c r="P7220"/>
      <c r="Q7220"/>
      <c r="R7220"/>
      <c r="S7220"/>
      <c r="T7220"/>
      <c r="U7220"/>
      <c r="V7220"/>
      <c r="W7220"/>
      <c r="X7220"/>
      <c r="Y7220"/>
      <c r="Z7220"/>
      <c r="AA7220"/>
      <c r="AB7220"/>
      <c r="AC7220"/>
      <c r="AD7220"/>
      <c r="AE7220"/>
      <c r="AF7220"/>
      <c r="AG7220"/>
      <c r="AH7220"/>
      <c r="AI7220"/>
      <c r="AJ7220"/>
      <c r="AK7220"/>
      <c r="AL7220"/>
      <c r="AM7220"/>
      <c r="AN7220"/>
      <c r="AO7220"/>
      <c r="AP7220"/>
      <c r="AQ7220"/>
      <c r="AR7220"/>
      <c r="AS7220"/>
      <c r="AT7220"/>
      <c r="AU7220"/>
      <c r="AV7220"/>
      <c r="AW7220"/>
      <c r="AX7220"/>
      <c r="AY7220"/>
      <c r="AZ7220"/>
      <c r="BA7220"/>
      <c r="BB7220"/>
      <c r="BC7220"/>
      <c r="BD7220"/>
      <c r="BE7220"/>
      <c r="BF7220"/>
      <c r="BG7220"/>
      <c r="BH7220"/>
      <c r="BI7220"/>
      <c r="BJ7220"/>
      <c r="BK7220"/>
      <c r="BL7220"/>
      <c r="BM7220"/>
      <c r="BN7220"/>
      <c r="BO7220"/>
      <c r="BP7220"/>
      <c r="BQ7220"/>
      <c r="BR7220"/>
      <c r="BS7220"/>
      <c r="BT7220"/>
      <c r="BU7220"/>
      <c r="BV7220"/>
      <c r="BW7220"/>
      <c r="BX7220"/>
      <c r="BY7220"/>
      <c r="BZ7220"/>
      <c r="CA7220"/>
      <c r="CB7220"/>
      <c r="CC7220"/>
      <c r="CD7220"/>
      <c r="CE7220"/>
      <c r="CF7220"/>
      <c r="CG7220"/>
      <c r="CH7220"/>
      <c r="CI7220"/>
      <c r="CJ7220"/>
      <c r="CK7220"/>
      <c r="CL7220"/>
      <c r="CM7220"/>
      <c r="CN7220"/>
      <c r="CO7220"/>
      <c r="CP7220"/>
      <c r="CQ7220"/>
      <c r="CR7220"/>
      <c r="CS7220"/>
      <c r="CT7220"/>
      <c r="CU7220"/>
      <c r="CV7220"/>
    </row>
    <row r="7221" spans="10:100" x14ac:dyDescent="0.25">
      <c r="J7221"/>
      <c r="K7221"/>
      <c r="L7221"/>
      <c r="M7221"/>
      <c r="N7221"/>
      <c r="O7221"/>
      <c r="P7221"/>
      <c r="Q7221"/>
      <c r="R7221"/>
      <c r="S7221"/>
      <c r="T7221"/>
      <c r="U7221"/>
      <c r="V7221"/>
      <c r="W7221"/>
      <c r="X7221"/>
      <c r="Y7221"/>
      <c r="Z7221"/>
      <c r="AA7221"/>
      <c r="AB7221"/>
      <c r="AC7221"/>
      <c r="AD7221"/>
      <c r="AE7221"/>
      <c r="AF7221"/>
      <c r="AG7221"/>
      <c r="AH7221"/>
      <c r="AI7221"/>
      <c r="AJ7221"/>
      <c r="AK7221"/>
      <c r="AL7221"/>
      <c r="AM7221"/>
      <c r="AN7221"/>
      <c r="AO7221"/>
      <c r="AP7221"/>
      <c r="AQ7221"/>
      <c r="AR7221"/>
      <c r="AS7221"/>
      <c r="AT7221"/>
      <c r="AU7221"/>
      <c r="AV7221"/>
      <c r="AW7221"/>
      <c r="AX7221"/>
      <c r="AY7221"/>
      <c r="AZ7221"/>
      <c r="BA7221"/>
      <c r="BB7221"/>
      <c r="BC7221"/>
      <c r="BD7221"/>
      <c r="BE7221"/>
      <c r="BF7221"/>
      <c r="BG7221"/>
      <c r="BH7221"/>
      <c r="BI7221"/>
      <c r="BJ7221"/>
      <c r="BK7221"/>
      <c r="BL7221"/>
      <c r="BM7221"/>
      <c r="BN7221"/>
      <c r="BO7221"/>
      <c r="BP7221"/>
      <c r="BQ7221"/>
      <c r="BR7221"/>
      <c r="BS7221"/>
      <c r="BT7221"/>
      <c r="BU7221"/>
      <c r="BV7221"/>
      <c r="BW7221"/>
      <c r="BX7221"/>
      <c r="BY7221"/>
      <c r="BZ7221"/>
      <c r="CA7221"/>
      <c r="CB7221"/>
      <c r="CC7221"/>
      <c r="CD7221"/>
      <c r="CE7221"/>
      <c r="CF7221"/>
      <c r="CG7221"/>
      <c r="CH7221"/>
      <c r="CI7221"/>
      <c r="CJ7221"/>
      <c r="CK7221"/>
      <c r="CL7221"/>
      <c r="CM7221"/>
      <c r="CN7221"/>
      <c r="CO7221"/>
      <c r="CP7221"/>
      <c r="CQ7221"/>
      <c r="CR7221"/>
      <c r="CS7221"/>
      <c r="CT7221"/>
      <c r="CU7221"/>
      <c r="CV7221"/>
    </row>
    <row r="7222" spans="10:100" x14ac:dyDescent="0.25">
      <c r="J7222"/>
      <c r="K7222"/>
      <c r="L7222"/>
      <c r="M7222"/>
      <c r="N7222"/>
      <c r="O7222"/>
      <c r="P7222"/>
      <c r="Q7222"/>
      <c r="R7222"/>
      <c r="S7222"/>
      <c r="T7222"/>
      <c r="U7222"/>
      <c r="V7222"/>
      <c r="W7222"/>
      <c r="X7222"/>
      <c r="Y7222"/>
      <c r="Z7222"/>
      <c r="AA7222"/>
      <c r="AB7222"/>
      <c r="AC7222"/>
      <c r="AD7222"/>
      <c r="AE7222"/>
      <c r="AF7222"/>
      <c r="AG7222"/>
      <c r="AH7222"/>
      <c r="AI7222"/>
      <c r="AJ7222"/>
      <c r="AK7222"/>
      <c r="AL7222"/>
      <c r="AM7222"/>
      <c r="AN7222"/>
      <c r="AO7222"/>
      <c r="AP7222"/>
      <c r="AQ7222"/>
      <c r="AR7222"/>
      <c r="AS7222"/>
      <c r="AT7222"/>
      <c r="AU7222"/>
      <c r="AV7222"/>
      <c r="AW7222"/>
      <c r="AX7222"/>
      <c r="AY7222"/>
      <c r="AZ7222"/>
      <c r="BA7222"/>
      <c r="BB7222"/>
      <c r="BC7222"/>
      <c r="BD7222"/>
      <c r="BE7222"/>
      <c r="BF7222"/>
      <c r="BG7222"/>
      <c r="BH7222"/>
      <c r="BI7222"/>
      <c r="BJ7222"/>
      <c r="BK7222"/>
      <c r="BL7222"/>
      <c r="BM7222"/>
      <c r="BN7222"/>
      <c r="BO7222"/>
      <c r="BP7222"/>
      <c r="BQ7222"/>
      <c r="BR7222"/>
      <c r="BS7222"/>
      <c r="BT7222"/>
      <c r="BU7222"/>
      <c r="BV7222"/>
      <c r="BW7222"/>
      <c r="BX7222"/>
      <c r="BY7222"/>
      <c r="BZ7222"/>
      <c r="CA7222"/>
      <c r="CB7222"/>
      <c r="CC7222"/>
      <c r="CD7222"/>
      <c r="CE7222"/>
      <c r="CF7222"/>
      <c r="CG7222"/>
      <c r="CH7222"/>
      <c r="CI7222"/>
      <c r="CJ7222"/>
      <c r="CK7222"/>
      <c r="CL7222"/>
      <c r="CM7222"/>
      <c r="CN7222"/>
      <c r="CO7222"/>
      <c r="CP7222"/>
      <c r="CQ7222"/>
      <c r="CR7222"/>
      <c r="CS7222"/>
      <c r="CT7222"/>
      <c r="CU7222"/>
      <c r="CV7222"/>
    </row>
    <row r="7223" spans="10:100" x14ac:dyDescent="0.25">
      <c r="J7223"/>
      <c r="K7223"/>
      <c r="L7223"/>
      <c r="M7223"/>
      <c r="N7223"/>
      <c r="O7223"/>
      <c r="P7223"/>
      <c r="Q7223"/>
      <c r="R7223"/>
      <c r="S7223"/>
      <c r="T7223"/>
      <c r="U7223"/>
      <c r="V7223"/>
      <c r="W7223"/>
      <c r="X7223"/>
      <c r="Y7223"/>
      <c r="Z7223"/>
      <c r="AA7223"/>
      <c r="AB7223"/>
      <c r="AC7223"/>
      <c r="AD7223"/>
      <c r="AE7223"/>
      <c r="AF7223"/>
      <c r="AG7223"/>
      <c r="AH7223"/>
      <c r="AI7223"/>
      <c r="AJ7223"/>
      <c r="AK7223"/>
      <c r="AL7223"/>
      <c r="AM7223"/>
      <c r="AN7223"/>
      <c r="AO7223"/>
      <c r="AP7223"/>
      <c r="AQ7223"/>
      <c r="AR7223"/>
      <c r="AS7223"/>
      <c r="AT7223"/>
      <c r="AU7223"/>
      <c r="AV7223"/>
      <c r="AW7223"/>
      <c r="AX7223"/>
      <c r="AY7223"/>
      <c r="AZ7223"/>
      <c r="BA7223"/>
      <c r="BB7223"/>
      <c r="BC7223"/>
      <c r="BD7223"/>
      <c r="BE7223"/>
      <c r="BF7223"/>
      <c r="BG7223"/>
      <c r="BH7223"/>
      <c r="BI7223"/>
      <c r="BJ7223"/>
      <c r="BK7223"/>
      <c r="BL7223"/>
      <c r="BM7223"/>
      <c r="BN7223"/>
      <c r="BO7223"/>
      <c r="BP7223"/>
      <c r="BQ7223"/>
      <c r="BR7223"/>
      <c r="BS7223"/>
      <c r="BT7223"/>
      <c r="BU7223"/>
      <c r="BV7223"/>
      <c r="BW7223"/>
      <c r="BX7223"/>
      <c r="BY7223"/>
      <c r="BZ7223"/>
      <c r="CA7223"/>
      <c r="CB7223"/>
      <c r="CC7223"/>
      <c r="CD7223"/>
      <c r="CE7223"/>
      <c r="CF7223"/>
      <c r="CG7223"/>
      <c r="CH7223"/>
      <c r="CI7223"/>
      <c r="CJ7223"/>
      <c r="CK7223"/>
      <c r="CL7223"/>
      <c r="CM7223"/>
      <c r="CN7223"/>
      <c r="CO7223"/>
      <c r="CP7223"/>
      <c r="CQ7223"/>
      <c r="CR7223"/>
      <c r="CS7223"/>
      <c r="CT7223"/>
      <c r="CU7223"/>
      <c r="CV7223"/>
    </row>
    <row r="7224" spans="10:100" x14ac:dyDescent="0.25">
      <c r="J7224"/>
      <c r="K7224"/>
      <c r="L7224"/>
      <c r="M7224"/>
      <c r="N7224"/>
      <c r="O7224"/>
      <c r="P7224"/>
      <c r="Q7224"/>
      <c r="R7224"/>
      <c r="S7224"/>
      <c r="T7224"/>
      <c r="U7224"/>
      <c r="V7224"/>
      <c r="W7224"/>
      <c r="X7224"/>
      <c r="Y7224"/>
      <c r="Z7224"/>
      <c r="AA7224"/>
      <c r="AB7224"/>
      <c r="AC7224"/>
      <c r="AD7224"/>
      <c r="AE7224"/>
      <c r="AF7224"/>
      <c r="AG7224"/>
      <c r="AH7224"/>
      <c r="AI7224"/>
      <c r="AJ7224"/>
      <c r="AK7224"/>
      <c r="AL7224"/>
      <c r="AM7224"/>
      <c r="AN7224"/>
      <c r="AO7224"/>
      <c r="AP7224"/>
      <c r="AQ7224"/>
      <c r="AR7224"/>
      <c r="AS7224"/>
      <c r="AT7224"/>
      <c r="AU7224"/>
      <c r="AV7224"/>
      <c r="AW7224"/>
      <c r="AX7224"/>
      <c r="AY7224"/>
      <c r="AZ7224"/>
      <c r="BA7224"/>
      <c r="BB7224"/>
      <c r="BC7224"/>
      <c r="BD7224"/>
      <c r="BE7224"/>
      <c r="BF7224"/>
      <c r="BG7224"/>
      <c r="BH7224"/>
      <c r="BI7224"/>
      <c r="BJ7224"/>
      <c r="BK7224"/>
      <c r="BL7224"/>
      <c r="BM7224"/>
      <c r="BN7224"/>
      <c r="BO7224"/>
      <c r="BP7224"/>
      <c r="BQ7224"/>
      <c r="BR7224"/>
      <c r="BS7224"/>
      <c r="BT7224"/>
      <c r="BU7224"/>
      <c r="BV7224"/>
      <c r="BW7224"/>
      <c r="BX7224"/>
      <c r="BY7224"/>
      <c r="BZ7224"/>
      <c r="CA7224"/>
      <c r="CB7224"/>
      <c r="CC7224"/>
      <c r="CD7224"/>
      <c r="CE7224"/>
      <c r="CF7224"/>
      <c r="CG7224"/>
      <c r="CH7224"/>
      <c r="CI7224"/>
      <c r="CJ7224"/>
      <c r="CK7224"/>
      <c r="CL7224"/>
      <c r="CM7224"/>
      <c r="CN7224"/>
      <c r="CO7224"/>
      <c r="CP7224"/>
      <c r="CQ7224"/>
      <c r="CR7224"/>
      <c r="CS7224"/>
      <c r="CT7224"/>
      <c r="CU7224"/>
      <c r="CV7224"/>
    </row>
    <row r="7225" spans="10:100" x14ac:dyDescent="0.25">
      <c r="J7225"/>
      <c r="K7225"/>
      <c r="L7225"/>
      <c r="M7225"/>
      <c r="N7225"/>
      <c r="O7225"/>
      <c r="P7225"/>
      <c r="Q7225"/>
      <c r="R7225"/>
      <c r="S7225"/>
      <c r="T7225"/>
      <c r="U7225"/>
      <c r="V7225"/>
      <c r="W7225"/>
      <c r="X7225"/>
      <c r="Y7225"/>
      <c r="Z7225"/>
      <c r="AA7225"/>
      <c r="AB7225"/>
      <c r="AC7225"/>
      <c r="AD7225"/>
      <c r="AE7225"/>
      <c r="AF7225"/>
      <c r="AG7225"/>
      <c r="AH7225"/>
      <c r="AI7225"/>
      <c r="AJ7225"/>
      <c r="AK7225"/>
      <c r="AL7225"/>
      <c r="AM7225"/>
      <c r="AN7225"/>
      <c r="AO7225"/>
      <c r="AP7225"/>
      <c r="AQ7225"/>
      <c r="AR7225"/>
      <c r="AS7225"/>
      <c r="AT7225"/>
      <c r="AU7225"/>
      <c r="AV7225"/>
      <c r="AW7225"/>
      <c r="AX7225"/>
      <c r="AY7225"/>
      <c r="AZ7225"/>
      <c r="BA7225"/>
      <c r="BB7225"/>
      <c r="BC7225"/>
      <c r="BD7225"/>
      <c r="BE7225"/>
      <c r="BF7225"/>
      <c r="BG7225"/>
      <c r="BH7225"/>
      <c r="BI7225"/>
      <c r="BJ7225"/>
      <c r="BK7225"/>
      <c r="BL7225"/>
      <c r="BM7225"/>
      <c r="BN7225"/>
      <c r="BO7225"/>
      <c r="BP7225"/>
      <c r="BQ7225"/>
      <c r="BR7225"/>
      <c r="BS7225"/>
      <c r="BT7225"/>
      <c r="BU7225"/>
      <c r="BV7225"/>
      <c r="BW7225"/>
      <c r="BX7225"/>
      <c r="BY7225"/>
      <c r="BZ7225"/>
      <c r="CA7225"/>
      <c r="CB7225"/>
      <c r="CC7225"/>
      <c r="CD7225"/>
      <c r="CE7225"/>
      <c r="CF7225"/>
      <c r="CG7225"/>
      <c r="CH7225"/>
      <c r="CI7225"/>
      <c r="CJ7225"/>
      <c r="CK7225"/>
      <c r="CL7225"/>
      <c r="CM7225"/>
      <c r="CN7225"/>
      <c r="CO7225"/>
      <c r="CP7225"/>
      <c r="CQ7225"/>
      <c r="CR7225"/>
      <c r="CS7225"/>
      <c r="CT7225"/>
      <c r="CU7225"/>
      <c r="CV7225"/>
    </row>
    <row r="7226" spans="10:100" x14ac:dyDescent="0.25">
      <c r="J7226"/>
      <c r="K7226"/>
      <c r="L7226"/>
      <c r="M7226"/>
      <c r="N7226"/>
      <c r="O7226"/>
      <c r="P7226"/>
      <c r="Q7226"/>
      <c r="R7226"/>
      <c r="S7226"/>
      <c r="T7226"/>
      <c r="U7226"/>
      <c r="V7226"/>
      <c r="W7226"/>
      <c r="X7226"/>
      <c r="Y7226"/>
      <c r="Z7226"/>
      <c r="AA7226"/>
      <c r="AB7226"/>
      <c r="AC7226"/>
      <c r="AD7226"/>
      <c r="AE7226"/>
      <c r="AF7226"/>
      <c r="AG7226"/>
      <c r="AH7226"/>
      <c r="AI7226"/>
      <c r="AJ7226"/>
      <c r="AK7226"/>
      <c r="AL7226"/>
      <c r="AM7226"/>
      <c r="AN7226"/>
      <c r="AO7226"/>
      <c r="AP7226"/>
      <c r="AQ7226"/>
      <c r="AR7226"/>
      <c r="AS7226"/>
      <c r="AT7226"/>
      <c r="AU7226"/>
      <c r="AV7226"/>
      <c r="AW7226"/>
      <c r="AX7226"/>
      <c r="AY7226"/>
      <c r="AZ7226"/>
      <c r="BA7226"/>
      <c r="BB7226"/>
      <c r="BC7226"/>
      <c r="BD7226"/>
      <c r="BE7226"/>
      <c r="BF7226"/>
      <c r="BG7226"/>
      <c r="BH7226"/>
      <c r="BI7226"/>
      <c r="BJ7226"/>
      <c r="BK7226"/>
      <c r="BL7226"/>
      <c r="BM7226"/>
      <c r="BN7226"/>
      <c r="BO7226"/>
      <c r="BP7226"/>
      <c r="BQ7226"/>
      <c r="BR7226"/>
      <c r="BS7226"/>
      <c r="BT7226"/>
      <c r="BU7226"/>
      <c r="BV7226"/>
      <c r="BW7226"/>
      <c r="BX7226"/>
      <c r="BY7226"/>
      <c r="BZ7226"/>
      <c r="CA7226"/>
      <c r="CB7226"/>
      <c r="CC7226"/>
      <c r="CD7226"/>
      <c r="CE7226"/>
      <c r="CF7226"/>
      <c r="CG7226"/>
      <c r="CH7226"/>
      <c r="CI7226"/>
      <c r="CJ7226"/>
      <c r="CK7226"/>
      <c r="CL7226"/>
      <c r="CM7226"/>
      <c r="CN7226"/>
      <c r="CO7226"/>
      <c r="CP7226"/>
      <c r="CQ7226"/>
      <c r="CR7226"/>
      <c r="CS7226"/>
      <c r="CT7226"/>
      <c r="CU7226"/>
      <c r="CV7226"/>
    </row>
    <row r="7227" spans="10:100" x14ac:dyDescent="0.25">
      <c r="J7227"/>
      <c r="K7227"/>
      <c r="L7227"/>
      <c r="M7227"/>
      <c r="N7227"/>
      <c r="O7227"/>
      <c r="P7227"/>
      <c r="Q7227"/>
      <c r="R7227"/>
      <c r="S7227"/>
      <c r="T7227"/>
      <c r="U7227"/>
      <c r="V7227"/>
      <c r="W7227"/>
      <c r="X7227"/>
      <c r="Y7227"/>
      <c r="Z7227"/>
      <c r="AA7227"/>
      <c r="AB7227"/>
      <c r="AC7227"/>
      <c r="AD7227"/>
      <c r="AE7227"/>
      <c r="AF7227"/>
      <c r="AG7227"/>
      <c r="AH7227"/>
      <c r="AI7227"/>
      <c r="AJ7227"/>
      <c r="AK7227"/>
      <c r="AL7227"/>
      <c r="AM7227"/>
      <c r="AN7227"/>
      <c r="AO7227"/>
      <c r="AP7227"/>
      <c r="AQ7227"/>
      <c r="AR7227"/>
      <c r="AS7227"/>
      <c r="AT7227"/>
      <c r="AU7227"/>
      <c r="AV7227"/>
      <c r="AW7227"/>
      <c r="AX7227"/>
      <c r="AY7227"/>
      <c r="AZ7227"/>
      <c r="BA7227"/>
      <c r="BB7227"/>
      <c r="BC7227"/>
      <c r="BD7227"/>
      <c r="BE7227"/>
      <c r="BF7227"/>
      <c r="BG7227"/>
      <c r="BH7227"/>
      <c r="BI7227"/>
      <c r="BJ7227"/>
      <c r="BK7227"/>
      <c r="BL7227"/>
      <c r="BM7227"/>
      <c r="BN7227"/>
      <c r="BO7227"/>
      <c r="BP7227"/>
      <c r="BQ7227"/>
      <c r="BR7227"/>
      <c r="BS7227"/>
      <c r="BT7227"/>
      <c r="BU7227"/>
      <c r="BV7227"/>
      <c r="BW7227"/>
      <c r="BX7227"/>
      <c r="BY7227"/>
      <c r="BZ7227"/>
      <c r="CA7227"/>
      <c r="CB7227"/>
      <c r="CC7227"/>
      <c r="CD7227"/>
      <c r="CE7227"/>
      <c r="CF7227"/>
      <c r="CG7227"/>
      <c r="CH7227"/>
      <c r="CI7227"/>
      <c r="CJ7227"/>
      <c r="CK7227"/>
      <c r="CL7227"/>
      <c r="CM7227"/>
      <c r="CN7227"/>
      <c r="CO7227"/>
      <c r="CP7227"/>
      <c r="CQ7227"/>
      <c r="CR7227"/>
      <c r="CS7227"/>
      <c r="CT7227"/>
      <c r="CU7227"/>
      <c r="CV7227"/>
    </row>
    <row r="7228" spans="10:100" x14ac:dyDescent="0.25">
      <c r="J7228"/>
      <c r="K7228"/>
      <c r="L7228"/>
      <c r="M7228"/>
      <c r="N7228"/>
      <c r="O7228"/>
      <c r="P7228"/>
      <c r="Q7228"/>
      <c r="R7228"/>
      <c r="S7228"/>
      <c r="T7228"/>
      <c r="U7228"/>
      <c r="V7228"/>
      <c r="W7228"/>
      <c r="X7228"/>
      <c r="Y7228"/>
      <c r="Z7228"/>
      <c r="AA7228"/>
      <c r="AB7228"/>
      <c r="AC7228"/>
      <c r="AD7228"/>
      <c r="AE7228"/>
      <c r="AF7228"/>
      <c r="AG7228"/>
      <c r="AH7228"/>
      <c r="AI7228"/>
      <c r="AJ7228"/>
      <c r="AK7228"/>
      <c r="AL7228"/>
      <c r="AM7228"/>
      <c r="AN7228"/>
      <c r="AO7228"/>
      <c r="AP7228"/>
      <c r="AQ7228"/>
      <c r="AR7228"/>
      <c r="AS7228"/>
      <c r="AT7228"/>
      <c r="AU7228"/>
      <c r="AV7228"/>
      <c r="AW7228"/>
      <c r="AX7228"/>
      <c r="AY7228"/>
      <c r="AZ7228"/>
      <c r="BA7228"/>
      <c r="BB7228"/>
      <c r="BC7228"/>
      <c r="BD7228"/>
      <c r="BE7228"/>
      <c r="BF7228"/>
      <c r="BG7228"/>
      <c r="BH7228"/>
      <c r="BI7228"/>
      <c r="BJ7228"/>
      <c r="BK7228"/>
      <c r="BL7228"/>
      <c r="BM7228"/>
      <c r="BN7228"/>
      <c r="BO7228"/>
      <c r="BP7228"/>
      <c r="BQ7228"/>
      <c r="BR7228"/>
      <c r="BS7228"/>
      <c r="BT7228"/>
      <c r="BU7228"/>
      <c r="BV7228"/>
      <c r="BW7228"/>
      <c r="BX7228"/>
      <c r="BY7228"/>
      <c r="BZ7228"/>
      <c r="CA7228"/>
      <c r="CB7228"/>
      <c r="CC7228"/>
      <c r="CD7228"/>
      <c r="CE7228"/>
      <c r="CF7228"/>
      <c r="CG7228"/>
      <c r="CH7228"/>
      <c r="CI7228"/>
      <c r="CJ7228"/>
      <c r="CK7228"/>
      <c r="CL7228"/>
      <c r="CM7228"/>
      <c r="CN7228"/>
      <c r="CO7228"/>
      <c r="CP7228"/>
      <c r="CQ7228"/>
      <c r="CR7228"/>
      <c r="CS7228"/>
      <c r="CT7228"/>
      <c r="CU7228"/>
      <c r="CV7228"/>
    </row>
    <row r="7229" spans="10:100" x14ac:dyDescent="0.25">
      <c r="J7229"/>
      <c r="K7229"/>
      <c r="L7229"/>
      <c r="M7229"/>
      <c r="N7229"/>
      <c r="O7229"/>
      <c r="P7229"/>
      <c r="Q7229"/>
      <c r="R7229"/>
      <c r="S7229"/>
      <c r="T7229"/>
      <c r="U7229"/>
      <c r="V7229"/>
      <c r="W7229"/>
      <c r="X7229"/>
      <c r="Y7229"/>
      <c r="Z7229"/>
      <c r="AA7229"/>
      <c r="AB7229"/>
      <c r="AC7229"/>
      <c r="AD7229"/>
      <c r="AE7229"/>
      <c r="AF7229"/>
      <c r="AG7229"/>
      <c r="AH7229"/>
      <c r="AI7229"/>
      <c r="AJ7229"/>
      <c r="AK7229"/>
      <c r="AL7229"/>
      <c r="AM7229"/>
      <c r="AN7229"/>
      <c r="AO7229"/>
      <c r="AP7229"/>
      <c r="AQ7229"/>
      <c r="AR7229"/>
      <c r="AS7229"/>
      <c r="AT7229"/>
      <c r="AU7229"/>
      <c r="AV7229"/>
      <c r="AW7229"/>
      <c r="AX7229"/>
      <c r="AY7229"/>
      <c r="AZ7229"/>
      <c r="BA7229"/>
      <c r="BB7229"/>
      <c r="BC7229"/>
      <c r="BD7229"/>
      <c r="BE7229"/>
      <c r="BF7229"/>
      <c r="BG7229"/>
      <c r="BH7229"/>
      <c r="BI7229"/>
      <c r="BJ7229"/>
      <c r="BK7229"/>
      <c r="BL7229"/>
      <c r="BM7229"/>
      <c r="BN7229"/>
      <c r="BO7229"/>
      <c r="BP7229"/>
      <c r="BQ7229"/>
      <c r="BR7229"/>
      <c r="BS7229"/>
      <c r="BT7229"/>
      <c r="BU7229"/>
      <c r="BV7229"/>
      <c r="BW7229"/>
      <c r="BX7229"/>
      <c r="BY7229"/>
      <c r="BZ7229"/>
      <c r="CA7229"/>
      <c r="CB7229"/>
      <c r="CC7229"/>
      <c r="CD7229"/>
      <c r="CE7229"/>
      <c r="CF7229"/>
      <c r="CG7229"/>
      <c r="CH7229"/>
      <c r="CI7229"/>
      <c r="CJ7229"/>
      <c r="CK7229"/>
      <c r="CL7229"/>
      <c r="CM7229"/>
      <c r="CN7229"/>
      <c r="CO7229"/>
      <c r="CP7229"/>
      <c r="CQ7229"/>
      <c r="CR7229"/>
      <c r="CS7229"/>
      <c r="CT7229"/>
      <c r="CU7229"/>
      <c r="CV7229"/>
    </row>
    <row r="7230" spans="10:100" x14ac:dyDescent="0.25">
      <c r="J7230"/>
      <c r="K7230"/>
      <c r="L7230"/>
      <c r="M7230"/>
      <c r="N7230"/>
      <c r="O7230"/>
      <c r="P7230"/>
      <c r="Q7230"/>
      <c r="R7230"/>
      <c r="S7230"/>
      <c r="T7230"/>
      <c r="U7230"/>
      <c r="V7230"/>
      <c r="W7230"/>
      <c r="X7230"/>
      <c r="Y7230"/>
      <c r="Z7230"/>
      <c r="AA7230"/>
      <c r="AB7230"/>
      <c r="AC7230"/>
      <c r="AD7230"/>
      <c r="AE7230"/>
      <c r="AF7230"/>
      <c r="AG7230"/>
      <c r="AH7230"/>
      <c r="AI7230"/>
      <c r="AJ7230"/>
      <c r="AK7230"/>
      <c r="AL7230"/>
      <c r="AM7230"/>
      <c r="AN7230"/>
      <c r="AO7230"/>
      <c r="AP7230"/>
      <c r="AQ7230"/>
      <c r="AR7230"/>
      <c r="AS7230"/>
      <c r="AT7230"/>
      <c r="AU7230"/>
      <c r="AV7230"/>
      <c r="AW7230"/>
      <c r="AX7230"/>
      <c r="AY7230"/>
      <c r="AZ7230"/>
      <c r="BA7230"/>
      <c r="BB7230"/>
      <c r="BC7230"/>
      <c r="BD7230"/>
      <c r="BE7230"/>
      <c r="BF7230"/>
      <c r="BG7230"/>
      <c r="BH7230"/>
      <c r="BI7230"/>
      <c r="BJ7230"/>
      <c r="BK7230"/>
      <c r="BL7230"/>
      <c r="BM7230"/>
      <c r="BN7230"/>
      <c r="BO7230"/>
      <c r="BP7230"/>
      <c r="BQ7230"/>
      <c r="BR7230"/>
      <c r="BS7230"/>
      <c r="BT7230"/>
      <c r="BU7230"/>
      <c r="BV7230"/>
      <c r="BW7230"/>
      <c r="BX7230"/>
      <c r="BY7230"/>
      <c r="BZ7230"/>
      <c r="CA7230"/>
      <c r="CB7230"/>
      <c r="CC7230"/>
      <c r="CD7230"/>
      <c r="CE7230"/>
      <c r="CF7230"/>
      <c r="CG7230"/>
      <c r="CH7230"/>
      <c r="CI7230"/>
      <c r="CJ7230"/>
      <c r="CK7230"/>
      <c r="CL7230"/>
      <c r="CM7230"/>
      <c r="CN7230"/>
      <c r="CO7230"/>
      <c r="CP7230"/>
      <c r="CQ7230"/>
      <c r="CR7230"/>
      <c r="CS7230"/>
      <c r="CT7230"/>
      <c r="CU7230"/>
      <c r="CV7230"/>
    </row>
    <row r="7231" spans="10:100" x14ac:dyDescent="0.25">
      <c r="J7231"/>
      <c r="K7231"/>
      <c r="L7231"/>
      <c r="M7231"/>
      <c r="N7231"/>
      <c r="O7231"/>
      <c r="P7231"/>
      <c r="Q7231"/>
      <c r="R7231"/>
      <c r="S7231"/>
      <c r="T7231"/>
      <c r="U7231"/>
      <c r="V7231"/>
      <c r="W7231"/>
      <c r="X7231"/>
      <c r="Y7231"/>
      <c r="Z7231"/>
      <c r="AA7231"/>
      <c r="AB7231"/>
      <c r="AC7231"/>
      <c r="AD7231"/>
      <c r="AE7231"/>
      <c r="AF7231"/>
      <c r="AG7231"/>
      <c r="AH7231"/>
      <c r="AI7231"/>
      <c r="AJ7231"/>
      <c r="AK7231"/>
      <c r="AL7231"/>
      <c r="AM7231"/>
      <c r="AN7231"/>
      <c r="AO7231"/>
      <c r="AP7231"/>
      <c r="AQ7231"/>
      <c r="AR7231"/>
      <c r="AS7231"/>
      <c r="AT7231"/>
      <c r="AU7231"/>
      <c r="AV7231"/>
      <c r="AW7231"/>
      <c r="AX7231"/>
      <c r="AY7231"/>
      <c r="AZ7231"/>
      <c r="BA7231"/>
      <c r="BB7231"/>
      <c r="BC7231"/>
      <c r="BD7231"/>
      <c r="BE7231"/>
      <c r="BF7231"/>
      <c r="BG7231"/>
      <c r="BH7231"/>
      <c r="BI7231"/>
      <c r="BJ7231"/>
      <c r="BK7231"/>
      <c r="BL7231"/>
      <c r="BM7231"/>
      <c r="BN7231"/>
      <c r="BO7231"/>
      <c r="BP7231"/>
      <c r="BQ7231"/>
      <c r="BR7231"/>
      <c r="BS7231"/>
      <c r="BT7231"/>
      <c r="BU7231"/>
      <c r="BV7231"/>
      <c r="BW7231"/>
      <c r="BX7231"/>
      <c r="BY7231"/>
      <c r="BZ7231"/>
      <c r="CA7231"/>
      <c r="CB7231"/>
      <c r="CC7231"/>
      <c r="CD7231"/>
      <c r="CE7231"/>
      <c r="CF7231"/>
      <c r="CG7231"/>
      <c r="CH7231"/>
      <c r="CI7231"/>
      <c r="CJ7231"/>
      <c r="CK7231"/>
      <c r="CL7231"/>
      <c r="CM7231"/>
      <c r="CN7231"/>
      <c r="CO7231"/>
      <c r="CP7231"/>
      <c r="CQ7231"/>
      <c r="CR7231"/>
      <c r="CS7231"/>
      <c r="CT7231"/>
      <c r="CU7231"/>
      <c r="CV7231"/>
    </row>
    <row r="7232" spans="10:100" x14ac:dyDescent="0.25">
      <c r="J7232"/>
      <c r="K7232"/>
      <c r="L7232"/>
      <c r="M7232"/>
      <c r="N7232"/>
      <c r="O7232"/>
      <c r="P7232"/>
      <c r="Q7232"/>
      <c r="R7232"/>
      <c r="S7232"/>
      <c r="T7232"/>
      <c r="U7232"/>
      <c r="V7232"/>
      <c r="W7232"/>
      <c r="X7232"/>
      <c r="Y7232"/>
      <c r="Z7232"/>
      <c r="AA7232"/>
      <c r="AB7232"/>
      <c r="AC7232"/>
      <c r="AD7232"/>
      <c r="AE7232"/>
      <c r="AF7232"/>
      <c r="AG7232"/>
      <c r="AH7232"/>
      <c r="AI7232"/>
      <c r="AJ7232"/>
      <c r="AK7232"/>
      <c r="AL7232"/>
      <c r="AM7232"/>
      <c r="AN7232"/>
      <c r="AO7232"/>
      <c r="AP7232"/>
      <c r="AQ7232"/>
      <c r="AR7232"/>
      <c r="AS7232"/>
      <c r="AT7232"/>
      <c r="AU7232"/>
      <c r="AV7232"/>
      <c r="AW7232"/>
      <c r="AX7232"/>
      <c r="AY7232"/>
      <c r="AZ7232"/>
      <c r="BA7232"/>
      <c r="BB7232"/>
      <c r="BC7232"/>
      <c r="BD7232"/>
      <c r="BE7232"/>
      <c r="BF7232"/>
      <c r="BG7232"/>
      <c r="BH7232"/>
      <c r="BI7232"/>
      <c r="BJ7232"/>
      <c r="BK7232"/>
      <c r="BL7232"/>
      <c r="BM7232"/>
      <c r="BN7232"/>
      <c r="BO7232"/>
      <c r="BP7232"/>
      <c r="BQ7232"/>
      <c r="BR7232"/>
      <c r="BS7232"/>
      <c r="BT7232"/>
      <c r="BU7232"/>
      <c r="BV7232"/>
      <c r="BW7232"/>
      <c r="BX7232"/>
      <c r="BY7232"/>
      <c r="BZ7232"/>
      <c r="CA7232"/>
      <c r="CB7232"/>
      <c r="CC7232"/>
      <c r="CD7232"/>
      <c r="CE7232"/>
      <c r="CF7232"/>
      <c r="CG7232"/>
      <c r="CH7232"/>
      <c r="CI7232"/>
      <c r="CJ7232"/>
      <c r="CK7232"/>
      <c r="CL7232"/>
      <c r="CM7232"/>
      <c r="CN7232"/>
      <c r="CO7232"/>
      <c r="CP7232"/>
      <c r="CQ7232"/>
      <c r="CR7232"/>
      <c r="CS7232"/>
      <c r="CT7232"/>
      <c r="CU7232"/>
      <c r="CV7232"/>
    </row>
    <row r="7233" spans="10:100" x14ac:dyDescent="0.25">
      <c r="J7233"/>
      <c r="K7233"/>
      <c r="L7233"/>
      <c r="M7233"/>
      <c r="N7233"/>
      <c r="O7233"/>
      <c r="P7233"/>
      <c r="Q7233"/>
      <c r="R7233"/>
      <c r="S7233"/>
      <c r="T7233"/>
      <c r="U7233"/>
      <c r="V7233"/>
      <c r="W7233"/>
      <c r="X7233"/>
      <c r="Y7233"/>
      <c r="Z7233"/>
      <c r="AA7233"/>
      <c r="AB7233"/>
      <c r="AC7233"/>
      <c r="AD7233"/>
      <c r="AE7233"/>
      <c r="AF7233"/>
      <c r="AG7233"/>
      <c r="AH7233"/>
      <c r="AI7233"/>
      <c r="AJ7233"/>
      <c r="AK7233"/>
      <c r="AL7233"/>
      <c r="AM7233"/>
      <c r="AN7233"/>
      <c r="AO7233"/>
      <c r="AP7233"/>
      <c r="AQ7233"/>
      <c r="AR7233"/>
      <c r="AS7233"/>
      <c r="AT7233"/>
      <c r="AU7233"/>
      <c r="AV7233"/>
      <c r="AW7233"/>
      <c r="AX7233"/>
      <c r="AY7233"/>
      <c r="AZ7233"/>
      <c r="BA7233"/>
      <c r="BB7233"/>
      <c r="BC7233"/>
      <c r="BD7233"/>
      <c r="BE7233"/>
      <c r="BF7233"/>
      <c r="BG7233"/>
      <c r="BH7233"/>
      <c r="BI7233"/>
      <c r="BJ7233"/>
      <c r="BK7233"/>
      <c r="BL7233"/>
      <c r="BM7233"/>
      <c r="BN7233"/>
      <c r="BO7233"/>
      <c r="BP7233"/>
      <c r="BQ7233"/>
      <c r="BR7233"/>
      <c r="BS7233"/>
      <c r="BT7233"/>
      <c r="BU7233"/>
      <c r="BV7233"/>
      <c r="BW7233"/>
      <c r="BX7233"/>
      <c r="BY7233"/>
      <c r="BZ7233"/>
      <c r="CA7233"/>
      <c r="CB7233"/>
      <c r="CC7233"/>
      <c r="CD7233"/>
      <c r="CE7233"/>
      <c r="CF7233"/>
      <c r="CG7233"/>
      <c r="CH7233"/>
      <c r="CI7233"/>
      <c r="CJ7233"/>
      <c r="CK7233"/>
      <c r="CL7233"/>
      <c r="CM7233"/>
      <c r="CN7233"/>
      <c r="CO7233"/>
      <c r="CP7233"/>
      <c r="CQ7233"/>
      <c r="CR7233"/>
      <c r="CS7233"/>
      <c r="CT7233"/>
      <c r="CU7233"/>
      <c r="CV7233"/>
    </row>
    <row r="7234" spans="10:100" x14ac:dyDescent="0.25">
      <c r="J7234"/>
      <c r="K7234"/>
      <c r="L7234"/>
      <c r="M7234"/>
      <c r="N7234"/>
      <c r="O7234"/>
      <c r="P7234"/>
      <c r="Q7234"/>
      <c r="R7234"/>
      <c r="S7234"/>
      <c r="T7234"/>
      <c r="U7234"/>
      <c r="V7234"/>
      <c r="W7234"/>
      <c r="X7234"/>
      <c r="Y7234"/>
      <c r="Z7234"/>
      <c r="AA7234"/>
      <c r="AB7234"/>
      <c r="AC7234"/>
      <c r="AD7234"/>
      <c r="AE7234"/>
      <c r="AF7234"/>
      <c r="AG7234"/>
      <c r="AH7234"/>
      <c r="AI7234"/>
      <c r="AJ7234"/>
      <c r="AK7234"/>
      <c r="AL7234"/>
      <c r="AM7234"/>
      <c r="AN7234"/>
      <c r="AO7234"/>
      <c r="AP7234"/>
      <c r="AQ7234"/>
      <c r="AR7234"/>
      <c r="AS7234"/>
      <c r="AT7234"/>
      <c r="AU7234"/>
      <c r="AV7234"/>
      <c r="AW7234"/>
      <c r="AX7234"/>
      <c r="AY7234"/>
      <c r="AZ7234"/>
      <c r="BA7234"/>
      <c r="BB7234"/>
      <c r="BC7234"/>
      <c r="BD7234"/>
      <c r="BE7234"/>
      <c r="BF7234"/>
      <c r="BG7234"/>
      <c r="BH7234"/>
      <c r="BI7234"/>
      <c r="BJ7234"/>
      <c r="BK7234"/>
      <c r="BL7234"/>
      <c r="BM7234"/>
      <c r="BN7234"/>
      <c r="BO7234"/>
      <c r="BP7234"/>
      <c r="BQ7234"/>
      <c r="BR7234"/>
      <c r="BS7234"/>
      <c r="BT7234"/>
      <c r="BU7234"/>
      <c r="BV7234"/>
      <c r="BW7234"/>
      <c r="BX7234"/>
      <c r="BY7234"/>
      <c r="BZ7234"/>
      <c r="CA7234"/>
      <c r="CB7234"/>
      <c r="CC7234"/>
      <c r="CD7234"/>
      <c r="CE7234"/>
      <c r="CF7234"/>
      <c r="CG7234"/>
      <c r="CH7234"/>
      <c r="CI7234"/>
      <c r="CJ7234"/>
      <c r="CK7234"/>
      <c r="CL7234"/>
      <c r="CM7234"/>
      <c r="CN7234"/>
      <c r="CO7234"/>
      <c r="CP7234"/>
      <c r="CQ7234"/>
      <c r="CR7234"/>
      <c r="CS7234"/>
      <c r="CT7234"/>
      <c r="CU7234"/>
      <c r="CV7234"/>
    </row>
    <row r="7235" spans="10:100" x14ac:dyDescent="0.25">
      <c r="J7235"/>
      <c r="K7235"/>
      <c r="L7235"/>
      <c r="M7235"/>
      <c r="N7235"/>
      <c r="O7235"/>
      <c r="P7235"/>
      <c r="Q7235"/>
      <c r="R7235"/>
      <c r="S7235"/>
      <c r="T7235"/>
      <c r="U7235"/>
      <c r="V7235"/>
      <c r="W7235"/>
      <c r="X7235"/>
      <c r="Y7235"/>
      <c r="Z7235"/>
      <c r="AA7235"/>
      <c r="AB7235"/>
      <c r="AC7235"/>
      <c r="AD7235"/>
      <c r="AE7235"/>
      <c r="AF7235"/>
      <c r="AG7235"/>
      <c r="AH7235"/>
      <c r="AI7235"/>
      <c r="AJ7235"/>
      <c r="AK7235"/>
      <c r="AL7235"/>
      <c r="AM7235"/>
      <c r="AN7235"/>
      <c r="AO7235"/>
      <c r="AP7235"/>
      <c r="AQ7235"/>
      <c r="AR7235"/>
      <c r="AS7235"/>
      <c r="AT7235"/>
      <c r="AU7235"/>
      <c r="AV7235"/>
      <c r="AW7235"/>
      <c r="AX7235"/>
      <c r="AY7235"/>
      <c r="AZ7235"/>
      <c r="BA7235"/>
      <c r="BB7235"/>
      <c r="BC7235"/>
      <c r="BD7235"/>
      <c r="BE7235"/>
      <c r="BF7235"/>
      <c r="BG7235"/>
      <c r="BH7235"/>
      <c r="BI7235"/>
      <c r="BJ7235"/>
      <c r="BK7235"/>
      <c r="BL7235"/>
      <c r="BM7235"/>
      <c r="BN7235"/>
      <c r="BO7235"/>
      <c r="BP7235"/>
      <c r="BQ7235"/>
      <c r="BR7235"/>
      <c r="BS7235"/>
      <c r="BT7235"/>
      <c r="BU7235"/>
      <c r="BV7235"/>
      <c r="BW7235"/>
      <c r="BX7235"/>
      <c r="BY7235"/>
      <c r="BZ7235"/>
      <c r="CA7235"/>
      <c r="CB7235"/>
      <c r="CC7235"/>
      <c r="CD7235"/>
      <c r="CE7235"/>
      <c r="CF7235"/>
      <c r="CG7235"/>
      <c r="CH7235"/>
      <c r="CI7235"/>
      <c r="CJ7235"/>
      <c r="CK7235"/>
      <c r="CL7235"/>
      <c r="CM7235"/>
      <c r="CN7235"/>
      <c r="CO7235"/>
      <c r="CP7235"/>
      <c r="CQ7235"/>
      <c r="CR7235"/>
      <c r="CS7235"/>
      <c r="CT7235"/>
      <c r="CU7235"/>
      <c r="CV7235"/>
    </row>
    <row r="7236" spans="10:100" x14ac:dyDescent="0.25">
      <c r="J7236"/>
      <c r="K7236"/>
      <c r="L7236"/>
      <c r="M7236"/>
      <c r="N7236"/>
      <c r="O7236"/>
      <c r="P7236"/>
      <c r="Q7236"/>
      <c r="R7236"/>
      <c r="S7236"/>
      <c r="T7236"/>
      <c r="U7236"/>
      <c r="V7236"/>
      <c r="W7236"/>
      <c r="X7236"/>
      <c r="Y7236"/>
      <c r="Z7236"/>
      <c r="AA7236"/>
      <c r="AB7236"/>
      <c r="AC7236"/>
      <c r="AD7236"/>
      <c r="AE7236"/>
      <c r="AF7236"/>
      <c r="AG7236"/>
      <c r="AH7236"/>
      <c r="AI7236"/>
      <c r="AJ7236"/>
      <c r="AK7236"/>
      <c r="AL7236"/>
      <c r="AM7236"/>
      <c r="AN7236"/>
      <c r="AO7236"/>
      <c r="AP7236"/>
      <c r="AQ7236"/>
      <c r="AR7236"/>
      <c r="AS7236"/>
      <c r="AT7236"/>
      <c r="AU7236"/>
      <c r="AV7236"/>
      <c r="AW7236"/>
      <c r="AX7236"/>
      <c r="AY7236"/>
      <c r="AZ7236"/>
      <c r="BA7236"/>
      <c r="BB7236"/>
      <c r="BC7236"/>
      <c r="BD7236"/>
      <c r="BE7236"/>
      <c r="BF7236"/>
      <c r="BG7236"/>
      <c r="BH7236"/>
      <c r="BI7236"/>
      <c r="BJ7236"/>
      <c r="BK7236"/>
      <c r="BL7236"/>
      <c r="BM7236"/>
      <c r="BN7236"/>
      <c r="BO7236"/>
      <c r="BP7236"/>
      <c r="BQ7236"/>
      <c r="BR7236"/>
      <c r="BS7236"/>
      <c r="BT7236"/>
      <c r="BU7236"/>
      <c r="BV7236"/>
      <c r="BW7236"/>
      <c r="BX7236"/>
      <c r="BY7236"/>
      <c r="BZ7236"/>
      <c r="CA7236"/>
      <c r="CB7236"/>
      <c r="CC7236"/>
      <c r="CD7236"/>
      <c r="CE7236"/>
      <c r="CF7236"/>
      <c r="CG7236"/>
      <c r="CH7236"/>
      <c r="CI7236"/>
      <c r="CJ7236"/>
      <c r="CK7236"/>
      <c r="CL7236"/>
      <c r="CM7236"/>
      <c r="CN7236"/>
      <c r="CO7236"/>
      <c r="CP7236"/>
      <c r="CQ7236"/>
      <c r="CR7236"/>
      <c r="CS7236"/>
      <c r="CT7236"/>
      <c r="CU7236"/>
      <c r="CV7236"/>
    </row>
    <row r="7237" spans="10:100" x14ac:dyDescent="0.25">
      <c r="J7237"/>
      <c r="K7237"/>
      <c r="L7237"/>
      <c r="M7237"/>
      <c r="N7237"/>
      <c r="O7237"/>
      <c r="P7237"/>
      <c r="Q7237"/>
      <c r="R7237"/>
      <c r="S7237"/>
      <c r="T7237"/>
      <c r="U7237"/>
      <c r="V7237"/>
      <c r="W7237"/>
      <c r="X7237"/>
      <c r="Y7237"/>
      <c r="Z7237"/>
      <c r="AA7237"/>
      <c r="AB7237"/>
      <c r="AC7237"/>
      <c r="AD7237"/>
      <c r="AE7237"/>
      <c r="AF7237"/>
      <c r="AG7237"/>
      <c r="AH7237"/>
      <c r="AI7237"/>
      <c r="AJ7237"/>
      <c r="AK7237"/>
      <c r="AL7237"/>
      <c r="AM7237"/>
      <c r="AN7237"/>
      <c r="AO7237"/>
      <c r="AP7237"/>
      <c r="AQ7237"/>
      <c r="AR7237"/>
      <c r="AS7237"/>
      <c r="AT7237"/>
      <c r="AU7237"/>
      <c r="AV7237"/>
      <c r="AW7237"/>
      <c r="AX7237"/>
      <c r="AY7237"/>
      <c r="AZ7237"/>
      <c r="BA7237"/>
      <c r="BB7237"/>
      <c r="BC7237"/>
      <c r="BD7237"/>
      <c r="BE7237"/>
      <c r="BF7237"/>
      <c r="BG7237"/>
      <c r="BH7237"/>
      <c r="BI7237"/>
      <c r="BJ7237"/>
      <c r="BK7237"/>
      <c r="BL7237"/>
      <c r="BM7237"/>
      <c r="BN7237"/>
      <c r="BO7237"/>
      <c r="BP7237"/>
      <c r="BQ7237"/>
      <c r="BR7237"/>
      <c r="BS7237"/>
      <c r="BT7237"/>
      <c r="BU7237"/>
      <c r="BV7237"/>
      <c r="BW7237"/>
      <c r="BX7237"/>
      <c r="BY7237"/>
      <c r="BZ7237"/>
      <c r="CA7237"/>
      <c r="CB7237"/>
      <c r="CC7237"/>
      <c r="CD7237"/>
      <c r="CE7237"/>
      <c r="CF7237"/>
      <c r="CG7237"/>
      <c r="CH7237"/>
      <c r="CI7237"/>
      <c r="CJ7237"/>
      <c r="CK7237"/>
      <c r="CL7237"/>
      <c r="CM7237"/>
      <c r="CN7237"/>
      <c r="CO7237"/>
      <c r="CP7237"/>
      <c r="CQ7237"/>
      <c r="CR7237"/>
      <c r="CS7237"/>
      <c r="CT7237"/>
      <c r="CU7237"/>
      <c r="CV7237"/>
    </row>
    <row r="7238" spans="10:100" x14ac:dyDescent="0.25">
      <c r="J7238"/>
      <c r="K7238"/>
      <c r="L7238"/>
      <c r="M7238"/>
      <c r="N7238"/>
      <c r="O7238"/>
      <c r="P7238"/>
      <c r="Q7238"/>
      <c r="R7238"/>
      <c r="S7238"/>
      <c r="T7238"/>
      <c r="U7238"/>
      <c r="V7238"/>
      <c r="W7238"/>
      <c r="X7238"/>
      <c r="Y7238"/>
      <c r="Z7238"/>
      <c r="AA7238"/>
      <c r="AB7238"/>
      <c r="AC7238"/>
      <c r="AD7238"/>
      <c r="AE7238"/>
      <c r="AF7238"/>
      <c r="AG7238"/>
      <c r="AH7238"/>
      <c r="AI7238"/>
      <c r="AJ7238"/>
      <c r="AK7238"/>
      <c r="AL7238"/>
      <c r="AM7238"/>
      <c r="AN7238"/>
      <c r="AO7238"/>
      <c r="AP7238"/>
      <c r="AQ7238"/>
      <c r="AR7238"/>
      <c r="AS7238"/>
      <c r="AT7238"/>
      <c r="AU7238"/>
      <c r="AV7238"/>
      <c r="AW7238"/>
      <c r="AX7238"/>
      <c r="AY7238"/>
      <c r="AZ7238"/>
      <c r="BA7238"/>
      <c r="BB7238"/>
      <c r="BC7238"/>
      <c r="BD7238"/>
      <c r="BE7238"/>
      <c r="BF7238"/>
      <c r="BG7238"/>
      <c r="BH7238"/>
      <c r="BI7238"/>
      <c r="BJ7238"/>
      <c r="BK7238"/>
      <c r="BL7238"/>
      <c r="BM7238"/>
      <c r="BN7238"/>
      <c r="BO7238"/>
      <c r="BP7238"/>
      <c r="BQ7238"/>
      <c r="BR7238"/>
      <c r="BS7238"/>
      <c r="BT7238"/>
      <c r="BU7238"/>
      <c r="BV7238"/>
      <c r="BW7238"/>
      <c r="BX7238"/>
      <c r="BY7238"/>
      <c r="BZ7238"/>
      <c r="CA7238"/>
      <c r="CB7238"/>
      <c r="CC7238"/>
      <c r="CD7238"/>
      <c r="CE7238"/>
      <c r="CF7238"/>
      <c r="CG7238"/>
      <c r="CH7238"/>
      <c r="CI7238"/>
      <c r="CJ7238"/>
      <c r="CK7238"/>
      <c r="CL7238"/>
      <c r="CM7238"/>
      <c r="CN7238"/>
      <c r="CO7238"/>
      <c r="CP7238"/>
      <c r="CQ7238"/>
      <c r="CR7238"/>
      <c r="CS7238"/>
      <c r="CT7238"/>
      <c r="CU7238"/>
      <c r="CV7238"/>
    </row>
    <row r="7239" spans="10:100" x14ac:dyDescent="0.25">
      <c r="J7239"/>
      <c r="K7239"/>
      <c r="L7239"/>
      <c r="M7239"/>
      <c r="N7239"/>
      <c r="O7239"/>
      <c r="P7239"/>
      <c r="Q7239"/>
      <c r="R7239"/>
      <c r="S7239"/>
      <c r="T7239"/>
      <c r="U7239"/>
      <c r="V7239"/>
      <c r="W7239"/>
      <c r="X7239"/>
      <c r="Y7239"/>
      <c r="Z7239"/>
      <c r="AA7239"/>
      <c r="AB7239"/>
      <c r="AC7239"/>
      <c r="AD7239"/>
      <c r="AE7239"/>
      <c r="AF7239"/>
      <c r="AG7239"/>
      <c r="AH7239"/>
      <c r="AI7239"/>
      <c r="AJ7239"/>
      <c r="AK7239"/>
      <c r="AL7239"/>
      <c r="AM7239"/>
      <c r="AN7239"/>
      <c r="AO7239"/>
      <c r="AP7239"/>
      <c r="AQ7239"/>
      <c r="AR7239"/>
      <c r="AS7239"/>
      <c r="AT7239"/>
      <c r="AU7239"/>
      <c r="AV7239"/>
      <c r="AW7239"/>
      <c r="AX7239"/>
      <c r="AY7239"/>
      <c r="AZ7239"/>
      <c r="BA7239"/>
      <c r="BB7239"/>
      <c r="BC7239"/>
      <c r="BD7239"/>
      <c r="BE7239"/>
      <c r="BF7239"/>
      <c r="BG7239"/>
      <c r="BH7239"/>
      <c r="BI7239"/>
      <c r="BJ7239"/>
      <c r="BK7239"/>
      <c r="BL7239"/>
      <c r="BM7239"/>
      <c r="BN7239"/>
      <c r="BO7239"/>
      <c r="BP7239"/>
      <c r="BQ7239"/>
      <c r="BR7239"/>
      <c r="BS7239"/>
      <c r="BT7239"/>
      <c r="BU7239"/>
      <c r="BV7239"/>
      <c r="BW7239"/>
      <c r="BX7239"/>
      <c r="BY7239"/>
      <c r="BZ7239"/>
      <c r="CA7239"/>
      <c r="CB7239"/>
      <c r="CC7239"/>
      <c r="CD7239"/>
      <c r="CE7239"/>
      <c r="CF7239"/>
      <c r="CG7239"/>
      <c r="CH7239"/>
      <c r="CI7239"/>
      <c r="CJ7239"/>
      <c r="CK7239"/>
      <c r="CL7239"/>
      <c r="CM7239"/>
      <c r="CN7239"/>
      <c r="CO7239"/>
      <c r="CP7239"/>
      <c r="CQ7239"/>
      <c r="CR7239"/>
      <c r="CS7239"/>
      <c r="CT7239"/>
      <c r="CU7239"/>
      <c r="CV7239"/>
    </row>
    <row r="7240" spans="10:100" x14ac:dyDescent="0.25">
      <c r="J7240"/>
      <c r="K7240"/>
      <c r="L7240"/>
      <c r="M7240"/>
      <c r="N7240"/>
      <c r="O7240"/>
      <c r="P7240"/>
      <c r="Q7240"/>
      <c r="R7240"/>
      <c r="S7240"/>
      <c r="T7240"/>
      <c r="U7240"/>
      <c r="V7240"/>
      <c r="W7240"/>
      <c r="X7240"/>
      <c r="Y7240"/>
      <c r="Z7240"/>
      <c r="AA7240"/>
      <c r="AB7240"/>
      <c r="AC7240"/>
      <c r="AD7240"/>
      <c r="AE7240"/>
      <c r="AF7240"/>
      <c r="AG7240"/>
      <c r="AH7240"/>
      <c r="AI7240"/>
      <c r="AJ7240"/>
      <c r="AK7240"/>
      <c r="AL7240"/>
      <c r="AM7240"/>
      <c r="AN7240"/>
      <c r="AO7240"/>
      <c r="AP7240"/>
      <c r="AQ7240"/>
      <c r="AR7240"/>
      <c r="AS7240"/>
      <c r="AT7240"/>
      <c r="AU7240"/>
      <c r="AV7240"/>
      <c r="AW7240"/>
      <c r="AX7240"/>
      <c r="AY7240"/>
      <c r="AZ7240"/>
      <c r="BA7240"/>
      <c r="BB7240"/>
      <c r="BC7240"/>
      <c r="BD7240"/>
      <c r="BE7240"/>
      <c r="BF7240"/>
      <c r="BG7240"/>
      <c r="BH7240"/>
      <c r="BI7240"/>
      <c r="BJ7240"/>
      <c r="BK7240"/>
      <c r="BL7240"/>
      <c r="BM7240"/>
      <c r="BN7240"/>
      <c r="BO7240"/>
      <c r="BP7240"/>
      <c r="BQ7240"/>
      <c r="BR7240"/>
      <c r="BS7240"/>
      <c r="BT7240"/>
      <c r="BU7240"/>
      <c r="BV7240"/>
      <c r="BW7240"/>
      <c r="BX7240"/>
      <c r="BY7240"/>
      <c r="BZ7240"/>
      <c r="CA7240"/>
      <c r="CB7240"/>
      <c r="CC7240"/>
      <c r="CD7240"/>
      <c r="CE7240"/>
      <c r="CF7240"/>
      <c r="CG7240"/>
      <c r="CH7240"/>
      <c r="CI7240"/>
      <c r="CJ7240"/>
      <c r="CK7240"/>
      <c r="CL7240"/>
      <c r="CM7240"/>
      <c r="CN7240"/>
      <c r="CO7240"/>
      <c r="CP7240"/>
      <c r="CQ7240"/>
      <c r="CR7240"/>
      <c r="CS7240"/>
      <c r="CT7240"/>
      <c r="CU7240"/>
      <c r="CV7240"/>
    </row>
    <row r="7241" spans="10:100" x14ac:dyDescent="0.25">
      <c r="J7241"/>
      <c r="K7241"/>
      <c r="L7241"/>
      <c r="M7241"/>
      <c r="N7241"/>
      <c r="O7241"/>
      <c r="P7241"/>
      <c r="Q7241"/>
      <c r="R7241"/>
      <c r="S7241"/>
      <c r="T7241"/>
      <c r="U7241"/>
      <c r="V7241"/>
      <c r="W7241"/>
      <c r="X7241"/>
      <c r="Y7241"/>
      <c r="Z7241"/>
      <c r="AA7241"/>
      <c r="AB7241"/>
      <c r="AC7241"/>
      <c r="AD7241"/>
      <c r="AE7241"/>
      <c r="AF7241"/>
      <c r="AG7241"/>
      <c r="AH7241"/>
      <c r="AI7241"/>
      <c r="AJ7241"/>
      <c r="AK7241"/>
      <c r="AL7241"/>
      <c r="AM7241"/>
      <c r="AN7241"/>
      <c r="AO7241"/>
      <c r="AP7241"/>
      <c r="AQ7241"/>
      <c r="AR7241"/>
      <c r="AS7241"/>
      <c r="AT7241"/>
      <c r="AU7241"/>
      <c r="AV7241"/>
      <c r="AW7241"/>
      <c r="AX7241"/>
      <c r="AY7241"/>
      <c r="AZ7241"/>
      <c r="BA7241"/>
      <c r="BB7241"/>
      <c r="BC7241"/>
      <c r="BD7241"/>
      <c r="BE7241"/>
      <c r="BF7241"/>
      <c r="BG7241"/>
      <c r="BH7241"/>
      <c r="BI7241"/>
      <c r="BJ7241"/>
      <c r="BK7241"/>
      <c r="BL7241"/>
      <c r="BM7241"/>
      <c r="BN7241"/>
      <c r="BO7241"/>
      <c r="BP7241"/>
      <c r="BQ7241"/>
      <c r="BR7241"/>
      <c r="BS7241"/>
      <c r="BT7241"/>
      <c r="BU7241"/>
      <c r="BV7241"/>
      <c r="BW7241"/>
      <c r="BX7241"/>
      <c r="BY7241"/>
      <c r="BZ7241"/>
      <c r="CA7241"/>
      <c r="CB7241"/>
      <c r="CC7241"/>
      <c r="CD7241"/>
      <c r="CE7241"/>
      <c r="CF7241"/>
      <c r="CG7241"/>
      <c r="CH7241"/>
      <c r="CI7241"/>
      <c r="CJ7241"/>
      <c r="CK7241"/>
      <c r="CL7241"/>
      <c r="CM7241"/>
      <c r="CN7241"/>
      <c r="CO7241"/>
      <c r="CP7241"/>
      <c r="CQ7241"/>
      <c r="CR7241"/>
      <c r="CS7241"/>
      <c r="CT7241"/>
      <c r="CU7241"/>
      <c r="CV7241"/>
    </row>
    <row r="7242" spans="10:100" x14ac:dyDescent="0.25">
      <c r="J7242"/>
      <c r="K7242"/>
      <c r="L7242"/>
      <c r="M7242"/>
      <c r="N7242"/>
      <c r="O7242"/>
      <c r="P7242"/>
      <c r="Q7242"/>
      <c r="R7242"/>
      <c r="S7242"/>
      <c r="T7242"/>
      <c r="U7242"/>
      <c r="V7242"/>
      <c r="W7242"/>
      <c r="X7242"/>
      <c r="Y7242"/>
      <c r="Z7242"/>
      <c r="AA7242"/>
      <c r="AB7242"/>
      <c r="AC7242"/>
      <c r="AD7242"/>
      <c r="AE7242"/>
      <c r="AF7242"/>
      <c r="AG7242"/>
      <c r="AH7242"/>
      <c r="AI7242"/>
      <c r="AJ7242"/>
      <c r="AK7242"/>
      <c r="AL7242"/>
      <c r="AM7242"/>
      <c r="AN7242"/>
      <c r="AO7242"/>
      <c r="AP7242"/>
      <c r="AQ7242"/>
      <c r="AR7242"/>
      <c r="AS7242"/>
      <c r="AT7242"/>
      <c r="AU7242"/>
      <c r="AV7242"/>
      <c r="AW7242"/>
      <c r="AX7242"/>
      <c r="AY7242"/>
      <c r="AZ7242"/>
      <c r="BA7242"/>
      <c r="BB7242"/>
      <c r="BC7242"/>
      <c r="BD7242"/>
      <c r="BE7242"/>
      <c r="BF7242"/>
      <c r="BG7242"/>
      <c r="BH7242"/>
      <c r="BI7242"/>
      <c r="BJ7242"/>
      <c r="BK7242"/>
      <c r="BL7242"/>
      <c r="BM7242"/>
      <c r="BN7242"/>
      <c r="BO7242"/>
      <c r="BP7242"/>
      <c r="BQ7242"/>
      <c r="BR7242"/>
      <c r="BS7242"/>
      <c r="BT7242"/>
      <c r="BU7242"/>
      <c r="BV7242"/>
      <c r="BW7242"/>
      <c r="BX7242"/>
      <c r="BY7242"/>
      <c r="BZ7242"/>
      <c r="CA7242"/>
      <c r="CB7242"/>
      <c r="CC7242"/>
      <c r="CD7242"/>
      <c r="CE7242"/>
      <c r="CF7242"/>
      <c r="CG7242"/>
      <c r="CH7242"/>
      <c r="CI7242"/>
      <c r="CJ7242"/>
      <c r="CK7242"/>
      <c r="CL7242"/>
      <c r="CM7242"/>
      <c r="CN7242"/>
      <c r="CO7242"/>
      <c r="CP7242"/>
      <c r="CQ7242"/>
      <c r="CR7242"/>
      <c r="CS7242"/>
      <c r="CT7242"/>
      <c r="CU7242"/>
      <c r="CV7242"/>
    </row>
    <row r="7243" spans="10:100" x14ac:dyDescent="0.25">
      <c r="J7243"/>
      <c r="K7243"/>
      <c r="L7243"/>
      <c r="M7243"/>
      <c r="N7243"/>
      <c r="O7243"/>
      <c r="P7243"/>
      <c r="Q7243"/>
      <c r="R7243"/>
      <c r="S7243"/>
      <c r="T7243"/>
      <c r="U7243"/>
      <c r="V7243"/>
      <c r="W7243"/>
      <c r="X7243"/>
      <c r="Y7243"/>
      <c r="Z7243"/>
      <c r="AA7243"/>
      <c r="AB7243"/>
      <c r="AC7243"/>
      <c r="AD7243"/>
      <c r="AE7243"/>
      <c r="AF7243"/>
      <c r="AG7243"/>
      <c r="AH7243"/>
      <c r="AI7243"/>
      <c r="AJ7243"/>
      <c r="AK7243"/>
      <c r="AL7243"/>
      <c r="AM7243"/>
      <c r="AN7243"/>
      <c r="AO7243"/>
      <c r="AP7243"/>
      <c r="AQ7243"/>
      <c r="AR7243"/>
      <c r="AS7243"/>
      <c r="AT7243"/>
      <c r="AU7243"/>
      <c r="AV7243"/>
      <c r="AW7243"/>
      <c r="AX7243"/>
      <c r="AY7243"/>
      <c r="AZ7243"/>
      <c r="BA7243"/>
      <c r="BB7243"/>
      <c r="BC7243"/>
      <c r="BD7243"/>
      <c r="BE7243"/>
      <c r="BF7243"/>
      <c r="BG7243"/>
      <c r="BH7243"/>
      <c r="BI7243"/>
      <c r="BJ7243"/>
      <c r="BK7243"/>
      <c r="BL7243"/>
      <c r="BM7243"/>
      <c r="BN7243"/>
      <c r="BO7243"/>
      <c r="BP7243"/>
      <c r="BQ7243"/>
      <c r="BR7243"/>
      <c r="BS7243"/>
      <c r="BT7243"/>
      <c r="BU7243"/>
      <c r="BV7243"/>
      <c r="BW7243"/>
      <c r="BX7243"/>
      <c r="BY7243"/>
      <c r="BZ7243"/>
      <c r="CA7243"/>
      <c r="CB7243"/>
      <c r="CC7243"/>
      <c r="CD7243"/>
      <c r="CE7243"/>
      <c r="CF7243"/>
      <c r="CG7243"/>
      <c r="CH7243"/>
      <c r="CI7243"/>
      <c r="CJ7243"/>
      <c r="CK7243"/>
      <c r="CL7243"/>
      <c r="CM7243"/>
      <c r="CN7243"/>
      <c r="CO7243"/>
      <c r="CP7243"/>
      <c r="CQ7243"/>
      <c r="CR7243"/>
      <c r="CS7243"/>
      <c r="CT7243"/>
      <c r="CU7243"/>
      <c r="CV7243"/>
    </row>
    <row r="7244" spans="10:100" x14ac:dyDescent="0.25">
      <c r="J7244"/>
      <c r="K7244"/>
      <c r="L7244"/>
      <c r="M7244"/>
      <c r="N7244"/>
      <c r="O7244"/>
      <c r="P7244"/>
      <c r="Q7244"/>
      <c r="R7244"/>
      <c r="S7244"/>
      <c r="T7244"/>
      <c r="U7244"/>
      <c r="V7244"/>
      <c r="W7244"/>
      <c r="X7244"/>
      <c r="Y7244"/>
      <c r="Z7244"/>
      <c r="AA7244"/>
      <c r="AB7244"/>
      <c r="AC7244"/>
      <c r="AD7244"/>
      <c r="AE7244"/>
      <c r="AF7244"/>
      <c r="AG7244"/>
      <c r="AH7244"/>
      <c r="AI7244"/>
      <c r="AJ7244"/>
      <c r="AK7244"/>
      <c r="AL7244"/>
      <c r="AM7244"/>
      <c r="AN7244"/>
      <c r="AO7244"/>
      <c r="AP7244"/>
      <c r="AQ7244"/>
      <c r="AR7244"/>
      <c r="AS7244"/>
      <c r="AT7244"/>
      <c r="AU7244"/>
      <c r="AV7244"/>
      <c r="AW7244"/>
      <c r="AX7244"/>
      <c r="AY7244"/>
      <c r="AZ7244"/>
      <c r="BA7244"/>
      <c r="BB7244"/>
      <c r="BC7244"/>
      <c r="BD7244"/>
      <c r="BE7244"/>
      <c r="BF7244"/>
      <c r="BG7244"/>
      <c r="BH7244"/>
      <c r="BI7244"/>
      <c r="BJ7244"/>
      <c r="BK7244"/>
      <c r="BL7244"/>
      <c r="BM7244"/>
      <c r="BN7244"/>
      <c r="BO7244"/>
      <c r="BP7244"/>
      <c r="BQ7244"/>
      <c r="BR7244"/>
      <c r="BS7244"/>
      <c r="BT7244"/>
      <c r="BU7244"/>
      <c r="BV7244"/>
      <c r="BW7244"/>
      <c r="BX7244"/>
      <c r="BY7244"/>
      <c r="BZ7244"/>
      <c r="CA7244"/>
      <c r="CB7244"/>
      <c r="CC7244"/>
      <c r="CD7244"/>
      <c r="CE7244"/>
      <c r="CF7244"/>
      <c r="CG7244"/>
      <c r="CH7244"/>
      <c r="CI7244"/>
      <c r="CJ7244"/>
      <c r="CK7244"/>
      <c r="CL7244"/>
      <c r="CM7244"/>
      <c r="CN7244"/>
      <c r="CO7244"/>
      <c r="CP7244"/>
      <c r="CQ7244"/>
      <c r="CR7244"/>
      <c r="CS7244"/>
      <c r="CT7244"/>
      <c r="CU7244"/>
      <c r="CV7244"/>
    </row>
    <row r="7245" spans="10:100" x14ac:dyDescent="0.25">
      <c r="J7245"/>
      <c r="K7245"/>
      <c r="L7245"/>
      <c r="M7245"/>
      <c r="N7245"/>
      <c r="O7245"/>
      <c r="P7245"/>
      <c r="Q7245"/>
      <c r="R7245"/>
      <c r="S7245"/>
      <c r="T7245"/>
      <c r="U7245"/>
      <c r="V7245"/>
      <c r="W7245"/>
      <c r="X7245"/>
      <c r="Y7245"/>
      <c r="Z7245"/>
      <c r="AA7245"/>
      <c r="AB7245"/>
      <c r="AC7245"/>
      <c r="AD7245"/>
      <c r="AE7245"/>
      <c r="AF7245"/>
      <c r="AG7245"/>
      <c r="AH7245"/>
      <c r="AI7245"/>
      <c r="AJ7245"/>
      <c r="AK7245"/>
      <c r="AL7245"/>
      <c r="AM7245"/>
      <c r="AN7245"/>
      <c r="AO7245"/>
      <c r="AP7245"/>
      <c r="AQ7245"/>
      <c r="AR7245"/>
      <c r="AS7245"/>
      <c r="AT7245"/>
      <c r="AU7245"/>
      <c r="AV7245"/>
      <c r="AW7245"/>
      <c r="AX7245"/>
      <c r="AY7245"/>
      <c r="AZ7245"/>
      <c r="BA7245"/>
      <c r="BB7245"/>
      <c r="BC7245"/>
      <c r="BD7245"/>
      <c r="BE7245"/>
      <c r="BF7245"/>
      <c r="BG7245"/>
      <c r="BH7245"/>
      <c r="BI7245"/>
      <c r="BJ7245"/>
      <c r="BK7245"/>
      <c r="BL7245"/>
      <c r="BM7245"/>
      <c r="BN7245"/>
      <c r="BO7245"/>
      <c r="BP7245"/>
      <c r="BQ7245"/>
      <c r="BR7245"/>
      <c r="BS7245"/>
      <c r="BT7245"/>
      <c r="BU7245"/>
      <c r="BV7245"/>
      <c r="BW7245"/>
      <c r="BX7245"/>
      <c r="BY7245"/>
      <c r="BZ7245"/>
      <c r="CA7245"/>
      <c r="CB7245"/>
      <c r="CC7245"/>
      <c r="CD7245"/>
      <c r="CE7245"/>
      <c r="CF7245"/>
      <c r="CG7245"/>
      <c r="CH7245"/>
      <c r="CI7245"/>
      <c r="CJ7245"/>
      <c r="CK7245"/>
      <c r="CL7245"/>
      <c r="CM7245"/>
      <c r="CN7245"/>
      <c r="CO7245"/>
      <c r="CP7245"/>
      <c r="CQ7245"/>
      <c r="CR7245"/>
      <c r="CS7245"/>
      <c r="CT7245"/>
      <c r="CU7245"/>
      <c r="CV7245"/>
    </row>
    <row r="7246" spans="10:100" x14ac:dyDescent="0.25">
      <c r="J7246"/>
      <c r="K7246"/>
      <c r="L7246"/>
      <c r="M7246"/>
      <c r="N7246"/>
      <c r="O7246"/>
      <c r="P7246"/>
      <c r="Q7246"/>
      <c r="R7246"/>
      <c r="S7246"/>
      <c r="T7246"/>
      <c r="U7246"/>
      <c r="V7246"/>
      <c r="W7246"/>
      <c r="X7246"/>
      <c r="Y7246"/>
      <c r="Z7246"/>
      <c r="AA7246"/>
      <c r="AB7246"/>
      <c r="AC7246"/>
      <c r="AD7246"/>
      <c r="AE7246"/>
      <c r="AF7246"/>
      <c r="AG7246"/>
      <c r="AH7246"/>
      <c r="AI7246"/>
      <c r="AJ7246"/>
      <c r="AK7246"/>
      <c r="AL7246"/>
      <c r="AM7246"/>
      <c r="AN7246"/>
      <c r="AO7246"/>
      <c r="AP7246"/>
      <c r="AQ7246"/>
      <c r="AR7246"/>
      <c r="AS7246"/>
      <c r="AT7246"/>
      <c r="AU7246"/>
      <c r="AV7246"/>
      <c r="AW7246"/>
      <c r="AX7246"/>
      <c r="AY7246"/>
      <c r="AZ7246"/>
      <c r="BA7246"/>
      <c r="BB7246"/>
      <c r="BC7246"/>
      <c r="BD7246"/>
      <c r="BE7246"/>
      <c r="BF7246"/>
      <c r="BG7246"/>
      <c r="BH7246"/>
      <c r="BI7246"/>
      <c r="BJ7246"/>
      <c r="BK7246"/>
      <c r="BL7246"/>
      <c r="BM7246"/>
      <c r="BN7246"/>
      <c r="BO7246"/>
      <c r="BP7246"/>
      <c r="BQ7246"/>
      <c r="BR7246"/>
      <c r="BS7246"/>
      <c r="BT7246"/>
      <c r="BU7246"/>
      <c r="BV7246"/>
      <c r="BW7246"/>
      <c r="BX7246"/>
      <c r="BY7246"/>
      <c r="BZ7246"/>
      <c r="CA7246"/>
      <c r="CB7246"/>
      <c r="CC7246"/>
      <c r="CD7246"/>
      <c r="CE7246"/>
      <c r="CF7246"/>
      <c r="CG7246"/>
      <c r="CH7246"/>
      <c r="CI7246"/>
      <c r="CJ7246"/>
      <c r="CK7246"/>
      <c r="CL7246"/>
      <c r="CM7246"/>
      <c r="CN7246"/>
      <c r="CO7246"/>
      <c r="CP7246"/>
      <c r="CQ7246"/>
      <c r="CR7246"/>
      <c r="CS7246"/>
      <c r="CT7246"/>
      <c r="CU7246"/>
      <c r="CV7246"/>
    </row>
    <row r="7247" spans="10:100" x14ac:dyDescent="0.25">
      <c r="J7247"/>
      <c r="K7247"/>
      <c r="L7247"/>
      <c r="M7247"/>
      <c r="N7247"/>
      <c r="O7247"/>
      <c r="P7247"/>
      <c r="Q7247"/>
      <c r="R7247"/>
      <c r="S7247"/>
      <c r="T7247"/>
      <c r="U7247"/>
      <c r="V7247"/>
      <c r="W7247"/>
      <c r="X7247"/>
      <c r="Y7247"/>
      <c r="Z7247"/>
      <c r="AA7247"/>
      <c r="AB7247"/>
      <c r="AC7247"/>
      <c r="AD7247"/>
      <c r="AE7247"/>
      <c r="AF7247"/>
      <c r="AG7247"/>
      <c r="AH7247"/>
      <c r="AI7247"/>
      <c r="AJ7247"/>
      <c r="AK7247"/>
      <c r="AL7247"/>
      <c r="AM7247"/>
      <c r="AN7247"/>
      <c r="AO7247"/>
      <c r="AP7247"/>
      <c r="AQ7247"/>
      <c r="AR7247"/>
      <c r="AS7247"/>
      <c r="AT7247"/>
      <c r="AU7247"/>
      <c r="AV7247"/>
      <c r="AW7247"/>
      <c r="AX7247"/>
      <c r="AY7247"/>
      <c r="AZ7247"/>
      <c r="BA7247"/>
      <c r="BB7247"/>
      <c r="BC7247"/>
      <c r="BD7247"/>
      <c r="BE7247"/>
      <c r="BF7247"/>
      <c r="BG7247"/>
      <c r="BH7247"/>
      <c r="BI7247"/>
      <c r="BJ7247"/>
      <c r="BK7247"/>
      <c r="BL7247"/>
      <c r="BM7247"/>
      <c r="BN7247"/>
      <c r="BO7247"/>
      <c r="BP7247"/>
      <c r="BQ7247"/>
      <c r="BR7247"/>
      <c r="BS7247"/>
      <c r="BT7247"/>
      <c r="BU7247"/>
      <c r="BV7247"/>
      <c r="BW7247"/>
      <c r="BX7247"/>
      <c r="BY7247"/>
      <c r="BZ7247"/>
      <c r="CA7247"/>
      <c r="CB7247"/>
      <c r="CC7247"/>
      <c r="CD7247"/>
      <c r="CE7247"/>
      <c r="CF7247"/>
      <c r="CG7247"/>
      <c r="CH7247"/>
      <c r="CI7247"/>
      <c r="CJ7247"/>
      <c r="CK7247"/>
      <c r="CL7247"/>
      <c r="CM7247"/>
      <c r="CN7247"/>
      <c r="CO7247"/>
      <c r="CP7247"/>
      <c r="CQ7247"/>
      <c r="CR7247"/>
      <c r="CS7247"/>
      <c r="CT7247"/>
      <c r="CU7247"/>
      <c r="CV7247"/>
    </row>
    <row r="7248" spans="10:100" x14ac:dyDescent="0.25">
      <c r="J7248"/>
      <c r="K7248"/>
      <c r="L7248"/>
      <c r="M7248"/>
      <c r="N7248"/>
      <c r="O7248"/>
      <c r="P7248"/>
      <c r="Q7248"/>
      <c r="R7248"/>
      <c r="S7248"/>
      <c r="T7248"/>
      <c r="U7248"/>
      <c r="V7248"/>
      <c r="W7248"/>
      <c r="X7248"/>
      <c r="Y7248"/>
      <c r="Z7248"/>
      <c r="AA7248"/>
      <c r="AB7248"/>
      <c r="AC7248"/>
      <c r="AD7248"/>
      <c r="AE7248"/>
      <c r="AF7248"/>
      <c r="AG7248"/>
      <c r="AH7248"/>
      <c r="AI7248"/>
      <c r="AJ7248"/>
      <c r="AK7248"/>
      <c r="AL7248"/>
      <c r="AM7248"/>
      <c r="AN7248"/>
      <c r="AO7248"/>
      <c r="AP7248"/>
      <c r="AQ7248"/>
      <c r="AR7248"/>
      <c r="AS7248"/>
      <c r="AT7248"/>
      <c r="AU7248"/>
      <c r="AV7248"/>
      <c r="AW7248"/>
      <c r="AX7248"/>
      <c r="AY7248"/>
      <c r="AZ7248"/>
      <c r="BA7248"/>
      <c r="BB7248"/>
      <c r="BC7248"/>
      <c r="BD7248"/>
      <c r="BE7248"/>
      <c r="BF7248"/>
      <c r="BG7248"/>
      <c r="BH7248"/>
      <c r="BI7248"/>
      <c r="BJ7248"/>
      <c r="BK7248"/>
      <c r="BL7248"/>
      <c r="BM7248"/>
      <c r="BN7248"/>
      <c r="BO7248"/>
      <c r="BP7248"/>
      <c r="BQ7248"/>
      <c r="BR7248"/>
      <c r="BS7248"/>
      <c r="BT7248"/>
      <c r="BU7248"/>
      <c r="BV7248"/>
      <c r="BW7248"/>
      <c r="BX7248"/>
      <c r="BY7248"/>
      <c r="BZ7248"/>
      <c r="CA7248"/>
      <c r="CB7248"/>
      <c r="CC7248"/>
      <c r="CD7248"/>
      <c r="CE7248"/>
      <c r="CF7248"/>
      <c r="CG7248"/>
      <c r="CH7248"/>
      <c r="CI7248"/>
      <c r="CJ7248"/>
      <c r="CK7248"/>
      <c r="CL7248"/>
      <c r="CM7248"/>
      <c r="CN7248"/>
      <c r="CO7248"/>
      <c r="CP7248"/>
      <c r="CQ7248"/>
      <c r="CR7248"/>
      <c r="CS7248"/>
      <c r="CT7248"/>
      <c r="CU7248"/>
      <c r="CV7248"/>
    </row>
    <row r="7249" spans="10:100" x14ac:dyDescent="0.25">
      <c r="J7249"/>
      <c r="K7249"/>
      <c r="L7249"/>
      <c r="M7249"/>
      <c r="N7249"/>
      <c r="O7249"/>
      <c r="P7249"/>
      <c r="Q7249"/>
      <c r="R7249"/>
      <c r="S7249"/>
      <c r="T7249"/>
      <c r="U7249"/>
      <c r="V7249"/>
      <c r="W7249"/>
      <c r="X7249"/>
      <c r="Y7249"/>
      <c r="Z7249"/>
      <c r="AA7249"/>
      <c r="AB7249"/>
      <c r="AC7249"/>
      <c r="AD7249"/>
      <c r="AE7249"/>
      <c r="AF7249"/>
      <c r="AG7249"/>
      <c r="AH7249"/>
      <c r="AI7249"/>
      <c r="AJ7249"/>
      <c r="AK7249"/>
      <c r="AL7249"/>
      <c r="AM7249"/>
      <c r="AN7249"/>
      <c r="AO7249"/>
      <c r="AP7249"/>
      <c r="AQ7249"/>
      <c r="AR7249"/>
      <c r="AS7249"/>
      <c r="AT7249"/>
      <c r="AU7249"/>
      <c r="AV7249"/>
      <c r="AW7249"/>
      <c r="AX7249"/>
      <c r="AY7249"/>
      <c r="AZ7249"/>
      <c r="BA7249"/>
      <c r="BB7249"/>
      <c r="BC7249"/>
      <c r="BD7249"/>
      <c r="BE7249"/>
      <c r="BF7249"/>
      <c r="BG7249"/>
      <c r="BH7249"/>
      <c r="BI7249"/>
      <c r="BJ7249"/>
      <c r="BK7249"/>
      <c r="BL7249"/>
      <c r="BM7249"/>
      <c r="BN7249"/>
      <c r="BO7249"/>
      <c r="BP7249"/>
      <c r="BQ7249"/>
      <c r="BR7249"/>
      <c r="BS7249"/>
      <c r="BT7249"/>
      <c r="BU7249"/>
      <c r="BV7249"/>
      <c r="BW7249"/>
      <c r="BX7249"/>
      <c r="BY7249"/>
      <c r="BZ7249"/>
      <c r="CA7249"/>
      <c r="CB7249"/>
      <c r="CC7249"/>
      <c r="CD7249"/>
      <c r="CE7249"/>
      <c r="CF7249"/>
      <c r="CG7249"/>
      <c r="CH7249"/>
      <c r="CI7249"/>
      <c r="CJ7249"/>
      <c r="CK7249"/>
      <c r="CL7249"/>
      <c r="CM7249"/>
      <c r="CN7249"/>
      <c r="CO7249"/>
      <c r="CP7249"/>
      <c r="CQ7249"/>
      <c r="CR7249"/>
      <c r="CS7249"/>
      <c r="CT7249"/>
      <c r="CU7249"/>
      <c r="CV7249"/>
    </row>
    <row r="7250" spans="10:100" x14ac:dyDescent="0.25">
      <c r="J7250"/>
      <c r="K7250"/>
      <c r="L7250"/>
      <c r="M7250"/>
      <c r="N7250"/>
      <c r="O7250"/>
      <c r="P7250"/>
      <c r="Q7250"/>
      <c r="R7250"/>
      <c r="S7250"/>
      <c r="T7250"/>
      <c r="U7250"/>
      <c r="V7250"/>
      <c r="W7250"/>
      <c r="X7250"/>
      <c r="Y7250"/>
      <c r="Z7250"/>
      <c r="AA7250"/>
      <c r="AB7250"/>
      <c r="AC7250"/>
      <c r="AD7250"/>
      <c r="AE7250"/>
      <c r="AF7250"/>
      <c r="AG7250"/>
      <c r="AH7250"/>
      <c r="AI7250"/>
      <c r="AJ7250"/>
      <c r="AK7250"/>
      <c r="AL7250"/>
      <c r="AM7250"/>
      <c r="AN7250"/>
      <c r="AO7250"/>
      <c r="AP7250"/>
      <c r="AQ7250"/>
      <c r="AR7250"/>
      <c r="AS7250"/>
      <c r="AT7250"/>
      <c r="AU7250"/>
      <c r="AV7250"/>
      <c r="AW7250"/>
      <c r="AX7250"/>
      <c r="AY7250"/>
      <c r="AZ7250"/>
      <c r="BA7250"/>
      <c r="BB7250"/>
      <c r="BC7250"/>
      <c r="BD7250"/>
      <c r="BE7250"/>
      <c r="BF7250"/>
      <c r="BG7250"/>
      <c r="BH7250"/>
      <c r="BI7250"/>
      <c r="BJ7250"/>
      <c r="BK7250"/>
      <c r="BL7250"/>
      <c r="BM7250"/>
      <c r="BN7250"/>
      <c r="BO7250"/>
      <c r="BP7250"/>
      <c r="BQ7250"/>
      <c r="BR7250"/>
      <c r="BS7250"/>
      <c r="BT7250"/>
      <c r="BU7250"/>
      <c r="BV7250"/>
      <c r="BW7250"/>
      <c r="BX7250"/>
      <c r="BY7250"/>
      <c r="BZ7250"/>
      <c r="CA7250"/>
      <c r="CB7250"/>
      <c r="CC7250"/>
      <c r="CD7250"/>
      <c r="CE7250"/>
      <c r="CF7250"/>
      <c r="CG7250"/>
      <c r="CH7250"/>
      <c r="CI7250"/>
      <c r="CJ7250"/>
      <c r="CK7250"/>
      <c r="CL7250"/>
      <c r="CM7250"/>
      <c r="CN7250"/>
      <c r="CO7250"/>
      <c r="CP7250"/>
      <c r="CQ7250"/>
      <c r="CR7250"/>
      <c r="CS7250"/>
      <c r="CT7250"/>
      <c r="CU7250"/>
      <c r="CV7250"/>
    </row>
    <row r="7251" spans="10:100" x14ac:dyDescent="0.25">
      <c r="J7251"/>
      <c r="K7251"/>
      <c r="L7251"/>
      <c r="M7251"/>
      <c r="N7251"/>
      <c r="O7251"/>
      <c r="P7251"/>
      <c r="Q7251"/>
      <c r="R7251"/>
      <c r="S7251"/>
      <c r="T7251"/>
      <c r="U7251"/>
      <c r="V7251"/>
      <c r="W7251"/>
      <c r="X7251"/>
      <c r="Y7251"/>
      <c r="Z7251"/>
      <c r="AA7251"/>
      <c r="AB7251"/>
      <c r="AC7251"/>
      <c r="AD7251"/>
      <c r="AE7251"/>
      <c r="AF7251"/>
      <c r="AG7251"/>
      <c r="AH7251"/>
      <c r="AI7251"/>
      <c r="AJ7251"/>
      <c r="AK7251"/>
      <c r="AL7251"/>
      <c r="AM7251"/>
      <c r="AN7251"/>
      <c r="AO7251"/>
      <c r="AP7251"/>
      <c r="AQ7251"/>
      <c r="AR7251"/>
      <c r="AS7251"/>
      <c r="AT7251"/>
      <c r="AU7251"/>
      <c r="AV7251"/>
      <c r="AW7251"/>
      <c r="AX7251"/>
      <c r="AY7251"/>
      <c r="AZ7251"/>
      <c r="BA7251"/>
      <c r="BB7251"/>
      <c r="BC7251"/>
      <c r="BD7251"/>
      <c r="BE7251"/>
      <c r="BF7251"/>
      <c r="BG7251"/>
      <c r="BH7251"/>
      <c r="BI7251"/>
      <c r="BJ7251"/>
      <c r="BK7251"/>
      <c r="BL7251"/>
      <c r="BM7251"/>
      <c r="BN7251"/>
      <c r="BO7251"/>
      <c r="BP7251"/>
      <c r="BQ7251"/>
      <c r="BR7251"/>
      <c r="BS7251"/>
      <c r="BT7251"/>
      <c r="BU7251"/>
      <c r="BV7251"/>
      <c r="BW7251"/>
      <c r="BX7251"/>
      <c r="BY7251"/>
      <c r="BZ7251"/>
      <c r="CA7251"/>
      <c r="CB7251"/>
      <c r="CC7251"/>
      <c r="CD7251"/>
      <c r="CE7251"/>
      <c r="CF7251"/>
      <c r="CG7251"/>
      <c r="CH7251"/>
      <c r="CI7251"/>
      <c r="CJ7251"/>
      <c r="CK7251"/>
      <c r="CL7251"/>
      <c r="CM7251"/>
      <c r="CN7251"/>
      <c r="CO7251"/>
      <c r="CP7251"/>
      <c r="CQ7251"/>
      <c r="CR7251"/>
      <c r="CS7251"/>
      <c r="CT7251"/>
      <c r="CU7251"/>
      <c r="CV7251"/>
    </row>
    <row r="7252" spans="10:100" x14ac:dyDescent="0.25">
      <c r="J7252"/>
      <c r="K7252"/>
      <c r="L7252"/>
      <c r="M7252"/>
      <c r="N7252"/>
      <c r="O7252"/>
      <c r="P7252"/>
      <c r="Q7252"/>
      <c r="R7252"/>
      <c r="S7252"/>
      <c r="T7252"/>
      <c r="U7252"/>
      <c r="V7252"/>
      <c r="W7252"/>
      <c r="X7252"/>
      <c r="Y7252"/>
      <c r="Z7252"/>
      <c r="AA7252"/>
      <c r="AB7252"/>
      <c r="AC7252"/>
      <c r="AD7252"/>
      <c r="AE7252"/>
      <c r="AF7252"/>
      <c r="AG7252"/>
      <c r="AH7252"/>
      <c r="AI7252"/>
      <c r="AJ7252"/>
      <c r="AK7252"/>
      <c r="AL7252"/>
      <c r="AM7252"/>
      <c r="AN7252"/>
      <c r="AO7252"/>
      <c r="AP7252"/>
      <c r="AQ7252"/>
      <c r="AR7252"/>
      <c r="AS7252"/>
      <c r="AT7252"/>
      <c r="AU7252"/>
      <c r="AV7252"/>
      <c r="AW7252"/>
      <c r="AX7252"/>
      <c r="AY7252"/>
      <c r="AZ7252"/>
      <c r="BA7252"/>
      <c r="BB7252"/>
      <c r="BC7252"/>
      <c r="BD7252"/>
      <c r="BE7252"/>
      <c r="BF7252"/>
      <c r="BG7252"/>
      <c r="BH7252"/>
      <c r="BI7252"/>
      <c r="BJ7252"/>
      <c r="BK7252"/>
      <c r="BL7252"/>
      <c r="BM7252"/>
      <c r="BN7252"/>
      <c r="BO7252"/>
      <c r="BP7252"/>
      <c r="BQ7252"/>
      <c r="BR7252"/>
      <c r="BS7252"/>
      <c r="BT7252"/>
      <c r="BU7252"/>
      <c r="BV7252"/>
      <c r="BW7252"/>
      <c r="BX7252"/>
      <c r="BY7252"/>
      <c r="BZ7252"/>
      <c r="CA7252"/>
      <c r="CB7252"/>
      <c r="CC7252"/>
      <c r="CD7252"/>
      <c r="CE7252"/>
      <c r="CF7252"/>
      <c r="CG7252"/>
      <c r="CH7252"/>
      <c r="CI7252"/>
      <c r="CJ7252"/>
      <c r="CK7252"/>
      <c r="CL7252"/>
      <c r="CM7252"/>
      <c r="CN7252"/>
      <c r="CO7252"/>
      <c r="CP7252"/>
      <c r="CQ7252"/>
      <c r="CR7252"/>
      <c r="CS7252"/>
      <c r="CT7252"/>
      <c r="CU7252"/>
      <c r="CV7252"/>
    </row>
    <row r="7253" spans="10:100" x14ac:dyDescent="0.25">
      <c r="J7253"/>
      <c r="K7253"/>
      <c r="L7253"/>
      <c r="M7253"/>
      <c r="N7253"/>
      <c r="O7253"/>
      <c r="P7253"/>
      <c r="Q7253"/>
      <c r="R7253"/>
      <c r="S7253"/>
      <c r="T7253"/>
      <c r="U7253"/>
      <c r="V7253"/>
      <c r="W7253"/>
      <c r="X7253"/>
      <c r="Y7253"/>
      <c r="Z7253"/>
      <c r="AA7253"/>
      <c r="AB7253"/>
      <c r="AC7253"/>
      <c r="AD7253"/>
      <c r="AE7253"/>
      <c r="AF7253"/>
      <c r="AG7253"/>
      <c r="AH7253"/>
      <c r="AI7253"/>
      <c r="AJ7253"/>
      <c r="AK7253"/>
      <c r="AL7253"/>
      <c r="AM7253"/>
      <c r="AN7253"/>
      <c r="AO7253"/>
      <c r="AP7253"/>
      <c r="AQ7253"/>
      <c r="AR7253"/>
      <c r="AS7253"/>
      <c r="AT7253"/>
      <c r="AU7253"/>
      <c r="AV7253"/>
      <c r="AW7253"/>
      <c r="AX7253"/>
      <c r="AY7253"/>
      <c r="AZ7253"/>
      <c r="BA7253"/>
      <c r="BB7253"/>
      <c r="BC7253"/>
      <c r="BD7253"/>
      <c r="BE7253"/>
      <c r="BF7253"/>
      <c r="BG7253"/>
      <c r="BH7253"/>
      <c r="BI7253"/>
      <c r="BJ7253"/>
      <c r="BK7253"/>
      <c r="BL7253"/>
      <c r="BM7253"/>
      <c r="BN7253"/>
      <c r="BO7253"/>
      <c r="BP7253"/>
      <c r="BQ7253"/>
      <c r="BR7253"/>
      <c r="BS7253"/>
      <c r="BT7253"/>
      <c r="BU7253"/>
      <c r="BV7253"/>
      <c r="BW7253"/>
      <c r="BX7253"/>
      <c r="BY7253"/>
      <c r="BZ7253"/>
      <c r="CA7253"/>
      <c r="CB7253"/>
      <c r="CC7253"/>
      <c r="CD7253"/>
      <c r="CE7253"/>
      <c r="CF7253"/>
      <c r="CG7253"/>
      <c r="CH7253"/>
      <c r="CI7253"/>
      <c r="CJ7253"/>
      <c r="CK7253"/>
      <c r="CL7253"/>
      <c r="CM7253"/>
      <c r="CN7253"/>
      <c r="CO7253"/>
      <c r="CP7253"/>
      <c r="CQ7253"/>
      <c r="CR7253"/>
      <c r="CS7253"/>
      <c r="CT7253"/>
      <c r="CU7253"/>
      <c r="CV7253"/>
    </row>
    <row r="7254" spans="10:100" x14ac:dyDescent="0.25">
      <c r="J7254"/>
      <c r="K7254"/>
      <c r="L7254"/>
      <c r="M7254"/>
      <c r="N7254"/>
      <c r="O7254"/>
      <c r="P7254"/>
      <c r="Q7254"/>
      <c r="R7254"/>
      <c r="S7254"/>
      <c r="T7254"/>
      <c r="U7254"/>
      <c r="V7254"/>
      <c r="W7254"/>
      <c r="X7254"/>
      <c r="Y7254"/>
      <c r="Z7254"/>
      <c r="AA7254"/>
      <c r="AB7254"/>
      <c r="AC7254"/>
      <c r="AD7254"/>
      <c r="AE7254"/>
      <c r="AF7254"/>
      <c r="AG7254"/>
      <c r="AH7254"/>
      <c r="AI7254"/>
      <c r="AJ7254"/>
      <c r="AK7254"/>
      <c r="AL7254"/>
      <c r="AM7254"/>
      <c r="AN7254"/>
      <c r="AO7254"/>
      <c r="AP7254"/>
      <c r="AQ7254"/>
      <c r="AR7254"/>
      <c r="AS7254"/>
      <c r="AT7254"/>
      <c r="AU7254"/>
      <c r="AV7254"/>
      <c r="AW7254"/>
      <c r="AX7254"/>
      <c r="AY7254"/>
      <c r="AZ7254"/>
      <c r="BA7254"/>
      <c r="BB7254"/>
      <c r="BC7254"/>
      <c r="BD7254"/>
      <c r="BE7254"/>
      <c r="BF7254"/>
      <c r="BG7254"/>
      <c r="BH7254"/>
      <c r="BI7254"/>
      <c r="BJ7254"/>
      <c r="BK7254"/>
      <c r="BL7254"/>
      <c r="BM7254"/>
      <c r="BN7254"/>
      <c r="BO7254"/>
      <c r="BP7254"/>
      <c r="BQ7254"/>
      <c r="BR7254"/>
      <c r="BS7254"/>
      <c r="BT7254"/>
      <c r="BU7254"/>
      <c r="BV7254"/>
      <c r="BW7254"/>
      <c r="BX7254"/>
      <c r="BY7254"/>
      <c r="BZ7254"/>
      <c r="CA7254"/>
      <c r="CB7254"/>
      <c r="CC7254"/>
      <c r="CD7254"/>
      <c r="CE7254"/>
      <c r="CF7254"/>
      <c r="CG7254"/>
      <c r="CH7254"/>
      <c r="CI7254"/>
      <c r="CJ7254"/>
      <c r="CK7254"/>
      <c r="CL7254"/>
      <c r="CM7254"/>
      <c r="CN7254"/>
      <c r="CO7254"/>
      <c r="CP7254"/>
      <c r="CQ7254"/>
      <c r="CR7254"/>
      <c r="CS7254"/>
      <c r="CT7254"/>
      <c r="CU7254"/>
      <c r="CV7254"/>
    </row>
    <row r="7255" spans="10:100" x14ac:dyDescent="0.25">
      <c r="J7255"/>
      <c r="K7255"/>
      <c r="L7255"/>
      <c r="M7255"/>
      <c r="N7255"/>
      <c r="O7255"/>
      <c r="P7255"/>
      <c r="Q7255"/>
      <c r="R7255"/>
      <c r="S7255"/>
      <c r="T7255"/>
      <c r="U7255"/>
      <c r="V7255"/>
      <c r="W7255"/>
      <c r="X7255"/>
      <c r="Y7255"/>
      <c r="Z7255"/>
      <c r="AA7255"/>
      <c r="AB7255"/>
      <c r="AC7255"/>
      <c r="AD7255"/>
      <c r="AE7255"/>
      <c r="AF7255"/>
      <c r="AG7255"/>
      <c r="AH7255"/>
      <c r="AI7255"/>
      <c r="AJ7255"/>
      <c r="AK7255"/>
      <c r="AL7255"/>
      <c r="AM7255"/>
      <c r="AN7255"/>
      <c r="AO7255"/>
      <c r="AP7255"/>
      <c r="AQ7255"/>
      <c r="AR7255"/>
      <c r="AS7255"/>
      <c r="AT7255"/>
      <c r="AU7255"/>
      <c r="AV7255"/>
      <c r="AW7255"/>
      <c r="AX7255"/>
      <c r="AY7255"/>
      <c r="AZ7255"/>
      <c r="BA7255"/>
      <c r="BB7255"/>
      <c r="BC7255"/>
      <c r="BD7255"/>
      <c r="BE7255"/>
      <c r="BF7255"/>
      <c r="BG7255"/>
      <c r="BH7255"/>
      <c r="BI7255"/>
      <c r="BJ7255"/>
      <c r="BK7255"/>
      <c r="BL7255"/>
      <c r="BM7255"/>
      <c r="BN7255"/>
      <c r="BO7255"/>
      <c r="BP7255"/>
      <c r="BQ7255"/>
      <c r="BR7255"/>
      <c r="BS7255"/>
      <c r="BT7255"/>
      <c r="BU7255"/>
      <c r="BV7255"/>
      <c r="BW7255"/>
      <c r="BX7255"/>
      <c r="BY7255"/>
      <c r="BZ7255"/>
      <c r="CA7255"/>
      <c r="CB7255"/>
      <c r="CC7255"/>
      <c r="CD7255"/>
      <c r="CE7255"/>
      <c r="CF7255"/>
      <c r="CG7255"/>
      <c r="CH7255"/>
      <c r="CI7255"/>
      <c r="CJ7255"/>
      <c r="CK7255"/>
      <c r="CL7255"/>
      <c r="CM7255"/>
      <c r="CN7255"/>
      <c r="CO7255"/>
      <c r="CP7255"/>
      <c r="CQ7255"/>
      <c r="CR7255"/>
      <c r="CS7255"/>
      <c r="CT7255"/>
      <c r="CU7255"/>
      <c r="CV7255"/>
    </row>
    <row r="7256" spans="10:100" x14ac:dyDescent="0.25">
      <c r="J7256"/>
      <c r="K7256"/>
      <c r="L7256"/>
      <c r="M7256"/>
      <c r="N7256"/>
      <c r="O7256"/>
      <c r="P7256"/>
      <c r="Q7256"/>
      <c r="R7256"/>
      <c r="S7256"/>
      <c r="T7256"/>
      <c r="U7256"/>
      <c r="V7256"/>
      <c r="W7256"/>
      <c r="X7256"/>
      <c r="Y7256"/>
      <c r="Z7256"/>
      <c r="AA7256"/>
      <c r="AB7256"/>
      <c r="AC7256"/>
      <c r="AD7256"/>
      <c r="AE7256"/>
      <c r="AF7256"/>
      <c r="AG7256"/>
      <c r="AH7256"/>
      <c r="AI7256"/>
      <c r="AJ7256"/>
      <c r="AK7256"/>
      <c r="AL7256"/>
      <c r="AM7256"/>
      <c r="AN7256"/>
      <c r="AO7256"/>
      <c r="AP7256"/>
      <c r="AQ7256"/>
      <c r="AR7256"/>
      <c r="AS7256"/>
      <c r="AT7256"/>
      <c r="AU7256"/>
      <c r="AV7256"/>
      <c r="AW7256"/>
      <c r="AX7256"/>
      <c r="AY7256"/>
      <c r="AZ7256"/>
      <c r="BA7256"/>
      <c r="BB7256"/>
      <c r="BC7256"/>
      <c r="BD7256"/>
      <c r="BE7256"/>
      <c r="BF7256"/>
      <c r="BG7256"/>
      <c r="BH7256"/>
      <c r="BI7256"/>
      <c r="BJ7256"/>
      <c r="BK7256"/>
      <c r="BL7256"/>
      <c r="BM7256"/>
      <c r="BN7256"/>
      <c r="BO7256"/>
      <c r="BP7256"/>
      <c r="BQ7256"/>
      <c r="BR7256"/>
      <c r="BS7256"/>
      <c r="BT7256"/>
      <c r="BU7256"/>
      <c r="BV7256"/>
      <c r="BW7256"/>
      <c r="BX7256"/>
      <c r="BY7256"/>
      <c r="BZ7256"/>
      <c r="CA7256"/>
      <c r="CB7256"/>
      <c r="CC7256"/>
      <c r="CD7256"/>
      <c r="CE7256"/>
      <c r="CF7256"/>
      <c r="CG7256"/>
      <c r="CH7256"/>
      <c r="CI7256"/>
      <c r="CJ7256"/>
      <c r="CK7256"/>
      <c r="CL7256"/>
      <c r="CM7256"/>
      <c r="CN7256"/>
      <c r="CO7256"/>
      <c r="CP7256"/>
      <c r="CQ7256"/>
      <c r="CR7256"/>
      <c r="CS7256"/>
      <c r="CT7256"/>
      <c r="CU7256"/>
      <c r="CV7256"/>
    </row>
    <row r="7257" spans="10:100" x14ac:dyDescent="0.25">
      <c r="J7257"/>
      <c r="K7257"/>
      <c r="L7257"/>
      <c r="M7257"/>
      <c r="N7257"/>
      <c r="O7257"/>
      <c r="P7257"/>
      <c r="Q7257"/>
      <c r="R7257"/>
      <c r="S7257"/>
      <c r="T7257"/>
      <c r="U7257"/>
      <c r="V7257"/>
      <c r="W7257"/>
      <c r="X7257"/>
      <c r="Y7257"/>
      <c r="Z7257"/>
      <c r="AA7257"/>
      <c r="AB7257"/>
      <c r="AC7257"/>
      <c r="AD7257"/>
      <c r="AE7257"/>
      <c r="AF7257"/>
      <c r="AG7257"/>
      <c r="AH7257"/>
      <c r="AI7257"/>
      <c r="AJ7257"/>
      <c r="AK7257"/>
      <c r="AL7257"/>
      <c r="AM7257"/>
      <c r="AN7257"/>
      <c r="AO7257"/>
      <c r="AP7257"/>
      <c r="AQ7257"/>
      <c r="AR7257"/>
      <c r="AS7257"/>
      <c r="AT7257"/>
      <c r="AU7257"/>
      <c r="AV7257"/>
      <c r="AW7257"/>
      <c r="AX7257"/>
      <c r="AY7257"/>
      <c r="AZ7257"/>
      <c r="BA7257"/>
      <c r="BB7257"/>
      <c r="BC7257"/>
      <c r="BD7257"/>
      <c r="BE7257"/>
      <c r="BF7257"/>
      <c r="BG7257"/>
      <c r="BH7257"/>
      <c r="BI7257"/>
      <c r="BJ7257"/>
      <c r="BK7257"/>
      <c r="BL7257"/>
      <c r="BM7257"/>
      <c r="BN7257"/>
      <c r="BO7257"/>
      <c r="BP7257"/>
      <c r="BQ7257"/>
      <c r="BR7257"/>
      <c r="BS7257"/>
      <c r="BT7257"/>
      <c r="BU7257"/>
      <c r="BV7257"/>
      <c r="BW7257"/>
      <c r="BX7257"/>
      <c r="BY7257"/>
      <c r="BZ7257"/>
      <c r="CA7257"/>
      <c r="CB7257"/>
      <c r="CC7257"/>
      <c r="CD7257"/>
      <c r="CE7257"/>
      <c r="CF7257"/>
      <c r="CG7257"/>
      <c r="CH7257"/>
      <c r="CI7257"/>
      <c r="CJ7257"/>
      <c r="CK7257"/>
      <c r="CL7257"/>
      <c r="CM7257"/>
      <c r="CN7257"/>
      <c r="CO7257"/>
      <c r="CP7257"/>
      <c r="CQ7257"/>
      <c r="CR7257"/>
      <c r="CS7257"/>
      <c r="CT7257"/>
      <c r="CU7257"/>
      <c r="CV7257"/>
    </row>
    <row r="7258" spans="10:100" x14ac:dyDescent="0.25">
      <c r="J7258"/>
      <c r="K7258"/>
      <c r="L7258"/>
      <c r="M7258"/>
      <c r="N7258"/>
      <c r="O7258"/>
      <c r="P7258"/>
      <c r="Q7258"/>
      <c r="R7258"/>
      <c r="S7258"/>
      <c r="T7258"/>
      <c r="U7258"/>
      <c r="V7258"/>
      <c r="W7258"/>
      <c r="X7258"/>
      <c r="Y7258"/>
      <c r="Z7258"/>
      <c r="AA7258"/>
      <c r="AB7258"/>
      <c r="AC7258"/>
      <c r="AD7258"/>
      <c r="AE7258"/>
      <c r="AF7258"/>
      <c r="AG7258"/>
      <c r="AH7258"/>
      <c r="AI7258"/>
      <c r="AJ7258"/>
      <c r="AK7258"/>
      <c r="AL7258"/>
      <c r="AM7258"/>
      <c r="AN7258"/>
      <c r="AO7258"/>
      <c r="AP7258"/>
      <c r="AQ7258"/>
      <c r="AR7258"/>
      <c r="AS7258"/>
      <c r="AT7258"/>
      <c r="AU7258"/>
      <c r="AV7258"/>
      <c r="AW7258"/>
      <c r="AX7258"/>
      <c r="AY7258"/>
      <c r="AZ7258"/>
      <c r="BA7258"/>
      <c r="BB7258"/>
      <c r="BC7258"/>
      <c r="BD7258"/>
      <c r="BE7258"/>
      <c r="BF7258"/>
      <c r="BG7258"/>
      <c r="BH7258"/>
      <c r="BI7258"/>
      <c r="BJ7258"/>
      <c r="BK7258"/>
      <c r="BL7258"/>
      <c r="BM7258"/>
      <c r="BN7258"/>
      <c r="BO7258"/>
      <c r="BP7258"/>
      <c r="BQ7258"/>
      <c r="BR7258"/>
      <c r="BS7258"/>
      <c r="BT7258"/>
      <c r="BU7258"/>
      <c r="BV7258"/>
      <c r="BW7258"/>
      <c r="BX7258"/>
      <c r="BY7258"/>
      <c r="BZ7258"/>
      <c r="CA7258"/>
      <c r="CB7258"/>
      <c r="CC7258"/>
      <c r="CD7258"/>
      <c r="CE7258"/>
      <c r="CF7258"/>
      <c r="CG7258"/>
      <c r="CH7258"/>
      <c r="CI7258"/>
      <c r="CJ7258"/>
      <c r="CK7258"/>
      <c r="CL7258"/>
      <c r="CM7258"/>
      <c r="CN7258"/>
      <c r="CO7258"/>
      <c r="CP7258"/>
      <c r="CQ7258"/>
      <c r="CR7258"/>
      <c r="CS7258"/>
      <c r="CT7258"/>
      <c r="CU7258"/>
      <c r="CV7258"/>
    </row>
    <row r="7259" spans="10:100" x14ac:dyDescent="0.25">
      <c r="J7259"/>
      <c r="K7259"/>
      <c r="L7259"/>
      <c r="M7259"/>
      <c r="N7259"/>
      <c r="O7259"/>
      <c r="P7259"/>
      <c r="Q7259"/>
      <c r="R7259"/>
      <c r="S7259"/>
      <c r="T7259"/>
      <c r="U7259"/>
      <c r="V7259"/>
      <c r="W7259"/>
      <c r="X7259"/>
      <c r="Y7259"/>
      <c r="Z7259"/>
      <c r="AA7259"/>
      <c r="AB7259"/>
      <c r="AC7259"/>
      <c r="AD7259"/>
      <c r="AE7259"/>
      <c r="AF7259"/>
      <c r="AG7259"/>
      <c r="AH7259"/>
      <c r="AI7259"/>
      <c r="AJ7259"/>
      <c r="AK7259"/>
      <c r="AL7259"/>
      <c r="AM7259"/>
      <c r="AN7259"/>
      <c r="AO7259"/>
      <c r="AP7259"/>
      <c r="AQ7259"/>
      <c r="AR7259"/>
      <c r="AS7259"/>
      <c r="AT7259"/>
      <c r="AU7259"/>
      <c r="AV7259"/>
      <c r="AW7259"/>
      <c r="AX7259"/>
      <c r="AY7259"/>
      <c r="AZ7259"/>
      <c r="BA7259"/>
      <c r="BB7259"/>
      <c r="BC7259"/>
      <c r="BD7259"/>
      <c r="BE7259"/>
      <c r="BF7259"/>
      <c r="BG7259"/>
      <c r="BH7259"/>
      <c r="BI7259"/>
      <c r="BJ7259"/>
      <c r="BK7259"/>
      <c r="BL7259"/>
      <c r="BM7259"/>
      <c r="BN7259"/>
      <c r="BO7259"/>
      <c r="BP7259"/>
      <c r="BQ7259"/>
      <c r="BR7259"/>
      <c r="BS7259"/>
      <c r="BT7259"/>
      <c r="BU7259"/>
      <c r="BV7259"/>
      <c r="BW7259"/>
      <c r="BX7259"/>
      <c r="BY7259"/>
      <c r="BZ7259"/>
      <c r="CA7259"/>
      <c r="CB7259"/>
      <c r="CC7259"/>
      <c r="CD7259"/>
      <c r="CE7259"/>
      <c r="CF7259"/>
      <c r="CG7259"/>
      <c r="CH7259"/>
      <c r="CI7259"/>
      <c r="CJ7259"/>
      <c r="CK7259"/>
      <c r="CL7259"/>
      <c r="CM7259"/>
      <c r="CN7259"/>
      <c r="CO7259"/>
      <c r="CP7259"/>
      <c r="CQ7259"/>
      <c r="CR7259"/>
      <c r="CS7259"/>
      <c r="CT7259"/>
      <c r="CU7259"/>
      <c r="CV7259"/>
    </row>
    <row r="7260" spans="10:100" x14ac:dyDescent="0.25">
      <c r="J7260"/>
      <c r="K7260"/>
      <c r="L7260"/>
      <c r="M7260"/>
      <c r="N7260"/>
      <c r="O7260"/>
      <c r="P7260"/>
      <c r="Q7260"/>
      <c r="R7260"/>
      <c r="S7260"/>
      <c r="T7260"/>
      <c r="U7260"/>
      <c r="V7260"/>
      <c r="W7260"/>
      <c r="X7260"/>
      <c r="Y7260"/>
      <c r="Z7260"/>
      <c r="AA7260"/>
      <c r="AB7260"/>
      <c r="AC7260"/>
      <c r="AD7260"/>
      <c r="AE7260"/>
      <c r="AF7260"/>
      <c r="AG7260"/>
      <c r="AH7260"/>
      <c r="AI7260"/>
      <c r="AJ7260"/>
      <c r="AK7260"/>
      <c r="AL7260"/>
      <c r="AM7260"/>
      <c r="AN7260"/>
      <c r="AO7260"/>
      <c r="AP7260"/>
      <c r="AQ7260"/>
      <c r="AR7260"/>
      <c r="AS7260"/>
      <c r="AT7260"/>
      <c r="AU7260"/>
      <c r="AV7260"/>
      <c r="AW7260"/>
      <c r="AX7260"/>
      <c r="AY7260"/>
      <c r="AZ7260"/>
      <c r="BA7260"/>
      <c r="BB7260"/>
      <c r="BC7260"/>
      <c r="BD7260"/>
      <c r="BE7260"/>
      <c r="BF7260"/>
      <c r="BG7260"/>
      <c r="BH7260"/>
      <c r="BI7260"/>
      <c r="BJ7260"/>
      <c r="BK7260"/>
      <c r="BL7260"/>
      <c r="BM7260"/>
      <c r="BN7260"/>
      <c r="BO7260"/>
      <c r="BP7260"/>
      <c r="BQ7260"/>
      <c r="BR7260"/>
      <c r="BS7260"/>
      <c r="BT7260"/>
      <c r="BU7260"/>
      <c r="BV7260"/>
      <c r="BW7260"/>
      <c r="BX7260"/>
      <c r="BY7260"/>
      <c r="BZ7260"/>
      <c r="CA7260"/>
      <c r="CB7260"/>
      <c r="CC7260"/>
      <c r="CD7260"/>
      <c r="CE7260"/>
      <c r="CF7260"/>
      <c r="CG7260"/>
      <c r="CH7260"/>
      <c r="CI7260"/>
      <c r="CJ7260"/>
      <c r="CK7260"/>
      <c r="CL7260"/>
      <c r="CM7260"/>
      <c r="CN7260"/>
      <c r="CO7260"/>
      <c r="CP7260"/>
      <c r="CQ7260"/>
      <c r="CR7260"/>
      <c r="CS7260"/>
      <c r="CT7260"/>
      <c r="CU7260"/>
      <c r="CV7260"/>
    </row>
    <row r="7261" spans="10:100" x14ac:dyDescent="0.25">
      <c r="J7261"/>
      <c r="K7261"/>
      <c r="L7261"/>
      <c r="M7261"/>
      <c r="N7261"/>
      <c r="O7261"/>
      <c r="P7261"/>
      <c r="Q7261"/>
      <c r="R7261"/>
      <c r="S7261"/>
      <c r="T7261"/>
      <c r="U7261"/>
      <c r="V7261"/>
      <c r="W7261"/>
      <c r="X7261"/>
      <c r="Y7261"/>
      <c r="Z7261"/>
      <c r="AA7261"/>
      <c r="AB7261"/>
      <c r="AC7261"/>
      <c r="AD7261"/>
      <c r="AE7261"/>
      <c r="AF7261"/>
      <c r="AG7261"/>
      <c r="AH7261"/>
      <c r="AI7261"/>
      <c r="AJ7261"/>
      <c r="AK7261"/>
      <c r="AL7261"/>
      <c r="AM7261"/>
      <c r="AN7261"/>
      <c r="AO7261"/>
      <c r="AP7261"/>
      <c r="AQ7261"/>
      <c r="AR7261"/>
      <c r="AS7261"/>
      <c r="AT7261"/>
      <c r="AU7261"/>
      <c r="AV7261"/>
      <c r="AW7261"/>
      <c r="AX7261"/>
      <c r="AY7261"/>
      <c r="AZ7261"/>
      <c r="BA7261"/>
      <c r="BB7261"/>
      <c r="BC7261"/>
      <c r="BD7261"/>
      <c r="BE7261"/>
      <c r="BF7261"/>
      <c r="BG7261"/>
      <c r="BH7261"/>
      <c r="BI7261"/>
      <c r="BJ7261"/>
      <c r="BK7261"/>
      <c r="BL7261"/>
      <c r="BM7261"/>
      <c r="BN7261"/>
      <c r="BO7261"/>
      <c r="BP7261"/>
      <c r="BQ7261"/>
      <c r="BR7261"/>
      <c r="BS7261"/>
      <c r="BT7261"/>
      <c r="BU7261"/>
      <c r="BV7261"/>
      <c r="BW7261"/>
      <c r="BX7261"/>
      <c r="BY7261"/>
      <c r="BZ7261"/>
      <c r="CA7261"/>
      <c r="CB7261"/>
      <c r="CC7261"/>
      <c r="CD7261"/>
      <c r="CE7261"/>
      <c r="CF7261"/>
      <c r="CG7261"/>
      <c r="CH7261"/>
      <c r="CI7261"/>
      <c r="CJ7261"/>
      <c r="CK7261"/>
      <c r="CL7261"/>
      <c r="CM7261"/>
      <c r="CN7261"/>
      <c r="CO7261"/>
      <c r="CP7261"/>
      <c r="CQ7261"/>
      <c r="CR7261"/>
      <c r="CS7261"/>
      <c r="CT7261"/>
      <c r="CU7261"/>
      <c r="CV7261"/>
    </row>
    <row r="7262" spans="10:100" x14ac:dyDescent="0.25">
      <c r="J7262"/>
      <c r="K7262"/>
      <c r="L7262"/>
      <c r="M7262"/>
      <c r="N7262"/>
      <c r="O7262"/>
      <c r="P7262"/>
      <c r="Q7262"/>
      <c r="R7262"/>
      <c r="S7262"/>
      <c r="T7262"/>
      <c r="U7262"/>
      <c r="V7262"/>
      <c r="W7262"/>
      <c r="X7262"/>
      <c r="Y7262"/>
      <c r="Z7262"/>
      <c r="AA7262"/>
      <c r="AB7262"/>
      <c r="AC7262"/>
      <c r="AD7262"/>
      <c r="AE7262"/>
      <c r="AF7262"/>
      <c r="AG7262"/>
      <c r="AH7262"/>
      <c r="AI7262"/>
      <c r="AJ7262"/>
      <c r="AK7262"/>
      <c r="AL7262"/>
      <c r="AM7262"/>
      <c r="AN7262"/>
      <c r="AO7262"/>
      <c r="AP7262"/>
      <c r="AQ7262"/>
      <c r="AR7262"/>
      <c r="AS7262"/>
      <c r="AT7262"/>
      <c r="AU7262"/>
      <c r="AV7262"/>
      <c r="AW7262"/>
      <c r="AX7262"/>
      <c r="AY7262"/>
      <c r="AZ7262"/>
      <c r="BA7262"/>
      <c r="BB7262"/>
      <c r="BC7262"/>
      <c r="BD7262"/>
      <c r="BE7262"/>
      <c r="BF7262"/>
      <c r="BG7262"/>
      <c r="BH7262"/>
      <c r="BI7262"/>
      <c r="BJ7262"/>
      <c r="BK7262"/>
      <c r="BL7262"/>
      <c r="BM7262"/>
      <c r="BN7262"/>
      <c r="BO7262"/>
      <c r="BP7262"/>
      <c r="BQ7262"/>
      <c r="BR7262"/>
      <c r="BS7262"/>
      <c r="BT7262"/>
      <c r="BU7262"/>
      <c r="BV7262"/>
      <c r="BW7262"/>
      <c r="BX7262"/>
      <c r="BY7262"/>
      <c r="BZ7262"/>
      <c r="CA7262"/>
      <c r="CB7262"/>
      <c r="CC7262"/>
      <c r="CD7262"/>
      <c r="CE7262"/>
      <c r="CF7262"/>
      <c r="CG7262"/>
      <c r="CH7262"/>
      <c r="CI7262"/>
      <c r="CJ7262"/>
      <c r="CK7262"/>
      <c r="CL7262"/>
      <c r="CM7262"/>
      <c r="CN7262"/>
      <c r="CO7262"/>
      <c r="CP7262"/>
      <c r="CQ7262"/>
      <c r="CR7262"/>
      <c r="CS7262"/>
      <c r="CT7262"/>
      <c r="CU7262"/>
      <c r="CV7262"/>
    </row>
    <row r="7263" spans="10:100" x14ac:dyDescent="0.25">
      <c r="J7263"/>
      <c r="K7263"/>
      <c r="L7263"/>
      <c r="M7263"/>
      <c r="N7263"/>
      <c r="O7263"/>
      <c r="P7263"/>
      <c r="Q7263"/>
      <c r="R7263"/>
      <c r="S7263"/>
      <c r="T7263"/>
      <c r="U7263"/>
      <c r="V7263"/>
      <c r="W7263"/>
      <c r="X7263"/>
      <c r="Y7263"/>
      <c r="Z7263"/>
      <c r="AA7263"/>
      <c r="AB7263"/>
      <c r="AC7263"/>
      <c r="AD7263"/>
      <c r="AE7263"/>
      <c r="AF7263"/>
      <c r="AG7263"/>
      <c r="AH7263"/>
      <c r="AI7263"/>
      <c r="AJ7263"/>
      <c r="AK7263"/>
      <c r="AL7263"/>
      <c r="AM7263"/>
      <c r="AN7263"/>
      <c r="AO7263"/>
      <c r="AP7263"/>
      <c r="AQ7263"/>
      <c r="AR7263"/>
      <c r="AS7263"/>
      <c r="AT7263"/>
      <c r="AU7263"/>
      <c r="AV7263"/>
      <c r="AW7263"/>
      <c r="AX7263"/>
      <c r="AY7263"/>
      <c r="AZ7263"/>
      <c r="BA7263"/>
      <c r="BB7263"/>
      <c r="BC7263"/>
      <c r="BD7263"/>
      <c r="BE7263"/>
      <c r="BF7263"/>
      <c r="BG7263"/>
      <c r="BH7263"/>
      <c r="BI7263"/>
      <c r="BJ7263"/>
      <c r="BK7263"/>
      <c r="BL7263"/>
      <c r="BM7263"/>
      <c r="BN7263"/>
      <c r="BO7263"/>
      <c r="BP7263"/>
      <c r="BQ7263"/>
      <c r="BR7263"/>
      <c r="BS7263"/>
      <c r="BT7263"/>
      <c r="BU7263"/>
      <c r="BV7263"/>
      <c r="BW7263"/>
      <c r="BX7263"/>
      <c r="BY7263"/>
      <c r="BZ7263"/>
      <c r="CA7263"/>
      <c r="CB7263"/>
      <c r="CC7263"/>
      <c r="CD7263"/>
      <c r="CE7263"/>
      <c r="CF7263"/>
      <c r="CG7263"/>
      <c r="CH7263"/>
      <c r="CI7263"/>
      <c r="CJ7263"/>
      <c r="CK7263"/>
      <c r="CL7263"/>
      <c r="CM7263"/>
      <c r="CN7263"/>
      <c r="CO7263"/>
      <c r="CP7263"/>
      <c r="CQ7263"/>
      <c r="CR7263"/>
      <c r="CS7263"/>
      <c r="CT7263"/>
      <c r="CU7263"/>
      <c r="CV7263"/>
    </row>
    <row r="7264" spans="10:100" x14ac:dyDescent="0.25">
      <c r="J7264"/>
      <c r="K7264"/>
      <c r="L7264"/>
      <c r="M7264"/>
      <c r="N7264"/>
      <c r="O7264"/>
      <c r="P7264"/>
      <c r="Q7264"/>
      <c r="R7264"/>
      <c r="S7264"/>
      <c r="T7264"/>
      <c r="U7264"/>
      <c r="V7264"/>
      <c r="W7264"/>
      <c r="X7264"/>
      <c r="Y7264"/>
      <c r="Z7264"/>
      <c r="AA7264"/>
      <c r="AB7264"/>
      <c r="AC7264"/>
      <c r="AD7264"/>
      <c r="AE7264"/>
      <c r="AF7264"/>
      <c r="AG7264"/>
      <c r="AH7264"/>
      <c r="AI7264"/>
      <c r="AJ7264"/>
      <c r="AK7264"/>
      <c r="AL7264"/>
      <c r="AM7264"/>
      <c r="AN7264"/>
      <c r="AO7264"/>
      <c r="AP7264"/>
      <c r="AQ7264"/>
      <c r="AR7264"/>
      <c r="AS7264"/>
      <c r="AT7264"/>
      <c r="AU7264"/>
      <c r="AV7264"/>
      <c r="AW7264"/>
      <c r="AX7264"/>
      <c r="AY7264"/>
      <c r="AZ7264"/>
      <c r="BA7264"/>
      <c r="BB7264"/>
      <c r="BC7264"/>
      <c r="BD7264"/>
      <c r="BE7264"/>
      <c r="BF7264"/>
      <c r="BG7264"/>
      <c r="BH7264"/>
      <c r="BI7264"/>
      <c r="BJ7264"/>
      <c r="BK7264"/>
      <c r="BL7264"/>
      <c r="BM7264"/>
      <c r="BN7264"/>
      <c r="BO7264"/>
      <c r="BP7264"/>
      <c r="BQ7264"/>
      <c r="BR7264"/>
      <c r="BS7264"/>
      <c r="BT7264"/>
      <c r="BU7264"/>
      <c r="BV7264"/>
      <c r="BW7264"/>
      <c r="BX7264"/>
      <c r="BY7264"/>
      <c r="BZ7264"/>
      <c r="CA7264"/>
      <c r="CB7264"/>
      <c r="CC7264"/>
      <c r="CD7264"/>
      <c r="CE7264"/>
      <c r="CF7264"/>
      <c r="CG7264"/>
      <c r="CH7264"/>
      <c r="CI7264"/>
      <c r="CJ7264"/>
      <c r="CK7264"/>
      <c r="CL7264"/>
      <c r="CM7264"/>
      <c r="CN7264"/>
      <c r="CO7264"/>
      <c r="CP7264"/>
      <c r="CQ7264"/>
      <c r="CR7264"/>
      <c r="CS7264"/>
      <c r="CT7264"/>
      <c r="CU7264"/>
      <c r="CV7264"/>
    </row>
    <row r="7265" spans="10:100" x14ac:dyDescent="0.25">
      <c r="J7265"/>
      <c r="K7265"/>
      <c r="L7265"/>
      <c r="M7265"/>
      <c r="N7265"/>
      <c r="O7265"/>
      <c r="P7265"/>
      <c r="Q7265"/>
      <c r="R7265"/>
      <c r="S7265"/>
      <c r="T7265"/>
      <c r="U7265"/>
      <c r="V7265"/>
      <c r="W7265"/>
      <c r="X7265"/>
      <c r="Y7265"/>
      <c r="Z7265"/>
      <c r="AA7265"/>
      <c r="AB7265"/>
      <c r="AC7265"/>
      <c r="AD7265"/>
      <c r="AE7265"/>
      <c r="AF7265"/>
      <c r="AG7265"/>
      <c r="AH7265"/>
      <c r="AI7265"/>
      <c r="AJ7265"/>
      <c r="AK7265"/>
      <c r="AL7265"/>
      <c r="AM7265"/>
      <c r="AN7265"/>
      <c r="AO7265"/>
      <c r="AP7265"/>
      <c r="AQ7265"/>
      <c r="AR7265"/>
      <c r="AS7265"/>
      <c r="AT7265"/>
      <c r="AU7265"/>
      <c r="AV7265"/>
      <c r="AW7265"/>
      <c r="AX7265"/>
      <c r="AY7265"/>
      <c r="AZ7265"/>
      <c r="BA7265"/>
      <c r="BB7265"/>
      <c r="BC7265"/>
      <c r="BD7265"/>
      <c r="BE7265"/>
      <c r="BF7265"/>
      <c r="BG7265"/>
      <c r="BH7265"/>
      <c r="BI7265"/>
      <c r="BJ7265"/>
      <c r="BK7265"/>
      <c r="BL7265"/>
      <c r="BM7265"/>
      <c r="BN7265"/>
      <c r="BO7265"/>
      <c r="BP7265"/>
      <c r="BQ7265"/>
      <c r="BR7265"/>
      <c r="BS7265"/>
      <c r="BT7265"/>
      <c r="BU7265"/>
      <c r="BV7265"/>
      <c r="BW7265"/>
      <c r="BX7265"/>
      <c r="BY7265"/>
      <c r="BZ7265"/>
      <c r="CA7265"/>
      <c r="CB7265"/>
      <c r="CC7265"/>
      <c r="CD7265"/>
      <c r="CE7265"/>
      <c r="CF7265"/>
      <c r="CG7265"/>
      <c r="CH7265"/>
      <c r="CI7265"/>
      <c r="CJ7265"/>
      <c r="CK7265"/>
      <c r="CL7265"/>
      <c r="CM7265"/>
      <c r="CN7265"/>
      <c r="CO7265"/>
      <c r="CP7265"/>
      <c r="CQ7265"/>
      <c r="CR7265"/>
      <c r="CS7265"/>
      <c r="CT7265"/>
      <c r="CU7265"/>
      <c r="CV7265"/>
    </row>
    <row r="7266" spans="10:100" x14ac:dyDescent="0.25">
      <c r="J7266"/>
      <c r="K7266"/>
      <c r="L7266"/>
      <c r="M7266"/>
      <c r="N7266"/>
      <c r="O7266"/>
      <c r="P7266"/>
      <c r="Q7266"/>
      <c r="R7266"/>
      <c r="S7266"/>
      <c r="T7266"/>
      <c r="U7266"/>
      <c r="V7266"/>
      <c r="W7266"/>
      <c r="X7266"/>
      <c r="Y7266"/>
      <c r="Z7266"/>
      <c r="AA7266"/>
      <c r="AB7266"/>
      <c r="AC7266"/>
      <c r="AD7266"/>
      <c r="AE7266"/>
      <c r="AF7266"/>
      <c r="AG7266"/>
      <c r="AH7266"/>
      <c r="AI7266"/>
      <c r="AJ7266"/>
      <c r="AK7266"/>
      <c r="AL7266"/>
      <c r="AM7266"/>
      <c r="AN7266"/>
      <c r="AO7266"/>
      <c r="AP7266"/>
      <c r="AQ7266"/>
      <c r="AR7266"/>
      <c r="AS7266"/>
      <c r="AT7266"/>
      <c r="AU7266"/>
      <c r="AV7266"/>
      <c r="AW7266"/>
      <c r="AX7266"/>
      <c r="AY7266"/>
      <c r="AZ7266"/>
      <c r="BA7266"/>
      <c r="BB7266"/>
      <c r="BC7266"/>
      <c r="BD7266"/>
      <c r="BE7266"/>
      <c r="BF7266"/>
      <c r="BG7266"/>
      <c r="BH7266"/>
      <c r="BI7266"/>
      <c r="BJ7266"/>
      <c r="BK7266"/>
      <c r="BL7266"/>
      <c r="BM7266"/>
      <c r="BN7266"/>
      <c r="BO7266"/>
      <c r="BP7266"/>
      <c r="BQ7266"/>
      <c r="BR7266"/>
      <c r="BS7266"/>
      <c r="BT7266"/>
      <c r="BU7266"/>
      <c r="BV7266"/>
      <c r="BW7266"/>
      <c r="BX7266"/>
      <c r="BY7266"/>
      <c r="BZ7266"/>
      <c r="CA7266"/>
      <c r="CB7266"/>
      <c r="CC7266"/>
      <c r="CD7266"/>
      <c r="CE7266"/>
      <c r="CF7266"/>
      <c r="CG7266"/>
      <c r="CH7266"/>
      <c r="CI7266"/>
      <c r="CJ7266"/>
      <c r="CK7266"/>
      <c r="CL7266"/>
      <c r="CM7266"/>
      <c r="CN7266"/>
      <c r="CO7266"/>
      <c r="CP7266"/>
      <c r="CQ7266"/>
      <c r="CR7266"/>
      <c r="CS7266"/>
      <c r="CT7266"/>
      <c r="CU7266"/>
      <c r="CV7266"/>
    </row>
    <row r="7267" spans="10:100" x14ac:dyDescent="0.25">
      <c r="J7267"/>
      <c r="K7267"/>
      <c r="L7267"/>
      <c r="M7267"/>
      <c r="N7267"/>
      <c r="O7267"/>
      <c r="P7267"/>
      <c r="Q7267"/>
      <c r="R7267"/>
      <c r="S7267"/>
      <c r="T7267"/>
      <c r="U7267"/>
      <c r="V7267"/>
      <c r="W7267"/>
      <c r="X7267"/>
      <c r="Y7267"/>
      <c r="Z7267"/>
      <c r="AA7267"/>
      <c r="AB7267"/>
      <c r="AC7267"/>
      <c r="AD7267"/>
      <c r="AE7267"/>
      <c r="AF7267"/>
      <c r="AG7267"/>
      <c r="AH7267"/>
      <c r="AI7267"/>
      <c r="AJ7267"/>
      <c r="AK7267"/>
      <c r="AL7267"/>
      <c r="AM7267"/>
      <c r="AN7267"/>
      <c r="AO7267"/>
      <c r="AP7267"/>
      <c r="AQ7267"/>
      <c r="AR7267"/>
      <c r="AS7267"/>
      <c r="AT7267"/>
      <c r="AU7267"/>
      <c r="AV7267"/>
      <c r="AW7267"/>
      <c r="AX7267"/>
      <c r="AY7267"/>
      <c r="AZ7267"/>
      <c r="BA7267"/>
      <c r="BB7267"/>
      <c r="BC7267"/>
      <c r="BD7267"/>
      <c r="BE7267"/>
      <c r="BF7267"/>
      <c r="BG7267"/>
      <c r="BH7267"/>
      <c r="BI7267"/>
      <c r="BJ7267"/>
      <c r="BK7267"/>
      <c r="BL7267"/>
      <c r="BM7267"/>
      <c r="BN7267"/>
      <c r="BO7267"/>
      <c r="BP7267"/>
      <c r="BQ7267"/>
      <c r="BR7267"/>
      <c r="BS7267"/>
      <c r="BT7267"/>
      <c r="BU7267"/>
      <c r="BV7267"/>
      <c r="BW7267"/>
      <c r="BX7267"/>
      <c r="BY7267"/>
      <c r="BZ7267"/>
      <c r="CA7267"/>
      <c r="CB7267"/>
      <c r="CC7267"/>
      <c r="CD7267"/>
      <c r="CE7267"/>
      <c r="CF7267"/>
      <c r="CG7267"/>
      <c r="CH7267"/>
      <c r="CI7267"/>
      <c r="CJ7267"/>
      <c r="CK7267"/>
      <c r="CL7267"/>
      <c r="CM7267"/>
      <c r="CN7267"/>
      <c r="CO7267"/>
      <c r="CP7267"/>
      <c r="CQ7267"/>
      <c r="CR7267"/>
      <c r="CS7267"/>
      <c r="CT7267"/>
      <c r="CU7267"/>
      <c r="CV7267"/>
    </row>
    <row r="7268" spans="10:100" x14ac:dyDescent="0.25">
      <c r="J7268"/>
      <c r="K7268"/>
      <c r="L7268"/>
      <c r="M7268"/>
      <c r="N7268"/>
      <c r="O7268"/>
      <c r="P7268"/>
      <c r="Q7268"/>
      <c r="R7268"/>
      <c r="S7268"/>
      <c r="T7268"/>
      <c r="U7268"/>
      <c r="V7268"/>
      <c r="W7268"/>
      <c r="X7268"/>
      <c r="Y7268"/>
      <c r="Z7268"/>
      <c r="AA7268"/>
      <c r="AB7268"/>
      <c r="AC7268"/>
      <c r="AD7268"/>
      <c r="AE7268"/>
      <c r="AF7268"/>
      <c r="AG7268"/>
      <c r="AH7268"/>
      <c r="AI7268"/>
      <c r="AJ7268"/>
      <c r="AK7268"/>
      <c r="AL7268"/>
      <c r="AM7268"/>
      <c r="AN7268"/>
      <c r="AO7268"/>
      <c r="AP7268"/>
      <c r="AQ7268"/>
      <c r="AR7268"/>
      <c r="AS7268"/>
      <c r="AT7268"/>
      <c r="AU7268"/>
      <c r="AV7268"/>
      <c r="AW7268"/>
      <c r="AX7268"/>
      <c r="AY7268"/>
      <c r="AZ7268"/>
      <c r="BA7268"/>
      <c r="BB7268"/>
      <c r="BC7268"/>
      <c r="BD7268"/>
      <c r="BE7268"/>
      <c r="BF7268"/>
      <c r="BG7268"/>
      <c r="BH7268"/>
      <c r="BI7268"/>
      <c r="BJ7268"/>
      <c r="BK7268"/>
      <c r="BL7268"/>
      <c r="BM7268"/>
      <c r="BN7268"/>
      <c r="BO7268"/>
      <c r="BP7268"/>
      <c r="BQ7268"/>
      <c r="BR7268"/>
      <c r="BS7268"/>
      <c r="BT7268"/>
      <c r="BU7268"/>
      <c r="BV7268"/>
      <c r="BW7268"/>
      <c r="BX7268"/>
      <c r="BY7268"/>
      <c r="BZ7268"/>
      <c r="CA7268"/>
      <c r="CB7268"/>
      <c r="CC7268"/>
      <c r="CD7268"/>
      <c r="CE7268"/>
      <c r="CF7268"/>
      <c r="CG7268"/>
      <c r="CH7268"/>
      <c r="CI7268"/>
      <c r="CJ7268"/>
      <c r="CK7268"/>
      <c r="CL7268"/>
      <c r="CM7268"/>
      <c r="CN7268"/>
      <c r="CO7268"/>
      <c r="CP7268"/>
      <c r="CQ7268"/>
      <c r="CR7268"/>
      <c r="CS7268"/>
      <c r="CT7268"/>
      <c r="CU7268"/>
      <c r="CV7268"/>
    </row>
    <row r="7269" spans="10:100" x14ac:dyDescent="0.25">
      <c r="J7269"/>
      <c r="K7269"/>
      <c r="L7269"/>
      <c r="M7269"/>
      <c r="N7269"/>
      <c r="O7269"/>
      <c r="P7269"/>
      <c r="Q7269"/>
      <c r="R7269"/>
      <c r="S7269"/>
      <c r="T7269"/>
      <c r="U7269"/>
      <c r="V7269"/>
      <c r="W7269"/>
      <c r="X7269"/>
      <c r="Y7269"/>
      <c r="Z7269"/>
      <c r="AA7269"/>
      <c r="AB7269"/>
      <c r="AC7269"/>
      <c r="AD7269"/>
      <c r="AE7269"/>
      <c r="AF7269"/>
      <c r="AG7269"/>
      <c r="AH7269"/>
      <c r="AI7269"/>
      <c r="AJ7269"/>
      <c r="AK7269"/>
      <c r="AL7269"/>
      <c r="AM7269"/>
      <c r="AN7269"/>
      <c r="AO7269"/>
      <c r="AP7269"/>
      <c r="AQ7269"/>
      <c r="AR7269"/>
      <c r="AS7269"/>
      <c r="AT7269"/>
      <c r="AU7269"/>
      <c r="AV7269"/>
      <c r="AW7269"/>
      <c r="AX7269"/>
      <c r="AY7269"/>
      <c r="AZ7269"/>
      <c r="BA7269"/>
      <c r="BB7269"/>
      <c r="BC7269"/>
      <c r="BD7269"/>
      <c r="BE7269"/>
      <c r="BF7269"/>
      <c r="BG7269"/>
      <c r="BH7269"/>
      <c r="BI7269"/>
      <c r="BJ7269"/>
      <c r="BK7269"/>
      <c r="BL7269"/>
      <c r="BM7269"/>
      <c r="BN7269"/>
      <c r="BO7269"/>
      <c r="BP7269"/>
      <c r="BQ7269"/>
      <c r="BR7269"/>
      <c r="BS7269"/>
      <c r="BT7269"/>
      <c r="BU7269"/>
      <c r="BV7269"/>
      <c r="BW7269"/>
      <c r="BX7269"/>
      <c r="BY7269"/>
      <c r="BZ7269"/>
      <c r="CA7269"/>
      <c r="CB7269"/>
      <c r="CC7269"/>
      <c r="CD7269"/>
      <c r="CE7269"/>
      <c r="CF7269"/>
      <c r="CG7269"/>
      <c r="CH7269"/>
      <c r="CI7269"/>
      <c r="CJ7269"/>
      <c r="CK7269"/>
      <c r="CL7269"/>
      <c r="CM7269"/>
      <c r="CN7269"/>
      <c r="CO7269"/>
      <c r="CP7269"/>
      <c r="CQ7269"/>
      <c r="CR7269"/>
      <c r="CS7269"/>
      <c r="CT7269"/>
      <c r="CU7269"/>
      <c r="CV7269"/>
    </row>
    <row r="7270" spans="10:100" x14ac:dyDescent="0.25">
      <c r="J7270"/>
      <c r="K7270"/>
      <c r="L7270"/>
      <c r="M7270"/>
      <c r="N7270"/>
      <c r="O7270"/>
      <c r="P7270"/>
      <c r="Q7270"/>
      <c r="R7270"/>
      <c r="S7270"/>
      <c r="T7270"/>
      <c r="U7270"/>
      <c r="V7270"/>
      <c r="W7270"/>
      <c r="X7270"/>
      <c r="Y7270"/>
      <c r="Z7270"/>
      <c r="AA7270"/>
      <c r="AB7270"/>
      <c r="AC7270"/>
      <c r="AD7270"/>
      <c r="AE7270"/>
      <c r="AF7270"/>
      <c r="AG7270"/>
      <c r="AH7270"/>
      <c r="AI7270"/>
      <c r="AJ7270"/>
      <c r="AK7270"/>
      <c r="AL7270"/>
      <c r="AM7270"/>
      <c r="AN7270"/>
      <c r="AO7270"/>
      <c r="AP7270"/>
      <c r="AQ7270"/>
      <c r="AR7270"/>
      <c r="AS7270"/>
      <c r="AT7270"/>
      <c r="AU7270"/>
      <c r="AV7270"/>
      <c r="AW7270"/>
      <c r="AX7270"/>
      <c r="AY7270"/>
      <c r="AZ7270"/>
      <c r="BA7270"/>
      <c r="BB7270"/>
      <c r="BC7270"/>
      <c r="BD7270"/>
      <c r="BE7270"/>
      <c r="BF7270"/>
      <c r="BG7270"/>
      <c r="BH7270"/>
      <c r="BI7270"/>
      <c r="BJ7270"/>
      <c r="BK7270"/>
      <c r="BL7270"/>
      <c r="BM7270"/>
      <c r="BN7270"/>
      <c r="BO7270"/>
      <c r="BP7270"/>
      <c r="BQ7270"/>
      <c r="BR7270"/>
      <c r="BS7270"/>
      <c r="BT7270"/>
      <c r="BU7270"/>
      <c r="BV7270"/>
      <c r="BW7270"/>
      <c r="BX7270"/>
      <c r="BY7270"/>
      <c r="BZ7270"/>
      <c r="CA7270"/>
      <c r="CB7270"/>
      <c r="CC7270"/>
      <c r="CD7270"/>
      <c r="CE7270"/>
      <c r="CF7270"/>
      <c r="CG7270"/>
      <c r="CH7270"/>
      <c r="CI7270"/>
      <c r="CJ7270"/>
      <c r="CK7270"/>
      <c r="CL7270"/>
      <c r="CM7270"/>
      <c r="CN7270"/>
      <c r="CO7270"/>
      <c r="CP7270"/>
      <c r="CQ7270"/>
      <c r="CR7270"/>
      <c r="CS7270"/>
      <c r="CT7270"/>
      <c r="CU7270"/>
      <c r="CV7270"/>
    </row>
    <row r="7271" spans="10:100" x14ac:dyDescent="0.25">
      <c r="J7271"/>
      <c r="K7271"/>
      <c r="L7271"/>
      <c r="M7271"/>
      <c r="N7271"/>
      <c r="O7271"/>
      <c r="P7271"/>
      <c r="Q7271"/>
      <c r="R7271"/>
      <c r="S7271"/>
      <c r="T7271"/>
      <c r="U7271"/>
      <c r="V7271"/>
      <c r="W7271"/>
      <c r="X7271"/>
      <c r="Y7271"/>
      <c r="Z7271"/>
      <c r="AA7271"/>
      <c r="AB7271"/>
      <c r="AC7271"/>
      <c r="AD7271"/>
      <c r="AE7271"/>
      <c r="AF7271"/>
      <c r="AG7271"/>
      <c r="AH7271"/>
      <c r="AI7271"/>
      <c r="AJ7271"/>
      <c r="AK7271"/>
      <c r="AL7271"/>
      <c r="AM7271"/>
      <c r="AN7271"/>
      <c r="AO7271"/>
      <c r="AP7271"/>
      <c r="AQ7271"/>
      <c r="AR7271"/>
      <c r="AS7271"/>
      <c r="AT7271"/>
      <c r="AU7271"/>
      <c r="AV7271"/>
      <c r="AW7271"/>
      <c r="AX7271"/>
      <c r="AY7271"/>
      <c r="AZ7271"/>
      <c r="BA7271"/>
      <c r="BB7271"/>
      <c r="BC7271"/>
      <c r="BD7271"/>
      <c r="BE7271"/>
      <c r="BF7271"/>
      <c r="BG7271"/>
      <c r="BH7271"/>
      <c r="BI7271"/>
      <c r="BJ7271"/>
      <c r="BK7271"/>
      <c r="BL7271"/>
      <c r="BM7271"/>
      <c r="BN7271"/>
      <c r="BO7271"/>
      <c r="BP7271"/>
      <c r="BQ7271"/>
      <c r="BR7271"/>
      <c r="BS7271"/>
      <c r="BT7271"/>
      <c r="BU7271"/>
      <c r="BV7271"/>
      <c r="BW7271"/>
      <c r="BX7271"/>
      <c r="BY7271"/>
      <c r="BZ7271"/>
      <c r="CA7271"/>
      <c r="CB7271"/>
      <c r="CC7271"/>
      <c r="CD7271"/>
      <c r="CE7271"/>
      <c r="CF7271"/>
      <c r="CG7271"/>
      <c r="CH7271"/>
      <c r="CI7271"/>
      <c r="CJ7271"/>
      <c r="CK7271"/>
      <c r="CL7271"/>
      <c r="CM7271"/>
      <c r="CN7271"/>
      <c r="CO7271"/>
      <c r="CP7271"/>
      <c r="CQ7271"/>
      <c r="CR7271"/>
      <c r="CS7271"/>
      <c r="CT7271"/>
      <c r="CU7271"/>
      <c r="CV7271"/>
    </row>
    <row r="7272" spans="10:100" x14ac:dyDescent="0.25">
      <c r="J7272"/>
      <c r="K7272"/>
      <c r="L7272"/>
      <c r="M7272"/>
      <c r="N7272"/>
      <c r="O7272"/>
      <c r="P7272"/>
      <c r="Q7272"/>
      <c r="R7272"/>
      <c r="S7272"/>
      <c r="T7272"/>
      <c r="U7272"/>
      <c r="V7272"/>
      <c r="W7272"/>
      <c r="X7272"/>
      <c r="Y7272"/>
      <c r="Z7272"/>
      <c r="AA7272"/>
      <c r="AB7272"/>
      <c r="AC7272"/>
      <c r="AD7272"/>
      <c r="AE7272"/>
      <c r="AF7272"/>
      <c r="AG7272"/>
      <c r="AH7272"/>
      <c r="AI7272"/>
      <c r="AJ7272"/>
      <c r="AK7272"/>
      <c r="AL7272"/>
      <c r="AM7272"/>
      <c r="AN7272"/>
      <c r="AO7272"/>
      <c r="AP7272"/>
      <c r="AQ7272"/>
      <c r="AR7272"/>
      <c r="AS7272"/>
      <c r="AT7272"/>
      <c r="AU7272"/>
      <c r="AV7272"/>
      <c r="AW7272"/>
      <c r="AX7272"/>
      <c r="AY7272"/>
      <c r="AZ7272"/>
      <c r="BA7272"/>
      <c r="BB7272"/>
      <c r="BC7272"/>
      <c r="BD7272"/>
      <c r="BE7272"/>
      <c r="BF7272"/>
      <c r="BG7272"/>
      <c r="BH7272"/>
      <c r="BI7272"/>
      <c r="BJ7272"/>
      <c r="BK7272"/>
      <c r="BL7272"/>
      <c r="BM7272"/>
      <c r="BN7272"/>
      <c r="BO7272"/>
      <c r="BP7272"/>
      <c r="BQ7272"/>
      <c r="BR7272"/>
      <c r="BS7272"/>
      <c r="BT7272"/>
      <c r="BU7272"/>
      <c r="BV7272"/>
      <c r="BW7272"/>
      <c r="BX7272"/>
      <c r="BY7272"/>
      <c r="BZ7272"/>
      <c r="CA7272"/>
      <c r="CB7272"/>
      <c r="CC7272"/>
      <c r="CD7272"/>
      <c r="CE7272"/>
      <c r="CF7272"/>
      <c r="CG7272"/>
      <c r="CH7272"/>
      <c r="CI7272"/>
      <c r="CJ7272"/>
      <c r="CK7272"/>
      <c r="CL7272"/>
      <c r="CM7272"/>
      <c r="CN7272"/>
      <c r="CO7272"/>
      <c r="CP7272"/>
      <c r="CQ7272"/>
      <c r="CR7272"/>
      <c r="CS7272"/>
      <c r="CT7272"/>
      <c r="CU7272"/>
      <c r="CV7272"/>
    </row>
    <row r="7273" spans="10:100" x14ac:dyDescent="0.25">
      <c r="J7273"/>
      <c r="K7273"/>
      <c r="L7273"/>
      <c r="M7273"/>
      <c r="N7273"/>
      <c r="O7273"/>
      <c r="P7273"/>
      <c r="Q7273"/>
      <c r="R7273"/>
      <c r="S7273"/>
      <c r="T7273"/>
      <c r="U7273"/>
      <c r="V7273"/>
      <c r="W7273"/>
      <c r="X7273"/>
      <c r="Y7273"/>
      <c r="Z7273"/>
      <c r="AA7273"/>
      <c r="AB7273"/>
      <c r="AC7273"/>
      <c r="AD7273"/>
      <c r="AE7273"/>
      <c r="AF7273"/>
      <c r="AG7273"/>
      <c r="AH7273"/>
      <c r="AI7273"/>
      <c r="AJ7273"/>
      <c r="AK7273"/>
      <c r="AL7273"/>
      <c r="AM7273"/>
      <c r="AN7273"/>
      <c r="AO7273"/>
      <c r="AP7273"/>
      <c r="AQ7273"/>
      <c r="AR7273"/>
      <c r="AS7273"/>
      <c r="AT7273"/>
      <c r="AU7273"/>
      <c r="AV7273"/>
      <c r="AW7273"/>
      <c r="AX7273"/>
      <c r="AY7273"/>
      <c r="AZ7273"/>
      <c r="BA7273"/>
      <c r="BB7273"/>
      <c r="BC7273"/>
      <c r="BD7273"/>
      <c r="BE7273"/>
      <c r="BF7273"/>
      <c r="BG7273"/>
      <c r="BH7273"/>
      <c r="BI7273"/>
      <c r="BJ7273"/>
      <c r="BK7273"/>
      <c r="BL7273"/>
      <c r="BM7273"/>
      <c r="BN7273"/>
      <c r="BO7273"/>
      <c r="BP7273"/>
      <c r="BQ7273"/>
      <c r="BR7273"/>
      <c r="BS7273"/>
      <c r="BT7273"/>
      <c r="BU7273"/>
      <c r="BV7273"/>
      <c r="BW7273"/>
      <c r="BX7273"/>
      <c r="BY7273"/>
      <c r="BZ7273"/>
      <c r="CA7273"/>
      <c r="CB7273"/>
      <c r="CC7273"/>
      <c r="CD7273"/>
      <c r="CE7273"/>
      <c r="CF7273"/>
      <c r="CG7273"/>
      <c r="CH7273"/>
      <c r="CI7273"/>
      <c r="CJ7273"/>
      <c r="CK7273"/>
      <c r="CL7273"/>
      <c r="CM7273"/>
      <c r="CN7273"/>
      <c r="CO7273"/>
      <c r="CP7273"/>
      <c r="CQ7273"/>
      <c r="CR7273"/>
      <c r="CS7273"/>
      <c r="CT7273"/>
      <c r="CU7273"/>
      <c r="CV7273"/>
    </row>
    <row r="7274" spans="10:100" x14ac:dyDescent="0.25">
      <c r="J7274"/>
      <c r="K7274"/>
      <c r="L7274"/>
      <c r="M7274"/>
      <c r="N7274"/>
      <c r="O7274"/>
      <c r="P7274"/>
      <c r="Q7274"/>
      <c r="R7274"/>
      <c r="S7274"/>
      <c r="T7274"/>
      <c r="U7274"/>
      <c r="V7274"/>
      <c r="W7274"/>
      <c r="X7274"/>
      <c r="Y7274"/>
      <c r="Z7274"/>
      <c r="AA7274"/>
      <c r="AB7274"/>
      <c r="AC7274"/>
      <c r="AD7274"/>
      <c r="AE7274"/>
      <c r="AF7274"/>
      <c r="AG7274"/>
      <c r="AH7274"/>
      <c r="AI7274"/>
      <c r="AJ7274"/>
      <c r="AK7274"/>
      <c r="AL7274"/>
      <c r="AM7274"/>
      <c r="AN7274"/>
      <c r="AO7274"/>
      <c r="AP7274"/>
      <c r="AQ7274"/>
      <c r="AR7274"/>
      <c r="AS7274"/>
      <c r="AT7274"/>
      <c r="AU7274"/>
      <c r="AV7274"/>
      <c r="AW7274"/>
      <c r="AX7274"/>
      <c r="AY7274"/>
      <c r="AZ7274"/>
      <c r="BA7274"/>
      <c r="BB7274"/>
      <c r="BC7274"/>
      <c r="BD7274"/>
      <c r="BE7274"/>
      <c r="BF7274"/>
      <c r="BG7274"/>
      <c r="BH7274"/>
      <c r="BI7274"/>
      <c r="BJ7274"/>
      <c r="BK7274"/>
      <c r="BL7274"/>
      <c r="BM7274"/>
      <c r="BN7274"/>
      <c r="BO7274"/>
      <c r="BP7274"/>
      <c r="BQ7274"/>
      <c r="BR7274"/>
      <c r="BS7274"/>
      <c r="BT7274"/>
      <c r="BU7274"/>
      <c r="BV7274"/>
      <c r="BW7274"/>
      <c r="BX7274"/>
      <c r="BY7274"/>
      <c r="BZ7274"/>
      <c r="CA7274"/>
      <c r="CB7274"/>
      <c r="CC7274"/>
      <c r="CD7274"/>
      <c r="CE7274"/>
      <c r="CF7274"/>
      <c r="CG7274"/>
      <c r="CH7274"/>
      <c r="CI7274"/>
      <c r="CJ7274"/>
      <c r="CK7274"/>
      <c r="CL7274"/>
      <c r="CM7274"/>
      <c r="CN7274"/>
      <c r="CO7274"/>
      <c r="CP7274"/>
      <c r="CQ7274"/>
      <c r="CR7274"/>
      <c r="CS7274"/>
      <c r="CT7274"/>
      <c r="CU7274"/>
      <c r="CV7274"/>
    </row>
    <row r="7275" spans="10:100" x14ac:dyDescent="0.25">
      <c r="J7275"/>
      <c r="K7275"/>
      <c r="L7275"/>
      <c r="M7275"/>
      <c r="N7275"/>
      <c r="O7275"/>
      <c r="P7275"/>
      <c r="Q7275"/>
      <c r="R7275"/>
      <c r="S7275"/>
      <c r="T7275"/>
      <c r="U7275"/>
      <c r="V7275"/>
      <c r="W7275"/>
      <c r="X7275"/>
      <c r="Y7275"/>
      <c r="Z7275"/>
      <c r="AA7275"/>
      <c r="AB7275"/>
      <c r="AC7275"/>
      <c r="AD7275"/>
      <c r="AE7275"/>
      <c r="AF7275"/>
      <c r="AG7275"/>
      <c r="AH7275"/>
      <c r="AI7275"/>
      <c r="AJ7275"/>
      <c r="AK7275"/>
      <c r="AL7275"/>
      <c r="AM7275"/>
      <c r="AN7275"/>
      <c r="AO7275"/>
      <c r="AP7275"/>
      <c r="AQ7275"/>
      <c r="AR7275"/>
      <c r="AS7275"/>
      <c r="AT7275"/>
      <c r="AU7275"/>
      <c r="AV7275"/>
      <c r="AW7275"/>
      <c r="AX7275"/>
      <c r="AY7275"/>
      <c r="AZ7275"/>
      <c r="BA7275"/>
      <c r="BB7275"/>
      <c r="BC7275"/>
      <c r="BD7275"/>
      <c r="BE7275"/>
      <c r="BF7275"/>
      <c r="BG7275"/>
      <c r="BH7275"/>
      <c r="BI7275"/>
      <c r="BJ7275"/>
      <c r="BK7275"/>
      <c r="BL7275"/>
      <c r="BM7275"/>
      <c r="BN7275"/>
      <c r="BO7275"/>
      <c r="BP7275"/>
      <c r="BQ7275"/>
      <c r="BR7275"/>
      <c r="BS7275"/>
      <c r="BT7275"/>
      <c r="BU7275"/>
      <c r="BV7275"/>
      <c r="BW7275"/>
      <c r="BX7275"/>
      <c r="BY7275"/>
      <c r="BZ7275"/>
      <c r="CA7275"/>
      <c r="CB7275"/>
      <c r="CC7275"/>
      <c r="CD7275"/>
      <c r="CE7275"/>
      <c r="CF7275"/>
      <c r="CG7275"/>
      <c r="CH7275"/>
      <c r="CI7275"/>
      <c r="CJ7275"/>
      <c r="CK7275"/>
      <c r="CL7275"/>
      <c r="CM7275"/>
      <c r="CN7275"/>
      <c r="CO7275"/>
      <c r="CP7275"/>
      <c r="CQ7275"/>
      <c r="CR7275"/>
      <c r="CS7275"/>
      <c r="CT7275"/>
      <c r="CU7275"/>
      <c r="CV7275"/>
    </row>
    <row r="7276" spans="10:100" x14ac:dyDescent="0.25">
      <c r="J7276"/>
      <c r="K7276"/>
      <c r="L7276"/>
      <c r="M7276"/>
      <c r="N7276"/>
      <c r="O7276"/>
      <c r="P7276"/>
      <c r="Q7276"/>
      <c r="R7276"/>
      <c r="S7276"/>
      <c r="T7276"/>
      <c r="U7276"/>
      <c r="V7276"/>
      <c r="W7276"/>
      <c r="X7276"/>
      <c r="Y7276"/>
      <c r="Z7276"/>
      <c r="AA7276"/>
      <c r="AB7276"/>
      <c r="AC7276"/>
      <c r="AD7276"/>
      <c r="AE7276"/>
      <c r="AF7276"/>
      <c r="AG7276"/>
      <c r="AH7276"/>
      <c r="AI7276"/>
      <c r="AJ7276"/>
      <c r="AK7276"/>
      <c r="AL7276"/>
      <c r="AM7276"/>
      <c r="AN7276"/>
      <c r="AO7276"/>
      <c r="AP7276"/>
      <c r="AQ7276"/>
      <c r="AR7276"/>
      <c r="AS7276"/>
      <c r="AT7276"/>
      <c r="AU7276"/>
      <c r="AV7276"/>
      <c r="AW7276"/>
      <c r="AX7276"/>
      <c r="AY7276"/>
      <c r="AZ7276"/>
      <c r="BA7276"/>
      <c r="BB7276"/>
      <c r="BC7276"/>
      <c r="BD7276"/>
      <c r="BE7276"/>
      <c r="BF7276"/>
      <c r="BG7276"/>
      <c r="BH7276"/>
      <c r="BI7276"/>
      <c r="BJ7276"/>
      <c r="BK7276"/>
      <c r="BL7276"/>
      <c r="BM7276"/>
      <c r="BN7276"/>
      <c r="BO7276"/>
      <c r="BP7276"/>
      <c r="BQ7276"/>
      <c r="BR7276"/>
      <c r="BS7276"/>
      <c r="BT7276"/>
      <c r="BU7276"/>
      <c r="BV7276"/>
      <c r="BW7276"/>
      <c r="BX7276"/>
      <c r="BY7276"/>
      <c r="BZ7276"/>
      <c r="CA7276"/>
      <c r="CB7276"/>
      <c r="CC7276"/>
      <c r="CD7276"/>
      <c r="CE7276"/>
      <c r="CF7276"/>
      <c r="CG7276"/>
      <c r="CH7276"/>
      <c r="CI7276"/>
      <c r="CJ7276"/>
      <c r="CK7276"/>
      <c r="CL7276"/>
      <c r="CM7276"/>
      <c r="CN7276"/>
      <c r="CO7276"/>
      <c r="CP7276"/>
      <c r="CQ7276"/>
      <c r="CR7276"/>
      <c r="CS7276"/>
      <c r="CT7276"/>
      <c r="CU7276"/>
      <c r="CV7276"/>
    </row>
    <row r="7277" spans="10:100" x14ac:dyDescent="0.25">
      <c r="J7277"/>
      <c r="K7277"/>
      <c r="L7277"/>
      <c r="M7277"/>
      <c r="N7277"/>
      <c r="O7277"/>
      <c r="P7277"/>
      <c r="Q7277"/>
      <c r="R7277"/>
      <c r="S7277"/>
      <c r="T7277"/>
      <c r="U7277"/>
      <c r="V7277"/>
      <c r="W7277"/>
      <c r="X7277"/>
      <c r="Y7277"/>
      <c r="Z7277"/>
      <c r="AA7277"/>
      <c r="AB7277"/>
      <c r="AC7277"/>
      <c r="AD7277"/>
      <c r="AE7277"/>
      <c r="AF7277"/>
      <c r="AG7277"/>
      <c r="AH7277"/>
      <c r="AI7277"/>
      <c r="AJ7277"/>
      <c r="AK7277"/>
      <c r="AL7277"/>
      <c r="AM7277"/>
      <c r="AN7277"/>
      <c r="AO7277"/>
      <c r="AP7277"/>
      <c r="AQ7277"/>
      <c r="AR7277"/>
      <c r="AS7277"/>
      <c r="AT7277"/>
      <c r="AU7277"/>
      <c r="AV7277"/>
      <c r="AW7277"/>
      <c r="AX7277"/>
      <c r="AY7277"/>
      <c r="AZ7277"/>
      <c r="BA7277"/>
      <c r="BB7277"/>
      <c r="BC7277"/>
      <c r="BD7277"/>
      <c r="BE7277"/>
      <c r="BF7277"/>
      <c r="BG7277"/>
      <c r="BH7277"/>
      <c r="BI7277"/>
      <c r="BJ7277"/>
      <c r="BK7277"/>
      <c r="BL7277"/>
      <c r="BM7277"/>
      <c r="BN7277"/>
      <c r="BO7277"/>
      <c r="BP7277"/>
      <c r="BQ7277"/>
      <c r="BR7277"/>
      <c r="BS7277"/>
      <c r="BT7277"/>
      <c r="BU7277"/>
      <c r="BV7277"/>
      <c r="BW7277"/>
      <c r="BX7277"/>
      <c r="BY7277"/>
      <c r="BZ7277"/>
      <c r="CA7277"/>
      <c r="CB7277"/>
      <c r="CC7277"/>
      <c r="CD7277"/>
      <c r="CE7277"/>
      <c r="CF7277"/>
      <c r="CG7277"/>
      <c r="CH7277"/>
      <c r="CI7277"/>
      <c r="CJ7277"/>
      <c r="CK7277"/>
      <c r="CL7277"/>
      <c r="CM7277"/>
      <c r="CN7277"/>
      <c r="CO7277"/>
      <c r="CP7277"/>
      <c r="CQ7277"/>
      <c r="CR7277"/>
      <c r="CS7277"/>
      <c r="CT7277"/>
      <c r="CU7277"/>
      <c r="CV7277"/>
    </row>
    <row r="7278" spans="10:100" x14ac:dyDescent="0.25">
      <c r="J7278"/>
      <c r="K7278"/>
      <c r="L7278"/>
      <c r="M7278"/>
      <c r="N7278"/>
      <c r="O7278"/>
      <c r="P7278"/>
      <c r="Q7278"/>
      <c r="R7278"/>
      <c r="S7278"/>
      <c r="T7278"/>
      <c r="U7278"/>
      <c r="V7278"/>
      <c r="W7278"/>
      <c r="X7278"/>
      <c r="Y7278"/>
      <c r="Z7278"/>
      <c r="AA7278"/>
      <c r="AB7278"/>
      <c r="AC7278"/>
      <c r="AD7278"/>
      <c r="AE7278"/>
      <c r="AF7278"/>
      <c r="AG7278"/>
      <c r="AH7278"/>
      <c r="AI7278"/>
      <c r="AJ7278"/>
      <c r="AK7278"/>
      <c r="AL7278"/>
      <c r="AM7278"/>
      <c r="AN7278"/>
      <c r="AO7278"/>
      <c r="AP7278"/>
      <c r="AQ7278"/>
      <c r="AR7278"/>
      <c r="AS7278"/>
      <c r="AT7278"/>
      <c r="AU7278"/>
      <c r="AV7278"/>
      <c r="AW7278"/>
      <c r="AX7278"/>
      <c r="AY7278"/>
      <c r="AZ7278"/>
      <c r="BA7278"/>
      <c r="BB7278"/>
      <c r="BC7278"/>
      <c r="BD7278"/>
      <c r="BE7278"/>
      <c r="BF7278"/>
      <c r="BG7278"/>
      <c r="BH7278"/>
      <c r="BI7278"/>
      <c r="BJ7278"/>
      <c r="BK7278"/>
      <c r="BL7278"/>
      <c r="BM7278"/>
      <c r="BN7278"/>
      <c r="BO7278"/>
      <c r="BP7278"/>
      <c r="BQ7278"/>
      <c r="BR7278"/>
      <c r="BS7278"/>
      <c r="BT7278"/>
      <c r="BU7278"/>
      <c r="BV7278"/>
      <c r="BW7278"/>
      <c r="BX7278"/>
      <c r="BY7278"/>
      <c r="BZ7278"/>
      <c r="CA7278"/>
      <c r="CB7278"/>
      <c r="CC7278"/>
      <c r="CD7278"/>
      <c r="CE7278"/>
      <c r="CF7278"/>
      <c r="CG7278"/>
      <c r="CH7278"/>
      <c r="CI7278"/>
      <c r="CJ7278"/>
      <c r="CK7278"/>
      <c r="CL7278"/>
      <c r="CM7278"/>
      <c r="CN7278"/>
      <c r="CO7278"/>
      <c r="CP7278"/>
      <c r="CQ7278"/>
      <c r="CR7278"/>
      <c r="CS7278"/>
      <c r="CT7278"/>
      <c r="CU7278"/>
      <c r="CV7278"/>
    </row>
    <row r="7279" spans="10:100" x14ac:dyDescent="0.25">
      <c r="J7279"/>
      <c r="K7279"/>
      <c r="L7279"/>
      <c r="M7279"/>
      <c r="N7279"/>
      <c r="O7279"/>
      <c r="P7279"/>
      <c r="Q7279"/>
      <c r="R7279"/>
      <c r="S7279"/>
      <c r="T7279"/>
      <c r="U7279"/>
      <c r="V7279"/>
      <c r="W7279"/>
      <c r="X7279"/>
      <c r="Y7279"/>
      <c r="Z7279"/>
      <c r="AA7279"/>
      <c r="AB7279"/>
      <c r="AC7279"/>
      <c r="AD7279"/>
      <c r="AE7279"/>
      <c r="AF7279"/>
      <c r="AG7279"/>
      <c r="AH7279"/>
      <c r="AI7279"/>
      <c r="AJ7279"/>
      <c r="AK7279"/>
      <c r="AL7279"/>
      <c r="AM7279"/>
      <c r="AN7279"/>
      <c r="AO7279"/>
      <c r="AP7279"/>
      <c r="AQ7279"/>
      <c r="AR7279"/>
      <c r="AS7279"/>
      <c r="AT7279"/>
      <c r="AU7279"/>
      <c r="AV7279"/>
      <c r="AW7279"/>
      <c r="AX7279"/>
      <c r="AY7279"/>
      <c r="AZ7279"/>
      <c r="BA7279"/>
      <c r="BB7279"/>
      <c r="BC7279"/>
      <c r="BD7279"/>
      <c r="BE7279"/>
      <c r="BF7279"/>
      <c r="BG7279"/>
      <c r="BH7279"/>
      <c r="BI7279"/>
      <c r="BJ7279"/>
      <c r="BK7279"/>
      <c r="BL7279"/>
      <c r="BM7279"/>
      <c r="BN7279"/>
      <c r="BO7279"/>
      <c r="BP7279"/>
      <c r="BQ7279"/>
      <c r="BR7279"/>
      <c r="BS7279"/>
      <c r="BT7279"/>
      <c r="BU7279"/>
      <c r="BV7279"/>
      <c r="BW7279"/>
      <c r="BX7279"/>
      <c r="BY7279"/>
      <c r="BZ7279"/>
      <c r="CA7279"/>
      <c r="CB7279"/>
      <c r="CC7279"/>
      <c r="CD7279"/>
      <c r="CE7279"/>
      <c r="CF7279"/>
      <c r="CG7279"/>
      <c r="CH7279"/>
      <c r="CI7279"/>
      <c r="CJ7279"/>
      <c r="CK7279"/>
      <c r="CL7279"/>
      <c r="CM7279"/>
      <c r="CN7279"/>
      <c r="CO7279"/>
      <c r="CP7279"/>
      <c r="CQ7279"/>
      <c r="CR7279"/>
      <c r="CS7279"/>
      <c r="CT7279"/>
      <c r="CU7279"/>
      <c r="CV7279"/>
    </row>
    <row r="7280" spans="10:100" x14ac:dyDescent="0.25">
      <c r="J7280"/>
      <c r="K7280"/>
      <c r="L7280"/>
      <c r="M7280"/>
      <c r="N7280"/>
      <c r="O7280"/>
      <c r="P7280"/>
      <c r="Q7280"/>
      <c r="R7280"/>
      <c r="S7280"/>
      <c r="T7280"/>
      <c r="U7280"/>
      <c r="V7280"/>
      <c r="W7280"/>
      <c r="X7280"/>
      <c r="Y7280"/>
      <c r="Z7280"/>
      <c r="AA7280"/>
      <c r="AB7280"/>
      <c r="AC7280"/>
      <c r="AD7280"/>
      <c r="AE7280"/>
      <c r="AF7280"/>
      <c r="AG7280"/>
      <c r="AH7280"/>
      <c r="AI7280"/>
      <c r="AJ7280"/>
      <c r="AK7280"/>
      <c r="AL7280"/>
      <c r="AM7280"/>
      <c r="AN7280"/>
      <c r="AO7280"/>
      <c r="AP7280"/>
      <c r="AQ7280"/>
      <c r="AR7280"/>
      <c r="AS7280"/>
      <c r="AT7280"/>
      <c r="AU7280"/>
      <c r="AV7280"/>
      <c r="AW7280"/>
      <c r="AX7280"/>
      <c r="AY7280"/>
      <c r="AZ7280"/>
      <c r="BA7280"/>
      <c r="BB7280"/>
      <c r="BC7280"/>
      <c r="BD7280"/>
      <c r="BE7280"/>
      <c r="BF7280"/>
      <c r="BG7280"/>
      <c r="BH7280"/>
      <c r="BI7280"/>
      <c r="BJ7280"/>
      <c r="BK7280"/>
      <c r="BL7280"/>
      <c r="BM7280"/>
      <c r="BN7280"/>
      <c r="BO7280"/>
      <c r="BP7280"/>
      <c r="BQ7280"/>
      <c r="BR7280"/>
      <c r="BS7280"/>
      <c r="BT7280"/>
      <c r="BU7280"/>
      <c r="BV7280"/>
      <c r="BW7280"/>
      <c r="BX7280"/>
      <c r="BY7280"/>
      <c r="BZ7280"/>
      <c r="CA7280"/>
      <c r="CB7280"/>
      <c r="CC7280"/>
      <c r="CD7280"/>
      <c r="CE7280"/>
      <c r="CF7280"/>
      <c r="CG7280"/>
      <c r="CH7280"/>
      <c r="CI7280"/>
      <c r="CJ7280"/>
      <c r="CK7280"/>
      <c r="CL7280"/>
      <c r="CM7280"/>
      <c r="CN7280"/>
      <c r="CO7280"/>
      <c r="CP7280"/>
      <c r="CQ7280"/>
      <c r="CR7280"/>
      <c r="CS7280"/>
      <c r="CT7280"/>
      <c r="CU7280"/>
      <c r="CV7280"/>
    </row>
    <row r="7281" spans="10:100" x14ac:dyDescent="0.25">
      <c r="J7281"/>
      <c r="K7281"/>
      <c r="L7281"/>
      <c r="M7281"/>
      <c r="N7281"/>
      <c r="O7281"/>
      <c r="P7281"/>
      <c r="Q7281"/>
      <c r="R7281"/>
      <c r="S7281"/>
      <c r="T7281"/>
      <c r="U7281"/>
      <c r="V7281"/>
      <c r="W7281"/>
      <c r="X7281"/>
      <c r="Y7281"/>
      <c r="Z7281"/>
      <c r="AA7281"/>
      <c r="AB7281"/>
      <c r="AC7281"/>
      <c r="AD7281"/>
      <c r="AE7281"/>
      <c r="AF7281"/>
      <c r="AG7281"/>
      <c r="AH7281"/>
      <c r="AI7281"/>
      <c r="AJ7281"/>
      <c r="AK7281"/>
      <c r="AL7281"/>
      <c r="AM7281"/>
      <c r="AN7281"/>
      <c r="AO7281"/>
      <c r="AP7281"/>
      <c r="AQ7281"/>
      <c r="AR7281"/>
      <c r="AS7281"/>
      <c r="AT7281"/>
      <c r="AU7281"/>
      <c r="AV7281"/>
      <c r="AW7281"/>
      <c r="AX7281"/>
      <c r="AY7281"/>
      <c r="AZ7281"/>
      <c r="BA7281"/>
      <c r="BB7281"/>
      <c r="BC7281"/>
      <c r="BD7281"/>
      <c r="BE7281"/>
      <c r="BF7281"/>
      <c r="BG7281"/>
      <c r="BH7281"/>
      <c r="BI7281"/>
      <c r="BJ7281"/>
      <c r="BK7281"/>
      <c r="BL7281"/>
      <c r="BM7281"/>
      <c r="BN7281"/>
      <c r="BO7281"/>
      <c r="BP7281"/>
      <c r="BQ7281"/>
      <c r="BR7281"/>
      <c r="BS7281"/>
      <c r="BT7281"/>
      <c r="BU7281"/>
      <c r="BV7281"/>
      <c r="BW7281"/>
      <c r="BX7281"/>
      <c r="BY7281"/>
      <c r="BZ7281"/>
      <c r="CA7281"/>
      <c r="CB7281"/>
      <c r="CC7281"/>
      <c r="CD7281"/>
      <c r="CE7281"/>
      <c r="CF7281"/>
      <c r="CG7281"/>
      <c r="CH7281"/>
      <c r="CI7281"/>
      <c r="CJ7281"/>
      <c r="CK7281"/>
      <c r="CL7281"/>
      <c r="CM7281"/>
      <c r="CN7281"/>
      <c r="CO7281"/>
      <c r="CP7281"/>
      <c r="CQ7281"/>
      <c r="CR7281"/>
      <c r="CS7281"/>
      <c r="CT7281"/>
      <c r="CU7281"/>
      <c r="CV7281"/>
    </row>
    <row r="7282" spans="10:100" x14ac:dyDescent="0.25">
      <c r="J7282"/>
      <c r="K7282"/>
      <c r="L7282"/>
      <c r="M7282"/>
      <c r="N7282"/>
      <c r="O7282"/>
      <c r="P7282"/>
      <c r="Q7282"/>
      <c r="R7282"/>
      <c r="S7282"/>
      <c r="T7282"/>
      <c r="U7282"/>
      <c r="V7282"/>
      <c r="W7282"/>
      <c r="X7282"/>
      <c r="Y7282"/>
      <c r="Z7282"/>
      <c r="AA7282"/>
      <c r="AB7282"/>
      <c r="AC7282"/>
      <c r="AD7282"/>
      <c r="AE7282"/>
      <c r="AF7282"/>
      <c r="AG7282"/>
      <c r="AH7282"/>
      <c r="AI7282"/>
      <c r="AJ7282"/>
      <c r="AK7282"/>
      <c r="AL7282"/>
      <c r="AM7282"/>
      <c r="AN7282"/>
      <c r="AO7282"/>
      <c r="AP7282"/>
      <c r="AQ7282"/>
      <c r="AR7282"/>
      <c r="AS7282"/>
      <c r="AT7282"/>
      <c r="AU7282"/>
      <c r="AV7282"/>
      <c r="AW7282"/>
      <c r="AX7282"/>
      <c r="AY7282"/>
      <c r="AZ7282"/>
      <c r="BA7282"/>
      <c r="BB7282"/>
      <c r="BC7282"/>
      <c r="BD7282"/>
      <c r="BE7282"/>
      <c r="BF7282"/>
      <c r="BG7282"/>
      <c r="BH7282"/>
      <c r="BI7282"/>
      <c r="BJ7282"/>
      <c r="BK7282"/>
      <c r="BL7282"/>
      <c r="BM7282"/>
      <c r="BN7282"/>
      <c r="BO7282"/>
      <c r="BP7282"/>
      <c r="BQ7282"/>
      <c r="BR7282"/>
      <c r="BS7282"/>
      <c r="BT7282"/>
      <c r="BU7282"/>
      <c r="BV7282"/>
      <c r="BW7282"/>
      <c r="BX7282"/>
      <c r="BY7282"/>
      <c r="BZ7282"/>
      <c r="CA7282"/>
      <c r="CB7282"/>
      <c r="CC7282"/>
      <c r="CD7282"/>
      <c r="CE7282"/>
      <c r="CF7282"/>
      <c r="CG7282"/>
      <c r="CH7282"/>
      <c r="CI7282"/>
      <c r="CJ7282"/>
      <c r="CK7282"/>
      <c r="CL7282"/>
      <c r="CM7282"/>
      <c r="CN7282"/>
      <c r="CO7282"/>
      <c r="CP7282"/>
      <c r="CQ7282"/>
      <c r="CR7282"/>
      <c r="CS7282"/>
      <c r="CT7282"/>
      <c r="CU7282"/>
      <c r="CV7282"/>
    </row>
    <row r="7283" spans="10:100" x14ac:dyDescent="0.25">
      <c r="J7283"/>
      <c r="K7283"/>
      <c r="L7283"/>
      <c r="M7283"/>
      <c r="N7283"/>
      <c r="O7283"/>
      <c r="P7283"/>
      <c r="Q7283"/>
      <c r="R7283"/>
      <c r="S7283"/>
      <c r="T7283"/>
      <c r="U7283"/>
      <c r="V7283"/>
      <c r="W7283"/>
      <c r="X7283"/>
      <c r="Y7283"/>
      <c r="Z7283"/>
      <c r="AA7283"/>
      <c r="AB7283"/>
      <c r="AC7283"/>
      <c r="AD7283"/>
      <c r="AE7283"/>
      <c r="AF7283"/>
      <c r="AG7283"/>
      <c r="AH7283"/>
      <c r="AI7283"/>
      <c r="AJ7283"/>
      <c r="AK7283"/>
      <c r="AL7283"/>
      <c r="AM7283"/>
      <c r="AN7283"/>
      <c r="AO7283"/>
      <c r="AP7283"/>
      <c r="AQ7283"/>
      <c r="AR7283"/>
      <c r="AS7283"/>
      <c r="AT7283"/>
      <c r="AU7283"/>
      <c r="AV7283"/>
      <c r="AW7283"/>
      <c r="AX7283"/>
      <c r="AY7283"/>
      <c r="AZ7283"/>
      <c r="BA7283"/>
      <c r="BB7283"/>
      <c r="BC7283"/>
      <c r="BD7283"/>
      <c r="BE7283"/>
      <c r="BF7283"/>
      <c r="BG7283"/>
      <c r="BH7283"/>
      <c r="BI7283"/>
      <c r="BJ7283"/>
      <c r="BK7283"/>
      <c r="BL7283"/>
      <c r="BM7283"/>
      <c r="BN7283"/>
      <c r="BO7283"/>
      <c r="BP7283"/>
      <c r="BQ7283"/>
      <c r="BR7283"/>
      <c r="BS7283"/>
      <c r="BT7283"/>
      <c r="BU7283"/>
      <c r="BV7283"/>
      <c r="BW7283"/>
      <c r="BX7283"/>
      <c r="BY7283"/>
      <c r="BZ7283"/>
      <c r="CA7283"/>
      <c r="CB7283"/>
      <c r="CC7283"/>
      <c r="CD7283"/>
      <c r="CE7283"/>
      <c r="CF7283"/>
      <c r="CG7283"/>
      <c r="CH7283"/>
      <c r="CI7283"/>
      <c r="CJ7283"/>
      <c r="CK7283"/>
      <c r="CL7283"/>
      <c r="CM7283"/>
      <c r="CN7283"/>
      <c r="CO7283"/>
      <c r="CP7283"/>
      <c r="CQ7283"/>
      <c r="CR7283"/>
      <c r="CS7283"/>
      <c r="CT7283"/>
      <c r="CU7283"/>
      <c r="CV7283"/>
    </row>
    <row r="7284" spans="10:100" x14ac:dyDescent="0.25">
      <c r="J7284"/>
      <c r="K7284"/>
      <c r="L7284"/>
      <c r="M7284"/>
      <c r="N7284"/>
      <c r="O7284"/>
      <c r="P7284"/>
      <c r="Q7284"/>
      <c r="R7284"/>
      <c r="S7284"/>
      <c r="T7284"/>
      <c r="U7284"/>
      <c r="V7284"/>
      <c r="W7284"/>
      <c r="X7284"/>
      <c r="Y7284"/>
      <c r="Z7284"/>
      <c r="AA7284"/>
      <c r="AB7284"/>
      <c r="AC7284"/>
      <c r="AD7284"/>
      <c r="AE7284"/>
      <c r="AF7284"/>
      <c r="AG7284"/>
      <c r="AH7284"/>
      <c r="AI7284"/>
      <c r="AJ7284"/>
      <c r="AK7284"/>
      <c r="AL7284"/>
      <c r="AM7284"/>
      <c r="AN7284"/>
      <c r="AO7284"/>
      <c r="AP7284"/>
      <c r="AQ7284"/>
      <c r="AR7284"/>
      <c r="AS7284"/>
      <c r="AT7284"/>
      <c r="AU7284"/>
      <c r="AV7284"/>
      <c r="AW7284"/>
      <c r="AX7284"/>
      <c r="AY7284"/>
      <c r="AZ7284"/>
      <c r="BA7284"/>
      <c r="BB7284"/>
      <c r="BC7284"/>
      <c r="BD7284"/>
      <c r="BE7284"/>
      <c r="BF7284"/>
      <c r="BG7284"/>
      <c r="BH7284"/>
      <c r="BI7284"/>
      <c r="BJ7284"/>
      <c r="BK7284"/>
      <c r="BL7284"/>
      <c r="BM7284"/>
      <c r="BN7284"/>
      <c r="BO7284"/>
      <c r="BP7284"/>
      <c r="BQ7284"/>
      <c r="BR7284"/>
      <c r="BS7284"/>
      <c r="BT7284"/>
      <c r="BU7284"/>
      <c r="BV7284"/>
      <c r="BW7284"/>
      <c r="BX7284"/>
      <c r="BY7284"/>
      <c r="BZ7284"/>
      <c r="CA7284"/>
      <c r="CB7284"/>
      <c r="CC7284"/>
      <c r="CD7284"/>
      <c r="CE7284"/>
      <c r="CF7284"/>
      <c r="CG7284"/>
      <c r="CH7284"/>
      <c r="CI7284"/>
      <c r="CJ7284"/>
      <c r="CK7284"/>
      <c r="CL7284"/>
      <c r="CM7284"/>
      <c r="CN7284"/>
      <c r="CO7284"/>
      <c r="CP7284"/>
      <c r="CQ7284"/>
      <c r="CR7284"/>
      <c r="CS7284"/>
      <c r="CT7284"/>
      <c r="CU7284"/>
      <c r="CV7284"/>
    </row>
    <row r="7285" spans="10:100" x14ac:dyDescent="0.25">
      <c r="J7285"/>
      <c r="K7285"/>
      <c r="L7285"/>
      <c r="M7285"/>
      <c r="N7285"/>
      <c r="O7285"/>
      <c r="P7285"/>
      <c r="Q7285"/>
      <c r="R7285"/>
      <c r="S7285"/>
      <c r="T7285"/>
      <c r="U7285"/>
      <c r="V7285"/>
      <c r="W7285"/>
      <c r="X7285"/>
      <c r="Y7285"/>
      <c r="Z7285"/>
      <c r="AA7285"/>
      <c r="AB7285"/>
      <c r="AC7285"/>
      <c r="AD7285"/>
      <c r="AE7285"/>
      <c r="AF7285"/>
      <c r="AG7285"/>
      <c r="AH7285"/>
      <c r="AI7285"/>
      <c r="AJ7285"/>
      <c r="AK7285"/>
      <c r="AL7285"/>
      <c r="AM7285"/>
      <c r="AN7285"/>
      <c r="AO7285"/>
      <c r="AP7285"/>
      <c r="AQ7285"/>
      <c r="AR7285"/>
      <c r="AS7285"/>
      <c r="AT7285"/>
      <c r="AU7285"/>
      <c r="AV7285"/>
      <c r="AW7285"/>
      <c r="AX7285"/>
      <c r="AY7285"/>
      <c r="AZ7285"/>
      <c r="BA7285"/>
      <c r="BB7285"/>
      <c r="BC7285"/>
      <c r="BD7285"/>
      <c r="BE7285"/>
      <c r="BF7285"/>
      <c r="BG7285"/>
      <c r="BH7285"/>
      <c r="BI7285"/>
      <c r="BJ7285"/>
      <c r="BK7285"/>
      <c r="BL7285"/>
      <c r="BM7285"/>
      <c r="BN7285"/>
      <c r="BO7285"/>
      <c r="BP7285"/>
      <c r="BQ7285"/>
      <c r="BR7285"/>
      <c r="BS7285"/>
      <c r="BT7285"/>
      <c r="BU7285"/>
      <c r="BV7285"/>
      <c r="BW7285"/>
      <c r="BX7285"/>
      <c r="BY7285"/>
      <c r="BZ7285"/>
      <c r="CA7285"/>
      <c r="CB7285"/>
      <c r="CC7285"/>
      <c r="CD7285"/>
      <c r="CE7285"/>
      <c r="CF7285"/>
      <c r="CG7285"/>
      <c r="CH7285"/>
      <c r="CI7285"/>
      <c r="CJ7285"/>
      <c r="CK7285"/>
      <c r="CL7285"/>
      <c r="CM7285"/>
      <c r="CN7285"/>
      <c r="CO7285"/>
      <c r="CP7285"/>
      <c r="CQ7285"/>
      <c r="CR7285"/>
      <c r="CS7285"/>
      <c r="CT7285"/>
      <c r="CU7285"/>
      <c r="CV7285"/>
    </row>
    <row r="7286" spans="10:100" x14ac:dyDescent="0.25">
      <c r="J7286"/>
      <c r="K7286"/>
      <c r="L7286"/>
      <c r="M7286"/>
      <c r="N7286"/>
      <c r="O7286"/>
      <c r="P7286"/>
      <c r="Q7286"/>
      <c r="R7286"/>
      <c r="S7286"/>
      <c r="T7286"/>
      <c r="U7286"/>
      <c r="V7286"/>
      <c r="W7286"/>
      <c r="X7286"/>
      <c r="Y7286"/>
      <c r="Z7286"/>
      <c r="AA7286"/>
      <c r="AB7286"/>
      <c r="AC7286"/>
      <c r="AD7286"/>
      <c r="AE7286"/>
      <c r="AF7286"/>
      <c r="AG7286"/>
      <c r="AH7286"/>
      <c r="AI7286"/>
      <c r="AJ7286"/>
      <c r="AK7286"/>
      <c r="AL7286"/>
      <c r="AM7286"/>
      <c r="AN7286"/>
      <c r="AO7286"/>
      <c r="AP7286"/>
      <c r="AQ7286"/>
      <c r="AR7286"/>
      <c r="AS7286"/>
      <c r="AT7286"/>
      <c r="AU7286"/>
      <c r="AV7286"/>
      <c r="AW7286"/>
      <c r="AX7286"/>
      <c r="AY7286"/>
      <c r="AZ7286"/>
      <c r="BA7286"/>
      <c r="BB7286"/>
      <c r="BC7286"/>
      <c r="BD7286"/>
      <c r="BE7286"/>
      <c r="BF7286"/>
      <c r="BG7286"/>
      <c r="BH7286"/>
      <c r="BI7286"/>
      <c r="BJ7286"/>
      <c r="BK7286"/>
      <c r="BL7286"/>
      <c r="BM7286"/>
      <c r="BN7286"/>
      <c r="BO7286"/>
      <c r="BP7286"/>
      <c r="BQ7286"/>
      <c r="BR7286"/>
      <c r="BS7286"/>
      <c r="BT7286"/>
      <c r="BU7286"/>
      <c r="BV7286"/>
      <c r="BW7286"/>
      <c r="BX7286"/>
      <c r="BY7286"/>
      <c r="BZ7286"/>
      <c r="CA7286"/>
      <c r="CB7286"/>
      <c r="CC7286"/>
      <c r="CD7286"/>
      <c r="CE7286"/>
      <c r="CF7286"/>
      <c r="CG7286"/>
      <c r="CH7286"/>
      <c r="CI7286"/>
      <c r="CJ7286"/>
      <c r="CK7286"/>
      <c r="CL7286"/>
      <c r="CM7286"/>
      <c r="CN7286"/>
      <c r="CO7286"/>
      <c r="CP7286"/>
      <c r="CQ7286"/>
      <c r="CR7286"/>
      <c r="CS7286"/>
      <c r="CT7286"/>
      <c r="CU7286"/>
      <c r="CV7286"/>
    </row>
    <row r="7287" spans="10:100" x14ac:dyDescent="0.25">
      <c r="J7287"/>
      <c r="K7287"/>
      <c r="L7287"/>
      <c r="M7287"/>
      <c r="N7287"/>
      <c r="O7287"/>
      <c r="P7287"/>
      <c r="Q7287"/>
      <c r="R7287"/>
      <c r="S7287"/>
      <c r="T7287"/>
      <c r="U7287"/>
      <c r="V7287"/>
      <c r="W7287"/>
      <c r="X7287"/>
      <c r="Y7287"/>
      <c r="Z7287"/>
      <c r="AA7287"/>
      <c r="AB7287"/>
      <c r="AC7287"/>
      <c r="AD7287"/>
      <c r="AE7287"/>
      <c r="AF7287"/>
      <c r="AG7287"/>
      <c r="AH7287"/>
      <c r="AI7287"/>
      <c r="AJ7287"/>
      <c r="AK7287"/>
      <c r="AL7287"/>
      <c r="AM7287"/>
      <c r="AN7287"/>
      <c r="AO7287"/>
      <c r="AP7287"/>
      <c r="AQ7287"/>
      <c r="AR7287"/>
      <c r="AS7287"/>
      <c r="AT7287"/>
      <c r="AU7287"/>
      <c r="AV7287"/>
      <c r="AW7287"/>
      <c r="AX7287"/>
      <c r="AY7287"/>
      <c r="AZ7287"/>
      <c r="BA7287"/>
      <c r="BB7287"/>
      <c r="BC7287"/>
      <c r="BD7287"/>
      <c r="BE7287"/>
      <c r="BF7287"/>
      <c r="BG7287"/>
      <c r="BH7287"/>
      <c r="BI7287"/>
      <c r="BJ7287"/>
      <c r="BK7287"/>
      <c r="BL7287"/>
      <c r="BM7287"/>
      <c r="BN7287"/>
      <c r="BO7287"/>
      <c r="BP7287"/>
      <c r="BQ7287"/>
      <c r="BR7287"/>
      <c r="BS7287"/>
      <c r="BT7287"/>
      <c r="BU7287"/>
      <c r="BV7287"/>
      <c r="BW7287"/>
      <c r="BX7287"/>
      <c r="BY7287"/>
      <c r="BZ7287"/>
      <c r="CA7287"/>
      <c r="CB7287"/>
      <c r="CC7287"/>
      <c r="CD7287"/>
      <c r="CE7287"/>
      <c r="CF7287"/>
      <c r="CG7287"/>
      <c r="CH7287"/>
      <c r="CI7287"/>
      <c r="CJ7287"/>
      <c r="CK7287"/>
      <c r="CL7287"/>
      <c r="CM7287"/>
      <c r="CN7287"/>
      <c r="CO7287"/>
      <c r="CP7287"/>
      <c r="CQ7287"/>
      <c r="CR7287"/>
      <c r="CS7287"/>
      <c r="CT7287"/>
      <c r="CU7287"/>
      <c r="CV7287"/>
    </row>
    <row r="7288" spans="10:100" x14ac:dyDescent="0.25">
      <c r="J7288"/>
      <c r="K7288"/>
      <c r="L7288"/>
      <c r="M7288"/>
      <c r="N7288"/>
      <c r="O7288"/>
      <c r="P7288"/>
      <c r="Q7288"/>
      <c r="R7288"/>
      <c r="S7288"/>
      <c r="T7288"/>
      <c r="U7288"/>
      <c r="V7288"/>
      <c r="W7288"/>
      <c r="X7288"/>
      <c r="Y7288"/>
      <c r="Z7288"/>
      <c r="AA7288"/>
      <c r="AB7288"/>
      <c r="AC7288"/>
      <c r="AD7288"/>
      <c r="AE7288"/>
      <c r="AF7288"/>
      <c r="AG7288"/>
      <c r="AH7288"/>
      <c r="AI7288"/>
      <c r="AJ7288"/>
      <c r="AK7288"/>
      <c r="AL7288"/>
      <c r="AM7288"/>
      <c r="AN7288"/>
      <c r="AO7288"/>
      <c r="AP7288"/>
      <c r="AQ7288"/>
      <c r="AR7288"/>
      <c r="AS7288"/>
      <c r="AT7288"/>
      <c r="AU7288"/>
      <c r="AV7288"/>
      <c r="AW7288"/>
      <c r="AX7288"/>
      <c r="AY7288"/>
      <c r="AZ7288"/>
      <c r="BA7288"/>
      <c r="BB7288"/>
      <c r="BC7288"/>
      <c r="BD7288"/>
      <c r="BE7288"/>
      <c r="BF7288"/>
      <c r="BG7288"/>
      <c r="BH7288"/>
      <c r="BI7288"/>
      <c r="BJ7288"/>
      <c r="BK7288"/>
      <c r="BL7288"/>
      <c r="BM7288"/>
      <c r="BN7288"/>
      <c r="BO7288"/>
      <c r="BP7288"/>
      <c r="BQ7288"/>
      <c r="BR7288"/>
      <c r="BS7288"/>
      <c r="BT7288"/>
      <c r="BU7288"/>
      <c r="BV7288"/>
      <c r="BW7288"/>
      <c r="BX7288"/>
      <c r="BY7288"/>
      <c r="BZ7288"/>
      <c r="CA7288"/>
      <c r="CB7288"/>
      <c r="CC7288"/>
      <c r="CD7288"/>
      <c r="CE7288"/>
      <c r="CF7288"/>
      <c r="CG7288"/>
      <c r="CH7288"/>
      <c r="CI7288"/>
      <c r="CJ7288"/>
      <c r="CK7288"/>
      <c r="CL7288"/>
      <c r="CM7288"/>
      <c r="CN7288"/>
      <c r="CO7288"/>
      <c r="CP7288"/>
      <c r="CQ7288"/>
      <c r="CR7288"/>
      <c r="CS7288"/>
      <c r="CT7288"/>
      <c r="CU7288"/>
      <c r="CV7288"/>
    </row>
    <row r="7289" spans="10:100" x14ac:dyDescent="0.25">
      <c r="J7289"/>
      <c r="K7289"/>
      <c r="L7289"/>
      <c r="M7289"/>
      <c r="N7289"/>
      <c r="O7289"/>
      <c r="P7289"/>
      <c r="Q7289"/>
      <c r="R7289"/>
      <c r="S7289"/>
      <c r="T7289"/>
      <c r="U7289"/>
      <c r="V7289"/>
      <c r="W7289"/>
      <c r="X7289"/>
      <c r="Y7289"/>
      <c r="Z7289"/>
      <c r="AA7289"/>
      <c r="AB7289"/>
      <c r="AC7289"/>
      <c r="AD7289"/>
      <c r="AE7289"/>
      <c r="AF7289"/>
      <c r="AG7289"/>
      <c r="AH7289"/>
      <c r="AI7289"/>
      <c r="AJ7289"/>
      <c r="AK7289"/>
      <c r="AL7289"/>
      <c r="AM7289"/>
      <c r="AN7289"/>
      <c r="AO7289"/>
      <c r="AP7289"/>
      <c r="AQ7289"/>
      <c r="AR7289"/>
      <c r="AS7289"/>
      <c r="AT7289"/>
      <c r="AU7289"/>
      <c r="AV7289"/>
      <c r="AW7289"/>
      <c r="AX7289"/>
      <c r="AY7289"/>
      <c r="AZ7289"/>
      <c r="BA7289"/>
      <c r="BB7289"/>
      <c r="BC7289"/>
      <c r="BD7289"/>
      <c r="BE7289"/>
      <c r="BF7289"/>
      <c r="BG7289"/>
      <c r="BH7289"/>
      <c r="BI7289"/>
      <c r="BJ7289"/>
      <c r="BK7289"/>
      <c r="BL7289"/>
      <c r="BM7289"/>
      <c r="BN7289"/>
      <c r="BO7289"/>
      <c r="BP7289"/>
      <c r="BQ7289"/>
      <c r="BR7289"/>
      <c r="BS7289"/>
      <c r="BT7289"/>
      <c r="BU7289"/>
      <c r="BV7289"/>
      <c r="BW7289"/>
      <c r="BX7289"/>
      <c r="BY7289"/>
      <c r="BZ7289"/>
      <c r="CA7289"/>
      <c r="CB7289"/>
      <c r="CC7289"/>
      <c r="CD7289"/>
      <c r="CE7289"/>
      <c r="CF7289"/>
      <c r="CG7289"/>
      <c r="CH7289"/>
      <c r="CI7289"/>
      <c r="CJ7289"/>
      <c r="CK7289"/>
      <c r="CL7289"/>
      <c r="CM7289"/>
      <c r="CN7289"/>
      <c r="CO7289"/>
      <c r="CP7289"/>
      <c r="CQ7289"/>
      <c r="CR7289"/>
      <c r="CS7289"/>
      <c r="CT7289"/>
      <c r="CU7289"/>
      <c r="CV7289"/>
    </row>
    <row r="7290" spans="10:100" x14ac:dyDescent="0.25">
      <c r="J7290"/>
      <c r="K7290"/>
      <c r="L7290"/>
      <c r="M7290"/>
      <c r="N7290"/>
      <c r="O7290"/>
      <c r="P7290"/>
      <c r="Q7290"/>
      <c r="R7290"/>
      <c r="S7290"/>
      <c r="T7290"/>
      <c r="U7290"/>
      <c r="V7290"/>
      <c r="W7290"/>
      <c r="X7290"/>
      <c r="Y7290"/>
      <c r="Z7290"/>
      <c r="AA7290"/>
      <c r="AB7290"/>
      <c r="AC7290"/>
      <c r="AD7290"/>
      <c r="AE7290"/>
      <c r="AF7290"/>
      <c r="AG7290"/>
      <c r="AH7290"/>
      <c r="AI7290"/>
      <c r="AJ7290"/>
      <c r="AK7290"/>
      <c r="AL7290"/>
      <c r="AM7290"/>
      <c r="AN7290"/>
      <c r="AO7290"/>
      <c r="AP7290"/>
      <c r="AQ7290"/>
      <c r="AR7290"/>
      <c r="AS7290"/>
      <c r="AT7290"/>
      <c r="AU7290"/>
      <c r="AV7290"/>
      <c r="AW7290"/>
      <c r="AX7290"/>
      <c r="AY7290"/>
      <c r="AZ7290"/>
      <c r="BA7290"/>
      <c r="BB7290"/>
      <c r="BC7290"/>
      <c r="BD7290"/>
      <c r="BE7290"/>
      <c r="BF7290"/>
      <c r="BG7290"/>
      <c r="BH7290"/>
      <c r="BI7290"/>
      <c r="BJ7290"/>
      <c r="BK7290"/>
      <c r="BL7290"/>
      <c r="BM7290"/>
      <c r="BN7290"/>
      <c r="BO7290"/>
      <c r="BP7290"/>
      <c r="BQ7290"/>
      <c r="BR7290"/>
      <c r="BS7290"/>
      <c r="BT7290"/>
      <c r="BU7290"/>
      <c r="BV7290"/>
      <c r="BW7290"/>
      <c r="BX7290"/>
      <c r="BY7290"/>
      <c r="BZ7290"/>
      <c r="CA7290"/>
      <c r="CB7290"/>
      <c r="CC7290"/>
      <c r="CD7290"/>
      <c r="CE7290"/>
      <c r="CF7290"/>
      <c r="CG7290"/>
      <c r="CH7290"/>
      <c r="CI7290"/>
      <c r="CJ7290"/>
      <c r="CK7290"/>
      <c r="CL7290"/>
      <c r="CM7290"/>
      <c r="CN7290"/>
      <c r="CO7290"/>
      <c r="CP7290"/>
      <c r="CQ7290"/>
      <c r="CR7290"/>
      <c r="CS7290"/>
      <c r="CT7290"/>
      <c r="CU7290"/>
      <c r="CV7290"/>
    </row>
    <row r="7291" spans="10:100" x14ac:dyDescent="0.25">
      <c r="J7291"/>
      <c r="K7291"/>
      <c r="L7291"/>
      <c r="M7291"/>
      <c r="N7291"/>
      <c r="O7291"/>
      <c r="P7291"/>
      <c r="Q7291"/>
      <c r="R7291"/>
      <c r="S7291"/>
      <c r="T7291"/>
      <c r="U7291"/>
      <c r="V7291"/>
      <c r="W7291"/>
      <c r="X7291"/>
      <c r="Y7291"/>
      <c r="Z7291"/>
      <c r="AA7291"/>
      <c r="AB7291"/>
      <c r="AC7291"/>
      <c r="AD7291"/>
      <c r="AE7291"/>
      <c r="AF7291"/>
      <c r="AG7291"/>
      <c r="AH7291"/>
      <c r="AI7291"/>
      <c r="AJ7291"/>
      <c r="AK7291"/>
      <c r="AL7291"/>
      <c r="AM7291"/>
      <c r="AN7291"/>
      <c r="AO7291"/>
      <c r="AP7291"/>
      <c r="AQ7291"/>
      <c r="AR7291"/>
      <c r="AS7291"/>
      <c r="AT7291"/>
      <c r="AU7291"/>
      <c r="AV7291"/>
      <c r="AW7291"/>
      <c r="AX7291"/>
      <c r="AY7291"/>
      <c r="AZ7291"/>
      <c r="BA7291"/>
      <c r="BB7291"/>
      <c r="BC7291"/>
      <c r="BD7291"/>
      <c r="BE7291"/>
      <c r="BF7291"/>
      <c r="BG7291"/>
      <c r="BH7291"/>
      <c r="BI7291"/>
      <c r="BJ7291"/>
      <c r="BK7291"/>
      <c r="BL7291"/>
      <c r="BM7291"/>
      <c r="BN7291"/>
      <c r="BO7291"/>
      <c r="BP7291"/>
      <c r="BQ7291"/>
      <c r="BR7291"/>
      <c r="BS7291"/>
      <c r="BT7291"/>
      <c r="BU7291"/>
      <c r="BV7291"/>
      <c r="BW7291"/>
      <c r="BX7291"/>
      <c r="BY7291"/>
      <c r="BZ7291"/>
      <c r="CA7291"/>
      <c r="CB7291"/>
      <c r="CC7291"/>
      <c r="CD7291"/>
      <c r="CE7291"/>
      <c r="CF7291"/>
      <c r="CG7291"/>
      <c r="CH7291"/>
      <c r="CI7291"/>
      <c r="CJ7291"/>
      <c r="CK7291"/>
      <c r="CL7291"/>
      <c r="CM7291"/>
      <c r="CN7291"/>
      <c r="CO7291"/>
      <c r="CP7291"/>
      <c r="CQ7291"/>
      <c r="CR7291"/>
      <c r="CS7291"/>
      <c r="CT7291"/>
      <c r="CU7291"/>
      <c r="CV7291"/>
    </row>
    <row r="7292" spans="10:100" x14ac:dyDescent="0.25">
      <c r="J7292"/>
      <c r="K7292"/>
      <c r="L7292"/>
      <c r="M7292"/>
      <c r="N7292"/>
      <c r="O7292"/>
      <c r="P7292"/>
      <c r="Q7292"/>
      <c r="R7292"/>
      <c r="S7292"/>
      <c r="T7292"/>
      <c r="U7292"/>
      <c r="V7292"/>
      <c r="W7292"/>
      <c r="X7292"/>
      <c r="Y7292"/>
      <c r="Z7292"/>
      <c r="AA7292"/>
      <c r="AB7292"/>
      <c r="AC7292"/>
      <c r="AD7292"/>
      <c r="AE7292"/>
      <c r="AF7292"/>
      <c r="AG7292"/>
      <c r="AH7292"/>
      <c r="AI7292"/>
      <c r="AJ7292"/>
      <c r="AK7292"/>
      <c r="AL7292"/>
      <c r="AM7292"/>
      <c r="AN7292"/>
      <c r="AO7292"/>
      <c r="AP7292"/>
      <c r="AQ7292"/>
      <c r="AR7292"/>
      <c r="AS7292"/>
      <c r="AT7292"/>
      <c r="AU7292"/>
      <c r="AV7292"/>
      <c r="AW7292"/>
      <c r="AX7292"/>
      <c r="AY7292"/>
      <c r="AZ7292"/>
      <c r="BA7292"/>
      <c r="BB7292"/>
      <c r="BC7292"/>
      <c r="BD7292"/>
      <c r="BE7292"/>
      <c r="BF7292"/>
      <c r="BG7292"/>
      <c r="BH7292"/>
      <c r="BI7292"/>
      <c r="BJ7292"/>
      <c r="BK7292"/>
      <c r="BL7292"/>
      <c r="BM7292"/>
      <c r="BN7292"/>
      <c r="BO7292"/>
      <c r="BP7292"/>
      <c r="BQ7292"/>
      <c r="BR7292"/>
      <c r="BS7292"/>
      <c r="BT7292"/>
      <c r="BU7292"/>
      <c r="BV7292"/>
      <c r="BW7292"/>
      <c r="BX7292"/>
      <c r="BY7292"/>
      <c r="BZ7292"/>
      <c r="CA7292"/>
      <c r="CB7292"/>
      <c r="CC7292"/>
      <c r="CD7292"/>
      <c r="CE7292"/>
      <c r="CF7292"/>
      <c r="CG7292"/>
      <c r="CH7292"/>
      <c r="CI7292"/>
      <c r="CJ7292"/>
      <c r="CK7292"/>
      <c r="CL7292"/>
      <c r="CM7292"/>
      <c r="CN7292"/>
      <c r="CO7292"/>
      <c r="CP7292"/>
      <c r="CQ7292"/>
      <c r="CR7292"/>
      <c r="CS7292"/>
      <c r="CT7292"/>
      <c r="CU7292"/>
      <c r="CV7292"/>
    </row>
    <row r="7293" spans="10:100" x14ac:dyDescent="0.25">
      <c r="J7293"/>
      <c r="K7293"/>
      <c r="L7293"/>
      <c r="M7293"/>
      <c r="N7293"/>
      <c r="O7293"/>
      <c r="P7293"/>
      <c r="Q7293"/>
      <c r="R7293"/>
      <c r="S7293"/>
      <c r="T7293"/>
      <c r="U7293"/>
      <c r="V7293"/>
      <c r="W7293"/>
      <c r="X7293"/>
      <c r="Y7293"/>
      <c r="Z7293"/>
      <c r="AA7293"/>
      <c r="AB7293"/>
      <c r="AC7293"/>
      <c r="AD7293"/>
      <c r="AE7293"/>
      <c r="AF7293"/>
      <c r="AG7293"/>
      <c r="AH7293"/>
      <c r="AI7293"/>
      <c r="AJ7293"/>
      <c r="AK7293"/>
      <c r="AL7293"/>
      <c r="AM7293"/>
      <c r="AN7293"/>
      <c r="AO7293"/>
      <c r="AP7293"/>
      <c r="AQ7293"/>
      <c r="AR7293"/>
      <c r="AS7293"/>
      <c r="AT7293"/>
      <c r="AU7293"/>
      <c r="AV7293"/>
      <c r="AW7293"/>
      <c r="AX7293"/>
      <c r="AY7293"/>
      <c r="AZ7293"/>
      <c r="BA7293"/>
      <c r="BB7293"/>
      <c r="BC7293"/>
      <c r="BD7293"/>
      <c r="BE7293"/>
      <c r="BF7293"/>
      <c r="BG7293"/>
      <c r="BH7293"/>
      <c r="BI7293"/>
      <c r="BJ7293"/>
      <c r="BK7293"/>
      <c r="BL7293"/>
      <c r="BM7293"/>
      <c r="BN7293"/>
      <c r="BO7293"/>
      <c r="BP7293"/>
      <c r="BQ7293"/>
      <c r="BR7293"/>
      <c r="BS7293"/>
      <c r="BT7293"/>
      <c r="BU7293"/>
      <c r="BV7293"/>
      <c r="BW7293"/>
      <c r="BX7293"/>
      <c r="BY7293"/>
      <c r="BZ7293"/>
      <c r="CA7293"/>
      <c r="CB7293"/>
      <c r="CC7293"/>
      <c r="CD7293"/>
      <c r="CE7293"/>
      <c r="CF7293"/>
      <c r="CG7293"/>
      <c r="CH7293"/>
      <c r="CI7293"/>
      <c r="CJ7293"/>
      <c r="CK7293"/>
      <c r="CL7293"/>
      <c r="CM7293"/>
      <c r="CN7293"/>
      <c r="CO7293"/>
      <c r="CP7293"/>
      <c r="CQ7293"/>
      <c r="CR7293"/>
      <c r="CS7293"/>
      <c r="CT7293"/>
      <c r="CU7293"/>
      <c r="CV7293"/>
    </row>
    <row r="7294" spans="10:100" x14ac:dyDescent="0.25">
      <c r="J7294"/>
      <c r="K7294"/>
      <c r="L7294"/>
      <c r="M7294"/>
      <c r="N7294"/>
      <c r="O7294"/>
      <c r="P7294"/>
      <c r="Q7294"/>
      <c r="R7294"/>
      <c r="S7294"/>
      <c r="T7294"/>
      <c r="U7294"/>
      <c r="V7294"/>
      <c r="W7294"/>
      <c r="X7294"/>
      <c r="Y7294"/>
      <c r="Z7294"/>
      <c r="AA7294"/>
      <c r="AB7294"/>
      <c r="AC7294"/>
      <c r="AD7294"/>
      <c r="AE7294"/>
      <c r="AF7294"/>
      <c r="AG7294"/>
      <c r="AH7294"/>
      <c r="AI7294"/>
      <c r="AJ7294"/>
      <c r="AK7294"/>
      <c r="AL7294"/>
      <c r="AM7294"/>
      <c r="AN7294"/>
      <c r="AO7294"/>
      <c r="AP7294"/>
      <c r="AQ7294"/>
      <c r="AR7294"/>
      <c r="AS7294"/>
      <c r="AT7294"/>
      <c r="AU7294"/>
      <c r="AV7294"/>
      <c r="AW7294"/>
      <c r="AX7294"/>
      <c r="AY7294"/>
      <c r="AZ7294"/>
      <c r="BA7294"/>
      <c r="BB7294"/>
      <c r="BC7294"/>
      <c r="BD7294"/>
      <c r="BE7294"/>
      <c r="BF7294"/>
      <c r="BG7294"/>
      <c r="BH7294"/>
      <c r="BI7294"/>
      <c r="BJ7294"/>
      <c r="BK7294"/>
      <c r="BL7294"/>
      <c r="BM7294"/>
      <c r="BN7294"/>
      <c r="BO7294"/>
      <c r="BP7294"/>
      <c r="BQ7294"/>
      <c r="BR7294"/>
      <c r="BS7294"/>
      <c r="BT7294"/>
      <c r="BU7294"/>
      <c r="BV7294"/>
      <c r="BW7294"/>
      <c r="BX7294"/>
      <c r="BY7294"/>
      <c r="BZ7294"/>
      <c r="CA7294"/>
      <c r="CB7294"/>
      <c r="CC7294"/>
      <c r="CD7294"/>
      <c r="CE7294"/>
      <c r="CF7294"/>
      <c r="CG7294"/>
      <c r="CH7294"/>
      <c r="CI7294"/>
      <c r="CJ7294"/>
      <c r="CK7294"/>
      <c r="CL7294"/>
      <c r="CM7294"/>
      <c r="CN7294"/>
      <c r="CO7294"/>
      <c r="CP7294"/>
      <c r="CQ7294"/>
      <c r="CR7294"/>
      <c r="CS7294"/>
      <c r="CT7294"/>
      <c r="CU7294"/>
      <c r="CV7294"/>
    </row>
    <row r="7295" spans="10:100" x14ac:dyDescent="0.25">
      <c r="J7295"/>
      <c r="K7295"/>
      <c r="L7295"/>
      <c r="M7295"/>
      <c r="N7295"/>
      <c r="O7295"/>
      <c r="P7295"/>
      <c r="Q7295"/>
      <c r="R7295"/>
      <c r="S7295"/>
      <c r="T7295"/>
      <c r="U7295"/>
      <c r="V7295"/>
      <c r="W7295"/>
      <c r="X7295"/>
      <c r="Y7295"/>
      <c r="Z7295"/>
      <c r="AA7295"/>
      <c r="AB7295"/>
      <c r="AC7295"/>
      <c r="AD7295"/>
      <c r="AE7295"/>
      <c r="AF7295"/>
      <c r="AG7295"/>
      <c r="AH7295"/>
      <c r="AI7295"/>
      <c r="AJ7295"/>
      <c r="AK7295"/>
      <c r="AL7295"/>
      <c r="AM7295"/>
      <c r="AN7295"/>
      <c r="AO7295"/>
      <c r="AP7295"/>
      <c r="AQ7295"/>
      <c r="AR7295"/>
      <c r="AS7295"/>
      <c r="AT7295"/>
      <c r="AU7295"/>
      <c r="AV7295"/>
      <c r="AW7295"/>
      <c r="AX7295"/>
      <c r="AY7295"/>
      <c r="AZ7295"/>
      <c r="BA7295"/>
      <c r="BB7295"/>
      <c r="BC7295"/>
      <c r="BD7295"/>
      <c r="BE7295"/>
      <c r="BF7295"/>
      <c r="BG7295"/>
      <c r="BH7295"/>
      <c r="BI7295"/>
      <c r="BJ7295"/>
      <c r="BK7295"/>
      <c r="BL7295"/>
      <c r="BM7295"/>
      <c r="BN7295"/>
      <c r="BO7295"/>
      <c r="BP7295"/>
      <c r="BQ7295"/>
      <c r="BR7295"/>
      <c r="BS7295"/>
      <c r="BT7295"/>
      <c r="BU7295"/>
      <c r="BV7295"/>
      <c r="BW7295"/>
      <c r="BX7295"/>
      <c r="BY7295"/>
      <c r="BZ7295"/>
      <c r="CA7295"/>
      <c r="CB7295"/>
      <c r="CC7295"/>
      <c r="CD7295"/>
      <c r="CE7295"/>
      <c r="CF7295"/>
      <c r="CG7295"/>
      <c r="CH7295"/>
      <c r="CI7295"/>
      <c r="CJ7295"/>
      <c r="CK7295"/>
      <c r="CL7295"/>
      <c r="CM7295"/>
      <c r="CN7295"/>
      <c r="CO7295"/>
      <c r="CP7295"/>
      <c r="CQ7295"/>
      <c r="CR7295"/>
      <c r="CS7295"/>
      <c r="CT7295"/>
      <c r="CU7295"/>
      <c r="CV7295"/>
    </row>
    <row r="7296" spans="10:100" x14ac:dyDescent="0.25">
      <c r="J7296"/>
      <c r="K7296"/>
      <c r="L7296"/>
      <c r="M7296"/>
      <c r="N7296"/>
      <c r="O7296"/>
      <c r="P7296"/>
      <c r="Q7296"/>
      <c r="R7296"/>
      <c r="S7296"/>
      <c r="T7296"/>
      <c r="U7296"/>
      <c r="V7296"/>
      <c r="W7296"/>
      <c r="X7296"/>
      <c r="Y7296"/>
      <c r="Z7296"/>
      <c r="AA7296"/>
      <c r="AB7296"/>
      <c r="AC7296"/>
      <c r="AD7296"/>
      <c r="AE7296"/>
      <c r="AF7296"/>
      <c r="AG7296"/>
      <c r="AH7296"/>
      <c r="AI7296"/>
      <c r="AJ7296"/>
      <c r="AK7296"/>
      <c r="AL7296"/>
      <c r="AM7296"/>
      <c r="AN7296"/>
      <c r="AO7296"/>
      <c r="AP7296"/>
      <c r="AQ7296"/>
      <c r="AR7296"/>
      <c r="AS7296"/>
      <c r="AT7296"/>
      <c r="AU7296"/>
      <c r="AV7296"/>
      <c r="AW7296"/>
      <c r="AX7296"/>
      <c r="AY7296"/>
      <c r="AZ7296"/>
      <c r="BA7296"/>
      <c r="BB7296"/>
      <c r="BC7296"/>
      <c r="BD7296"/>
      <c r="BE7296"/>
      <c r="BF7296"/>
      <c r="BG7296"/>
      <c r="BH7296"/>
      <c r="BI7296"/>
      <c r="BJ7296"/>
      <c r="BK7296"/>
      <c r="BL7296"/>
      <c r="BM7296"/>
      <c r="BN7296"/>
      <c r="BO7296"/>
      <c r="BP7296"/>
      <c r="BQ7296"/>
      <c r="BR7296"/>
      <c r="BS7296"/>
      <c r="BT7296"/>
      <c r="BU7296"/>
      <c r="BV7296"/>
      <c r="BW7296"/>
      <c r="BX7296"/>
      <c r="BY7296"/>
      <c r="BZ7296"/>
      <c r="CA7296"/>
      <c r="CB7296"/>
      <c r="CC7296"/>
      <c r="CD7296"/>
      <c r="CE7296"/>
      <c r="CF7296"/>
      <c r="CG7296"/>
      <c r="CH7296"/>
      <c r="CI7296"/>
      <c r="CJ7296"/>
      <c r="CK7296"/>
      <c r="CL7296"/>
      <c r="CM7296"/>
      <c r="CN7296"/>
      <c r="CO7296"/>
      <c r="CP7296"/>
      <c r="CQ7296"/>
      <c r="CR7296"/>
      <c r="CS7296"/>
      <c r="CT7296"/>
      <c r="CU7296"/>
      <c r="CV7296"/>
    </row>
    <row r="7297" spans="10:100" x14ac:dyDescent="0.25">
      <c r="J7297"/>
      <c r="K7297"/>
      <c r="L7297"/>
      <c r="M7297"/>
      <c r="N7297"/>
      <c r="O7297"/>
      <c r="P7297"/>
      <c r="Q7297"/>
      <c r="R7297"/>
      <c r="S7297"/>
      <c r="T7297"/>
      <c r="U7297"/>
      <c r="V7297"/>
      <c r="W7297"/>
      <c r="X7297"/>
      <c r="Y7297"/>
      <c r="Z7297"/>
      <c r="AA7297"/>
      <c r="AB7297"/>
      <c r="AC7297"/>
      <c r="AD7297"/>
      <c r="AE7297"/>
      <c r="AF7297"/>
      <c r="AG7297"/>
      <c r="AH7297"/>
      <c r="AI7297"/>
      <c r="AJ7297"/>
      <c r="AK7297"/>
      <c r="AL7297"/>
      <c r="AM7297"/>
      <c r="AN7297"/>
      <c r="AO7297"/>
      <c r="AP7297"/>
      <c r="AQ7297"/>
      <c r="AR7297"/>
      <c r="AS7297"/>
      <c r="AT7297"/>
      <c r="AU7297"/>
      <c r="AV7297"/>
      <c r="AW7297"/>
      <c r="AX7297"/>
      <c r="AY7297"/>
      <c r="AZ7297"/>
      <c r="BA7297"/>
      <c r="BB7297"/>
      <c r="BC7297"/>
      <c r="BD7297"/>
      <c r="BE7297"/>
      <c r="BF7297"/>
      <c r="BG7297"/>
      <c r="BH7297"/>
      <c r="BI7297"/>
      <c r="BJ7297"/>
      <c r="BK7297"/>
      <c r="BL7297"/>
      <c r="BM7297"/>
      <c r="BN7297"/>
      <c r="BO7297"/>
      <c r="BP7297"/>
      <c r="BQ7297"/>
      <c r="BR7297"/>
      <c r="BS7297"/>
      <c r="BT7297"/>
      <c r="BU7297"/>
      <c r="BV7297"/>
      <c r="BW7297"/>
      <c r="BX7297"/>
      <c r="BY7297"/>
      <c r="BZ7297"/>
      <c r="CA7297"/>
      <c r="CB7297"/>
      <c r="CC7297"/>
      <c r="CD7297"/>
      <c r="CE7297"/>
      <c r="CF7297"/>
      <c r="CG7297"/>
      <c r="CH7297"/>
      <c r="CI7297"/>
      <c r="CJ7297"/>
      <c r="CK7297"/>
      <c r="CL7297"/>
      <c r="CM7297"/>
      <c r="CN7297"/>
      <c r="CO7297"/>
      <c r="CP7297"/>
      <c r="CQ7297"/>
      <c r="CR7297"/>
      <c r="CS7297"/>
      <c r="CT7297"/>
      <c r="CU7297"/>
      <c r="CV7297"/>
    </row>
    <row r="7298" spans="10:100" x14ac:dyDescent="0.25">
      <c r="J7298"/>
      <c r="K7298"/>
      <c r="L7298"/>
      <c r="M7298"/>
      <c r="N7298"/>
      <c r="O7298"/>
      <c r="P7298"/>
      <c r="Q7298"/>
      <c r="R7298"/>
      <c r="S7298"/>
      <c r="T7298"/>
      <c r="U7298"/>
      <c r="V7298"/>
      <c r="W7298"/>
      <c r="X7298"/>
      <c r="Y7298"/>
      <c r="Z7298"/>
      <c r="AA7298"/>
      <c r="AB7298"/>
      <c r="AC7298"/>
      <c r="AD7298"/>
      <c r="AE7298"/>
      <c r="AF7298"/>
      <c r="AG7298"/>
      <c r="AH7298"/>
      <c r="AI7298"/>
      <c r="AJ7298"/>
      <c r="AK7298"/>
      <c r="AL7298"/>
      <c r="AM7298"/>
      <c r="AN7298"/>
      <c r="AO7298"/>
      <c r="AP7298"/>
      <c r="AQ7298"/>
      <c r="AR7298"/>
      <c r="AS7298"/>
      <c r="AT7298"/>
      <c r="AU7298"/>
      <c r="AV7298"/>
      <c r="AW7298"/>
      <c r="AX7298"/>
      <c r="AY7298"/>
      <c r="AZ7298"/>
      <c r="BA7298"/>
      <c r="BB7298"/>
      <c r="BC7298"/>
      <c r="BD7298"/>
      <c r="BE7298"/>
      <c r="BF7298"/>
      <c r="BG7298"/>
      <c r="BH7298"/>
      <c r="BI7298"/>
      <c r="BJ7298"/>
      <c r="BK7298"/>
      <c r="BL7298"/>
      <c r="BM7298"/>
      <c r="BN7298"/>
      <c r="BO7298"/>
      <c r="BP7298"/>
      <c r="BQ7298"/>
      <c r="BR7298"/>
      <c r="BS7298"/>
      <c r="BT7298"/>
      <c r="BU7298"/>
      <c r="BV7298"/>
      <c r="BW7298"/>
      <c r="BX7298"/>
      <c r="BY7298"/>
      <c r="BZ7298"/>
      <c r="CA7298"/>
      <c r="CB7298"/>
      <c r="CC7298"/>
      <c r="CD7298"/>
      <c r="CE7298"/>
      <c r="CF7298"/>
      <c r="CG7298"/>
      <c r="CH7298"/>
      <c r="CI7298"/>
      <c r="CJ7298"/>
      <c r="CK7298"/>
      <c r="CL7298"/>
      <c r="CM7298"/>
      <c r="CN7298"/>
      <c r="CO7298"/>
      <c r="CP7298"/>
      <c r="CQ7298"/>
      <c r="CR7298"/>
      <c r="CS7298"/>
      <c r="CT7298"/>
      <c r="CU7298"/>
      <c r="CV7298"/>
    </row>
    <row r="7299" spans="10:100" x14ac:dyDescent="0.25">
      <c r="J7299"/>
      <c r="K7299"/>
      <c r="L7299"/>
      <c r="M7299"/>
      <c r="N7299"/>
      <c r="O7299"/>
      <c r="P7299"/>
      <c r="Q7299"/>
      <c r="R7299"/>
      <c r="S7299"/>
      <c r="T7299"/>
      <c r="U7299"/>
      <c r="V7299"/>
      <c r="W7299"/>
      <c r="X7299"/>
      <c r="Y7299"/>
      <c r="Z7299"/>
      <c r="AA7299"/>
      <c r="AB7299"/>
      <c r="AC7299"/>
      <c r="AD7299"/>
      <c r="AE7299"/>
      <c r="AF7299"/>
      <c r="AG7299"/>
      <c r="AH7299"/>
      <c r="AI7299"/>
      <c r="AJ7299"/>
      <c r="AK7299"/>
      <c r="AL7299"/>
      <c r="AM7299"/>
      <c r="AN7299"/>
      <c r="AO7299"/>
      <c r="AP7299"/>
      <c r="AQ7299"/>
      <c r="AR7299"/>
      <c r="AS7299"/>
      <c r="AT7299"/>
      <c r="AU7299"/>
      <c r="AV7299"/>
      <c r="AW7299"/>
      <c r="AX7299"/>
      <c r="AY7299"/>
      <c r="AZ7299"/>
      <c r="BA7299"/>
      <c r="BB7299"/>
      <c r="BC7299"/>
      <c r="BD7299"/>
      <c r="BE7299"/>
      <c r="BF7299"/>
      <c r="BG7299"/>
      <c r="BH7299"/>
      <c r="BI7299"/>
      <c r="BJ7299"/>
      <c r="BK7299"/>
      <c r="BL7299"/>
      <c r="BM7299"/>
      <c r="BN7299"/>
      <c r="BO7299"/>
      <c r="BP7299"/>
      <c r="BQ7299"/>
      <c r="BR7299"/>
      <c r="BS7299"/>
      <c r="BT7299"/>
      <c r="BU7299"/>
      <c r="BV7299"/>
      <c r="BW7299"/>
      <c r="BX7299"/>
      <c r="BY7299"/>
      <c r="BZ7299"/>
      <c r="CA7299"/>
      <c r="CB7299"/>
      <c r="CC7299"/>
      <c r="CD7299"/>
      <c r="CE7299"/>
      <c r="CF7299"/>
      <c r="CG7299"/>
      <c r="CH7299"/>
      <c r="CI7299"/>
      <c r="CJ7299"/>
      <c r="CK7299"/>
      <c r="CL7299"/>
      <c r="CM7299"/>
      <c r="CN7299"/>
      <c r="CO7299"/>
      <c r="CP7299"/>
      <c r="CQ7299"/>
      <c r="CR7299"/>
      <c r="CS7299"/>
      <c r="CT7299"/>
      <c r="CU7299"/>
      <c r="CV7299"/>
    </row>
    <row r="7300" spans="10:100" x14ac:dyDescent="0.25">
      <c r="J7300"/>
      <c r="K7300"/>
      <c r="L7300"/>
      <c r="M7300"/>
      <c r="N7300"/>
      <c r="O7300"/>
      <c r="P7300"/>
      <c r="Q7300"/>
      <c r="R7300"/>
      <c r="S7300"/>
      <c r="T7300"/>
      <c r="U7300"/>
      <c r="V7300"/>
      <c r="W7300"/>
      <c r="X7300"/>
      <c r="Y7300"/>
      <c r="Z7300"/>
      <c r="AA7300"/>
      <c r="AB7300"/>
      <c r="AC7300"/>
      <c r="AD7300"/>
      <c r="AE7300"/>
      <c r="AF7300"/>
      <c r="AG7300"/>
      <c r="AH7300"/>
      <c r="AI7300"/>
      <c r="AJ7300"/>
      <c r="AK7300"/>
      <c r="AL7300"/>
      <c r="AM7300"/>
      <c r="AN7300"/>
      <c r="AO7300"/>
      <c r="AP7300"/>
      <c r="AQ7300"/>
      <c r="AR7300"/>
      <c r="AS7300"/>
      <c r="AT7300"/>
      <c r="AU7300"/>
      <c r="AV7300"/>
      <c r="AW7300"/>
      <c r="AX7300"/>
      <c r="AY7300"/>
      <c r="AZ7300"/>
      <c r="BA7300"/>
      <c r="BB7300"/>
      <c r="BC7300"/>
      <c r="BD7300"/>
      <c r="BE7300"/>
      <c r="BF7300"/>
      <c r="BG7300"/>
      <c r="BH7300"/>
      <c r="BI7300"/>
      <c r="BJ7300"/>
      <c r="BK7300"/>
      <c r="BL7300"/>
      <c r="BM7300"/>
      <c r="BN7300"/>
      <c r="BO7300"/>
      <c r="BP7300"/>
      <c r="BQ7300"/>
      <c r="BR7300"/>
      <c r="BS7300"/>
      <c r="BT7300"/>
      <c r="BU7300"/>
      <c r="BV7300"/>
      <c r="BW7300"/>
      <c r="BX7300"/>
      <c r="BY7300"/>
      <c r="BZ7300"/>
      <c r="CA7300"/>
      <c r="CB7300"/>
      <c r="CC7300"/>
      <c r="CD7300"/>
      <c r="CE7300"/>
      <c r="CF7300"/>
      <c r="CG7300"/>
      <c r="CH7300"/>
      <c r="CI7300"/>
      <c r="CJ7300"/>
      <c r="CK7300"/>
      <c r="CL7300"/>
      <c r="CM7300"/>
      <c r="CN7300"/>
      <c r="CO7300"/>
      <c r="CP7300"/>
      <c r="CQ7300"/>
      <c r="CR7300"/>
      <c r="CS7300"/>
      <c r="CT7300"/>
      <c r="CU7300"/>
      <c r="CV7300"/>
    </row>
    <row r="7301" spans="10:100" x14ac:dyDescent="0.25">
      <c r="J7301"/>
      <c r="K7301"/>
      <c r="L7301"/>
      <c r="M7301"/>
      <c r="N7301"/>
      <c r="O7301"/>
      <c r="P7301"/>
      <c r="Q7301"/>
      <c r="R7301"/>
      <c r="S7301"/>
      <c r="T7301"/>
      <c r="U7301"/>
      <c r="V7301"/>
      <c r="W7301"/>
      <c r="X7301"/>
      <c r="Y7301"/>
      <c r="Z7301"/>
      <c r="AA7301"/>
      <c r="AB7301"/>
      <c r="AC7301"/>
      <c r="AD7301"/>
      <c r="AE7301"/>
      <c r="AF7301"/>
      <c r="AG7301"/>
      <c r="AH7301"/>
      <c r="AI7301"/>
      <c r="AJ7301"/>
      <c r="AK7301"/>
      <c r="AL7301"/>
      <c r="AM7301"/>
      <c r="AN7301"/>
      <c r="AO7301"/>
      <c r="AP7301"/>
      <c r="AQ7301"/>
      <c r="AR7301"/>
      <c r="AS7301"/>
      <c r="AT7301"/>
      <c r="AU7301"/>
      <c r="AV7301"/>
      <c r="AW7301"/>
      <c r="AX7301"/>
      <c r="AY7301"/>
      <c r="AZ7301"/>
      <c r="BA7301"/>
      <c r="BB7301"/>
      <c r="BC7301"/>
      <c r="BD7301"/>
      <c r="BE7301"/>
      <c r="BF7301"/>
      <c r="BG7301"/>
      <c r="BH7301"/>
      <c r="BI7301"/>
      <c r="BJ7301"/>
      <c r="BK7301"/>
      <c r="BL7301"/>
      <c r="BM7301"/>
      <c r="BN7301"/>
      <c r="BO7301"/>
      <c r="BP7301"/>
      <c r="BQ7301"/>
      <c r="BR7301"/>
      <c r="BS7301"/>
      <c r="BT7301"/>
      <c r="BU7301"/>
      <c r="BV7301"/>
      <c r="BW7301"/>
      <c r="BX7301"/>
      <c r="BY7301"/>
      <c r="BZ7301"/>
      <c r="CA7301"/>
      <c r="CB7301"/>
      <c r="CC7301"/>
      <c r="CD7301"/>
      <c r="CE7301"/>
      <c r="CF7301"/>
      <c r="CG7301"/>
      <c r="CH7301"/>
      <c r="CI7301"/>
      <c r="CJ7301"/>
      <c r="CK7301"/>
      <c r="CL7301"/>
      <c r="CM7301"/>
      <c r="CN7301"/>
      <c r="CO7301"/>
      <c r="CP7301"/>
      <c r="CQ7301"/>
      <c r="CR7301"/>
      <c r="CS7301"/>
      <c r="CT7301"/>
      <c r="CU7301"/>
      <c r="CV7301"/>
    </row>
    <row r="7302" spans="10:100" x14ac:dyDescent="0.25">
      <c r="J7302"/>
      <c r="K7302"/>
      <c r="L7302"/>
      <c r="M7302"/>
      <c r="N7302"/>
      <c r="O7302"/>
      <c r="P7302"/>
      <c r="Q7302"/>
      <c r="R7302"/>
      <c r="S7302"/>
      <c r="T7302"/>
      <c r="U7302"/>
      <c r="V7302"/>
      <c r="W7302"/>
      <c r="X7302"/>
      <c r="Y7302"/>
      <c r="Z7302"/>
      <c r="AA7302"/>
      <c r="AB7302"/>
      <c r="AC7302"/>
      <c r="AD7302"/>
      <c r="AE7302"/>
      <c r="AF7302"/>
      <c r="AG7302"/>
      <c r="AH7302"/>
      <c r="AI7302"/>
      <c r="AJ7302"/>
      <c r="AK7302"/>
      <c r="AL7302"/>
      <c r="AM7302"/>
      <c r="AN7302"/>
      <c r="AO7302"/>
      <c r="AP7302"/>
      <c r="AQ7302"/>
      <c r="AR7302"/>
      <c r="AS7302"/>
      <c r="AT7302"/>
      <c r="AU7302"/>
      <c r="AV7302"/>
      <c r="AW7302"/>
      <c r="AX7302"/>
      <c r="AY7302"/>
      <c r="AZ7302"/>
      <c r="BA7302"/>
      <c r="BB7302"/>
      <c r="BC7302"/>
      <c r="BD7302"/>
      <c r="BE7302"/>
      <c r="BF7302"/>
      <c r="BG7302"/>
      <c r="BH7302"/>
      <c r="BI7302"/>
      <c r="BJ7302"/>
      <c r="BK7302"/>
      <c r="BL7302"/>
      <c r="BM7302"/>
      <c r="BN7302"/>
      <c r="BO7302"/>
      <c r="BP7302"/>
      <c r="BQ7302"/>
      <c r="BR7302"/>
      <c r="BS7302"/>
      <c r="BT7302"/>
      <c r="BU7302"/>
      <c r="BV7302"/>
      <c r="BW7302"/>
      <c r="BX7302"/>
      <c r="BY7302"/>
      <c r="BZ7302"/>
      <c r="CA7302"/>
      <c r="CB7302"/>
      <c r="CC7302"/>
      <c r="CD7302"/>
      <c r="CE7302"/>
      <c r="CF7302"/>
      <c r="CG7302"/>
      <c r="CH7302"/>
      <c r="CI7302"/>
      <c r="CJ7302"/>
      <c r="CK7302"/>
      <c r="CL7302"/>
      <c r="CM7302"/>
      <c r="CN7302"/>
      <c r="CO7302"/>
      <c r="CP7302"/>
      <c r="CQ7302"/>
      <c r="CR7302"/>
      <c r="CS7302"/>
      <c r="CT7302"/>
      <c r="CU7302"/>
      <c r="CV7302"/>
    </row>
    <row r="7303" spans="10:100" x14ac:dyDescent="0.25">
      <c r="J7303"/>
      <c r="K7303"/>
      <c r="L7303"/>
      <c r="M7303"/>
      <c r="N7303"/>
      <c r="O7303"/>
      <c r="P7303"/>
      <c r="Q7303"/>
      <c r="R7303"/>
      <c r="S7303"/>
      <c r="T7303"/>
      <c r="U7303"/>
      <c r="V7303"/>
      <c r="W7303"/>
      <c r="X7303"/>
      <c r="Y7303"/>
      <c r="Z7303"/>
      <c r="AA7303"/>
      <c r="AB7303"/>
      <c r="AC7303"/>
      <c r="AD7303"/>
      <c r="AE7303"/>
      <c r="AF7303"/>
      <c r="AG7303"/>
      <c r="AH7303"/>
      <c r="AI7303"/>
      <c r="AJ7303"/>
      <c r="AK7303"/>
      <c r="AL7303"/>
      <c r="AM7303"/>
      <c r="AN7303"/>
      <c r="AO7303"/>
      <c r="AP7303"/>
      <c r="AQ7303"/>
      <c r="AR7303"/>
      <c r="AS7303"/>
      <c r="AT7303"/>
      <c r="AU7303"/>
      <c r="AV7303"/>
      <c r="AW7303"/>
      <c r="AX7303"/>
      <c r="AY7303"/>
      <c r="AZ7303"/>
      <c r="BA7303"/>
      <c r="BB7303"/>
      <c r="BC7303"/>
      <c r="BD7303"/>
      <c r="BE7303"/>
      <c r="BF7303"/>
      <c r="BG7303"/>
      <c r="BH7303"/>
      <c r="BI7303"/>
      <c r="BJ7303"/>
      <c r="BK7303"/>
      <c r="BL7303"/>
      <c r="BM7303"/>
      <c r="BN7303"/>
      <c r="BO7303"/>
      <c r="BP7303"/>
      <c r="BQ7303"/>
      <c r="BR7303"/>
      <c r="BS7303"/>
      <c r="BT7303"/>
      <c r="BU7303"/>
      <c r="BV7303"/>
      <c r="BW7303"/>
      <c r="BX7303"/>
      <c r="BY7303"/>
      <c r="BZ7303"/>
      <c r="CA7303"/>
      <c r="CB7303"/>
      <c r="CC7303"/>
      <c r="CD7303"/>
      <c r="CE7303"/>
      <c r="CF7303"/>
      <c r="CG7303"/>
      <c r="CH7303"/>
      <c r="CI7303"/>
      <c r="CJ7303"/>
      <c r="CK7303"/>
      <c r="CL7303"/>
      <c r="CM7303"/>
      <c r="CN7303"/>
      <c r="CO7303"/>
      <c r="CP7303"/>
      <c r="CQ7303"/>
      <c r="CR7303"/>
      <c r="CS7303"/>
      <c r="CT7303"/>
      <c r="CU7303"/>
      <c r="CV7303"/>
    </row>
    <row r="7304" spans="10:100" x14ac:dyDescent="0.25">
      <c r="J7304"/>
      <c r="K7304"/>
      <c r="L7304"/>
      <c r="M7304"/>
      <c r="N7304"/>
      <c r="O7304"/>
      <c r="P7304"/>
      <c r="Q7304"/>
      <c r="R7304"/>
      <c r="S7304"/>
      <c r="T7304"/>
      <c r="U7304"/>
      <c r="V7304"/>
      <c r="W7304"/>
      <c r="X7304"/>
      <c r="Y7304"/>
      <c r="Z7304"/>
      <c r="AA7304"/>
      <c r="AB7304"/>
      <c r="AC7304"/>
      <c r="AD7304"/>
      <c r="AE7304"/>
      <c r="AF7304"/>
      <c r="AG7304"/>
      <c r="AH7304"/>
      <c r="AI7304"/>
      <c r="AJ7304"/>
      <c r="AK7304"/>
      <c r="AL7304"/>
      <c r="AM7304"/>
      <c r="AN7304"/>
      <c r="AO7304"/>
      <c r="AP7304"/>
      <c r="AQ7304"/>
      <c r="AR7304"/>
      <c r="AS7304"/>
      <c r="AT7304"/>
      <c r="AU7304"/>
      <c r="AV7304"/>
      <c r="AW7304"/>
      <c r="AX7304"/>
      <c r="AY7304"/>
      <c r="AZ7304"/>
      <c r="BA7304"/>
      <c r="BB7304"/>
      <c r="BC7304"/>
      <c r="BD7304"/>
      <c r="BE7304"/>
      <c r="BF7304"/>
      <c r="BG7304"/>
      <c r="BH7304"/>
      <c r="BI7304"/>
      <c r="BJ7304"/>
      <c r="BK7304"/>
      <c r="BL7304"/>
      <c r="BM7304"/>
      <c r="BN7304"/>
      <c r="BO7304"/>
      <c r="BP7304"/>
      <c r="BQ7304"/>
      <c r="BR7304"/>
      <c r="BS7304"/>
      <c r="BT7304"/>
      <c r="BU7304"/>
      <c r="BV7304"/>
      <c r="BW7304"/>
      <c r="BX7304"/>
      <c r="BY7304"/>
      <c r="BZ7304"/>
      <c r="CA7304"/>
      <c r="CB7304"/>
      <c r="CC7304"/>
      <c r="CD7304"/>
      <c r="CE7304"/>
      <c r="CF7304"/>
      <c r="CG7304"/>
      <c r="CH7304"/>
      <c r="CI7304"/>
      <c r="CJ7304"/>
      <c r="CK7304"/>
      <c r="CL7304"/>
      <c r="CM7304"/>
      <c r="CN7304"/>
      <c r="CO7304"/>
      <c r="CP7304"/>
      <c r="CQ7304"/>
      <c r="CR7304"/>
      <c r="CS7304"/>
      <c r="CT7304"/>
      <c r="CU7304"/>
      <c r="CV7304"/>
    </row>
    <row r="7305" spans="10:100" x14ac:dyDescent="0.25">
      <c r="J7305"/>
      <c r="K7305"/>
      <c r="L7305"/>
      <c r="M7305"/>
      <c r="N7305"/>
      <c r="O7305"/>
      <c r="P7305"/>
      <c r="Q7305"/>
      <c r="R7305"/>
      <c r="S7305"/>
      <c r="T7305"/>
      <c r="U7305"/>
      <c r="V7305"/>
      <c r="W7305"/>
      <c r="X7305"/>
      <c r="Y7305"/>
      <c r="Z7305"/>
      <c r="AA7305"/>
      <c r="AB7305"/>
      <c r="AC7305"/>
      <c r="AD7305"/>
      <c r="AE7305"/>
      <c r="AF7305"/>
      <c r="AG7305"/>
      <c r="AH7305"/>
      <c r="AI7305"/>
      <c r="AJ7305"/>
      <c r="AK7305"/>
      <c r="AL7305"/>
      <c r="AM7305"/>
      <c r="AN7305"/>
      <c r="AO7305"/>
      <c r="AP7305"/>
      <c r="AQ7305"/>
      <c r="AR7305"/>
      <c r="AS7305"/>
      <c r="AT7305"/>
      <c r="AU7305"/>
      <c r="AV7305"/>
      <c r="AW7305"/>
      <c r="AX7305"/>
      <c r="AY7305"/>
      <c r="AZ7305"/>
      <c r="BA7305"/>
      <c r="BB7305"/>
      <c r="BC7305"/>
      <c r="BD7305"/>
      <c r="BE7305"/>
      <c r="BF7305"/>
      <c r="BG7305"/>
      <c r="BH7305"/>
      <c r="BI7305"/>
      <c r="BJ7305"/>
      <c r="BK7305"/>
      <c r="BL7305"/>
      <c r="BM7305"/>
      <c r="BN7305"/>
      <c r="BO7305"/>
      <c r="BP7305"/>
      <c r="BQ7305"/>
      <c r="BR7305"/>
      <c r="BS7305"/>
      <c r="BT7305"/>
      <c r="BU7305"/>
      <c r="BV7305"/>
      <c r="BW7305"/>
      <c r="BX7305"/>
      <c r="BY7305"/>
      <c r="BZ7305"/>
      <c r="CA7305"/>
      <c r="CB7305"/>
      <c r="CC7305"/>
      <c r="CD7305"/>
      <c r="CE7305"/>
      <c r="CF7305"/>
      <c r="CG7305"/>
      <c r="CH7305"/>
      <c r="CI7305"/>
      <c r="CJ7305"/>
      <c r="CK7305"/>
      <c r="CL7305"/>
      <c r="CM7305"/>
      <c r="CN7305"/>
      <c r="CO7305"/>
      <c r="CP7305"/>
      <c r="CQ7305"/>
      <c r="CR7305"/>
      <c r="CS7305"/>
      <c r="CT7305"/>
      <c r="CU7305"/>
      <c r="CV7305"/>
    </row>
    <row r="7306" spans="10:100" x14ac:dyDescent="0.25">
      <c r="J7306"/>
      <c r="K7306"/>
      <c r="L7306"/>
      <c r="M7306"/>
      <c r="N7306"/>
      <c r="O7306"/>
      <c r="P7306"/>
      <c r="Q7306"/>
      <c r="R7306"/>
      <c r="S7306"/>
      <c r="T7306"/>
      <c r="U7306"/>
      <c r="V7306"/>
      <c r="W7306"/>
      <c r="X7306"/>
      <c r="Y7306"/>
      <c r="Z7306"/>
      <c r="AA7306"/>
      <c r="AB7306"/>
      <c r="AC7306"/>
      <c r="AD7306"/>
      <c r="AE7306"/>
      <c r="AF7306"/>
      <c r="AG7306"/>
      <c r="AH7306"/>
      <c r="AI7306"/>
      <c r="AJ7306"/>
      <c r="AK7306"/>
      <c r="AL7306"/>
      <c r="AM7306"/>
      <c r="AN7306"/>
      <c r="AO7306"/>
      <c r="AP7306"/>
      <c r="AQ7306"/>
      <c r="AR7306"/>
      <c r="AS7306"/>
      <c r="AT7306"/>
      <c r="AU7306"/>
      <c r="AV7306"/>
      <c r="AW7306"/>
      <c r="AX7306"/>
      <c r="AY7306"/>
      <c r="AZ7306"/>
      <c r="BA7306"/>
      <c r="BB7306"/>
      <c r="BC7306"/>
      <c r="BD7306"/>
      <c r="BE7306"/>
      <c r="BF7306"/>
      <c r="BG7306"/>
      <c r="BH7306"/>
      <c r="BI7306"/>
      <c r="BJ7306"/>
      <c r="BK7306"/>
      <c r="BL7306"/>
      <c r="BM7306"/>
      <c r="BN7306"/>
      <c r="BO7306"/>
      <c r="BP7306"/>
      <c r="BQ7306"/>
      <c r="BR7306"/>
      <c r="BS7306"/>
      <c r="BT7306"/>
      <c r="BU7306"/>
      <c r="BV7306"/>
      <c r="BW7306"/>
      <c r="BX7306"/>
      <c r="BY7306"/>
      <c r="BZ7306"/>
      <c r="CA7306"/>
      <c r="CB7306"/>
      <c r="CC7306"/>
      <c r="CD7306"/>
      <c r="CE7306"/>
      <c r="CF7306"/>
      <c r="CG7306"/>
      <c r="CH7306"/>
      <c r="CI7306"/>
      <c r="CJ7306"/>
      <c r="CK7306"/>
      <c r="CL7306"/>
      <c r="CM7306"/>
      <c r="CN7306"/>
      <c r="CO7306"/>
      <c r="CP7306"/>
      <c r="CQ7306"/>
      <c r="CR7306"/>
      <c r="CS7306"/>
      <c r="CT7306"/>
      <c r="CU7306"/>
      <c r="CV7306"/>
    </row>
    <row r="7307" spans="10:100" x14ac:dyDescent="0.25">
      <c r="J7307"/>
      <c r="K7307"/>
      <c r="L7307"/>
      <c r="M7307"/>
      <c r="N7307"/>
      <c r="O7307"/>
      <c r="P7307"/>
      <c r="Q7307"/>
      <c r="R7307"/>
      <c r="S7307"/>
      <c r="T7307"/>
      <c r="U7307"/>
      <c r="V7307"/>
      <c r="W7307"/>
      <c r="X7307"/>
      <c r="Y7307"/>
      <c r="Z7307"/>
      <c r="AA7307"/>
      <c r="AB7307"/>
      <c r="AC7307"/>
      <c r="AD7307"/>
      <c r="AE7307"/>
      <c r="AF7307"/>
      <c r="AG7307"/>
      <c r="AH7307"/>
      <c r="AI7307"/>
      <c r="AJ7307"/>
      <c r="AK7307"/>
      <c r="AL7307"/>
      <c r="AM7307"/>
      <c r="AN7307"/>
      <c r="AO7307"/>
      <c r="AP7307"/>
      <c r="AQ7307"/>
      <c r="AR7307"/>
      <c r="AS7307"/>
      <c r="AT7307"/>
      <c r="AU7307"/>
      <c r="AV7307"/>
      <c r="AW7307"/>
      <c r="AX7307"/>
      <c r="AY7307"/>
      <c r="AZ7307"/>
      <c r="BA7307"/>
      <c r="BB7307"/>
      <c r="BC7307"/>
      <c r="BD7307"/>
      <c r="BE7307"/>
      <c r="BF7307"/>
      <c r="BG7307"/>
      <c r="BH7307"/>
      <c r="BI7307"/>
      <c r="BJ7307"/>
      <c r="BK7307"/>
      <c r="BL7307"/>
      <c r="BM7307"/>
      <c r="BN7307"/>
      <c r="BO7307"/>
      <c r="BP7307"/>
      <c r="BQ7307"/>
      <c r="BR7307"/>
      <c r="BS7307"/>
      <c r="BT7307"/>
      <c r="BU7307"/>
      <c r="BV7307"/>
      <c r="BW7307"/>
      <c r="BX7307"/>
      <c r="BY7307"/>
      <c r="BZ7307"/>
      <c r="CA7307"/>
      <c r="CB7307"/>
      <c r="CC7307"/>
      <c r="CD7307"/>
      <c r="CE7307"/>
      <c r="CF7307"/>
      <c r="CG7307"/>
      <c r="CH7307"/>
      <c r="CI7307"/>
      <c r="CJ7307"/>
      <c r="CK7307"/>
      <c r="CL7307"/>
      <c r="CM7307"/>
      <c r="CN7307"/>
      <c r="CO7307"/>
      <c r="CP7307"/>
      <c r="CQ7307"/>
      <c r="CR7307"/>
      <c r="CS7307"/>
      <c r="CT7307"/>
      <c r="CU7307"/>
      <c r="CV7307"/>
    </row>
    <row r="7308" spans="10:100" x14ac:dyDescent="0.25">
      <c r="J7308"/>
      <c r="K7308"/>
      <c r="L7308"/>
      <c r="M7308"/>
      <c r="N7308"/>
      <c r="O7308"/>
      <c r="P7308"/>
      <c r="Q7308"/>
      <c r="R7308"/>
      <c r="S7308"/>
      <c r="T7308"/>
      <c r="U7308"/>
      <c r="V7308"/>
      <c r="W7308"/>
      <c r="X7308"/>
      <c r="Y7308"/>
      <c r="Z7308"/>
      <c r="AA7308"/>
      <c r="AB7308"/>
      <c r="AC7308"/>
      <c r="AD7308"/>
      <c r="AE7308"/>
      <c r="AF7308"/>
      <c r="AG7308"/>
      <c r="AH7308"/>
      <c r="AI7308"/>
      <c r="AJ7308"/>
      <c r="AK7308"/>
      <c r="AL7308"/>
      <c r="AM7308"/>
      <c r="AN7308"/>
      <c r="AO7308"/>
      <c r="AP7308"/>
      <c r="AQ7308"/>
      <c r="AR7308"/>
      <c r="AS7308"/>
      <c r="AT7308"/>
      <c r="AU7308"/>
      <c r="AV7308"/>
      <c r="AW7308"/>
      <c r="AX7308"/>
      <c r="AY7308"/>
      <c r="AZ7308"/>
      <c r="BA7308"/>
      <c r="BB7308"/>
      <c r="BC7308"/>
      <c r="BD7308"/>
      <c r="BE7308"/>
      <c r="BF7308"/>
      <c r="BG7308"/>
      <c r="BH7308"/>
      <c r="BI7308"/>
      <c r="BJ7308"/>
      <c r="BK7308"/>
      <c r="BL7308"/>
      <c r="BM7308"/>
      <c r="BN7308"/>
      <c r="BO7308"/>
      <c r="BP7308"/>
      <c r="BQ7308"/>
      <c r="BR7308"/>
      <c r="BS7308"/>
      <c r="BT7308"/>
      <c r="BU7308"/>
      <c r="BV7308"/>
      <c r="BW7308"/>
      <c r="BX7308"/>
      <c r="BY7308"/>
      <c r="BZ7308"/>
      <c r="CA7308"/>
      <c r="CB7308"/>
      <c r="CC7308"/>
      <c r="CD7308"/>
      <c r="CE7308"/>
      <c r="CF7308"/>
      <c r="CG7308"/>
      <c r="CH7308"/>
      <c r="CI7308"/>
      <c r="CJ7308"/>
      <c r="CK7308"/>
      <c r="CL7308"/>
      <c r="CM7308"/>
      <c r="CN7308"/>
      <c r="CO7308"/>
      <c r="CP7308"/>
      <c r="CQ7308"/>
      <c r="CR7308"/>
      <c r="CS7308"/>
      <c r="CT7308"/>
      <c r="CU7308"/>
      <c r="CV7308"/>
    </row>
    <row r="7309" spans="10:100" x14ac:dyDescent="0.25">
      <c r="J7309"/>
      <c r="K7309"/>
      <c r="L7309"/>
      <c r="M7309"/>
      <c r="N7309"/>
      <c r="O7309"/>
      <c r="P7309"/>
      <c r="Q7309"/>
      <c r="R7309"/>
      <c r="S7309"/>
      <c r="T7309"/>
      <c r="U7309"/>
      <c r="V7309"/>
      <c r="W7309"/>
      <c r="X7309"/>
      <c r="Y7309"/>
      <c r="Z7309"/>
      <c r="AA7309"/>
      <c r="AB7309"/>
      <c r="AC7309"/>
      <c r="AD7309"/>
      <c r="AE7309"/>
      <c r="AF7309"/>
      <c r="AG7309"/>
      <c r="AH7309"/>
      <c r="AI7309"/>
      <c r="AJ7309"/>
      <c r="AK7309"/>
      <c r="AL7309"/>
      <c r="AM7309"/>
      <c r="AN7309"/>
      <c r="AO7309"/>
      <c r="AP7309"/>
      <c r="AQ7309"/>
      <c r="AR7309"/>
      <c r="AS7309"/>
      <c r="AT7309"/>
      <c r="AU7309"/>
      <c r="AV7309"/>
      <c r="AW7309"/>
      <c r="AX7309"/>
      <c r="AY7309"/>
      <c r="AZ7309"/>
      <c r="BA7309"/>
      <c r="BB7309"/>
      <c r="BC7309"/>
      <c r="BD7309"/>
      <c r="BE7309"/>
      <c r="BF7309"/>
      <c r="BG7309"/>
      <c r="BH7309"/>
      <c r="BI7309"/>
      <c r="BJ7309"/>
      <c r="BK7309"/>
      <c r="BL7309"/>
      <c r="BM7309"/>
      <c r="BN7309"/>
      <c r="BO7309"/>
      <c r="BP7309"/>
      <c r="BQ7309"/>
      <c r="BR7309"/>
      <c r="BS7309"/>
      <c r="BT7309"/>
      <c r="BU7309"/>
      <c r="BV7309"/>
      <c r="BW7309"/>
      <c r="BX7309"/>
      <c r="BY7309"/>
      <c r="BZ7309"/>
      <c r="CA7309"/>
      <c r="CB7309"/>
      <c r="CC7309"/>
      <c r="CD7309"/>
      <c r="CE7309"/>
      <c r="CF7309"/>
      <c r="CG7309"/>
      <c r="CH7309"/>
      <c r="CI7309"/>
      <c r="CJ7309"/>
      <c r="CK7309"/>
      <c r="CL7309"/>
      <c r="CM7309"/>
      <c r="CN7309"/>
      <c r="CO7309"/>
      <c r="CP7309"/>
      <c r="CQ7309"/>
      <c r="CR7309"/>
      <c r="CS7309"/>
      <c r="CT7309"/>
      <c r="CU7309"/>
      <c r="CV7309"/>
    </row>
    <row r="7310" spans="10:100" x14ac:dyDescent="0.25">
      <c r="J7310"/>
      <c r="K7310"/>
      <c r="L7310"/>
      <c r="M7310"/>
      <c r="N7310"/>
      <c r="O7310"/>
      <c r="P7310"/>
      <c r="Q7310"/>
      <c r="R7310"/>
      <c r="S7310"/>
      <c r="T7310"/>
      <c r="U7310"/>
      <c r="V7310"/>
      <c r="W7310"/>
      <c r="X7310"/>
      <c r="Y7310"/>
      <c r="Z7310"/>
      <c r="AA7310"/>
      <c r="AB7310"/>
      <c r="AC7310"/>
      <c r="AD7310"/>
      <c r="AE7310"/>
      <c r="AF7310"/>
      <c r="AG7310"/>
      <c r="AH7310"/>
      <c r="AI7310"/>
      <c r="AJ7310"/>
      <c r="AK7310"/>
      <c r="AL7310"/>
      <c r="AM7310"/>
      <c r="AN7310"/>
      <c r="AO7310"/>
      <c r="AP7310"/>
      <c r="AQ7310"/>
      <c r="AR7310"/>
      <c r="AS7310"/>
      <c r="AT7310"/>
      <c r="AU7310"/>
      <c r="AV7310"/>
      <c r="AW7310"/>
      <c r="AX7310"/>
      <c r="AY7310"/>
      <c r="AZ7310"/>
      <c r="BA7310"/>
      <c r="BB7310"/>
      <c r="BC7310"/>
      <c r="BD7310"/>
      <c r="BE7310"/>
      <c r="BF7310"/>
      <c r="BG7310"/>
      <c r="BH7310"/>
      <c r="BI7310"/>
      <c r="BJ7310"/>
      <c r="BK7310"/>
      <c r="BL7310"/>
      <c r="BM7310"/>
      <c r="BN7310"/>
      <c r="BO7310"/>
      <c r="BP7310"/>
      <c r="BQ7310"/>
      <c r="BR7310"/>
      <c r="BS7310"/>
      <c r="BT7310"/>
      <c r="BU7310"/>
      <c r="BV7310"/>
      <c r="BW7310"/>
      <c r="BX7310"/>
      <c r="BY7310"/>
      <c r="BZ7310"/>
      <c r="CA7310"/>
      <c r="CB7310"/>
      <c r="CC7310"/>
      <c r="CD7310"/>
      <c r="CE7310"/>
      <c r="CF7310"/>
      <c r="CG7310"/>
      <c r="CH7310"/>
      <c r="CI7310"/>
      <c r="CJ7310"/>
      <c r="CK7310"/>
      <c r="CL7310"/>
      <c r="CM7310"/>
      <c r="CN7310"/>
      <c r="CO7310"/>
      <c r="CP7310"/>
      <c r="CQ7310"/>
      <c r="CR7310"/>
      <c r="CS7310"/>
      <c r="CT7310"/>
      <c r="CU7310"/>
      <c r="CV7310"/>
    </row>
    <row r="7311" spans="10:100" x14ac:dyDescent="0.25">
      <c r="J7311"/>
      <c r="K7311"/>
      <c r="L7311"/>
      <c r="M7311"/>
      <c r="N7311"/>
      <c r="O7311"/>
      <c r="P7311"/>
      <c r="Q7311"/>
      <c r="R7311"/>
      <c r="S7311"/>
      <c r="T7311"/>
      <c r="U7311"/>
      <c r="V7311"/>
      <c r="W7311"/>
      <c r="X7311"/>
      <c r="Y7311"/>
      <c r="Z7311"/>
      <c r="AA7311"/>
      <c r="AB7311"/>
      <c r="AC7311"/>
      <c r="AD7311"/>
      <c r="AE7311"/>
      <c r="AF7311"/>
      <c r="AG7311"/>
      <c r="AH7311"/>
      <c r="AI7311"/>
      <c r="AJ7311"/>
      <c r="AK7311"/>
      <c r="AL7311"/>
      <c r="AM7311"/>
      <c r="AN7311"/>
      <c r="AO7311"/>
      <c r="AP7311"/>
      <c r="AQ7311"/>
      <c r="AR7311"/>
      <c r="AS7311"/>
      <c r="AT7311"/>
      <c r="AU7311"/>
      <c r="AV7311"/>
      <c r="AW7311"/>
      <c r="AX7311"/>
      <c r="AY7311"/>
      <c r="AZ7311"/>
      <c r="BA7311"/>
      <c r="BB7311"/>
      <c r="BC7311"/>
      <c r="BD7311"/>
      <c r="BE7311"/>
      <c r="BF7311"/>
      <c r="BG7311"/>
      <c r="BH7311"/>
      <c r="BI7311"/>
      <c r="BJ7311"/>
      <c r="BK7311"/>
      <c r="BL7311"/>
      <c r="BM7311"/>
      <c r="BN7311"/>
      <c r="BO7311"/>
      <c r="BP7311"/>
      <c r="BQ7311"/>
      <c r="BR7311"/>
      <c r="BS7311"/>
      <c r="BT7311"/>
      <c r="BU7311"/>
      <c r="BV7311"/>
      <c r="BW7311"/>
      <c r="BX7311"/>
      <c r="BY7311"/>
      <c r="BZ7311"/>
      <c r="CA7311"/>
      <c r="CB7311"/>
      <c r="CC7311"/>
      <c r="CD7311"/>
      <c r="CE7311"/>
      <c r="CF7311"/>
      <c r="CG7311"/>
      <c r="CH7311"/>
      <c r="CI7311"/>
      <c r="CJ7311"/>
      <c r="CK7311"/>
      <c r="CL7311"/>
      <c r="CM7311"/>
      <c r="CN7311"/>
      <c r="CO7311"/>
      <c r="CP7311"/>
      <c r="CQ7311"/>
      <c r="CR7311"/>
      <c r="CS7311"/>
      <c r="CT7311"/>
      <c r="CU7311"/>
      <c r="CV7311"/>
    </row>
    <row r="7312" spans="10:100" x14ac:dyDescent="0.25">
      <c r="J7312"/>
      <c r="K7312"/>
      <c r="L7312"/>
      <c r="M7312"/>
      <c r="N7312"/>
      <c r="O7312"/>
      <c r="P7312"/>
      <c r="Q7312"/>
      <c r="R7312"/>
      <c r="S7312"/>
      <c r="T7312"/>
      <c r="U7312"/>
      <c r="V7312"/>
      <c r="W7312"/>
      <c r="X7312"/>
      <c r="Y7312"/>
      <c r="Z7312"/>
      <c r="AA7312"/>
      <c r="AB7312"/>
      <c r="AC7312"/>
      <c r="AD7312"/>
      <c r="AE7312"/>
      <c r="AF7312"/>
      <c r="AG7312"/>
      <c r="AH7312"/>
      <c r="AI7312"/>
      <c r="AJ7312"/>
      <c r="AK7312"/>
      <c r="AL7312"/>
      <c r="AM7312"/>
      <c r="AN7312"/>
      <c r="AO7312"/>
      <c r="AP7312"/>
      <c r="AQ7312"/>
      <c r="AR7312"/>
      <c r="AS7312"/>
      <c r="AT7312"/>
      <c r="AU7312"/>
      <c r="AV7312"/>
      <c r="AW7312"/>
      <c r="AX7312"/>
      <c r="AY7312"/>
      <c r="AZ7312"/>
      <c r="BA7312"/>
      <c r="BB7312"/>
      <c r="BC7312"/>
      <c r="BD7312"/>
      <c r="BE7312"/>
      <c r="BF7312"/>
      <c r="BG7312"/>
      <c r="BH7312"/>
      <c r="BI7312"/>
      <c r="BJ7312"/>
      <c r="BK7312"/>
      <c r="BL7312"/>
      <c r="BM7312"/>
      <c r="BN7312"/>
      <c r="BO7312"/>
      <c r="BP7312"/>
      <c r="BQ7312"/>
      <c r="BR7312"/>
      <c r="BS7312"/>
      <c r="BT7312"/>
      <c r="BU7312"/>
      <c r="BV7312"/>
      <c r="BW7312"/>
      <c r="BX7312"/>
      <c r="BY7312"/>
      <c r="BZ7312"/>
      <c r="CA7312"/>
      <c r="CB7312"/>
      <c r="CC7312"/>
      <c r="CD7312"/>
      <c r="CE7312"/>
      <c r="CF7312"/>
      <c r="CG7312"/>
      <c r="CH7312"/>
      <c r="CI7312"/>
      <c r="CJ7312"/>
      <c r="CK7312"/>
      <c r="CL7312"/>
      <c r="CM7312"/>
      <c r="CN7312"/>
      <c r="CO7312"/>
      <c r="CP7312"/>
      <c r="CQ7312"/>
      <c r="CR7312"/>
      <c r="CS7312"/>
      <c r="CT7312"/>
      <c r="CU7312"/>
      <c r="CV7312"/>
    </row>
    <row r="7313" spans="10:100" x14ac:dyDescent="0.25">
      <c r="J7313"/>
      <c r="K7313"/>
      <c r="L7313"/>
      <c r="M7313"/>
      <c r="N7313"/>
      <c r="O7313"/>
      <c r="P7313"/>
      <c r="Q7313"/>
      <c r="R7313"/>
      <c r="S7313"/>
      <c r="T7313"/>
      <c r="U7313"/>
      <c r="V7313"/>
      <c r="W7313"/>
      <c r="X7313"/>
      <c r="Y7313"/>
      <c r="Z7313"/>
      <c r="AA7313"/>
      <c r="AB7313"/>
      <c r="AC7313"/>
      <c r="AD7313"/>
      <c r="AE7313"/>
      <c r="AF7313"/>
      <c r="AG7313"/>
      <c r="AH7313"/>
      <c r="AI7313"/>
      <c r="AJ7313"/>
      <c r="AK7313"/>
      <c r="AL7313"/>
      <c r="AM7313"/>
      <c r="AN7313"/>
      <c r="AO7313"/>
      <c r="AP7313"/>
      <c r="AQ7313"/>
      <c r="AR7313"/>
      <c r="AS7313"/>
      <c r="AT7313"/>
      <c r="AU7313"/>
      <c r="AV7313"/>
      <c r="AW7313"/>
      <c r="AX7313"/>
      <c r="AY7313"/>
      <c r="AZ7313"/>
      <c r="BA7313"/>
      <c r="BB7313"/>
      <c r="BC7313"/>
      <c r="BD7313"/>
      <c r="BE7313"/>
      <c r="BF7313"/>
      <c r="BG7313"/>
      <c r="BH7313"/>
      <c r="BI7313"/>
      <c r="BJ7313"/>
      <c r="BK7313"/>
      <c r="BL7313"/>
      <c r="BM7313"/>
      <c r="BN7313"/>
      <c r="BO7313"/>
      <c r="BP7313"/>
      <c r="BQ7313"/>
      <c r="BR7313"/>
      <c r="BS7313"/>
      <c r="BT7313"/>
      <c r="BU7313"/>
      <c r="BV7313"/>
      <c r="BW7313"/>
      <c r="BX7313"/>
      <c r="BY7313"/>
      <c r="BZ7313"/>
      <c r="CA7313"/>
      <c r="CB7313"/>
      <c r="CC7313"/>
      <c r="CD7313"/>
      <c r="CE7313"/>
      <c r="CF7313"/>
      <c r="CG7313"/>
      <c r="CH7313"/>
      <c r="CI7313"/>
      <c r="CJ7313"/>
      <c r="CK7313"/>
      <c r="CL7313"/>
      <c r="CM7313"/>
      <c r="CN7313"/>
      <c r="CO7313"/>
      <c r="CP7313"/>
      <c r="CQ7313"/>
      <c r="CR7313"/>
      <c r="CS7313"/>
      <c r="CT7313"/>
      <c r="CU7313"/>
      <c r="CV7313"/>
    </row>
    <row r="7314" spans="10:100" x14ac:dyDescent="0.25">
      <c r="J7314"/>
      <c r="K7314"/>
      <c r="L7314"/>
      <c r="M7314"/>
      <c r="N7314"/>
      <c r="O7314"/>
      <c r="P7314"/>
      <c r="Q7314"/>
      <c r="R7314"/>
      <c r="S7314"/>
      <c r="T7314"/>
      <c r="U7314"/>
      <c r="V7314"/>
      <c r="W7314"/>
      <c r="X7314"/>
      <c r="Y7314"/>
      <c r="Z7314"/>
      <c r="AA7314"/>
      <c r="AB7314"/>
      <c r="AC7314"/>
      <c r="AD7314"/>
      <c r="AE7314"/>
      <c r="AF7314"/>
      <c r="AG7314"/>
      <c r="AH7314"/>
      <c r="AI7314"/>
      <c r="AJ7314"/>
      <c r="AK7314"/>
      <c r="AL7314"/>
      <c r="AM7314"/>
      <c r="AN7314"/>
      <c r="AO7314"/>
      <c r="AP7314"/>
      <c r="AQ7314"/>
      <c r="AR7314"/>
      <c r="AS7314"/>
      <c r="AT7314"/>
      <c r="AU7314"/>
      <c r="AV7314"/>
      <c r="AW7314"/>
      <c r="AX7314"/>
      <c r="AY7314"/>
      <c r="AZ7314"/>
      <c r="BA7314"/>
      <c r="BB7314"/>
      <c r="BC7314"/>
      <c r="BD7314"/>
      <c r="BE7314"/>
      <c r="BF7314"/>
      <c r="BG7314"/>
      <c r="BH7314"/>
      <c r="BI7314"/>
      <c r="BJ7314"/>
      <c r="BK7314"/>
      <c r="BL7314"/>
      <c r="BM7314"/>
      <c r="BN7314"/>
      <c r="BO7314"/>
      <c r="BP7314"/>
      <c r="BQ7314"/>
      <c r="BR7314"/>
      <c r="BS7314"/>
      <c r="BT7314"/>
      <c r="BU7314"/>
      <c r="BV7314"/>
      <c r="BW7314"/>
      <c r="BX7314"/>
      <c r="BY7314"/>
      <c r="BZ7314"/>
      <c r="CA7314"/>
      <c r="CB7314"/>
      <c r="CC7314"/>
      <c r="CD7314"/>
      <c r="CE7314"/>
      <c r="CF7314"/>
      <c r="CG7314"/>
      <c r="CH7314"/>
      <c r="CI7314"/>
      <c r="CJ7314"/>
      <c r="CK7314"/>
      <c r="CL7314"/>
      <c r="CM7314"/>
      <c r="CN7314"/>
      <c r="CO7314"/>
      <c r="CP7314"/>
      <c r="CQ7314"/>
      <c r="CR7314"/>
      <c r="CS7314"/>
      <c r="CT7314"/>
      <c r="CU7314"/>
      <c r="CV7314"/>
    </row>
    <row r="7315" spans="10:100" x14ac:dyDescent="0.25">
      <c r="J7315"/>
      <c r="K7315"/>
      <c r="L7315"/>
      <c r="M7315"/>
      <c r="N7315"/>
      <c r="O7315"/>
      <c r="P7315"/>
      <c r="Q7315"/>
      <c r="R7315"/>
      <c r="S7315"/>
      <c r="T7315"/>
      <c r="U7315"/>
      <c r="V7315"/>
      <c r="W7315"/>
      <c r="X7315"/>
      <c r="Y7315"/>
      <c r="Z7315"/>
      <c r="AA7315"/>
      <c r="AB7315"/>
      <c r="AC7315"/>
      <c r="AD7315"/>
      <c r="AE7315"/>
      <c r="AF7315"/>
      <c r="AG7315"/>
      <c r="AH7315"/>
      <c r="AI7315"/>
      <c r="AJ7315"/>
      <c r="AK7315"/>
      <c r="AL7315"/>
      <c r="AM7315"/>
      <c r="AN7315"/>
      <c r="AO7315"/>
      <c r="AP7315"/>
      <c r="AQ7315"/>
      <c r="AR7315"/>
      <c r="AS7315"/>
      <c r="AT7315"/>
      <c r="AU7315"/>
      <c r="AV7315"/>
      <c r="AW7315"/>
      <c r="AX7315"/>
      <c r="AY7315"/>
      <c r="AZ7315"/>
      <c r="BA7315"/>
      <c r="BB7315"/>
      <c r="BC7315"/>
      <c r="BD7315"/>
      <c r="BE7315"/>
      <c r="BF7315"/>
      <c r="BG7315"/>
      <c r="BH7315"/>
      <c r="BI7315"/>
      <c r="BJ7315"/>
      <c r="BK7315"/>
      <c r="BL7315"/>
      <c r="BM7315"/>
      <c r="BN7315"/>
      <c r="BO7315"/>
      <c r="BP7315"/>
      <c r="BQ7315"/>
      <c r="BR7315"/>
      <c r="BS7315"/>
      <c r="BT7315"/>
      <c r="BU7315"/>
      <c r="BV7315"/>
      <c r="BW7315"/>
      <c r="BX7315"/>
      <c r="BY7315"/>
      <c r="BZ7315"/>
      <c r="CA7315"/>
      <c r="CB7315"/>
      <c r="CC7315"/>
      <c r="CD7315"/>
      <c r="CE7315"/>
      <c r="CF7315"/>
      <c r="CG7315"/>
      <c r="CH7315"/>
      <c r="CI7315"/>
      <c r="CJ7315"/>
      <c r="CK7315"/>
      <c r="CL7315"/>
      <c r="CM7315"/>
      <c r="CN7315"/>
      <c r="CO7315"/>
      <c r="CP7315"/>
      <c r="CQ7315"/>
      <c r="CR7315"/>
      <c r="CS7315"/>
      <c r="CT7315"/>
      <c r="CU7315"/>
      <c r="CV7315"/>
    </row>
    <row r="7316" spans="10:100" x14ac:dyDescent="0.25">
      <c r="J7316"/>
      <c r="K7316"/>
      <c r="L7316"/>
      <c r="M7316"/>
      <c r="N7316"/>
      <c r="O7316"/>
      <c r="P7316"/>
      <c r="Q7316"/>
      <c r="R7316"/>
      <c r="S7316"/>
      <c r="T7316"/>
      <c r="U7316"/>
      <c r="V7316"/>
      <c r="W7316"/>
      <c r="X7316"/>
      <c r="Y7316"/>
      <c r="Z7316"/>
      <c r="AA7316"/>
      <c r="AB7316"/>
      <c r="AC7316"/>
      <c r="AD7316"/>
      <c r="AE7316"/>
      <c r="AF7316"/>
      <c r="AG7316"/>
      <c r="AH7316"/>
      <c r="AI7316"/>
      <c r="AJ7316"/>
      <c r="AK7316"/>
      <c r="AL7316"/>
      <c r="AM7316"/>
      <c r="AN7316"/>
      <c r="AO7316"/>
      <c r="AP7316"/>
      <c r="AQ7316"/>
      <c r="AR7316"/>
      <c r="AS7316"/>
      <c r="AT7316"/>
      <c r="AU7316"/>
      <c r="AV7316"/>
      <c r="AW7316"/>
      <c r="AX7316"/>
      <c r="AY7316"/>
      <c r="AZ7316"/>
      <c r="BA7316"/>
      <c r="BB7316"/>
      <c r="BC7316"/>
      <c r="BD7316"/>
      <c r="BE7316"/>
      <c r="BF7316"/>
      <c r="BG7316"/>
      <c r="BH7316"/>
      <c r="BI7316"/>
      <c r="BJ7316"/>
      <c r="BK7316"/>
      <c r="BL7316"/>
      <c r="BM7316"/>
      <c r="BN7316"/>
      <c r="BO7316"/>
      <c r="BP7316"/>
      <c r="BQ7316"/>
      <c r="BR7316"/>
      <c r="BS7316"/>
      <c r="BT7316"/>
      <c r="BU7316"/>
      <c r="BV7316"/>
      <c r="BW7316"/>
      <c r="BX7316"/>
      <c r="BY7316"/>
      <c r="BZ7316"/>
      <c r="CA7316"/>
      <c r="CB7316"/>
      <c r="CC7316"/>
      <c r="CD7316"/>
      <c r="CE7316"/>
      <c r="CF7316"/>
      <c r="CG7316"/>
      <c r="CH7316"/>
      <c r="CI7316"/>
      <c r="CJ7316"/>
      <c r="CK7316"/>
      <c r="CL7316"/>
      <c r="CM7316"/>
      <c r="CN7316"/>
      <c r="CO7316"/>
      <c r="CP7316"/>
      <c r="CQ7316"/>
      <c r="CR7316"/>
      <c r="CS7316"/>
      <c r="CT7316"/>
      <c r="CU7316"/>
      <c r="CV7316"/>
    </row>
    <row r="7317" spans="10:100" x14ac:dyDescent="0.25">
      <c r="J7317"/>
      <c r="K7317"/>
      <c r="L7317"/>
      <c r="M7317"/>
      <c r="N7317"/>
      <c r="O7317"/>
      <c r="P7317"/>
      <c r="Q7317"/>
      <c r="R7317"/>
      <c r="S7317"/>
      <c r="T7317"/>
      <c r="U7317"/>
      <c r="V7317"/>
      <c r="W7317"/>
      <c r="X7317"/>
      <c r="Y7317"/>
      <c r="Z7317"/>
      <c r="AA7317"/>
      <c r="AB7317"/>
      <c r="AC7317"/>
      <c r="AD7317"/>
      <c r="AE7317"/>
      <c r="AF7317"/>
      <c r="AG7317"/>
      <c r="AH7317"/>
      <c r="AI7317"/>
      <c r="AJ7317"/>
      <c r="AK7317"/>
      <c r="AL7317"/>
      <c r="AM7317"/>
      <c r="AN7317"/>
      <c r="AO7317"/>
      <c r="AP7317"/>
      <c r="AQ7317"/>
      <c r="AR7317"/>
      <c r="AS7317"/>
      <c r="AT7317"/>
      <c r="AU7317"/>
      <c r="AV7317"/>
      <c r="AW7317"/>
      <c r="AX7317"/>
      <c r="AY7317"/>
      <c r="AZ7317"/>
      <c r="BA7317"/>
      <c r="BB7317"/>
      <c r="BC7317"/>
      <c r="BD7317"/>
      <c r="BE7317"/>
      <c r="BF7317"/>
      <c r="BG7317"/>
      <c r="BH7317"/>
      <c r="BI7317"/>
      <c r="BJ7317"/>
      <c r="BK7317"/>
      <c r="BL7317"/>
      <c r="BM7317"/>
      <c r="BN7317"/>
      <c r="BO7317"/>
      <c r="BP7317"/>
      <c r="BQ7317"/>
      <c r="BR7317"/>
      <c r="BS7317"/>
      <c r="BT7317"/>
      <c r="BU7317"/>
      <c r="BV7317"/>
      <c r="BW7317"/>
      <c r="BX7317"/>
      <c r="BY7317"/>
      <c r="BZ7317"/>
      <c r="CA7317"/>
      <c r="CB7317"/>
      <c r="CC7317"/>
      <c r="CD7317"/>
      <c r="CE7317"/>
      <c r="CF7317"/>
      <c r="CG7317"/>
      <c r="CH7317"/>
      <c r="CI7317"/>
      <c r="CJ7317"/>
      <c r="CK7317"/>
      <c r="CL7317"/>
      <c r="CM7317"/>
      <c r="CN7317"/>
      <c r="CO7317"/>
      <c r="CP7317"/>
      <c r="CQ7317"/>
      <c r="CR7317"/>
      <c r="CS7317"/>
      <c r="CT7317"/>
      <c r="CU7317"/>
      <c r="CV7317"/>
    </row>
    <row r="7318" spans="10:100" x14ac:dyDescent="0.25">
      <c r="J7318"/>
      <c r="K7318"/>
      <c r="L7318"/>
      <c r="M7318"/>
      <c r="N7318"/>
      <c r="O7318"/>
      <c r="P7318"/>
      <c r="Q7318"/>
      <c r="R7318"/>
      <c r="S7318"/>
      <c r="T7318"/>
      <c r="U7318"/>
      <c r="V7318"/>
      <c r="W7318"/>
      <c r="X7318"/>
      <c r="Y7318"/>
      <c r="Z7318"/>
      <c r="AA7318"/>
      <c r="AB7318"/>
      <c r="AC7318"/>
      <c r="AD7318"/>
      <c r="AE7318"/>
      <c r="AF7318"/>
      <c r="AG7318"/>
      <c r="AH7318"/>
      <c r="AI7318"/>
      <c r="AJ7318"/>
      <c r="AK7318"/>
      <c r="AL7318"/>
      <c r="AM7318"/>
      <c r="AN7318"/>
      <c r="AO7318"/>
      <c r="AP7318"/>
      <c r="AQ7318"/>
      <c r="AR7318"/>
      <c r="AS7318"/>
      <c r="AT7318"/>
      <c r="AU7318"/>
      <c r="AV7318"/>
      <c r="AW7318"/>
      <c r="AX7318"/>
      <c r="AY7318"/>
      <c r="AZ7318"/>
      <c r="BA7318"/>
      <c r="BB7318"/>
      <c r="BC7318"/>
      <c r="BD7318"/>
      <c r="BE7318"/>
      <c r="BF7318"/>
      <c r="BG7318"/>
      <c r="BH7318"/>
      <c r="BI7318"/>
      <c r="BJ7318"/>
      <c r="BK7318"/>
      <c r="BL7318"/>
      <c r="BM7318"/>
      <c r="BN7318"/>
      <c r="BO7318"/>
      <c r="BP7318"/>
      <c r="BQ7318"/>
      <c r="BR7318"/>
      <c r="BS7318"/>
      <c r="BT7318"/>
      <c r="BU7318"/>
      <c r="BV7318"/>
      <c r="BW7318"/>
      <c r="BX7318"/>
      <c r="BY7318"/>
      <c r="BZ7318"/>
      <c r="CA7318"/>
      <c r="CB7318"/>
      <c r="CC7318"/>
      <c r="CD7318"/>
      <c r="CE7318"/>
      <c r="CF7318"/>
      <c r="CG7318"/>
      <c r="CH7318"/>
      <c r="CI7318"/>
      <c r="CJ7318"/>
      <c r="CK7318"/>
      <c r="CL7318"/>
      <c r="CM7318"/>
      <c r="CN7318"/>
      <c r="CO7318"/>
      <c r="CP7318"/>
      <c r="CQ7318"/>
      <c r="CR7318"/>
      <c r="CS7318"/>
      <c r="CT7318"/>
      <c r="CU7318"/>
      <c r="CV7318"/>
    </row>
    <row r="7319" spans="10:100" x14ac:dyDescent="0.25">
      <c r="J7319"/>
      <c r="K7319"/>
      <c r="L7319"/>
      <c r="M7319"/>
      <c r="N7319"/>
      <c r="O7319"/>
      <c r="P7319"/>
      <c r="Q7319"/>
      <c r="R7319"/>
      <c r="S7319"/>
      <c r="T7319"/>
      <c r="U7319"/>
      <c r="V7319"/>
      <c r="W7319"/>
      <c r="X7319"/>
      <c r="Y7319"/>
      <c r="Z7319"/>
      <c r="AA7319"/>
      <c r="AB7319"/>
      <c r="AC7319"/>
      <c r="AD7319"/>
      <c r="AE7319"/>
      <c r="AF7319"/>
      <c r="AG7319"/>
      <c r="AH7319"/>
      <c r="AI7319"/>
      <c r="AJ7319"/>
      <c r="AK7319"/>
      <c r="AL7319"/>
      <c r="AM7319"/>
      <c r="AN7319"/>
      <c r="AO7319"/>
      <c r="AP7319"/>
      <c r="AQ7319"/>
      <c r="AR7319"/>
      <c r="AS7319"/>
      <c r="AT7319"/>
      <c r="AU7319"/>
      <c r="AV7319"/>
      <c r="AW7319"/>
      <c r="AX7319"/>
      <c r="AY7319"/>
      <c r="AZ7319"/>
      <c r="BA7319"/>
      <c r="BB7319"/>
      <c r="BC7319"/>
      <c r="BD7319"/>
      <c r="BE7319"/>
      <c r="BF7319"/>
      <c r="BG7319"/>
      <c r="BH7319"/>
      <c r="BI7319"/>
      <c r="BJ7319"/>
      <c r="BK7319"/>
      <c r="BL7319"/>
      <c r="BM7319"/>
      <c r="BN7319"/>
      <c r="BO7319"/>
      <c r="BP7319"/>
      <c r="BQ7319"/>
      <c r="BR7319"/>
      <c r="BS7319"/>
      <c r="BT7319"/>
      <c r="BU7319"/>
      <c r="BV7319"/>
      <c r="BW7319"/>
      <c r="BX7319"/>
      <c r="BY7319"/>
      <c r="BZ7319"/>
      <c r="CA7319"/>
      <c r="CB7319"/>
      <c r="CC7319"/>
      <c r="CD7319"/>
      <c r="CE7319"/>
      <c r="CF7319"/>
      <c r="CG7319"/>
      <c r="CH7319"/>
      <c r="CI7319"/>
      <c r="CJ7319"/>
      <c r="CK7319"/>
      <c r="CL7319"/>
      <c r="CM7319"/>
      <c r="CN7319"/>
      <c r="CO7319"/>
      <c r="CP7319"/>
      <c r="CQ7319"/>
      <c r="CR7319"/>
      <c r="CS7319"/>
      <c r="CT7319"/>
      <c r="CU7319"/>
      <c r="CV7319"/>
    </row>
    <row r="7320" spans="10:100" x14ac:dyDescent="0.25">
      <c r="J7320"/>
      <c r="K7320"/>
      <c r="L7320"/>
      <c r="M7320"/>
      <c r="N7320"/>
      <c r="O7320"/>
      <c r="P7320"/>
      <c r="Q7320"/>
      <c r="R7320"/>
      <c r="S7320"/>
      <c r="T7320"/>
      <c r="U7320"/>
      <c r="V7320"/>
      <c r="W7320"/>
      <c r="X7320"/>
      <c r="Y7320"/>
      <c r="Z7320"/>
      <c r="AA7320"/>
      <c r="AB7320"/>
      <c r="AC7320"/>
      <c r="AD7320"/>
      <c r="AE7320"/>
      <c r="AF7320"/>
      <c r="AG7320"/>
      <c r="AH7320"/>
      <c r="AI7320"/>
      <c r="AJ7320"/>
      <c r="AK7320"/>
      <c r="AL7320"/>
      <c r="AM7320"/>
      <c r="AN7320"/>
      <c r="AO7320"/>
      <c r="AP7320"/>
      <c r="AQ7320"/>
      <c r="AR7320"/>
      <c r="AS7320"/>
      <c r="AT7320"/>
      <c r="AU7320"/>
      <c r="AV7320"/>
      <c r="AW7320"/>
      <c r="AX7320"/>
      <c r="AY7320"/>
      <c r="AZ7320"/>
      <c r="BA7320"/>
      <c r="BB7320"/>
      <c r="BC7320"/>
      <c r="BD7320"/>
      <c r="BE7320"/>
      <c r="BF7320"/>
      <c r="BG7320"/>
      <c r="BH7320"/>
      <c r="BI7320"/>
      <c r="BJ7320"/>
      <c r="BK7320"/>
      <c r="BL7320"/>
      <c r="BM7320"/>
      <c r="BN7320"/>
      <c r="BO7320"/>
      <c r="BP7320"/>
      <c r="BQ7320"/>
      <c r="BR7320"/>
      <c r="BS7320"/>
      <c r="BT7320"/>
      <c r="BU7320"/>
      <c r="BV7320"/>
      <c r="BW7320"/>
      <c r="BX7320"/>
      <c r="BY7320"/>
      <c r="BZ7320"/>
      <c r="CA7320"/>
      <c r="CB7320"/>
      <c r="CC7320"/>
      <c r="CD7320"/>
      <c r="CE7320"/>
      <c r="CF7320"/>
      <c r="CG7320"/>
      <c r="CH7320"/>
      <c r="CI7320"/>
      <c r="CJ7320"/>
      <c r="CK7320"/>
      <c r="CL7320"/>
      <c r="CM7320"/>
      <c r="CN7320"/>
      <c r="CO7320"/>
      <c r="CP7320"/>
      <c r="CQ7320"/>
      <c r="CR7320"/>
      <c r="CS7320"/>
      <c r="CT7320"/>
      <c r="CU7320"/>
      <c r="CV7320"/>
    </row>
    <row r="7321" spans="10:100" x14ac:dyDescent="0.25">
      <c r="J7321"/>
      <c r="K7321"/>
      <c r="L7321"/>
      <c r="M7321"/>
      <c r="N7321"/>
      <c r="O7321"/>
      <c r="P7321"/>
      <c r="Q7321"/>
      <c r="R7321"/>
      <c r="S7321"/>
      <c r="T7321"/>
      <c r="U7321"/>
      <c r="V7321"/>
      <c r="W7321"/>
      <c r="X7321"/>
      <c r="Y7321"/>
      <c r="Z7321"/>
      <c r="AA7321"/>
      <c r="AB7321"/>
      <c r="AC7321"/>
      <c r="AD7321"/>
      <c r="AE7321"/>
      <c r="AF7321"/>
      <c r="AG7321"/>
      <c r="AH7321"/>
      <c r="AI7321"/>
      <c r="AJ7321"/>
      <c r="AK7321"/>
      <c r="AL7321"/>
      <c r="AM7321"/>
      <c r="AN7321"/>
      <c r="AO7321"/>
      <c r="AP7321"/>
      <c r="AQ7321"/>
      <c r="AR7321"/>
      <c r="AS7321"/>
      <c r="AT7321"/>
      <c r="AU7321"/>
      <c r="AV7321"/>
      <c r="AW7321"/>
      <c r="AX7321"/>
      <c r="AY7321"/>
      <c r="AZ7321"/>
      <c r="BA7321"/>
      <c r="BB7321"/>
      <c r="BC7321"/>
      <c r="BD7321"/>
      <c r="BE7321"/>
      <c r="BF7321"/>
      <c r="BG7321"/>
      <c r="BH7321"/>
      <c r="BI7321"/>
      <c r="BJ7321"/>
      <c r="BK7321"/>
      <c r="BL7321"/>
      <c r="BM7321"/>
      <c r="BN7321"/>
      <c r="BO7321"/>
      <c r="BP7321"/>
      <c r="BQ7321"/>
      <c r="BR7321"/>
      <c r="BS7321"/>
      <c r="BT7321"/>
      <c r="BU7321"/>
      <c r="BV7321"/>
      <c r="BW7321"/>
      <c r="BX7321"/>
      <c r="BY7321"/>
      <c r="BZ7321"/>
      <c r="CA7321"/>
      <c r="CB7321"/>
      <c r="CC7321"/>
      <c r="CD7321"/>
      <c r="CE7321"/>
      <c r="CF7321"/>
      <c r="CG7321"/>
      <c r="CH7321"/>
      <c r="CI7321"/>
      <c r="CJ7321"/>
      <c r="CK7321"/>
      <c r="CL7321"/>
      <c r="CM7321"/>
      <c r="CN7321"/>
      <c r="CO7321"/>
      <c r="CP7321"/>
      <c r="CQ7321"/>
      <c r="CR7321"/>
      <c r="CS7321"/>
      <c r="CT7321"/>
      <c r="CU7321"/>
      <c r="CV7321"/>
    </row>
    <row r="7322" spans="10:100" x14ac:dyDescent="0.25">
      <c r="J7322"/>
      <c r="K7322"/>
      <c r="L7322"/>
      <c r="M7322"/>
      <c r="N7322"/>
      <c r="O7322"/>
      <c r="P7322"/>
      <c r="Q7322"/>
      <c r="R7322"/>
      <c r="S7322"/>
      <c r="T7322"/>
      <c r="U7322"/>
      <c r="V7322"/>
      <c r="W7322"/>
      <c r="X7322"/>
      <c r="Y7322"/>
      <c r="Z7322"/>
      <c r="AA7322"/>
      <c r="AB7322"/>
      <c r="AC7322"/>
      <c r="AD7322"/>
      <c r="AE7322"/>
      <c r="AF7322"/>
      <c r="AG7322"/>
      <c r="AH7322"/>
      <c r="AI7322"/>
      <c r="AJ7322"/>
      <c r="AK7322"/>
      <c r="AL7322"/>
      <c r="AM7322"/>
      <c r="AN7322"/>
      <c r="AO7322"/>
      <c r="AP7322"/>
      <c r="AQ7322"/>
      <c r="AR7322"/>
      <c r="AS7322"/>
      <c r="AT7322"/>
      <c r="AU7322"/>
      <c r="AV7322"/>
      <c r="AW7322"/>
      <c r="AX7322"/>
      <c r="AY7322"/>
      <c r="AZ7322"/>
      <c r="BA7322"/>
      <c r="BB7322"/>
      <c r="BC7322"/>
      <c r="BD7322"/>
      <c r="BE7322"/>
      <c r="BF7322"/>
      <c r="BG7322"/>
      <c r="BH7322"/>
      <c r="BI7322"/>
      <c r="BJ7322"/>
      <c r="BK7322"/>
      <c r="BL7322"/>
      <c r="BM7322"/>
      <c r="BN7322"/>
      <c r="BO7322"/>
      <c r="BP7322"/>
      <c r="BQ7322"/>
      <c r="BR7322"/>
      <c r="BS7322"/>
      <c r="BT7322"/>
      <c r="BU7322"/>
      <c r="BV7322"/>
      <c r="BW7322"/>
      <c r="BX7322"/>
      <c r="BY7322"/>
      <c r="BZ7322"/>
      <c r="CA7322"/>
      <c r="CB7322"/>
      <c r="CC7322"/>
      <c r="CD7322"/>
      <c r="CE7322"/>
      <c r="CF7322"/>
      <c r="CG7322"/>
      <c r="CH7322"/>
      <c r="CI7322"/>
      <c r="CJ7322"/>
      <c r="CK7322"/>
      <c r="CL7322"/>
      <c r="CM7322"/>
      <c r="CN7322"/>
      <c r="CO7322"/>
      <c r="CP7322"/>
      <c r="CQ7322"/>
      <c r="CR7322"/>
      <c r="CS7322"/>
      <c r="CT7322"/>
      <c r="CU7322"/>
      <c r="CV7322"/>
    </row>
    <row r="7323" spans="10:100" x14ac:dyDescent="0.25">
      <c r="J7323"/>
      <c r="K7323"/>
      <c r="L7323"/>
      <c r="M7323"/>
      <c r="N7323"/>
      <c r="O7323"/>
      <c r="P7323"/>
      <c r="Q7323"/>
      <c r="R7323"/>
      <c r="S7323"/>
      <c r="T7323"/>
      <c r="U7323"/>
      <c r="V7323"/>
      <c r="W7323"/>
      <c r="X7323"/>
      <c r="Y7323"/>
      <c r="Z7323"/>
      <c r="AA7323"/>
      <c r="AB7323"/>
      <c r="AC7323"/>
      <c r="AD7323"/>
      <c r="AE7323"/>
      <c r="AF7323"/>
      <c r="AG7323"/>
      <c r="AH7323"/>
      <c r="AI7323"/>
      <c r="AJ7323"/>
      <c r="AK7323"/>
      <c r="AL7323"/>
      <c r="AM7323"/>
      <c r="AN7323"/>
      <c r="AO7323"/>
      <c r="AP7323"/>
      <c r="AQ7323"/>
      <c r="AR7323"/>
      <c r="AS7323"/>
      <c r="AT7323"/>
      <c r="AU7323"/>
      <c r="AV7323"/>
      <c r="AW7323"/>
      <c r="AX7323"/>
      <c r="AY7323"/>
      <c r="AZ7323"/>
      <c r="BA7323"/>
      <c r="BB7323"/>
      <c r="BC7323"/>
      <c r="BD7323"/>
      <c r="BE7323"/>
      <c r="BF7323"/>
      <c r="BG7323"/>
      <c r="BH7323"/>
      <c r="BI7323"/>
      <c r="BJ7323"/>
      <c r="BK7323"/>
      <c r="BL7323"/>
      <c r="BM7323"/>
      <c r="BN7323"/>
      <c r="BO7323"/>
      <c r="BP7323"/>
      <c r="BQ7323"/>
      <c r="BR7323"/>
      <c r="BS7323"/>
      <c r="BT7323"/>
      <c r="BU7323"/>
      <c r="BV7323"/>
      <c r="BW7323"/>
      <c r="BX7323"/>
      <c r="BY7323"/>
      <c r="BZ7323"/>
      <c r="CA7323"/>
      <c r="CB7323"/>
      <c r="CC7323"/>
      <c r="CD7323"/>
      <c r="CE7323"/>
      <c r="CF7323"/>
      <c r="CG7323"/>
      <c r="CH7323"/>
      <c r="CI7323"/>
      <c r="CJ7323"/>
      <c r="CK7323"/>
      <c r="CL7323"/>
      <c r="CM7323"/>
      <c r="CN7323"/>
      <c r="CO7323"/>
      <c r="CP7323"/>
      <c r="CQ7323"/>
      <c r="CR7323"/>
      <c r="CS7323"/>
      <c r="CT7323"/>
      <c r="CU7323"/>
      <c r="CV7323"/>
    </row>
    <row r="7324" spans="10:100" x14ac:dyDescent="0.25">
      <c r="J7324"/>
      <c r="K7324"/>
      <c r="L7324"/>
      <c r="M7324"/>
      <c r="N7324"/>
      <c r="O7324"/>
      <c r="P7324"/>
      <c r="Q7324"/>
      <c r="R7324"/>
      <c r="S7324"/>
      <c r="T7324"/>
      <c r="U7324"/>
      <c r="V7324"/>
      <c r="W7324"/>
      <c r="X7324"/>
      <c r="Y7324"/>
      <c r="Z7324"/>
      <c r="AA7324"/>
      <c r="AB7324"/>
      <c r="AC7324"/>
      <c r="AD7324"/>
      <c r="AE7324"/>
      <c r="AF7324"/>
      <c r="AG7324"/>
      <c r="AH7324"/>
      <c r="AI7324"/>
      <c r="AJ7324"/>
      <c r="AK7324"/>
      <c r="AL7324"/>
      <c r="AM7324"/>
      <c r="AN7324"/>
      <c r="AO7324"/>
      <c r="AP7324"/>
      <c r="AQ7324"/>
      <c r="AR7324"/>
      <c r="AS7324"/>
      <c r="AT7324"/>
      <c r="AU7324"/>
      <c r="AV7324"/>
      <c r="AW7324"/>
      <c r="AX7324"/>
      <c r="AY7324"/>
      <c r="AZ7324"/>
      <c r="BA7324"/>
      <c r="BB7324"/>
      <c r="BC7324"/>
      <c r="BD7324"/>
      <c r="BE7324"/>
      <c r="BF7324"/>
      <c r="BG7324"/>
      <c r="BH7324"/>
      <c r="BI7324"/>
      <c r="BJ7324"/>
      <c r="BK7324"/>
      <c r="BL7324"/>
      <c r="BM7324"/>
      <c r="BN7324"/>
      <c r="BO7324"/>
      <c r="BP7324"/>
      <c r="BQ7324"/>
      <c r="BR7324"/>
      <c r="BS7324"/>
      <c r="BT7324"/>
      <c r="BU7324"/>
      <c r="BV7324"/>
      <c r="BW7324"/>
      <c r="BX7324"/>
      <c r="BY7324"/>
      <c r="BZ7324"/>
      <c r="CA7324"/>
      <c r="CB7324"/>
      <c r="CC7324"/>
      <c r="CD7324"/>
      <c r="CE7324"/>
      <c r="CF7324"/>
      <c r="CG7324"/>
      <c r="CH7324"/>
      <c r="CI7324"/>
      <c r="CJ7324"/>
      <c r="CK7324"/>
      <c r="CL7324"/>
      <c r="CM7324"/>
      <c r="CN7324"/>
      <c r="CO7324"/>
      <c r="CP7324"/>
      <c r="CQ7324"/>
      <c r="CR7324"/>
      <c r="CS7324"/>
      <c r="CT7324"/>
      <c r="CU7324"/>
      <c r="CV7324"/>
    </row>
    <row r="7325" spans="10:100" x14ac:dyDescent="0.25">
      <c r="J7325"/>
      <c r="K7325"/>
      <c r="L7325"/>
      <c r="M7325"/>
      <c r="N7325"/>
      <c r="O7325"/>
      <c r="P7325"/>
      <c r="Q7325"/>
      <c r="R7325"/>
      <c r="S7325"/>
      <c r="T7325"/>
      <c r="U7325"/>
      <c r="V7325"/>
      <c r="W7325"/>
      <c r="X7325"/>
      <c r="Y7325"/>
      <c r="Z7325"/>
      <c r="AA7325"/>
      <c r="AB7325"/>
      <c r="AC7325"/>
      <c r="AD7325"/>
      <c r="AE7325"/>
      <c r="AF7325"/>
      <c r="AG7325"/>
      <c r="AH7325"/>
      <c r="AI7325"/>
      <c r="AJ7325"/>
      <c r="AK7325"/>
      <c r="AL7325"/>
      <c r="AM7325"/>
      <c r="AN7325"/>
      <c r="AO7325"/>
      <c r="AP7325"/>
      <c r="AQ7325"/>
      <c r="AR7325"/>
      <c r="AS7325"/>
      <c r="AT7325"/>
      <c r="AU7325"/>
      <c r="AV7325"/>
      <c r="AW7325"/>
      <c r="AX7325"/>
      <c r="AY7325"/>
      <c r="AZ7325"/>
      <c r="BA7325"/>
      <c r="BB7325"/>
      <c r="BC7325"/>
      <c r="BD7325"/>
      <c r="BE7325"/>
      <c r="BF7325"/>
      <c r="BG7325"/>
      <c r="BH7325"/>
      <c r="BI7325"/>
      <c r="BJ7325"/>
      <c r="BK7325"/>
      <c r="BL7325"/>
      <c r="BM7325"/>
      <c r="BN7325"/>
      <c r="BO7325"/>
      <c r="BP7325"/>
      <c r="BQ7325"/>
      <c r="BR7325"/>
      <c r="BS7325"/>
      <c r="BT7325"/>
      <c r="BU7325"/>
      <c r="BV7325"/>
      <c r="BW7325"/>
      <c r="BX7325"/>
      <c r="BY7325"/>
      <c r="BZ7325"/>
      <c r="CA7325"/>
      <c r="CB7325"/>
      <c r="CC7325"/>
      <c r="CD7325"/>
      <c r="CE7325"/>
      <c r="CF7325"/>
      <c r="CG7325"/>
      <c r="CH7325"/>
      <c r="CI7325"/>
      <c r="CJ7325"/>
      <c r="CK7325"/>
      <c r="CL7325"/>
      <c r="CM7325"/>
      <c r="CN7325"/>
      <c r="CO7325"/>
      <c r="CP7325"/>
      <c r="CQ7325"/>
      <c r="CR7325"/>
      <c r="CS7325"/>
      <c r="CT7325"/>
      <c r="CU7325"/>
      <c r="CV7325"/>
    </row>
    <row r="7326" spans="10:100" x14ac:dyDescent="0.25">
      <c r="J7326"/>
      <c r="K7326"/>
      <c r="L7326"/>
      <c r="M7326"/>
      <c r="N7326"/>
      <c r="O7326"/>
      <c r="P7326"/>
      <c r="Q7326"/>
      <c r="R7326"/>
      <c r="S7326"/>
      <c r="T7326"/>
      <c r="U7326"/>
      <c r="V7326"/>
      <c r="W7326"/>
      <c r="X7326"/>
      <c r="Y7326"/>
      <c r="Z7326"/>
      <c r="AA7326"/>
      <c r="AB7326"/>
      <c r="AC7326"/>
      <c r="AD7326"/>
      <c r="AE7326"/>
      <c r="AF7326"/>
      <c r="AG7326"/>
      <c r="AH7326"/>
      <c r="AI7326"/>
      <c r="AJ7326"/>
      <c r="AK7326"/>
      <c r="AL7326"/>
      <c r="AM7326"/>
      <c r="AN7326"/>
      <c r="AO7326"/>
      <c r="AP7326"/>
      <c r="AQ7326"/>
      <c r="AR7326"/>
      <c r="AS7326"/>
      <c r="AT7326"/>
      <c r="AU7326"/>
      <c r="AV7326"/>
      <c r="AW7326"/>
      <c r="AX7326"/>
      <c r="AY7326"/>
      <c r="AZ7326"/>
      <c r="BA7326"/>
      <c r="BB7326"/>
      <c r="BC7326"/>
      <c r="BD7326"/>
      <c r="BE7326"/>
      <c r="BF7326"/>
      <c r="BG7326"/>
      <c r="BH7326"/>
      <c r="BI7326"/>
      <c r="BJ7326"/>
      <c r="BK7326"/>
      <c r="BL7326"/>
      <c r="BM7326"/>
      <c r="BN7326"/>
      <c r="BO7326"/>
      <c r="BP7326"/>
      <c r="BQ7326"/>
      <c r="BR7326"/>
      <c r="BS7326"/>
      <c r="BT7326"/>
      <c r="BU7326"/>
      <c r="BV7326"/>
      <c r="BW7326"/>
      <c r="BX7326"/>
      <c r="BY7326"/>
      <c r="BZ7326"/>
      <c r="CA7326"/>
      <c r="CB7326"/>
      <c r="CC7326"/>
      <c r="CD7326"/>
      <c r="CE7326"/>
      <c r="CF7326"/>
      <c r="CG7326"/>
      <c r="CH7326"/>
      <c r="CI7326"/>
      <c r="CJ7326"/>
      <c r="CK7326"/>
      <c r="CL7326"/>
      <c r="CM7326"/>
      <c r="CN7326"/>
      <c r="CO7326"/>
      <c r="CP7326"/>
      <c r="CQ7326"/>
      <c r="CR7326"/>
      <c r="CS7326"/>
      <c r="CT7326"/>
      <c r="CU7326"/>
      <c r="CV7326"/>
    </row>
    <row r="7327" spans="10:100" x14ac:dyDescent="0.25">
      <c r="J7327"/>
      <c r="K7327"/>
      <c r="L7327"/>
      <c r="M7327"/>
      <c r="N7327"/>
      <c r="O7327"/>
      <c r="P7327"/>
      <c r="Q7327"/>
      <c r="R7327"/>
      <c r="S7327"/>
      <c r="T7327"/>
      <c r="U7327"/>
      <c r="V7327"/>
      <c r="W7327"/>
      <c r="X7327"/>
      <c r="Y7327"/>
      <c r="Z7327"/>
      <c r="AA7327"/>
      <c r="AB7327"/>
      <c r="AC7327"/>
      <c r="AD7327"/>
      <c r="AE7327"/>
      <c r="AF7327"/>
      <c r="AG7327"/>
      <c r="AH7327"/>
      <c r="AI7327"/>
      <c r="AJ7327"/>
      <c r="AK7327"/>
      <c r="AL7327"/>
      <c r="AM7327"/>
      <c r="AN7327"/>
      <c r="AO7327"/>
      <c r="AP7327"/>
      <c r="AQ7327"/>
      <c r="AR7327"/>
      <c r="AS7327"/>
      <c r="AT7327"/>
      <c r="AU7327"/>
      <c r="AV7327"/>
      <c r="AW7327"/>
      <c r="AX7327"/>
      <c r="AY7327"/>
      <c r="AZ7327"/>
      <c r="BA7327"/>
      <c r="BB7327"/>
      <c r="BC7327"/>
      <c r="BD7327"/>
      <c r="BE7327"/>
      <c r="BF7327"/>
      <c r="BG7327"/>
      <c r="BH7327"/>
      <c r="BI7327"/>
      <c r="BJ7327"/>
      <c r="BK7327"/>
      <c r="BL7327"/>
      <c r="BM7327"/>
      <c r="BN7327"/>
      <c r="BO7327"/>
      <c r="BP7327"/>
      <c r="BQ7327"/>
      <c r="BR7327"/>
      <c r="BS7327"/>
      <c r="BT7327"/>
      <c r="BU7327"/>
      <c r="BV7327"/>
      <c r="BW7327"/>
      <c r="BX7327"/>
      <c r="BY7327"/>
      <c r="BZ7327"/>
      <c r="CA7327"/>
      <c r="CB7327"/>
      <c r="CC7327"/>
      <c r="CD7327"/>
      <c r="CE7327"/>
      <c r="CF7327"/>
      <c r="CG7327"/>
      <c r="CH7327"/>
      <c r="CI7327"/>
      <c r="CJ7327"/>
      <c r="CK7327"/>
      <c r="CL7327"/>
      <c r="CM7327"/>
      <c r="CN7327"/>
      <c r="CO7327"/>
      <c r="CP7327"/>
      <c r="CQ7327"/>
      <c r="CR7327"/>
      <c r="CS7327"/>
      <c r="CT7327"/>
      <c r="CU7327"/>
      <c r="CV7327"/>
    </row>
    <row r="7328" spans="10:100" x14ac:dyDescent="0.25">
      <c r="J7328"/>
      <c r="K7328"/>
      <c r="L7328"/>
      <c r="M7328"/>
      <c r="N7328"/>
      <c r="O7328"/>
      <c r="P7328"/>
      <c r="Q7328"/>
      <c r="R7328"/>
      <c r="S7328"/>
      <c r="T7328"/>
      <c r="U7328"/>
      <c r="V7328"/>
      <c r="W7328"/>
      <c r="X7328"/>
      <c r="Y7328"/>
      <c r="Z7328"/>
      <c r="AA7328"/>
      <c r="AB7328"/>
      <c r="AC7328"/>
      <c r="AD7328"/>
      <c r="AE7328"/>
      <c r="AF7328"/>
      <c r="AG7328"/>
      <c r="AH7328"/>
      <c r="AI7328"/>
      <c r="AJ7328"/>
      <c r="AK7328"/>
      <c r="AL7328"/>
      <c r="AM7328"/>
      <c r="AN7328"/>
      <c r="AO7328"/>
      <c r="AP7328"/>
      <c r="AQ7328"/>
      <c r="AR7328"/>
      <c r="AS7328"/>
      <c r="AT7328"/>
      <c r="AU7328"/>
      <c r="AV7328"/>
      <c r="AW7328"/>
      <c r="AX7328"/>
      <c r="AY7328"/>
      <c r="AZ7328"/>
      <c r="BA7328"/>
      <c r="BB7328"/>
      <c r="BC7328"/>
      <c r="BD7328"/>
      <c r="BE7328"/>
      <c r="BF7328"/>
      <c r="BG7328"/>
      <c r="BH7328"/>
      <c r="BI7328"/>
      <c r="BJ7328"/>
      <c r="BK7328"/>
      <c r="BL7328"/>
      <c r="BM7328"/>
      <c r="BN7328"/>
      <c r="BO7328"/>
      <c r="BP7328"/>
      <c r="BQ7328"/>
      <c r="BR7328"/>
      <c r="BS7328"/>
      <c r="BT7328"/>
      <c r="BU7328"/>
      <c r="BV7328"/>
      <c r="BW7328"/>
      <c r="BX7328"/>
      <c r="BY7328"/>
      <c r="BZ7328"/>
      <c r="CA7328"/>
      <c r="CB7328"/>
      <c r="CC7328"/>
      <c r="CD7328"/>
      <c r="CE7328"/>
      <c r="CF7328"/>
      <c r="CG7328"/>
      <c r="CH7328"/>
      <c r="CI7328"/>
      <c r="CJ7328"/>
      <c r="CK7328"/>
      <c r="CL7328"/>
      <c r="CM7328"/>
      <c r="CN7328"/>
      <c r="CO7328"/>
      <c r="CP7328"/>
      <c r="CQ7328"/>
      <c r="CR7328"/>
      <c r="CS7328"/>
      <c r="CT7328"/>
      <c r="CU7328"/>
      <c r="CV7328"/>
    </row>
    <row r="7329" spans="10:100" x14ac:dyDescent="0.25">
      <c r="J7329"/>
      <c r="K7329"/>
      <c r="L7329"/>
      <c r="M7329"/>
      <c r="N7329"/>
      <c r="O7329"/>
      <c r="P7329"/>
      <c r="Q7329"/>
      <c r="R7329"/>
      <c r="S7329"/>
      <c r="T7329"/>
      <c r="U7329"/>
      <c r="V7329"/>
      <c r="W7329"/>
      <c r="X7329"/>
      <c r="Y7329"/>
      <c r="Z7329"/>
      <c r="AA7329"/>
      <c r="AB7329"/>
      <c r="AC7329"/>
      <c r="AD7329"/>
      <c r="AE7329"/>
      <c r="AF7329"/>
      <c r="AG7329"/>
      <c r="AH7329"/>
      <c r="AI7329"/>
      <c r="AJ7329"/>
      <c r="AK7329"/>
      <c r="AL7329"/>
      <c r="AM7329"/>
      <c r="AN7329"/>
      <c r="AO7329"/>
      <c r="AP7329"/>
      <c r="AQ7329"/>
      <c r="AR7329"/>
      <c r="AS7329"/>
      <c r="AT7329"/>
      <c r="AU7329"/>
      <c r="AV7329"/>
      <c r="AW7329"/>
      <c r="AX7329"/>
      <c r="AY7329"/>
      <c r="AZ7329"/>
      <c r="BA7329"/>
      <c r="BB7329"/>
      <c r="BC7329"/>
      <c r="BD7329"/>
      <c r="BE7329"/>
      <c r="BF7329"/>
      <c r="BG7329"/>
      <c r="BH7329"/>
      <c r="BI7329"/>
      <c r="BJ7329"/>
      <c r="BK7329"/>
      <c r="BL7329"/>
      <c r="BM7329"/>
      <c r="BN7329"/>
      <c r="BO7329"/>
      <c r="BP7329"/>
      <c r="BQ7329"/>
      <c r="BR7329"/>
      <c r="BS7329"/>
      <c r="BT7329"/>
      <c r="BU7329"/>
      <c r="BV7329"/>
      <c r="BW7329"/>
      <c r="BX7329"/>
      <c r="BY7329"/>
      <c r="BZ7329"/>
      <c r="CA7329"/>
      <c r="CB7329"/>
      <c r="CC7329"/>
      <c r="CD7329"/>
      <c r="CE7329"/>
      <c r="CF7329"/>
      <c r="CG7329"/>
      <c r="CH7329"/>
      <c r="CI7329"/>
      <c r="CJ7329"/>
      <c r="CK7329"/>
      <c r="CL7329"/>
      <c r="CM7329"/>
      <c r="CN7329"/>
      <c r="CO7329"/>
      <c r="CP7329"/>
      <c r="CQ7329"/>
      <c r="CR7329"/>
      <c r="CS7329"/>
      <c r="CT7329"/>
      <c r="CU7329"/>
      <c r="CV7329"/>
    </row>
    <row r="7330" spans="10:100" x14ac:dyDescent="0.25">
      <c r="J7330"/>
      <c r="K7330"/>
      <c r="L7330"/>
      <c r="M7330"/>
      <c r="N7330"/>
      <c r="O7330"/>
      <c r="P7330"/>
      <c r="Q7330"/>
      <c r="R7330"/>
      <c r="S7330"/>
      <c r="T7330"/>
      <c r="U7330"/>
      <c r="V7330"/>
      <c r="W7330"/>
      <c r="X7330"/>
      <c r="Y7330"/>
      <c r="Z7330"/>
      <c r="AA7330"/>
      <c r="AB7330"/>
      <c r="AC7330"/>
      <c r="AD7330"/>
      <c r="AE7330"/>
      <c r="AF7330"/>
      <c r="AG7330"/>
      <c r="AH7330"/>
      <c r="AI7330"/>
      <c r="AJ7330"/>
      <c r="AK7330"/>
      <c r="AL7330"/>
      <c r="AM7330"/>
      <c r="AN7330"/>
      <c r="AO7330"/>
      <c r="AP7330"/>
      <c r="AQ7330"/>
      <c r="AR7330"/>
      <c r="AS7330"/>
      <c r="AT7330"/>
      <c r="AU7330"/>
      <c r="AV7330"/>
      <c r="AW7330"/>
      <c r="AX7330"/>
      <c r="AY7330"/>
      <c r="AZ7330"/>
      <c r="BA7330"/>
      <c r="BB7330"/>
      <c r="BC7330"/>
      <c r="BD7330"/>
      <c r="BE7330"/>
      <c r="BF7330"/>
      <c r="BG7330"/>
      <c r="BH7330"/>
      <c r="BI7330"/>
      <c r="BJ7330"/>
      <c r="BK7330"/>
      <c r="BL7330"/>
      <c r="BM7330"/>
      <c r="BN7330"/>
      <c r="BO7330"/>
      <c r="BP7330"/>
      <c r="BQ7330"/>
      <c r="BR7330"/>
      <c r="BS7330"/>
      <c r="BT7330"/>
      <c r="BU7330"/>
      <c r="BV7330"/>
      <c r="BW7330"/>
      <c r="BX7330"/>
      <c r="BY7330"/>
      <c r="BZ7330"/>
      <c r="CA7330"/>
      <c r="CB7330"/>
      <c r="CC7330"/>
      <c r="CD7330"/>
      <c r="CE7330"/>
      <c r="CF7330"/>
      <c r="CG7330"/>
      <c r="CH7330"/>
      <c r="CI7330"/>
      <c r="CJ7330"/>
      <c r="CK7330"/>
      <c r="CL7330"/>
      <c r="CM7330"/>
      <c r="CN7330"/>
      <c r="CO7330"/>
      <c r="CP7330"/>
      <c r="CQ7330"/>
      <c r="CR7330"/>
      <c r="CS7330"/>
      <c r="CT7330"/>
      <c r="CU7330"/>
      <c r="CV7330"/>
    </row>
    <row r="7331" spans="10:100" x14ac:dyDescent="0.25">
      <c r="J7331"/>
      <c r="K7331"/>
      <c r="L7331"/>
      <c r="M7331"/>
      <c r="N7331"/>
      <c r="O7331"/>
      <c r="P7331"/>
      <c r="Q7331"/>
      <c r="R7331"/>
      <c r="S7331"/>
      <c r="T7331"/>
      <c r="U7331"/>
      <c r="V7331"/>
      <c r="W7331"/>
      <c r="X7331"/>
      <c r="Y7331"/>
      <c r="Z7331"/>
      <c r="AA7331"/>
      <c r="AB7331"/>
      <c r="AC7331"/>
      <c r="AD7331"/>
      <c r="AE7331"/>
      <c r="AF7331"/>
      <c r="AG7331"/>
      <c r="AH7331"/>
      <c r="AI7331"/>
      <c r="AJ7331"/>
      <c r="AK7331"/>
      <c r="AL7331"/>
      <c r="AM7331"/>
      <c r="AN7331"/>
      <c r="AO7331"/>
      <c r="AP7331"/>
      <c r="AQ7331"/>
      <c r="AR7331"/>
      <c r="AS7331"/>
      <c r="AT7331"/>
      <c r="AU7331"/>
      <c r="AV7331"/>
      <c r="AW7331"/>
      <c r="AX7331"/>
      <c r="AY7331"/>
      <c r="AZ7331"/>
      <c r="BA7331"/>
      <c r="BB7331"/>
      <c r="BC7331"/>
      <c r="BD7331"/>
      <c r="BE7331"/>
      <c r="BF7331"/>
      <c r="BG7331"/>
      <c r="BH7331"/>
      <c r="BI7331"/>
      <c r="BJ7331"/>
      <c r="BK7331"/>
      <c r="BL7331"/>
      <c r="BM7331"/>
      <c r="BN7331"/>
      <c r="BO7331"/>
      <c r="BP7331"/>
      <c r="BQ7331"/>
      <c r="BR7331"/>
      <c r="BS7331"/>
      <c r="BT7331"/>
      <c r="BU7331"/>
      <c r="BV7331"/>
      <c r="BW7331"/>
      <c r="BX7331"/>
      <c r="BY7331"/>
      <c r="BZ7331"/>
      <c r="CA7331"/>
      <c r="CB7331"/>
      <c r="CC7331"/>
      <c r="CD7331"/>
      <c r="CE7331"/>
      <c r="CF7331"/>
      <c r="CG7331"/>
      <c r="CH7331"/>
      <c r="CI7331"/>
      <c r="CJ7331"/>
      <c r="CK7331"/>
      <c r="CL7331"/>
      <c r="CM7331"/>
      <c r="CN7331"/>
      <c r="CO7331"/>
      <c r="CP7331"/>
      <c r="CQ7331"/>
      <c r="CR7331"/>
      <c r="CS7331"/>
      <c r="CT7331"/>
      <c r="CU7331"/>
      <c r="CV7331"/>
    </row>
    <row r="7332" spans="10:100" x14ac:dyDescent="0.25">
      <c r="J7332"/>
      <c r="K7332"/>
      <c r="L7332"/>
      <c r="M7332"/>
      <c r="N7332"/>
      <c r="O7332"/>
      <c r="P7332"/>
      <c r="Q7332"/>
      <c r="R7332"/>
      <c r="S7332"/>
      <c r="T7332"/>
      <c r="U7332"/>
      <c r="V7332"/>
      <c r="W7332"/>
      <c r="X7332"/>
      <c r="Y7332"/>
      <c r="Z7332"/>
      <c r="AA7332"/>
      <c r="AB7332"/>
      <c r="AC7332"/>
      <c r="AD7332"/>
      <c r="AE7332"/>
      <c r="AF7332"/>
      <c r="AG7332"/>
      <c r="AH7332"/>
      <c r="AI7332"/>
      <c r="AJ7332"/>
      <c r="AK7332"/>
      <c r="AL7332"/>
      <c r="AM7332"/>
      <c r="AN7332"/>
      <c r="AO7332"/>
      <c r="AP7332"/>
      <c r="AQ7332"/>
      <c r="AR7332"/>
      <c r="AS7332"/>
      <c r="AT7332"/>
      <c r="AU7332"/>
      <c r="AV7332"/>
      <c r="AW7332"/>
      <c r="AX7332"/>
      <c r="AY7332"/>
      <c r="AZ7332"/>
      <c r="BA7332"/>
      <c r="BB7332"/>
      <c r="BC7332"/>
      <c r="BD7332"/>
      <c r="BE7332"/>
      <c r="BF7332"/>
      <c r="BG7332"/>
      <c r="BH7332"/>
      <c r="BI7332"/>
      <c r="BJ7332"/>
      <c r="BK7332"/>
      <c r="BL7332"/>
      <c r="BM7332"/>
      <c r="BN7332"/>
      <c r="BO7332"/>
      <c r="BP7332"/>
      <c r="BQ7332"/>
      <c r="BR7332"/>
      <c r="BS7332"/>
      <c r="BT7332"/>
      <c r="BU7332"/>
      <c r="BV7332"/>
      <c r="BW7332"/>
      <c r="BX7332"/>
      <c r="BY7332"/>
      <c r="BZ7332"/>
      <c r="CA7332"/>
      <c r="CB7332"/>
      <c r="CC7332"/>
      <c r="CD7332"/>
      <c r="CE7332"/>
      <c r="CF7332"/>
      <c r="CG7332"/>
      <c r="CH7332"/>
      <c r="CI7332"/>
      <c r="CJ7332"/>
      <c r="CK7332"/>
      <c r="CL7332"/>
      <c r="CM7332"/>
      <c r="CN7332"/>
      <c r="CO7332"/>
      <c r="CP7332"/>
      <c r="CQ7332"/>
      <c r="CR7332"/>
      <c r="CS7332"/>
      <c r="CT7332"/>
      <c r="CU7332"/>
      <c r="CV7332"/>
    </row>
    <row r="7333" spans="10:100" x14ac:dyDescent="0.25">
      <c r="J7333"/>
      <c r="K7333"/>
      <c r="L7333"/>
      <c r="M7333"/>
      <c r="N7333"/>
      <c r="O7333"/>
      <c r="P7333"/>
      <c r="Q7333"/>
      <c r="R7333"/>
      <c r="S7333"/>
      <c r="T7333"/>
      <c r="U7333"/>
      <c r="V7333"/>
      <c r="W7333"/>
      <c r="X7333"/>
      <c r="Y7333"/>
      <c r="Z7333"/>
      <c r="AA7333"/>
      <c r="AB7333"/>
      <c r="AC7333"/>
      <c r="AD7333"/>
      <c r="AE7333"/>
      <c r="AF7333"/>
      <c r="AG7333"/>
      <c r="AH7333"/>
      <c r="AI7333"/>
      <c r="AJ7333"/>
      <c r="AK7333"/>
      <c r="AL7333"/>
      <c r="AM7333"/>
      <c r="AN7333"/>
      <c r="AO7333"/>
      <c r="AP7333"/>
      <c r="AQ7333"/>
      <c r="AR7333"/>
      <c r="AS7333"/>
      <c r="AT7333"/>
      <c r="AU7333"/>
      <c r="AV7333"/>
      <c r="AW7333"/>
      <c r="AX7333"/>
      <c r="AY7333"/>
      <c r="AZ7333"/>
      <c r="BA7333"/>
      <c r="BB7333"/>
      <c r="BC7333"/>
      <c r="BD7333"/>
      <c r="BE7333"/>
      <c r="BF7333"/>
      <c r="BG7333"/>
      <c r="BH7333"/>
      <c r="BI7333"/>
      <c r="BJ7333"/>
      <c r="BK7333"/>
      <c r="BL7333"/>
      <c r="BM7333"/>
      <c r="BN7333"/>
      <c r="BO7333"/>
      <c r="BP7333"/>
      <c r="BQ7333"/>
      <c r="BR7333"/>
      <c r="BS7333"/>
      <c r="BT7333"/>
      <c r="BU7333"/>
      <c r="BV7333"/>
      <c r="BW7333"/>
      <c r="BX7333"/>
      <c r="BY7333"/>
      <c r="BZ7333"/>
      <c r="CA7333"/>
      <c r="CB7333"/>
      <c r="CC7333"/>
      <c r="CD7333"/>
      <c r="CE7333"/>
      <c r="CF7333"/>
      <c r="CG7333"/>
      <c r="CH7333"/>
      <c r="CI7333"/>
      <c r="CJ7333"/>
      <c r="CK7333"/>
      <c r="CL7333"/>
      <c r="CM7333"/>
      <c r="CN7333"/>
      <c r="CO7333"/>
      <c r="CP7333"/>
      <c r="CQ7333"/>
      <c r="CR7333"/>
      <c r="CS7333"/>
      <c r="CT7333"/>
      <c r="CU7333"/>
      <c r="CV7333"/>
    </row>
    <row r="7334" spans="10:100" x14ac:dyDescent="0.25">
      <c r="J7334"/>
      <c r="K7334"/>
      <c r="L7334"/>
      <c r="M7334"/>
      <c r="N7334"/>
      <c r="O7334"/>
      <c r="P7334"/>
      <c r="Q7334"/>
      <c r="R7334"/>
      <c r="S7334"/>
      <c r="T7334"/>
      <c r="U7334"/>
      <c r="V7334"/>
      <c r="W7334"/>
      <c r="X7334"/>
      <c r="Y7334"/>
      <c r="Z7334"/>
      <c r="AA7334"/>
      <c r="AB7334"/>
      <c r="AC7334"/>
      <c r="AD7334"/>
      <c r="AE7334"/>
      <c r="AF7334"/>
      <c r="AG7334"/>
      <c r="AH7334"/>
      <c r="AI7334"/>
      <c r="AJ7334"/>
      <c r="AK7334"/>
      <c r="AL7334"/>
      <c r="AM7334"/>
      <c r="AN7334"/>
      <c r="AO7334"/>
      <c r="AP7334"/>
      <c r="AQ7334"/>
      <c r="AR7334"/>
      <c r="AS7334"/>
      <c r="AT7334"/>
      <c r="AU7334"/>
      <c r="AV7334"/>
      <c r="AW7334"/>
      <c r="AX7334"/>
      <c r="AY7334"/>
      <c r="AZ7334"/>
      <c r="BA7334"/>
      <c r="BB7334"/>
      <c r="BC7334"/>
      <c r="BD7334"/>
      <c r="BE7334"/>
      <c r="BF7334"/>
      <c r="BG7334"/>
      <c r="BH7334"/>
      <c r="BI7334"/>
      <c r="BJ7334"/>
      <c r="BK7334"/>
      <c r="BL7334"/>
      <c r="BM7334"/>
      <c r="BN7334"/>
      <c r="BO7334"/>
      <c r="BP7334"/>
      <c r="BQ7334"/>
      <c r="BR7334"/>
      <c r="BS7334"/>
      <c r="BT7334"/>
      <c r="BU7334"/>
      <c r="BV7334"/>
      <c r="BW7334"/>
      <c r="BX7334"/>
      <c r="BY7334"/>
      <c r="BZ7334"/>
      <c r="CA7334"/>
      <c r="CB7334"/>
      <c r="CC7334"/>
      <c r="CD7334"/>
      <c r="CE7334"/>
      <c r="CF7334"/>
      <c r="CG7334"/>
      <c r="CH7334"/>
      <c r="CI7334"/>
      <c r="CJ7334"/>
      <c r="CK7334"/>
      <c r="CL7334"/>
      <c r="CM7334"/>
      <c r="CN7334"/>
      <c r="CO7334"/>
      <c r="CP7334"/>
      <c r="CQ7334"/>
      <c r="CR7334"/>
      <c r="CS7334"/>
      <c r="CT7334"/>
      <c r="CU7334"/>
      <c r="CV7334"/>
    </row>
    <row r="7335" spans="10:100" x14ac:dyDescent="0.25">
      <c r="J7335"/>
      <c r="K7335"/>
      <c r="L7335"/>
      <c r="M7335"/>
      <c r="N7335"/>
      <c r="O7335"/>
      <c r="P7335"/>
      <c r="Q7335"/>
      <c r="R7335"/>
      <c r="S7335"/>
      <c r="T7335"/>
      <c r="U7335"/>
      <c r="V7335"/>
      <c r="W7335"/>
      <c r="X7335"/>
      <c r="Y7335"/>
      <c r="Z7335"/>
      <c r="AA7335"/>
      <c r="AB7335"/>
      <c r="AC7335"/>
      <c r="AD7335"/>
      <c r="AE7335"/>
      <c r="AF7335"/>
      <c r="AG7335"/>
      <c r="AH7335"/>
      <c r="AI7335"/>
      <c r="AJ7335"/>
      <c r="AK7335"/>
      <c r="AL7335"/>
      <c r="AM7335"/>
      <c r="AN7335"/>
      <c r="AO7335"/>
      <c r="AP7335"/>
      <c r="AQ7335"/>
      <c r="AR7335"/>
      <c r="AS7335"/>
      <c r="AT7335"/>
      <c r="AU7335"/>
      <c r="AV7335"/>
      <c r="AW7335"/>
      <c r="AX7335"/>
      <c r="AY7335"/>
      <c r="AZ7335"/>
      <c r="BA7335"/>
      <c r="BB7335"/>
      <c r="BC7335"/>
      <c r="BD7335"/>
      <c r="BE7335"/>
      <c r="BF7335"/>
      <c r="BG7335"/>
      <c r="BH7335"/>
      <c r="BI7335"/>
      <c r="BJ7335"/>
      <c r="BK7335"/>
      <c r="BL7335"/>
      <c r="BM7335"/>
      <c r="BN7335"/>
      <c r="BO7335"/>
      <c r="BP7335"/>
      <c r="BQ7335"/>
      <c r="BR7335"/>
      <c r="BS7335"/>
      <c r="BT7335"/>
      <c r="BU7335"/>
      <c r="BV7335"/>
      <c r="BW7335"/>
      <c r="BX7335"/>
      <c r="BY7335"/>
      <c r="BZ7335"/>
      <c r="CA7335"/>
      <c r="CB7335"/>
      <c r="CC7335"/>
      <c r="CD7335"/>
      <c r="CE7335"/>
      <c r="CF7335"/>
      <c r="CG7335"/>
      <c r="CH7335"/>
      <c r="CI7335"/>
      <c r="CJ7335"/>
      <c r="CK7335"/>
      <c r="CL7335"/>
      <c r="CM7335"/>
      <c r="CN7335"/>
      <c r="CO7335"/>
      <c r="CP7335"/>
      <c r="CQ7335"/>
      <c r="CR7335"/>
      <c r="CS7335"/>
      <c r="CT7335"/>
      <c r="CU7335"/>
      <c r="CV7335"/>
    </row>
    <row r="7336" spans="10:100" x14ac:dyDescent="0.25">
      <c r="J7336"/>
      <c r="K7336"/>
      <c r="L7336"/>
      <c r="M7336"/>
      <c r="N7336"/>
      <c r="O7336"/>
      <c r="P7336"/>
      <c r="Q7336"/>
      <c r="R7336"/>
      <c r="S7336"/>
      <c r="T7336"/>
      <c r="U7336"/>
      <c r="V7336"/>
      <c r="W7336"/>
      <c r="X7336"/>
      <c r="Y7336"/>
      <c r="Z7336"/>
      <c r="AA7336"/>
      <c r="AB7336"/>
      <c r="AC7336"/>
      <c r="AD7336"/>
      <c r="AE7336"/>
      <c r="AF7336"/>
      <c r="AG7336"/>
      <c r="AH7336"/>
      <c r="AI7336"/>
      <c r="AJ7336"/>
      <c r="AK7336"/>
      <c r="AL7336"/>
      <c r="AM7336"/>
      <c r="AN7336"/>
      <c r="AO7336"/>
      <c r="AP7336"/>
      <c r="AQ7336"/>
      <c r="AR7336"/>
      <c r="AS7336"/>
      <c r="AT7336"/>
      <c r="AU7336"/>
      <c r="AV7336"/>
      <c r="AW7336"/>
      <c r="AX7336"/>
      <c r="AY7336"/>
      <c r="AZ7336"/>
      <c r="BA7336"/>
      <c r="BB7336"/>
      <c r="BC7336"/>
      <c r="BD7336"/>
      <c r="BE7336"/>
      <c r="BF7336"/>
      <c r="BG7336"/>
      <c r="BH7336"/>
      <c r="BI7336"/>
      <c r="BJ7336"/>
      <c r="BK7336"/>
      <c r="BL7336"/>
      <c r="BM7336"/>
      <c r="BN7336"/>
      <c r="BO7336"/>
      <c r="BP7336"/>
      <c r="BQ7336"/>
      <c r="BR7336"/>
      <c r="BS7336"/>
      <c r="BT7336"/>
      <c r="BU7336"/>
      <c r="BV7336"/>
      <c r="BW7336"/>
      <c r="BX7336"/>
      <c r="BY7336"/>
      <c r="BZ7336"/>
      <c r="CA7336"/>
      <c r="CB7336"/>
      <c r="CC7336"/>
      <c r="CD7336"/>
      <c r="CE7336"/>
      <c r="CF7336"/>
      <c r="CG7336"/>
      <c r="CH7336"/>
      <c r="CI7336"/>
      <c r="CJ7336"/>
      <c r="CK7336"/>
      <c r="CL7336"/>
      <c r="CM7336"/>
      <c r="CN7336"/>
      <c r="CO7336"/>
      <c r="CP7336"/>
      <c r="CQ7336"/>
      <c r="CR7336"/>
      <c r="CS7336"/>
      <c r="CT7336"/>
      <c r="CU7336"/>
      <c r="CV7336"/>
    </row>
    <row r="7337" spans="10:100" x14ac:dyDescent="0.25">
      <c r="J7337"/>
      <c r="K7337"/>
      <c r="L7337"/>
      <c r="M7337"/>
      <c r="N7337"/>
      <c r="O7337"/>
      <c r="P7337"/>
      <c r="Q7337"/>
      <c r="R7337"/>
      <c r="S7337"/>
      <c r="T7337"/>
      <c r="U7337"/>
      <c r="V7337"/>
      <c r="W7337"/>
      <c r="X7337"/>
      <c r="Y7337"/>
      <c r="Z7337"/>
      <c r="AA7337"/>
      <c r="AB7337"/>
      <c r="AC7337"/>
      <c r="AD7337"/>
      <c r="AE7337"/>
      <c r="AF7337"/>
      <c r="AG7337"/>
      <c r="AH7337"/>
      <c r="AI7337"/>
      <c r="AJ7337"/>
      <c r="AK7337"/>
      <c r="AL7337"/>
      <c r="AM7337"/>
      <c r="AN7337"/>
      <c r="AO7337"/>
      <c r="AP7337"/>
      <c r="AQ7337"/>
      <c r="AR7337"/>
      <c r="AS7337"/>
      <c r="AT7337"/>
      <c r="AU7337"/>
      <c r="AV7337"/>
      <c r="AW7337"/>
      <c r="AX7337"/>
      <c r="AY7337"/>
      <c r="AZ7337"/>
      <c r="BA7337"/>
      <c r="BB7337"/>
      <c r="BC7337"/>
      <c r="BD7337"/>
      <c r="BE7337"/>
      <c r="BF7337"/>
      <c r="BG7337"/>
      <c r="BH7337"/>
      <c r="BI7337"/>
      <c r="BJ7337"/>
      <c r="BK7337"/>
      <c r="BL7337"/>
      <c r="BM7337"/>
      <c r="BN7337"/>
      <c r="BO7337"/>
      <c r="BP7337"/>
      <c r="BQ7337"/>
      <c r="BR7337"/>
      <c r="BS7337"/>
      <c r="BT7337"/>
      <c r="BU7337"/>
      <c r="BV7337"/>
      <c r="BW7337"/>
      <c r="BX7337"/>
      <c r="BY7337"/>
      <c r="BZ7337"/>
      <c r="CA7337"/>
      <c r="CB7337"/>
      <c r="CC7337"/>
      <c r="CD7337"/>
      <c r="CE7337"/>
      <c r="CF7337"/>
      <c r="CG7337"/>
      <c r="CH7337"/>
      <c r="CI7337"/>
      <c r="CJ7337"/>
      <c r="CK7337"/>
      <c r="CL7337"/>
      <c r="CM7337"/>
      <c r="CN7337"/>
      <c r="CO7337"/>
      <c r="CP7337"/>
      <c r="CQ7337"/>
      <c r="CR7337"/>
      <c r="CS7337"/>
      <c r="CT7337"/>
      <c r="CU7337"/>
      <c r="CV7337"/>
    </row>
    <row r="7338" spans="10:100" x14ac:dyDescent="0.25">
      <c r="J7338"/>
      <c r="K7338"/>
      <c r="L7338"/>
      <c r="M7338"/>
      <c r="N7338"/>
      <c r="O7338"/>
      <c r="P7338"/>
      <c r="Q7338"/>
      <c r="R7338"/>
      <c r="S7338"/>
      <c r="T7338"/>
      <c r="U7338"/>
      <c r="V7338"/>
      <c r="W7338"/>
      <c r="X7338"/>
      <c r="Y7338"/>
      <c r="Z7338"/>
      <c r="AA7338"/>
      <c r="AB7338"/>
      <c r="AC7338"/>
      <c r="AD7338"/>
      <c r="AE7338"/>
      <c r="AF7338"/>
      <c r="AG7338"/>
      <c r="AH7338"/>
      <c r="AI7338"/>
      <c r="AJ7338"/>
      <c r="AK7338"/>
      <c r="AL7338"/>
      <c r="AM7338"/>
      <c r="AN7338"/>
      <c r="AO7338"/>
      <c r="AP7338"/>
      <c r="AQ7338"/>
      <c r="AR7338"/>
      <c r="AS7338"/>
      <c r="AT7338"/>
      <c r="AU7338"/>
      <c r="AV7338"/>
      <c r="AW7338"/>
      <c r="AX7338"/>
      <c r="AY7338"/>
      <c r="AZ7338"/>
      <c r="BA7338"/>
      <c r="BB7338"/>
      <c r="BC7338"/>
      <c r="BD7338"/>
      <c r="BE7338"/>
      <c r="BF7338"/>
      <c r="BG7338"/>
      <c r="BH7338"/>
      <c r="BI7338"/>
      <c r="BJ7338"/>
      <c r="BK7338"/>
      <c r="BL7338"/>
      <c r="BM7338"/>
      <c r="BN7338"/>
      <c r="BO7338"/>
      <c r="BP7338"/>
      <c r="BQ7338"/>
      <c r="BR7338"/>
      <c r="BS7338"/>
      <c r="BT7338"/>
      <c r="BU7338"/>
      <c r="BV7338"/>
      <c r="BW7338"/>
      <c r="BX7338"/>
      <c r="BY7338"/>
      <c r="BZ7338"/>
      <c r="CA7338"/>
      <c r="CB7338"/>
      <c r="CC7338"/>
      <c r="CD7338"/>
      <c r="CE7338"/>
      <c r="CF7338"/>
      <c r="CG7338"/>
      <c r="CH7338"/>
      <c r="CI7338"/>
      <c r="CJ7338"/>
      <c r="CK7338"/>
      <c r="CL7338"/>
      <c r="CM7338"/>
      <c r="CN7338"/>
      <c r="CO7338"/>
      <c r="CP7338"/>
      <c r="CQ7338"/>
      <c r="CR7338"/>
      <c r="CS7338"/>
      <c r="CT7338"/>
      <c r="CU7338"/>
      <c r="CV7338"/>
    </row>
    <row r="7339" spans="10:100" x14ac:dyDescent="0.25">
      <c r="J7339"/>
      <c r="K7339"/>
      <c r="L7339"/>
      <c r="M7339"/>
      <c r="N7339"/>
      <c r="O7339"/>
      <c r="P7339"/>
      <c r="Q7339"/>
      <c r="R7339"/>
      <c r="S7339"/>
      <c r="T7339"/>
      <c r="U7339"/>
      <c r="V7339"/>
      <c r="W7339"/>
      <c r="X7339"/>
      <c r="Y7339"/>
      <c r="Z7339"/>
      <c r="AA7339"/>
      <c r="AB7339"/>
      <c r="AC7339"/>
      <c r="AD7339"/>
      <c r="AE7339"/>
      <c r="AF7339"/>
      <c r="AG7339"/>
      <c r="AH7339"/>
      <c r="AI7339"/>
      <c r="AJ7339"/>
      <c r="AK7339"/>
      <c r="AL7339"/>
      <c r="AM7339"/>
      <c r="AN7339"/>
      <c r="AO7339"/>
      <c r="AP7339"/>
      <c r="AQ7339"/>
      <c r="AR7339"/>
      <c r="AS7339"/>
      <c r="AT7339"/>
      <c r="AU7339"/>
      <c r="AV7339"/>
      <c r="AW7339"/>
      <c r="AX7339"/>
      <c r="AY7339"/>
      <c r="AZ7339"/>
      <c r="BA7339"/>
      <c r="BB7339"/>
      <c r="BC7339"/>
      <c r="BD7339"/>
      <c r="BE7339"/>
      <c r="BF7339"/>
      <c r="BG7339"/>
      <c r="BH7339"/>
      <c r="BI7339"/>
      <c r="BJ7339"/>
      <c r="BK7339"/>
      <c r="BL7339"/>
      <c r="BM7339"/>
      <c r="BN7339"/>
      <c r="BO7339"/>
      <c r="BP7339"/>
      <c r="BQ7339"/>
      <c r="BR7339"/>
      <c r="BS7339"/>
      <c r="BT7339"/>
      <c r="BU7339"/>
      <c r="BV7339"/>
      <c r="BW7339"/>
      <c r="BX7339"/>
      <c r="BY7339"/>
      <c r="BZ7339"/>
      <c r="CA7339"/>
      <c r="CB7339"/>
      <c r="CC7339"/>
      <c r="CD7339"/>
      <c r="CE7339"/>
      <c r="CF7339"/>
      <c r="CG7339"/>
      <c r="CH7339"/>
      <c r="CI7339"/>
      <c r="CJ7339"/>
      <c r="CK7339"/>
      <c r="CL7339"/>
      <c r="CM7339"/>
      <c r="CN7339"/>
      <c r="CO7339"/>
      <c r="CP7339"/>
      <c r="CQ7339"/>
      <c r="CR7339"/>
      <c r="CS7339"/>
      <c r="CT7339"/>
      <c r="CU7339"/>
      <c r="CV7339"/>
    </row>
    <row r="7340" spans="10:100" x14ac:dyDescent="0.25">
      <c r="J7340"/>
      <c r="K7340"/>
      <c r="L7340"/>
      <c r="M7340"/>
      <c r="N7340"/>
      <c r="O7340"/>
      <c r="P7340"/>
      <c r="Q7340"/>
      <c r="R7340"/>
      <c r="S7340"/>
      <c r="T7340"/>
      <c r="U7340"/>
      <c r="V7340"/>
      <c r="W7340"/>
      <c r="X7340"/>
      <c r="Y7340"/>
      <c r="Z7340"/>
      <c r="AA7340"/>
      <c r="AB7340"/>
      <c r="AC7340"/>
      <c r="AD7340"/>
      <c r="AE7340"/>
      <c r="AF7340"/>
      <c r="AG7340"/>
      <c r="AH7340"/>
      <c r="AI7340"/>
      <c r="AJ7340"/>
      <c r="AK7340"/>
      <c r="AL7340"/>
      <c r="AM7340"/>
      <c r="AN7340"/>
      <c r="AO7340"/>
      <c r="AP7340"/>
      <c r="AQ7340"/>
      <c r="AR7340"/>
      <c r="AS7340"/>
      <c r="AT7340"/>
      <c r="AU7340"/>
      <c r="AV7340"/>
      <c r="AW7340"/>
      <c r="AX7340"/>
      <c r="AY7340"/>
      <c r="AZ7340"/>
      <c r="BA7340"/>
      <c r="BB7340"/>
      <c r="BC7340"/>
      <c r="BD7340"/>
      <c r="BE7340"/>
      <c r="BF7340"/>
      <c r="BG7340"/>
      <c r="BH7340"/>
      <c r="BI7340"/>
      <c r="BJ7340"/>
      <c r="BK7340"/>
      <c r="BL7340"/>
      <c r="BM7340"/>
      <c r="BN7340"/>
      <c r="BO7340"/>
      <c r="BP7340"/>
      <c r="BQ7340"/>
      <c r="BR7340"/>
      <c r="BS7340"/>
      <c r="BT7340"/>
      <c r="BU7340"/>
      <c r="BV7340"/>
      <c r="BW7340"/>
      <c r="BX7340"/>
      <c r="BY7340"/>
      <c r="BZ7340"/>
      <c r="CA7340"/>
      <c r="CB7340"/>
      <c r="CC7340"/>
      <c r="CD7340"/>
      <c r="CE7340"/>
      <c r="CF7340"/>
      <c r="CG7340"/>
      <c r="CH7340"/>
      <c r="CI7340"/>
      <c r="CJ7340"/>
      <c r="CK7340"/>
      <c r="CL7340"/>
      <c r="CM7340"/>
      <c r="CN7340"/>
      <c r="CO7340"/>
      <c r="CP7340"/>
      <c r="CQ7340"/>
      <c r="CR7340"/>
      <c r="CS7340"/>
      <c r="CT7340"/>
      <c r="CU7340"/>
      <c r="CV7340"/>
    </row>
    <row r="7341" spans="10:100" x14ac:dyDescent="0.25">
      <c r="J7341"/>
      <c r="K7341"/>
      <c r="L7341"/>
      <c r="M7341"/>
      <c r="N7341"/>
      <c r="O7341"/>
      <c r="P7341"/>
      <c r="Q7341"/>
      <c r="R7341"/>
      <c r="S7341"/>
      <c r="T7341"/>
      <c r="U7341"/>
      <c r="V7341"/>
      <c r="W7341"/>
      <c r="X7341"/>
      <c r="Y7341"/>
      <c r="Z7341"/>
      <c r="AA7341"/>
      <c r="AB7341"/>
      <c r="AC7341"/>
      <c r="AD7341"/>
      <c r="AE7341"/>
      <c r="AF7341"/>
      <c r="AG7341"/>
      <c r="AH7341"/>
      <c r="AI7341"/>
      <c r="AJ7341"/>
      <c r="AK7341"/>
      <c r="AL7341"/>
      <c r="AM7341"/>
      <c r="AN7341"/>
      <c r="AO7341"/>
      <c r="AP7341"/>
      <c r="AQ7341"/>
      <c r="AR7341"/>
      <c r="AS7341"/>
      <c r="AT7341"/>
      <c r="AU7341"/>
      <c r="AV7341"/>
      <c r="AW7341"/>
      <c r="AX7341"/>
      <c r="AY7341"/>
      <c r="AZ7341"/>
      <c r="BA7341"/>
      <c r="BB7341"/>
      <c r="BC7341"/>
      <c r="BD7341"/>
      <c r="BE7341"/>
      <c r="BF7341"/>
      <c r="BG7341"/>
      <c r="BH7341"/>
      <c r="BI7341"/>
      <c r="BJ7341"/>
      <c r="BK7341"/>
      <c r="BL7341"/>
      <c r="BM7341"/>
      <c r="BN7341"/>
      <c r="BO7341"/>
      <c r="BP7341"/>
      <c r="BQ7341"/>
      <c r="BR7341"/>
      <c r="BS7341"/>
      <c r="BT7341"/>
      <c r="BU7341"/>
      <c r="BV7341"/>
      <c r="BW7341"/>
      <c r="BX7341"/>
      <c r="BY7341"/>
      <c r="BZ7341"/>
      <c r="CA7341"/>
      <c r="CB7341"/>
      <c r="CC7341"/>
      <c r="CD7341"/>
      <c r="CE7341"/>
      <c r="CF7341"/>
      <c r="CG7341"/>
      <c r="CH7341"/>
      <c r="CI7341"/>
      <c r="CJ7341"/>
      <c r="CK7341"/>
      <c r="CL7341"/>
      <c r="CM7341"/>
      <c r="CN7341"/>
      <c r="CO7341"/>
      <c r="CP7341"/>
      <c r="CQ7341"/>
      <c r="CR7341"/>
      <c r="CS7341"/>
      <c r="CT7341"/>
      <c r="CU7341"/>
      <c r="CV7341"/>
    </row>
    <row r="7342" spans="10:100" x14ac:dyDescent="0.25">
      <c r="J7342"/>
      <c r="K7342"/>
      <c r="L7342"/>
      <c r="M7342"/>
      <c r="N7342"/>
      <c r="O7342"/>
      <c r="P7342"/>
      <c r="Q7342"/>
      <c r="R7342"/>
      <c r="S7342"/>
      <c r="T7342"/>
      <c r="U7342"/>
      <c r="V7342"/>
      <c r="W7342"/>
      <c r="X7342"/>
      <c r="Y7342"/>
      <c r="Z7342"/>
      <c r="AA7342"/>
      <c r="AB7342"/>
      <c r="AC7342"/>
      <c r="AD7342"/>
      <c r="AE7342"/>
      <c r="AF7342"/>
      <c r="AG7342"/>
      <c r="AH7342"/>
      <c r="AI7342"/>
      <c r="AJ7342"/>
      <c r="AK7342"/>
      <c r="AL7342"/>
      <c r="AM7342"/>
      <c r="AN7342"/>
      <c r="AO7342"/>
      <c r="AP7342"/>
      <c r="AQ7342"/>
      <c r="AR7342"/>
      <c r="AS7342"/>
      <c r="AT7342"/>
      <c r="AU7342"/>
      <c r="AV7342"/>
      <c r="AW7342"/>
      <c r="AX7342"/>
      <c r="AY7342"/>
      <c r="AZ7342"/>
      <c r="BA7342"/>
      <c r="BB7342"/>
      <c r="BC7342"/>
      <c r="BD7342"/>
      <c r="BE7342"/>
      <c r="BF7342"/>
      <c r="BG7342"/>
      <c r="BH7342"/>
      <c r="BI7342"/>
      <c r="BJ7342"/>
      <c r="BK7342"/>
      <c r="BL7342"/>
      <c r="BM7342"/>
      <c r="BN7342"/>
      <c r="BO7342"/>
      <c r="BP7342"/>
      <c r="BQ7342"/>
      <c r="BR7342"/>
      <c r="BS7342"/>
      <c r="BT7342"/>
      <c r="BU7342"/>
      <c r="BV7342"/>
      <c r="BW7342"/>
      <c r="BX7342"/>
      <c r="BY7342"/>
      <c r="BZ7342"/>
      <c r="CA7342"/>
      <c r="CB7342"/>
      <c r="CC7342"/>
      <c r="CD7342"/>
      <c r="CE7342"/>
      <c r="CF7342"/>
      <c r="CG7342"/>
      <c r="CH7342"/>
      <c r="CI7342"/>
      <c r="CJ7342"/>
      <c r="CK7342"/>
      <c r="CL7342"/>
      <c r="CM7342"/>
      <c r="CN7342"/>
      <c r="CO7342"/>
      <c r="CP7342"/>
      <c r="CQ7342"/>
      <c r="CR7342"/>
      <c r="CS7342"/>
      <c r="CT7342"/>
      <c r="CU7342"/>
      <c r="CV7342"/>
    </row>
    <row r="7343" spans="10:100" x14ac:dyDescent="0.25">
      <c r="J7343"/>
      <c r="K7343"/>
      <c r="L7343"/>
      <c r="M7343"/>
      <c r="N7343"/>
      <c r="O7343"/>
      <c r="P7343"/>
      <c r="Q7343"/>
      <c r="R7343"/>
      <c r="S7343"/>
      <c r="T7343"/>
      <c r="U7343"/>
      <c r="V7343"/>
      <c r="W7343"/>
      <c r="X7343"/>
      <c r="Y7343"/>
      <c r="Z7343"/>
      <c r="AA7343"/>
      <c r="AB7343"/>
      <c r="AC7343"/>
      <c r="AD7343"/>
      <c r="AE7343"/>
      <c r="AF7343"/>
      <c r="AG7343"/>
      <c r="AH7343"/>
      <c r="AI7343"/>
      <c r="AJ7343"/>
      <c r="AK7343"/>
      <c r="AL7343"/>
      <c r="AM7343"/>
      <c r="AN7343"/>
      <c r="AO7343"/>
      <c r="AP7343"/>
      <c r="AQ7343"/>
      <c r="AR7343"/>
      <c r="AS7343"/>
      <c r="AT7343"/>
      <c r="AU7343"/>
      <c r="AV7343"/>
      <c r="AW7343"/>
      <c r="AX7343"/>
      <c r="AY7343"/>
      <c r="AZ7343"/>
      <c r="BA7343"/>
      <c r="BB7343"/>
      <c r="BC7343"/>
      <c r="BD7343"/>
      <c r="BE7343"/>
      <c r="BF7343"/>
      <c r="BG7343"/>
      <c r="BH7343"/>
      <c r="BI7343"/>
      <c r="BJ7343"/>
      <c r="BK7343"/>
      <c r="BL7343"/>
      <c r="BM7343"/>
      <c r="BN7343"/>
      <c r="BO7343"/>
      <c r="BP7343"/>
      <c r="BQ7343"/>
      <c r="BR7343"/>
      <c r="BS7343"/>
      <c r="BT7343"/>
      <c r="BU7343"/>
      <c r="BV7343"/>
      <c r="BW7343"/>
      <c r="BX7343"/>
      <c r="BY7343"/>
      <c r="BZ7343"/>
      <c r="CA7343"/>
      <c r="CB7343"/>
      <c r="CC7343"/>
      <c r="CD7343"/>
      <c r="CE7343"/>
      <c r="CF7343"/>
      <c r="CG7343"/>
      <c r="CH7343"/>
      <c r="CI7343"/>
      <c r="CJ7343"/>
      <c r="CK7343"/>
      <c r="CL7343"/>
      <c r="CM7343"/>
      <c r="CN7343"/>
      <c r="CO7343"/>
      <c r="CP7343"/>
      <c r="CQ7343"/>
      <c r="CR7343"/>
      <c r="CS7343"/>
      <c r="CT7343"/>
      <c r="CU7343"/>
      <c r="CV7343"/>
    </row>
    <row r="7344" spans="10:100" x14ac:dyDescent="0.25">
      <c r="J7344"/>
      <c r="K7344"/>
      <c r="L7344"/>
      <c r="M7344"/>
      <c r="N7344"/>
      <c r="O7344"/>
      <c r="P7344"/>
      <c r="Q7344"/>
      <c r="R7344"/>
      <c r="S7344"/>
      <c r="T7344"/>
      <c r="U7344"/>
      <c r="V7344"/>
      <c r="W7344"/>
      <c r="X7344"/>
      <c r="Y7344"/>
      <c r="Z7344"/>
      <c r="AA7344"/>
      <c r="AB7344"/>
      <c r="AC7344"/>
      <c r="AD7344"/>
      <c r="AE7344"/>
      <c r="AF7344"/>
      <c r="AG7344"/>
      <c r="AH7344"/>
      <c r="AI7344"/>
      <c r="AJ7344"/>
      <c r="AK7344"/>
      <c r="AL7344"/>
      <c r="AM7344"/>
      <c r="AN7344"/>
      <c r="AO7344"/>
      <c r="AP7344"/>
      <c r="AQ7344"/>
      <c r="AR7344"/>
      <c r="AS7344"/>
      <c r="AT7344"/>
      <c r="AU7344"/>
      <c r="AV7344"/>
      <c r="AW7344"/>
      <c r="AX7344"/>
      <c r="AY7344"/>
      <c r="AZ7344"/>
      <c r="BA7344"/>
      <c r="BB7344"/>
      <c r="BC7344"/>
      <c r="BD7344"/>
      <c r="BE7344"/>
      <c r="BF7344"/>
      <c r="BG7344"/>
      <c r="BH7344"/>
      <c r="BI7344"/>
      <c r="BJ7344"/>
      <c r="BK7344"/>
      <c r="BL7344"/>
      <c r="BM7344"/>
      <c r="BN7344"/>
      <c r="BO7344"/>
      <c r="BP7344"/>
      <c r="BQ7344"/>
      <c r="BR7344"/>
      <c r="BS7344"/>
      <c r="BT7344"/>
      <c r="BU7344"/>
      <c r="BV7344"/>
      <c r="BW7344"/>
      <c r="BX7344"/>
      <c r="BY7344"/>
      <c r="BZ7344"/>
      <c r="CA7344"/>
      <c r="CB7344"/>
      <c r="CC7344"/>
      <c r="CD7344"/>
      <c r="CE7344"/>
      <c r="CF7344"/>
      <c r="CG7344"/>
      <c r="CH7344"/>
      <c r="CI7344"/>
      <c r="CJ7344"/>
      <c r="CK7344"/>
      <c r="CL7344"/>
      <c r="CM7344"/>
      <c r="CN7344"/>
      <c r="CO7344"/>
      <c r="CP7344"/>
      <c r="CQ7344"/>
      <c r="CR7344"/>
      <c r="CS7344"/>
      <c r="CT7344"/>
      <c r="CU7344"/>
      <c r="CV7344"/>
    </row>
    <row r="7345" spans="10:100" x14ac:dyDescent="0.25">
      <c r="J7345"/>
      <c r="K7345"/>
      <c r="L7345"/>
      <c r="M7345"/>
      <c r="N7345"/>
      <c r="O7345"/>
      <c r="P7345"/>
      <c r="Q7345"/>
      <c r="R7345"/>
      <c r="S7345"/>
      <c r="T7345"/>
      <c r="U7345"/>
      <c r="V7345"/>
      <c r="W7345"/>
      <c r="X7345"/>
      <c r="Y7345"/>
      <c r="Z7345"/>
      <c r="AA7345"/>
      <c r="AB7345"/>
      <c r="AC7345"/>
      <c r="AD7345"/>
      <c r="AE7345"/>
      <c r="AF7345"/>
      <c r="AG7345"/>
      <c r="AH7345"/>
      <c r="AI7345"/>
      <c r="AJ7345"/>
      <c r="AK7345"/>
      <c r="AL7345"/>
      <c r="AM7345"/>
      <c r="AN7345"/>
      <c r="AO7345"/>
      <c r="AP7345"/>
      <c r="AQ7345"/>
      <c r="AR7345"/>
      <c r="AS7345"/>
      <c r="AT7345"/>
      <c r="AU7345"/>
      <c r="AV7345"/>
      <c r="AW7345"/>
      <c r="AX7345"/>
      <c r="AY7345"/>
      <c r="AZ7345"/>
      <c r="BA7345"/>
      <c r="BB7345"/>
      <c r="BC7345"/>
      <c r="BD7345"/>
      <c r="BE7345"/>
      <c r="BF7345"/>
      <c r="BG7345"/>
      <c r="BH7345"/>
      <c r="BI7345"/>
      <c r="BJ7345"/>
      <c r="BK7345"/>
      <c r="BL7345"/>
      <c r="BM7345"/>
      <c r="BN7345"/>
      <c r="BO7345"/>
      <c r="BP7345"/>
      <c r="BQ7345"/>
      <c r="BR7345"/>
      <c r="BS7345"/>
      <c r="BT7345"/>
      <c r="BU7345"/>
      <c r="BV7345"/>
      <c r="BW7345"/>
      <c r="BX7345"/>
      <c r="BY7345"/>
      <c r="BZ7345"/>
      <c r="CA7345"/>
      <c r="CB7345"/>
      <c r="CC7345"/>
      <c r="CD7345"/>
      <c r="CE7345"/>
      <c r="CF7345"/>
      <c r="CG7345"/>
      <c r="CH7345"/>
      <c r="CI7345"/>
      <c r="CJ7345"/>
      <c r="CK7345"/>
      <c r="CL7345"/>
      <c r="CM7345"/>
      <c r="CN7345"/>
      <c r="CO7345"/>
      <c r="CP7345"/>
      <c r="CQ7345"/>
      <c r="CR7345"/>
      <c r="CS7345"/>
      <c r="CT7345"/>
      <c r="CU7345"/>
      <c r="CV7345"/>
    </row>
    <row r="7346" spans="10:100" x14ac:dyDescent="0.25">
      <c r="J7346"/>
      <c r="K7346"/>
      <c r="L7346"/>
      <c r="M7346"/>
      <c r="N7346"/>
      <c r="O7346"/>
      <c r="P7346"/>
      <c r="Q7346"/>
      <c r="R7346"/>
      <c r="S7346"/>
      <c r="T7346"/>
      <c r="U7346"/>
      <c r="V7346"/>
      <c r="W7346"/>
      <c r="X7346"/>
      <c r="Y7346"/>
      <c r="Z7346"/>
      <c r="AA7346"/>
      <c r="AB7346"/>
      <c r="AC7346"/>
      <c r="AD7346"/>
      <c r="AE7346"/>
      <c r="AF7346"/>
      <c r="AG7346"/>
      <c r="AH7346"/>
      <c r="AI7346"/>
      <c r="AJ7346"/>
      <c r="AK7346"/>
      <c r="AL7346"/>
      <c r="AM7346"/>
      <c r="AN7346"/>
      <c r="AO7346"/>
      <c r="AP7346"/>
      <c r="AQ7346"/>
      <c r="AR7346"/>
      <c r="AS7346"/>
      <c r="AT7346"/>
      <c r="AU7346"/>
      <c r="AV7346"/>
      <c r="AW7346"/>
      <c r="AX7346"/>
      <c r="AY7346"/>
      <c r="AZ7346"/>
      <c r="BA7346"/>
      <c r="BB7346"/>
      <c r="BC7346"/>
      <c r="BD7346"/>
      <c r="BE7346"/>
      <c r="BF7346"/>
      <c r="BG7346"/>
      <c r="BH7346"/>
      <c r="BI7346"/>
      <c r="BJ7346"/>
      <c r="BK7346"/>
      <c r="BL7346"/>
      <c r="BM7346"/>
      <c r="BN7346"/>
      <c r="BO7346"/>
      <c r="BP7346"/>
      <c r="BQ7346"/>
      <c r="BR7346"/>
      <c r="BS7346"/>
      <c r="BT7346"/>
      <c r="BU7346"/>
      <c r="BV7346"/>
      <c r="BW7346"/>
      <c r="BX7346"/>
      <c r="BY7346"/>
      <c r="BZ7346"/>
      <c r="CA7346"/>
      <c r="CB7346"/>
      <c r="CC7346"/>
      <c r="CD7346"/>
      <c r="CE7346"/>
      <c r="CF7346"/>
      <c r="CG7346"/>
      <c r="CH7346"/>
      <c r="CI7346"/>
      <c r="CJ7346"/>
      <c r="CK7346"/>
      <c r="CL7346"/>
      <c r="CM7346"/>
      <c r="CN7346"/>
      <c r="CO7346"/>
      <c r="CP7346"/>
      <c r="CQ7346"/>
      <c r="CR7346"/>
      <c r="CS7346"/>
      <c r="CT7346"/>
      <c r="CU7346"/>
      <c r="CV7346"/>
    </row>
    <row r="7347" spans="10:100" x14ac:dyDescent="0.25">
      <c r="J7347"/>
      <c r="K7347"/>
      <c r="L7347"/>
      <c r="M7347"/>
      <c r="N7347"/>
      <c r="O7347"/>
      <c r="P7347"/>
      <c r="Q7347"/>
      <c r="R7347"/>
      <c r="S7347"/>
      <c r="T7347"/>
      <c r="U7347"/>
      <c r="V7347"/>
      <c r="W7347"/>
      <c r="X7347"/>
      <c r="Y7347"/>
      <c r="Z7347"/>
      <c r="AA7347"/>
      <c r="AB7347"/>
      <c r="AC7347"/>
      <c r="AD7347"/>
      <c r="AE7347"/>
      <c r="AF7347"/>
      <c r="AG7347"/>
      <c r="AH7347"/>
      <c r="AI7347"/>
      <c r="AJ7347"/>
      <c r="AK7347"/>
      <c r="AL7347"/>
      <c r="AM7347"/>
      <c r="AN7347"/>
      <c r="AO7347"/>
      <c r="AP7347"/>
      <c r="AQ7347"/>
      <c r="AR7347"/>
      <c r="AS7347"/>
      <c r="AT7347"/>
      <c r="AU7347"/>
      <c r="AV7347"/>
      <c r="AW7347"/>
      <c r="AX7347"/>
      <c r="AY7347"/>
      <c r="AZ7347"/>
      <c r="BA7347"/>
      <c r="BB7347"/>
      <c r="BC7347"/>
      <c r="BD7347"/>
      <c r="BE7347"/>
      <c r="BF7347"/>
      <c r="BG7347"/>
      <c r="BH7347"/>
      <c r="BI7347"/>
      <c r="BJ7347"/>
      <c r="BK7347"/>
      <c r="BL7347"/>
      <c r="BM7347"/>
      <c r="BN7347"/>
      <c r="BO7347"/>
      <c r="BP7347"/>
      <c r="BQ7347"/>
      <c r="BR7347"/>
      <c r="BS7347"/>
      <c r="BT7347"/>
      <c r="BU7347"/>
      <c r="BV7347"/>
      <c r="BW7347"/>
      <c r="BX7347"/>
      <c r="BY7347"/>
      <c r="BZ7347"/>
      <c r="CA7347"/>
      <c r="CB7347"/>
      <c r="CC7347"/>
      <c r="CD7347"/>
      <c r="CE7347"/>
      <c r="CF7347"/>
      <c r="CG7347"/>
      <c r="CH7347"/>
      <c r="CI7347"/>
      <c r="CJ7347"/>
      <c r="CK7347"/>
      <c r="CL7347"/>
      <c r="CM7347"/>
      <c r="CN7347"/>
      <c r="CO7347"/>
      <c r="CP7347"/>
      <c r="CQ7347"/>
      <c r="CR7347"/>
      <c r="CS7347"/>
      <c r="CT7347"/>
      <c r="CU7347"/>
      <c r="CV7347"/>
    </row>
    <row r="7348" spans="10:100" x14ac:dyDescent="0.25">
      <c r="J7348"/>
      <c r="K7348"/>
      <c r="L7348"/>
      <c r="M7348"/>
      <c r="N7348"/>
      <c r="O7348"/>
      <c r="P7348"/>
      <c r="Q7348"/>
      <c r="R7348"/>
      <c r="S7348"/>
      <c r="T7348"/>
      <c r="U7348"/>
      <c r="V7348"/>
      <c r="W7348"/>
      <c r="X7348"/>
      <c r="Y7348"/>
      <c r="Z7348"/>
      <c r="AA7348"/>
      <c r="AB7348"/>
      <c r="AC7348"/>
      <c r="AD7348"/>
      <c r="AE7348"/>
      <c r="AF7348"/>
      <c r="AG7348"/>
      <c r="AH7348"/>
      <c r="AI7348"/>
      <c r="AJ7348"/>
      <c r="AK7348"/>
      <c r="AL7348"/>
      <c r="AM7348"/>
      <c r="AN7348"/>
      <c r="AO7348"/>
      <c r="AP7348"/>
      <c r="AQ7348"/>
      <c r="AR7348"/>
      <c r="AS7348"/>
      <c r="AT7348"/>
      <c r="AU7348"/>
      <c r="AV7348"/>
      <c r="AW7348"/>
      <c r="AX7348"/>
      <c r="AY7348"/>
      <c r="AZ7348"/>
      <c r="BA7348"/>
      <c r="BB7348"/>
      <c r="BC7348"/>
      <c r="BD7348"/>
      <c r="BE7348"/>
      <c r="BF7348"/>
      <c r="BG7348"/>
      <c r="BH7348"/>
      <c r="BI7348"/>
      <c r="BJ7348"/>
      <c r="BK7348"/>
      <c r="BL7348"/>
      <c r="BM7348"/>
      <c r="BN7348"/>
      <c r="BO7348"/>
      <c r="BP7348"/>
      <c r="BQ7348"/>
      <c r="BR7348"/>
      <c r="BS7348"/>
      <c r="BT7348"/>
      <c r="BU7348"/>
      <c r="BV7348"/>
      <c r="BW7348"/>
      <c r="BX7348"/>
      <c r="BY7348"/>
      <c r="BZ7348"/>
      <c r="CA7348"/>
      <c r="CB7348"/>
      <c r="CC7348"/>
      <c r="CD7348"/>
      <c r="CE7348"/>
      <c r="CF7348"/>
      <c r="CG7348"/>
      <c r="CH7348"/>
      <c r="CI7348"/>
      <c r="CJ7348"/>
      <c r="CK7348"/>
      <c r="CL7348"/>
      <c r="CM7348"/>
      <c r="CN7348"/>
      <c r="CO7348"/>
      <c r="CP7348"/>
      <c r="CQ7348"/>
      <c r="CR7348"/>
      <c r="CS7348"/>
      <c r="CT7348"/>
      <c r="CU7348"/>
      <c r="CV7348"/>
    </row>
    <row r="7349" spans="10:100" x14ac:dyDescent="0.25">
      <c r="J7349"/>
      <c r="K7349"/>
      <c r="L7349"/>
      <c r="M7349"/>
      <c r="N7349"/>
      <c r="O7349"/>
      <c r="P7349"/>
      <c r="Q7349"/>
      <c r="R7349"/>
      <c r="S7349"/>
      <c r="T7349"/>
      <c r="U7349"/>
      <c r="V7349"/>
      <c r="W7349"/>
      <c r="X7349"/>
      <c r="Y7349"/>
      <c r="Z7349"/>
      <c r="AA7349"/>
      <c r="AB7349"/>
      <c r="AC7349"/>
      <c r="AD7349"/>
      <c r="AE7349"/>
      <c r="AF7349"/>
      <c r="AG7349"/>
      <c r="AH7349"/>
      <c r="AI7349"/>
      <c r="AJ7349"/>
      <c r="AK7349"/>
      <c r="AL7349"/>
      <c r="AM7349"/>
      <c r="AN7349"/>
      <c r="AO7349"/>
      <c r="AP7349"/>
      <c r="AQ7349"/>
      <c r="AR7349"/>
      <c r="AS7349"/>
      <c r="AT7349"/>
      <c r="AU7349"/>
      <c r="AV7349"/>
      <c r="AW7349"/>
      <c r="AX7349"/>
      <c r="AY7349"/>
      <c r="AZ7349"/>
      <c r="BA7349"/>
      <c r="BB7349"/>
      <c r="BC7349"/>
      <c r="BD7349"/>
      <c r="BE7349"/>
      <c r="BF7349"/>
      <c r="BG7349"/>
      <c r="BH7349"/>
      <c r="BI7349"/>
      <c r="BJ7349"/>
      <c r="BK7349"/>
      <c r="BL7349"/>
      <c r="BM7349"/>
      <c r="BN7349"/>
      <c r="BO7349"/>
      <c r="BP7349"/>
      <c r="BQ7349"/>
      <c r="BR7349"/>
      <c r="BS7349"/>
      <c r="BT7349"/>
      <c r="BU7349"/>
      <c r="BV7349"/>
      <c r="BW7349"/>
      <c r="BX7349"/>
      <c r="BY7349"/>
      <c r="BZ7349"/>
      <c r="CA7349"/>
      <c r="CB7349"/>
      <c r="CC7349"/>
      <c r="CD7349"/>
      <c r="CE7349"/>
      <c r="CF7349"/>
      <c r="CG7349"/>
      <c r="CH7349"/>
      <c r="CI7349"/>
      <c r="CJ7349"/>
      <c r="CK7349"/>
      <c r="CL7349"/>
      <c r="CM7349"/>
      <c r="CN7349"/>
      <c r="CO7349"/>
      <c r="CP7349"/>
      <c r="CQ7349"/>
      <c r="CR7349"/>
      <c r="CS7349"/>
      <c r="CT7349"/>
      <c r="CU7349"/>
      <c r="CV7349"/>
    </row>
    <row r="7350" spans="10:100" x14ac:dyDescent="0.25">
      <c r="J7350"/>
      <c r="K7350"/>
      <c r="L7350"/>
      <c r="M7350"/>
      <c r="N7350"/>
      <c r="O7350"/>
      <c r="P7350"/>
      <c r="Q7350"/>
      <c r="R7350"/>
      <c r="S7350"/>
      <c r="T7350"/>
      <c r="U7350"/>
      <c r="V7350"/>
      <c r="W7350"/>
      <c r="X7350"/>
      <c r="Y7350"/>
      <c r="Z7350"/>
      <c r="AA7350"/>
      <c r="AB7350"/>
      <c r="AC7350"/>
      <c r="AD7350"/>
      <c r="AE7350"/>
      <c r="AF7350"/>
      <c r="AG7350"/>
      <c r="AH7350"/>
      <c r="AI7350"/>
      <c r="AJ7350"/>
      <c r="AK7350"/>
      <c r="AL7350"/>
      <c r="AM7350"/>
      <c r="AN7350"/>
      <c r="AO7350"/>
      <c r="AP7350"/>
      <c r="AQ7350"/>
      <c r="AR7350"/>
      <c r="AS7350"/>
      <c r="AT7350"/>
      <c r="AU7350"/>
      <c r="AV7350"/>
      <c r="AW7350"/>
      <c r="AX7350"/>
      <c r="AY7350"/>
      <c r="AZ7350"/>
      <c r="BA7350"/>
      <c r="BB7350"/>
      <c r="BC7350"/>
      <c r="BD7350"/>
      <c r="BE7350"/>
      <c r="BF7350"/>
      <c r="BG7350"/>
      <c r="BH7350"/>
      <c r="BI7350"/>
      <c r="BJ7350"/>
      <c r="BK7350"/>
      <c r="BL7350"/>
      <c r="BM7350"/>
      <c r="BN7350"/>
      <c r="BO7350"/>
      <c r="BP7350"/>
      <c r="BQ7350"/>
      <c r="BR7350"/>
      <c r="BS7350"/>
      <c r="BT7350"/>
      <c r="BU7350"/>
      <c r="BV7350"/>
      <c r="BW7350"/>
      <c r="BX7350"/>
      <c r="BY7350"/>
      <c r="BZ7350"/>
      <c r="CA7350"/>
      <c r="CB7350"/>
      <c r="CC7350"/>
      <c r="CD7350"/>
      <c r="CE7350"/>
      <c r="CF7350"/>
      <c r="CG7350"/>
      <c r="CH7350"/>
      <c r="CI7350"/>
      <c r="CJ7350"/>
      <c r="CK7350"/>
      <c r="CL7350"/>
      <c r="CM7350"/>
      <c r="CN7350"/>
      <c r="CO7350"/>
      <c r="CP7350"/>
      <c r="CQ7350"/>
      <c r="CR7350"/>
      <c r="CS7350"/>
      <c r="CT7350"/>
      <c r="CU7350"/>
      <c r="CV7350"/>
    </row>
    <row r="7351" spans="10:100" x14ac:dyDescent="0.25">
      <c r="J7351"/>
      <c r="K7351"/>
      <c r="L7351"/>
      <c r="M7351"/>
      <c r="N7351"/>
      <c r="O7351"/>
      <c r="P7351"/>
      <c r="Q7351"/>
      <c r="R7351"/>
      <c r="S7351"/>
      <c r="T7351"/>
      <c r="U7351"/>
      <c r="V7351"/>
      <c r="W7351"/>
      <c r="X7351"/>
      <c r="Y7351"/>
      <c r="Z7351"/>
      <c r="AA7351"/>
      <c r="AB7351"/>
      <c r="AC7351"/>
      <c r="AD7351"/>
      <c r="AE7351"/>
      <c r="AF7351"/>
      <c r="AG7351"/>
      <c r="AH7351"/>
      <c r="AI7351"/>
      <c r="AJ7351"/>
      <c r="AK7351"/>
      <c r="AL7351"/>
      <c r="AM7351"/>
      <c r="AN7351"/>
      <c r="AO7351"/>
      <c r="AP7351"/>
      <c r="AQ7351"/>
      <c r="AR7351"/>
      <c r="AS7351"/>
      <c r="AT7351"/>
      <c r="AU7351"/>
      <c r="AV7351"/>
      <c r="AW7351"/>
      <c r="AX7351"/>
      <c r="AY7351"/>
      <c r="AZ7351"/>
      <c r="BA7351"/>
      <c r="BB7351"/>
      <c r="BC7351"/>
      <c r="BD7351"/>
      <c r="BE7351"/>
      <c r="BF7351"/>
      <c r="BG7351"/>
      <c r="BH7351"/>
      <c r="BI7351"/>
      <c r="BJ7351"/>
      <c r="BK7351"/>
      <c r="BL7351"/>
      <c r="BM7351"/>
      <c r="BN7351"/>
      <c r="BO7351"/>
      <c r="BP7351"/>
      <c r="BQ7351"/>
      <c r="BR7351"/>
      <c r="BS7351"/>
      <c r="BT7351"/>
      <c r="BU7351"/>
      <c r="BV7351"/>
      <c r="BW7351"/>
      <c r="BX7351"/>
      <c r="BY7351"/>
      <c r="BZ7351"/>
      <c r="CA7351"/>
      <c r="CB7351"/>
      <c r="CC7351"/>
      <c r="CD7351"/>
      <c r="CE7351"/>
      <c r="CF7351"/>
      <c r="CG7351"/>
      <c r="CH7351"/>
      <c r="CI7351"/>
      <c r="CJ7351"/>
      <c r="CK7351"/>
      <c r="CL7351"/>
      <c r="CM7351"/>
      <c r="CN7351"/>
      <c r="CO7351"/>
      <c r="CP7351"/>
      <c r="CQ7351"/>
      <c r="CR7351"/>
      <c r="CS7351"/>
      <c r="CT7351"/>
      <c r="CU7351"/>
      <c r="CV7351"/>
    </row>
    <row r="7352" spans="10:100" x14ac:dyDescent="0.25">
      <c r="J7352"/>
      <c r="K7352"/>
      <c r="L7352"/>
      <c r="M7352"/>
      <c r="N7352"/>
      <c r="O7352"/>
      <c r="P7352"/>
      <c r="Q7352"/>
      <c r="R7352"/>
      <c r="S7352"/>
      <c r="T7352"/>
      <c r="U7352"/>
      <c r="V7352"/>
      <c r="W7352"/>
      <c r="X7352"/>
      <c r="Y7352"/>
      <c r="Z7352"/>
      <c r="AA7352"/>
      <c r="AB7352"/>
      <c r="AC7352"/>
      <c r="AD7352"/>
      <c r="AE7352"/>
      <c r="AF7352"/>
      <c r="AG7352"/>
      <c r="AH7352"/>
      <c r="AI7352"/>
      <c r="AJ7352"/>
      <c r="AK7352"/>
      <c r="AL7352"/>
      <c r="AM7352"/>
      <c r="AN7352"/>
      <c r="AO7352"/>
      <c r="AP7352"/>
      <c r="AQ7352"/>
      <c r="AR7352"/>
      <c r="AS7352"/>
      <c r="AT7352"/>
      <c r="AU7352"/>
      <c r="AV7352"/>
      <c r="AW7352"/>
      <c r="AX7352"/>
      <c r="AY7352"/>
      <c r="AZ7352"/>
      <c r="BA7352"/>
      <c r="BB7352"/>
      <c r="BC7352"/>
      <c r="BD7352"/>
      <c r="BE7352"/>
      <c r="BF7352"/>
      <c r="BG7352"/>
      <c r="BH7352"/>
      <c r="BI7352"/>
      <c r="BJ7352"/>
      <c r="BK7352"/>
      <c r="BL7352"/>
      <c r="BM7352"/>
      <c r="BN7352"/>
      <c r="BO7352"/>
      <c r="BP7352"/>
      <c r="BQ7352"/>
      <c r="BR7352"/>
      <c r="BS7352"/>
      <c r="BT7352"/>
      <c r="BU7352"/>
      <c r="BV7352"/>
      <c r="BW7352"/>
      <c r="BX7352"/>
      <c r="BY7352"/>
      <c r="BZ7352"/>
      <c r="CA7352"/>
      <c r="CB7352"/>
      <c r="CC7352"/>
      <c r="CD7352"/>
      <c r="CE7352"/>
      <c r="CF7352"/>
      <c r="CG7352"/>
      <c r="CH7352"/>
      <c r="CI7352"/>
      <c r="CJ7352"/>
      <c r="CK7352"/>
      <c r="CL7352"/>
      <c r="CM7352"/>
      <c r="CN7352"/>
      <c r="CO7352"/>
      <c r="CP7352"/>
      <c r="CQ7352"/>
      <c r="CR7352"/>
      <c r="CS7352"/>
      <c r="CT7352"/>
      <c r="CU7352"/>
      <c r="CV7352"/>
    </row>
    <row r="7353" spans="10:100" x14ac:dyDescent="0.25">
      <c r="J7353"/>
      <c r="K7353"/>
      <c r="L7353"/>
      <c r="M7353"/>
      <c r="N7353"/>
      <c r="O7353"/>
      <c r="P7353"/>
      <c r="Q7353"/>
      <c r="R7353"/>
      <c r="S7353"/>
      <c r="T7353"/>
      <c r="U7353"/>
      <c r="V7353"/>
      <c r="W7353"/>
      <c r="X7353"/>
      <c r="Y7353"/>
      <c r="Z7353"/>
      <c r="AA7353"/>
      <c r="AB7353"/>
      <c r="AC7353"/>
      <c r="AD7353"/>
      <c r="AE7353"/>
      <c r="AF7353"/>
      <c r="AG7353"/>
      <c r="AH7353"/>
      <c r="AI7353"/>
      <c r="AJ7353"/>
      <c r="AK7353"/>
      <c r="AL7353"/>
      <c r="AM7353"/>
      <c r="AN7353"/>
      <c r="AO7353"/>
      <c r="AP7353"/>
      <c r="AQ7353"/>
      <c r="AR7353"/>
      <c r="AS7353"/>
      <c r="AT7353"/>
      <c r="AU7353"/>
      <c r="AV7353"/>
      <c r="AW7353"/>
      <c r="AX7353"/>
      <c r="AY7353"/>
      <c r="AZ7353"/>
      <c r="BA7353"/>
      <c r="BB7353"/>
      <c r="BC7353"/>
      <c r="BD7353"/>
      <c r="BE7353"/>
      <c r="BF7353"/>
      <c r="BG7353"/>
      <c r="BH7353"/>
      <c r="BI7353"/>
      <c r="BJ7353"/>
      <c r="BK7353"/>
      <c r="BL7353"/>
      <c r="BM7353"/>
      <c r="BN7353"/>
      <c r="BO7353"/>
      <c r="BP7353"/>
      <c r="BQ7353"/>
      <c r="BR7353"/>
      <c r="BS7353"/>
      <c r="BT7353"/>
      <c r="BU7353"/>
      <c r="BV7353"/>
      <c r="BW7353"/>
      <c r="BX7353"/>
      <c r="BY7353"/>
      <c r="BZ7353"/>
      <c r="CA7353"/>
      <c r="CB7353"/>
      <c r="CC7353"/>
      <c r="CD7353"/>
      <c r="CE7353"/>
      <c r="CF7353"/>
      <c r="CG7353"/>
      <c r="CH7353"/>
      <c r="CI7353"/>
      <c r="CJ7353"/>
      <c r="CK7353"/>
      <c r="CL7353"/>
      <c r="CM7353"/>
      <c r="CN7353"/>
      <c r="CO7353"/>
      <c r="CP7353"/>
      <c r="CQ7353"/>
      <c r="CR7353"/>
      <c r="CS7353"/>
      <c r="CT7353"/>
      <c r="CU7353"/>
      <c r="CV7353"/>
    </row>
    <row r="7354" spans="10:100" x14ac:dyDescent="0.25">
      <c r="J7354"/>
      <c r="K7354"/>
      <c r="L7354"/>
      <c r="M7354"/>
      <c r="N7354"/>
      <c r="O7354"/>
      <c r="P7354"/>
      <c r="Q7354"/>
      <c r="R7354"/>
      <c r="S7354"/>
      <c r="T7354"/>
      <c r="U7354"/>
      <c r="V7354"/>
      <c r="W7354"/>
      <c r="X7354"/>
      <c r="Y7354"/>
      <c r="Z7354"/>
      <c r="AA7354"/>
      <c r="AB7354"/>
      <c r="AC7354"/>
      <c r="AD7354"/>
      <c r="AE7354"/>
      <c r="AF7354"/>
      <c r="AG7354"/>
      <c r="AH7354"/>
      <c r="AI7354"/>
      <c r="AJ7354"/>
      <c r="AK7354"/>
      <c r="AL7354"/>
      <c r="AM7354"/>
      <c r="AN7354"/>
      <c r="AO7354"/>
      <c r="AP7354"/>
      <c r="AQ7354"/>
      <c r="AR7354"/>
      <c r="AS7354"/>
      <c r="AT7354"/>
      <c r="AU7354"/>
      <c r="AV7354"/>
      <c r="AW7354"/>
      <c r="AX7354"/>
      <c r="AY7354"/>
      <c r="AZ7354"/>
      <c r="BA7354"/>
      <c r="BB7354"/>
      <c r="BC7354"/>
      <c r="BD7354"/>
      <c r="BE7354"/>
      <c r="BF7354"/>
      <c r="BG7354"/>
      <c r="BH7354"/>
      <c r="BI7354"/>
      <c r="BJ7354"/>
      <c r="BK7354"/>
      <c r="BL7354"/>
      <c r="BM7354"/>
      <c r="BN7354"/>
      <c r="BO7354"/>
      <c r="BP7354"/>
      <c r="BQ7354"/>
      <c r="BR7354"/>
      <c r="BS7354"/>
      <c r="BT7354"/>
      <c r="BU7354"/>
      <c r="BV7354"/>
      <c r="BW7354"/>
      <c r="BX7354"/>
      <c r="BY7354"/>
      <c r="BZ7354"/>
      <c r="CA7354"/>
      <c r="CB7354"/>
      <c r="CC7354"/>
      <c r="CD7354"/>
      <c r="CE7354"/>
      <c r="CF7354"/>
      <c r="CG7354"/>
      <c r="CH7354"/>
      <c r="CI7354"/>
      <c r="CJ7354"/>
      <c r="CK7354"/>
      <c r="CL7354"/>
      <c r="CM7354"/>
      <c r="CN7354"/>
      <c r="CO7354"/>
      <c r="CP7354"/>
      <c r="CQ7354"/>
      <c r="CR7354"/>
      <c r="CS7354"/>
      <c r="CT7354"/>
      <c r="CU7354"/>
      <c r="CV7354"/>
    </row>
    <row r="7355" spans="10:100" x14ac:dyDescent="0.25">
      <c r="J7355"/>
      <c r="K7355"/>
      <c r="L7355"/>
      <c r="M7355"/>
      <c r="N7355"/>
      <c r="O7355"/>
      <c r="P7355"/>
      <c r="Q7355"/>
      <c r="R7355"/>
      <c r="S7355"/>
      <c r="T7355"/>
      <c r="U7355"/>
      <c r="V7355"/>
      <c r="W7355"/>
      <c r="X7355"/>
      <c r="Y7355"/>
      <c r="Z7355"/>
      <c r="AA7355"/>
      <c r="AB7355"/>
      <c r="AC7355"/>
      <c r="AD7355"/>
      <c r="AE7355"/>
      <c r="AF7355"/>
      <c r="AG7355"/>
      <c r="AH7355"/>
      <c r="AI7355"/>
      <c r="AJ7355"/>
      <c r="AK7355"/>
      <c r="AL7355"/>
      <c r="AM7355"/>
      <c r="AN7355"/>
      <c r="AO7355"/>
      <c r="AP7355"/>
      <c r="AQ7355"/>
      <c r="AR7355"/>
      <c r="AS7355"/>
      <c r="AT7355"/>
      <c r="AU7355"/>
      <c r="AV7355"/>
      <c r="AW7355"/>
      <c r="AX7355"/>
      <c r="AY7355"/>
      <c r="AZ7355"/>
      <c r="BA7355"/>
      <c r="BB7355"/>
      <c r="BC7355"/>
      <c r="BD7355"/>
      <c r="BE7355"/>
      <c r="BF7355"/>
      <c r="BG7355"/>
      <c r="BH7355"/>
      <c r="BI7355"/>
      <c r="BJ7355"/>
      <c r="BK7355"/>
      <c r="BL7355"/>
      <c r="BM7355"/>
      <c r="BN7355"/>
      <c r="BO7355"/>
      <c r="BP7355"/>
      <c r="BQ7355"/>
      <c r="BR7355"/>
      <c r="BS7355"/>
      <c r="BT7355"/>
      <c r="BU7355"/>
      <c r="BV7355"/>
      <c r="BW7355"/>
      <c r="BX7355"/>
      <c r="BY7355"/>
      <c r="BZ7355"/>
      <c r="CA7355"/>
      <c r="CB7355"/>
      <c r="CC7355"/>
      <c r="CD7355"/>
      <c r="CE7355"/>
      <c r="CF7355"/>
      <c r="CG7355"/>
      <c r="CH7355"/>
      <c r="CI7355"/>
      <c r="CJ7355"/>
      <c r="CK7355"/>
      <c r="CL7355"/>
      <c r="CM7355"/>
      <c r="CN7355"/>
      <c r="CO7355"/>
      <c r="CP7355"/>
      <c r="CQ7355"/>
      <c r="CR7355"/>
      <c r="CS7355"/>
      <c r="CT7355"/>
      <c r="CU7355"/>
      <c r="CV7355"/>
    </row>
    <row r="7356" spans="10:100" x14ac:dyDescent="0.25">
      <c r="J7356"/>
      <c r="K7356"/>
      <c r="L7356"/>
      <c r="M7356"/>
      <c r="N7356"/>
      <c r="O7356"/>
      <c r="P7356"/>
      <c r="Q7356"/>
      <c r="R7356"/>
      <c r="S7356"/>
      <c r="T7356"/>
      <c r="U7356"/>
      <c r="V7356"/>
      <c r="W7356"/>
      <c r="X7356"/>
      <c r="Y7356"/>
      <c r="Z7356"/>
      <c r="AA7356"/>
      <c r="AB7356"/>
      <c r="AC7356"/>
      <c r="AD7356"/>
      <c r="AE7356"/>
      <c r="AF7356"/>
      <c r="AG7356"/>
      <c r="AH7356"/>
      <c r="AI7356"/>
      <c r="AJ7356"/>
      <c r="AK7356"/>
      <c r="AL7356"/>
      <c r="AM7356"/>
      <c r="AN7356"/>
      <c r="AO7356"/>
      <c r="AP7356"/>
      <c r="AQ7356"/>
      <c r="AR7356"/>
      <c r="AS7356"/>
      <c r="AT7356"/>
      <c r="AU7356"/>
      <c r="AV7356"/>
      <c r="AW7356"/>
      <c r="AX7356"/>
      <c r="AY7356"/>
      <c r="AZ7356"/>
      <c r="BA7356"/>
      <c r="BB7356"/>
      <c r="BC7356"/>
      <c r="BD7356"/>
      <c r="BE7356"/>
      <c r="BF7356"/>
      <c r="BG7356"/>
      <c r="BH7356"/>
      <c r="BI7356"/>
      <c r="BJ7356"/>
      <c r="BK7356"/>
      <c r="BL7356"/>
      <c r="BM7356"/>
      <c r="BN7356"/>
      <c r="BO7356"/>
      <c r="BP7356"/>
      <c r="BQ7356"/>
      <c r="BR7356"/>
      <c r="BS7356"/>
      <c r="BT7356"/>
      <c r="BU7356"/>
      <c r="BV7356"/>
      <c r="BW7356"/>
      <c r="BX7356"/>
      <c r="BY7356"/>
      <c r="BZ7356"/>
      <c r="CA7356"/>
      <c r="CB7356"/>
      <c r="CC7356"/>
      <c r="CD7356"/>
      <c r="CE7356"/>
      <c r="CF7356"/>
      <c r="CG7356"/>
      <c r="CH7356"/>
      <c r="CI7356"/>
      <c r="CJ7356"/>
      <c r="CK7356"/>
      <c r="CL7356"/>
      <c r="CM7356"/>
      <c r="CN7356"/>
      <c r="CO7356"/>
      <c r="CP7356"/>
      <c r="CQ7356"/>
      <c r="CR7356"/>
      <c r="CS7356"/>
      <c r="CT7356"/>
      <c r="CU7356"/>
      <c r="CV7356"/>
    </row>
    <row r="7357" spans="10:100" x14ac:dyDescent="0.25">
      <c r="J7357"/>
      <c r="K7357"/>
      <c r="L7357"/>
      <c r="M7357"/>
      <c r="N7357"/>
      <c r="O7357"/>
      <c r="P7357"/>
      <c r="Q7357"/>
      <c r="R7357"/>
      <c r="S7357"/>
      <c r="T7357"/>
      <c r="U7357"/>
      <c r="V7357"/>
      <c r="W7357"/>
      <c r="X7357"/>
      <c r="Y7357"/>
      <c r="Z7357"/>
      <c r="AA7357"/>
      <c r="AB7357"/>
      <c r="AC7357"/>
      <c r="AD7357"/>
      <c r="AE7357"/>
      <c r="AF7357"/>
      <c r="AG7357"/>
      <c r="AH7357"/>
      <c r="AI7357"/>
      <c r="AJ7357"/>
      <c r="AK7357"/>
      <c r="AL7357"/>
      <c r="AM7357"/>
      <c r="AN7357"/>
      <c r="AO7357"/>
      <c r="AP7357"/>
      <c r="AQ7357"/>
      <c r="AR7357"/>
      <c r="AS7357"/>
      <c r="AT7357"/>
      <c r="AU7357"/>
      <c r="AV7357"/>
      <c r="AW7357"/>
      <c r="AX7357"/>
      <c r="AY7357"/>
      <c r="AZ7357"/>
      <c r="BA7357"/>
      <c r="BB7357"/>
      <c r="BC7357"/>
      <c r="BD7357"/>
      <c r="BE7357"/>
      <c r="BF7357"/>
      <c r="BG7357"/>
      <c r="BH7357"/>
      <c r="BI7357"/>
      <c r="BJ7357"/>
      <c r="BK7357"/>
      <c r="BL7357"/>
      <c r="BM7357"/>
      <c r="BN7357"/>
      <c r="BO7357"/>
      <c r="BP7357"/>
      <c r="BQ7357"/>
      <c r="BR7357"/>
      <c r="BS7357"/>
      <c r="BT7357"/>
      <c r="BU7357"/>
      <c r="BV7357"/>
      <c r="BW7357"/>
      <c r="BX7357"/>
      <c r="BY7357"/>
      <c r="BZ7357"/>
      <c r="CA7357"/>
      <c r="CB7357"/>
      <c r="CC7357"/>
      <c r="CD7357"/>
      <c r="CE7357"/>
      <c r="CF7357"/>
      <c r="CG7357"/>
      <c r="CH7357"/>
      <c r="CI7357"/>
      <c r="CJ7357"/>
      <c r="CK7357"/>
      <c r="CL7357"/>
      <c r="CM7357"/>
      <c r="CN7357"/>
      <c r="CO7357"/>
      <c r="CP7357"/>
      <c r="CQ7357"/>
      <c r="CR7357"/>
      <c r="CS7357"/>
      <c r="CT7357"/>
      <c r="CU7357"/>
      <c r="CV7357"/>
    </row>
    <row r="7358" spans="10:100" x14ac:dyDescent="0.25">
      <c r="J7358"/>
      <c r="K7358"/>
      <c r="L7358"/>
      <c r="M7358"/>
      <c r="N7358"/>
      <c r="O7358"/>
      <c r="P7358"/>
      <c r="Q7358"/>
      <c r="R7358"/>
      <c r="S7358"/>
      <c r="T7358"/>
      <c r="U7358"/>
      <c r="V7358"/>
      <c r="W7358"/>
      <c r="X7358"/>
      <c r="Y7358"/>
      <c r="Z7358"/>
      <c r="AA7358"/>
      <c r="AB7358"/>
      <c r="AC7358"/>
      <c r="AD7358"/>
      <c r="AE7358"/>
      <c r="AF7358"/>
      <c r="AG7358"/>
      <c r="AH7358"/>
      <c r="AI7358"/>
      <c r="AJ7358"/>
      <c r="AK7358"/>
      <c r="AL7358"/>
      <c r="AM7358"/>
      <c r="AN7358"/>
      <c r="AO7358"/>
      <c r="AP7358"/>
      <c r="AQ7358"/>
      <c r="AR7358"/>
      <c r="AS7358"/>
      <c r="AT7358"/>
      <c r="AU7358"/>
      <c r="AV7358"/>
      <c r="AW7358"/>
      <c r="AX7358"/>
      <c r="AY7358"/>
      <c r="AZ7358"/>
      <c r="BA7358"/>
      <c r="BB7358"/>
      <c r="BC7358"/>
      <c r="BD7358"/>
      <c r="BE7358"/>
      <c r="BF7358"/>
      <c r="BG7358"/>
      <c r="BH7358"/>
      <c r="BI7358"/>
      <c r="BJ7358"/>
      <c r="BK7358"/>
      <c r="BL7358"/>
      <c r="BM7358"/>
      <c r="BN7358"/>
      <c r="BO7358"/>
      <c r="BP7358"/>
      <c r="BQ7358"/>
      <c r="BR7358"/>
      <c r="BS7358"/>
      <c r="BT7358"/>
      <c r="BU7358"/>
      <c r="BV7358"/>
      <c r="BW7358"/>
      <c r="BX7358"/>
      <c r="BY7358"/>
      <c r="BZ7358"/>
      <c r="CA7358"/>
      <c r="CB7358"/>
      <c r="CC7358"/>
      <c r="CD7358"/>
      <c r="CE7358"/>
      <c r="CF7358"/>
      <c r="CG7358"/>
      <c r="CH7358"/>
      <c r="CI7358"/>
      <c r="CJ7358"/>
      <c r="CK7358"/>
      <c r="CL7358"/>
      <c r="CM7358"/>
      <c r="CN7358"/>
      <c r="CO7358"/>
      <c r="CP7358"/>
      <c r="CQ7358"/>
      <c r="CR7358"/>
      <c r="CS7358"/>
      <c r="CT7358"/>
      <c r="CU7358"/>
      <c r="CV7358"/>
    </row>
    <row r="7359" spans="10:100" x14ac:dyDescent="0.25">
      <c r="J7359"/>
      <c r="K7359"/>
      <c r="L7359"/>
      <c r="M7359"/>
      <c r="N7359"/>
      <c r="O7359"/>
      <c r="P7359"/>
      <c r="Q7359"/>
      <c r="R7359"/>
      <c r="S7359"/>
      <c r="T7359"/>
      <c r="U7359"/>
      <c r="V7359"/>
      <c r="W7359"/>
      <c r="X7359"/>
      <c r="Y7359"/>
      <c r="Z7359"/>
      <c r="AA7359"/>
      <c r="AB7359"/>
      <c r="AC7359"/>
      <c r="AD7359"/>
      <c r="AE7359"/>
      <c r="AF7359"/>
      <c r="AG7359"/>
      <c r="AH7359"/>
      <c r="AI7359"/>
      <c r="AJ7359"/>
      <c r="AK7359"/>
      <c r="AL7359"/>
      <c r="AM7359"/>
      <c r="AN7359"/>
      <c r="AO7359"/>
      <c r="AP7359"/>
      <c r="AQ7359"/>
      <c r="AR7359"/>
      <c r="AS7359"/>
      <c r="AT7359"/>
      <c r="AU7359"/>
      <c r="AV7359"/>
      <c r="AW7359"/>
      <c r="AX7359"/>
      <c r="AY7359"/>
      <c r="AZ7359"/>
      <c r="BA7359"/>
      <c r="BB7359"/>
      <c r="BC7359"/>
      <c r="BD7359"/>
      <c r="BE7359"/>
      <c r="BF7359"/>
      <c r="BG7359"/>
      <c r="BH7359"/>
      <c r="BI7359"/>
      <c r="BJ7359"/>
      <c r="BK7359"/>
      <c r="BL7359"/>
      <c r="BM7359"/>
      <c r="BN7359"/>
      <c r="BO7359"/>
      <c r="BP7359"/>
      <c r="BQ7359"/>
      <c r="BR7359"/>
      <c r="BS7359"/>
      <c r="BT7359"/>
      <c r="BU7359"/>
      <c r="BV7359"/>
      <c r="BW7359"/>
      <c r="BX7359"/>
      <c r="BY7359"/>
      <c r="BZ7359"/>
      <c r="CA7359"/>
      <c r="CB7359"/>
      <c r="CC7359"/>
      <c r="CD7359"/>
      <c r="CE7359"/>
      <c r="CF7359"/>
      <c r="CG7359"/>
      <c r="CH7359"/>
      <c r="CI7359"/>
      <c r="CJ7359"/>
      <c r="CK7359"/>
      <c r="CL7359"/>
      <c r="CM7359"/>
      <c r="CN7359"/>
      <c r="CO7359"/>
      <c r="CP7359"/>
      <c r="CQ7359"/>
      <c r="CR7359"/>
      <c r="CS7359"/>
      <c r="CT7359"/>
      <c r="CU7359"/>
      <c r="CV7359"/>
    </row>
    <row r="7360" spans="10:100" x14ac:dyDescent="0.25">
      <c r="J7360"/>
      <c r="K7360"/>
      <c r="L7360"/>
      <c r="M7360"/>
      <c r="N7360"/>
      <c r="O7360"/>
      <c r="P7360"/>
      <c r="Q7360"/>
      <c r="R7360"/>
      <c r="S7360"/>
      <c r="T7360"/>
      <c r="U7360"/>
      <c r="V7360"/>
      <c r="W7360"/>
      <c r="X7360"/>
      <c r="Y7360"/>
      <c r="Z7360"/>
      <c r="AA7360"/>
      <c r="AB7360"/>
      <c r="AC7360"/>
      <c r="AD7360"/>
      <c r="AE7360"/>
      <c r="AF7360"/>
      <c r="AG7360"/>
      <c r="AH7360"/>
      <c r="AI7360"/>
      <c r="AJ7360"/>
      <c r="AK7360"/>
      <c r="AL7360"/>
      <c r="AM7360"/>
      <c r="AN7360"/>
      <c r="AO7360"/>
      <c r="AP7360"/>
      <c r="AQ7360"/>
      <c r="AR7360"/>
      <c r="AS7360"/>
      <c r="AT7360"/>
      <c r="AU7360"/>
      <c r="AV7360"/>
      <c r="AW7360"/>
      <c r="AX7360"/>
      <c r="AY7360"/>
      <c r="AZ7360"/>
      <c r="BA7360"/>
      <c r="BB7360"/>
      <c r="BC7360"/>
      <c r="BD7360"/>
      <c r="BE7360"/>
      <c r="BF7360"/>
      <c r="BG7360"/>
      <c r="BH7360"/>
      <c r="BI7360"/>
      <c r="BJ7360"/>
      <c r="BK7360"/>
      <c r="BL7360"/>
      <c r="BM7360"/>
      <c r="BN7360"/>
      <c r="BO7360"/>
      <c r="BP7360"/>
      <c r="BQ7360"/>
      <c r="BR7360"/>
      <c r="BS7360"/>
      <c r="BT7360"/>
      <c r="BU7360"/>
      <c r="BV7360"/>
      <c r="BW7360"/>
      <c r="BX7360"/>
      <c r="BY7360"/>
      <c r="BZ7360"/>
      <c r="CA7360"/>
      <c r="CB7360"/>
      <c r="CC7360"/>
      <c r="CD7360"/>
      <c r="CE7360"/>
      <c r="CF7360"/>
      <c r="CG7360"/>
      <c r="CH7360"/>
      <c r="CI7360"/>
      <c r="CJ7360"/>
      <c r="CK7360"/>
      <c r="CL7360"/>
      <c r="CM7360"/>
      <c r="CN7360"/>
      <c r="CO7360"/>
      <c r="CP7360"/>
      <c r="CQ7360"/>
      <c r="CR7360"/>
      <c r="CS7360"/>
      <c r="CT7360"/>
      <c r="CU7360"/>
      <c r="CV7360"/>
    </row>
    <row r="7361" spans="10:100" x14ac:dyDescent="0.25">
      <c r="J7361"/>
      <c r="K7361"/>
      <c r="L7361"/>
      <c r="M7361"/>
      <c r="N7361"/>
      <c r="O7361"/>
      <c r="P7361"/>
      <c r="Q7361"/>
      <c r="R7361"/>
      <c r="S7361"/>
      <c r="T7361"/>
      <c r="U7361"/>
      <c r="V7361"/>
      <c r="W7361"/>
      <c r="X7361"/>
      <c r="Y7361"/>
      <c r="Z7361"/>
      <c r="AA7361"/>
      <c r="AB7361"/>
      <c r="AC7361"/>
      <c r="AD7361"/>
      <c r="AE7361"/>
      <c r="AF7361"/>
      <c r="AG7361"/>
      <c r="AH7361"/>
      <c r="AI7361"/>
      <c r="AJ7361"/>
      <c r="AK7361"/>
      <c r="AL7361"/>
      <c r="AM7361"/>
      <c r="AN7361"/>
      <c r="AO7361"/>
      <c r="AP7361"/>
      <c r="AQ7361"/>
      <c r="AR7361"/>
      <c r="AS7361"/>
      <c r="AT7361"/>
      <c r="AU7361"/>
      <c r="AV7361"/>
      <c r="AW7361"/>
      <c r="AX7361"/>
      <c r="AY7361"/>
      <c r="AZ7361"/>
      <c r="BA7361"/>
      <c r="BB7361"/>
      <c r="BC7361"/>
      <c r="BD7361"/>
      <c r="BE7361"/>
      <c r="BF7361"/>
      <c r="BG7361"/>
      <c r="BH7361"/>
      <c r="BI7361"/>
      <c r="BJ7361"/>
      <c r="BK7361"/>
      <c r="BL7361"/>
      <c r="BM7361"/>
      <c r="BN7361"/>
      <c r="BO7361"/>
      <c r="BP7361"/>
      <c r="BQ7361"/>
      <c r="BR7361"/>
      <c r="BS7361"/>
      <c r="BT7361"/>
      <c r="BU7361"/>
      <c r="BV7361"/>
      <c r="BW7361"/>
      <c r="BX7361"/>
      <c r="BY7361"/>
      <c r="BZ7361"/>
      <c r="CA7361"/>
      <c r="CB7361"/>
      <c r="CC7361"/>
      <c r="CD7361"/>
      <c r="CE7361"/>
      <c r="CF7361"/>
      <c r="CG7361"/>
      <c r="CH7361"/>
      <c r="CI7361"/>
      <c r="CJ7361"/>
      <c r="CK7361"/>
      <c r="CL7361"/>
      <c r="CM7361"/>
      <c r="CN7361"/>
      <c r="CO7361"/>
      <c r="CP7361"/>
      <c r="CQ7361"/>
      <c r="CR7361"/>
      <c r="CS7361"/>
      <c r="CT7361"/>
      <c r="CU7361"/>
      <c r="CV7361"/>
    </row>
    <row r="7362" spans="10:100" x14ac:dyDescent="0.25">
      <c r="J7362"/>
      <c r="K7362"/>
      <c r="L7362"/>
      <c r="M7362"/>
      <c r="N7362"/>
      <c r="O7362"/>
      <c r="P7362"/>
      <c r="Q7362"/>
      <c r="R7362"/>
      <c r="S7362"/>
      <c r="T7362"/>
      <c r="U7362"/>
      <c r="V7362"/>
      <c r="W7362"/>
      <c r="X7362"/>
      <c r="Y7362"/>
      <c r="Z7362"/>
      <c r="AA7362"/>
      <c r="AB7362"/>
      <c r="AC7362"/>
      <c r="AD7362"/>
      <c r="AE7362"/>
      <c r="AF7362"/>
      <c r="AG7362"/>
      <c r="AH7362"/>
      <c r="AI7362"/>
      <c r="AJ7362"/>
      <c r="AK7362"/>
      <c r="AL7362"/>
      <c r="AM7362"/>
      <c r="AN7362"/>
      <c r="AO7362"/>
      <c r="AP7362"/>
      <c r="AQ7362"/>
      <c r="AR7362"/>
      <c r="AS7362"/>
      <c r="AT7362"/>
      <c r="AU7362"/>
      <c r="AV7362"/>
      <c r="AW7362"/>
      <c r="AX7362"/>
      <c r="AY7362"/>
      <c r="AZ7362"/>
      <c r="BA7362"/>
      <c r="BB7362"/>
      <c r="BC7362"/>
      <c r="BD7362"/>
      <c r="BE7362"/>
      <c r="BF7362"/>
      <c r="BG7362"/>
      <c r="BH7362"/>
      <c r="BI7362"/>
      <c r="BJ7362"/>
      <c r="BK7362"/>
      <c r="BL7362"/>
      <c r="BM7362"/>
      <c r="BN7362"/>
      <c r="BO7362"/>
      <c r="BP7362"/>
      <c r="BQ7362"/>
      <c r="BR7362"/>
      <c r="BS7362"/>
      <c r="BT7362"/>
      <c r="BU7362"/>
      <c r="BV7362"/>
      <c r="BW7362"/>
      <c r="BX7362"/>
      <c r="BY7362"/>
      <c r="BZ7362"/>
      <c r="CA7362"/>
      <c r="CB7362"/>
      <c r="CC7362"/>
      <c r="CD7362"/>
      <c r="CE7362"/>
      <c r="CF7362"/>
      <c r="CG7362"/>
      <c r="CH7362"/>
      <c r="CI7362"/>
      <c r="CJ7362"/>
      <c r="CK7362"/>
      <c r="CL7362"/>
      <c r="CM7362"/>
      <c r="CN7362"/>
      <c r="CO7362"/>
      <c r="CP7362"/>
      <c r="CQ7362"/>
      <c r="CR7362"/>
      <c r="CS7362"/>
      <c r="CT7362"/>
      <c r="CU7362"/>
      <c r="CV7362"/>
    </row>
    <row r="7363" spans="10:100" x14ac:dyDescent="0.25">
      <c r="J7363"/>
      <c r="K7363"/>
      <c r="L7363"/>
      <c r="M7363"/>
      <c r="N7363"/>
      <c r="O7363"/>
      <c r="P7363"/>
      <c r="Q7363"/>
      <c r="R7363"/>
      <c r="S7363"/>
      <c r="T7363"/>
      <c r="U7363"/>
      <c r="V7363"/>
      <c r="W7363"/>
      <c r="X7363"/>
      <c r="Y7363"/>
      <c r="Z7363"/>
      <c r="AA7363"/>
      <c r="AB7363"/>
      <c r="AC7363"/>
      <c r="AD7363"/>
      <c r="AE7363"/>
      <c r="AF7363"/>
      <c r="AG7363"/>
      <c r="AH7363"/>
      <c r="AI7363"/>
      <c r="AJ7363"/>
      <c r="AK7363"/>
      <c r="AL7363"/>
      <c r="AM7363"/>
      <c r="AN7363"/>
      <c r="AO7363"/>
      <c r="AP7363"/>
      <c r="AQ7363"/>
      <c r="AR7363"/>
      <c r="AS7363"/>
      <c r="AT7363"/>
      <c r="AU7363"/>
      <c r="AV7363"/>
      <c r="AW7363"/>
      <c r="AX7363"/>
      <c r="AY7363"/>
      <c r="AZ7363"/>
      <c r="BA7363"/>
      <c r="BB7363"/>
      <c r="BC7363"/>
      <c r="BD7363"/>
      <c r="BE7363"/>
      <c r="BF7363"/>
      <c r="BG7363"/>
      <c r="BH7363"/>
      <c r="BI7363"/>
      <c r="BJ7363"/>
      <c r="BK7363"/>
      <c r="BL7363"/>
      <c r="BM7363"/>
      <c r="BN7363"/>
      <c r="BO7363"/>
      <c r="BP7363"/>
      <c r="BQ7363"/>
      <c r="BR7363"/>
      <c r="BS7363"/>
      <c r="BT7363"/>
      <c r="BU7363"/>
      <c r="BV7363"/>
      <c r="BW7363"/>
      <c r="BX7363"/>
      <c r="BY7363"/>
      <c r="BZ7363"/>
      <c r="CA7363"/>
      <c r="CB7363"/>
      <c r="CC7363"/>
      <c r="CD7363"/>
      <c r="CE7363"/>
      <c r="CF7363"/>
      <c r="CG7363"/>
      <c r="CH7363"/>
      <c r="CI7363"/>
      <c r="CJ7363"/>
      <c r="CK7363"/>
      <c r="CL7363"/>
      <c r="CM7363"/>
      <c r="CN7363"/>
      <c r="CO7363"/>
      <c r="CP7363"/>
      <c r="CQ7363"/>
      <c r="CR7363"/>
      <c r="CS7363"/>
      <c r="CT7363"/>
      <c r="CU7363"/>
      <c r="CV7363"/>
    </row>
    <row r="7364" spans="10:100" x14ac:dyDescent="0.25">
      <c r="J7364"/>
      <c r="K7364"/>
      <c r="L7364"/>
      <c r="M7364"/>
      <c r="N7364"/>
      <c r="O7364"/>
      <c r="P7364"/>
      <c r="Q7364"/>
      <c r="R7364"/>
      <c r="S7364"/>
      <c r="T7364"/>
      <c r="U7364"/>
      <c r="V7364"/>
      <c r="W7364"/>
      <c r="X7364"/>
      <c r="Y7364"/>
      <c r="Z7364"/>
      <c r="AA7364"/>
      <c r="AB7364"/>
      <c r="AC7364"/>
      <c r="AD7364"/>
      <c r="AE7364"/>
      <c r="AF7364"/>
      <c r="AG7364"/>
      <c r="AH7364"/>
      <c r="AI7364"/>
      <c r="AJ7364"/>
      <c r="AK7364"/>
      <c r="AL7364"/>
      <c r="AM7364"/>
      <c r="AN7364"/>
      <c r="AO7364"/>
      <c r="AP7364"/>
      <c r="AQ7364"/>
      <c r="AR7364"/>
      <c r="AS7364"/>
      <c r="AT7364"/>
      <c r="AU7364"/>
      <c r="AV7364"/>
      <c r="AW7364"/>
      <c r="AX7364"/>
      <c r="AY7364"/>
      <c r="AZ7364"/>
      <c r="BA7364"/>
      <c r="BB7364"/>
      <c r="BC7364"/>
      <c r="BD7364"/>
      <c r="BE7364"/>
      <c r="BF7364"/>
      <c r="BG7364"/>
      <c r="BH7364"/>
      <c r="BI7364"/>
      <c r="BJ7364"/>
      <c r="BK7364"/>
      <c r="BL7364"/>
      <c r="BM7364"/>
      <c r="BN7364"/>
      <c r="BO7364"/>
      <c r="BP7364"/>
      <c r="BQ7364"/>
      <c r="BR7364"/>
      <c r="BS7364"/>
      <c r="BT7364"/>
      <c r="BU7364"/>
      <c r="BV7364"/>
      <c r="BW7364"/>
      <c r="BX7364"/>
      <c r="BY7364"/>
      <c r="BZ7364"/>
      <c r="CA7364"/>
      <c r="CB7364"/>
      <c r="CC7364"/>
      <c r="CD7364"/>
      <c r="CE7364"/>
      <c r="CF7364"/>
      <c r="CG7364"/>
      <c r="CH7364"/>
      <c r="CI7364"/>
      <c r="CJ7364"/>
      <c r="CK7364"/>
      <c r="CL7364"/>
      <c r="CM7364"/>
      <c r="CN7364"/>
      <c r="CO7364"/>
      <c r="CP7364"/>
      <c r="CQ7364"/>
      <c r="CR7364"/>
      <c r="CS7364"/>
      <c r="CT7364"/>
      <c r="CU7364"/>
      <c r="CV7364"/>
    </row>
    <row r="7365" spans="10:100" x14ac:dyDescent="0.25">
      <c r="J7365"/>
      <c r="K7365"/>
      <c r="L7365"/>
      <c r="M7365"/>
      <c r="N7365"/>
      <c r="O7365"/>
      <c r="P7365"/>
      <c r="Q7365"/>
      <c r="R7365"/>
      <c r="S7365"/>
      <c r="T7365"/>
      <c r="U7365"/>
      <c r="V7365"/>
      <c r="W7365"/>
      <c r="X7365"/>
      <c r="Y7365"/>
      <c r="Z7365"/>
      <c r="AA7365"/>
      <c r="AB7365"/>
      <c r="AC7365"/>
      <c r="AD7365"/>
      <c r="AE7365"/>
      <c r="AF7365"/>
      <c r="AG7365"/>
      <c r="AH7365"/>
      <c r="AI7365"/>
      <c r="AJ7365"/>
      <c r="AK7365"/>
      <c r="AL7365"/>
      <c r="AM7365"/>
      <c r="AN7365"/>
      <c r="AO7365"/>
      <c r="AP7365"/>
      <c r="AQ7365"/>
      <c r="AR7365"/>
      <c r="AS7365"/>
      <c r="AT7365"/>
      <c r="AU7365"/>
      <c r="AV7365"/>
      <c r="AW7365"/>
      <c r="AX7365"/>
      <c r="AY7365"/>
      <c r="AZ7365"/>
      <c r="BA7365"/>
      <c r="BB7365"/>
      <c r="BC7365"/>
      <c r="BD7365"/>
      <c r="BE7365"/>
      <c r="BF7365"/>
      <c r="BG7365"/>
      <c r="BH7365"/>
      <c r="BI7365"/>
      <c r="BJ7365"/>
      <c r="BK7365"/>
      <c r="BL7365"/>
      <c r="BM7365"/>
      <c r="BN7365"/>
      <c r="BO7365"/>
      <c r="BP7365"/>
      <c r="BQ7365"/>
      <c r="BR7365"/>
      <c r="BS7365"/>
      <c r="BT7365"/>
      <c r="BU7365"/>
      <c r="BV7365"/>
      <c r="BW7365"/>
      <c r="BX7365"/>
      <c r="BY7365"/>
      <c r="BZ7365"/>
      <c r="CA7365"/>
      <c r="CB7365"/>
      <c r="CC7365"/>
      <c r="CD7365"/>
      <c r="CE7365"/>
      <c r="CF7365"/>
      <c r="CG7365"/>
      <c r="CH7365"/>
      <c r="CI7365"/>
      <c r="CJ7365"/>
      <c r="CK7365"/>
      <c r="CL7365"/>
      <c r="CM7365"/>
      <c r="CN7365"/>
      <c r="CO7365"/>
      <c r="CP7365"/>
      <c r="CQ7365"/>
      <c r="CR7365"/>
      <c r="CS7365"/>
      <c r="CT7365"/>
      <c r="CU7365"/>
      <c r="CV7365"/>
    </row>
    <row r="7366" spans="10:100" x14ac:dyDescent="0.25">
      <c r="J7366"/>
      <c r="K7366"/>
      <c r="L7366"/>
      <c r="M7366"/>
      <c r="N7366"/>
      <c r="O7366"/>
      <c r="P7366"/>
      <c r="Q7366"/>
      <c r="R7366"/>
      <c r="S7366"/>
      <c r="T7366"/>
      <c r="U7366"/>
      <c r="V7366"/>
      <c r="W7366"/>
      <c r="X7366"/>
      <c r="Y7366"/>
      <c r="Z7366"/>
      <c r="AA7366"/>
      <c r="AB7366"/>
      <c r="AC7366"/>
      <c r="AD7366"/>
      <c r="AE7366"/>
      <c r="AF7366"/>
      <c r="AG7366"/>
      <c r="AH7366"/>
      <c r="AI7366"/>
      <c r="AJ7366"/>
      <c r="AK7366"/>
      <c r="AL7366"/>
      <c r="AM7366"/>
      <c r="AN7366"/>
      <c r="AO7366"/>
      <c r="AP7366"/>
      <c r="AQ7366"/>
      <c r="AR7366"/>
      <c r="AS7366"/>
      <c r="AT7366"/>
      <c r="AU7366"/>
      <c r="AV7366"/>
      <c r="AW7366"/>
      <c r="AX7366"/>
      <c r="AY7366"/>
      <c r="AZ7366"/>
      <c r="BA7366"/>
      <c r="BB7366"/>
      <c r="BC7366"/>
      <c r="BD7366"/>
      <c r="BE7366"/>
      <c r="BF7366"/>
      <c r="BG7366"/>
      <c r="BH7366"/>
      <c r="BI7366"/>
      <c r="BJ7366"/>
      <c r="BK7366"/>
      <c r="BL7366"/>
      <c r="BM7366"/>
      <c r="BN7366"/>
      <c r="BO7366"/>
      <c r="BP7366"/>
      <c r="BQ7366"/>
      <c r="BR7366"/>
      <c r="BS7366"/>
      <c r="BT7366"/>
      <c r="BU7366"/>
      <c r="BV7366"/>
      <c r="BW7366"/>
      <c r="BX7366"/>
      <c r="BY7366"/>
      <c r="BZ7366"/>
      <c r="CA7366"/>
      <c r="CB7366"/>
      <c r="CC7366"/>
      <c r="CD7366"/>
      <c r="CE7366"/>
      <c r="CF7366"/>
      <c r="CG7366"/>
      <c r="CH7366"/>
      <c r="CI7366"/>
      <c r="CJ7366"/>
      <c r="CK7366"/>
      <c r="CL7366"/>
      <c r="CM7366"/>
      <c r="CN7366"/>
      <c r="CO7366"/>
      <c r="CP7366"/>
      <c r="CQ7366"/>
      <c r="CR7366"/>
      <c r="CS7366"/>
      <c r="CT7366"/>
      <c r="CU7366"/>
      <c r="CV7366"/>
    </row>
    <row r="7367" spans="10:100" x14ac:dyDescent="0.25">
      <c r="J7367"/>
      <c r="K7367"/>
      <c r="L7367"/>
      <c r="M7367"/>
      <c r="N7367"/>
      <c r="O7367"/>
      <c r="P7367"/>
      <c r="Q7367"/>
      <c r="R7367"/>
      <c r="S7367"/>
      <c r="T7367"/>
      <c r="U7367"/>
      <c r="V7367"/>
      <c r="W7367"/>
      <c r="X7367"/>
      <c r="Y7367"/>
      <c r="Z7367"/>
      <c r="AA7367"/>
      <c r="AB7367"/>
      <c r="AC7367"/>
      <c r="AD7367"/>
      <c r="AE7367"/>
      <c r="AF7367"/>
      <c r="AG7367"/>
      <c r="AH7367"/>
      <c r="AI7367"/>
      <c r="AJ7367"/>
      <c r="AK7367"/>
      <c r="AL7367"/>
      <c r="AM7367"/>
      <c r="AN7367"/>
      <c r="AO7367"/>
      <c r="AP7367"/>
      <c r="AQ7367"/>
      <c r="AR7367"/>
      <c r="AS7367"/>
      <c r="AT7367"/>
      <c r="AU7367"/>
      <c r="AV7367"/>
      <c r="AW7367"/>
      <c r="AX7367"/>
      <c r="AY7367"/>
      <c r="AZ7367"/>
      <c r="BA7367"/>
      <c r="BB7367"/>
      <c r="BC7367"/>
      <c r="BD7367"/>
      <c r="BE7367"/>
      <c r="BF7367"/>
      <c r="BG7367"/>
      <c r="BH7367"/>
      <c r="BI7367"/>
      <c r="BJ7367"/>
      <c r="BK7367"/>
      <c r="BL7367"/>
      <c r="BM7367"/>
      <c r="BN7367"/>
      <c r="BO7367"/>
      <c r="BP7367"/>
      <c r="BQ7367"/>
      <c r="BR7367"/>
      <c r="BS7367"/>
      <c r="BT7367"/>
      <c r="BU7367"/>
      <c r="BV7367"/>
      <c r="BW7367"/>
      <c r="BX7367"/>
      <c r="BY7367"/>
      <c r="BZ7367"/>
      <c r="CA7367"/>
      <c r="CB7367"/>
      <c r="CC7367"/>
      <c r="CD7367"/>
      <c r="CE7367"/>
      <c r="CF7367"/>
      <c r="CG7367"/>
      <c r="CH7367"/>
      <c r="CI7367"/>
      <c r="CJ7367"/>
      <c r="CK7367"/>
      <c r="CL7367"/>
      <c r="CM7367"/>
      <c r="CN7367"/>
      <c r="CO7367"/>
      <c r="CP7367"/>
      <c r="CQ7367"/>
      <c r="CR7367"/>
      <c r="CS7367"/>
      <c r="CT7367"/>
      <c r="CU7367"/>
      <c r="CV7367"/>
    </row>
    <row r="7368" spans="10:100" x14ac:dyDescent="0.25">
      <c r="J7368"/>
      <c r="K7368"/>
      <c r="L7368"/>
      <c r="M7368"/>
      <c r="N7368"/>
      <c r="O7368"/>
      <c r="P7368"/>
      <c r="Q7368"/>
      <c r="R7368"/>
      <c r="S7368"/>
      <c r="T7368"/>
      <c r="U7368"/>
      <c r="V7368"/>
      <c r="W7368"/>
      <c r="X7368"/>
      <c r="Y7368"/>
      <c r="Z7368"/>
      <c r="AA7368"/>
      <c r="AB7368"/>
      <c r="AC7368"/>
      <c r="AD7368"/>
      <c r="AE7368"/>
      <c r="AF7368"/>
      <c r="AG7368"/>
      <c r="AH7368"/>
      <c r="AI7368"/>
      <c r="AJ7368"/>
      <c r="AK7368"/>
      <c r="AL7368"/>
      <c r="AM7368"/>
      <c r="AN7368"/>
      <c r="AO7368"/>
      <c r="AP7368"/>
      <c r="AQ7368"/>
      <c r="AR7368"/>
      <c r="AS7368"/>
      <c r="AT7368"/>
      <c r="AU7368"/>
      <c r="AV7368"/>
      <c r="AW7368"/>
      <c r="AX7368"/>
      <c r="AY7368"/>
      <c r="AZ7368"/>
      <c r="BA7368"/>
      <c r="BB7368"/>
      <c r="BC7368"/>
      <c r="BD7368"/>
      <c r="BE7368"/>
      <c r="BF7368"/>
      <c r="BG7368"/>
      <c r="BH7368"/>
      <c r="BI7368"/>
      <c r="BJ7368"/>
      <c r="BK7368"/>
      <c r="BL7368"/>
      <c r="BM7368"/>
      <c r="BN7368"/>
      <c r="BO7368"/>
      <c r="BP7368"/>
      <c r="BQ7368"/>
      <c r="BR7368"/>
      <c r="BS7368"/>
      <c r="BT7368"/>
      <c r="BU7368"/>
      <c r="BV7368"/>
      <c r="BW7368"/>
      <c r="BX7368"/>
      <c r="BY7368"/>
      <c r="BZ7368"/>
      <c r="CA7368"/>
      <c r="CB7368"/>
      <c r="CC7368"/>
      <c r="CD7368"/>
      <c r="CE7368"/>
      <c r="CF7368"/>
      <c r="CG7368"/>
      <c r="CH7368"/>
      <c r="CI7368"/>
      <c r="CJ7368"/>
      <c r="CK7368"/>
      <c r="CL7368"/>
      <c r="CM7368"/>
      <c r="CN7368"/>
      <c r="CO7368"/>
      <c r="CP7368"/>
      <c r="CQ7368"/>
      <c r="CR7368"/>
      <c r="CS7368"/>
      <c r="CT7368"/>
      <c r="CU7368"/>
      <c r="CV7368"/>
    </row>
    <row r="7369" spans="10:100" x14ac:dyDescent="0.25">
      <c r="J7369"/>
      <c r="K7369"/>
      <c r="L7369"/>
      <c r="M7369"/>
      <c r="N7369"/>
      <c r="O7369"/>
      <c r="P7369"/>
      <c r="Q7369"/>
      <c r="R7369"/>
      <c r="S7369"/>
      <c r="T7369"/>
      <c r="U7369"/>
      <c r="V7369"/>
      <c r="W7369"/>
      <c r="X7369"/>
      <c r="Y7369"/>
      <c r="Z7369"/>
      <c r="AA7369"/>
      <c r="AB7369"/>
      <c r="AC7369"/>
      <c r="AD7369"/>
      <c r="AE7369"/>
      <c r="AF7369"/>
      <c r="AG7369"/>
      <c r="AH7369"/>
      <c r="AI7369"/>
      <c r="AJ7369"/>
      <c r="AK7369"/>
      <c r="AL7369"/>
      <c r="AM7369"/>
      <c r="AN7369"/>
      <c r="AO7369"/>
      <c r="AP7369"/>
      <c r="AQ7369"/>
      <c r="AR7369"/>
      <c r="AS7369"/>
      <c r="AT7369"/>
      <c r="AU7369"/>
      <c r="AV7369"/>
      <c r="AW7369"/>
      <c r="AX7369"/>
      <c r="AY7369"/>
      <c r="AZ7369"/>
      <c r="BA7369"/>
      <c r="BB7369"/>
      <c r="BC7369"/>
      <c r="BD7369"/>
      <c r="BE7369"/>
      <c r="BF7369"/>
      <c r="BG7369"/>
      <c r="BH7369"/>
      <c r="BI7369"/>
      <c r="BJ7369"/>
      <c r="BK7369"/>
      <c r="BL7369"/>
      <c r="BM7369"/>
      <c r="BN7369"/>
      <c r="BO7369"/>
      <c r="BP7369"/>
      <c r="BQ7369"/>
      <c r="BR7369"/>
      <c r="BS7369"/>
      <c r="BT7369"/>
      <c r="BU7369"/>
      <c r="BV7369"/>
      <c r="BW7369"/>
      <c r="BX7369"/>
      <c r="BY7369"/>
      <c r="BZ7369"/>
      <c r="CA7369"/>
      <c r="CB7369"/>
      <c r="CC7369"/>
      <c r="CD7369"/>
      <c r="CE7369"/>
      <c r="CF7369"/>
      <c r="CG7369"/>
      <c r="CH7369"/>
      <c r="CI7369"/>
      <c r="CJ7369"/>
      <c r="CK7369"/>
      <c r="CL7369"/>
      <c r="CM7369"/>
      <c r="CN7369"/>
      <c r="CO7369"/>
      <c r="CP7369"/>
      <c r="CQ7369"/>
      <c r="CR7369"/>
      <c r="CS7369"/>
      <c r="CT7369"/>
      <c r="CU7369"/>
      <c r="CV7369"/>
    </row>
    <row r="7370" spans="10:100" x14ac:dyDescent="0.25">
      <c r="J7370"/>
      <c r="K7370"/>
      <c r="L7370"/>
      <c r="M7370"/>
      <c r="N7370"/>
      <c r="O7370"/>
      <c r="P7370"/>
      <c r="Q7370"/>
      <c r="R7370"/>
      <c r="S7370"/>
      <c r="T7370"/>
      <c r="U7370"/>
      <c r="V7370"/>
      <c r="W7370"/>
      <c r="X7370"/>
      <c r="Y7370"/>
      <c r="Z7370"/>
      <c r="AA7370"/>
      <c r="AB7370"/>
      <c r="AC7370"/>
      <c r="AD7370"/>
      <c r="AE7370"/>
      <c r="AF7370"/>
      <c r="AG7370"/>
      <c r="AH7370"/>
      <c r="AI7370"/>
      <c r="AJ7370"/>
      <c r="AK7370"/>
      <c r="AL7370"/>
      <c r="AM7370"/>
      <c r="AN7370"/>
      <c r="AO7370"/>
      <c r="AP7370"/>
      <c r="AQ7370"/>
      <c r="AR7370"/>
      <c r="AS7370"/>
      <c r="AT7370"/>
      <c r="AU7370"/>
      <c r="AV7370"/>
      <c r="AW7370"/>
      <c r="AX7370"/>
      <c r="AY7370"/>
      <c r="AZ7370"/>
      <c r="BA7370"/>
      <c r="BB7370"/>
      <c r="BC7370"/>
      <c r="BD7370"/>
      <c r="BE7370"/>
      <c r="BF7370"/>
      <c r="BG7370"/>
      <c r="BH7370"/>
      <c r="BI7370"/>
      <c r="BJ7370"/>
      <c r="BK7370"/>
      <c r="BL7370"/>
      <c r="BM7370"/>
      <c r="BN7370"/>
      <c r="BO7370"/>
      <c r="BP7370"/>
      <c r="BQ7370"/>
      <c r="BR7370"/>
      <c r="BS7370"/>
      <c r="BT7370"/>
      <c r="BU7370"/>
      <c r="BV7370"/>
      <c r="BW7370"/>
      <c r="BX7370"/>
      <c r="BY7370"/>
      <c r="BZ7370"/>
      <c r="CA7370"/>
      <c r="CB7370"/>
      <c r="CC7370"/>
      <c r="CD7370"/>
      <c r="CE7370"/>
      <c r="CF7370"/>
      <c r="CG7370"/>
      <c r="CH7370"/>
      <c r="CI7370"/>
      <c r="CJ7370"/>
      <c r="CK7370"/>
      <c r="CL7370"/>
      <c r="CM7370"/>
      <c r="CN7370"/>
      <c r="CO7370"/>
      <c r="CP7370"/>
      <c r="CQ7370"/>
      <c r="CR7370"/>
      <c r="CS7370"/>
      <c r="CT7370"/>
      <c r="CU7370"/>
      <c r="CV7370"/>
    </row>
    <row r="7371" spans="10:100" x14ac:dyDescent="0.25">
      <c r="J7371"/>
      <c r="K7371"/>
      <c r="L7371"/>
      <c r="M7371"/>
      <c r="N7371"/>
      <c r="O7371"/>
      <c r="P7371"/>
      <c r="Q7371"/>
      <c r="R7371"/>
      <c r="S7371"/>
      <c r="T7371"/>
      <c r="U7371"/>
      <c r="V7371"/>
      <c r="W7371"/>
      <c r="X7371"/>
      <c r="Y7371"/>
      <c r="Z7371"/>
      <c r="AA7371"/>
      <c r="AB7371"/>
      <c r="AC7371"/>
      <c r="AD7371"/>
      <c r="AE7371"/>
      <c r="AF7371"/>
      <c r="AG7371"/>
      <c r="AH7371"/>
      <c r="AI7371"/>
      <c r="AJ7371"/>
      <c r="AK7371"/>
      <c r="AL7371"/>
      <c r="AM7371"/>
      <c r="AN7371"/>
      <c r="AO7371"/>
      <c r="AP7371"/>
      <c r="AQ7371"/>
      <c r="AR7371"/>
      <c r="AS7371"/>
      <c r="AT7371"/>
      <c r="AU7371"/>
      <c r="AV7371"/>
      <c r="AW7371"/>
      <c r="AX7371"/>
      <c r="AY7371"/>
      <c r="AZ7371"/>
      <c r="BA7371"/>
      <c r="BB7371"/>
      <c r="BC7371"/>
      <c r="BD7371"/>
      <c r="BE7371"/>
      <c r="BF7371"/>
      <c r="BG7371"/>
      <c r="BH7371"/>
      <c r="BI7371"/>
      <c r="BJ7371"/>
      <c r="BK7371"/>
      <c r="BL7371"/>
      <c r="BM7371"/>
      <c r="BN7371"/>
      <c r="BO7371"/>
      <c r="BP7371"/>
      <c r="BQ7371"/>
      <c r="BR7371"/>
      <c r="BS7371"/>
      <c r="BT7371"/>
      <c r="BU7371"/>
      <c r="BV7371"/>
      <c r="BW7371"/>
      <c r="BX7371"/>
      <c r="BY7371"/>
      <c r="BZ7371"/>
      <c r="CA7371"/>
      <c r="CB7371"/>
      <c r="CC7371"/>
      <c r="CD7371"/>
      <c r="CE7371"/>
      <c r="CF7371"/>
      <c r="CG7371"/>
      <c r="CH7371"/>
      <c r="CI7371"/>
      <c r="CJ7371"/>
      <c r="CK7371"/>
      <c r="CL7371"/>
      <c r="CM7371"/>
      <c r="CN7371"/>
      <c r="CO7371"/>
      <c r="CP7371"/>
      <c r="CQ7371"/>
      <c r="CR7371"/>
      <c r="CS7371"/>
      <c r="CT7371"/>
      <c r="CU7371"/>
      <c r="CV7371"/>
    </row>
    <row r="7372" spans="10:100" x14ac:dyDescent="0.25">
      <c r="J7372"/>
      <c r="K7372"/>
      <c r="L7372"/>
      <c r="M7372"/>
      <c r="N7372"/>
      <c r="O7372"/>
      <c r="P7372"/>
      <c r="Q7372"/>
      <c r="R7372"/>
      <c r="S7372"/>
      <c r="T7372"/>
      <c r="U7372"/>
      <c r="V7372"/>
      <c r="W7372"/>
      <c r="X7372"/>
      <c r="Y7372"/>
      <c r="Z7372"/>
      <c r="AA7372"/>
      <c r="AB7372"/>
      <c r="AC7372"/>
      <c r="AD7372"/>
      <c r="AE7372"/>
      <c r="AF7372"/>
      <c r="AG7372"/>
      <c r="AH7372"/>
      <c r="AI7372"/>
      <c r="AJ7372"/>
      <c r="AK7372"/>
      <c r="AL7372"/>
      <c r="AM7372"/>
      <c r="AN7372"/>
      <c r="AO7372"/>
      <c r="AP7372"/>
      <c r="AQ7372"/>
      <c r="AR7372"/>
      <c r="AS7372"/>
      <c r="AT7372"/>
      <c r="AU7372"/>
      <c r="AV7372"/>
      <c r="AW7372"/>
      <c r="AX7372"/>
      <c r="AY7372"/>
      <c r="AZ7372"/>
      <c r="BA7372"/>
      <c r="BB7372"/>
      <c r="BC7372"/>
      <c r="BD7372"/>
      <c r="BE7372"/>
      <c r="BF7372"/>
      <c r="BG7372"/>
      <c r="BH7372"/>
      <c r="BI7372"/>
      <c r="BJ7372"/>
      <c r="BK7372"/>
      <c r="BL7372"/>
      <c r="BM7372"/>
      <c r="BN7372"/>
      <c r="BO7372"/>
      <c r="BP7372"/>
      <c r="BQ7372"/>
      <c r="BR7372"/>
      <c r="BS7372"/>
      <c r="BT7372"/>
      <c r="BU7372"/>
      <c r="BV7372"/>
      <c r="BW7372"/>
      <c r="BX7372"/>
      <c r="BY7372"/>
      <c r="BZ7372"/>
      <c r="CA7372"/>
      <c r="CB7372"/>
      <c r="CC7372"/>
      <c r="CD7372"/>
      <c r="CE7372"/>
      <c r="CF7372"/>
      <c r="CG7372"/>
      <c r="CH7372"/>
      <c r="CI7372"/>
      <c r="CJ7372"/>
      <c r="CK7372"/>
      <c r="CL7372"/>
      <c r="CM7372"/>
      <c r="CN7372"/>
      <c r="CO7372"/>
      <c r="CP7372"/>
      <c r="CQ7372"/>
      <c r="CR7372"/>
      <c r="CS7372"/>
      <c r="CT7372"/>
      <c r="CU7372"/>
      <c r="CV7372"/>
    </row>
    <row r="7373" spans="10:100" x14ac:dyDescent="0.25">
      <c r="J7373"/>
      <c r="K7373"/>
      <c r="L7373"/>
      <c r="M7373"/>
      <c r="N7373"/>
      <c r="O7373"/>
      <c r="P7373"/>
      <c r="Q7373"/>
      <c r="R7373"/>
      <c r="S7373"/>
      <c r="T7373"/>
      <c r="U7373"/>
      <c r="V7373"/>
      <c r="W7373"/>
      <c r="X7373"/>
      <c r="Y7373"/>
      <c r="Z7373"/>
      <c r="AA7373"/>
      <c r="AB7373"/>
      <c r="AC7373"/>
      <c r="AD7373"/>
      <c r="AE7373"/>
      <c r="AF7373"/>
      <c r="AG7373"/>
      <c r="AH7373"/>
      <c r="AI7373"/>
      <c r="AJ7373"/>
      <c r="AK7373"/>
      <c r="AL7373"/>
      <c r="AM7373"/>
      <c r="AN7373"/>
      <c r="AO7373"/>
      <c r="AP7373"/>
      <c r="AQ7373"/>
      <c r="AR7373"/>
      <c r="AS7373"/>
      <c r="AT7373"/>
      <c r="AU7373"/>
      <c r="AV7373"/>
      <c r="AW7373"/>
      <c r="AX7373"/>
      <c r="AY7373"/>
      <c r="AZ7373"/>
      <c r="BA7373"/>
      <c r="BB7373"/>
      <c r="BC7373"/>
      <c r="BD7373"/>
      <c r="BE7373"/>
      <c r="BF7373"/>
      <c r="BG7373"/>
      <c r="BH7373"/>
      <c r="BI7373"/>
      <c r="BJ7373"/>
      <c r="BK7373"/>
      <c r="BL7373"/>
      <c r="BM7373"/>
      <c r="BN7373"/>
      <c r="BO7373"/>
      <c r="BP7373"/>
      <c r="BQ7373"/>
      <c r="BR7373"/>
      <c r="BS7373"/>
      <c r="BT7373"/>
      <c r="BU7373"/>
      <c r="BV7373"/>
      <c r="BW7373"/>
      <c r="BX7373"/>
      <c r="BY7373"/>
      <c r="BZ7373"/>
      <c r="CA7373"/>
      <c r="CB7373"/>
      <c r="CC7373"/>
      <c r="CD7373"/>
      <c r="CE7373"/>
      <c r="CF7373"/>
      <c r="CG7373"/>
      <c r="CH7373"/>
      <c r="CI7373"/>
      <c r="CJ7373"/>
      <c r="CK7373"/>
      <c r="CL7373"/>
      <c r="CM7373"/>
      <c r="CN7373"/>
      <c r="CO7373"/>
      <c r="CP7373"/>
      <c r="CQ7373"/>
      <c r="CR7373"/>
      <c r="CS7373"/>
      <c r="CT7373"/>
      <c r="CU7373"/>
      <c r="CV7373"/>
    </row>
    <row r="7374" spans="10:100" x14ac:dyDescent="0.25">
      <c r="J7374"/>
      <c r="K7374"/>
      <c r="L7374"/>
      <c r="M7374"/>
      <c r="N7374"/>
      <c r="O7374"/>
      <c r="P7374"/>
      <c r="Q7374"/>
      <c r="R7374"/>
      <c r="S7374"/>
      <c r="T7374"/>
      <c r="U7374"/>
      <c r="V7374"/>
      <c r="W7374"/>
      <c r="X7374"/>
      <c r="Y7374"/>
      <c r="Z7374"/>
      <c r="AA7374"/>
      <c r="AB7374"/>
      <c r="AC7374"/>
      <c r="AD7374"/>
      <c r="AE7374"/>
      <c r="AF7374"/>
      <c r="AG7374"/>
      <c r="AH7374"/>
      <c r="AI7374"/>
      <c r="AJ7374"/>
      <c r="AK7374"/>
      <c r="AL7374"/>
      <c r="AM7374"/>
      <c r="AN7374"/>
      <c r="AO7374"/>
      <c r="AP7374"/>
      <c r="AQ7374"/>
      <c r="AR7374"/>
      <c r="AS7374"/>
      <c r="AT7374"/>
      <c r="AU7374"/>
      <c r="AV7374"/>
      <c r="AW7374"/>
      <c r="AX7374"/>
      <c r="AY7374"/>
      <c r="AZ7374"/>
      <c r="BA7374"/>
      <c r="BB7374"/>
      <c r="BC7374"/>
      <c r="BD7374"/>
      <c r="BE7374"/>
      <c r="BF7374"/>
      <c r="BG7374"/>
      <c r="BH7374"/>
      <c r="BI7374"/>
      <c r="BJ7374"/>
      <c r="BK7374"/>
      <c r="BL7374"/>
      <c r="BM7374"/>
      <c r="BN7374"/>
      <c r="BO7374"/>
      <c r="BP7374"/>
      <c r="BQ7374"/>
      <c r="BR7374"/>
      <c r="BS7374"/>
      <c r="BT7374"/>
      <c r="BU7374"/>
      <c r="BV7374"/>
      <c r="BW7374"/>
      <c r="BX7374"/>
      <c r="BY7374"/>
      <c r="BZ7374"/>
      <c r="CA7374"/>
      <c r="CB7374"/>
      <c r="CC7374"/>
      <c r="CD7374"/>
      <c r="CE7374"/>
      <c r="CF7374"/>
      <c r="CG7374"/>
      <c r="CH7374"/>
      <c r="CI7374"/>
      <c r="CJ7374"/>
      <c r="CK7374"/>
      <c r="CL7374"/>
      <c r="CM7374"/>
      <c r="CN7374"/>
      <c r="CO7374"/>
      <c r="CP7374"/>
      <c r="CQ7374"/>
      <c r="CR7374"/>
      <c r="CS7374"/>
      <c r="CT7374"/>
      <c r="CU7374"/>
      <c r="CV7374"/>
    </row>
    <row r="7375" spans="10:100" x14ac:dyDescent="0.25">
      <c r="J7375"/>
      <c r="K7375"/>
      <c r="L7375"/>
      <c r="M7375"/>
      <c r="N7375"/>
      <c r="O7375"/>
      <c r="P7375"/>
      <c r="Q7375"/>
      <c r="R7375"/>
      <c r="S7375"/>
      <c r="T7375"/>
      <c r="U7375"/>
      <c r="V7375"/>
      <c r="W7375"/>
      <c r="X7375"/>
      <c r="Y7375"/>
      <c r="Z7375"/>
      <c r="AA7375"/>
      <c r="AB7375"/>
      <c r="AC7375"/>
      <c r="AD7375"/>
      <c r="AE7375"/>
      <c r="AF7375"/>
      <c r="AG7375"/>
      <c r="AH7375"/>
      <c r="AI7375"/>
      <c r="AJ7375"/>
      <c r="AK7375"/>
      <c r="AL7375"/>
      <c r="AM7375"/>
      <c r="AN7375"/>
      <c r="AO7375"/>
      <c r="AP7375"/>
      <c r="AQ7375"/>
      <c r="AR7375"/>
      <c r="AS7375"/>
      <c r="AT7375"/>
      <c r="AU7375"/>
      <c r="AV7375"/>
      <c r="AW7375"/>
      <c r="AX7375"/>
      <c r="AY7375"/>
      <c r="AZ7375"/>
      <c r="BA7375"/>
      <c r="BB7375"/>
      <c r="BC7375"/>
      <c r="BD7375"/>
      <c r="BE7375"/>
      <c r="BF7375"/>
      <c r="BG7375"/>
      <c r="BH7375"/>
      <c r="BI7375"/>
      <c r="BJ7375"/>
      <c r="BK7375"/>
      <c r="BL7375"/>
      <c r="BM7375"/>
      <c r="BN7375"/>
      <c r="BO7375"/>
      <c r="BP7375"/>
      <c r="BQ7375"/>
      <c r="BR7375"/>
      <c r="BS7375"/>
      <c r="BT7375"/>
      <c r="BU7375"/>
      <c r="BV7375"/>
      <c r="BW7375"/>
      <c r="BX7375"/>
      <c r="BY7375"/>
      <c r="BZ7375"/>
      <c r="CA7375"/>
      <c r="CB7375"/>
      <c r="CC7375"/>
      <c r="CD7375"/>
      <c r="CE7375"/>
      <c r="CF7375"/>
      <c r="CG7375"/>
      <c r="CH7375"/>
      <c r="CI7375"/>
      <c r="CJ7375"/>
      <c r="CK7375"/>
      <c r="CL7375"/>
      <c r="CM7375"/>
      <c r="CN7375"/>
      <c r="CO7375"/>
      <c r="CP7375"/>
      <c r="CQ7375"/>
      <c r="CR7375"/>
      <c r="CS7375"/>
      <c r="CT7375"/>
      <c r="CU7375"/>
      <c r="CV7375"/>
    </row>
    <row r="7376" spans="10:100" x14ac:dyDescent="0.25">
      <c r="J7376"/>
      <c r="K7376"/>
      <c r="L7376"/>
      <c r="M7376"/>
      <c r="N7376"/>
      <c r="O7376"/>
      <c r="P7376"/>
      <c r="Q7376"/>
      <c r="R7376"/>
      <c r="S7376"/>
      <c r="T7376"/>
      <c r="U7376"/>
      <c r="V7376"/>
      <c r="W7376"/>
      <c r="X7376"/>
      <c r="Y7376"/>
      <c r="Z7376"/>
      <c r="AA7376"/>
      <c r="AB7376"/>
      <c r="AC7376"/>
      <c r="AD7376"/>
      <c r="AE7376"/>
      <c r="AF7376"/>
      <c r="AG7376"/>
      <c r="AH7376"/>
      <c r="AI7376"/>
      <c r="AJ7376"/>
      <c r="AK7376"/>
      <c r="AL7376"/>
      <c r="AM7376"/>
      <c r="AN7376"/>
      <c r="AO7376"/>
      <c r="AP7376"/>
      <c r="AQ7376"/>
      <c r="AR7376"/>
      <c r="AS7376"/>
      <c r="AT7376"/>
      <c r="AU7376"/>
      <c r="AV7376"/>
      <c r="AW7376"/>
      <c r="AX7376"/>
      <c r="AY7376"/>
      <c r="AZ7376"/>
      <c r="BA7376"/>
      <c r="BB7376"/>
      <c r="BC7376"/>
      <c r="BD7376"/>
      <c r="BE7376"/>
      <c r="BF7376"/>
      <c r="BG7376"/>
      <c r="BH7376"/>
      <c r="BI7376"/>
      <c r="BJ7376"/>
      <c r="BK7376"/>
      <c r="BL7376"/>
      <c r="BM7376"/>
      <c r="BN7376"/>
      <c r="BO7376"/>
      <c r="BP7376"/>
      <c r="BQ7376"/>
      <c r="BR7376"/>
      <c r="BS7376"/>
      <c r="BT7376"/>
      <c r="BU7376"/>
      <c r="BV7376"/>
      <c r="BW7376"/>
      <c r="BX7376"/>
      <c r="BY7376"/>
      <c r="BZ7376"/>
      <c r="CA7376"/>
      <c r="CB7376"/>
      <c r="CC7376"/>
      <c r="CD7376"/>
      <c r="CE7376"/>
      <c r="CF7376"/>
      <c r="CG7376"/>
      <c r="CH7376"/>
      <c r="CI7376"/>
      <c r="CJ7376"/>
      <c r="CK7376"/>
      <c r="CL7376"/>
      <c r="CM7376"/>
      <c r="CN7376"/>
      <c r="CO7376"/>
      <c r="CP7376"/>
      <c r="CQ7376"/>
      <c r="CR7376"/>
      <c r="CS7376"/>
      <c r="CT7376"/>
      <c r="CU7376"/>
      <c r="CV7376"/>
    </row>
    <row r="7377" spans="10:100" x14ac:dyDescent="0.25">
      <c r="J7377"/>
      <c r="K7377"/>
      <c r="L7377"/>
      <c r="M7377"/>
      <c r="N7377"/>
      <c r="O7377"/>
      <c r="P7377"/>
      <c r="Q7377"/>
      <c r="R7377"/>
      <c r="S7377"/>
      <c r="T7377"/>
      <c r="U7377"/>
      <c r="V7377"/>
      <c r="W7377"/>
      <c r="X7377"/>
      <c r="Y7377"/>
      <c r="Z7377"/>
      <c r="AA7377"/>
      <c r="AB7377"/>
      <c r="AC7377"/>
      <c r="AD7377"/>
      <c r="AE7377"/>
      <c r="AF7377"/>
      <c r="AG7377"/>
      <c r="AH7377"/>
      <c r="AI7377"/>
      <c r="AJ7377"/>
      <c r="AK7377"/>
      <c r="AL7377"/>
      <c r="AM7377"/>
      <c r="AN7377"/>
      <c r="AO7377"/>
      <c r="AP7377"/>
      <c r="AQ7377"/>
      <c r="AR7377"/>
      <c r="AS7377"/>
      <c r="AT7377"/>
      <c r="AU7377"/>
      <c r="AV7377"/>
      <c r="AW7377"/>
      <c r="AX7377"/>
      <c r="AY7377"/>
      <c r="AZ7377"/>
      <c r="BA7377"/>
      <c r="BB7377"/>
      <c r="BC7377"/>
      <c r="BD7377"/>
      <c r="BE7377"/>
      <c r="BF7377"/>
      <c r="BG7377"/>
      <c r="BH7377"/>
      <c r="BI7377"/>
      <c r="BJ7377"/>
      <c r="BK7377"/>
      <c r="BL7377"/>
      <c r="BM7377"/>
      <c r="BN7377"/>
      <c r="BO7377"/>
      <c r="BP7377"/>
      <c r="BQ7377"/>
      <c r="BR7377"/>
      <c r="BS7377"/>
      <c r="BT7377"/>
      <c r="BU7377"/>
      <c r="BV7377"/>
      <c r="BW7377"/>
      <c r="BX7377"/>
      <c r="BY7377"/>
      <c r="BZ7377"/>
      <c r="CA7377"/>
      <c r="CB7377"/>
      <c r="CC7377"/>
      <c r="CD7377"/>
      <c r="CE7377"/>
      <c r="CF7377"/>
      <c r="CG7377"/>
      <c r="CH7377"/>
      <c r="CI7377"/>
      <c r="CJ7377"/>
      <c r="CK7377"/>
      <c r="CL7377"/>
      <c r="CM7377"/>
      <c r="CN7377"/>
      <c r="CO7377"/>
      <c r="CP7377"/>
      <c r="CQ7377"/>
      <c r="CR7377"/>
      <c r="CS7377"/>
      <c r="CT7377"/>
      <c r="CU7377"/>
      <c r="CV7377"/>
    </row>
    <row r="7378" spans="10:100" x14ac:dyDescent="0.25">
      <c r="J7378"/>
      <c r="K7378"/>
      <c r="L7378"/>
      <c r="M7378"/>
      <c r="N7378"/>
      <c r="O7378"/>
      <c r="P7378"/>
      <c r="Q7378"/>
      <c r="R7378"/>
      <c r="S7378"/>
      <c r="T7378"/>
      <c r="U7378"/>
      <c r="V7378"/>
      <c r="W7378"/>
      <c r="X7378"/>
      <c r="Y7378"/>
      <c r="Z7378"/>
      <c r="AA7378"/>
      <c r="AB7378"/>
      <c r="AC7378"/>
      <c r="AD7378"/>
      <c r="AE7378"/>
      <c r="AF7378"/>
      <c r="AG7378"/>
      <c r="AH7378"/>
      <c r="AI7378"/>
      <c r="AJ7378"/>
      <c r="AK7378"/>
      <c r="AL7378"/>
      <c r="AM7378"/>
      <c r="AN7378"/>
      <c r="AO7378"/>
      <c r="AP7378"/>
      <c r="AQ7378"/>
      <c r="AR7378"/>
      <c r="AS7378"/>
      <c r="AT7378"/>
      <c r="AU7378"/>
      <c r="AV7378"/>
      <c r="AW7378"/>
      <c r="AX7378"/>
      <c r="AY7378"/>
      <c r="AZ7378"/>
      <c r="BA7378"/>
      <c r="BB7378"/>
      <c r="BC7378"/>
      <c r="BD7378"/>
      <c r="BE7378"/>
      <c r="BF7378"/>
      <c r="BG7378"/>
      <c r="BH7378"/>
      <c r="BI7378"/>
      <c r="BJ7378"/>
      <c r="BK7378"/>
      <c r="BL7378"/>
      <c r="BM7378"/>
      <c r="BN7378"/>
      <c r="BO7378"/>
      <c r="BP7378"/>
      <c r="BQ7378"/>
      <c r="BR7378"/>
      <c r="BS7378"/>
      <c r="BT7378"/>
      <c r="BU7378"/>
      <c r="BV7378"/>
      <c r="BW7378"/>
      <c r="BX7378"/>
      <c r="BY7378"/>
      <c r="BZ7378"/>
      <c r="CA7378"/>
      <c r="CB7378"/>
      <c r="CC7378"/>
      <c r="CD7378"/>
      <c r="CE7378"/>
      <c r="CF7378"/>
      <c r="CG7378"/>
      <c r="CH7378"/>
      <c r="CI7378"/>
      <c r="CJ7378"/>
      <c r="CK7378"/>
      <c r="CL7378"/>
      <c r="CM7378"/>
      <c r="CN7378"/>
      <c r="CO7378"/>
      <c r="CP7378"/>
      <c r="CQ7378"/>
      <c r="CR7378"/>
      <c r="CS7378"/>
      <c r="CT7378"/>
      <c r="CU7378"/>
      <c r="CV7378"/>
    </row>
    <row r="7379" spans="10:100" x14ac:dyDescent="0.25">
      <c r="J7379"/>
      <c r="K7379"/>
      <c r="L7379"/>
      <c r="M7379"/>
      <c r="N7379"/>
      <c r="O7379"/>
      <c r="P7379"/>
      <c r="Q7379"/>
      <c r="R7379"/>
      <c r="S7379"/>
      <c r="T7379"/>
      <c r="U7379"/>
      <c r="V7379"/>
      <c r="W7379"/>
      <c r="X7379"/>
      <c r="Y7379"/>
      <c r="Z7379"/>
      <c r="AA7379"/>
      <c r="AB7379"/>
      <c r="AC7379"/>
      <c r="AD7379"/>
      <c r="AE7379"/>
      <c r="AF7379"/>
      <c r="AG7379"/>
      <c r="AH7379"/>
      <c r="AI7379"/>
      <c r="AJ7379"/>
      <c r="AK7379"/>
      <c r="AL7379"/>
      <c r="AM7379"/>
      <c r="AN7379"/>
      <c r="AO7379"/>
      <c r="AP7379"/>
      <c r="AQ7379"/>
      <c r="AR7379"/>
      <c r="AS7379"/>
      <c r="AT7379"/>
      <c r="AU7379"/>
      <c r="AV7379"/>
      <c r="AW7379"/>
      <c r="AX7379"/>
      <c r="AY7379"/>
      <c r="AZ7379"/>
      <c r="BA7379"/>
      <c r="BB7379"/>
      <c r="BC7379"/>
      <c r="BD7379"/>
      <c r="BE7379"/>
      <c r="BF7379"/>
      <c r="BG7379"/>
      <c r="BH7379"/>
      <c r="BI7379"/>
      <c r="BJ7379"/>
      <c r="BK7379"/>
      <c r="BL7379"/>
      <c r="BM7379"/>
      <c r="BN7379"/>
      <c r="BO7379"/>
      <c r="BP7379"/>
      <c r="BQ7379"/>
      <c r="BR7379"/>
      <c r="BS7379"/>
      <c r="BT7379"/>
      <c r="BU7379"/>
      <c r="BV7379"/>
      <c r="BW7379"/>
      <c r="BX7379"/>
      <c r="BY7379"/>
      <c r="BZ7379"/>
      <c r="CA7379"/>
      <c r="CB7379"/>
      <c r="CC7379"/>
      <c r="CD7379"/>
      <c r="CE7379"/>
      <c r="CF7379"/>
      <c r="CG7379"/>
      <c r="CH7379"/>
      <c r="CI7379"/>
      <c r="CJ7379"/>
      <c r="CK7379"/>
      <c r="CL7379"/>
      <c r="CM7379"/>
      <c r="CN7379"/>
      <c r="CO7379"/>
      <c r="CP7379"/>
      <c r="CQ7379"/>
      <c r="CR7379"/>
      <c r="CS7379"/>
      <c r="CT7379"/>
      <c r="CU7379"/>
      <c r="CV7379"/>
    </row>
    <row r="7380" spans="10:100" x14ac:dyDescent="0.25">
      <c r="J7380"/>
      <c r="K7380"/>
      <c r="L7380"/>
      <c r="M7380"/>
      <c r="N7380"/>
      <c r="O7380"/>
      <c r="P7380"/>
      <c r="Q7380"/>
      <c r="R7380"/>
      <c r="S7380"/>
      <c r="T7380"/>
      <c r="U7380"/>
      <c r="V7380"/>
      <c r="W7380"/>
      <c r="X7380"/>
      <c r="Y7380"/>
      <c r="Z7380"/>
      <c r="AA7380"/>
      <c r="AB7380"/>
      <c r="AC7380"/>
      <c r="AD7380"/>
      <c r="AE7380"/>
      <c r="AF7380"/>
      <c r="AG7380"/>
      <c r="AH7380"/>
      <c r="AI7380"/>
      <c r="AJ7380"/>
      <c r="AK7380"/>
      <c r="AL7380"/>
      <c r="AM7380"/>
      <c r="AN7380"/>
      <c r="AO7380"/>
      <c r="AP7380"/>
      <c r="AQ7380"/>
      <c r="AR7380"/>
      <c r="AS7380"/>
      <c r="AT7380"/>
      <c r="AU7380"/>
      <c r="AV7380"/>
      <c r="AW7380"/>
      <c r="AX7380"/>
      <c r="AY7380"/>
      <c r="AZ7380"/>
      <c r="BA7380"/>
      <c r="BB7380"/>
      <c r="BC7380"/>
      <c r="BD7380"/>
      <c r="BE7380"/>
      <c r="BF7380"/>
      <c r="BG7380"/>
      <c r="BH7380"/>
      <c r="BI7380"/>
      <c r="BJ7380"/>
      <c r="BK7380"/>
      <c r="BL7380"/>
      <c r="BM7380"/>
      <c r="BN7380"/>
      <c r="BO7380"/>
      <c r="BP7380"/>
      <c r="BQ7380"/>
      <c r="BR7380"/>
      <c r="BS7380"/>
      <c r="BT7380"/>
      <c r="BU7380"/>
      <c r="BV7380"/>
      <c r="BW7380"/>
      <c r="BX7380"/>
      <c r="BY7380"/>
      <c r="BZ7380"/>
      <c r="CA7380"/>
      <c r="CB7380"/>
      <c r="CC7380"/>
      <c r="CD7380"/>
      <c r="CE7380"/>
      <c r="CF7380"/>
      <c r="CG7380"/>
      <c r="CH7380"/>
      <c r="CI7380"/>
      <c r="CJ7380"/>
      <c r="CK7380"/>
      <c r="CL7380"/>
      <c r="CM7380"/>
      <c r="CN7380"/>
      <c r="CO7380"/>
      <c r="CP7380"/>
      <c r="CQ7380"/>
      <c r="CR7380"/>
      <c r="CS7380"/>
      <c r="CT7380"/>
      <c r="CU7380"/>
      <c r="CV7380"/>
    </row>
    <row r="7381" spans="10:100" x14ac:dyDescent="0.25">
      <c r="J7381"/>
      <c r="K7381"/>
      <c r="L7381"/>
      <c r="M7381"/>
      <c r="N7381"/>
      <c r="O7381"/>
      <c r="P7381"/>
      <c r="Q7381"/>
      <c r="R7381"/>
      <c r="S7381"/>
      <c r="T7381"/>
      <c r="U7381"/>
      <c r="V7381"/>
      <c r="W7381"/>
      <c r="X7381"/>
      <c r="Y7381"/>
      <c r="Z7381"/>
      <c r="AA7381"/>
      <c r="AB7381"/>
      <c r="AC7381"/>
      <c r="AD7381"/>
      <c r="AE7381"/>
      <c r="AF7381"/>
      <c r="AG7381"/>
      <c r="AH7381"/>
      <c r="AI7381"/>
      <c r="AJ7381"/>
      <c r="AK7381"/>
      <c r="AL7381"/>
      <c r="AM7381"/>
      <c r="AN7381"/>
      <c r="AO7381"/>
      <c r="AP7381"/>
      <c r="AQ7381"/>
      <c r="AR7381"/>
      <c r="AS7381"/>
      <c r="AT7381"/>
      <c r="AU7381"/>
      <c r="AV7381"/>
      <c r="AW7381"/>
      <c r="AX7381"/>
      <c r="AY7381"/>
      <c r="AZ7381"/>
      <c r="BA7381"/>
      <c r="BB7381"/>
      <c r="BC7381"/>
      <c r="BD7381"/>
      <c r="BE7381"/>
      <c r="BF7381"/>
      <c r="BG7381"/>
      <c r="BH7381"/>
      <c r="BI7381"/>
      <c r="BJ7381"/>
      <c r="BK7381"/>
      <c r="BL7381"/>
      <c r="BM7381"/>
      <c r="BN7381"/>
      <c r="BO7381"/>
      <c r="BP7381"/>
      <c r="BQ7381"/>
      <c r="BR7381"/>
      <c r="BS7381"/>
      <c r="BT7381"/>
      <c r="BU7381"/>
      <c r="BV7381"/>
      <c r="BW7381"/>
      <c r="BX7381"/>
      <c r="BY7381"/>
      <c r="BZ7381"/>
      <c r="CA7381"/>
      <c r="CB7381"/>
      <c r="CC7381"/>
      <c r="CD7381"/>
      <c r="CE7381"/>
      <c r="CF7381"/>
      <c r="CG7381"/>
      <c r="CH7381"/>
      <c r="CI7381"/>
      <c r="CJ7381"/>
      <c r="CK7381"/>
      <c r="CL7381"/>
      <c r="CM7381"/>
      <c r="CN7381"/>
      <c r="CO7381"/>
      <c r="CP7381"/>
      <c r="CQ7381"/>
      <c r="CR7381"/>
      <c r="CS7381"/>
      <c r="CT7381"/>
      <c r="CU7381"/>
      <c r="CV7381"/>
    </row>
    <row r="7382" spans="10:100" x14ac:dyDescent="0.25">
      <c r="J7382"/>
      <c r="K7382"/>
      <c r="L7382"/>
      <c r="M7382"/>
      <c r="N7382"/>
      <c r="O7382"/>
      <c r="P7382"/>
      <c r="Q7382"/>
      <c r="R7382"/>
      <c r="S7382"/>
      <c r="T7382"/>
      <c r="U7382"/>
      <c r="V7382"/>
      <c r="W7382"/>
      <c r="X7382"/>
      <c r="Y7382"/>
      <c r="Z7382"/>
      <c r="AA7382"/>
      <c r="AB7382"/>
      <c r="AC7382"/>
      <c r="AD7382"/>
      <c r="AE7382"/>
      <c r="AF7382"/>
      <c r="AG7382"/>
      <c r="AH7382"/>
      <c r="AI7382"/>
      <c r="AJ7382"/>
      <c r="AK7382"/>
      <c r="AL7382"/>
      <c r="AM7382"/>
      <c r="AN7382"/>
      <c r="AO7382"/>
      <c r="AP7382"/>
      <c r="AQ7382"/>
      <c r="AR7382"/>
      <c r="AS7382"/>
      <c r="AT7382"/>
      <c r="AU7382"/>
      <c r="AV7382"/>
      <c r="AW7382"/>
      <c r="AX7382"/>
      <c r="AY7382"/>
      <c r="AZ7382"/>
      <c r="BA7382"/>
      <c r="BB7382"/>
      <c r="BC7382"/>
      <c r="BD7382"/>
      <c r="BE7382"/>
      <c r="BF7382"/>
      <c r="BG7382"/>
      <c r="BH7382"/>
      <c r="BI7382"/>
      <c r="BJ7382"/>
      <c r="BK7382"/>
      <c r="BL7382"/>
      <c r="BM7382"/>
      <c r="BN7382"/>
      <c r="BO7382"/>
      <c r="BP7382"/>
      <c r="BQ7382"/>
      <c r="BR7382"/>
      <c r="BS7382"/>
      <c r="BT7382"/>
      <c r="BU7382"/>
      <c r="BV7382"/>
      <c r="BW7382"/>
      <c r="BX7382"/>
      <c r="BY7382"/>
      <c r="BZ7382"/>
      <c r="CA7382"/>
      <c r="CB7382"/>
      <c r="CC7382"/>
      <c r="CD7382"/>
      <c r="CE7382"/>
      <c r="CF7382"/>
      <c r="CG7382"/>
      <c r="CH7382"/>
      <c r="CI7382"/>
      <c r="CJ7382"/>
      <c r="CK7382"/>
      <c r="CL7382"/>
      <c r="CM7382"/>
      <c r="CN7382"/>
      <c r="CO7382"/>
      <c r="CP7382"/>
      <c r="CQ7382"/>
      <c r="CR7382"/>
      <c r="CS7382"/>
      <c r="CT7382"/>
      <c r="CU7382"/>
      <c r="CV7382"/>
    </row>
    <row r="7383" spans="10:100" x14ac:dyDescent="0.25">
      <c r="J7383"/>
      <c r="K7383"/>
      <c r="L7383"/>
      <c r="M7383"/>
      <c r="N7383"/>
      <c r="O7383"/>
      <c r="P7383"/>
      <c r="Q7383"/>
      <c r="R7383"/>
      <c r="S7383"/>
      <c r="T7383"/>
      <c r="U7383"/>
      <c r="V7383"/>
      <c r="W7383"/>
      <c r="X7383"/>
      <c r="Y7383"/>
      <c r="Z7383"/>
      <c r="AA7383"/>
      <c r="AB7383"/>
      <c r="AC7383"/>
      <c r="AD7383"/>
      <c r="AE7383"/>
      <c r="AF7383"/>
      <c r="AG7383"/>
      <c r="AH7383"/>
      <c r="AI7383"/>
      <c r="AJ7383"/>
      <c r="AK7383"/>
      <c r="AL7383"/>
      <c r="AM7383"/>
      <c r="AN7383"/>
      <c r="AO7383"/>
      <c r="AP7383"/>
      <c r="AQ7383"/>
      <c r="AR7383"/>
      <c r="AS7383"/>
      <c r="AT7383"/>
      <c r="AU7383"/>
      <c r="AV7383"/>
      <c r="AW7383"/>
      <c r="AX7383"/>
      <c r="AY7383"/>
      <c r="AZ7383"/>
      <c r="BA7383"/>
      <c r="BB7383"/>
      <c r="BC7383"/>
      <c r="BD7383"/>
      <c r="BE7383"/>
      <c r="BF7383"/>
      <c r="BG7383"/>
      <c r="BH7383"/>
      <c r="BI7383"/>
      <c r="BJ7383"/>
      <c r="BK7383"/>
      <c r="BL7383"/>
      <c r="BM7383"/>
      <c r="BN7383"/>
      <c r="BO7383"/>
      <c r="BP7383"/>
      <c r="BQ7383"/>
      <c r="BR7383"/>
      <c r="BS7383"/>
      <c r="BT7383"/>
      <c r="BU7383"/>
      <c r="BV7383"/>
      <c r="BW7383"/>
      <c r="BX7383"/>
      <c r="BY7383"/>
      <c r="BZ7383"/>
      <c r="CA7383"/>
      <c r="CB7383"/>
      <c r="CC7383"/>
      <c r="CD7383"/>
      <c r="CE7383"/>
      <c r="CF7383"/>
      <c r="CG7383"/>
      <c r="CH7383"/>
      <c r="CI7383"/>
      <c r="CJ7383"/>
      <c r="CK7383"/>
      <c r="CL7383"/>
      <c r="CM7383"/>
      <c r="CN7383"/>
      <c r="CO7383"/>
      <c r="CP7383"/>
      <c r="CQ7383"/>
      <c r="CR7383"/>
      <c r="CS7383"/>
      <c r="CT7383"/>
      <c r="CU7383"/>
      <c r="CV7383"/>
    </row>
    <row r="7384" spans="10:100" x14ac:dyDescent="0.25">
      <c r="J7384"/>
      <c r="K7384"/>
      <c r="L7384"/>
      <c r="M7384"/>
      <c r="N7384"/>
      <c r="O7384"/>
      <c r="P7384"/>
      <c r="Q7384"/>
      <c r="R7384"/>
      <c r="S7384"/>
      <c r="T7384"/>
      <c r="U7384"/>
      <c r="V7384"/>
      <c r="W7384"/>
      <c r="X7384"/>
      <c r="Y7384"/>
      <c r="Z7384"/>
      <c r="AA7384"/>
      <c r="AB7384"/>
      <c r="AC7384"/>
      <c r="AD7384"/>
      <c r="AE7384"/>
      <c r="AF7384"/>
      <c r="AG7384"/>
      <c r="AH7384"/>
      <c r="AI7384"/>
      <c r="AJ7384"/>
      <c r="AK7384"/>
      <c r="AL7384"/>
      <c r="AM7384"/>
      <c r="AN7384"/>
      <c r="AO7384"/>
      <c r="AP7384"/>
      <c r="AQ7384"/>
      <c r="AR7384"/>
      <c r="AS7384"/>
      <c r="AT7384"/>
      <c r="AU7384"/>
      <c r="AV7384"/>
      <c r="AW7384"/>
      <c r="AX7384"/>
      <c r="AY7384"/>
      <c r="AZ7384"/>
      <c r="BA7384"/>
      <c r="BB7384"/>
      <c r="BC7384"/>
      <c r="BD7384"/>
      <c r="BE7384"/>
      <c r="BF7384"/>
      <c r="BG7384"/>
      <c r="BH7384"/>
      <c r="BI7384"/>
      <c r="BJ7384"/>
      <c r="BK7384"/>
      <c r="BL7384"/>
      <c r="BM7384"/>
      <c r="BN7384"/>
      <c r="BO7384"/>
      <c r="BP7384"/>
      <c r="BQ7384"/>
      <c r="BR7384"/>
      <c r="BS7384"/>
      <c r="BT7384"/>
      <c r="BU7384"/>
      <c r="BV7384"/>
      <c r="BW7384"/>
      <c r="BX7384"/>
      <c r="BY7384"/>
      <c r="BZ7384"/>
      <c r="CA7384"/>
      <c r="CB7384"/>
      <c r="CC7384"/>
      <c r="CD7384"/>
      <c r="CE7384"/>
      <c r="CF7384"/>
      <c r="CG7384"/>
      <c r="CH7384"/>
      <c r="CI7384"/>
      <c r="CJ7384"/>
      <c r="CK7384"/>
      <c r="CL7384"/>
      <c r="CM7384"/>
      <c r="CN7384"/>
      <c r="CO7384"/>
      <c r="CP7384"/>
      <c r="CQ7384"/>
      <c r="CR7384"/>
      <c r="CS7384"/>
      <c r="CT7384"/>
      <c r="CU7384"/>
      <c r="CV7384"/>
    </row>
    <row r="7385" spans="10:100" x14ac:dyDescent="0.25">
      <c r="J7385"/>
      <c r="K7385"/>
      <c r="L7385"/>
      <c r="M7385"/>
      <c r="N7385"/>
      <c r="O7385"/>
      <c r="P7385"/>
      <c r="Q7385"/>
      <c r="R7385"/>
      <c r="S7385"/>
      <c r="T7385"/>
      <c r="U7385"/>
      <c r="V7385"/>
      <c r="W7385"/>
      <c r="X7385"/>
      <c r="Y7385"/>
      <c r="Z7385"/>
      <c r="AA7385"/>
      <c r="AB7385"/>
      <c r="AC7385"/>
      <c r="AD7385"/>
      <c r="AE7385"/>
      <c r="AF7385"/>
      <c r="AG7385"/>
      <c r="AH7385"/>
      <c r="AI7385"/>
      <c r="AJ7385"/>
      <c r="AK7385"/>
      <c r="AL7385"/>
      <c r="AM7385"/>
      <c r="AN7385"/>
      <c r="AO7385"/>
      <c r="AP7385"/>
      <c r="AQ7385"/>
      <c r="AR7385"/>
      <c r="AS7385"/>
      <c r="AT7385"/>
      <c r="AU7385"/>
      <c r="AV7385"/>
      <c r="AW7385"/>
      <c r="AX7385"/>
      <c r="AY7385"/>
      <c r="AZ7385"/>
      <c r="BA7385"/>
      <c r="BB7385"/>
      <c r="BC7385"/>
      <c r="BD7385"/>
      <c r="BE7385"/>
      <c r="BF7385"/>
      <c r="BG7385"/>
      <c r="BH7385"/>
      <c r="BI7385"/>
      <c r="BJ7385"/>
      <c r="BK7385"/>
      <c r="BL7385"/>
      <c r="BM7385"/>
      <c r="BN7385"/>
      <c r="BO7385"/>
      <c r="BP7385"/>
      <c r="BQ7385"/>
      <c r="BR7385"/>
      <c r="BS7385"/>
      <c r="BT7385"/>
      <c r="BU7385"/>
      <c r="BV7385"/>
      <c r="BW7385"/>
      <c r="BX7385"/>
      <c r="BY7385"/>
      <c r="BZ7385"/>
      <c r="CA7385"/>
      <c r="CB7385"/>
      <c r="CC7385"/>
      <c r="CD7385"/>
      <c r="CE7385"/>
      <c r="CF7385"/>
      <c r="CG7385"/>
      <c r="CH7385"/>
      <c r="CI7385"/>
      <c r="CJ7385"/>
      <c r="CK7385"/>
      <c r="CL7385"/>
      <c r="CM7385"/>
      <c r="CN7385"/>
      <c r="CO7385"/>
      <c r="CP7385"/>
      <c r="CQ7385"/>
      <c r="CR7385"/>
      <c r="CS7385"/>
      <c r="CT7385"/>
      <c r="CU7385"/>
      <c r="CV7385"/>
    </row>
    <row r="7386" spans="10:100" x14ac:dyDescent="0.25">
      <c r="J7386"/>
      <c r="K7386"/>
      <c r="L7386"/>
      <c r="M7386"/>
      <c r="N7386"/>
      <c r="O7386"/>
      <c r="P7386"/>
      <c r="Q7386"/>
      <c r="R7386"/>
      <c r="S7386"/>
      <c r="T7386"/>
      <c r="U7386"/>
      <c r="V7386"/>
      <c r="W7386"/>
      <c r="X7386"/>
      <c r="Y7386"/>
      <c r="Z7386"/>
      <c r="AA7386"/>
      <c r="AB7386"/>
      <c r="AC7386"/>
      <c r="AD7386"/>
      <c r="AE7386"/>
      <c r="AF7386"/>
      <c r="AG7386"/>
      <c r="AH7386"/>
      <c r="AI7386"/>
      <c r="AJ7386"/>
      <c r="AK7386"/>
      <c r="AL7386"/>
      <c r="AM7386"/>
      <c r="AN7386"/>
      <c r="AO7386"/>
      <c r="AP7386"/>
      <c r="AQ7386"/>
      <c r="AR7386"/>
      <c r="AS7386"/>
      <c r="AT7386"/>
      <c r="AU7386"/>
      <c r="AV7386"/>
      <c r="AW7386"/>
      <c r="AX7386"/>
      <c r="AY7386"/>
      <c r="AZ7386"/>
      <c r="BA7386"/>
      <c r="BB7386"/>
      <c r="BC7386"/>
      <c r="BD7386"/>
      <c r="BE7386"/>
      <c r="BF7386"/>
      <c r="BG7386"/>
      <c r="BH7386"/>
      <c r="BI7386"/>
      <c r="BJ7386"/>
      <c r="BK7386"/>
      <c r="BL7386"/>
      <c r="BM7386"/>
      <c r="BN7386"/>
      <c r="BO7386"/>
      <c r="BP7386"/>
      <c r="BQ7386"/>
      <c r="BR7386"/>
      <c r="BS7386"/>
      <c r="BT7386"/>
      <c r="BU7386"/>
      <c r="BV7386"/>
      <c r="BW7386"/>
      <c r="BX7386"/>
      <c r="BY7386"/>
      <c r="BZ7386"/>
      <c r="CA7386"/>
      <c r="CB7386"/>
      <c r="CC7386"/>
      <c r="CD7386"/>
      <c r="CE7386"/>
      <c r="CF7386"/>
      <c r="CG7386"/>
      <c r="CH7386"/>
      <c r="CI7386"/>
      <c r="CJ7386"/>
      <c r="CK7386"/>
      <c r="CL7386"/>
      <c r="CM7386"/>
      <c r="CN7386"/>
      <c r="CO7386"/>
      <c r="CP7386"/>
      <c r="CQ7386"/>
      <c r="CR7386"/>
      <c r="CS7386"/>
      <c r="CT7386"/>
      <c r="CU7386"/>
      <c r="CV7386"/>
    </row>
    <row r="7387" spans="10:100" x14ac:dyDescent="0.25">
      <c r="J7387"/>
      <c r="K7387"/>
      <c r="L7387"/>
      <c r="M7387"/>
      <c r="N7387"/>
      <c r="O7387"/>
      <c r="P7387"/>
      <c r="Q7387"/>
      <c r="R7387"/>
      <c r="S7387"/>
      <c r="T7387"/>
      <c r="U7387"/>
      <c r="V7387"/>
      <c r="W7387"/>
      <c r="X7387"/>
      <c r="Y7387"/>
      <c r="Z7387"/>
      <c r="AA7387"/>
      <c r="AB7387"/>
      <c r="AC7387"/>
      <c r="AD7387"/>
      <c r="AE7387"/>
      <c r="AF7387"/>
      <c r="AG7387"/>
      <c r="AH7387"/>
      <c r="AI7387"/>
      <c r="AJ7387"/>
      <c r="AK7387"/>
      <c r="AL7387"/>
      <c r="AM7387"/>
      <c r="AN7387"/>
      <c r="AO7387"/>
      <c r="AP7387"/>
      <c r="AQ7387"/>
      <c r="AR7387"/>
      <c r="AS7387"/>
      <c r="AT7387"/>
      <c r="AU7387"/>
      <c r="AV7387"/>
      <c r="AW7387"/>
      <c r="AX7387"/>
      <c r="AY7387"/>
      <c r="AZ7387"/>
      <c r="BA7387"/>
      <c r="BB7387"/>
      <c r="BC7387"/>
      <c r="BD7387"/>
      <c r="BE7387"/>
      <c r="BF7387"/>
      <c r="BG7387"/>
      <c r="BH7387"/>
      <c r="BI7387"/>
      <c r="BJ7387"/>
      <c r="BK7387"/>
      <c r="BL7387"/>
      <c r="BM7387"/>
      <c r="BN7387"/>
      <c r="BO7387"/>
      <c r="BP7387"/>
      <c r="BQ7387"/>
      <c r="BR7387"/>
      <c r="BS7387"/>
      <c r="BT7387"/>
      <c r="BU7387"/>
      <c r="BV7387"/>
      <c r="BW7387"/>
      <c r="BX7387"/>
      <c r="BY7387"/>
      <c r="BZ7387"/>
      <c r="CA7387"/>
      <c r="CB7387"/>
      <c r="CC7387"/>
      <c r="CD7387"/>
      <c r="CE7387"/>
      <c r="CF7387"/>
      <c r="CG7387"/>
      <c r="CH7387"/>
      <c r="CI7387"/>
      <c r="CJ7387"/>
      <c r="CK7387"/>
      <c r="CL7387"/>
      <c r="CM7387"/>
      <c r="CN7387"/>
      <c r="CO7387"/>
      <c r="CP7387"/>
      <c r="CQ7387"/>
      <c r="CR7387"/>
      <c r="CS7387"/>
      <c r="CT7387"/>
      <c r="CU7387"/>
      <c r="CV7387"/>
    </row>
    <row r="7388" spans="10:100" x14ac:dyDescent="0.25">
      <c r="J7388"/>
      <c r="K7388"/>
      <c r="L7388"/>
      <c r="M7388"/>
      <c r="N7388"/>
      <c r="O7388"/>
      <c r="P7388"/>
      <c r="Q7388"/>
      <c r="R7388"/>
      <c r="S7388"/>
      <c r="T7388"/>
      <c r="U7388"/>
      <c r="V7388"/>
      <c r="W7388"/>
      <c r="X7388"/>
      <c r="Y7388"/>
      <c r="Z7388"/>
      <c r="AA7388"/>
      <c r="AB7388"/>
      <c r="AC7388"/>
      <c r="AD7388"/>
      <c r="AE7388"/>
      <c r="AF7388"/>
      <c r="AG7388"/>
      <c r="AH7388"/>
      <c r="AI7388"/>
      <c r="AJ7388"/>
      <c r="AK7388"/>
      <c r="AL7388"/>
      <c r="AM7388"/>
      <c r="AN7388"/>
      <c r="AO7388"/>
      <c r="AP7388"/>
      <c r="AQ7388"/>
      <c r="AR7388"/>
      <c r="AS7388"/>
      <c r="AT7388"/>
      <c r="AU7388"/>
      <c r="AV7388"/>
      <c r="AW7388"/>
      <c r="AX7388"/>
      <c r="AY7388"/>
      <c r="AZ7388"/>
      <c r="BA7388"/>
      <c r="BB7388"/>
      <c r="BC7388"/>
      <c r="BD7388"/>
      <c r="BE7388"/>
      <c r="BF7388"/>
      <c r="BG7388"/>
      <c r="BH7388"/>
      <c r="BI7388"/>
      <c r="BJ7388"/>
      <c r="BK7388"/>
      <c r="BL7388"/>
      <c r="BM7388"/>
      <c r="BN7388"/>
      <c r="BO7388"/>
      <c r="BP7388"/>
      <c r="BQ7388"/>
      <c r="BR7388"/>
      <c r="BS7388"/>
      <c r="BT7388"/>
      <c r="BU7388"/>
      <c r="BV7388"/>
      <c r="BW7388"/>
      <c r="BX7388"/>
      <c r="BY7388"/>
      <c r="BZ7388"/>
      <c r="CA7388"/>
      <c r="CB7388"/>
      <c r="CC7388"/>
      <c r="CD7388"/>
      <c r="CE7388"/>
      <c r="CF7388"/>
      <c r="CG7388"/>
      <c r="CH7388"/>
      <c r="CI7388"/>
      <c r="CJ7388"/>
      <c r="CK7388"/>
      <c r="CL7388"/>
      <c r="CM7388"/>
      <c r="CN7388"/>
      <c r="CO7388"/>
      <c r="CP7388"/>
      <c r="CQ7388"/>
      <c r="CR7388"/>
      <c r="CS7388"/>
      <c r="CT7388"/>
      <c r="CU7388"/>
      <c r="CV7388"/>
    </row>
    <row r="7389" spans="10:100" x14ac:dyDescent="0.25">
      <c r="J7389"/>
      <c r="K7389"/>
      <c r="L7389"/>
      <c r="M7389"/>
      <c r="N7389"/>
      <c r="O7389"/>
      <c r="P7389"/>
      <c r="Q7389"/>
      <c r="R7389"/>
      <c r="S7389"/>
      <c r="T7389"/>
      <c r="U7389"/>
      <c r="V7389"/>
      <c r="W7389"/>
      <c r="X7389"/>
      <c r="Y7389"/>
      <c r="Z7389"/>
      <c r="AA7389"/>
      <c r="AB7389"/>
      <c r="AC7389"/>
      <c r="AD7389"/>
      <c r="AE7389"/>
      <c r="AF7389"/>
      <c r="AG7389"/>
      <c r="AH7389"/>
      <c r="AI7389"/>
      <c r="AJ7389"/>
      <c r="AK7389"/>
      <c r="AL7389"/>
      <c r="AM7389"/>
      <c r="AN7389"/>
      <c r="AO7389"/>
      <c r="AP7389"/>
      <c r="AQ7389"/>
      <c r="AR7389"/>
      <c r="AS7389"/>
      <c r="AT7389"/>
      <c r="AU7389"/>
      <c r="AV7389"/>
      <c r="AW7389"/>
      <c r="AX7389"/>
      <c r="AY7389"/>
      <c r="AZ7389"/>
      <c r="BA7389"/>
      <c r="BB7389"/>
      <c r="BC7389"/>
      <c r="BD7389"/>
      <c r="BE7389"/>
      <c r="BF7389"/>
      <c r="BG7389"/>
      <c r="BH7389"/>
      <c r="BI7389"/>
      <c r="BJ7389"/>
      <c r="BK7389"/>
      <c r="BL7389"/>
      <c r="BM7389"/>
      <c r="BN7389"/>
      <c r="BO7389"/>
      <c r="BP7389"/>
      <c r="BQ7389"/>
      <c r="BR7389"/>
      <c r="BS7389"/>
      <c r="BT7389"/>
      <c r="BU7389"/>
      <c r="BV7389"/>
      <c r="BW7389"/>
      <c r="BX7389"/>
      <c r="BY7389"/>
      <c r="BZ7389"/>
      <c r="CA7389"/>
      <c r="CB7389"/>
      <c r="CC7389"/>
      <c r="CD7389"/>
      <c r="CE7389"/>
      <c r="CF7389"/>
      <c r="CG7389"/>
      <c r="CH7389"/>
      <c r="CI7389"/>
      <c r="CJ7389"/>
      <c r="CK7389"/>
      <c r="CL7389"/>
      <c r="CM7389"/>
      <c r="CN7389"/>
      <c r="CO7389"/>
      <c r="CP7389"/>
      <c r="CQ7389"/>
      <c r="CR7389"/>
      <c r="CS7389"/>
      <c r="CT7389"/>
      <c r="CU7389"/>
      <c r="CV7389"/>
    </row>
    <row r="7390" spans="10:100" x14ac:dyDescent="0.25">
      <c r="J7390"/>
      <c r="K7390"/>
      <c r="L7390"/>
      <c r="M7390"/>
      <c r="N7390"/>
      <c r="O7390"/>
      <c r="P7390"/>
      <c r="Q7390"/>
      <c r="R7390"/>
      <c r="S7390"/>
      <c r="T7390"/>
      <c r="U7390"/>
      <c r="V7390"/>
      <c r="W7390"/>
      <c r="X7390"/>
      <c r="Y7390"/>
      <c r="Z7390"/>
      <c r="AA7390"/>
      <c r="AB7390"/>
      <c r="AC7390"/>
      <c r="AD7390"/>
      <c r="AE7390"/>
      <c r="AF7390"/>
      <c r="AG7390"/>
      <c r="AH7390"/>
      <c r="AI7390"/>
      <c r="AJ7390"/>
      <c r="AK7390"/>
      <c r="AL7390"/>
      <c r="AM7390"/>
      <c r="AN7390"/>
      <c r="AO7390"/>
      <c r="AP7390"/>
      <c r="AQ7390"/>
      <c r="AR7390"/>
      <c r="AS7390"/>
      <c r="AT7390"/>
      <c r="AU7390"/>
      <c r="AV7390"/>
      <c r="AW7390"/>
      <c r="AX7390"/>
      <c r="AY7390"/>
      <c r="AZ7390"/>
      <c r="BA7390"/>
      <c r="BB7390"/>
      <c r="BC7390"/>
      <c r="BD7390"/>
      <c r="BE7390"/>
      <c r="BF7390"/>
      <c r="BG7390"/>
      <c r="BH7390"/>
      <c r="BI7390"/>
      <c r="BJ7390"/>
      <c r="BK7390"/>
      <c r="BL7390"/>
      <c r="BM7390"/>
      <c r="BN7390"/>
      <c r="BO7390"/>
      <c r="BP7390"/>
      <c r="BQ7390"/>
      <c r="BR7390"/>
      <c r="BS7390"/>
      <c r="BT7390"/>
      <c r="BU7390"/>
      <c r="BV7390"/>
      <c r="BW7390"/>
      <c r="BX7390"/>
      <c r="BY7390"/>
      <c r="BZ7390"/>
      <c r="CA7390"/>
      <c r="CB7390"/>
      <c r="CC7390"/>
      <c r="CD7390"/>
      <c r="CE7390"/>
      <c r="CF7390"/>
      <c r="CG7390"/>
      <c r="CH7390"/>
      <c r="CI7390"/>
      <c r="CJ7390"/>
      <c r="CK7390"/>
      <c r="CL7390"/>
      <c r="CM7390"/>
      <c r="CN7390"/>
      <c r="CO7390"/>
      <c r="CP7390"/>
      <c r="CQ7390"/>
      <c r="CR7390"/>
      <c r="CS7390"/>
      <c r="CT7390"/>
      <c r="CU7390"/>
      <c r="CV7390"/>
    </row>
    <row r="7391" spans="10:100" x14ac:dyDescent="0.25">
      <c r="J7391"/>
      <c r="K7391"/>
      <c r="L7391"/>
      <c r="M7391"/>
      <c r="N7391"/>
      <c r="O7391"/>
      <c r="P7391"/>
      <c r="Q7391"/>
      <c r="R7391"/>
      <c r="S7391"/>
      <c r="T7391"/>
      <c r="U7391"/>
      <c r="V7391"/>
      <c r="W7391"/>
      <c r="X7391"/>
      <c r="Y7391"/>
      <c r="Z7391"/>
      <c r="AA7391"/>
      <c r="AB7391"/>
      <c r="AC7391"/>
      <c r="AD7391"/>
      <c r="AE7391"/>
      <c r="AF7391"/>
      <c r="AG7391"/>
      <c r="AH7391"/>
      <c r="AI7391"/>
      <c r="AJ7391"/>
      <c r="AK7391"/>
      <c r="AL7391"/>
      <c r="AM7391"/>
      <c r="AN7391"/>
      <c r="AO7391"/>
      <c r="AP7391"/>
      <c r="AQ7391"/>
      <c r="AR7391"/>
      <c r="AS7391"/>
      <c r="AT7391"/>
      <c r="AU7391"/>
      <c r="AV7391"/>
      <c r="AW7391"/>
      <c r="AX7391"/>
      <c r="AY7391"/>
      <c r="AZ7391"/>
      <c r="BA7391"/>
      <c r="BB7391"/>
      <c r="BC7391"/>
      <c r="BD7391"/>
      <c r="BE7391"/>
      <c r="BF7391"/>
      <c r="BG7391"/>
      <c r="BH7391"/>
      <c r="BI7391"/>
      <c r="BJ7391"/>
      <c r="BK7391"/>
      <c r="BL7391"/>
      <c r="BM7391"/>
      <c r="BN7391"/>
      <c r="BO7391"/>
      <c r="BP7391"/>
      <c r="BQ7391"/>
      <c r="BR7391"/>
      <c r="BS7391"/>
      <c r="BT7391"/>
      <c r="BU7391"/>
      <c r="BV7391"/>
      <c r="BW7391"/>
      <c r="BX7391"/>
      <c r="BY7391"/>
      <c r="BZ7391"/>
      <c r="CA7391"/>
      <c r="CB7391"/>
      <c r="CC7391"/>
      <c r="CD7391"/>
      <c r="CE7391"/>
      <c r="CF7391"/>
      <c r="CG7391"/>
      <c r="CH7391"/>
      <c r="CI7391"/>
      <c r="CJ7391"/>
      <c r="CK7391"/>
      <c r="CL7391"/>
      <c r="CM7391"/>
      <c r="CN7391"/>
      <c r="CO7391"/>
      <c r="CP7391"/>
      <c r="CQ7391"/>
      <c r="CR7391"/>
      <c r="CS7391"/>
      <c r="CT7391"/>
      <c r="CU7391"/>
      <c r="CV7391"/>
    </row>
    <row r="7392" spans="10:100" x14ac:dyDescent="0.25">
      <c r="J7392"/>
      <c r="K7392"/>
      <c r="L7392"/>
      <c r="M7392"/>
      <c r="N7392"/>
      <c r="O7392"/>
      <c r="P7392"/>
      <c r="Q7392"/>
      <c r="R7392"/>
      <c r="S7392"/>
      <c r="T7392"/>
      <c r="U7392"/>
      <c r="V7392"/>
      <c r="W7392"/>
      <c r="X7392"/>
      <c r="Y7392"/>
      <c r="Z7392"/>
      <c r="AA7392"/>
      <c r="AB7392"/>
      <c r="AC7392"/>
      <c r="AD7392"/>
      <c r="AE7392"/>
      <c r="AF7392"/>
      <c r="AG7392"/>
      <c r="AH7392"/>
      <c r="AI7392"/>
      <c r="AJ7392"/>
      <c r="AK7392"/>
      <c r="AL7392"/>
      <c r="AM7392"/>
      <c r="AN7392"/>
      <c r="AO7392"/>
      <c r="AP7392"/>
      <c r="AQ7392"/>
      <c r="AR7392"/>
      <c r="AS7392"/>
      <c r="AT7392"/>
      <c r="AU7392"/>
      <c r="AV7392"/>
      <c r="AW7392"/>
      <c r="AX7392"/>
      <c r="AY7392"/>
      <c r="AZ7392"/>
      <c r="BA7392"/>
      <c r="BB7392"/>
      <c r="BC7392"/>
      <c r="BD7392"/>
      <c r="BE7392"/>
      <c r="BF7392"/>
      <c r="BG7392"/>
      <c r="BH7392"/>
      <c r="BI7392"/>
      <c r="BJ7392"/>
      <c r="BK7392"/>
      <c r="BL7392"/>
      <c r="BM7392"/>
      <c r="BN7392"/>
      <c r="BO7392"/>
      <c r="BP7392"/>
      <c r="BQ7392"/>
      <c r="BR7392"/>
      <c r="BS7392"/>
      <c r="BT7392"/>
      <c r="BU7392"/>
      <c r="BV7392"/>
      <c r="BW7392"/>
      <c r="BX7392"/>
      <c r="BY7392"/>
      <c r="BZ7392"/>
      <c r="CA7392"/>
      <c r="CB7392"/>
      <c r="CC7392"/>
      <c r="CD7392"/>
      <c r="CE7392"/>
      <c r="CF7392"/>
      <c r="CG7392"/>
      <c r="CH7392"/>
      <c r="CI7392"/>
      <c r="CJ7392"/>
      <c r="CK7392"/>
      <c r="CL7392"/>
      <c r="CM7392"/>
      <c r="CN7392"/>
      <c r="CO7392"/>
      <c r="CP7392"/>
      <c r="CQ7392"/>
      <c r="CR7392"/>
      <c r="CS7392"/>
      <c r="CT7392"/>
      <c r="CU7392"/>
      <c r="CV7392"/>
    </row>
    <row r="7393" spans="10:100" x14ac:dyDescent="0.25">
      <c r="J7393"/>
      <c r="K7393"/>
      <c r="L7393"/>
      <c r="M7393"/>
      <c r="N7393"/>
      <c r="O7393"/>
      <c r="P7393"/>
      <c r="Q7393"/>
      <c r="R7393"/>
      <c r="S7393"/>
      <c r="T7393"/>
      <c r="U7393"/>
      <c r="V7393"/>
      <c r="W7393"/>
      <c r="X7393"/>
      <c r="Y7393"/>
      <c r="Z7393"/>
      <c r="AA7393"/>
      <c r="AB7393"/>
      <c r="AC7393"/>
      <c r="AD7393"/>
      <c r="AE7393"/>
      <c r="AF7393"/>
      <c r="AG7393"/>
      <c r="AH7393"/>
      <c r="AI7393"/>
      <c r="AJ7393"/>
      <c r="AK7393"/>
      <c r="AL7393"/>
      <c r="AM7393"/>
      <c r="AN7393"/>
      <c r="AO7393"/>
      <c r="AP7393"/>
      <c r="AQ7393"/>
      <c r="AR7393"/>
      <c r="AS7393"/>
      <c r="AT7393"/>
      <c r="AU7393"/>
      <c r="AV7393"/>
      <c r="AW7393"/>
      <c r="AX7393"/>
      <c r="AY7393"/>
      <c r="AZ7393"/>
      <c r="BA7393"/>
      <c r="BB7393"/>
      <c r="BC7393"/>
      <c r="BD7393"/>
      <c r="BE7393"/>
      <c r="BF7393"/>
      <c r="BG7393"/>
      <c r="BH7393"/>
      <c r="BI7393"/>
      <c r="BJ7393"/>
      <c r="BK7393"/>
      <c r="BL7393"/>
      <c r="BM7393"/>
      <c r="BN7393"/>
      <c r="BO7393"/>
      <c r="BP7393"/>
      <c r="BQ7393"/>
      <c r="BR7393"/>
      <c r="BS7393"/>
      <c r="BT7393"/>
      <c r="BU7393"/>
      <c r="BV7393"/>
      <c r="BW7393"/>
      <c r="BX7393"/>
      <c r="BY7393"/>
      <c r="BZ7393"/>
      <c r="CA7393"/>
      <c r="CB7393"/>
      <c r="CC7393"/>
      <c r="CD7393"/>
      <c r="CE7393"/>
      <c r="CF7393"/>
      <c r="CG7393"/>
      <c r="CH7393"/>
      <c r="CI7393"/>
      <c r="CJ7393"/>
      <c r="CK7393"/>
      <c r="CL7393"/>
      <c r="CM7393"/>
      <c r="CN7393"/>
      <c r="CO7393"/>
      <c r="CP7393"/>
      <c r="CQ7393"/>
      <c r="CR7393"/>
      <c r="CS7393"/>
      <c r="CT7393"/>
      <c r="CU7393"/>
      <c r="CV7393"/>
    </row>
    <row r="7394" spans="10:100" x14ac:dyDescent="0.25">
      <c r="J7394"/>
      <c r="K7394"/>
      <c r="L7394"/>
      <c r="M7394"/>
      <c r="N7394"/>
      <c r="O7394"/>
      <c r="P7394"/>
      <c r="Q7394"/>
      <c r="R7394"/>
      <c r="S7394"/>
      <c r="T7394"/>
      <c r="U7394"/>
      <c r="V7394"/>
      <c r="W7394"/>
      <c r="X7394"/>
      <c r="Y7394"/>
      <c r="Z7394"/>
      <c r="AA7394"/>
      <c r="AB7394"/>
      <c r="AC7394"/>
      <c r="AD7394"/>
      <c r="AE7394"/>
      <c r="AF7394"/>
      <c r="AG7394"/>
      <c r="AH7394"/>
      <c r="AI7394"/>
      <c r="AJ7394"/>
      <c r="AK7394"/>
      <c r="AL7394"/>
      <c r="AM7394"/>
      <c r="AN7394"/>
      <c r="AO7394"/>
      <c r="AP7394"/>
      <c r="AQ7394"/>
      <c r="AR7394"/>
      <c r="AS7394"/>
      <c r="AT7394"/>
      <c r="AU7394"/>
      <c r="AV7394"/>
      <c r="AW7394"/>
      <c r="AX7394"/>
      <c r="AY7394"/>
      <c r="AZ7394"/>
      <c r="BA7394"/>
      <c r="BB7394"/>
      <c r="BC7394"/>
      <c r="BD7394"/>
      <c r="BE7394"/>
      <c r="BF7394"/>
      <c r="BG7394"/>
      <c r="BH7394"/>
      <c r="BI7394"/>
      <c r="BJ7394"/>
      <c r="BK7394"/>
      <c r="BL7394"/>
      <c r="BM7394"/>
      <c r="BN7394"/>
      <c r="BO7394"/>
      <c r="BP7394"/>
      <c r="BQ7394"/>
      <c r="BR7394"/>
      <c r="BS7394"/>
      <c r="BT7394"/>
      <c r="BU7394"/>
      <c r="BV7394"/>
      <c r="BW7394"/>
      <c r="BX7394"/>
      <c r="BY7394"/>
      <c r="BZ7394"/>
      <c r="CA7394"/>
      <c r="CB7394"/>
      <c r="CC7394"/>
      <c r="CD7394"/>
      <c r="CE7394"/>
      <c r="CF7394"/>
      <c r="CG7394"/>
      <c r="CH7394"/>
      <c r="CI7394"/>
      <c r="CJ7394"/>
      <c r="CK7394"/>
      <c r="CL7394"/>
      <c r="CM7394"/>
      <c r="CN7394"/>
      <c r="CO7394"/>
      <c r="CP7394"/>
      <c r="CQ7394"/>
      <c r="CR7394"/>
      <c r="CS7394"/>
      <c r="CT7394"/>
      <c r="CU7394"/>
      <c r="CV7394"/>
    </row>
    <row r="7395" spans="10:100" x14ac:dyDescent="0.25">
      <c r="J7395"/>
      <c r="K7395"/>
      <c r="L7395"/>
      <c r="M7395"/>
      <c r="N7395"/>
      <c r="O7395"/>
      <c r="P7395"/>
      <c r="Q7395"/>
      <c r="R7395"/>
      <c r="S7395"/>
      <c r="T7395"/>
      <c r="U7395"/>
      <c r="V7395"/>
      <c r="W7395"/>
      <c r="X7395"/>
      <c r="Y7395"/>
      <c r="Z7395"/>
      <c r="AA7395"/>
      <c r="AB7395"/>
      <c r="AC7395"/>
      <c r="AD7395"/>
      <c r="AE7395"/>
      <c r="AF7395"/>
      <c r="AG7395"/>
      <c r="AH7395"/>
      <c r="AI7395"/>
      <c r="AJ7395"/>
      <c r="AK7395"/>
      <c r="AL7395"/>
      <c r="AM7395"/>
      <c r="AN7395"/>
      <c r="AO7395"/>
      <c r="AP7395"/>
      <c r="AQ7395"/>
      <c r="AR7395"/>
      <c r="AS7395"/>
      <c r="AT7395"/>
      <c r="AU7395"/>
      <c r="AV7395"/>
      <c r="AW7395"/>
      <c r="AX7395"/>
      <c r="AY7395"/>
      <c r="AZ7395"/>
      <c r="BA7395"/>
      <c r="BB7395"/>
      <c r="BC7395"/>
      <c r="BD7395"/>
      <c r="BE7395"/>
      <c r="BF7395"/>
      <c r="BG7395"/>
      <c r="BH7395"/>
      <c r="BI7395"/>
      <c r="BJ7395"/>
      <c r="BK7395"/>
      <c r="BL7395"/>
      <c r="BM7395"/>
      <c r="BN7395"/>
      <c r="BO7395"/>
      <c r="BP7395"/>
      <c r="BQ7395"/>
      <c r="BR7395"/>
      <c r="BS7395"/>
      <c r="BT7395"/>
      <c r="BU7395"/>
      <c r="BV7395"/>
      <c r="BW7395"/>
      <c r="BX7395"/>
      <c r="BY7395"/>
      <c r="BZ7395"/>
      <c r="CA7395"/>
      <c r="CB7395"/>
      <c r="CC7395"/>
      <c r="CD7395"/>
      <c r="CE7395"/>
      <c r="CF7395"/>
      <c r="CG7395"/>
      <c r="CH7395"/>
      <c r="CI7395"/>
      <c r="CJ7395"/>
      <c r="CK7395"/>
      <c r="CL7395"/>
      <c r="CM7395"/>
      <c r="CN7395"/>
      <c r="CO7395"/>
      <c r="CP7395"/>
      <c r="CQ7395"/>
      <c r="CR7395"/>
      <c r="CS7395"/>
      <c r="CT7395"/>
      <c r="CU7395"/>
      <c r="CV7395"/>
    </row>
    <row r="7396" spans="10:100" x14ac:dyDescent="0.25">
      <c r="J7396"/>
      <c r="K7396"/>
      <c r="L7396"/>
      <c r="M7396"/>
      <c r="N7396"/>
      <c r="O7396"/>
      <c r="P7396"/>
      <c r="Q7396"/>
      <c r="R7396"/>
      <c r="S7396"/>
      <c r="T7396"/>
      <c r="U7396"/>
      <c r="V7396"/>
      <c r="W7396"/>
      <c r="X7396"/>
      <c r="Y7396"/>
      <c r="Z7396"/>
      <c r="AA7396"/>
      <c r="AB7396"/>
      <c r="AC7396"/>
      <c r="AD7396"/>
      <c r="AE7396"/>
      <c r="AF7396"/>
      <c r="AG7396"/>
      <c r="AH7396"/>
      <c r="AI7396"/>
      <c r="AJ7396"/>
      <c r="AK7396"/>
      <c r="AL7396"/>
      <c r="AM7396"/>
      <c r="AN7396"/>
      <c r="AO7396"/>
      <c r="AP7396"/>
      <c r="AQ7396"/>
      <c r="AR7396"/>
      <c r="AS7396"/>
      <c r="AT7396"/>
      <c r="AU7396"/>
      <c r="AV7396"/>
      <c r="AW7396"/>
      <c r="AX7396"/>
      <c r="AY7396"/>
      <c r="AZ7396"/>
      <c r="BA7396"/>
      <c r="BB7396"/>
      <c r="BC7396"/>
      <c r="BD7396"/>
      <c r="BE7396"/>
      <c r="BF7396"/>
      <c r="BG7396"/>
      <c r="BH7396"/>
      <c r="BI7396"/>
      <c r="BJ7396"/>
      <c r="BK7396"/>
      <c r="BL7396"/>
      <c r="BM7396"/>
      <c r="BN7396"/>
      <c r="BO7396"/>
      <c r="BP7396"/>
      <c r="BQ7396"/>
      <c r="BR7396"/>
      <c r="BS7396"/>
      <c r="BT7396"/>
      <c r="BU7396"/>
      <c r="BV7396"/>
      <c r="BW7396"/>
      <c r="BX7396"/>
      <c r="BY7396"/>
      <c r="BZ7396"/>
      <c r="CA7396"/>
      <c r="CB7396"/>
      <c r="CC7396"/>
      <c r="CD7396"/>
      <c r="CE7396"/>
      <c r="CF7396"/>
      <c r="CG7396"/>
      <c r="CH7396"/>
      <c r="CI7396"/>
      <c r="CJ7396"/>
      <c r="CK7396"/>
      <c r="CL7396"/>
      <c r="CM7396"/>
      <c r="CN7396"/>
      <c r="CO7396"/>
      <c r="CP7396"/>
      <c r="CQ7396"/>
      <c r="CR7396"/>
      <c r="CS7396"/>
      <c r="CT7396"/>
      <c r="CU7396"/>
      <c r="CV7396"/>
    </row>
    <row r="7397" spans="10:100" x14ac:dyDescent="0.25">
      <c r="J7397"/>
      <c r="K7397"/>
      <c r="L7397"/>
      <c r="M7397"/>
      <c r="N7397"/>
      <c r="O7397"/>
      <c r="P7397"/>
      <c r="Q7397"/>
      <c r="R7397"/>
      <c r="S7397"/>
      <c r="T7397"/>
      <c r="U7397"/>
      <c r="V7397"/>
      <c r="W7397"/>
      <c r="X7397"/>
      <c r="Y7397"/>
      <c r="Z7397"/>
      <c r="AA7397"/>
      <c r="AB7397"/>
      <c r="AC7397"/>
      <c r="AD7397"/>
      <c r="AE7397"/>
      <c r="AF7397"/>
      <c r="AG7397"/>
      <c r="AH7397"/>
      <c r="AI7397"/>
      <c r="AJ7397"/>
      <c r="AK7397"/>
      <c r="AL7397"/>
      <c r="AM7397"/>
      <c r="AN7397"/>
      <c r="AO7397"/>
      <c r="AP7397"/>
      <c r="AQ7397"/>
      <c r="AR7397"/>
      <c r="AS7397"/>
      <c r="AT7397"/>
      <c r="AU7397"/>
      <c r="AV7397"/>
      <c r="AW7397"/>
      <c r="AX7397"/>
      <c r="AY7397"/>
      <c r="AZ7397"/>
      <c r="BA7397"/>
      <c r="BB7397"/>
      <c r="BC7397"/>
      <c r="BD7397"/>
      <c r="BE7397"/>
      <c r="BF7397"/>
      <c r="BG7397"/>
      <c r="BH7397"/>
      <c r="BI7397"/>
      <c r="BJ7397"/>
      <c r="BK7397"/>
      <c r="BL7397"/>
      <c r="BM7397"/>
      <c r="BN7397"/>
      <c r="BO7397"/>
      <c r="BP7397"/>
      <c r="BQ7397"/>
      <c r="BR7397"/>
      <c r="BS7397"/>
      <c r="BT7397"/>
      <c r="BU7397"/>
      <c r="BV7397"/>
      <c r="BW7397"/>
      <c r="BX7397"/>
      <c r="BY7397"/>
      <c r="BZ7397"/>
      <c r="CA7397"/>
      <c r="CB7397"/>
      <c r="CC7397"/>
      <c r="CD7397"/>
      <c r="CE7397"/>
      <c r="CF7397"/>
      <c r="CG7397"/>
      <c r="CH7397"/>
      <c r="CI7397"/>
      <c r="CJ7397"/>
      <c r="CK7397"/>
      <c r="CL7397"/>
      <c r="CM7397"/>
      <c r="CN7397"/>
      <c r="CO7397"/>
      <c r="CP7397"/>
      <c r="CQ7397"/>
      <c r="CR7397"/>
      <c r="CS7397"/>
      <c r="CT7397"/>
      <c r="CU7397"/>
      <c r="CV7397"/>
    </row>
    <row r="7398" spans="10:100" x14ac:dyDescent="0.25">
      <c r="J7398"/>
      <c r="K7398"/>
      <c r="L7398"/>
      <c r="M7398"/>
      <c r="N7398"/>
      <c r="O7398"/>
      <c r="P7398"/>
      <c r="Q7398"/>
      <c r="R7398"/>
      <c r="S7398"/>
      <c r="T7398"/>
      <c r="U7398"/>
      <c r="V7398"/>
      <c r="W7398"/>
      <c r="X7398"/>
      <c r="Y7398"/>
      <c r="Z7398"/>
      <c r="AA7398"/>
      <c r="AB7398"/>
      <c r="AC7398"/>
      <c r="AD7398"/>
      <c r="AE7398"/>
      <c r="AF7398"/>
      <c r="AG7398"/>
      <c r="AH7398"/>
      <c r="AI7398"/>
      <c r="AJ7398"/>
      <c r="AK7398"/>
      <c r="AL7398"/>
      <c r="AM7398"/>
      <c r="AN7398"/>
      <c r="AO7398"/>
      <c r="AP7398"/>
      <c r="AQ7398"/>
      <c r="AR7398"/>
      <c r="AS7398"/>
      <c r="AT7398"/>
      <c r="AU7398"/>
      <c r="AV7398"/>
      <c r="AW7398"/>
      <c r="AX7398"/>
      <c r="AY7398"/>
      <c r="AZ7398"/>
      <c r="BA7398"/>
      <c r="BB7398"/>
      <c r="BC7398"/>
      <c r="BD7398"/>
      <c r="BE7398"/>
      <c r="BF7398"/>
      <c r="BG7398"/>
      <c r="BH7398"/>
      <c r="BI7398"/>
      <c r="BJ7398"/>
      <c r="BK7398"/>
      <c r="BL7398"/>
      <c r="BM7398"/>
      <c r="BN7398"/>
      <c r="BO7398"/>
      <c r="BP7398"/>
      <c r="BQ7398"/>
      <c r="BR7398"/>
      <c r="BS7398"/>
      <c r="BT7398"/>
      <c r="BU7398"/>
      <c r="BV7398"/>
      <c r="BW7398"/>
      <c r="BX7398"/>
      <c r="BY7398"/>
      <c r="BZ7398"/>
      <c r="CA7398"/>
      <c r="CB7398"/>
      <c r="CC7398"/>
      <c r="CD7398"/>
      <c r="CE7398"/>
      <c r="CF7398"/>
      <c r="CG7398"/>
      <c r="CH7398"/>
      <c r="CI7398"/>
      <c r="CJ7398"/>
      <c r="CK7398"/>
      <c r="CL7398"/>
      <c r="CM7398"/>
      <c r="CN7398"/>
      <c r="CO7398"/>
      <c r="CP7398"/>
      <c r="CQ7398"/>
      <c r="CR7398"/>
      <c r="CS7398"/>
      <c r="CT7398"/>
      <c r="CU7398"/>
      <c r="CV7398"/>
    </row>
    <row r="7399" spans="10:100" x14ac:dyDescent="0.25">
      <c r="J7399"/>
      <c r="K7399"/>
      <c r="L7399"/>
      <c r="M7399"/>
      <c r="N7399"/>
      <c r="O7399"/>
      <c r="P7399"/>
      <c r="Q7399"/>
      <c r="R7399"/>
      <c r="S7399"/>
      <c r="T7399"/>
      <c r="U7399"/>
      <c r="V7399"/>
      <c r="W7399"/>
      <c r="X7399"/>
      <c r="Y7399"/>
      <c r="Z7399"/>
      <c r="AA7399"/>
      <c r="AB7399"/>
      <c r="AC7399"/>
      <c r="AD7399"/>
      <c r="AE7399"/>
      <c r="AF7399"/>
      <c r="AG7399"/>
      <c r="AH7399"/>
      <c r="AI7399"/>
      <c r="AJ7399"/>
      <c r="AK7399"/>
      <c r="AL7399"/>
      <c r="AM7399"/>
      <c r="AN7399"/>
      <c r="AO7399"/>
      <c r="AP7399"/>
      <c r="AQ7399"/>
      <c r="AR7399"/>
      <c r="AS7399"/>
      <c r="AT7399"/>
      <c r="AU7399"/>
      <c r="AV7399"/>
      <c r="AW7399"/>
      <c r="AX7399"/>
      <c r="AY7399"/>
      <c r="AZ7399"/>
      <c r="BA7399"/>
      <c r="BB7399"/>
      <c r="BC7399"/>
      <c r="BD7399"/>
      <c r="BE7399"/>
      <c r="BF7399"/>
      <c r="BG7399"/>
      <c r="BH7399"/>
      <c r="BI7399"/>
      <c r="BJ7399"/>
      <c r="BK7399"/>
      <c r="BL7399"/>
      <c r="BM7399"/>
      <c r="BN7399"/>
      <c r="BO7399"/>
      <c r="BP7399"/>
      <c r="BQ7399"/>
      <c r="BR7399"/>
      <c r="BS7399"/>
      <c r="BT7399"/>
      <c r="BU7399"/>
      <c r="BV7399"/>
      <c r="BW7399"/>
      <c r="BX7399"/>
      <c r="BY7399"/>
      <c r="BZ7399"/>
      <c r="CA7399"/>
      <c r="CB7399"/>
      <c r="CC7399"/>
      <c r="CD7399"/>
      <c r="CE7399"/>
      <c r="CF7399"/>
      <c r="CG7399"/>
      <c r="CH7399"/>
      <c r="CI7399"/>
      <c r="CJ7399"/>
      <c r="CK7399"/>
      <c r="CL7399"/>
      <c r="CM7399"/>
      <c r="CN7399"/>
      <c r="CO7399"/>
      <c r="CP7399"/>
      <c r="CQ7399"/>
      <c r="CR7399"/>
      <c r="CS7399"/>
      <c r="CT7399"/>
      <c r="CU7399"/>
      <c r="CV7399"/>
    </row>
    <row r="7400" spans="10:100" x14ac:dyDescent="0.25">
      <c r="J7400"/>
      <c r="K7400"/>
      <c r="L7400"/>
      <c r="M7400"/>
      <c r="N7400"/>
      <c r="O7400"/>
      <c r="P7400"/>
      <c r="Q7400"/>
      <c r="R7400"/>
      <c r="S7400"/>
      <c r="T7400"/>
      <c r="U7400"/>
      <c r="V7400"/>
      <c r="W7400"/>
      <c r="X7400"/>
      <c r="Y7400"/>
      <c r="Z7400"/>
      <c r="AA7400"/>
      <c r="AB7400"/>
      <c r="AC7400"/>
      <c r="AD7400"/>
      <c r="AE7400"/>
      <c r="AF7400"/>
      <c r="AG7400"/>
      <c r="AH7400"/>
      <c r="AI7400"/>
      <c r="AJ7400"/>
      <c r="AK7400"/>
      <c r="AL7400"/>
      <c r="AM7400"/>
      <c r="AN7400"/>
      <c r="AO7400"/>
      <c r="AP7400"/>
      <c r="AQ7400"/>
      <c r="AR7400"/>
      <c r="AS7400"/>
      <c r="AT7400"/>
      <c r="AU7400"/>
      <c r="AV7400"/>
      <c r="AW7400"/>
      <c r="AX7400"/>
      <c r="AY7400"/>
      <c r="AZ7400"/>
      <c r="BA7400"/>
      <c r="BB7400"/>
      <c r="BC7400"/>
      <c r="BD7400"/>
      <c r="BE7400"/>
      <c r="BF7400"/>
      <c r="BG7400"/>
      <c r="BH7400"/>
      <c r="BI7400"/>
      <c r="BJ7400"/>
      <c r="BK7400"/>
      <c r="BL7400"/>
      <c r="BM7400"/>
      <c r="BN7400"/>
      <c r="BO7400"/>
      <c r="BP7400"/>
      <c r="BQ7400"/>
      <c r="BR7400"/>
      <c r="BS7400"/>
      <c r="BT7400"/>
      <c r="BU7400"/>
      <c r="BV7400"/>
      <c r="BW7400"/>
      <c r="BX7400"/>
      <c r="BY7400"/>
      <c r="BZ7400"/>
      <c r="CA7400"/>
      <c r="CB7400"/>
      <c r="CC7400"/>
      <c r="CD7400"/>
      <c r="CE7400"/>
      <c r="CF7400"/>
      <c r="CG7400"/>
      <c r="CH7400"/>
      <c r="CI7400"/>
      <c r="CJ7400"/>
      <c r="CK7400"/>
      <c r="CL7400"/>
      <c r="CM7400"/>
      <c r="CN7400"/>
      <c r="CO7400"/>
      <c r="CP7400"/>
      <c r="CQ7400"/>
      <c r="CR7400"/>
      <c r="CS7400"/>
      <c r="CT7400"/>
      <c r="CU7400"/>
      <c r="CV7400"/>
    </row>
    <row r="7401" spans="10:100" x14ac:dyDescent="0.25">
      <c r="J7401"/>
      <c r="K7401"/>
      <c r="L7401"/>
      <c r="M7401"/>
      <c r="N7401"/>
      <c r="O7401"/>
      <c r="P7401"/>
      <c r="Q7401"/>
      <c r="R7401"/>
      <c r="S7401"/>
      <c r="T7401"/>
      <c r="U7401"/>
      <c r="V7401"/>
      <c r="W7401"/>
      <c r="X7401"/>
      <c r="Y7401"/>
      <c r="Z7401"/>
      <c r="AA7401"/>
      <c r="AB7401"/>
      <c r="AC7401"/>
      <c r="AD7401"/>
      <c r="AE7401"/>
      <c r="AF7401"/>
      <c r="AG7401"/>
      <c r="AH7401"/>
      <c r="AI7401"/>
      <c r="AJ7401"/>
      <c r="AK7401"/>
      <c r="AL7401"/>
      <c r="AM7401"/>
      <c r="AN7401"/>
      <c r="AO7401"/>
      <c r="AP7401"/>
      <c r="AQ7401"/>
      <c r="AR7401"/>
      <c r="AS7401"/>
      <c r="AT7401"/>
      <c r="AU7401"/>
      <c r="AV7401"/>
      <c r="AW7401"/>
      <c r="AX7401"/>
      <c r="AY7401"/>
      <c r="AZ7401"/>
      <c r="BA7401"/>
      <c r="BB7401"/>
      <c r="BC7401"/>
      <c r="BD7401"/>
      <c r="BE7401"/>
      <c r="BF7401"/>
      <c r="BG7401"/>
      <c r="BH7401"/>
      <c r="BI7401"/>
      <c r="BJ7401"/>
      <c r="BK7401"/>
      <c r="BL7401"/>
      <c r="BM7401"/>
      <c r="BN7401"/>
      <c r="BO7401"/>
      <c r="BP7401"/>
      <c r="BQ7401"/>
      <c r="BR7401"/>
      <c r="BS7401"/>
      <c r="BT7401"/>
      <c r="BU7401"/>
      <c r="BV7401"/>
      <c r="BW7401"/>
      <c r="BX7401"/>
      <c r="BY7401"/>
      <c r="BZ7401"/>
      <c r="CA7401"/>
      <c r="CB7401"/>
      <c r="CC7401"/>
      <c r="CD7401"/>
      <c r="CE7401"/>
      <c r="CF7401"/>
      <c r="CG7401"/>
      <c r="CH7401"/>
      <c r="CI7401"/>
      <c r="CJ7401"/>
      <c r="CK7401"/>
      <c r="CL7401"/>
      <c r="CM7401"/>
      <c r="CN7401"/>
      <c r="CO7401"/>
      <c r="CP7401"/>
      <c r="CQ7401"/>
      <c r="CR7401"/>
      <c r="CS7401"/>
      <c r="CT7401"/>
      <c r="CU7401"/>
      <c r="CV7401"/>
    </row>
    <row r="7402" spans="10:100" x14ac:dyDescent="0.25">
      <c r="J7402"/>
      <c r="K7402"/>
      <c r="L7402"/>
      <c r="M7402"/>
      <c r="N7402"/>
      <c r="O7402"/>
      <c r="P7402"/>
      <c r="Q7402"/>
      <c r="R7402"/>
      <c r="S7402"/>
      <c r="T7402"/>
      <c r="U7402"/>
      <c r="V7402"/>
      <c r="W7402"/>
      <c r="X7402"/>
      <c r="Y7402"/>
      <c r="Z7402"/>
      <c r="AA7402"/>
      <c r="AB7402"/>
      <c r="AC7402"/>
      <c r="AD7402"/>
      <c r="AE7402"/>
      <c r="AF7402"/>
      <c r="AG7402"/>
      <c r="AH7402"/>
      <c r="AI7402"/>
      <c r="AJ7402"/>
      <c r="AK7402"/>
      <c r="AL7402"/>
      <c r="AM7402"/>
      <c r="AN7402"/>
      <c r="AO7402"/>
      <c r="AP7402"/>
      <c r="AQ7402"/>
      <c r="AR7402"/>
      <c r="AS7402"/>
      <c r="AT7402"/>
      <c r="AU7402"/>
      <c r="AV7402"/>
      <c r="AW7402"/>
      <c r="AX7402"/>
      <c r="AY7402"/>
      <c r="AZ7402"/>
      <c r="BA7402"/>
      <c r="BB7402"/>
      <c r="BC7402"/>
      <c r="BD7402"/>
      <c r="BE7402"/>
      <c r="BF7402"/>
      <c r="BG7402"/>
      <c r="BH7402"/>
      <c r="BI7402"/>
      <c r="BJ7402"/>
      <c r="BK7402"/>
      <c r="BL7402"/>
      <c r="BM7402"/>
      <c r="BN7402"/>
      <c r="BO7402"/>
      <c r="BP7402"/>
      <c r="BQ7402"/>
      <c r="BR7402"/>
      <c r="BS7402"/>
      <c r="BT7402"/>
      <c r="BU7402"/>
      <c r="BV7402"/>
      <c r="BW7402"/>
      <c r="BX7402"/>
      <c r="BY7402"/>
      <c r="BZ7402"/>
      <c r="CA7402"/>
      <c r="CB7402"/>
      <c r="CC7402"/>
      <c r="CD7402"/>
      <c r="CE7402"/>
      <c r="CF7402"/>
      <c r="CG7402"/>
      <c r="CH7402"/>
      <c r="CI7402"/>
      <c r="CJ7402"/>
      <c r="CK7402"/>
      <c r="CL7402"/>
      <c r="CM7402"/>
      <c r="CN7402"/>
      <c r="CO7402"/>
      <c r="CP7402"/>
      <c r="CQ7402"/>
      <c r="CR7402"/>
      <c r="CS7402"/>
      <c r="CT7402"/>
      <c r="CU7402"/>
      <c r="CV7402"/>
    </row>
    <row r="7403" spans="10:100" x14ac:dyDescent="0.25">
      <c r="J7403"/>
      <c r="K7403"/>
      <c r="L7403"/>
      <c r="M7403"/>
      <c r="N7403"/>
      <c r="O7403"/>
      <c r="P7403"/>
      <c r="Q7403"/>
      <c r="R7403"/>
      <c r="S7403"/>
      <c r="T7403"/>
      <c r="U7403"/>
      <c r="V7403"/>
      <c r="W7403"/>
      <c r="X7403"/>
      <c r="Y7403"/>
      <c r="Z7403"/>
      <c r="AA7403"/>
      <c r="AB7403"/>
      <c r="AC7403"/>
      <c r="AD7403"/>
      <c r="AE7403"/>
      <c r="AF7403"/>
      <c r="AG7403"/>
      <c r="AH7403"/>
      <c r="AI7403"/>
      <c r="AJ7403"/>
      <c r="AK7403"/>
      <c r="AL7403"/>
      <c r="AM7403"/>
      <c r="AN7403"/>
      <c r="AO7403"/>
      <c r="AP7403"/>
      <c r="AQ7403"/>
      <c r="AR7403"/>
      <c r="AS7403"/>
      <c r="AT7403"/>
      <c r="AU7403"/>
      <c r="AV7403"/>
      <c r="AW7403"/>
      <c r="AX7403"/>
      <c r="AY7403"/>
      <c r="AZ7403"/>
      <c r="BA7403"/>
      <c r="BB7403"/>
      <c r="BC7403"/>
      <c r="BD7403"/>
      <c r="BE7403"/>
      <c r="BF7403"/>
      <c r="BG7403"/>
      <c r="BH7403"/>
      <c r="BI7403"/>
      <c r="BJ7403"/>
      <c r="BK7403"/>
      <c r="BL7403"/>
      <c r="BM7403"/>
      <c r="BN7403"/>
      <c r="BO7403"/>
      <c r="BP7403"/>
      <c r="BQ7403"/>
      <c r="BR7403"/>
      <c r="BS7403"/>
      <c r="BT7403"/>
      <c r="BU7403"/>
      <c r="BV7403"/>
      <c r="BW7403"/>
      <c r="BX7403"/>
      <c r="BY7403"/>
      <c r="BZ7403"/>
      <c r="CA7403"/>
      <c r="CB7403"/>
      <c r="CC7403"/>
      <c r="CD7403"/>
      <c r="CE7403"/>
      <c r="CF7403"/>
      <c r="CG7403"/>
      <c r="CH7403"/>
      <c r="CI7403"/>
      <c r="CJ7403"/>
      <c r="CK7403"/>
      <c r="CL7403"/>
      <c r="CM7403"/>
      <c r="CN7403"/>
      <c r="CO7403"/>
      <c r="CP7403"/>
      <c r="CQ7403"/>
      <c r="CR7403"/>
      <c r="CS7403"/>
      <c r="CT7403"/>
      <c r="CU7403"/>
      <c r="CV7403"/>
    </row>
    <row r="7404" spans="10:100" x14ac:dyDescent="0.25">
      <c r="J7404"/>
      <c r="K7404"/>
      <c r="L7404"/>
      <c r="M7404"/>
      <c r="N7404"/>
      <c r="O7404"/>
      <c r="P7404"/>
      <c r="Q7404"/>
      <c r="R7404"/>
      <c r="S7404"/>
      <c r="T7404"/>
      <c r="U7404"/>
      <c r="V7404"/>
      <c r="W7404"/>
      <c r="X7404"/>
      <c r="Y7404"/>
      <c r="Z7404"/>
      <c r="AA7404"/>
      <c r="AB7404"/>
      <c r="AC7404"/>
      <c r="AD7404"/>
      <c r="AE7404"/>
      <c r="AF7404"/>
      <c r="AG7404"/>
      <c r="AH7404"/>
      <c r="AI7404"/>
      <c r="AJ7404"/>
      <c r="AK7404"/>
      <c r="AL7404"/>
      <c r="AM7404"/>
      <c r="AN7404"/>
      <c r="AO7404"/>
      <c r="AP7404"/>
      <c r="AQ7404"/>
      <c r="AR7404"/>
      <c r="AS7404"/>
      <c r="AT7404"/>
      <c r="AU7404"/>
      <c r="AV7404"/>
      <c r="AW7404"/>
      <c r="AX7404"/>
      <c r="AY7404"/>
      <c r="AZ7404"/>
      <c r="BA7404"/>
      <c r="BB7404"/>
      <c r="BC7404"/>
      <c r="BD7404"/>
      <c r="BE7404"/>
      <c r="BF7404"/>
      <c r="BG7404"/>
      <c r="BH7404"/>
      <c r="BI7404"/>
      <c r="BJ7404"/>
      <c r="BK7404"/>
      <c r="BL7404"/>
      <c r="BM7404"/>
      <c r="BN7404"/>
      <c r="BO7404"/>
      <c r="BP7404"/>
      <c r="BQ7404"/>
      <c r="BR7404"/>
      <c r="BS7404"/>
      <c r="BT7404"/>
      <c r="BU7404"/>
      <c r="BV7404"/>
      <c r="BW7404"/>
      <c r="BX7404"/>
      <c r="BY7404"/>
      <c r="BZ7404"/>
      <c r="CA7404"/>
      <c r="CB7404"/>
      <c r="CC7404"/>
      <c r="CD7404"/>
      <c r="CE7404"/>
      <c r="CF7404"/>
      <c r="CG7404"/>
      <c r="CH7404"/>
      <c r="CI7404"/>
      <c r="CJ7404"/>
      <c r="CK7404"/>
      <c r="CL7404"/>
      <c r="CM7404"/>
      <c r="CN7404"/>
      <c r="CO7404"/>
      <c r="CP7404"/>
      <c r="CQ7404"/>
      <c r="CR7404"/>
      <c r="CS7404"/>
      <c r="CT7404"/>
      <c r="CU7404"/>
      <c r="CV7404"/>
    </row>
    <row r="7405" spans="10:100" x14ac:dyDescent="0.25">
      <c r="J7405"/>
      <c r="K7405"/>
      <c r="L7405"/>
      <c r="M7405"/>
      <c r="N7405"/>
      <c r="O7405"/>
      <c r="P7405"/>
      <c r="Q7405"/>
      <c r="R7405"/>
      <c r="S7405"/>
      <c r="T7405"/>
      <c r="U7405"/>
      <c r="V7405"/>
      <c r="W7405"/>
      <c r="X7405"/>
      <c r="Y7405"/>
      <c r="Z7405"/>
      <c r="AA7405"/>
      <c r="AB7405"/>
      <c r="AC7405"/>
      <c r="AD7405"/>
      <c r="AE7405"/>
      <c r="AF7405"/>
      <c r="AG7405"/>
      <c r="AH7405"/>
      <c r="AI7405"/>
      <c r="AJ7405"/>
      <c r="AK7405"/>
      <c r="AL7405"/>
      <c r="AM7405"/>
      <c r="AN7405"/>
      <c r="AO7405"/>
      <c r="AP7405"/>
      <c r="AQ7405"/>
      <c r="AR7405"/>
      <c r="AS7405"/>
      <c r="AT7405"/>
      <c r="AU7405"/>
      <c r="AV7405"/>
      <c r="AW7405"/>
      <c r="AX7405"/>
      <c r="AY7405"/>
      <c r="AZ7405"/>
      <c r="BA7405"/>
      <c r="BB7405"/>
      <c r="BC7405"/>
      <c r="BD7405"/>
      <c r="BE7405"/>
      <c r="BF7405"/>
      <c r="BG7405"/>
      <c r="BH7405"/>
      <c r="BI7405"/>
      <c r="BJ7405"/>
      <c r="BK7405"/>
      <c r="BL7405"/>
      <c r="BM7405"/>
      <c r="BN7405"/>
      <c r="BO7405"/>
      <c r="BP7405"/>
      <c r="BQ7405"/>
      <c r="BR7405"/>
      <c r="BS7405"/>
      <c r="BT7405"/>
      <c r="BU7405"/>
      <c r="BV7405"/>
      <c r="BW7405"/>
      <c r="BX7405"/>
      <c r="BY7405"/>
      <c r="BZ7405"/>
      <c r="CA7405"/>
      <c r="CB7405"/>
      <c r="CC7405"/>
      <c r="CD7405"/>
      <c r="CE7405"/>
      <c r="CF7405"/>
      <c r="CG7405"/>
      <c r="CH7405"/>
      <c r="CI7405"/>
      <c r="CJ7405"/>
      <c r="CK7405"/>
      <c r="CL7405"/>
      <c r="CM7405"/>
      <c r="CN7405"/>
      <c r="CO7405"/>
      <c r="CP7405"/>
      <c r="CQ7405"/>
      <c r="CR7405"/>
      <c r="CS7405"/>
      <c r="CT7405"/>
      <c r="CU7405"/>
      <c r="CV7405"/>
    </row>
    <row r="7406" spans="10:100" x14ac:dyDescent="0.25">
      <c r="J7406"/>
      <c r="K7406"/>
      <c r="L7406"/>
      <c r="M7406"/>
      <c r="N7406"/>
      <c r="O7406"/>
      <c r="P7406"/>
      <c r="Q7406"/>
      <c r="R7406"/>
      <c r="S7406"/>
      <c r="T7406"/>
      <c r="U7406"/>
      <c r="V7406"/>
      <c r="W7406"/>
      <c r="X7406"/>
      <c r="Y7406"/>
      <c r="Z7406"/>
      <c r="AA7406"/>
      <c r="AB7406"/>
      <c r="AC7406"/>
      <c r="AD7406"/>
      <c r="AE7406"/>
      <c r="AF7406"/>
      <c r="AG7406"/>
      <c r="AH7406"/>
      <c r="AI7406"/>
      <c r="AJ7406"/>
      <c r="AK7406"/>
      <c r="AL7406"/>
      <c r="AM7406"/>
      <c r="AN7406"/>
      <c r="AO7406"/>
      <c r="AP7406"/>
      <c r="AQ7406"/>
      <c r="AR7406"/>
      <c r="AS7406"/>
      <c r="AT7406"/>
      <c r="AU7406"/>
      <c r="AV7406"/>
      <c r="AW7406"/>
      <c r="AX7406"/>
      <c r="AY7406"/>
      <c r="AZ7406"/>
      <c r="BA7406"/>
      <c r="BB7406"/>
      <c r="BC7406"/>
      <c r="BD7406"/>
      <c r="BE7406"/>
      <c r="BF7406"/>
      <c r="BG7406"/>
      <c r="BH7406"/>
      <c r="BI7406"/>
      <c r="BJ7406"/>
      <c r="BK7406"/>
      <c r="BL7406"/>
      <c r="BM7406"/>
      <c r="BN7406"/>
      <c r="BO7406"/>
      <c r="BP7406"/>
      <c r="BQ7406"/>
      <c r="BR7406"/>
      <c r="BS7406"/>
      <c r="BT7406"/>
      <c r="BU7406"/>
      <c r="BV7406"/>
      <c r="BW7406"/>
      <c r="BX7406"/>
      <c r="BY7406"/>
      <c r="BZ7406"/>
      <c r="CA7406"/>
      <c r="CB7406"/>
      <c r="CC7406"/>
      <c r="CD7406"/>
      <c r="CE7406"/>
      <c r="CF7406"/>
      <c r="CG7406"/>
      <c r="CH7406"/>
      <c r="CI7406"/>
      <c r="CJ7406"/>
      <c r="CK7406"/>
      <c r="CL7406"/>
      <c r="CM7406"/>
      <c r="CN7406"/>
      <c r="CO7406"/>
      <c r="CP7406"/>
      <c r="CQ7406"/>
      <c r="CR7406"/>
      <c r="CS7406"/>
      <c r="CT7406"/>
      <c r="CU7406"/>
      <c r="CV7406"/>
    </row>
    <row r="7407" spans="10:100" x14ac:dyDescent="0.25">
      <c r="J7407"/>
      <c r="K7407"/>
      <c r="L7407"/>
      <c r="M7407"/>
      <c r="N7407"/>
      <c r="O7407"/>
      <c r="P7407"/>
      <c r="Q7407"/>
      <c r="R7407"/>
      <c r="S7407"/>
      <c r="T7407"/>
      <c r="U7407"/>
      <c r="V7407"/>
      <c r="W7407"/>
      <c r="X7407"/>
      <c r="Y7407"/>
      <c r="Z7407"/>
      <c r="AA7407"/>
      <c r="AB7407"/>
      <c r="AC7407"/>
      <c r="AD7407"/>
      <c r="AE7407"/>
      <c r="AF7407"/>
      <c r="AG7407"/>
      <c r="AH7407"/>
      <c r="AI7407"/>
      <c r="AJ7407"/>
      <c r="AK7407"/>
      <c r="AL7407"/>
      <c r="AM7407"/>
      <c r="AN7407"/>
      <c r="AO7407"/>
      <c r="AP7407"/>
      <c r="AQ7407"/>
      <c r="AR7407"/>
      <c r="AS7407"/>
      <c r="AT7407"/>
      <c r="AU7407"/>
      <c r="AV7407"/>
      <c r="AW7407"/>
      <c r="AX7407"/>
      <c r="AY7407"/>
      <c r="AZ7407"/>
      <c r="BA7407"/>
      <c r="BB7407"/>
      <c r="BC7407"/>
      <c r="BD7407"/>
      <c r="BE7407"/>
      <c r="BF7407"/>
      <c r="BG7407"/>
      <c r="BH7407"/>
      <c r="BI7407"/>
      <c r="BJ7407"/>
      <c r="BK7407"/>
      <c r="BL7407"/>
      <c r="BM7407"/>
      <c r="BN7407"/>
      <c r="BO7407"/>
      <c r="BP7407"/>
      <c r="BQ7407"/>
      <c r="BR7407"/>
      <c r="BS7407"/>
      <c r="BT7407"/>
      <c r="BU7407"/>
      <c r="BV7407"/>
      <c r="BW7407"/>
      <c r="BX7407"/>
      <c r="BY7407"/>
      <c r="BZ7407"/>
      <c r="CA7407"/>
      <c r="CB7407"/>
      <c r="CC7407"/>
      <c r="CD7407"/>
      <c r="CE7407"/>
      <c r="CF7407"/>
      <c r="CG7407"/>
      <c r="CH7407"/>
      <c r="CI7407"/>
      <c r="CJ7407"/>
      <c r="CK7407"/>
      <c r="CL7407"/>
      <c r="CM7407"/>
      <c r="CN7407"/>
      <c r="CO7407"/>
      <c r="CP7407"/>
      <c r="CQ7407"/>
      <c r="CR7407"/>
      <c r="CS7407"/>
      <c r="CT7407"/>
      <c r="CU7407"/>
      <c r="CV7407"/>
    </row>
    <row r="7408" spans="10:100" x14ac:dyDescent="0.25">
      <c r="J7408"/>
      <c r="K7408"/>
      <c r="L7408"/>
      <c r="M7408"/>
      <c r="N7408"/>
      <c r="O7408"/>
      <c r="P7408"/>
      <c r="Q7408"/>
      <c r="R7408"/>
      <c r="S7408"/>
      <c r="T7408"/>
      <c r="U7408"/>
      <c r="V7408"/>
      <c r="W7408"/>
      <c r="X7408"/>
      <c r="Y7408"/>
      <c r="Z7408"/>
      <c r="AA7408"/>
      <c r="AB7408"/>
      <c r="AC7408"/>
      <c r="AD7408"/>
      <c r="AE7408"/>
      <c r="AF7408"/>
      <c r="AG7408"/>
      <c r="AH7408"/>
      <c r="AI7408"/>
      <c r="AJ7408"/>
      <c r="AK7408"/>
      <c r="AL7408"/>
      <c r="AM7408"/>
      <c r="AN7408"/>
      <c r="AO7408"/>
      <c r="AP7408"/>
      <c r="AQ7408"/>
      <c r="AR7408"/>
      <c r="AS7408"/>
      <c r="AT7408"/>
      <c r="AU7408"/>
      <c r="AV7408"/>
      <c r="AW7408"/>
      <c r="AX7408"/>
      <c r="AY7408"/>
      <c r="AZ7408"/>
      <c r="BA7408"/>
      <c r="BB7408"/>
      <c r="BC7408"/>
      <c r="BD7408"/>
      <c r="BE7408"/>
      <c r="BF7408"/>
      <c r="BG7408"/>
      <c r="BH7408"/>
      <c r="BI7408"/>
      <c r="BJ7408"/>
      <c r="BK7408"/>
      <c r="BL7408"/>
      <c r="BM7408"/>
      <c r="BN7408"/>
      <c r="BO7408"/>
      <c r="BP7408"/>
      <c r="BQ7408"/>
      <c r="BR7408"/>
      <c r="BS7408"/>
      <c r="BT7408"/>
      <c r="BU7408"/>
      <c r="BV7408"/>
      <c r="BW7408"/>
      <c r="BX7408"/>
      <c r="BY7408"/>
      <c r="BZ7408"/>
      <c r="CA7408"/>
      <c r="CB7408"/>
      <c r="CC7408"/>
      <c r="CD7408"/>
      <c r="CE7408"/>
      <c r="CF7408"/>
      <c r="CG7408"/>
      <c r="CH7408"/>
      <c r="CI7408"/>
      <c r="CJ7408"/>
      <c r="CK7408"/>
      <c r="CL7408"/>
      <c r="CM7408"/>
      <c r="CN7408"/>
      <c r="CO7408"/>
      <c r="CP7408"/>
      <c r="CQ7408"/>
      <c r="CR7408"/>
      <c r="CS7408"/>
      <c r="CT7408"/>
      <c r="CU7408"/>
      <c r="CV7408"/>
    </row>
    <row r="7409" spans="10:100" x14ac:dyDescent="0.25">
      <c r="J7409"/>
      <c r="K7409"/>
      <c r="L7409"/>
      <c r="M7409"/>
      <c r="N7409"/>
      <c r="O7409"/>
      <c r="P7409"/>
      <c r="Q7409"/>
      <c r="R7409"/>
      <c r="S7409"/>
      <c r="T7409"/>
      <c r="U7409"/>
      <c r="V7409"/>
      <c r="W7409"/>
      <c r="X7409"/>
      <c r="Y7409"/>
      <c r="Z7409"/>
      <c r="AA7409"/>
      <c r="AB7409"/>
      <c r="AC7409"/>
      <c r="AD7409"/>
      <c r="AE7409"/>
      <c r="AF7409"/>
      <c r="AG7409"/>
      <c r="AH7409"/>
      <c r="AI7409"/>
      <c r="AJ7409"/>
      <c r="AK7409"/>
      <c r="AL7409"/>
      <c r="AM7409"/>
      <c r="AN7409"/>
      <c r="AO7409"/>
      <c r="AP7409"/>
      <c r="AQ7409"/>
      <c r="AR7409"/>
      <c r="AS7409"/>
      <c r="AT7409"/>
      <c r="AU7409"/>
      <c r="AV7409"/>
      <c r="AW7409"/>
      <c r="AX7409"/>
      <c r="AY7409"/>
      <c r="AZ7409"/>
      <c r="BA7409"/>
      <c r="BB7409"/>
      <c r="BC7409"/>
      <c r="BD7409"/>
      <c r="BE7409"/>
      <c r="BF7409"/>
      <c r="BG7409"/>
      <c r="BH7409"/>
      <c r="BI7409"/>
      <c r="BJ7409"/>
      <c r="BK7409"/>
      <c r="BL7409"/>
      <c r="BM7409"/>
      <c r="BN7409"/>
      <c r="BO7409"/>
      <c r="BP7409"/>
      <c r="BQ7409"/>
      <c r="BR7409"/>
      <c r="BS7409"/>
      <c r="BT7409"/>
      <c r="BU7409"/>
      <c r="BV7409"/>
      <c r="BW7409"/>
      <c r="BX7409"/>
      <c r="BY7409"/>
      <c r="BZ7409"/>
      <c r="CA7409"/>
      <c r="CB7409"/>
      <c r="CC7409"/>
      <c r="CD7409"/>
      <c r="CE7409"/>
      <c r="CF7409"/>
      <c r="CG7409"/>
      <c r="CH7409"/>
      <c r="CI7409"/>
      <c r="CJ7409"/>
      <c r="CK7409"/>
      <c r="CL7409"/>
      <c r="CM7409"/>
      <c r="CN7409"/>
      <c r="CO7409"/>
      <c r="CP7409"/>
      <c r="CQ7409"/>
      <c r="CR7409"/>
      <c r="CS7409"/>
      <c r="CT7409"/>
      <c r="CU7409"/>
      <c r="CV7409"/>
    </row>
    <row r="7410" spans="10:100" x14ac:dyDescent="0.25">
      <c r="J7410"/>
      <c r="K7410"/>
      <c r="L7410"/>
      <c r="M7410"/>
      <c r="N7410"/>
      <c r="O7410"/>
      <c r="P7410"/>
      <c r="Q7410"/>
      <c r="R7410"/>
      <c r="S7410"/>
      <c r="T7410"/>
      <c r="U7410"/>
      <c r="V7410"/>
      <c r="W7410"/>
      <c r="X7410"/>
      <c r="Y7410"/>
      <c r="Z7410"/>
      <c r="AA7410"/>
      <c r="AB7410"/>
      <c r="AC7410"/>
      <c r="AD7410"/>
      <c r="AE7410"/>
      <c r="AF7410"/>
      <c r="AG7410"/>
      <c r="AH7410"/>
      <c r="AI7410"/>
      <c r="AJ7410"/>
      <c r="AK7410"/>
      <c r="AL7410"/>
      <c r="AM7410"/>
      <c r="AN7410"/>
      <c r="AO7410"/>
      <c r="AP7410"/>
      <c r="AQ7410"/>
      <c r="AR7410"/>
      <c r="AS7410"/>
      <c r="AT7410"/>
      <c r="AU7410"/>
      <c r="AV7410"/>
      <c r="AW7410"/>
      <c r="AX7410"/>
      <c r="AY7410"/>
      <c r="AZ7410"/>
      <c r="BA7410"/>
      <c r="BB7410"/>
      <c r="BC7410"/>
      <c r="BD7410"/>
      <c r="BE7410"/>
      <c r="BF7410"/>
      <c r="BG7410"/>
      <c r="BH7410"/>
      <c r="BI7410"/>
      <c r="BJ7410"/>
      <c r="BK7410"/>
      <c r="BL7410"/>
      <c r="BM7410"/>
      <c r="BN7410"/>
      <c r="BO7410"/>
      <c r="BP7410"/>
      <c r="BQ7410"/>
      <c r="BR7410"/>
      <c r="BS7410"/>
      <c r="BT7410"/>
      <c r="BU7410"/>
      <c r="BV7410"/>
      <c r="BW7410"/>
      <c r="BX7410"/>
      <c r="BY7410"/>
      <c r="BZ7410"/>
      <c r="CA7410"/>
      <c r="CB7410"/>
      <c r="CC7410"/>
      <c r="CD7410"/>
      <c r="CE7410"/>
      <c r="CF7410"/>
      <c r="CG7410"/>
      <c r="CH7410"/>
      <c r="CI7410"/>
      <c r="CJ7410"/>
      <c r="CK7410"/>
      <c r="CL7410"/>
      <c r="CM7410"/>
      <c r="CN7410"/>
      <c r="CO7410"/>
      <c r="CP7410"/>
      <c r="CQ7410"/>
      <c r="CR7410"/>
      <c r="CS7410"/>
      <c r="CT7410"/>
      <c r="CU7410"/>
      <c r="CV7410"/>
    </row>
    <row r="7411" spans="10:100" x14ac:dyDescent="0.25">
      <c r="J7411"/>
      <c r="K7411"/>
      <c r="L7411"/>
      <c r="M7411"/>
      <c r="N7411"/>
      <c r="O7411"/>
      <c r="P7411"/>
      <c r="Q7411"/>
      <c r="R7411"/>
      <c r="S7411"/>
      <c r="T7411"/>
      <c r="U7411"/>
      <c r="V7411"/>
      <c r="W7411"/>
      <c r="X7411"/>
      <c r="Y7411"/>
      <c r="Z7411"/>
      <c r="AA7411"/>
      <c r="AB7411"/>
      <c r="AC7411"/>
      <c r="AD7411"/>
      <c r="AE7411"/>
      <c r="AF7411"/>
      <c r="AG7411"/>
      <c r="AH7411"/>
      <c r="AI7411"/>
      <c r="AJ7411"/>
      <c r="AK7411"/>
      <c r="AL7411"/>
      <c r="AM7411"/>
      <c r="AN7411"/>
      <c r="AO7411"/>
      <c r="AP7411"/>
      <c r="AQ7411"/>
      <c r="AR7411"/>
      <c r="AS7411"/>
      <c r="AT7411"/>
      <c r="AU7411"/>
      <c r="AV7411"/>
      <c r="AW7411"/>
      <c r="AX7411"/>
      <c r="AY7411"/>
      <c r="AZ7411"/>
      <c r="BA7411"/>
      <c r="BB7411"/>
      <c r="BC7411"/>
      <c r="BD7411"/>
      <c r="BE7411"/>
      <c r="BF7411"/>
      <c r="BG7411"/>
      <c r="BH7411"/>
      <c r="BI7411"/>
      <c r="BJ7411"/>
      <c r="BK7411"/>
      <c r="BL7411"/>
      <c r="BM7411"/>
      <c r="BN7411"/>
      <c r="BO7411"/>
      <c r="BP7411"/>
      <c r="BQ7411"/>
      <c r="BR7411"/>
      <c r="BS7411"/>
      <c r="BT7411"/>
      <c r="BU7411"/>
      <c r="BV7411"/>
      <c r="BW7411"/>
      <c r="BX7411"/>
      <c r="BY7411"/>
      <c r="BZ7411"/>
      <c r="CA7411"/>
      <c r="CB7411"/>
      <c r="CC7411"/>
      <c r="CD7411"/>
      <c r="CE7411"/>
      <c r="CF7411"/>
      <c r="CG7411"/>
      <c r="CH7411"/>
      <c r="CI7411"/>
      <c r="CJ7411"/>
      <c r="CK7411"/>
      <c r="CL7411"/>
      <c r="CM7411"/>
      <c r="CN7411"/>
      <c r="CO7411"/>
      <c r="CP7411"/>
      <c r="CQ7411"/>
      <c r="CR7411"/>
      <c r="CS7411"/>
      <c r="CT7411"/>
      <c r="CU7411"/>
      <c r="CV7411"/>
    </row>
    <row r="7412" spans="10:100" x14ac:dyDescent="0.25">
      <c r="J7412"/>
      <c r="K7412"/>
      <c r="L7412"/>
      <c r="M7412"/>
      <c r="N7412"/>
      <c r="O7412"/>
      <c r="P7412"/>
      <c r="Q7412"/>
      <c r="R7412"/>
      <c r="S7412"/>
      <c r="T7412"/>
      <c r="U7412"/>
      <c r="V7412"/>
      <c r="W7412"/>
      <c r="X7412"/>
      <c r="Y7412"/>
      <c r="Z7412"/>
      <c r="AA7412"/>
      <c r="AB7412"/>
      <c r="AC7412"/>
      <c r="AD7412"/>
      <c r="AE7412"/>
      <c r="AF7412"/>
      <c r="AG7412"/>
      <c r="AH7412"/>
      <c r="AI7412"/>
      <c r="AJ7412"/>
      <c r="AK7412"/>
      <c r="AL7412"/>
      <c r="AM7412"/>
      <c r="AN7412"/>
      <c r="AO7412"/>
      <c r="AP7412"/>
      <c r="AQ7412"/>
      <c r="AR7412"/>
      <c r="AS7412"/>
      <c r="AT7412"/>
      <c r="AU7412"/>
      <c r="AV7412"/>
      <c r="AW7412"/>
      <c r="AX7412"/>
      <c r="AY7412"/>
      <c r="AZ7412"/>
      <c r="BA7412"/>
      <c r="BB7412"/>
      <c r="BC7412"/>
      <c r="BD7412"/>
      <c r="BE7412"/>
      <c r="BF7412"/>
      <c r="BG7412"/>
      <c r="BH7412"/>
      <c r="BI7412"/>
      <c r="BJ7412"/>
      <c r="BK7412"/>
      <c r="BL7412"/>
      <c r="BM7412"/>
      <c r="BN7412"/>
      <c r="BO7412"/>
      <c r="BP7412"/>
      <c r="BQ7412"/>
      <c r="BR7412"/>
      <c r="BS7412"/>
      <c r="BT7412"/>
      <c r="BU7412"/>
      <c r="BV7412"/>
      <c r="BW7412"/>
      <c r="BX7412"/>
      <c r="BY7412"/>
      <c r="BZ7412"/>
      <c r="CA7412"/>
      <c r="CB7412"/>
      <c r="CC7412"/>
      <c r="CD7412"/>
      <c r="CE7412"/>
      <c r="CF7412"/>
      <c r="CG7412"/>
      <c r="CH7412"/>
      <c r="CI7412"/>
      <c r="CJ7412"/>
      <c r="CK7412"/>
      <c r="CL7412"/>
      <c r="CM7412"/>
      <c r="CN7412"/>
      <c r="CO7412"/>
      <c r="CP7412"/>
      <c r="CQ7412"/>
      <c r="CR7412"/>
      <c r="CS7412"/>
      <c r="CT7412"/>
      <c r="CU7412"/>
      <c r="CV7412"/>
    </row>
    <row r="7413" spans="10:100" x14ac:dyDescent="0.25">
      <c r="J7413"/>
      <c r="K7413"/>
      <c r="L7413"/>
      <c r="M7413"/>
      <c r="N7413"/>
      <c r="O7413"/>
      <c r="P7413"/>
      <c r="Q7413"/>
      <c r="R7413"/>
      <c r="S7413"/>
      <c r="T7413"/>
      <c r="U7413"/>
      <c r="V7413"/>
      <c r="W7413"/>
      <c r="X7413"/>
      <c r="Y7413"/>
      <c r="Z7413"/>
      <c r="AA7413"/>
      <c r="AB7413"/>
      <c r="AC7413"/>
      <c r="AD7413"/>
      <c r="AE7413"/>
      <c r="AF7413"/>
      <c r="AG7413"/>
      <c r="AH7413"/>
      <c r="AI7413"/>
      <c r="AJ7413"/>
      <c r="AK7413"/>
      <c r="AL7413"/>
      <c r="AM7413"/>
      <c r="AN7413"/>
      <c r="AO7413"/>
      <c r="AP7413"/>
      <c r="AQ7413"/>
      <c r="AR7413"/>
      <c r="AS7413"/>
      <c r="AT7413"/>
      <c r="AU7413"/>
      <c r="AV7413"/>
      <c r="AW7413"/>
      <c r="AX7413"/>
      <c r="AY7413"/>
      <c r="AZ7413"/>
      <c r="BA7413"/>
      <c r="BB7413"/>
      <c r="BC7413"/>
      <c r="BD7413"/>
      <c r="BE7413"/>
      <c r="BF7413"/>
      <c r="BG7413"/>
      <c r="BH7413"/>
      <c r="BI7413"/>
      <c r="BJ7413"/>
      <c r="BK7413"/>
      <c r="BL7413"/>
      <c r="BM7413"/>
      <c r="BN7413"/>
      <c r="BO7413"/>
      <c r="BP7413"/>
      <c r="BQ7413"/>
      <c r="BR7413"/>
      <c r="BS7413"/>
      <c r="BT7413"/>
      <c r="BU7413"/>
      <c r="BV7413"/>
      <c r="BW7413"/>
      <c r="BX7413"/>
      <c r="BY7413"/>
      <c r="BZ7413"/>
      <c r="CA7413"/>
      <c r="CB7413"/>
      <c r="CC7413"/>
      <c r="CD7413"/>
      <c r="CE7413"/>
      <c r="CF7413"/>
      <c r="CG7413"/>
      <c r="CH7413"/>
      <c r="CI7413"/>
      <c r="CJ7413"/>
      <c r="CK7413"/>
      <c r="CL7413"/>
      <c r="CM7413"/>
      <c r="CN7413"/>
      <c r="CO7413"/>
      <c r="CP7413"/>
      <c r="CQ7413"/>
      <c r="CR7413"/>
      <c r="CS7413"/>
      <c r="CT7413"/>
      <c r="CU7413"/>
      <c r="CV7413"/>
    </row>
    <row r="7414" spans="10:100" x14ac:dyDescent="0.25">
      <c r="J7414"/>
      <c r="K7414"/>
      <c r="L7414"/>
      <c r="M7414"/>
      <c r="N7414"/>
      <c r="O7414"/>
      <c r="P7414"/>
      <c r="Q7414"/>
      <c r="R7414"/>
      <c r="S7414"/>
      <c r="T7414"/>
      <c r="U7414"/>
      <c r="V7414"/>
      <c r="W7414"/>
      <c r="X7414"/>
      <c r="Y7414"/>
      <c r="Z7414"/>
      <c r="AA7414"/>
      <c r="AB7414"/>
      <c r="AC7414"/>
      <c r="AD7414"/>
      <c r="AE7414"/>
      <c r="AF7414"/>
      <c r="AG7414"/>
      <c r="AH7414"/>
      <c r="AI7414"/>
      <c r="AJ7414"/>
      <c r="AK7414"/>
      <c r="AL7414"/>
      <c r="AM7414"/>
      <c r="AN7414"/>
      <c r="AO7414"/>
      <c r="AP7414"/>
      <c r="AQ7414"/>
      <c r="AR7414"/>
      <c r="AS7414"/>
      <c r="AT7414"/>
      <c r="AU7414"/>
      <c r="AV7414"/>
      <c r="AW7414"/>
      <c r="AX7414"/>
      <c r="AY7414"/>
      <c r="AZ7414"/>
      <c r="BA7414"/>
      <c r="BB7414"/>
      <c r="BC7414"/>
      <c r="BD7414"/>
      <c r="BE7414"/>
      <c r="BF7414"/>
      <c r="BG7414"/>
      <c r="BH7414"/>
      <c r="BI7414"/>
      <c r="BJ7414"/>
      <c r="BK7414"/>
      <c r="BL7414"/>
      <c r="BM7414"/>
      <c r="BN7414"/>
      <c r="BO7414"/>
      <c r="BP7414"/>
      <c r="BQ7414"/>
      <c r="BR7414"/>
      <c r="BS7414"/>
      <c r="BT7414"/>
      <c r="BU7414"/>
      <c r="BV7414"/>
      <c r="BW7414"/>
      <c r="BX7414"/>
      <c r="BY7414"/>
      <c r="BZ7414"/>
      <c r="CA7414"/>
      <c r="CB7414"/>
      <c r="CC7414"/>
      <c r="CD7414"/>
      <c r="CE7414"/>
      <c r="CF7414"/>
      <c r="CG7414"/>
      <c r="CH7414"/>
      <c r="CI7414"/>
      <c r="CJ7414"/>
      <c r="CK7414"/>
      <c r="CL7414"/>
      <c r="CM7414"/>
      <c r="CN7414"/>
      <c r="CO7414"/>
      <c r="CP7414"/>
      <c r="CQ7414"/>
      <c r="CR7414"/>
      <c r="CS7414"/>
      <c r="CT7414"/>
      <c r="CU7414"/>
      <c r="CV7414"/>
    </row>
    <row r="7415" spans="10:100" x14ac:dyDescent="0.25">
      <c r="J7415"/>
      <c r="K7415"/>
      <c r="L7415"/>
      <c r="M7415"/>
      <c r="N7415"/>
      <c r="O7415"/>
      <c r="P7415"/>
      <c r="Q7415"/>
      <c r="R7415"/>
      <c r="S7415"/>
      <c r="T7415"/>
      <c r="U7415"/>
      <c r="V7415"/>
      <c r="W7415"/>
      <c r="X7415"/>
      <c r="Y7415"/>
      <c r="Z7415"/>
      <c r="AA7415"/>
      <c r="AB7415"/>
      <c r="AC7415"/>
      <c r="AD7415"/>
      <c r="AE7415"/>
      <c r="AF7415"/>
      <c r="AG7415"/>
      <c r="AH7415"/>
      <c r="AI7415"/>
      <c r="AJ7415"/>
      <c r="AK7415"/>
      <c r="AL7415"/>
      <c r="AM7415"/>
      <c r="AN7415"/>
      <c r="AO7415"/>
      <c r="AP7415"/>
      <c r="AQ7415"/>
      <c r="AR7415"/>
      <c r="AS7415"/>
      <c r="AT7415"/>
      <c r="AU7415"/>
      <c r="AV7415"/>
      <c r="AW7415"/>
      <c r="AX7415"/>
      <c r="AY7415"/>
      <c r="AZ7415"/>
      <c r="BA7415"/>
      <c r="BB7415"/>
      <c r="BC7415"/>
      <c r="BD7415"/>
      <c r="BE7415"/>
      <c r="BF7415"/>
      <c r="BG7415"/>
      <c r="BH7415"/>
      <c r="BI7415"/>
      <c r="BJ7415"/>
      <c r="BK7415"/>
      <c r="BL7415"/>
      <c r="BM7415"/>
      <c r="BN7415"/>
      <c r="BO7415"/>
      <c r="BP7415"/>
      <c r="BQ7415"/>
      <c r="BR7415"/>
      <c r="BS7415"/>
      <c r="BT7415"/>
      <c r="BU7415"/>
      <c r="BV7415"/>
      <c r="BW7415"/>
      <c r="BX7415"/>
      <c r="BY7415"/>
      <c r="BZ7415"/>
      <c r="CA7415"/>
      <c r="CB7415"/>
      <c r="CC7415"/>
      <c r="CD7415"/>
      <c r="CE7415"/>
      <c r="CF7415"/>
      <c r="CG7415"/>
      <c r="CH7415"/>
      <c r="CI7415"/>
      <c r="CJ7415"/>
      <c r="CK7415"/>
      <c r="CL7415"/>
      <c r="CM7415"/>
      <c r="CN7415"/>
      <c r="CO7415"/>
      <c r="CP7415"/>
      <c r="CQ7415"/>
      <c r="CR7415"/>
      <c r="CS7415"/>
      <c r="CT7415"/>
      <c r="CU7415"/>
      <c r="CV7415"/>
    </row>
    <row r="7416" spans="10:100" x14ac:dyDescent="0.25">
      <c r="J7416"/>
      <c r="K7416"/>
      <c r="L7416"/>
      <c r="M7416"/>
      <c r="N7416"/>
      <c r="O7416"/>
      <c r="P7416"/>
      <c r="Q7416"/>
      <c r="R7416"/>
      <c r="S7416"/>
      <c r="T7416"/>
      <c r="U7416"/>
      <c r="V7416"/>
      <c r="W7416"/>
      <c r="X7416"/>
      <c r="Y7416"/>
      <c r="Z7416"/>
      <c r="AA7416"/>
      <c r="AB7416"/>
      <c r="AC7416"/>
      <c r="AD7416"/>
      <c r="AE7416"/>
      <c r="AF7416"/>
      <c r="AG7416"/>
      <c r="AH7416"/>
      <c r="AI7416"/>
      <c r="AJ7416"/>
      <c r="AK7416"/>
      <c r="AL7416"/>
      <c r="AM7416"/>
      <c r="AN7416"/>
      <c r="AO7416"/>
      <c r="AP7416"/>
      <c r="AQ7416"/>
      <c r="AR7416"/>
      <c r="AS7416"/>
      <c r="AT7416"/>
      <c r="AU7416"/>
      <c r="AV7416"/>
      <c r="AW7416"/>
      <c r="AX7416"/>
      <c r="AY7416"/>
      <c r="AZ7416"/>
      <c r="BA7416"/>
      <c r="BB7416"/>
      <c r="BC7416"/>
      <c r="BD7416"/>
      <c r="BE7416"/>
      <c r="BF7416"/>
      <c r="BG7416"/>
      <c r="BH7416"/>
      <c r="BI7416"/>
      <c r="BJ7416"/>
      <c r="BK7416"/>
      <c r="BL7416"/>
      <c r="BM7416"/>
      <c r="BN7416"/>
      <c r="BO7416"/>
      <c r="BP7416"/>
      <c r="BQ7416"/>
      <c r="BR7416"/>
      <c r="BS7416"/>
      <c r="BT7416"/>
      <c r="BU7416"/>
      <c r="BV7416"/>
      <c r="BW7416"/>
      <c r="BX7416"/>
      <c r="BY7416"/>
      <c r="BZ7416"/>
      <c r="CA7416"/>
      <c r="CB7416"/>
      <c r="CC7416"/>
      <c r="CD7416"/>
      <c r="CE7416"/>
      <c r="CF7416"/>
      <c r="CG7416"/>
      <c r="CH7416"/>
      <c r="CI7416"/>
      <c r="CJ7416"/>
      <c r="CK7416"/>
      <c r="CL7416"/>
      <c r="CM7416"/>
      <c r="CN7416"/>
      <c r="CO7416"/>
      <c r="CP7416"/>
      <c r="CQ7416"/>
      <c r="CR7416"/>
      <c r="CS7416"/>
      <c r="CT7416"/>
      <c r="CU7416"/>
      <c r="CV7416"/>
    </row>
    <row r="7417" spans="10:100" x14ac:dyDescent="0.25">
      <c r="J7417"/>
      <c r="K7417"/>
      <c r="L7417"/>
      <c r="M7417"/>
      <c r="N7417"/>
      <c r="O7417"/>
      <c r="P7417"/>
      <c r="Q7417"/>
      <c r="R7417"/>
      <c r="S7417"/>
      <c r="T7417"/>
      <c r="U7417"/>
      <c r="V7417"/>
      <c r="W7417"/>
      <c r="X7417"/>
      <c r="Y7417"/>
      <c r="Z7417"/>
      <c r="AA7417"/>
      <c r="AB7417"/>
      <c r="AC7417"/>
      <c r="AD7417"/>
      <c r="AE7417"/>
      <c r="AF7417"/>
      <c r="AG7417"/>
      <c r="AH7417"/>
      <c r="AI7417"/>
      <c r="AJ7417"/>
      <c r="AK7417"/>
      <c r="AL7417"/>
      <c r="AM7417"/>
      <c r="AN7417"/>
      <c r="AO7417"/>
      <c r="AP7417"/>
      <c r="AQ7417"/>
      <c r="AR7417"/>
      <c r="AS7417"/>
      <c r="AT7417"/>
      <c r="AU7417"/>
      <c r="AV7417"/>
      <c r="AW7417"/>
      <c r="AX7417"/>
      <c r="AY7417"/>
      <c r="AZ7417"/>
      <c r="BA7417"/>
      <c r="BB7417"/>
      <c r="BC7417"/>
      <c r="BD7417"/>
      <c r="BE7417"/>
      <c r="BF7417"/>
      <c r="BG7417"/>
      <c r="BH7417"/>
      <c r="BI7417"/>
      <c r="BJ7417"/>
      <c r="BK7417"/>
      <c r="BL7417"/>
      <c r="BM7417"/>
      <c r="BN7417"/>
      <c r="BO7417"/>
      <c r="BP7417"/>
      <c r="BQ7417"/>
      <c r="BR7417"/>
      <c r="BS7417"/>
      <c r="BT7417"/>
      <c r="BU7417"/>
      <c r="BV7417"/>
      <c r="BW7417"/>
      <c r="BX7417"/>
      <c r="BY7417"/>
      <c r="BZ7417"/>
      <c r="CA7417"/>
      <c r="CB7417"/>
      <c r="CC7417"/>
      <c r="CD7417"/>
      <c r="CE7417"/>
      <c r="CF7417"/>
      <c r="CG7417"/>
      <c r="CH7417"/>
      <c r="CI7417"/>
      <c r="CJ7417"/>
      <c r="CK7417"/>
      <c r="CL7417"/>
      <c r="CM7417"/>
      <c r="CN7417"/>
      <c r="CO7417"/>
      <c r="CP7417"/>
      <c r="CQ7417"/>
      <c r="CR7417"/>
      <c r="CS7417"/>
      <c r="CT7417"/>
      <c r="CU7417"/>
      <c r="CV7417"/>
    </row>
    <row r="7418" spans="10:100" x14ac:dyDescent="0.25">
      <c r="J7418"/>
      <c r="K7418"/>
      <c r="L7418"/>
      <c r="M7418"/>
      <c r="N7418"/>
      <c r="O7418"/>
      <c r="P7418"/>
      <c r="Q7418"/>
      <c r="R7418"/>
      <c r="S7418"/>
      <c r="T7418"/>
      <c r="U7418"/>
      <c r="V7418"/>
      <c r="W7418"/>
      <c r="X7418"/>
      <c r="Y7418"/>
      <c r="Z7418"/>
      <c r="AA7418"/>
      <c r="AB7418"/>
      <c r="AC7418"/>
      <c r="AD7418"/>
      <c r="AE7418"/>
      <c r="AF7418"/>
      <c r="AG7418"/>
      <c r="AH7418"/>
      <c r="AI7418"/>
      <c r="AJ7418"/>
      <c r="AK7418"/>
      <c r="AL7418"/>
      <c r="AM7418"/>
      <c r="AN7418"/>
      <c r="AO7418"/>
      <c r="AP7418"/>
      <c r="AQ7418"/>
      <c r="AR7418"/>
      <c r="AS7418"/>
      <c r="AT7418"/>
      <c r="AU7418"/>
      <c r="AV7418"/>
      <c r="AW7418"/>
      <c r="AX7418"/>
      <c r="AY7418"/>
      <c r="AZ7418"/>
      <c r="BA7418"/>
      <c r="BB7418"/>
      <c r="BC7418"/>
      <c r="BD7418"/>
      <c r="BE7418"/>
      <c r="BF7418"/>
      <c r="BG7418"/>
      <c r="BH7418"/>
      <c r="BI7418"/>
      <c r="BJ7418"/>
      <c r="BK7418"/>
      <c r="BL7418"/>
      <c r="BM7418"/>
      <c r="BN7418"/>
      <c r="BO7418"/>
      <c r="BP7418"/>
      <c r="BQ7418"/>
      <c r="BR7418"/>
      <c r="BS7418"/>
      <c r="BT7418"/>
      <c r="BU7418"/>
      <c r="BV7418"/>
      <c r="BW7418"/>
      <c r="BX7418"/>
      <c r="BY7418"/>
      <c r="BZ7418"/>
      <c r="CA7418"/>
      <c r="CB7418"/>
      <c r="CC7418"/>
      <c r="CD7418"/>
      <c r="CE7418"/>
      <c r="CF7418"/>
      <c r="CG7418"/>
      <c r="CH7418"/>
      <c r="CI7418"/>
      <c r="CJ7418"/>
      <c r="CK7418"/>
      <c r="CL7418"/>
      <c r="CM7418"/>
      <c r="CN7418"/>
      <c r="CO7418"/>
      <c r="CP7418"/>
      <c r="CQ7418"/>
      <c r="CR7418"/>
      <c r="CS7418"/>
      <c r="CT7418"/>
      <c r="CU7418"/>
      <c r="CV7418"/>
    </row>
    <row r="7419" spans="10:100" x14ac:dyDescent="0.25">
      <c r="J7419"/>
      <c r="K7419"/>
      <c r="L7419"/>
      <c r="M7419"/>
      <c r="N7419"/>
      <c r="O7419"/>
      <c r="P7419"/>
      <c r="Q7419"/>
      <c r="R7419"/>
      <c r="S7419"/>
      <c r="T7419"/>
      <c r="U7419"/>
      <c r="V7419"/>
      <c r="W7419"/>
      <c r="X7419"/>
      <c r="Y7419"/>
      <c r="Z7419"/>
      <c r="AA7419"/>
      <c r="AB7419"/>
      <c r="AC7419"/>
      <c r="AD7419"/>
      <c r="AE7419"/>
      <c r="AF7419"/>
      <c r="AG7419"/>
      <c r="AH7419"/>
      <c r="AI7419"/>
      <c r="AJ7419"/>
      <c r="AK7419"/>
      <c r="AL7419"/>
      <c r="AM7419"/>
      <c r="AN7419"/>
      <c r="AO7419"/>
      <c r="AP7419"/>
      <c r="AQ7419"/>
      <c r="AR7419"/>
      <c r="AS7419"/>
      <c r="AT7419"/>
      <c r="AU7419"/>
      <c r="AV7419"/>
      <c r="AW7419"/>
      <c r="AX7419"/>
      <c r="AY7419"/>
      <c r="AZ7419"/>
      <c r="BA7419"/>
      <c r="BB7419"/>
      <c r="BC7419"/>
      <c r="BD7419"/>
      <c r="BE7419"/>
      <c r="BF7419"/>
      <c r="BG7419"/>
      <c r="BH7419"/>
      <c r="BI7419"/>
      <c r="BJ7419"/>
      <c r="BK7419"/>
      <c r="BL7419"/>
      <c r="BM7419"/>
      <c r="BN7419"/>
      <c r="BO7419"/>
      <c r="BP7419"/>
      <c r="BQ7419"/>
      <c r="BR7419"/>
      <c r="BS7419"/>
      <c r="BT7419"/>
      <c r="BU7419"/>
      <c r="BV7419"/>
      <c r="BW7419"/>
      <c r="BX7419"/>
      <c r="BY7419"/>
      <c r="BZ7419"/>
      <c r="CA7419"/>
      <c r="CB7419"/>
      <c r="CC7419"/>
      <c r="CD7419"/>
      <c r="CE7419"/>
      <c r="CF7419"/>
      <c r="CG7419"/>
      <c r="CH7419"/>
      <c r="CI7419"/>
      <c r="CJ7419"/>
      <c r="CK7419"/>
      <c r="CL7419"/>
      <c r="CM7419"/>
      <c r="CN7419"/>
      <c r="CO7419"/>
      <c r="CP7419"/>
      <c r="CQ7419"/>
      <c r="CR7419"/>
      <c r="CS7419"/>
      <c r="CT7419"/>
      <c r="CU7419"/>
      <c r="CV7419"/>
    </row>
    <row r="7420" spans="10:100" x14ac:dyDescent="0.25">
      <c r="J7420"/>
      <c r="K7420"/>
      <c r="L7420"/>
      <c r="M7420"/>
      <c r="N7420"/>
      <c r="O7420"/>
      <c r="P7420"/>
      <c r="Q7420"/>
      <c r="R7420"/>
      <c r="S7420"/>
      <c r="T7420"/>
      <c r="U7420"/>
      <c r="V7420"/>
      <c r="W7420"/>
      <c r="X7420"/>
      <c r="Y7420"/>
      <c r="Z7420"/>
      <c r="AA7420"/>
      <c r="AB7420"/>
      <c r="AC7420"/>
      <c r="AD7420"/>
      <c r="AE7420"/>
      <c r="AF7420"/>
      <c r="AG7420"/>
      <c r="AH7420"/>
      <c r="AI7420"/>
      <c r="AJ7420"/>
      <c r="AK7420"/>
      <c r="AL7420"/>
      <c r="AM7420"/>
      <c r="AN7420"/>
      <c r="AO7420"/>
      <c r="AP7420"/>
      <c r="AQ7420"/>
      <c r="AR7420"/>
      <c r="AS7420"/>
      <c r="AT7420"/>
      <c r="AU7420"/>
      <c r="AV7420"/>
      <c r="AW7420"/>
      <c r="AX7420"/>
      <c r="AY7420"/>
      <c r="AZ7420"/>
      <c r="BA7420"/>
      <c r="BB7420"/>
      <c r="BC7420"/>
      <c r="BD7420"/>
      <c r="BE7420"/>
      <c r="BF7420"/>
      <c r="BG7420"/>
      <c r="BH7420"/>
      <c r="BI7420"/>
      <c r="BJ7420"/>
      <c r="BK7420"/>
      <c r="BL7420"/>
      <c r="BM7420"/>
      <c r="BN7420"/>
      <c r="BO7420"/>
      <c r="BP7420"/>
      <c r="BQ7420"/>
      <c r="BR7420"/>
      <c r="BS7420"/>
      <c r="BT7420"/>
      <c r="BU7420"/>
      <c r="BV7420"/>
      <c r="BW7420"/>
      <c r="BX7420"/>
      <c r="BY7420"/>
      <c r="BZ7420"/>
      <c r="CA7420"/>
      <c r="CB7420"/>
      <c r="CC7420"/>
      <c r="CD7420"/>
      <c r="CE7420"/>
      <c r="CF7420"/>
      <c r="CG7420"/>
      <c r="CH7420"/>
      <c r="CI7420"/>
      <c r="CJ7420"/>
      <c r="CK7420"/>
      <c r="CL7420"/>
      <c r="CM7420"/>
      <c r="CN7420"/>
      <c r="CO7420"/>
      <c r="CP7420"/>
      <c r="CQ7420"/>
      <c r="CR7420"/>
      <c r="CS7420"/>
      <c r="CT7420"/>
      <c r="CU7420"/>
      <c r="CV7420"/>
    </row>
    <row r="7421" spans="10:100" x14ac:dyDescent="0.25">
      <c r="J7421"/>
      <c r="K7421"/>
      <c r="L7421"/>
      <c r="M7421"/>
      <c r="N7421"/>
      <c r="O7421"/>
      <c r="P7421"/>
      <c r="Q7421"/>
      <c r="R7421"/>
      <c r="S7421"/>
      <c r="T7421"/>
      <c r="U7421"/>
      <c r="V7421"/>
      <c r="W7421"/>
      <c r="X7421"/>
      <c r="Y7421"/>
      <c r="Z7421"/>
      <c r="AA7421"/>
      <c r="AB7421"/>
      <c r="AC7421"/>
      <c r="AD7421"/>
      <c r="AE7421"/>
      <c r="AF7421"/>
      <c r="AG7421"/>
      <c r="AH7421"/>
      <c r="AI7421"/>
      <c r="AJ7421"/>
      <c r="AK7421"/>
      <c r="AL7421"/>
      <c r="AM7421"/>
      <c r="AN7421"/>
      <c r="AO7421"/>
      <c r="AP7421"/>
      <c r="AQ7421"/>
      <c r="AR7421"/>
      <c r="AS7421"/>
      <c r="AT7421"/>
      <c r="AU7421"/>
      <c r="AV7421"/>
      <c r="AW7421"/>
      <c r="AX7421"/>
      <c r="AY7421"/>
      <c r="AZ7421"/>
      <c r="BA7421"/>
      <c r="BB7421"/>
      <c r="BC7421"/>
      <c r="BD7421"/>
      <c r="BE7421"/>
      <c r="BF7421"/>
      <c r="BG7421"/>
      <c r="BH7421"/>
      <c r="BI7421"/>
      <c r="BJ7421"/>
      <c r="BK7421"/>
      <c r="BL7421"/>
      <c r="BM7421"/>
      <c r="BN7421"/>
      <c r="BO7421"/>
      <c r="BP7421"/>
      <c r="BQ7421"/>
      <c r="BR7421"/>
      <c r="BS7421"/>
      <c r="BT7421"/>
      <c r="BU7421"/>
      <c r="BV7421"/>
      <c r="BW7421"/>
      <c r="BX7421"/>
      <c r="BY7421"/>
      <c r="BZ7421"/>
      <c r="CA7421"/>
      <c r="CB7421"/>
      <c r="CC7421"/>
      <c r="CD7421"/>
      <c r="CE7421"/>
      <c r="CF7421"/>
      <c r="CG7421"/>
      <c r="CH7421"/>
      <c r="CI7421"/>
      <c r="CJ7421"/>
      <c r="CK7421"/>
      <c r="CL7421"/>
      <c r="CM7421"/>
      <c r="CN7421"/>
      <c r="CO7421"/>
      <c r="CP7421"/>
      <c r="CQ7421"/>
      <c r="CR7421"/>
      <c r="CS7421"/>
      <c r="CT7421"/>
      <c r="CU7421"/>
      <c r="CV7421"/>
    </row>
    <row r="7422" spans="10:100" x14ac:dyDescent="0.25">
      <c r="J7422"/>
      <c r="K7422"/>
      <c r="L7422"/>
      <c r="M7422"/>
      <c r="N7422"/>
      <c r="O7422"/>
      <c r="P7422"/>
      <c r="Q7422"/>
      <c r="R7422"/>
      <c r="S7422"/>
      <c r="T7422"/>
      <c r="U7422"/>
      <c r="V7422"/>
      <c r="W7422"/>
      <c r="X7422"/>
      <c r="Y7422"/>
      <c r="Z7422"/>
      <c r="AA7422"/>
      <c r="AB7422"/>
      <c r="AC7422"/>
      <c r="AD7422"/>
      <c r="AE7422"/>
      <c r="AF7422"/>
      <c r="AG7422"/>
      <c r="AH7422"/>
      <c r="AI7422"/>
      <c r="AJ7422"/>
      <c r="AK7422"/>
      <c r="AL7422"/>
      <c r="AM7422"/>
      <c r="AN7422"/>
      <c r="AO7422"/>
      <c r="AP7422"/>
      <c r="AQ7422"/>
      <c r="AR7422"/>
      <c r="AS7422"/>
      <c r="AT7422"/>
      <c r="AU7422"/>
      <c r="AV7422"/>
      <c r="AW7422"/>
      <c r="AX7422"/>
      <c r="AY7422"/>
      <c r="AZ7422"/>
      <c r="BA7422"/>
      <c r="BB7422"/>
      <c r="BC7422"/>
      <c r="BD7422"/>
      <c r="BE7422"/>
      <c r="BF7422"/>
      <c r="BG7422"/>
      <c r="BH7422"/>
      <c r="BI7422"/>
      <c r="BJ7422"/>
      <c r="BK7422"/>
      <c r="BL7422"/>
      <c r="BM7422"/>
      <c r="BN7422"/>
      <c r="BO7422"/>
      <c r="BP7422"/>
      <c r="BQ7422"/>
      <c r="BR7422"/>
      <c r="BS7422"/>
      <c r="BT7422"/>
      <c r="BU7422"/>
      <c r="BV7422"/>
      <c r="BW7422"/>
      <c r="BX7422"/>
      <c r="BY7422"/>
      <c r="BZ7422"/>
      <c r="CA7422"/>
      <c r="CB7422"/>
      <c r="CC7422"/>
      <c r="CD7422"/>
      <c r="CE7422"/>
      <c r="CF7422"/>
      <c r="CG7422"/>
      <c r="CH7422"/>
      <c r="CI7422"/>
      <c r="CJ7422"/>
      <c r="CK7422"/>
      <c r="CL7422"/>
      <c r="CM7422"/>
      <c r="CN7422"/>
      <c r="CO7422"/>
      <c r="CP7422"/>
      <c r="CQ7422"/>
      <c r="CR7422"/>
      <c r="CS7422"/>
      <c r="CT7422"/>
      <c r="CU7422"/>
      <c r="CV7422"/>
    </row>
    <row r="7423" spans="10:100" x14ac:dyDescent="0.25">
      <c r="J7423"/>
      <c r="K7423"/>
      <c r="L7423"/>
      <c r="M7423"/>
      <c r="N7423"/>
      <c r="O7423"/>
      <c r="P7423"/>
      <c r="Q7423"/>
      <c r="R7423"/>
      <c r="S7423"/>
      <c r="T7423"/>
      <c r="U7423"/>
      <c r="V7423"/>
      <c r="W7423"/>
      <c r="X7423"/>
      <c r="Y7423"/>
      <c r="Z7423"/>
      <c r="AA7423"/>
      <c r="AB7423"/>
      <c r="AC7423"/>
      <c r="AD7423"/>
      <c r="AE7423"/>
      <c r="AF7423"/>
      <c r="AG7423"/>
      <c r="AH7423"/>
      <c r="AI7423"/>
      <c r="AJ7423"/>
      <c r="AK7423"/>
      <c r="AL7423"/>
      <c r="AM7423"/>
      <c r="AN7423"/>
      <c r="AO7423"/>
      <c r="AP7423"/>
      <c r="AQ7423"/>
      <c r="AR7423"/>
      <c r="AS7423"/>
      <c r="AT7423"/>
      <c r="AU7423"/>
      <c r="AV7423"/>
      <c r="AW7423"/>
      <c r="AX7423"/>
      <c r="AY7423"/>
      <c r="AZ7423"/>
      <c r="BA7423"/>
      <c r="BB7423"/>
      <c r="BC7423"/>
      <c r="BD7423"/>
      <c r="BE7423"/>
      <c r="BF7423"/>
      <c r="BG7423"/>
      <c r="BH7423"/>
      <c r="BI7423"/>
      <c r="BJ7423"/>
      <c r="BK7423"/>
      <c r="BL7423"/>
      <c r="BM7423"/>
      <c r="BN7423"/>
      <c r="BO7423"/>
      <c r="BP7423"/>
      <c r="BQ7423"/>
      <c r="BR7423"/>
      <c r="BS7423"/>
      <c r="BT7423"/>
      <c r="BU7423"/>
      <c r="BV7423"/>
      <c r="BW7423"/>
      <c r="BX7423"/>
      <c r="BY7423"/>
      <c r="BZ7423"/>
      <c r="CA7423"/>
      <c r="CB7423"/>
      <c r="CC7423"/>
      <c r="CD7423"/>
      <c r="CE7423"/>
      <c r="CF7423"/>
      <c r="CG7423"/>
      <c r="CH7423"/>
      <c r="CI7423"/>
      <c r="CJ7423"/>
      <c r="CK7423"/>
      <c r="CL7423"/>
      <c r="CM7423"/>
      <c r="CN7423"/>
      <c r="CO7423"/>
      <c r="CP7423"/>
      <c r="CQ7423"/>
      <c r="CR7423"/>
      <c r="CS7423"/>
      <c r="CT7423"/>
      <c r="CU7423"/>
      <c r="CV7423"/>
    </row>
    <row r="7424" spans="10:100" x14ac:dyDescent="0.25">
      <c r="J7424"/>
      <c r="K7424"/>
      <c r="L7424"/>
      <c r="M7424"/>
      <c r="N7424"/>
      <c r="O7424"/>
      <c r="P7424"/>
      <c r="Q7424"/>
      <c r="R7424"/>
      <c r="S7424"/>
      <c r="T7424"/>
      <c r="U7424"/>
      <c r="V7424"/>
      <c r="W7424"/>
      <c r="X7424"/>
      <c r="Y7424"/>
      <c r="Z7424"/>
      <c r="AA7424"/>
      <c r="AB7424"/>
      <c r="AC7424"/>
      <c r="AD7424"/>
      <c r="AE7424"/>
      <c r="AF7424"/>
      <c r="AG7424"/>
      <c r="AH7424"/>
      <c r="AI7424"/>
      <c r="AJ7424"/>
      <c r="AK7424"/>
      <c r="AL7424"/>
      <c r="AM7424"/>
      <c r="AN7424"/>
      <c r="AO7424"/>
      <c r="AP7424"/>
      <c r="AQ7424"/>
      <c r="AR7424"/>
      <c r="AS7424"/>
      <c r="AT7424"/>
      <c r="AU7424"/>
      <c r="AV7424"/>
      <c r="AW7424"/>
      <c r="AX7424"/>
      <c r="AY7424"/>
      <c r="AZ7424"/>
      <c r="BA7424"/>
      <c r="BB7424"/>
      <c r="BC7424"/>
      <c r="BD7424"/>
      <c r="BE7424"/>
      <c r="BF7424"/>
      <c r="BG7424"/>
      <c r="BH7424"/>
      <c r="BI7424"/>
      <c r="BJ7424"/>
      <c r="BK7424"/>
      <c r="BL7424"/>
      <c r="BM7424"/>
      <c r="BN7424"/>
      <c r="BO7424"/>
      <c r="BP7424"/>
      <c r="BQ7424"/>
      <c r="BR7424"/>
      <c r="BS7424"/>
      <c r="BT7424"/>
      <c r="BU7424"/>
      <c r="BV7424"/>
      <c r="BW7424"/>
      <c r="BX7424"/>
      <c r="BY7424"/>
      <c r="BZ7424"/>
      <c r="CA7424"/>
      <c r="CB7424"/>
      <c r="CC7424"/>
      <c r="CD7424"/>
      <c r="CE7424"/>
      <c r="CF7424"/>
      <c r="CG7424"/>
      <c r="CH7424"/>
      <c r="CI7424"/>
      <c r="CJ7424"/>
      <c r="CK7424"/>
      <c r="CL7424"/>
      <c r="CM7424"/>
      <c r="CN7424"/>
      <c r="CO7424"/>
      <c r="CP7424"/>
      <c r="CQ7424"/>
      <c r="CR7424"/>
      <c r="CS7424"/>
      <c r="CT7424"/>
      <c r="CU7424"/>
      <c r="CV7424"/>
    </row>
    <row r="7425" spans="10:100" x14ac:dyDescent="0.25">
      <c r="J7425"/>
      <c r="K7425"/>
      <c r="L7425"/>
      <c r="M7425"/>
      <c r="N7425"/>
      <c r="O7425"/>
      <c r="P7425"/>
      <c r="Q7425"/>
      <c r="R7425"/>
      <c r="S7425"/>
      <c r="T7425"/>
      <c r="U7425"/>
      <c r="V7425"/>
      <c r="W7425"/>
      <c r="X7425"/>
      <c r="Y7425"/>
      <c r="Z7425"/>
      <c r="AA7425"/>
      <c r="AB7425"/>
      <c r="AC7425"/>
      <c r="AD7425"/>
      <c r="AE7425"/>
      <c r="AF7425"/>
      <c r="AG7425"/>
      <c r="AH7425"/>
      <c r="AI7425"/>
      <c r="AJ7425"/>
      <c r="AK7425"/>
      <c r="AL7425"/>
      <c r="AM7425"/>
      <c r="AN7425"/>
      <c r="AO7425"/>
      <c r="AP7425"/>
      <c r="AQ7425"/>
      <c r="AR7425"/>
      <c r="AS7425"/>
      <c r="AT7425"/>
      <c r="AU7425"/>
      <c r="AV7425"/>
      <c r="AW7425"/>
      <c r="AX7425"/>
      <c r="AY7425"/>
      <c r="AZ7425"/>
      <c r="BA7425"/>
      <c r="BB7425"/>
      <c r="BC7425"/>
      <c r="BD7425"/>
      <c r="BE7425"/>
      <c r="BF7425"/>
      <c r="BG7425"/>
      <c r="BH7425"/>
      <c r="BI7425"/>
      <c r="BJ7425"/>
      <c r="BK7425"/>
      <c r="BL7425"/>
      <c r="BM7425"/>
      <c r="BN7425"/>
      <c r="BO7425"/>
      <c r="BP7425"/>
      <c r="BQ7425"/>
      <c r="BR7425"/>
      <c r="BS7425"/>
      <c r="BT7425"/>
      <c r="BU7425"/>
      <c r="BV7425"/>
      <c r="BW7425"/>
      <c r="BX7425"/>
      <c r="BY7425"/>
      <c r="BZ7425"/>
      <c r="CA7425"/>
      <c r="CB7425"/>
      <c r="CC7425"/>
      <c r="CD7425"/>
      <c r="CE7425"/>
      <c r="CF7425"/>
      <c r="CG7425"/>
      <c r="CH7425"/>
      <c r="CI7425"/>
      <c r="CJ7425"/>
      <c r="CK7425"/>
      <c r="CL7425"/>
      <c r="CM7425"/>
      <c r="CN7425"/>
      <c r="CO7425"/>
      <c r="CP7425"/>
      <c r="CQ7425"/>
      <c r="CR7425"/>
      <c r="CS7425"/>
      <c r="CT7425"/>
      <c r="CU7425"/>
      <c r="CV7425"/>
    </row>
    <row r="7426" spans="10:100" x14ac:dyDescent="0.25">
      <c r="J7426"/>
      <c r="K7426"/>
      <c r="L7426"/>
      <c r="M7426"/>
      <c r="N7426"/>
      <c r="O7426"/>
      <c r="P7426"/>
      <c r="Q7426"/>
      <c r="R7426"/>
      <c r="S7426"/>
      <c r="T7426"/>
      <c r="U7426"/>
      <c r="V7426"/>
      <c r="W7426"/>
      <c r="X7426"/>
      <c r="Y7426"/>
      <c r="Z7426"/>
      <c r="AA7426"/>
      <c r="AB7426"/>
      <c r="AC7426"/>
      <c r="AD7426"/>
      <c r="AE7426"/>
      <c r="AF7426"/>
      <c r="AG7426"/>
      <c r="AH7426"/>
      <c r="AI7426"/>
      <c r="AJ7426"/>
      <c r="AK7426"/>
      <c r="AL7426"/>
      <c r="AM7426"/>
      <c r="AN7426"/>
      <c r="AO7426"/>
      <c r="AP7426"/>
      <c r="AQ7426"/>
      <c r="AR7426"/>
      <c r="AS7426"/>
      <c r="AT7426"/>
      <c r="AU7426"/>
      <c r="AV7426"/>
      <c r="AW7426"/>
      <c r="AX7426"/>
      <c r="AY7426"/>
      <c r="AZ7426"/>
      <c r="BA7426"/>
      <c r="BB7426"/>
      <c r="BC7426"/>
      <c r="BD7426"/>
      <c r="BE7426"/>
      <c r="BF7426"/>
      <c r="BG7426"/>
      <c r="BH7426"/>
      <c r="BI7426"/>
      <c r="BJ7426"/>
      <c r="BK7426"/>
      <c r="BL7426"/>
      <c r="BM7426"/>
      <c r="BN7426"/>
      <c r="BO7426"/>
      <c r="BP7426"/>
      <c r="BQ7426"/>
      <c r="BR7426"/>
      <c r="BS7426"/>
      <c r="BT7426"/>
      <c r="BU7426"/>
      <c r="BV7426"/>
      <c r="BW7426"/>
      <c r="BX7426"/>
      <c r="BY7426"/>
      <c r="BZ7426"/>
      <c r="CA7426"/>
      <c r="CB7426"/>
      <c r="CC7426"/>
      <c r="CD7426"/>
      <c r="CE7426"/>
      <c r="CF7426"/>
      <c r="CG7426"/>
      <c r="CH7426"/>
      <c r="CI7426"/>
      <c r="CJ7426"/>
      <c r="CK7426"/>
      <c r="CL7426"/>
      <c r="CM7426"/>
      <c r="CN7426"/>
      <c r="CO7426"/>
      <c r="CP7426"/>
      <c r="CQ7426"/>
      <c r="CR7426"/>
      <c r="CS7426"/>
      <c r="CT7426"/>
      <c r="CU7426"/>
      <c r="CV7426"/>
    </row>
    <row r="7427" spans="10:100" x14ac:dyDescent="0.25">
      <c r="J7427"/>
      <c r="K7427"/>
      <c r="L7427"/>
      <c r="M7427"/>
      <c r="N7427"/>
      <c r="O7427"/>
      <c r="P7427"/>
      <c r="Q7427"/>
      <c r="R7427"/>
      <c r="S7427"/>
      <c r="T7427"/>
      <c r="U7427"/>
      <c r="V7427"/>
      <c r="W7427"/>
      <c r="X7427"/>
      <c r="Y7427"/>
      <c r="Z7427"/>
      <c r="AA7427"/>
      <c r="AB7427"/>
      <c r="AC7427"/>
      <c r="AD7427"/>
      <c r="AE7427"/>
      <c r="AF7427"/>
      <c r="AG7427"/>
      <c r="AH7427"/>
      <c r="AI7427"/>
      <c r="AJ7427"/>
      <c r="AK7427"/>
      <c r="AL7427"/>
      <c r="AM7427"/>
      <c r="AN7427"/>
      <c r="AO7427"/>
      <c r="AP7427"/>
      <c r="AQ7427"/>
      <c r="AR7427"/>
      <c r="AS7427"/>
      <c r="AT7427"/>
      <c r="AU7427"/>
      <c r="AV7427"/>
      <c r="AW7427"/>
      <c r="AX7427"/>
      <c r="AY7427"/>
      <c r="AZ7427"/>
      <c r="BA7427"/>
      <c r="BB7427"/>
      <c r="BC7427"/>
      <c r="BD7427"/>
      <c r="BE7427"/>
      <c r="BF7427"/>
      <c r="BG7427"/>
      <c r="BH7427"/>
      <c r="BI7427"/>
      <c r="BJ7427"/>
      <c r="BK7427"/>
      <c r="BL7427"/>
      <c r="BM7427"/>
      <c r="BN7427"/>
      <c r="BO7427"/>
      <c r="BP7427"/>
      <c r="BQ7427"/>
      <c r="BR7427"/>
      <c r="BS7427"/>
      <c r="BT7427"/>
      <c r="BU7427"/>
      <c r="BV7427"/>
      <c r="BW7427"/>
      <c r="BX7427"/>
      <c r="BY7427"/>
      <c r="BZ7427"/>
      <c r="CA7427"/>
      <c r="CB7427"/>
      <c r="CC7427"/>
      <c r="CD7427"/>
      <c r="CE7427"/>
      <c r="CF7427"/>
      <c r="CG7427"/>
      <c r="CH7427"/>
      <c r="CI7427"/>
      <c r="CJ7427"/>
      <c r="CK7427"/>
      <c r="CL7427"/>
      <c r="CM7427"/>
      <c r="CN7427"/>
      <c r="CO7427"/>
      <c r="CP7427"/>
      <c r="CQ7427"/>
      <c r="CR7427"/>
      <c r="CS7427"/>
      <c r="CT7427"/>
      <c r="CU7427"/>
      <c r="CV7427"/>
    </row>
    <row r="7428" spans="10:100" x14ac:dyDescent="0.25">
      <c r="J7428"/>
      <c r="K7428"/>
      <c r="L7428"/>
      <c r="M7428"/>
      <c r="N7428"/>
      <c r="O7428"/>
      <c r="P7428"/>
      <c r="Q7428"/>
      <c r="R7428"/>
      <c r="S7428"/>
      <c r="T7428"/>
      <c r="U7428"/>
      <c r="V7428"/>
      <c r="W7428"/>
      <c r="X7428"/>
      <c r="Y7428"/>
      <c r="Z7428"/>
      <c r="AA7428"/>
      <c r="AB7428"/>
      <c r="AC7428"/>
      <c r="AD7428"/>
      <c r="AE7428"/>
      <c r="AF7428"/>
      <c r="AG7428"/>
      <c r="AH7428"/>
      <c r="AI7428"/>
      <c r="AJ7428"/>
      <c r="AK7428"/>
      <c r="AL7428"/>
      <c r="AM7428"/>
      <c r="AN7428"/>
      <c r="AO7428"/>
      <c r="AP7428"/>
      <c r="AQ7428"/>
      <c r="AR7428"/>
      <c r="AS7428"/>
      <c r="AT7428"/>
      <c r="AU7428"/>
      <c r="AV7428"/>
      <c r="AW7428"/>
      <c r="AX7428"/>
      <c r="AY7428"/>
      <c r="AZ7428"/>
      <c r="BA7428"/>
      <c r="BB7428"/>
      <c r="BC7428"/>
      <c r="BD7428"/>
      <c r="BE7428"/>
      <c r="BF7428"/>
      <c r="BG7428"/>
      <c r="BH7428"/>
      <c r="BI7428"/>
      <c r="BJ7428"/>
      <c r="BK7428"/>
      <c r="BL7428"/>
      <c r="BM7428"/>
      <c r="BN7428"/>
      <c r="BO7428"/>
      <c r="BP7428"/>
      <c r="BQ7428"/>
      <c r="BR7428"/>
      <c r="BS7428"/>
      <c r="BT7428"/>
      <c r="BU7428"/>
      <c r="BV7428"/>
      <c r="BW7428"/>
      <c r="BX7428"/>
      <c r="BY7428"/>
      <c r="BZ7428"/>
      <c r="CA7428"/>
      <c r="CB7428"/>
      <c r="CC7428"/>
      <c r="CD7428"/>
      <c r="CE7428"/>
      <c r="CF7428"/>
      <c r="CG7428"/>
      <c r="CH7428"/>
      <c r="CI7428"/>
      <c r="CJ7428"/>
      <c r="CK7428"/>
      <c r="CL7428"/>
      <c r="CM7428"/>
      <c r="CN7428"/>
      <c r="CO7428"/>
      <c r="CP7428"/>
      <c r="CQ7428"/>
      <c r="CR7428"/>
      <c r="CS7428"/>
      <c r="CT7428"/>
      <c r="CU7428"/>
      <c r="CV7428"/>
    </row>
    <row r="7429" spans="10:100" x14ac:dyDescent="0.25">
      <c r="J7429"/>
      <c r="K7429"/>
      <c r="L7429"/>
      <c r="M7429"/>
      <c r="N7429"/>
      <c r="O7429"/>
      <c r="P7429"/>
      <c r="Q7429"/>
      <c r="R7429"/>
      <c r="S7429"/>
      <c r="T7429"/>
      <c r="U7429"/>
      <c r="V7429"/>
      <c r="W7429"/>
      <c r="X7429"/>
      <c r="Y7429"/>
      <c r="Z7429"/>
      <c r="AA7429"/>
      <c r="AB7429"/>
      <c r="AC7429"/>
      <c r="AD7429"/>
      <c r="AE7429"/>
      <c r="AF7429"/>
      <c r="AG7429"/>
      <c r="AH7429"/>
      <c r="AI7429"/>
      <c r="AJ7429"/>
      <c r="AK7429"/>
      <c r="AL7429"/>
      <c r="AM7429"/>
      <c r="AN7429"/>
      <c r="AO7429"/>
      <c r="AP7429"/>
      <c r="AQ7429"/>
      <c r="AR7429"/>
      <c r="AS7429"/>
      <c r="AT7429"/>
      <c r="AU7429"/>
      <c r="AV7429"/>
      <c r="AW7429"/>
      <c r="AX7429"/>
      <c r="AY7429"/>
      <c r="AZ7429"/>
      <c r="BA7429"/>
      <c r="BB7429"/>
      <c r="BC7429"/>
      <c r="BD7429"/>
      <c r="BE7429"/>
      <c r="BF7429"/>
      <c r="BG7429"/>
      <c r="BH7429"/>
      <c r="BI7429"/>
      <c r="BJ7429"/>
      <c r="BK7429"/>
      <c r="BL7429"/>
      <c r="BM7429"/>
      <c r="BN7429"/>
      <c r="BO7429"/>
      <c r="BP7429"/>
      <c r="BQ7429"/>
      <c r="BR7429"/>
      <c r="BS7429"/>
      <c r="BT7429"/>
      <c r="BU7429"/>
      <c r="BV7429"/>
      <c r="BW7429"/>
      <c r="BX7429"/>
      <c r="BY7429"/>
      <c r="BZ7429"/>
      <c r="CA7429"/>
      <c r="CB7429"/>
      <c r="CC7429"/>
      <c r="CD7429"/>
      <c r="CE7429"/>
      <c r="CF7429"/>
      <c r="CG7429"/>
      <c r="CH7429"/>
      <c r="CI7429"/>
      <c r="CJ7429"/>
      <c r="CK7429"/>
      <c r="CL7429"/>
      <c r="CM7429"/>
      <c r="CN7429"/>
      <c r="CO7429"/>
      <c r="CP7429"/>
      <c r="CQ7429"/>
      <c r="CR7429"/>
      <c r="CS7429"/>
      <c r="CT7429"/>
      <c r="CU7429"/>
      <c r="CV7429"/>
    </row>
    <row r="7430" spans="10:100" x14ac:dyDescent="0.25">
      <c r="J7430"/>
      <c r="K7430"/>
      <c r="L7430"/>
      <c r="M7430"/>
      <c r="N7430"/>
      <c r="O7430"/>
      <c r="P7430"/>
      <c r="Q7430"/>
      <c r="R7430"/>
      <c r="S7430"/>
      <c r="T7430"/>
      <c r="U7430"/>
      <c r="V7430"/>
      <c r="W7430"/>
      <c r="X7430"/>
      <c r="Y7430"/>
      <c r="Z7430"/>
      <c r="AA7430"/>
      <c r="AB7430"/>
      <c r="AC7430"/>
      <c r="AD7430"/>
      <c r="AE7430"/>
      <c r="AF7430"/>
      <c r="AG7430"/>
      <c r="AH7430"/>
      <c r="AI7430"/>
      <c r="AJ7430"/>
      <c r="AK7430"/>
      <c r="AL7430"/>
      <c r="AM7430"/>
      <c r="AN7430"/>
      <c r="AO7430"/>
      <c r="AP7430"/>
      <c r="AQ7430"/>
      <c r="AR7430"/>
      <c r="AS7430"/>
      <c r="AT7430"/>
      <c r="AU7430"/>
      <c r="AV7430"/>
      <c r="AW7430"/>
      <c r="AX7430"/>
      <c r="AY7430"/>
      <c r="AZ7430"/>
      <c r="BA7430"/>
      <c r="BB7430"/>
      <c r="BC7430"/>
      <c r="BD7430"/>
      <c r="BE7430"/>
      <c r="BF7430"/>
      <c r="BG7430"/>
      <c r="BH7430"/>
      <c r="BI7430"/>
      <c r="BJ7430"/>
      <c r="BK7430"/>
      <c r="BL7430"/>
      <c r="BM7430"/>
      <c r="BN7430"/>
      <c r="BO7430"/>
      <c r="BP7430"/>
      <c r="BQ7430"/>
      <c r="BR7430"/>
      <c r="BS7430"/>
      <c r="BT7430"/>
      <c r="BU7430"/>
      <c r="BV7430"/>
      <c r="BW7430"/>
      <c r="BX7430"/>
      <c r="BY7430"/>
      <c r="BZ7430"/>
      <c r="CA7430"/>
      <c r="CB7430"/>
      <c r="CC7430"/>
      <c r="CD7430"/>
      <c r="CE7430"/>
      <c r="CF7430"/>
      <c r="CG7430"/>
      <c r="CH7430"/>
      <c r="CI7430"/>
      <c r="CJ7430"/>
      <c r="CK7430"/>
      <c r="CL7430"/>
      <c r="CM7430"/>
      <c r="CN7430"/>
      <c r="CO7430"/>
      <c r="CP7430"/>
      <c r="CQ7430"/>
      <c r="CR7430"/>
      <c r="CS7430"/>
      <c r="CT7430"/>
      <c r="CU7430"/>
      <c r="CV7430"/>
    </row>
    <row r="7431" spans="10:100" x14ac:dyDescent="0.25">
      <c r="J7431"/>
      <c r="K7431"/>
      <c r="L7431"/>
      <c r="M7431"/>
      <c r="N7431"/>
      <c r="O7431"/>
      <c r="P7431"/>
      <c r="Q7431"/>
      <c r="R7431"/>
      <c r="S7431"/>
      <c r="T7431"/>
      <c r="U7431"/>
      <c r="V7431"/>
      <c r="W7431"/>
      <c r="X7431"/>
      <c r="Y7431"/>
      <c r="Z7431"/>
      <c r="AA7431"/>
      <c r="AB7431"/>
      <c r="AC7431"/>
      <c r="AD7431"/>
      <c r="AE7431"/>
      <c r="AF7431"/>
      <c r="AG7431"/>
      <c r="AH7431"/>
      <c r="AI7431"/>
      <c r="AJ7431"/>
      <c r="AK7431"/>
      <c r="AL7431"/>
      <c r="AM7431"/>
      <c r="AN7431"/>
      <c r="AO7431"/>
      <c r="AP7431"/>
      <c r="AQ7431"/>
      <c r="AR7431"/>
      <c r="AS7431"/>
      <c r="AT7431"/>
      <c r="AU7431"/>
      <c r="AV7431"/>
      <c r="AW7431"/>
      <c r="AX7431"/>
      <c r="AY7431"/>
      <c r="AZ7431"/>
      <c r="BA7431"/>
      <c r="BB7431"/>
      <c r="BC7431"/>
      <c r="BD7431"/>
      <c r="BE7431"/>
      <c r="BF7431"/>
      <c r="BG7431"/>
      <c r="BH7431"/>
      <c r="BI7431"/>
      <c r="BJ7431"/>
      <c r="BK7431"/>
      <c r="BL7431"/>
      <c r="BM7431"/>
      <c r="BN7431"/>
      <c r="BO7431"/>
      <c r="BP7431"/>
      <c r="BQ7431"/>
      <c r="BR7431"/>
      <c r="BS7431"/>
      <c r="BT7431"/>
      <c r="BU7431"/>
      <c r="BV7431"/>
      <c r="BW7431"/>
      <c r="BX7431"/>
      <c r="BY7431"/>
      <c r="BZ7431"/>
      <c r="CA7431"/>
      <c r="CB7431"/>
      <c r="CC7431"/>
      <c r="CD7431"/>
      <c r="CE7431"/>
      <c r="CF7431"/>
      <c r="CG7431"/>
      <c r="CH7431"/>
      <c r="CI7431"/>
      <c r="CJ7431"/>
      <c r="CK7431"/>
      <c r="CL7431"/>
      <c r="CM7431"/>
      <c r="CN7431"/>
      <c r="CO7431"/>
      <c r="CP7431"/>
      <c r="CQ7431"/>
      <c r="CR7431"/>
      <c r="CS7431"/>
      <c r="CT7431"/>
      <c r="CU7431"/>
      <c r="CV7431"/>
    </row>
    <row r="7432" spans="10:100" x14ac:dyDescent="0.25">
      <c r="J7432"/>
      <c r="K7432"/>
      <c r="L7432"/>
      <c r="M7432"/>
      <c r="N7432"/>
      <c r="O7432"/>
      <c r="P7432"/>
      <c r="Q7432"/>
      <c r="R7432"/>
      <c r="S7432"/>
      <c r="T7432"/>
      <c r="U7432"/>
      <c r="V7432"/>
      <c r="W7432"/>
      <c r="X7432"/>
      <c r="Y7432"/>
      <c r="Z7432"/>
      <c r="AA7432"/>
      <c r="AB7432"/>
      <c r="AC7432"/>
      <c r="AD7432"/>
      <c r="AE7432"/>
      <c r="AF7432"/>
      <c r="AG7432"/>
      <c r="AH7432"/>
      <c r="AI7432"/>
      <c r="AJ7432"/>
      <c r="AK7432"/>
      <c r="AL7432"/>
      <c r="AM7432"/>
      <c r="AN7432"/>
      <c r="AO7432"/>
      <c r="AP7432"/>
      <c r="AQ7432"/>
      <c r="AR7432"/>
      <c r="AS7432"/>
      <c r="AT7432"/>
      <c r="AU7432"/>
      <c r="AV7432"/>
      <c r="AW7432"/>
      <c r="AX7432"/>
      <c r="AY7432"/>
      <c r="AZ7432"/>
      <c r="BA7432"/>
      <c r="BB7432"/>
      <c r="BC7432"/>
      <c r="BD7432"/>
      <c r="BE7432"/>
      <c r="BF7432"/>
      <c r="BG7432"/>
      <c r="BH7432"/>
      <c r="BI7432"/>
      <c r="BJ7432"/>
      <c r="BK7432"/>
      <c r="BL7432"/>
      <c r="BM7432"/>
      <c r="BN7432"/>
      <c r="BO7432"/>
      <c r="BP7432"/>
      <c r="BQ7432"/>
      <c r="BR7432"/>
      <c r="BS7432"/>
      <c r="BT7432"/>
      <c r="BU7432"/>
      <c r="BV7432"/>
      <c r="BW7432"/>
      <c r="BX7432"/>
      <c r="BY7432"/>
      <c r="BZ7432"/>
      <c r="CA7432"/>
      <c r="CB7432"/>
      <c r="CC7432"/>
      <c r="CD7432"/>
      <c r="CE7432"/>
      <c r="CF7432"/>
      <c r="CG7432"/>
      <c r="CH7432"/>
      <c r="CI7432"/>
      <c r="CJ7432"/>
      <c r="CK7432"/>
      <c r="CL7432"/>
      <c r="CM7432"/>
      <c r="CN7432"/>
      <c r="CO7432"/>
      <c r="CP7432"/>
      <c r="CQ7432"/>
      <c r="CR7432"/>
      <c r="CS7432"/>
      <c r="CT7432"/>
      <c r="CU7432"/>
      <c r="CV7432"/>
    </row>
    <row r="7433" spans="10:100" x14ac:dyDescent="0.25">
      <c r="J7433"/>
      <c r="K7433"/>
      <c r="L7433"/>
      <c r="M7433"/>
      <c r="N7433"/>
      <c r="O7433"/>
      <c r="P7433"/>
      <c r="Q7433"/>
      <c r="R7433"/>
      <c r="S7433"/>
      <c r="T7433"/>
      <c r="U7433"/>
      <c r="V7433"/>
      <c r="W7433"/>
      <c r="X7433"/>
      <c r="Y7433"/>
      <c r="Z7433"/>
      <c r="AA7433"/>
      <c r="AB7433"/>
      <c r="AC7433"/>
      <c r="AD7433"/>
      <c r="AE7433"/>
      <c r="AF7433"/>
      <c r="AG7433"/>
      <c r="AH7433"/>
      <c r="AI7433"/>
      <c r="AJ7433"/>
      <c r="AK7433"/>
      <c r="AL7433"/>
      <c r="AM7433"/>
      <c r="AN7433"/>
      <c r="AO7433"/>
      <c r="AP7433"/>
      <c r="AQ7433"/>
      <c r="AR7433"/>
      <c r="AS7433"/>
      <c r="AT7433"/>
      <c r="AU7433"/>
      <c r="AV7433"/>
      <c r="AW7433"/>
      <c r="AX7433"/>
      <c r="AY7433"/>
      <c r="AZ7433"/>
      <c r="BA7433"/>
      <c r="BB7433"/>
      <c r="BC7433"/>
      <c r="BD7433"/>
      <c r="BE7433"/>
      <c r="BF7433"/>
      <c r="BG7433"/>
      <c r="BH7433"/>
      <c r="BI7433"/>
      <c r="BJ7433"/>
      <c r="BK7433"/>
      <c r="BL7433"/>
      <c r="BM7433"/>
      <c r="BN7433"/>
      <c r="BO7433"/>
      <c r="BP7433"/>
      <c r="BQ7433"/>
      <c r="BR7433"/>
      <c r="BS7433"/>
      <c r="BT7433"/>
      <c r="BU7433"/>
      <c r="BV7433"/>
      <c r="BW7433"/>
      <c r="BX7433"/>
      <c r="BY7433"/>
      <c r="BZ7433"/>
      <c r="CA7433"/>
      <c r="CB7433"/>
      <c r="CC7433"/>
      <c r="CD7433"/>
      <c r="CE7433"/>
      <c r="CF7433"/>
      <c r="CG7433"/>
      <c r="CH7433"/>
      <c r="CI7433"/>
      <c r="CJ7433"/>
      <c r="CK7433"/>
      <c r="CL7433"/>
      <c r="CM7433"/>
      <c r="CN7433"/>
      <c r="CO7433"/>
      <c r="CP7433"/>
      <c r="CQ7433"/>
      <c r="CR7433"/>
      <c r="CS7433"/>
      <c r="CT7433"/>
      <c r="CU7433"/>
      <c r="CV7433"/>
    </row>
    <row r="7434" spans="10:100" x14ac:dyDescent="0.25">
      <c r="J7434"/>
      <c r="K7434"/>
      <c r="L7434"/>
      <c r="M7434"/>
      <c r="N7434"/>
      <c r="O7434"/>
      <c r="P7434"/>
      <c r="Q7434"/>
      <c r="R7434"/>
      <c r="S7434"/>
      <c r="T7434"/>
      <c r="U7434"/>
      <c r="V7434"/>
      <c r="W7434"/>
      <c r="X7434"/>
      <c r="Y7434"/>
      <c r="Z7434"/>
      <c r="AA7434"/>
      <c r="AB7434"/>
      <c r="AC7434"/>
      <c r="AD7434"/>
      <c r="AE7434"/>
      <c r="AF7434"/>
      <c r="AG7434"/>
      <c r="AH7434"/>
      <c r="AI7434"/>
      <c r="AJ7434"/>
      <c r="AK7434"/>
      <c r="AL7434"/>
      <c r="AM7434"/>
      <c r="AN7434"/>
      <c r="AO7434"/>
      <c r="AP7434"/>
      <c r="AQ7434"/>
      <c r="AR7434"/>
      <c r="AS7434"/>
      <c r="AT7434"/>
      <c r="AU7434"/>
      <c r="AV7434"/>
      <c r="AW7434"/>
      <c r="AX7434"/>
      <c r="AY7434"/>
      <c r="AZ7434"/>
      <c r="BA7434"/>
      <c r="BB7434"/>
      <c r="BC7434"/>
      <c r="BD7434"/>
      <c r="BE7434"/>
      <c r="BF7434"/>
      <c r="BG7434"/>
      <c r="BH7434"/>
      <c r="BI7434"/>
      <c r="BJ7434"/>
      <c r="BK7434"/>
      <c r="BL7434"/>
      <c r="BM7434"/>
      <c r="BN7434"/>
      <c r="BO7434"/>
      <c r="BP7434"/>
      <c r="BQ7434"/>
      <c r="BR7434"/>
      <c r="BS7434"/>
      <c r="BT7434"/>
      <c r="BU7434"/>
      <c r="BV7434"/>
      <c r="BW7434"/>
      <c r="BX7434"/>
      <c r="BY7434"/>
      <c r="BZ7434"/>
      <c r="CA7434"/>
      <c r="CB7434"/>
      <c r="CC7434"/>
      <c r="CD7434"/>
      <c r="CE7434"/>
      <c r="CF7434"/>
      <c r="CG7434"/>
      <c r="CH7434"/>
      <c r="CI7434"/>
      <c r="CJ7434"/>
      <c r="CK7434"/>
      <c r="CL7434"/>
      <c r="CM7434"/>
      <c r="CN7434"/>
      <c r="CO7434"/>
      <c r="CP7434"/>
      <c r="CQ7434"/>
      <c r="CR7434"/>
      <c r="CS7434"/>
      <c r="CT7434"/>
      <c r="CU7434"/>
      <c r="CV7434"/>
    </row>
    <row r="7435" spans="10:100" x14ac:dyDescent="0.25">
      <c r="J7435"/>
      <c r="K7435"/>
      <c r="L7435"/>
      <c r="M7435"/>
      <c r="N7435"/>
      <c r="O7435"/>
      <c r="P7435"/>
      <c r="Q7435"/>
      <c r="R7435"/>
      <c r="S7435"/>
      <c r="T7435"/>
      <c r="U7435"/>
      <c r="V7435"/>
      <c r="W7435"/>
      <c r="X7435"/>
      <c r="Y7435"/>
      <c r="Z7435"/>
      <c r="AA7435"/>
      <c r="AB7435"/>
      <c r="AC7435"/>
      <c r="AD7435"/>
      <c r="AE7435"/>
      <c r="AF7435"/>
      <c r="AG7435"/>
      <c r="AH7435"/>
      <c r="AI7435"/>
      <c r="AJ7435"/>
      <c r="AK7435"/>
      <c r="AL7435"/>
      <c r="AM7435"/>
      <c r="AN7435"/>
      <c r="AO7435"/>
      <c r="AP7435"/>
      <c r="AQ7435"/>
      <c r="AR7435"/>
      <c r="AS7435"/>
      <c r="AT7435"/>
      <c r="AU7435"/>
      <c r="AV7435"/>
      <c r="AW7435"/>
      <c r="AX7435"/>
      <c r="AY7435"/>
      <c r="AZ7435"/>
      <c r="BA7435"/>
      <c r="BB7435"/>
      <c r="BC7435"/>
      <c r="BD7435"/>
      <c r="BE7435"/>
      <c r="BF7435"/>
      <c r="BG7435"/>
      <c r="BH7435"/>
      <c r="BI7435"/>
      <c r="BJ7435"/>
      <c r="BK7435"/>
      <c r="BL7435"/>
      <c r="BM7435"/>
      <c r="BN7435"/>
      <c r="BO7435"/>
      <c r="BP7435"/>
      <c r="BQ7435"/>
      <c r="BR7435"/>
      <c r="BS7435"/>
      <c r="BT7435"/>
      <c r="BU7435"/>
      <c r="BV7435"/>
      <c r="BW7435"/>
      <c r="BX7435"/>
      <c r="BY7435"/>
      <c r="BZ7435"/>
      <c r="CA7435"/>
      <c r="CB7435"/>
      <c r="CC7435"/>
      <c r="CD7435"/>
      <c r="CE7435"/>
      <c r="CF7435"/>
      <c r="CG7435"/>
      <c r="CH7435"/>
      <c r="CI7435"/>
      <c r="CJ7435"/>
      <c r="CK7435"/>
      <c r="CL7435"/>
      <c r="CM7435"/>
      <c r="CN7435"/>
      <c r="CO7435"/>
      <c r="CP7435"/>
      <c r="CQ7435"/>
      <c r="CR7435"/>
      <c r="CS7435"/>
      <c r="CT7435"/>
      <c r="CU7435"/>
      <c r="CV7435"/>
    </row>
    <row r="7436" spans="10:100" x14ac:dyDescent="0.25">
      <c r="J7436"/>
      <c r="K7436"/>
      <c r="L7436"/>
      <c r="M7436"/>
      <c r="N7436"/>
      <c r="O7436"/>
      <c r="P7436"/>
      <c r="Q7436"/>
      <c r="R7436"/>
      <c r="S7436"/>
      <c r="T7436"/>
      <c r="U7436"/>
      <c r="V7436"/>
      <c r="W7436"/>
      <c r="X7436"/>
      <c r="Y7436"/>
      <c r="Z7436"/>
      <c r="AA7436"/>
      <c r="AB7436"/>
      <c r="AC7436"/>
      <c r="AD7436"/>
      <c r="AE7436"/>
      <c r="AF7436"/>
      <c r="AG7436"/>
      <c r="AH7436"/>
      <c r="AI7436"/>
      <c r="AJ7436"/>
      <c r="AK7436"/>
      <c r="AL7436"/>
      <c r="AM7436"/>
      <c r="AN7436"/>
      <c r="AO7436"/>
      <c r="AP7436"/>
      <c r="AQ7436"/>
      <c r="AR7436"/>
      <c r="AS7436"/>
      <c r="AT7436"/>
      <c r="AU7436"/>
      <c r="AV7436"/>
      <c r="AW7436"/>
      <c r="AX7436"/>
      <c r="AY7436"/>
      <c r="AZ7436"/>
      <c r="BA7436"/>
      <c r="BB7436"/>
      <c r="BC7436"/>
      <c r="BD7436"/>
      <c r="BE7436"/>
      <c r="BF7436"/>
      <c r="BG7436"/>
      <c r="BH7436"/>
      <c r="BI7436"/>
      <c r="BJ7436"/>
      <c r="BK7436"/>
      <c r="BL7436"/>
      <c r="BM7436"/>
      <c r="BN7436"/>
      <c r="BO7436"/>
      <c r="BP7436"/>
      <c r="BQ7436"/>
      <c r="BR7436"/>
      <c r="BS7436"/>
      <c r="BT7436"/>
      <c r="BU7436"/>
      <c r="BV7436"/>
      <c r="BW7436"/>
      <c r="BX7436"/>
      <c r="BY7436"/>
      <c r="BZ7436"/>
      <c r="CA7436"/>
      <c r="CB7436"/>
      <c r="CC7436"/>
      <c r="CD7436"/>
      <c r="CE7436"/>
      <c r="CF7436"/>
      <c r="CG7436"/>
      <c r="CH7436"/>
      <c r="CI7436"/>
      <c r="CJ7436"/>
      <c r="CK7436"/>
      <c r="CL7436"/>
      <c r="CM7436"/>
      <c r="CN7436"/>
      <c r="CO7436"/>
      <c r="CP7436"/>
      <c r="CQ7436"/>
      <c r="CR7436"/>
      <c r="CS7436"/>
      <c r="CT7436"/>
      <c r="CU7436"/>
      <c r="CV7436"/>
    </row>
    <row r="7437" spans="10:100" x14ac:dyDescent="0.25">
      <c r="J7437"/>
      <c r="K7437"/>
      <c r="L7437"/>
      <c r="M7437"/>
      <c r="N7437"/>
      <c r="O7437"/>
      <c r="P7437"/>
      <c r="Q7437"/>
      <c r="R7437"/>
      <c r="S7437"/>
      <c r="T7437"/>
      <c r="U7437"/>
      <c r="V7437"/>
      <c r="W7437"/>
      <c r="X7437"/>
      <c r="Y7437"/>
      <c r="Z7437"/>
      <c r="AA7437"/>
      <c r="AB7437"/>
      <c r="AC7437"/>
      <c r="AD7437"/>
      <c r="AE7437"/>
      <c r="AF7437"/>
      <c r="AG7437"/>
      <c r="AH7437"/>
      <c r="AI7437"/>
      <c r="AJ7437"/>
      <c r="AK7437"/>
      <c r="AL7437"/>
      <c r="AM7437"/>
      <c r="AN7437"/>
      <c r="AO7437"/>
      <c r="AP7437"/>
      <c r="AQ7437"/>
      <c r="AR7437"/>
      <c r="AS7437"/>
      <c r="AT7437"/>
      <c r="AU7437"/>
      <c r="AV7437"/>
      <c r="AW7437"/>
      <c r="AX7437"/>
      <c r="AY7437"/>
      <c r="AZ7437"/>
      <c r="BA7437"/>
      <c r="BB7437"/>
      <c r="BC7437"/>
      <c r="BD7437"/>
      <c r="BE7437"/>
      <c r="BF7437"/>
      <c r="BG7437"/>
      <c r="BH7437"/>
      <c r="BI7437"/>
      <c r="BJ7437"/>
      <c r="BK7437"/>
      <c r="BL7437"/>
      <c r="BM7437"/>
      <c r="BN7437"/>
      <c r="BO7437"/>
      <c r="BP7437"/>
      <c r="BQ7437"/>
      <c r="BR7437"/>
      <c r="BS7437"/>
      <c r="BT7437"/>
      <c r="BU7437"/>
      <c r="BV7437"/>
      <c r="BW7437"/>
      <c r="BX7437"/>
      <c r="BY7437"/>
      <c r="BZ7437"/>
      <c r="CA7437"/>
      <c r="CB7437"/>
      <c r="CC7437"/>
      <c r="CD7437"/>
      <c r="CE7437"/>
      <c r="CF7437"/>
      <c r="CG7437"/>
      <c r="CH7437"/>
      <c r="CI7437"/>
      <c r="CJ7437"/>
      <c r="CK7437"/>
      <c r="CL7437"/>
      <c r="CM7437"/>
      <c r="CN7437"/>
      <c r="CO7437"/>
      <c r="CP7437"/>
      <c r="CQ7437"/>
      <c r="CR7437"/>
      <c r="CS7437"/>
      <c r="CT7437"/>
      <c r="CU7437"/>
      <c r="CV7437"/>
    </row>
    <row r="7438" spans="10:100" x14ac:dyDescent="0.25">
      <c r="J7438"/>
      <c r="K7438"/>
      <c r="L7438"/>
      <c r="M7438"/>
      <c r="N7438"/>
      <c r="O7438"/>
      <c r="P7438"/>
      <c r="Q7438"/>
      <c r="R7438"/>
      <c r="S7438"/>
      <c r="T7438"/>
      <c r="U7438"/>
      <c r="V7438"/>
      <c r="W7438"/>
      <c r="X7438"/>
      <c r="Y7438"/>
      <c r="Z7438"/>
      <c r="AA7438"/>
      <c r="AB7438"/>
      <c r="AC7438"/>
      <c r="AD7438"/>
      <c r="AE7438"/>
      <c r="AF7438"/>
      <c r="AG7438"/>
      <c r="AH7438"/>
      <c r="AI7438"/>
      <c r="AJ7438"/>
      <c r="AK7438"/>
      <c r="AL7438"/>
      <c r="AM7438"/>
      <c r="AN7438"/>
      <c r="AO7438"/>
      <c r="AP7438"/>
      <c r="AQ7438"/>
      <c r="AR7438"/>
      <c r="AS7438"/>
      <c r="AT7438"/>
      <c r="AU7438"/>
      <c r="AV7438"/>
      <c r="AW7438"/>
      <c r="AX7438"/>
      <c r="AY7438"/>
      <c r="AZ7438"/>
      <c r="BA7438"/>
      <c r="BB7438"/>
      <c r="BC7438"/>
      <c r="BD7438"/>
      <c r="BE7438"/>
      <c r="BF7438"/>
      <c r="BG7438"/>
      <c r="BH7438"/>
      <c r="BI7438"/>
      <c r="BJ7438"/>
      <c r="BK7438"/>
      <c r="BL7438"/>
      <c r="BM7438"/>
      <c r="BN7438"/>
      <c r="BO7438"/>
      <c r="BP7438"/>
      <c r="BQ7438"/>
      <c r="BR7438"/>
      <c r="BS7438"/>
      <c r="BT7438"/>
      <c r="BU7438"/>
      <c r="BV7438"/>
      <c r="BW7438"/>
      <c r="BX7438"/>
      <c r="BY7438"/>
      <c r="BZ7438"/>
      <c r="CA7438"/>
      <c r="CB7438"/>
      <c r="CC7438"/>
      <c r="CD7438"/>
      <c r="CE7438"/>
      <c r="CF7438"/>
      <c r="CG7438"/>
      <c r="CH7438"/>
      <c r="CI7438"/>
      <c r="CJ7438"/>
      <c r="CK7438"/>
      <c r="CL7438"/>
      <c r="CM7438"/>
      <c r="CN7438"/>
      <c r="CO7438"/>
      <c r="CP7438"/>
      <c r="CQ7438"/>
      <c r="CR7438"/>
      <c r="CS7438"/>
      <c r="CT7438"/>
      <c r="CU7438"/>
      <c r="CV7438"/>
    </row>
    <row r="7439" spans="10:100" x14ac:dyDescent="0.25">
      <c r="J7439"/>
      <c r="K7439"/>
      <c r="L7439"/>
      <c r="M7439"/>
      <c r="N7439"/>
      <c r="O7439"/>
      <c r="P7439"/>
      <c r="Q7439"/>
      <c r="R7439"/>
      <c r="S7439"/>
      <c r="T7439"/>
      <c r="U7439"/>
      <c r="V7439"/>
      <c r="W7439"/>
      <c r="X7439"/>
      <c r="Y7439"/>
      <c r="Z7439"/>
      <c r="AA7439"/>
      <c r="AB7439"/>
      <c r="AC7439"/>
      <c r="AD7439"/>
      <c r="AE7439"/>
      <c r="AF7439"/>
      <c r="AG7439"/>
      <c r="AH7439"/>
      <c r="AI7439"/>
      <c r="AJ7439"/>
      <c r="AK7439"/>
      <c r="AL7439"/>
      <c r="AM7439"/>
      <c r="AN7439"/>
      <c r="AO7439"/>
      <c r="AP7439"/>
      <c r="AQ7439"/>
      <c r="AR7439"/>
      <c r="AS7439"/>
      <c r="AT7439"/>
      <c r="AU7439"/>
      <c r="AV7439"/>
      <c r="AW7439"/>
      <c r="AX7439"/>
      <c r="AY7439"/>
      <c r="AZ7439"/>
      <c r="BA7439"/>
      <c r="BB7439"/>
      <c r="BC7439"/>
      <c r="BD7439"/>
      <c r="BE7439"/>
      <c r="BF7439"/>
      <c r="BG7439"/>
      <c r="BH7439"/>
      <c r="BI7439"/>
      <c r="BJ7439"/>
      <c r="BK7439"/>
      <c r="BL7439"/>
      <c r="BM7439"/>
      <c r="BN7439"/>
      <c r="BO7439"/>
      <c r="BP7439"/>
      <c r="BQ7439"/>
      <c r="BR7439"/>
      <c r="BS7439"/>
      <c r="BT7439"/>
      <c r="BU7439"/>
      <c r="BV7439"/>
      <c r="BW7439"/>
      <c r="BX7439"/>
      <c r="BY7439"/>
      <c r="BZ7439"/>
      <c r="CA7439"/>
      <c r="CB7439"/>
      <c r="CC7439"/>
      <c r="CD7439"/>
      <c r="CE7439"/>
      <c r="CF7439"/>
      <c r="CG7439"/>
      <c r="CH7439"/>
      <c r="CI7439"/>
      <c r="CJ7439"/>
      <c r="CK7439"/>
      <c r="CL7439"/>
      <c r="CM7439"/>
      <c r="CN7439"/>
      <c r="CO7439"/>
      <c r="CP7439"/>
      <c r="CQ7439"/>
      <c r="CR7439"/>
      <c r="CS7439"/>
      <c r="CT7439"/>
      <c r="CU7439"/>
      <c r="CV7439"/>
    </row>
    <row r="7440" spans="10:100" x14ac:dyDescent="0.25">
      <c r="J7440"/>
      <c r="K7440"/>
      <c r="L7440"/>
      <c r="M7440"/>
      <c r="N7440"/>
      <c r="O7440"/>
      <c r="P7440"/>
      <c r="Q7440"/>
      <c r="R7440"/>
      <c r="S7440"/>
      <c r="T7440"/>
      <c r="U7440"/>
      <c r="V7440"/>
      <c r="W7440"/>
      <c r="X7440"/>
      <c r="Y7440"/>
      <c r="Z7440"/>
      <c r="AA7440"/>
      <c r="AB7440"/>
      <c r="AC7440"/>
      <c r="AD7440"/>
      <c r="AE7440"/>
      <c r="AF7440"/>
      <c r="AG7440"/>
      <c r="AH7440"/>
      <c r="AI7440"/>
      <c r="AJ7440"/>
      <c r="AK7440"/>
      <c r="AL7440"/>
      <c r="AM7440"/>
      <c r="AN7440"/>
      <c r="AO7440"/>
      <c r="AP7440"/>
      <c r="AQ7440"/>
      <c r="AR7440"/>
      <c r="AS7440"/>
      <c r="AT7440"/>
      <c r="AU7440"/>
      <c r="AV7440"/>
      <c r="AW7440"/>
      <c r="AX7440"/>
      <c r="AY7440"/>
      <c r="AZ7440"/>
      <c r="BA7440"/>
      <c r="BB7440"/>
      <c r="BC7440"/>
      <c r="BD7440"/>
      <c r="BE7440"/>
      <c r="BF7440"/>
      <c r="BG7440"/>
      <c r="BH7440"/>
      <c r="BI7440"/>
      <c r="BJ7440"/>
      <c r="BK7440"/>
      <c r="BL7440"/>
      <c r="BM7440"/>
      <c r="BN7440"/>
      <c r="BO7440"/>
      <c r="BP7440"/>
      <c r="BQ7440"/>
      <c r="BR7440"/>
      <c r="BS7440"/>
      <c r="BT7440"/>
      <c r="BU7440"/>
      <c r="BV7440"/>
      <c r="BW7440"/>
      <c r="BX7440"/>
      <c r="BY7440"/>
      <c r="BZ7440"/>
      <c r="CA7440"/>
      <c r="CB7440"/>
      <c r="CC7440"/>
      <c r="CD7440"/>
      <c r="CE7440"/>
      <c r="CF7440"/>
      <c r="CG7440"/>
      <c r="CH7440"/>
      <c r="CI7440"/>
      <c r="CJ7440"/>
      <c r="CK7440"/>
      <c r="CL7440"/>
      <c r="CM7440"/>
      <c r="CN7440"/>
      <c r="CO7440"/>
      <c r="CP7440"/>
      <c r="CQ7440"/>
      <c r="CR7440"/>
      <c r="CS7440"/>
      <c r="CT7440"/>
      <c r="CU7440"/>
      <c r="CV7440"/>
    </row>
    <row r="7441" spans="10:100" x14ac:dyDescent="0.25">
      <c r="J7441"/>
      <c r="K7441"/>
      <c r="L7441"/>
      <c r="M7441"/>
      <c r="N7441"/>
      <c r="O7441"/>
      <c r="P7441"/>
      <c r="Q7441"/>
      <c r="R7441"/>
      <c r="S7441"/>
      <c r="T7441"/>
      <c r="U7441"/>
      <c r="V7441"/>
      <c r="W7441"/>
      <c r="X7441"/>
      <c r="Y7441"/>
      <c r="Z7441"/>
      <c r="AA7441"/>
      <c r="AB7441"/>
      <c r="AC7441"/>
      <c r="AD7441"/>
      <c r="AE7441"/>
      <c r="AF7441"/>
      <c r="AG7441"/>
      <c r="AH7441"/>
      <c r="AI7441"/>
      <c r="AJ7441"/>
      <c r="AK7441"/>
      <c r="AL7441"/>
      <c r="AM7441"/>
      <c r="AN7441"/>
      <c r="AO7441"/>
      <c r="AP7441"/>
      <c r="AQ7441"/>
      <c r="AR7441"/>
      <c r="AS7441"/>
      <c r="AT7441"/>
      <c r="AU7441"/>
      <c r="AV7441"/>
      <c r="AW7441"/>
      <c r="AX7441"/>
      <c r="AY7441"/>
      <c r="AZ7441"/>
      <c r="BA7441"/>
      <c r="BB7441"/>
      <c r="BC7441"/>
      <c r="BD7441"/>
      <c r="BE7441"/>
      <c r="BF7441"/>
      <c r="BG7441"/>
      <c r="BH7441"/>
      <c r="BI7441"/>
      <c r="BJ7441"/>
      <c r="BK7441"/>
      <c r="BL7441"/>
      <c r="BM7441"/>
      <c r="BN7441"/>
      <c r="BO7441"/>
      <c r="BP7441"/>
      <c r="BQ7441"/>
      <c r="BR7441"/>
      <c r="BS7441"/>
      <c r="BT7441"/>
      <c r="BU7441"/>
      <c r="BV7441"/>
      <c r="BW7441"/>
      <c r="BX7441"/>
      <c r="BY7441"/>
      <c r="BZ7441"/>
      <c r="CA7441"/>
      <c r="CB7441"/>
      <c r="CC7441"/>
      <c r="CD7441"/>
      <c r="CE7441"/>
      <c r="CF7441"/>
      <c r="CG7441"/>
      <c r="CH7441"/>
      <c r="CI7441"/>
      <c r="CJ7441"/>
      <c r="CK7441"/>
      <c r="CL7441"/>
      <c r="CM7441"/>
      <c r="CN7441"/>
      <c r="CO7441"/>
      <c r="CP7441"/>
      <c r="CQ7441"/>
      <c r="CR7441"/>
      <c r="CS7441"/>
      <c r="CT7441"/>
      <c r="CU7441"/>
      <c r="CV7441"/>
    </row>
    <row r="7442" spans="10:100" x14ac:dyDescent="0.25">
      <c r="J7442"/>
      <c r="K7442"/>
      <c r="L7442"/>
      <c r="M7442"/>
      <c r="N7442"/>
      <c r="O7442"/>
      <c r="P7442"/>
      <c r="Q7442"/>
      <c r="R7442"/>
      <c r="S7442"/>
      <c r="T7442"/>
      <c r="U7442"/>
      <c r="V7442"/>
      <c r="W7442"/>
      <c r="X7442"/>
      <c r="Y7442"/>
      <c r="Z7442"/>
      <c r="AA7442"/>
      <c r="AB7442"/>
      <c r="AC7442"/>
      <c r="AD7442"/>
      <c r="AE7442"/>
      <c r="AF7442"/>
      <c r="AG7442"/>
      <c r="AH7442"/>
      <c r="AI7442"/>
      <c r="AJ7442"/>
      <c r="AK7442"/>
      <c r="AL7442"/>
      <c r="AM7442"/>
      <c r="AN7442"/>
      <c r="AO7442"/>
      <c r="AP7442"/>
      <c r="AQ7442"/>
      <c r="AR7442"/>
      <c r="AS7442"/>
      <c r="AT7442"/>
      <c r="AU7442"/>
      <c r="AV7442"/>
      <c r="AW7442"/>
      <c r="AX7442"/>
      <c r="AY7442"/>
      <c r="AZ7442"/>
      <c r="BA7442"/>
      <c r="BB7442"/>
      <c r="BC7442"/>
      <c r="BD7442"/>
      <c r="BE7442"/>
      <c r="BF7442"/>
      <c r="BG7442"/>
      <c r="BH7442"/>
      <c r="BI7442"/>
      <c r="BJ7442"/>
      <c r="BK7442"/>
      <c r="BL7442"/>
      <c r="BM7442"/>
      <c r="BN7442"/>
      <c r="BO7442"/>
      <c r="BP7442"/>
      <c r="BQ7442"/>
      <c r="BR7442"/>
      <c r="BS7442"/>
      <c r="BT7442"/>
      <c r="BU7442"/>
      <c r="BV7442"/>
      <c r="BW7442"/>
      <c r="BX7442"/>
      <c r="BY7442"/>
      <c r="BZ7442"/>
      <c r="CA7442"/>
      <c r="CB7442"/>
      <c r="CC7442"/>
      <c r="CD7442"/>
      <c r="CE7442"/>
      <c r="CF7442"/>
      <c r="CG7442"/>
      <c r="CH7442"/>
      <c r="CI7442"/>
      <c r="CJ7442"/>
      <c r="CK7442"/>
      <c r="CL7442"/>
      <c r="CM7442"/>
      <c r="CN7442"/>
      <c r="CO7442"/>
      <c r="CP7442"/>
      <c r="CQ7442"/>
      <c r="CR7442"/>
      <c r="CS7442"/>
      <c r="CT7442"/>
      <c r="CU7442"/>
      <c r="CV7442"/>
    </row>
    <row r="7443" spans="10:100" x14ac:dyDescent="0.25">
      <c r="J7443"/>
      <c r="K7443"/>
      <c r="L7443"/>
      <c r="M7443"/>
      <c r="N7443"/>
      <c r="O7443"/>
      <c r="P7443"/>
      <c r="Q7443"/>
      <c r="R7443"/>
      <c r="S7443"/>
      <c r="T7443"/>
      <c r="U7443"/>
      <c r="V7443"/>
      <c r="W7443"/>
      <c r="X7443"/>
      <c r="Y7443"/>
      <c r="Z7443"/>
      <c r="AA7443"/>
      <c r="AB7443"/>
      <c r="AC7443"/>
      <c r="AD7443"/>
      <c r="AE7443"/>
      <c r="AF7443"/>
      <c r="AG7443"/>
      <c r="AH7443"/>
      <c r="AI7443"/>
      <c r="AJ7443"/>
      <c r="AK7443"/>
      <c r="AL7443"/>
      <c r="AM7443"/>
      <c r="AN7443"/>
      <c r="AO7443"/>
      <c r="AP7443"/>
      <c r="AQ7443"/>
      <c r="AR7443"/>
      <c r="AS7443"/>
      <c r="AT7443"/>
      <c r="AU7443"/>
      <c r="AV7443"/>
      <c r="AW7443"/>
      <c r="AX7443"/>
      <c r="AY7443"/>
      <c r="AZ7443"/>
      <c r="BA7443"/>
      <c r="BB7443"/>
      <c r="BC7443"/>
      <c r="BD7443"/>
      <c r="BE7443"/>
      <c r="BF7443"/>
      <c r="BG7443"/>
      <c r="BH7443"/>
      <c r="BI7443"/>
      <c r="BJ7443"/>
      <c r="BK7443"/>
      <c r="BL7443"/>
      <c r="BM7443"/>
      <c r="BN7443"/>
      <c r="BO7443"/>
      <c r="BP7443"/>
      <c r="BQ7443"/>
      <c r="BR7443"/>
      <c r="BS7443"/>
      <c r="BT7443"/>
      <c r="BU7443"/>
      <c r="BV7443"/>
      <c r="BW7443"/>
      <c r="BX7443"/>
      <c r="BY7443"/>
      <c r="BZ7443"/>
      <c r="CA7443"/>
      <c r="CB7443"/>
      <c r="CC7443"/>
      <c r="CD7443"/>
      <c r="CE7443"/>
      <c r="CF7443"/>
      <c r="CG7443"/>
      <c r="CH7443"/>
      <c r="CI7443"/>
      <c r="CJ7443"/>
      <c r="CK7443"/>
      <c r="CL7443"/>
      <c r="CM7443"/>
      <c r="CN7443"/>
      <c r="CO7443"/>
      <c r="CP7443"/>
      <c r="CQ7443"/>
      <c r="CR7443"/>
      <c r="CS7443"/>
      <c r="CT7443"/>
      <c r="CU7443"/>
      <c r="CV7443"/>
    </row>
    <row r="7444" spans="10:100" x14ac:dyDescent="0.25">
      <c r="J7444"/>
      <c r="K7444"/>
      <c r="L7444"/>
      <c r="M7444"/>
      <c r="N7444"/>
      <c r="O7444"/>
      <c r="P7444"/>
      <c r="Q7444"/>
      <c r="R7444"/>
      <c r="S7444"/>
      <c r="T7444"/>
      <c r="U7444"/>
      <c r="V7444"/>
      <c r="W7444"/>
      <c r="X7444"/>
      <c r="Y7444"/>
      <c r="Z7444"/>
      <c r="AA7444"/>
      <c r="AB7444"/>
      <c r="AC7444"/>
      <c r="AD7444"/>
      <c r="AE7444"/>
      <c r="AF7444"/>
      <c r="AG7444"/>
      <c r="AH7444"/>
      <c r="AI7444"/>
      <c r="AJ7444"/>
      <c r="AK7444"/>
      <c r="AL7444"/>
      <c r="AM7444"/>
      <c r="AN7444"/>
      <c r="AO7444"/>
      <c r="AP7444"/>
      <c r="AQ7444"/>
      <c r="AR7444"/>
      <c r="AS7444"/>
      <c r="AT7444"/>
      <c r="AU7444"/>
      <c r="AV7444"/>
      <c r="AW7444"/>
      <c r="AX7444"/>
      <c r="AY7444"/>
      <c r="AZ7444"/>
      <c r="BA7444"/>
      <c r="BB7444"/>
      <c r="BC7444"/>
      <c r="BD7444"/>
      <c r="BE7444"/>
      <c r="BF7444"/>
      <c r="BG7444"/>
      <c r="BH7444"/>
      <c r="BI7444"/>
      <c r="BJ7444"/>
      <c r="BK7444"/>
      <c r="BL7444"/>
      <c r="BM7444"/>
      <c r="BN7444"/>
      <c r="BO7444"/>
      <c r="BP7444"/>
      <c r="BQ7444"/>
      <c r="BR7444"/>
      <c r="BS7444"/>
      <c r="BT7444"/>
      <c r="BU7444"/>
      <c r="BV7444"/>
      <c r="BW7444"/>
      <c r="BX7444"/>
      <c r="BY7444"/>
      <c r="BZ7444"/>
      <c r="CA7444"/>
      <c r="CB7444"/>
      <c r="CC7444"/>
      <c r="CD7444"/>
      <c r="CE7444"/>
      <c r="CF7444"/>
      <c r="CG7444"/>
      <c r="CH7444"/>
      <c r="CI7444"/>
      <c r="CJ7444"/>
      <c r="CK7444"/>
      <c r="CL7444"/>
      <c r="CM7444"/>
      <c r="CN7444"/>
      <c r="CO7444"/>
      <c r="CP7444"/>
      <c r="CQ7444"/>
      <c r="CR7444"/>
      <c r="CS7444"/>
      <c r="CT7444"/>
      <c r="CU7444"/>
      <c r="CV7444"/>
    </row>
    <row r="7445" spans="10:100" x14ac:dyDescent="0.25">
      <c r="J7445"/>
      <c r="K7445"/>
      <c r="L7445"/>
      <c r="M7445"/>
      <c r="N7445"/>
      <c r="O7445"/>
      <c r="P7445"/>
      <c r="Q7445"/>
      <c r="R7445"/>
      <c r="S7445"/>
      <c r="T7445"/>
      <c r="U7445"/>
      <c r="V7445"/>
      <c r="W7445"/>
      <c r="X7445"/>
      <c r="Y7445"/>
      <c r="Z7445"/>
      <c r="AA7445"/>
      <c r="AB7445"/>
      <c r="AC7445"/>
      <c r="AD7445"/>
      <c r="AE7445"/>
      <c r="AF7445"/>
      <c r="AG7445"/>
      <c r="AH7445"/>
      <c r="AI7445"/>
      <c r="AJ7445"/>
      <c r="AK7445"/>
      <c r="AL7445"/>
      <c r="AM7445"/>
      <c r="AN7445"/>
      <c r="AO7445"/>
      <c r="AP7445"/>
      <c r="AQ7445"/>
      <c r="AR7445"/>
      <c r="AS7445"/>
      <c r="AT7445"/>
      <c r="AU7445"/>
      <c r="AV7445"/>
      <c r="AW7445"/>
      <c r="AX7445"/>
      <c r="AY7445"/>
      <c r="AZ7445"/>
      <c r="BA7445"/>
      <c r="BB7445"/>
      <c r="BC7445"/>
      <c r="BD7445"/>
      <c r="BE7445"/>
      <c r="BF7445"/>
      <c r="BG7445"/>
      <c r="BH7445"/>
      <c r="BI7445"/>
      <c r="BJ7445"/>
      <c r="BK7445"/>
      <c r="BL7445"/>
      <c r="BM7445"/>
      <c r="BN7445"/>
      <c r="BO7445"/>
      <c r="BP7445"/>
      <c r="BQ7445"/>
      <c r="BR7445"/>
      <c r="BS7445"/>
      <c r="BT7445"/>
      <c r="BU7445"/>
      <c r="BV7445"/>
      <c r="BW7445"/>
      <c r="BX7445"/>
      <c r="BY7445"/>
      <c r="BZ7445"/>
      <c r="CA7445"/>
      <c r="CB7445"/>
      <c r="CC7445"/>
      <c r="CD7445"/>
      <c r="CE7445"/>
      <c r="CF7445"/>
      <c r="CG7445"/>
      <c r="CH7445"/>
      <c r="CI7445"/>
      <c r="CJ7445"/>
      <c r="CK7445"/>
      <c r="CL7445"/>
      <c r="CM7445"/>
      <c r="CN7445"/>
      <c r="CO7445"/>
      <c r="CP7445"/>
      <c r="CQ7445"/>
      <c r="CR7445"/>
      <c r="CS7445"/>
      <c r="CT7445"/>
      <c r="CU7445"/>
      <c r="CV7445"/>
    </row>
    <row r="7446" spans="10:100" x14ac:dyDescent="0.25">
      <c r="J7446"/>
      <c r="K7446"/>
      <c r="L7446"/>
      <c r="M7446"/>
      <c r="N7446"/>
      <c r="O7446"/>
      <c r="P7446"/>
      <c r="Q7446"/>
      <c r="R7446"/>
      <c r="S7446"/>
      <c r="T7446"/>
      <c r="U7446"/>
      <c r="V7446"/>
      <c r="W7446"/>
      <c r="X7446"/>
      <c r="Y7446"/>
      <c r="Z7446"/>
      <c r="AA7446"/>
      <c r="AB7446"/>
      <c r="AC7446"/>
      <c r="AD7446"/>
      <c r="AE7446"/>
      <c r="AF7446"/>
      <c r="AG7446"/>
      <c r="AH7446"/>
      <c r="AI7446"/>
      <c r="AJ7446"/>
      <c r="AK7446"/>
      <c r="AL7446"/>
      <c r="AM7446"/>
      <c r="AN7446"/>
      <c r="AO7446"/>
      <c r="AP7446"/>
      <c r="AQ7446"/>
      <c r="AR7446"/>
      <c r="AS7446"/>
      <c r="AT7446"/>
      <c r="AU7446"/>
      <c r="AV7446"/>
      <c r="AW7446"/>
      <c r="AX7446"/>
      <c r="AY7446"/>
      <c r="AZ7446"/>
      <c r="BA7446"/>
      <c r="BB7446"/>
      <c r="BC7446"/>
      <c r="BD7446"/>
      <c r="BE7446"/>
      <c r="BF7446"/>
      <c r="BG7446"/>
      <c r="BH7446"/>
      <c r="BI7446"/>
      <c r="BJ7446"/>
      <c r="BK7446"/>
      <c r="BL7446"/>
      <c r="BM7446"/>
      <c r="BN7446"/>
      <c r="BO7446"/>
      <c r="BP7446"/>
      <c r="BQ7446"/>
      <c r="BR7446"/>
      <c r="BS7446"/>
      <c r="BT7446"/>
      <c r="BU7446"/>
      <c r="BV7446"/>
      <c r="BW7446"/>
      <c r="BX7446"/>
      <c r="BY7446"/>
      <c r="BZ7446"/>
      <c r="CA7446"/>
      <c r="CB7446"/>
      <c r="CC7446"/>
      <c r="CD7446"/>
      <c r="CE7446"/>
      <c r="CF7446"/>
      <c r="CG7446"/>
      <c r="CH7446"/>
      <c r="CI7446"/>
      <c r="CJ7446"/>
      <c r="CK7446"/>
      <c r="CL7446"/>
      <c r="CM7446"/>
      <c r="CN7446"/>
      <c r="CO7446"/>
      <c r="CP7446"/>
      <c r="CQ7446"/>
      <c r="CR7446"/>
      <c r="CS7446"/>
      <c r="CT7446"/>
      <c r="CU7446"/>
      <c r="CV7446"/>
    </row>
    <row r="7447" spans="10:100" x14ac:dyDescent="0.25">
      <c r="J7447"/>
      <c r="K7447"/>
      <c r="L7447"/>
      <c r="M7447"/>
      <c r="N7447"/>
      <c r="O7447"/>
      <c r="P7447"/>
      <c r="Q7447"/>
      <c r="R7447"/>
      <c r="S7447"/>
      <c r="T7447"/>
      <c r="U7447"/>
      <c r="V7447"/>
      <c r="W7447"/>
      <c r="X7447"/>
      <c r="Y7447"/>
      <c r="Z7447"/>
      <c r="AA7447"/>
      <c r="AB7447"/>
      <c r="AC7447"/>
      <c r="AD7447"/>
      <c r="AE7447"/>
      <c r="AF7447"/>
      <c r="AG7447"/>
      <c r="AH7447"/>
      <c r="AI7447"/>
      <c r="AJ7447"/>
      <c r="AK7447"/>
      <c r="AL7447"/>
      <c r="AM7447"/>
      <c r="AN7447"/>
      <c r="AO7447"/>
      <c r="AP7447"/>
      <c r="AQ7447"/>
      <c r="AR7447"/>
      <c r="AS7447"/>
      <c r="AT7447"/>
      <c r="AU7447"/>
      <c r="AV7447"/>
      <c r="AW7447"/>
      <c r="AX7447"/>
      <c r="AY7447"/>
      <c r="AZ7447"/>
      <c r="BA7447"/>
      <c r="BB7447"/>
      <c r="BC7447"/>
      <c r="BD7447"/>
      <c r="BE7447"/>
      <c r="BF7447"/>
      <c r="BG7447"/>
      <c r="BH7447"/>
      <c r="BI7447"/>
      <c r="BJ7447"/>
      <c r="BK7447"/>
      <c r="BL7447"/>
      <c r="BM7447"/>
      <c r="BN7447"/>
      <c r="BO7447"/>
      <c r="BP7447"/>
      <c r="BQ7447"/>
      <c r="BR7447"/>
      <c r="BS7447"/>
      <c r="BT7447"/>
      <c r="BU7447"/>
      <c r="BV7447"/>
      <c r="BW7447"/>
      <c r="BX7447"/>
      <c r="BY7447"/>
      <c r="BZ7447"/>
      <c r="CA7447"/>
      <c r="CB7447"/>
      <c r="CC7447"/>
      <c r="CD7447"/>
      <c r="CE7447"/>
      <c r="CF7447"/>
      <c r="CG7447"/>
      <c r="CH7447"/>
      <c r="CI7447"/>
      <c r="CJ7447"/>
      <c r="CK7447"/>
      <c r="CL7447"/>
      <c r="CM7447"/>
      <c r="CN7447"/>
      <c r="CO7447"/>
      <c r="CP7447"/>
      <c r="CQ7447"/>
      <c r="CR7447"/>
      <c r="CS7447"/>
      <c r="CT7447"/>
      <c r="CU7447"/>
      <c r="CV7447"/>
    </row>
    <row r="7448" spans="10:100" x14ac:dyDescent="0.25">
      <c r="J7448"/>
      <c r="K7448"/>
      <c r="L7448"/>
      <c r="M7448"/>
      <c r="N7448"/>
      <c r="O7448"/>
      <c r="P7448"/>
      <c r="Q7448"/>
      <c r="R7448"/>
      <c r="S7448"/>
      <c r="T7448"/>
      <c r="U7448"/>
      <c r="V7448"/>
      <c r="W7448"/>
      <c r="X7448"/>
      <c r="Y7448"/>
      <c r="Z7448"/>
      <c r="AA7448"/>
      <c r="AB7448"/>
      <c r="AC7448"/>
      <c r="AD7448"/>
      <c r="AE7448"/>
      <c r="AF7448"/>
      <c r="AG7448"/>
      <c r="AH7448"/>
      <c r="AI7448"/>
      <c r="AJ7448"/>
      <c r="AK7448"/>
      <c r="AL7448"/>
      <c r="AM7448"/>
      <c r="AN7448"/>
      <c r="AO7448"/>
      <c r="AP7448"/>
      <c r="AQ7448"/>
      <c r="AR7448"/>
      <c r="AS7448"/>
      <c r="AT7448"/>
      <c r="AU7448"/>
      <c r="AV7448"/>
      <c r="AW7448"/>
      <c r="AX7448"/>
      <c r="AY7448"/>
      <c r="AZ7448"/>
      <c r="BA7448"/>
      <c r="BB7448"/>
      <c r="BC7448"/>
      <c r="BD7448"/>
      <c r="BE7448"/>
      <c r="BF7448"/>
      <c r="BG7448"/>
      <c r="BH7448"/>
      <c r="BI7448"/>
      <c r="BJ7448"/>
      <c r="BK7448"/>
      <c r="BL7448"/>
      <c r="BM7448"/>
      <c r="BN7448"/>
      <c r="BO7448"/>
      <c r="BP7448"/>
      <c r="BQ7448"/>
      <c r="BR7448"/>
      <c r="BS7448"/>
      <c r="BT7448"/>
      <c r="BU7448"/>
      <c r="BV7448"/>
      <c r="BW7448"/>
      <c r="BX7448"/>
      <c r="BY7448"/>
      <c r="BZ7448"/>
      <c r="CA7448"/>
      <c r="CB7448"/>
      <c r="CC7448"/>
      <c r="CD7448"/>
      <c r="CE7448"/>
      <c r="CF7448"/>
      <c r="CG7448"/>
      <c r="CH7448"/>
      <c r="CI7448"/>
      <c r="CJ7448"/>
      <c r="CK7448"/>
      <c r="CL7448"/>
      <c r="CM7448"/>
      <c r="CN7448"/>
      <c r="CO7448"/>
      <c r="CP7448"/>
      <c r="CQ7448"/>
      <c r="CR7448"/>
      <c r="CS7448"/>
      <c r="CT7448"/>
      <c r="CU7448"/>
      <c r="CV7448"/>
    </row>
    <row r="7449" spans="10:100" x14ac:dyDescent="0.25">
      <c r="J7449"/>
      <c r="K7449"/>
      <c r="L7449"/>
      <c r="M7449"/>
      <c r="N7449"/>
      <c r="O7449"/>
      <c r="P7449"/>
      <c r="Q7449"/>
      <c r="R7449"/>
      <c r="S7449"/>
      <c r="T7449"/>
      <c r="U7449"/>
      <c r="V7449"/>
      <c r="W7449"/>
      <c r="X7449"/>
      <c r="Y7449"/>
      <c r="Z7449"/>
      <c r="AA7449"/>
      <c r="AB7449"/>
      <c r="AC7449"/>
      <c r="AD7449"/>
      <c r="AE7449"/>
      <c r="AF7449"/>
      <c r="AG7449"/>
      <c r="AH7449"/>
      <c r="AI7449"/>
      <c r="AJ7449"/>
      <c r="AK7449"/>
      <c r="AL7449"/>
      <c r="AM7449"/>
      <c r="AN7449"/>
      <c r="AO7449"/>
      <c r="AP7449"/>
      <c r="AQ7449"/>
      <c r="AR7449"/>
      <c r="AS7449"/>
      <c r="AT7449"/>
      <c r="AU7449"/>
      <c r="AV7449"/>
      <c r="AW7449"/>
      <c r="AX7449"/>
      <c r="AY7449"/>
      <c r="AZ7449"/>
      <c r="BA7449"/>
      <c r="BB7449"/>
      <c r="BC7449"/>
      <c r="BD7449"/>
      <c r="BE7449"/>
      <c r="BF7449"/>
      <c r="BG7449"/>
      <c r="BH7449"/>
      <c r="BI7449"/>
      <c r="BJ7449"/>
      <c r="BK7449"/>
      <c r="BL7449"/>
      <c r="BM7449"/>
      <c r="BN7449"/>
      <c r="BO7449"/>
      <c r="BP7449"/>
      <c r="BQ7449"/>
      <c r="BR7449"/>
      <c r="BS7449"/>
      <c r="BT7449"/>
      <c r="BU7449"/>
      <c r="BV7449"/>
      <c r="BW7449"/>
      <c r="BX7449"/>
      <c r="BY7449"/>
      <c r="BZ7449"/>
      <c r="CA7449"/>
      <c r="CB7449"/>
      <c r="CC7449"/>
      <c r="CD7449"/>
      <c r="CE7449"/>
      <c r="CF7449"/>
      <c r="CG7449"/>
      <c r="CH7449"/>
      <c r="CI7449"/>
      <c r="CJ7449"/>
      <c r="CK7449"/>
      <c r="CL7449"/>
      <c r="CM7449"/>
      <c r="CN7449"/>
      <c r="CO7449"/>
      <c r="CP7449"/>
      <c r="CQ7449"/>
      <c r="CR7449"/>
      <c r="CS7449"/>
      <c r="CT7449"/>
      <c r="CU7449"/>
      <c r="CV7449"/>
    </row>
    <row r="7450" spans="10:100" x14ac:dyDescent="0.25">
      <c r="J7450"/>
      <c r="K7450"/>
      <c r="L7450"/>
      <c r="M7450"/>
      <c r="N7450"/>
      <c r="O7450"/>
      <c r="P7450"/>
      <c r="Q7450"/>
      <c r="R7450"/>
      <c r="S7450"/>
      <c r="T7450"/>
      <c r="U7450"/>
      <c r="V7450"/>
      <c r="W7450"/>
      <c r="X7450"/>
      <c r="Y7450"/>
      <c r="Z7450"/>
      <c r="AA7450"/>
      <c r="AB7450"/>
      <c r="AC7450"/>
      <c r="AD7450"/>
      <c r="AE7450"/>
      <c r="AF7450"/>
      <c r="AG7450"/>
      <c r="AH7450"/>
      <c r="AI7450"/>
      <c r="AJ7450"/>
      <c r="AK7450"/>
      <c r="AL7450"/>
      <c r="AM7450"/>
      <c r="AN7450"/>
      <c r="AO7450"/>
      <c r="AP7450"/>
      <c r="AQ7450"/>
      <c r="AR7450"/>
      <c r="AS7450"/>
      <c r="AT7450"/>
      <c r="AU7450"/>
      <c r="AV7450"/>
      <c r="AW7450"/>
      <c r="AX7450"/>
      <c r="AY7450"/>
      <c r="AZ7450"/>
      <c r="BA7450"/>
      <c r="BB7450"/>
      <c r="BC7450"/>
      <c r="BD7450"/>
      <c r="BE7450"/>
      <c r="BF7450"/>
      <c r="BG7450"/>
      <c r="BH7450"/>
      <c r="BI7450"/>
      <c r="BJ7450"/>
      <c r="BK7450"/>
      <c r="BL7450"/>
      <c r="BM7450"/>
      <c r="BN7450"/>
      <c r="BO7450"/>
      <c r="BP7450"/>
      <c r="BQ7450"/>
      <c r="BR7450"/>
      <c r="BS7450"/>
      <c r="BT7450"/>
      <c r="BU7450"/>
      <c r="BV7450"/>
      <c r="BW7450"/>
      <c r="BX7450"/>
      <c r="BY7450"/>
      <c r="BZ7450"/>
      <c r="CA7450"/>
      <c r="CB7450"/>
      <c r="CC7450"/>
      <c r="CD7450"/>
      <c r="CE7450"/>
      <c r="CF7450"/>
      <c r="CG7450"/>
      <c r="CH7450"/>
      <c r="CI7450"/>
      <c r="CJ7450"/>
      <c r="CK7450"/>
      <c r="CL7450"/>
      <c r="CM7450"/>
      <c r="CN7450"/>
      <c r="CO7450"/>
      <c r="CP7450"/>
      <c r="CQ7450"/>
      <c r="CR7450"/>
      <c r="CS7450"/>
      <c r="CT7450"/>
      <c r="CU7450"/>
      <c r="CV7450"/>
    </row>
    <row r="7451" spans="10:100" x14ac:dyDescent="0.25">
      <c r="J7451"/>
      <c r="K7451"/>
      <c r="L7451"/>
      <c r="M7451"/>
      <c r="N7451"/>
      <c r="O7451"/>
      <c r="P7451"/>
      <c r="Q7451"/>
      <c r="R7451"/>
      <c r="S7451"/>
      <c r="T7451"/>
      <c r="U7451"/>
      <c r="V7451"/>
      <c r="W7451"/>
      <c r="X7451"/>
      <c r="Y7451"/>
      <c r="Z7451"/>
      <c r="AA7451"/>
      <c r="AB7451"/>
      <c r="AC7451"/>
      <c r="AD7451"/>
      <c r="AE7451"/>
      <c r="AF7451"/>
      <c r="AG7451"/>
      <c r="AH7451"/>
      <c r="AI7451"/>
      <c r="AJ7451"/>
      <c r="AK7451"/>
      <c r="AL7451"/>
      <c r="AM7451"/>
      <c r="AN7451"/>
      <c r="AO7451"/>
      <c r="AP7451"/>
      <c r="AQ7451"/>
      <c r="AR7451"/>
      <c r="AS7451"/>
      <c r="AT7451"/>
      <c r="AU7451"/>
      <c r="AV7451"/>
      <c r="AW7451"/>
      <c r="AX7451"/>
      <c r="AY7451"/>
      <c r="AZ7451"/>
      <c r="BA7451"/>
      <c r="BB7451"/>
      <c r="BC7451"/>
      <c r="BD7451"/>
      <c r="BE7451"/>
      <c r="BF7451"/>
      <c r="BG7451"/>
      <c r="BH7451"/>
      <c r="BI7451"/>
      <c r="BJ7451"/>
      <c r="BK7451"/>
      <c r="BL7451"/>
      <c r="BM7451"/>
      <c r="BN7451"/>
      <c r="BO7451"/>
      <c r="BP7451"/>
      <c r="BQ7451"/>
      <c r="BR7451"/>
      <c r="BS7451"/>
      <c r="BT7451"/>
      <c r="BU7451"/>
      <c r="BV7451"/>
      <c r="BW7451"/>
      <c r="BX7451"/>
      <c r="BY7451"/>
      <c r="BZ7451"/>
      <c r="CA7451"/>
      <c r="CB7451"/>
      <c r="CC7451"/>
      <c r="CD7451"/>
      <c r="CE7451"/>
      <c r="CF7451"/>
      <c r="CG7451"/>
      <c r="CH7451"/>
      <c r="CI7451"/>
      <c r="CJ7451"/>
      <c r="CK7451"/>
      <c r="CL7451"/>
      <c r="CM7451"/>
      <c r="CN7451"/>
      <c r="CO7451"/>
      <c r="CP7451"/>
      <c r="CQ7451"/>
      <c r="CR7451"/>
      <c r="CS7451"/>
      <c r="CT7451"/>
      <c r="CU7451"/>
      <c r="CV7451"/>
    </row>
    <row r="7452" spans="10:100" x14ac:dyDescent="0.25">
      <c r="J7452"/>
      <c r="K7452"/>
      <c r="L7452"/>
      <c r="M7452"/>
      <c r="N7452"/>
      <c r="O7452"/>
      <c r="P7452"/>
      <c r="Q7452"/>
      <c r="R7452"/>
      <c r="S7452"/>
      <c r="T7452"/>
      <c r="U7452"/>
      <c r="V7452"/>
      <c r="W7452"/>
      <c r="X7452"/>
      <c r="Y7452"/>
      <c r="Z7452"/>
      <c r="AA7452"/>
      <c r="AB7452"/>
      <c r="AC7452"/>
      <c r="AD7452"/>
      <c r="AE7452"/>
      <c r="AF7452"/>
      <c r="AG7452"/>
      <c r="AH7452"/>
      <c r="AI7452"/>
      <c r="AJ7452"/>
      <c r="AK7452"/>
      <c r="AL7452"/>
      <c r="AM7452"/>
      <c r="AN7452"/>
      <c r="AO7452"/>
      <c r="AP7452"/>
      <c r="AQ7452"/>
      <c r="AR7452"/>
      <c r="AS7452"/>
      <c r="AT7452"/>
      <c r="AU7452"/>
      <c r="AV7452"/>
      <c r="AW7452"/>
      <c r="AX7452"/>
      <c r="AY7452"/>
      <c r="AZ7452"/>
      <c r="BA7452"/>
      <c r="BB7452"/>
      <c r="BC7452"/>
      <c r="BD7452"/>
      <c r="BE7452"/>
      <c r="BF7452"/>
      <c r="BG7452"/>
      <c r="BH7452"/>
      <c r="BI7452"/>
      <c r="BJ7452"/>
      <c r="BK7452"/>
      <c r="BL7452"/>
      <c r="BM7452"/>
      <c r="BN7452"/>
      <c r="BO7452"/>
      <c r="BP7452"/>
      <c r="BQ7452"/>
      <c r="BR7452"/>
      <c r="BS7452"/>
      <c r="BT7452"/>
      <c r="BU7452"/>
      <c r="BV7452"/>
      <c r="BW7452"/>
      <c r="BX7452"/>
      <c r="BY7452"/>
      <c r="BZ7452"/>
      <c r="CA7452"/>
      <c r="CB7452"/>
      <c r="CC7452"/>
      <c r="CD7452"/>
      <c r="CE7452"/>
      <c r="CF7452"/>
      <c r="CG7452"/>
      <c r="CH7452"/>
      <c r="CI7452"/>
      <c r="CJ7452"/>
      <c r="CK7452"/>
      <c r="CL7452"/>
      <c r="CM7452"/>
      <c r="CN7452"/>
      <c r="CO7452"/>
      <c r="CP7452"/>
      <c r="CQ7452"/>
      <c r="CR7452"/>
      <c r="CS7452"/>
      <c r="CT7452"/>
      <c r="CU7452"/>
      <c r="CV7452"/>
    </row>
    <row r="7453" spans="10:100" x14ac:dyDescent="0.25">
      <c r="J7453"/>
      <c r="K7453"/>
      <c r="L7453"/>
      <c r="M7453"/>
      <c r="N7453"/>
      <c r="O7453"/>
      <c r="P7453"/>
      <c r="Q7453"/>
      <c r="R7453"/>
      <c r="S7453"/>
      <c r="T7453"/>
      <c r="U7453"/>
      <c r="V7453"/>
      <c r="W7453"/>
      <c r="X7453"/>
      <c r="Y7453"/>
      <c r="Z7453"/>
      <c r="AA7453"/>
      <c r="AB7453"/>
      <c r="AC7453"/>
      <c r="AD7453"/>
      <c r="AE7453"/>
      <c r="AF7453"/>
      <c r="AG7453"/>
      <c r="AH7453"/>
      <c r="AI7453"/>
      <c r="AJ7453"/>
      <c r="AK7453"/>
      <c r="AL7453"/>
      <c r="AM7453"/>
      <c r="AN7453"/>
      <c r="AO7453"/>
      <c r="AP7453"/>
      <c r="AQ7453"/>
      <c r="AR7453"/>
      <c r="AS7453"/>
      <c r="AT7453"/>
      <c r="AU7453"/>
      <c r="AV7453"/>
      <c r="AW7453"/>
      <c r="AX7453"/>
      <c r="AY7453"/>
      <c r="AZ7453"/>
      <c r="BA7453"/>
      <c r="BB7453"/>
      <c r="BC7453"/>
      <c r="BD7453"/>
      <c r="BE7453"/>
      <c r="BF7453"/>
      <c r="BG7453"/>
      <c r="BH7453"/>
      <c r="BI7453"/>
      <c r="BJ7453"/>
      <c r="BK7453"/>
      <c r="BL7453"/>
      <c r="BM7453"/>
      <c r="BN7453"/>
      <c r="BO7453"/>
      <c r="BP7453"/>
      <c r="BQ7453"/>
      <c r="BR7453"/>
      <c r="BS7453"/>
      <c r="BT7453"/>
      <c r="BU7453"/>
      <c r="BV7453"/>
      <c r="BW7453"/>
      <c r="BX7453"/>
      <c r="BY7453"/>
      <c r="BZ7453"/>
      <c r="CA7453"/>
      <c r="CB7453"/>
      <c r="CC7453"/>
      <c r="CD7453"/>
      <c r="CE7453"/>
      <c r="CF7453"/>
      <c r="CG7453"/>
      <c r="CH7453"/>
      <c r="CI7453"/>
      <c r="CJ7453"/>
      <c r="CK7453"/>
      <c r="CL7453"/>
      <c r="CM7453"/>
      <c r="CN7453"/>
      <c r="CO7453"/>
      <c r="CP7453"/>
      <c r="CQ7453"/>
      <c r="CR7453"/>
      <c r="CS7453"/>
      <c r="CT7453"/>
      <c r="CU7453"/>
      <c r="CV7453"/>
    </row>
    <row r="7454" spans="10:100" x14ac:dyDescent="0.25">
      <c r="J7454"/>
      <c r="K7454"/>
      <c r="L7454"/>
      <c r="M7454"/>
      <c r="N7454"/>
      <c r="O7454"/>
      <c r="P7454"/>
      <c r="Q7454"/>
      <c r="R7454"/>
      <c r="S7454"/>
      <c r="T7454"/>
      <c r="U7454"/>
      <c r="V7454"/>
      <c r="W7454"/>
      <c r="X7454"/>
      <c r="Y7454"/>
      <c r="Z7454"/>
      <c r="AA7454"/>
      <c r="AB7454"/>
      <c r="AC7454"/>
      <c r="AD7454"/>
      <c r="AE7454"/>
      <c r="AF7454"/>
      <c r="AG7454"/>
      <c r="AH7454"/>
      <c r="AI7454"/>
      <c r="AJ7454"/>
      <c r="AK7454"/>
      <c r="AL7454"/>
      <c r="AM7454"/>
      <c r="AN7454"/>
      <c r="AO7454"/>
      <c r="AP7454"/>
      <c r="AQ7454"/>
      <c r="AR7454"/>
      <c r="AS7454"/>
      <c r="AT7454"/>
      <c r="AU7454"/>
      <c r="AV7454"/>
      <c r="AW7454"/>
      <c r="AX7454"/>
      <c r="AY7454"/>
      <c r="AZ7454"/>
      <c r="BA7454"/>
      <c r="BB7454"/>
      <c r="BC7454"/>
      <c r="BD7454"/>
      <c r="BE7454"/>
      <c r="BF7454"/>
      <c r="BG7454"/>
      <c r="BH7454"/>
      <c r="BI7454"/>
      <c r="BJ7454"/>
      <c r="BK7454"/>
      <c r="BL7454"/>
      <c r="BM7454"/>
      <c r="BN7454"/>
      <c r="BO7454"/>
      <c r="BP7454"/>
      <c r="BQ7454"/>
      <c r="BR7454"/>
      <c r="BS7454"/>
      <c r="BT7454"/>
      <c r="BU7454"/>
      <c r="BV7454"/>
      <c r="BW7454"/>
      <c r="BX7454"/>
      <c r="BY7454"/>
      <c r="BZ7454"/>
      <c r="CA7454"/>
      <c r="CB7454"/>
      <c r="CC7454"/>
      <c r="CD7454"/>
      <c r="CE7454"/>
      <c r="CF7454"/>
      <c r="CG7454"/>
      <c r="CH7454"/>
      <c r="CI7454"/>
      <c r="CJ7454"/>
      <c r="CK7454"/>
      <c r="CL7454"/>
      <c r="CM7454"/>
      <c r="CN7454"/>
      <c r="CO7454"/>
      <c r="CP7454"/>
      <c r="CQ7454"/>
      <c r="CR7454"/>
      <c r="CS7454"/>
      <c r="CT7454"/>
      <c r="CU7454"/>
      <c r="CV7454"/>
    </row>
    <row r="7455" spans="10:100" x14ac:dyDescent="0.25">
      <c r="J7455"/>
      <c r="K7455"/>
      <c r="L7455"/>
      <c r="M7455"/>
      <c r="N7455"/>
      <c r="O7455"/>
      <c r="P7455"/>
      <c r="Q7455"/>
      <c r="R7455"/>
      <c r="S7455"/>
      <c r="T7455"/>
      <c r="U7455"/>
      <c r="V7455"/>
      <c r="W7455"/>
      <c r="X7455"/>
      <c r="Y7455"/>
      <c r="Z7455"/>
      <c r="AA7455"/>
      <c r="AB7455"/>
      <c r="AC7455"/>
      <c r="AD7455"/>
      <c r="AE7455"/>
      <c r="AF7455"/>
      <c r="AG7455"/>
      <c r="AH7455"/>
      <c r="AI7455"/>
      <c r="AJ7455"/>
      <c r="AK7455"/>
      <c r="AL7455"/>
      <c r="AM7455"/>
      <c r="AN7455"/>
      <c r="AO7455"/>
      <c r="AP7455"/>
      <c r="AQ7455"/>
      <c r="AR7455"/>
      <c r="AS7455"/>
      <c r="AT7455"/>
      <c r="AU7455"/>
      <c r="AV7455"/>
      <c r="AW7455"/>
      <c r="AX7455"/>
      <c r="AY7455"/>
      <c r="AZ7455"/>
      <c r="BA7455"/>
      <c r="BB7455"/>
      <c r="BC7455"/>
      <c r="BD7455"/>
      <c r="BE7455"/>
      <c r="BF7455"/>
      <c r="BG7455"/>
      <c r="BH7455"/>
      <c r="BI7455"/>
      <c r="BJ7455"/>
      <c r="BK7455"/>
      <c r="BL7455"/>
      <c r="BM7455"/>
      <c r="BN7455"/>
      <c r="BO7455"/>
      <c r="BP7455"/>
      <c r="BQ7455"/>
      <c r="BR7455"/>
      <c r="BS7455"/>
      <c r="BT7455"/>
      <c r="BU7455"/>
      <c r="BV7455"/>
      <c r="BW7455"/>
      <c r="BX7455"/>
      <c r="BY7455"/>
      <c r="BZ7455"/>
      <c r="CA7455"/>
      <c r="CB7455"/>
      <c r="CC7455"/>
      <c r="CD7455"/>
      <c r="CE7455"/>
      <c r="CF7455"/>
      <c r="CG7455"/>
      <c r="CH7455"/>
      <c r="CI7455"/>
      <c r="CJ7455"/>
      <c r="CK7455"/>
      <c r="CL7455"/>
      <c r="CM7455"/>
      <c r="CN7455"/>
      <c r="CO7455"/>
      <c r="CP7455"/>
      <c r="CQ7455"/>
      <c r="CR7455"/>
      <c r="CS7455"/>
      <c r="CT7455"/>
      <c r="CU7455"/>
      <c r="CV7455"/>
    </row>
    <row r="7456" spans="10:100" x14ac:dyDescent="0.25">
      <c r="J7456"/>
      <c r="K7456"/>
      <c r="L7456"/>
      <c r="M7456"/>
      <c r="N7456"/>
      <c r="O7456"/>
      <c r="P7456"/>
      <c r="Q7456"/>
      <c r="R7456"/>
      <c r="S7456"/>
      <c r="T7456"/>
      <c r="U7456"/>
      <c r="V7456"/>
      <c r="W7456"/>
      <c r="X7456"/>
      <c r="Y7456"/>
      <c r="Z7456"/>
      <c r="AA7456"/>
      <c r="AB7456"/>
      <c r="AC7456"/>
      <c r="AD7456"/>
      <c r="AE7456"/>
      <c r="AF7456"/>
      <c r="AG7456"/>
      <c r="AH7456"/>
      <c r="AI7456"/>
      <c r="AJ7456"/>
      <c r="AK7456"/>
      <c r="AL7456"/>
      <c r="AM7456"/>
      <c r="AN7456"/>
      <c r="AO7456"/>
      <c r="AP7456"/>
      <c r="AQ7456"/>
      <c r="AR7456"/>
      <c r="AS7456"/>
      <c r="AT7456"/>
      <c r="AU7456"/>
      <c r="AV7456"/>
      <c r="AW7456"/>
      <c r="AX7456"/>
      <c r="AY7456"/>
      <c r="AZ7456"/>
      <c r="BA7456"/>
      <c r="BB7456"/>
      <c r="BC7456"/>
      <c r="BD7456"/>
      <c r="BE7456"/>
      <c r="BF7456"/>
      <c r="BG7456"/>
      <c r="BH7456"/>
      <c r="BI7456"/>
      <c r="BJ7456"/>
      <c r="BK7456"/>
      <c r="BL7456"/>
      <c r="BM7456"/>
      <c r="BN7456"/>
      <c r="BO7456"/>
      <c r="BP7456"/>
      <c r="BQ7456"/>
      <c r="BR7456"/>
      <c r="BS7456"/>
      <c r="BT7456"/>
      <c r="BU7456"/>
      <c r="BV7456"/>
      <c r="BW7456"/>
      <c r="BX7456"/>
      <c r="BY7456"/>
      <c r="BZ7456"/>
      <c r="CA7456"/>
      <c r="CB7456"/>
      <c r="CC7456"/>
      <c r="CD7456"/>
      <c r="CE7456"/>
      <c r="CF7456"/>
      <c r="CG7456"/>
      <c r="CH7456"/>
      <c r="CI7456"/>
      <c r="CJ7456"/>
      <c r="CK7456"/>
      <c r="CL7456"/>
      <c r="CM7456"/>
      <c r="CN7456"/>
      <c r="CO7456"/>
      <c r="CP7456"/>
      <c r="CQ7456"/>
      <c r="CR7456"/>
      <c r="CS7456"/>
      <c r="CT7456"/>
      <c r="CU7456"/>
      <c r="CV7456"/>
    </row>
    <row r="7457" spans="10:100" x14ac:dyDescent="0.25">
      <c r="J7457"/>
      <c r="K7457"/>
      <c r="L7457"/>
      <c r="M7457"/>
      <c r="N7457"/>
      <c r="O7457"/>
      <c r="P7457"/>
      <c r="Q7457"/>
      <c r="R7457"/>
      <c r="S7457"/>
      <c r="T7457"/>
      <c r="U7457"/>
      <c r="V7457"/>
      <c r="W7457"/>
      <c r="X7457"/>
      <c r="Y7457"/>
      <c r="Z7457"/>
      <c r="AA7457"/>
      <c r="AB7457"/>
      <c r="AC7457"/>
      <c r="AD7457"/>
      <c r="AE7457"/>
      <c r="AF7457"/>
      <c r="AG7457"/>
      <c r="AH7457"/>
      <c r="AI7457"/>
      <c r="AJ7457"/>
      <c r="AK7457"/>
      <c r="AL7457"/>
      <c r="AM7457"/>
      <c r="AN7457"/>
      <c r="AO7457"/>
      <c r="AP7457"/>
      <c r="AQ7457"/>
      <c r="AR7457"/>
      <c r="AS7457"/>
      <c r="AT7457"/>
      <c r="AU7457"/>
      <c r="AV7457"/>
      <c r="AW7457"/>
      <c r="AX7457"/>
      <c r="AY7457"/>
      <c r="AZ7457"/>
      <c r="BA7457"/>
      <c r="BB7457"/>
      <c r="BC7457"/>
      <c r="BD7457"/>
      <c r="BE7457"/>
      <c r="BF7457"/>
      <c r="BG7457"/>
      <c r="BH7457"/>
      <c r="BI7457"/>
      <c r="BJ7457"/>
      <c r="BK7457"/>
      <c r="BL7457"/>
      <c r="BM7457"/>
      <c r="BN7457"/>
      <c r="BO7457"/>
      <c r="BP7457"/>
      <c r="BQ7457"/>
      <c r="BR7457"/>
      <c r="BS7457"/>
      <c r="BT7457"/>
      <c r="BU7457"/>
      <c r="BV7457"/>
      <c r="BW7457"/>
      <c r="BX7457"/>
      <c r="BY7457"/>
      <c r="BZ7457"/>
      <c r="CA7457"/>
      <c r="CB7457"/>
      <c r="CC7457"/>
      <c r="CD7457"/>
      <c r="CE7457"/>
      <c r="CF7457"/>
      <c r="CG7457"/>
      <c r="CH7457"/>
      <c r="CI7457"/>
      <c r="CJ7457"/>
      <c r="CK7457"/>
      <c r="CL7457"/>
      <c r="CM7457"/>
      <c r="CN7457"/>
      <c r="CO7457"/>
      <c r="CP7457"/>
      <c r="CQ7457"/>
      <c r="CR7457"/>
      <c r="CS7457"/>
      <c r="CT7457"/>
      <c r="CU7457"/>
      <c r="CV7457"/>
    </row>
    <row r="7458" spans="10:100" x14ac:dyDescent="0.25">
      <c r="J7458"/>
      <c r="K7458"/>
      <c r="L7458"/>
      <c r="M7458"/>
      <c r="N7458"/>
      <c r="O7458"/>
      <c r="P7458"/>
      <c r="Q7458"/>
      <c r="R7458"/>
      <c r="S7458"/>
      <c r="T7458"/>
      <c r="U7458"/>
      <c r="V7458"/>
      <c r="W7458"/>
      <c r="X7458"/>
      <c r="Y7458"/>
      <c r="Z7458"/>
      <c r="AA7458"/>
      <c r="AB7458"/>
      <c r="AC7458"/>
      <c r="AD7458"/>
      <c r="AE7458"/>
      <c r="AF7458"/>
      <c r="AG7458"/>
      <c r="AH7458"/>
      <c r="AI7458"/>
      <c r="AJ7458"/>
      <c r="AK7458"/>
      <c r="AL7458"/>
      <c r="AM7458"/>
      <c r="AN7458"/>
      <c r="AO7458"/>
      <c r="AP7458"/>
      <c r="AQ7458"/>
      <c r="AR7458"/>
      <c r="AS7458"/>
      <c r="AT7458"/>
      <c r="AU7458"/>
      <c r="AV7458"/>
      <c r="AW7458"/>
      <c r="AX7458"/>
      <c r="AY7458"/>
      <c r="AZ7458"/>
      <c r="BA7458"/>
      <c r="BB7458"/>
      <c r="BC7458"/>
      <c r="BD7458"/>
      <c r="BE7458"/>
      <c r="BF7458"/>
      <c r="BG7458"/>
      <c r="BH7458"/>
      <c r="BI7458"/>
      <c r="BJ7458"/>
      <c r="BK7458"/>
      <c r="BL7458"/>
      <c r="BM7458"/>
      <c r="BN7458"/>
      <c r="BO7458"/>
      <c r="BP7458"/>
      <c r="BQ7458"/>
      <c r="BR7458"/>
      <c r="BS7458"/>
      <c r="BT7458"/>
      <c r="BU7458"/>
      <c r="BV7458"/>
      <c r="BW7458"/>
      <c r="BX7458"/>
      <c r="BY7458"/>
      <c r="BZ7458"/>
      <c r="CA7458"/>
      <c r="CB7458"/>
      <c r="CC7458"/>
      <c r="CD7458"/>
      <c r="CE7458"/>
      <c r="CF7458"/>
      <c r="CG7458"/>
      <c r="CH7458"/>
      <c r="CI7458"/>
      <c r="CJ7458"/>
      <c r="CK7458"/>
      <c r="CL7458"/>
      <c r="CM7458"/>
      <c r="CN7458"/>
      <c r="CO7458"/>
      <c r="CP7458"/>
      <c r="CQ7458"/>
      <c r="CR7458"/>
      <c r="CS7458"/>
      <c r="CT7458"/>
      <c r="CU7458"/>
      <c r="CV7458"/>
    </row>
    <row r="7459" spans="10:100" x14ac:dyDescent="0.25">
      <c r="J7459"/>
      <c r="K7459"/>
      <c r="L7459"/>
      <c r="M7459"/>
      <c r="N7459"/>
      <c r="O7459"/>
      <c r="P7459"/>
      <c r="Q7459"/>
      <c r="R7459"/>
      <c r="S7459"/>
      <c r="T7459"/>
      <c r="U7459"/>
      <c r="V7459"/>
      <c r="W7459"/>
      <c r="X7459"/>
      <c r="Y7459"/>
      <c r="Z7459"/>
      <c r="AA7459"/>
      <c r="AB7459"/>
      <c r="AC7459"/>
      <c r="AD7459"/>
      <c r="AE7459"/>
      <c r="AF7459"/>
      <c r="AG7459"/>
      <c r="AH7459"/>
      <c r="AI7459"/>
      <c r="AJ7459"/>
      <c r="AK7459"/>
      <c r="AL7459"/>
      <c r="AM7459"/>
      <c r="AN7459"/>
      <c r="AO7459"/>
      <c r="AP7459"/>
      <c r="AQ7459"/>
      <c r="AR7459"/>
      <c r="AS7459"/>
      <c r="AT7459"/>
      <c r="AU7459"/>
      <c r="AV7459"/>
      <c r="AW7459"/>
      <c r="AX7459"/>
      <c r="AY7459"/>
      <c r="AZ7459"/>
      <c r="BA7459"/>
      <c r="BB7459"/>
      <c r="BC7459"/>
      <c r="BD7459"/>
      <c r="BE7459"/>
      <c r="BF7459"/>
      <c r="BG7459"/>
      <c r="BH7459"/>
      <c r="BI7459"/>
      <c r="BJ7459"/>
      <c r="BK7459"/>
      <c r="BL7459"/>
      <c r="BM7459"/>
      <c r="BN7459"/>
      <c r="BO7459"/>
      <c r="BP7459"/>
      <c r="BQ7459"/>
      <c r="BR7459"/>
      <c r="BS7459"/>
      <c r="BT7459"/>
      <c r="BU7459"/>
      <c r="BV7459"/>
      <c r="BW7459"/>
      <c r="BX7459"/>
      <c r="BY7459"/>
      <c r="BZ7459"/>
      <c r="CA7459"/>
      <c r="CB7459"/>
      <c r="CC7459"/>
      <c r="CD7459"/>
      <c r="CE7459"/>
      <c r="CF7459"/>
      <c r="CG7459"/>
      <c r="CH7459"/>
      <c r="CI7459"/>
      <c r="CJ7459"/>
      <c r="CK7459"/>
      <c r="CL7459"/>
      <c r="CM7459"/>
      <c r="CN7459"/>
      <c r="CO7459"/>
      <c r="CP7459"/>
      <c r="CQ7459"/>
      <c r="CR7459"/>
      <c r="CS7459"/>
      <c r="CT7459"/>
      <c r="CU7459"/>
      <c r="CV7459"/>
    </row>
    <row r="7460" spans="10:100" x14ac:dyDescent="0.25">
      <c r="J7460"/>
      <c r="K7460"/>
      <c r="L7460"/>
      <c r="M7460"/>
      <c r="N7460"/>
      <c r="O7460"/>
      <c r="P7460"/>
      <c r="Q7460"/>
      <c r="R7460"/>
      <c r="S7460"/>
      <c r="T7460"/>
      <c r="U7460"/>
      <c r="V7460"/>
      <c r="W7460"/>
      <c r="X7460"/>
      <c r="Y7460"/>
      <c r="Z7460"/>
      <c r="AA7460"/>
      <c r="AB7460"/>
      <c r="AC7460"/>
      <c r="AD7460"/>
      <c r="AE7460"/>
      <c r="AF7460"/>
      <c r="AG7460"/>
      <c r="AH7460"/>
      <c r="AI7460"/>
      <c r="AJ7460"/>
      <c r="AK7460"/>
      <c r="AL7460"/>
      <c r="AM7460"/>
      <c r="AN7460"/>
      <c r="AO7460"/>
      <c r="AP7460"/>
      <c r="AQ7460"/>
      <c r="AR7460"/>
      <c r="AS7460"/>
      <c r="AT7460"/>
      <c r="AU7460"/>
      <c r="AV7460"/>
      <c r="AW7460"/>
      <c r="AX7460"/>
      <c r="AY7460"/>
      <c r="AZ7460"/>
      <c r="BA7460"/>
      <c r="BB7460"/>
      <c r="BC7460"/>
      <c r="BD7460"/>
      <c r="BE7460"/>
      <c r="BF7460"/>
      <c r="BG7460"/>
      <c r="BH7460"/>
      <c r="BI7460"/>
      <c r="BJ7460"/>
      <c r="BK7460"/>
      <c r="BL7460"/>
      <c r="BM7460"/>
      <c r="BN7460"/>
      <c r="BO7460"/>
      <c r="BP7460"/>
      <c r="BQ7460"/>
      <c r="BR7460"/>
      <c r="BS7460"/>
      <c r="BT7460"/>
      <c r="BU7460"/>
      <c r="BV7460"/>
      <c r="BW7460"/>
      <c r="BX7460"/>
      <c r="BY7460"/>
      <c r="BZ7460"/>
      <c r="CA7460"/>
      <c r="CB7460"/>
      <c r="CC7460"/>
      <c r="CD7460"/>
      <c r="CE7460"/>
      <c r="CF7460"/>
      <c r="CG7460"/>
      <c r="CH7460"/>
      <c r="CI7460"/>
      <c r="CJ7460"/>
      <c r="CK7460"/>
      <c r="CL7460"/>
      <c r="CM7460"/>
      <c r="CN7460"/>
      <c r="CO7460"/>
      <c r="CP7460"/>
      <c r="CQ7460"/>
      <c r="CR7460"/>
      <c r="CS7460"/>
      <c r="CT7460"/>
      <c r="CU7460"/>
      <c r="CV7460"/>
    </row>
    <row r="7461" spans="10:100" x14ac:dyDescent="0.25">
      <c r="J7461"/>
      <c r="K7461"/>
      <c r="L7461"/>
      <c r="M7461"/>
      <c r="N7461"/>
      <c r="O7461"/>
      <c r="P7461"/>
      <c r="Q7461"/>
      <c r="R7461"/>
      <c r="S7461"/>
      <c r="T7461"/>
      <c r="U7461"/>
      <c r="V7461"/>
      <c r="W7461"/>
      <c r="X7461"/>
      <c r="Y7461"/>
      <c r="Z7461"/>
      <c r="AA7461"/>
      <c r="AB7461"/>
      <c r="AC7461"/>
      <c r="AD7461"/>
      <c r="AE7461"/>
      <c r="AF7461"/>
      <c r="AG7461"/>
      <c r="AH7461"/>
      <c r="AI7461"/>
      <c r="AJ7461"/>
      <c r="AK7461"/>
      <c r="AL7461"/>
      <c r="AM7461"/>
      <c r="AN7461"/>
      <c r="AO7461"/>
      <c r="AP7461"/>
      <c r="AQ7461"/>
      <c r="AR7461"/>
      <c r="AS7461"/>
      <c r="AT7461"/>
      <c r="AU7461"/>
      <c r="AV7461"/>
      <c r="AW7461"/>
      <c r="AX7461"/>
      <c r="AY7461"/>
      <c r="AZ7461"/>
      <c r="BA7461"/>
      <c r="BB7461"/>
      <c r="BC7461"/>
      <c r="BD7461"/>
      <c r="BE7461"/>
      <c r="BF7461"/>
      <c r="BG7461"/>
      <c r="BH7461"/>
      <c r="BI7461"/>
      <c r="BJ7461"/>
      <c r="BK7461"/>
      <c r="BL7461"/>
      <c r="BM7461"/>
      <c r="BN7461"/>
      <c r="BO7461"/>
      <c r="BP7461"/>
      <c r="BQ7461"/>
      <c r="BR7461"/>
      <c r="BS7461"/>
      <c r="BT7461"/>
      <c r="BU7461"/>
      <c r="BV7461"/>
      <c r="BW7461"/>
      <c r="BX7461"/>
      <c r="BY7461"/>
      <c r="BZ7461"/>
      <c r="CA7461"/>
      <c r="CB7461"/>
      <c r="CC7461"/>
      <c r="CD7461"/>
      <c r="CE7461"/>
      <c r="CF7461"/>
      <c r="CG7461"/>
      <c r="CH7461"/>
      <c r="CI7461"/>
      <c r="CJ7461"/>
      <c r="CK7461"/>
      <c r="CL7461"/>
      <c r="CM7461"/>
      <c r="CN7461"/>
      <c r="CO7461"/>
      <c r="CP7461"/>
      <c r="CQ7461"/>
      <c r="CR7461"/>
      <c r="CS7461"/>
      <c r="CT7461"/>
      <c r="CU7461"/>
      <c r="CV7461"/>
    </row>
    <row r="7462" spans="10:100" x14ac:dyDescent="0.25">
      <c r="J7462"/>
      <c r="K7462"/>
      <c r="L7462"/>
      <c r="M7462"/>
      <c r="N7462"/>
      <c r="O7462"/>
      <c r="P7462"/>
      <c r="Q7462"/>
      <c r="R7462"/>
      <c r="S7462"/>
      <c r="T7462"/>
      <c r="U7462"/>
      <c r="V7462"/>
      <c r="W7462"/>
      <c r="X7462"/>
      <c r="Y7462"/>
      <c r="Z7462"/>
      <c r="AA7462"/>
      <c r="AB7462"/>
      <c r="AC7462"/>
      <c r="AD7462"/>
      <c r="AE7462"/>
      <c r="AF7462"/>
      <c r="AG7462"/>
      <c r="AH7462"/>
      <c r="AI7462"/>
      <c r="AJ7462"/>
      <c r="AK7462"/>
      <c r="AL7462"/>
      <c r="AM7462"/>
      <c r="AN7462"/>
      <c r="AO7462"/>
      <c r="AP7462"/>
      <c r="AQ7462"/>
      <c r="AR7462"/>
      <c r="AS7462"/>
      <c r="AT7462"/>
      <c r="AU7462"/>
      <c r="AV7462"/>
      <c r="AW7462"/>
      <c r="AX7462"/>
      <c r="AY7462"/>
      <c r="AZ7462"/>
      <c r="BA7462"/>
      <c r="BB7462"/>
      <c r="BC7462"/>
      <c r="BD7462"/>
      <c r="BE7462"/>
      <c r="BF7462"/>
      <c r="BG7462"/>
      <c r="BH7462"/>
      <c r="BI7462"/>
      <c r="BJ7462"/>
      <c r="BK7462"/>
      <c r="BL7462"/>
      <c r="BM7462"/>
      <c r="BN7462"/>
      <c r="BO7462"/>
      <c r="BP7462"/>
      <c r="BQ7462"/>
      <c r="BR7462"/>
      <c r="BS7462"/>
      <c r="BT7462"/>
      <c r="BU7462"/>
      <c r="BV7462"/>
      <c r="BW7462"/>
      <c r="BX7462"/>
      <c r="BY7462"/>
      <c r="BZ7462"/>
      <c r="CA7462"/>
      <c r="CB7462"/>
      <c r="CC7462"/>
      <c r="CD7462"/>
      <c r="CE7462"/>
      <c r="CF7462"/>
      <c r="CG7462"/>
      <c r="CH7462"/>
      <c r="CI7462"/>
      <c r="CJ7462"/>
      <c r="CK7462"/>
      <c r="CL7462"/>
      <c r="CM7462"/>
      <c r="CN7462"/>
      <c r="CO7462"/>
      <c r="CP7462"/>
      <c r="CQ7462"/>
      <c r="CR7462"/>
      <c r="CS7462"/>
      <c r="CT7462"/>
      <c r="CU7462"/>
      <c r="CV7462"/>
    </row>
    <row r="7463" spans="10:100" x14ac:dyDescent="0.25">
      <c r="J7463"/>
      <c r="K7463"/>
      <c r="L7463"/>
      <c r="M7463"/>
      <c r="N7463"/>
      <c r="O7463"/>
      <c r="P7463"/>
      <c r="Q7463"/>
      <c r="R7463"/>
      <c r="S7463"/>
      <c r="T7463"/>
      <c r="U7463"/>
      <c r="V7463"/>
      <c r="W7463"/>
      <c r="X7463"/>
      <c r="Y7463"/>
      <c r="Z7463"/>
      <c r="AA7463"/>
      <c r="AB7463"/>
      <c r="AC7463"/>
      <c r="AD7463"/>
      <c r="AE7463"/>
      <c r="AF7463"/>
      <c r="AG7463"/>
      <c r="AH7463"/>
      <c r="AI7463"/>
      <c r="AJ7463"/>
      <c r="AK7463"/>
      <c r="AL7463"/>
      <c r="AM7463"/>
      <c r="AN7463"/>
      <c r="AO7463"/>
      <c r="AP7463"/>
      <c r="AQ7463"/>
      <c r="AR7463"/>
      <c r="AS7463"/>
      <c r="AT7463"/>
      <c r="AU7463"/>
      <c r="AV7463"/>
      <c r="AW7463"/>
      <c r="AX7463"/>
      <c r="AY7463"/>
      <c r="AZ7463"/>
      <c r="BA7463"/>
      <c r="BB7463"/>
      <c r="BC7463"/>
      <c r="BD7463"/>
      <c r="BE7463"/>
      <c r="BF7463"/>
      <c r="BG7463"/>
      <c r="BH7463"/>
      <c r="BI7463"/>
      <c r="BJ7463"/>
      <c r="BK7463"/>
      <c r="BL7463"/>
      <c r="BM7463"/>
      <c r="BN7463"/>
      <c r="BO7463"/>
      <c r="BP7463"/>
      <c r="BQ7463"/>
      <c r="BR7463"/>
      <c r="BS7463"/>
      <c r="BT7463"/>
      <c r="BU7463"/>
      <c r="BV7463"/>
      <c r="BW7463"/>
      <c r="BX7463"/>
      <c r="BY7463"/>
      <c r="BZ7463"/>
      <c r="CA7463"/>
      <c r="CB7463"/>
      <c r="CC7463"/>
      <c r="CD7463"/>
      <c r="CE7463"/>
      <c r="CF7463"/>
      <c r="CG7463"/>
      <c r="CH7463"/>
      <c r="CI7463"/>
      <c r="CJ7463"/>
      <c r="CK7463"/>
      <c r="CL7463"/>
      <c r="CM7463"/>
      <c r="CN7463"/>
      <c r="CO7463"/>
      <c r="CP7463"/>
      <c r="CQ7463"/>
      <c r="CR7463"/>
      <c r="CS7463"/>
      <c r="CT7463"/>
      <c r="CU7463"/>
      <c r="CV7463"/>
    </row>
    <row r="7464" spans="10:100" x14ac:dyDescent="0.25">
      <c r="J7464"/>
      <c r="K7464"/>
      <c r="L7464"/>
      <c r="M7464"/>
      <c r="N7464"/>
      <c r="O7464"/>
      <c r="P7464"/>
      <c r="Q7464"/>
      <c r="R7464"/>
      <c r="S7464"/>
      <c r="T7464"/>
      <c r="U7464"/>
      <c r="V7464"/>
      <c r="W7464"/>
      <c r="X7464"/>
      <c r="Y7464"/>
      <c r="Z7464"/>
      <c r="AA7464"/>
      <c r="AB7464"/>
      <c r="AC7464"/>
      <c r="AD7464"/>
      <c r="AE7464"/>
      <c r="AF7464"/>
      <c r="AG7464"/>
      <c r="AH7464"/>
      <c r="AI7464"/>
      <c r="AJ7464"/>
      <c r="AK7464"/>
      <c r="AL7464"/>
      <c r="AM7464"/>
      <c r="AN7464"/>
      <c r="AO7464"/>
      <c r="AP7464"/>
      <c r="AQ7464"/>
      <c r="AR7464"/>
      <c r="AS7464"/>
      <c r="AT7464"/>
      <c r="AU7464"/>
      <c r="AV7464"/>
      <c r="AW7464"/>
      <c r="AX7464"/>
      <c r="AY7464"/>
      <c r="AZ7464"/>
      <c r="BA7464"/>
      <c r="BB7464"/>
      <c r="BC7464"/>
      <c r="BD7464"/>
      <c r="BE7464"/>
      <c r="BF7464"/>
      <c r="BG7464"/>
      <c r="BH7464"/>
      <c r="BI7464"/>
      <c r="BJ7464"/>
      <c r="BK7464"/>
      <c r="BL7464"/>
      <c r="BM7464"/>
      <c r="BN7464"/>
      <c r="BO7464"/>
      <c r="BP7464"/>
      <c r="BQ7464"/>
      <c r="BR7464"/>
      <c r="BS7464"/>
      <c r="BT7464"/>
      <c r="BU7464"/>
      <c r="BV7464"/>
      <c r="BW7464"/>
      <c r="BX7464"/>
      <c r="BY7464"/>
      <c r="BZ7464"/>
      <c r="CA7464"/>
      <c r="CB7464"/>
      <c r="CC7464"/>
      <c r="CD7464"/>
      <c r="CE7464"/>
      <c r="CF7464"/>
      <c r="CG7464"/>
      <c r="CH7464"/>
      <c r="CI7464"/>
      <c r="CJ7464"/>
      <c r="CK7464"/>
      <c r="CL7464"/>
      <c r="CM7464"/>
      <c r="CN7464"/>
      <c r="CO7464"/>
      <c r="CP7464"/>
      <c r="CQ7464"/>
      <c r="CR7464"/>
      <c r="CS7464"/>
      <c r="CT7464"/>
      <c r="CU7464"/>
      <c r="CV7464"/>
    </row>
    <row r="7465" spans="10:100" x14ac:dyDescent="0.25">
      <c r="J7465"/>
      <c r="K7465"/>
      <c r="L7465"/>
      <c r="M7465"/>
      <c r="N7465"/>
      <c r="O7465"/>
      <c r="P7465"/>
      <c r="Q7465"/>
      <c r="R7465"/>
      <c r="S7465"/>
      <c r="T7465"/>
      <c r="U7465"/>
      <c r="V7465"/>
      <c r="W7465"/>
      <c r="X7465"/>
      <c r="Y7465"/>
      <c r="Z7465"/>
      <c r="AA7465"/>
      <c r="AB7465"/>
      <c r="AC7465"/>
      <c r="AD7465"/>
      <c r="AE7465"/>
      <c r="AF7465"/>
      <c r="AG7465"/>
      <c r="AH7465"/>
      <c r="AI7465"/>
      <c r="AJ7465"/>
      <c r="AK7465"/>
      <c r="AL7465"/>
      <c r="AM7465"/>
      <c r="AN7465"/>
      <c r="AO7465"/>
      <c r="AP7465"/>
      <c r="AQ7465"/>
      <c r="AR7465"/>
      <c r="AS7465"/>
      <c r="AT7465"/>
      <c r="AU7465"/>
      <c r="AV7465"/>
      <c r="AW7465"/>
      <c r="AX7465"/>
      <c r="AY7465"/>
      <c r="AZ7465"/>
      <c r="BA7465"/>
      <c r="BB7465"/>
      <c r="BC7465"/>
      <c r="BD7465"/>
      <c r="BE7465"/>
      <c r="BF7465"/>
      <c r="BG7465"/>
      <c r="BH7465"/>
      <c r="BI7465"/>
      <c r="BJ7465"/>
      <c r="BK7465"/>
      <c r="BL7465"/>
      <c r="BM7465"/>
      <c r="BN7465"/>
      <c r="BO7465"/>
      <c r="BP7465"/>
      <c r="BQ7465"/>
      <c r="BR7465"/>
      <c r="BS7465"/>
      <c r="BT7465"/>
      <c r="BU7465"/>
      <c r="BV7465"/>
      <c r="BW7465"/>
      <c r="BX7465"/>
      <c r="BY7465"/>
      <c r="BZ7465"/>
      <c r="CA7465"/>
      <c r="CB7465"/>
      <c r="CC7465"/>
      <c r="CD7465"/>
      <c r="CE7465"/>
      <c r="CF7465"/>
      <c r="CG7465"/>
      <c r="CH7465"/>
      <c r="CI7465"/>
      <c r="CJ7465"/>
      <c r="CK7465"/>
      <c r="CL7465"/>
      <c r="CM7465"/>
      <c r="CN7465"/>
      <c r="CO7465"/>
      <c r="CP7465"/>
      <c r="CQ7465"/>
      <c r="CR7465"/>
      <c r="CS7465"/>
      <c r="CT7465"/>
      <c r="CU7465"/>
      <c r="CV7465"/>
    </row>
    <row r="7466" spans="10:100" x14ac:dyDescent="0.25">
      <c r="J7466"/>
      <c r="K7466"/>
      <c r="L7466"/>
      <c r="M7466"/>
      <c r="N7466"/>
      <c r="O7466"/>
      <c r="P7466"/>
      <c r="Q7466"/>
      <c r="R7466"/>
      <c r="S7466"/>
      <c r="T7466"/>
      <c r="U7466"/>
      <c r="V7466"/>
      <c r="W7466"/>
      <c r="X7466"/>
      <c r="Y7466"/>
      <c r="Z7466"/>
      <c r="AA7466"/>
      <c r="AB7466"/>
      <c r="AC7466"/>
      <c r="AD7466"/>
      <c r="AE7466"/>
      <c r="AF7466"/>
      <c r="AG7466"/>
      <c r="AH7466"/>
      <c r="AI7466"/>
      <c r="AJ7466"/>
      <c r="AK7466"/>
      <c r="AL7466"/>
      <c r="AM7466"/>
      <c r="AN7466"/>
      <c r="AO7466"/>
      <c r="AP7466"/>
      <c r="AQ7466"/>
      <c r="AR7466"/>
      <c r="AS7466"/>
      <c r="AT7466"/>
      <c r="AU7466"/>
      <c r="AV7466"/>
      <c r="AW7466"/>
      <c r="AX7466"/>
      <c r="AY7466"/>
      <c r="AZ7466"/>
      <c r="BA7466"/>
      <c r="BB7466"/>
      <c r="BC7466"/>
      <c r="BD7466"/>
      <c r="BE7466"/>
      <c r="BF7466"/>
      <c r="BG7466"/>
      <c r="BH7466"/>
      <c r="BI7466"/>
      <c r="BJ7466"/>
      <c r="BK7466"/>
      <c r="BL7466"/>
      <c r="BM7466"/>
      <c r="BN7466"/>
      <c r="BO7466"/>
      <c r="BP7466"/>
      <c r="BQ7466"/>
      <c r="BR7466"/>
      <c r="BS7466"/>
      <c r="BT7466"/>
      <c r="BU7466"/>
      <c r="BV7466"/>
      <c r="BW7466"/>
      <c r="BX7466"/>
      <c r="BY7466"/>
      <c r="BZ7466"/>
      <c r="CA7466"/>
      <c r="CB7466"/>
      <c r="CC7466"/>
      <c r="CD7466"/>
      <c r="CE7466"/>
      <c r="CF7466"/>
      <c r="CG7466"/>
      <c r="CH7466"/>
      <c r="CI7466"/>
      <c r="CJ7466"/>
      <c r="CK7466"/>
      <c r="CL7466"/>
      <c r="CM7466"/>
      <c r="CN7466"/>
      <c r="CO7466"/>
      <c r="CP7466"/>
      <c r="CQ7466"/>
      <c r="CR7466"/>
      <c r="CS7466"/>
      <c r="CT7466"/>
      <c r="CU7466"/>
      <c r="CV7466"/>
    </row>
    <row r="7467" spans="10:100" x14ac:dyDescent="0.25">
      <c r="J7467"/>
      <c r="K7467"/>
      <c r="L7467"/>
      <c r="M7467"/>
      <c r="N7467"/>
      <c r="O7467"/>
      <c r="P7467"/>
      <c r="Q7467"/>
      <c r="R7467"/>
      <c r="S7467"/>
      <c r="T7467"/>
      <c r="U7467"/>
      <c r="V7467"/>
      <c r="W7467"/>
      <c r="X7467"/>
      <c r="Y7467"/>
      <c r="Z7467"/>
      <c r="AA7467"/>
      <c r="AB7467"/>
      <c r="AC7467"/>
      <c r="AD7467"/>
      <c r="AE7467"/>
      <c r="AF7467"/>
      <c r="AG7467"/>
      <c r="AH7467"/>
      <c r="AI7467"/>
      <c r="AJ7467"/>
      <c r="AK7467"/>
      <c r="AL7467"/>
      <c r="AM7467"/>
      <c r="AN7467"/>
      <c r="AO7467"/>
      <c r="AP7467"/>
      <c r="AQ7467"/>
      <c r="AR7467"/>
      <c r="AS7467"/>
      <c r="AT7467"/>
      <c r="AU7467"/>
      <c r="AV7467"/>
      <c r="AW7467"/>
      <c r="AX7467"/>
      <c r="AY7467"/>
      <c r="AZ7467"/>
      <c r="BA7467"/>
      <c r="BB7467"/>
      <c r="BC7467"/>
      <c r="BD7467"/>
      <c r="BE7467"/>
      <c r="BF7467"/>
      <c r="BG7467"/>
      <c r="BH7467"/>
      <c r="BI7467"/>
      <c r="BJ7467"/>
      <c r="BK7467"/>
      <c r="BL7467"/>
      <c r="BM7467"/>
      <c r="BN7467"/>
      <c r="BO7467"/>
      <c r="BP7467"/>
      <c r="BQ7467"/>
      <c r="BR7467"/>
      <c r="BS7467"/>
      <c r="BT7467"/>
      <c r="BU7467"/>
      <c r="BV7467"/>
      <c r="BW7467"/>
      <c r="BX7467"/>
      <c r="BY7467"/>
      <c r="BZ7467"/>
      <c r="CA7467"/>
      <c r="CB7467"/>
      <c r="CC7467"/>
      <c r="CD7467"/>
      <c r="CE7467"/>
      <c r="CF7467"/>
      <c r="CG7467"/>
      <c r="CH7467"/>
      <c r="CI7467"/>
      <c r="CJ7467"/>
      <c r="CK7467"/>
      <c r="CL7467"/>
      <c r="CM7467"/>
      <c r="CN7467"/>
      <c r="CO7467"/>
      <c r="CP7467"/>
      <c r="CQ7467"/>
      <c r="CR7467"/>
      <c r="CS7467"/>
      <c r="CT7467"/>
      <c r="CU7467"/>
      <c r="CV7467"/>
    </row>
    <row r="7468" spans="10:100" x14ac:dyDescent="0.25">
      <c r="J7468"/>
      <c r="K7468"/>
      <c r="L7468"/>
      <c r="M7468"/>
      <c r="N7468"/>
      <c r="O7468"/>
      <c r="P7468"/>
      <c r="Q7468"/>
      <c r="R7468"/>
      <c r="S7468"/>
      <c r="T7468"/>
      <c r="U7468"/>
      <c r="V7468"/>
      <c r="W7468"/>
      <c r="X7468"/>
      <c r="Y7468"/>
      <c r="Z7468"/>
      <c r="AA7468"/>
      <c r="AB7468"/>
      <c r="AC7468"/>
      <c r="AD7468"/>
      <c r="AE7468"/>
      <c r="AF7468"/>
      <c r="AG7468"/>
      <c r="AH7468"/>
      <c r="AI7468"/>
      <c r="AJ7468"/>
      <c r="AK7468"/>
      <c r="AL7468"/>
      <c r="AM7468"/>
      <c r="AN7468"/>
      <c r="AO7468"/>
      <c r="AP7468"/>
      <c r="AQ7468"/>
      <c r="AR7468"/>
      <c r="AS7468"/>
      <c r="AT7468"/>
      <c r="AU7468"/>
      <c r="AV7468"/>
      <c r="AW7468"/>
      <c r="AX7468"/>
      <c r="AY7468"/>
      <c r="AZ7468"/>
      <c r="BA7468"/>
      <c r="BB7468"/>
      <c r="BC7468"/>
      <c r="BD7468"/>
      <c r="BE7468"/>
      <c r="BF7468"/>
      <c r="BG7468"/>
      <c r="BH7468"/>
      <c r="BI7468"/>
      <c r="BJ7468"/>
      <c r="BK7468"/>
      <c r="BL7468"/>
      <c r="BM7468"/>
      <c r="BN7468"/>
      <c r="BO7468"/>
      <c r="BP7468"/>
      <c r="BQ7468"/>
      <c r="BR7468"/>
      <c r="BS7468"/>
      <c r="BT7468"/>
      <c r="BU7468"/>
      <c r="BV7468"/>
      <c r="BW7468"/>
      <c r="BX7468"/>
      <c r="BY7468"/>
      <c r="BZ7468"/>
      <c r="CA7468"/>
      <c r="CB7468"/>
      <c r="CC7468"/>
      <c r="CD7468"/>
      <c r="CE7468"/>
      <c r="CF7468"/>
      <c r="CG7468"/>
      <c r="CH7468"/>
      <c r="CI7468"/>
      <c r="CJ7468"/>
      <c r="CK7468"/>
      <c r="CL7468"/>
      <c r="CM7468"/>
      <c r="CN7468"/>
      <c r="CO7468"/>
      <c r="CP7468"/>
      <c r="CQ7468"/>
      <c r="CR7468"/>
      <c r="CS7468"/>
      <c r="CT7468"/>
      <c r="CU7468"/>
      <c r="CV7468"/>
    </row>
    <row r="7469" spans="10:100" x14ac:dyDescent="0.25">
      <c r="J7469"/>
      <c r="K7469"/>
      <c r="L7469"/>
      <c r="M7469"/>
      <c r="N7469"/>
      <c r="O7469"/>
      <c r="P7469"/>
      <c r="Q7469"/>
      <c r="R7469"/>
      <c r="S7469"/>
      <c r="T7469"/>
      <c r="U7469"/>
      <c r="V7469"/>
      <c r="W7469"/>
      <c r="X7469"/>
      <c r="Y7469"/>
      <c r="Z7469"/>
      <c r="AA7469"/>
      <c r="AB7469"/>
      <c r="AC7469"/>
      <c r="AD7469"/>
      <c r="AE7469"/>
      <c r="AF7469"/>
      <c r="AG7469"/>
      <c r="AH7469"/>
      <c r="AI7469"/>
      <c r="AJ7469"/>
      <c r="AK7469"/>
      <c r="AL7469"/>
      <c r="AM7469"/>
      <c r="AN7469"/>
      <c r="AO7469"/>
      <c r="AP7469"/>
      <c r="AQ7469"/>
      <c r="AR7469"/>
      <c r="AS7469"/>
      <c r="AT7469"/>
      <c r="AU7469"/>
      <c r="AV7469"/>
      <c r="AW7469"/>
      <c r="AX7469"/>
      <c r="AY7469"/>
      <c r="AZ7469"/>
      <c r="BA7469"/>
      <c r="BB7469"/>
      <c r="BC7469"/>
      <c r="BD7469"/>
      <c r="BE7469"/>
      <c r="BF7469"/>
      <c r="BG7469"/>
      <c r="BH7469"/>
      <c r="BI7469"/>
      <c r="BJ7469"/>
      <c r="BK7469"/>
      <c r="BL7469"/>
      <c r="BM7469"/>
      <c r="BN7469"/>
      <c r="BO7469"/>
      <c r="BP7469"/>
      <c r="BQ7469"/>
      <c r="BR7469"/>
      <c r="BS7469"/>
      <c r="BT7469"/>
      <c r="BU7469"/>
      <c r="BV7469"/>
      <c r="BW7469"/>
      <c r="BX7469"/>
      <c r="BY7469"/>
      <c r="BZ7469"/>
      <c r="CA7469"/>
      <c r="CB7469"/>
      <c r="CC7469"/>
      <c r="CD7469"/>
      <c r="CE7469"/>
      <c r="CF7469"/>
      <c r="CG7469"/>
      <c r="CH7469"/>
      <c r="CI7469"/>
      <c r="CJ7469"/>
      <c r="CK7469"/>
      <c r="CL7469"/>
      <c r="CM7469"/>
      <c r="CN7469"/>
      <c r="CO7469"/>
      <c r="CP7469"/>
      <c r="CQ7469"/>
      <c r="CR7469"/>
      <c r="CS7469"/>
      <c r="CT7469"/>
      <c r="CU7469"/>
      <c r="CV7469"/>
    </row>
    <row r="7470" spans="10:100" x14ac:dyDescent="0.25">
      <c r="J7470"/>
      <c r="K7470"/>
      <c r="L7470"/>
      <c r="M7470"/>
      <c r="N7470"/>
      <c r="O7470"/>
      <c r="P7470"/>
      <c r="Q7470"/>
      <c r="R7470"/>
      <c r="S7470"/>
      <c r="T7470"/>
      <c r="U7470"/>
      <c r="V7470"/>
      <c r="W7470"/>
      <c r="X7470"/>
      <c r="Y7470"/>
      <c r="Z7470"/>
      <c r="AA7470"/>
      <c r="AB7470"/>
      <c r="AC7470"/>
      <c r="AD7470"/>
      <c r="AE7470"/>
      <c r="AF7470"/>
      <c r="AG7470"/>
      <c r="AH7470"/>
      <c r="AI7470"/>
      <c r="AJ7470"/>
      <c r="AK7470"/>
      <c r="AL7470"/>
      <c r="AM7470"/>
      <c r="AN7470"/>
      <c r="AO7470"/>
      <c r="AP7470"/>
      <c r="AQ7470"/>
      <c r="AR7470"/>
      <c r="AS7470"/>
      <c r="AT7470"/>
      <c r="AU7470"/>
      <c r="AV7470"/>
      <c r="AW7470"/>
      <c r="AX7470"/>
      <c r="AY7470"/>
      <c r="AZ7470"/>
      <c r="BA7470"/>
      <c r="BB7470"/>
      <c r="BC7470"/>
      <c r="BD7470"/>
      <c r="BE7470"/>
      <c r="BF7470"/>
      <c r="BG7470"/>
      <c r="BH7470"/>
      <c r="BI7470"/>
      <c r="BJ7470"/>
      <c r="BK7470"/>
      <c r="BL7470"/>
      <c r="BM7470"/>
      <c r="BN7470"/>
      <c r="BO7470"/>
      <c r="BP7470"/>
      <c r="BQ7470"/>
      <c r="BR7470"/>
      <c r="BS7470"/>
      <c r="BT7470"/>
      <c r="BU7470"/>
      <c r="BV7470"/>
      <c r="BW7470"/>
      <c r="BX7470"/>
      <c r="BY7470"/>
      <c r="BZ7470"/>
      <c r="CA7470"/>
      <c r="CB7470"/>
      <c r="CC7470"/>
      <c r="CD7470"/>
      <c r="CE7470"/>
      <c r="CF7470"/>
      <c r="CG7470"/>
      <c r="CH7470"/>
      <c r="CI7470"/>
      <c r="CJ7470"/>
      <c r="CK7470"/>
      <c r="CL7470"/>
      <c r="CM7470"/>
      <c r="CN7470"/>
      <c r="CO7470"/>
      <c r="CP7470"/>
      <c r="CQ7470"/>
      <c r="CR7470"/>
      <c r="CS7470"/>
      <c r="CT7470"/>
      <c r="CU7470"/>
      <c r="CV7470"/>
    </row>
    <row r="7471" spans="10:100" x14ac:dyDescent="0.25">
      <c r="J7471"/>
      <c r="K7471"/>
      <c r="L7471"/>
      <c r="M7471"/>
      <c r="N7471"/>
      <c r="O7471"/>
      <c r="P7471"/>
      <c r="Q7471"/>
      <c r="R7471"/>
      <c r="S7471"/>
      <c r="T7471"/>
      <c r="U7471"/>
      <c r="V7471"/>
      <c r="W7471"/>
      <c r="X7471"/>
      <c r="Y7471"/>
      <c r="Z7471"/>
      <c r="AA7471"/>
      <c r="AB7471"/>
      <c r="AC7471"/>
      <c r="AD7471"/>
      <c r="AE7471"/>
      <c r="AF7471"/>
      <c r="AG7471"/>
      <c r="AH7471"/>
      <c r="AI7471"/>
      <c r="AJ7471"/>
      <c r="AK7471"/>
      <c r="AL7471"/>
      <c r="AM7471"/>
      <c r="AN7471"/>
      <c r="AO7471"/>
      <c r="AP7471"/>
      <c r="AQ7471"/>
      <c r="AR7471"/>
      <c r="AS7471"/>
      <c r="AT7471"/>
      <c r="AU7471"/>
      <c r="AV7471"/>
      <c r="AW7471"/>
      <c r="AX7471"/>
      <c r="AY7471"/>
      <c r="AZ7471"/>
      <c r="BA7471"/>
      <c r="BB7471"/>
      <c r="BC7471"/>
      <c r="BD7471"/>
      <c r="BE7471"/>
      <c r="BF7471"/>
      <c r="BG7471"/>
      <c r="BH7471"/>
      <c r="BI7471"/>
      <c r="BJ7471"/>
      <c r="BK7471"/>
      <c r="BL7471"/>
      <c r="BM7471"/>
      <c r="BN7471"/>
      <c r="BO7471"/>
      <c r="BP7471"/>
      <c r="BQ7471"/>
      <c r="BR7471"/>
      <c r="BS7471"/>
      <c r="BT7471"/>
      <c r="BU7471"/>
      <c r="BV7471"/>
      <c r="BW7471"/>
      <c r="BX7471"/>
      <c r="BY7471"/>
      <c r="BZ7471"/>
      <c r="CA7471"/>
      <c r="CB7471"/>
      <c r="CC7471"/>
      <c r="CD7471"/>
      <c r="CE7471"/>
      <c r="CF7471"/>
      <c r="CG7471"/>
      <c r="CH7471"/>
      <c r="CI7471"/>
      <c r="CJ7471"/>
      <c r="CK7471"/>
      <c r="CL7471"/>
      <c r="CM7471"/>
      <c r="CN7471"/>
      <c r="CO7471"/>
      <c r="CP7471"/>
      <c r="CQ7471"/>
      <c r="CR7471"/>
      <c r="CS7471"/>
      <c r="CT7471"/>
      <c r="CU7471"/>
      <c r="CV7471"/>
    </row>
    <row r="7472" spans="10:100" x14ac:dyDescent="0.25">
      <c r="J7472"/>
      <c r="K7472"/>
      <c r="L7472"/>
      <c r="M7472"/>
      <c r="N7472"/>
      <c r="O7472"/>
      <c r="P7472"/>
      <c r="Q7472"/>
      <c r="R7472"/>
      <c r="S7472"/>
      <c r="T7472"/>
      <c r="U7472"/>
      <c r="V7472"/>
      <c r="W7472"/>
      <c r="X7472"/>
      <c r="Y7472"/>
      <c r="Z7472"/>
      <c r="AA7472"/>
      <c r="AB7472"/>
      <c r="AC7472"/>
      <c r="AD7472"/>
      <c r="AE7472"/>
      <c r="AF7472"/>
      <c r="AG7472"/>
      <c r="AH7472"/>
      <c r="AI7472"/>
      <c r="AJ7472"/>
      <c r="AK7472"/>
      <c r="AL7472"/>
      <c r="AM7472"/>
      <c r="AN7472"/>
      <c r="AO7472"/>
      <c r="AP7472"/>
      <c r="AQ7472"/>
      <c r="AR7472"/>
      <c r="AS7472"/>
      <c r="AT7472"/>
      <c r="AU7472"/>
      <c r="AV7472"/>
      <c r="AW7472"/>
      <c r="AX7472"/>
      <c r="AY7472"/>
      <c r="AZ7472"/>
      <c r="BA7472"/>
      <c r="BB7472"/>
      <c r="BC7472"/>
      <c r="BD7472"/>
      <c r="BE7472"/>
      <c r="BF7472"/>
      <c r="BG7472"/>
      <c r="BH7472"/>
      <c r="BI7472"/>
      <c r="BJ7472"/>
      <c r="BK7472"/>
      <c r="BL7472"/>
      <c r="BM7472"/>
      <c r="BN7472"/>
      <c r="BO7472"/>
      <c r="BP7472"/>
      <c r="BQ7472"/>
      <c r="BR7472"/>
      <c r="BS7472"/>
      <c r="BT7472"/>
      <c r="BU7472"/>
      <c r="BV7472"/>
      <c r="BW7472"/>
      <c r="BX7472"/>
      <c r="BY7472"/>
      <c r="BZ7472"/>
      <c r="CA7472"/>
      <c r="CB7472"/>
      <c r="CC7472"/>
      <c r="CD7472"/>
      <c r="CE7472"/>
      <c r="CF7472"/>
      <c r="CG7472"/>
      <c r="CH7472"/>
      <c r="CI7472"/>
      <c r="CJ7472"/>
      <c r="CK7472"/>
      <c r="CL7472"/>
      <c r="CM7472"/>
      <c r="CN7472"/>
      <c r="CO7472"/>
      <c r="CP7472"/>
      <c r="CQ7472"/>
      <c r="CR7472"/>
      <c r="CS7472"/>
      <c r="CT7472"/>
      <c r="CU7472"/>
      <c r="CV7472"/>
    </row>
    <row r="7473" spans="10:100" x14ac:dyDescent="0.25">
      <c r="J7473"/>
      <c r="K7473"/>
      <c r="L7473"/>
      <c r="M7473"/>
      <c r="N7473"/>
      <c r="O7473"/>
      <c r="P7473"/>
      <c r="Q7473"/>
      <c r="R7473"/>
      <c r="S7473"/>
      <c r="T7473"/>
      <c r="U7473"/>
      <c r="V7473"/>
      <c r="W7473"/>
      <c r="X7473"/>
      <c r="Y7473"/>
      <c r="Z7473"/>
      <c r="AA7473"/>
      <c r="AB7473"/>
      <c r="AC7473"/>
      <c r="AD7473"/>
      <c r="AE7473"/>
      <c r="AF7473"/>
      <c r="AG7473"/>
      <c r="AH7473"/>
      <c r="AI7473"/>
      <c r="AJ7473"/>
      <c r="AK7473"/>
      <c r="AL7473"/>
      <c r="AM7473"/>
      <c r="AN7473"/>
      <c r="AO7473"/>
      <c r="AP7473"/>
      <c r="AQ7473"/>
      <c r="AR7473"/>
      <c r="AS7473"/>
      <c r="AT7473"/>
      <c r="AU7473"/>
      <c r="AV7473"/>
      <c r="AW7473"/>
      <c r="AX7473"/>
      <c r="AY7473"/>
      <c r="AZ7473"/>
      <c r="BA7473"/>
      <c r="BB7473"/>
      <c r="BC7473"/>
      <c r="BD7473"/>
      <c r="BE7473"/>
      <c r="BF7473"/>
      <c r="BG7473"/>
      <c r="BH7473"/>
      <c r="BI7473"/>
      <c r="BJ7473"/>
      <c r="BK7473"/>
      <c r="BL7473"/>
      <c r="BM7473"/>
      <c r="BN7473"/>
      <c r="BO7473"/>
      <c r="BP7473"/>
      <c r="BQ7473"/>
      <c r="BR7473"/>
      <c r="BS7473"/>
      <c r="BT7473"/>
      <c r="BU7473"/>
      <c r="BV7473"/>
      <c r="BW7473"/>
      <c r="BX7473"/>
      <c r="BY7473"/>
      <c r="BZ7473"/>
      <c r="CA7473"/>
      <c r="CB7473"/>
      <c r="CC7473"/>
      <c r="CD7473"/>
      <c r="CE7473"/>
      <c r="CF7473"/>
      <c r="CG7473"/>
      <c r="CH7473"/>
      <c r="CI7473"/>
      <c r="CJ7473"/>
      <c r="CK7473"/>
      <c r="CL7473"/>
      <c r="CM7473"/>
      <c r="CN7473"/>
      <c r="CO7473"/>
      <c r="CP7473"/>
      <c r="CQ7473"/>
      <c r="CR7473"/>
      <c r="CS7473"/>
      <c r="CT7473"/>
      <c r="CU7473"/>
      <c r="CV7473"/>
    </row>
    <row r="7474" spans="10:100" x14ac:dyDescent="0.25">
      <c r="J7474"/>
      <c r="K7474"/>
      <c r="L7474"/>
      <c r="M7474"/>
      <c r="N7474"/>
      <c r="O7474"/>
      <c r="P7474"/>
      <c r="Q7474"/>
      <c r="R7474"/>
      <c r="S7474"/>
      <c r="T7474"/>
      <c r="U7474"/>
      <c r="V7474"/>
      <c r="W7474"/>
      <c r="X7474"/>
      <c r="Y7474"/>
      <c r="Z7474"/>
      <c r="AA7474"/>
      <c r="AB7474"/>
      <c r="AC7474"/>
      <c r="AD7474"/>
      <c r="AE7474"/>
      <c r="AF7474"/>
      <c r="AG7474"/>
      <c r="AH7474"/>
      <c r="AI7474"/>
      <c r="AJ7474"/>
      <c r="AK7474"/>
      <c r="AL7474"/>
      <c r="AM7474"/>
      <c r="AN7474"/>
      <c r="AO7474"/>
      <c r="AP7474"/>
      <c r="AQ7474"/>
      <c r="AR7474"/>
      <c r="AS7474"/>
      <c r="AT7474"/>
      <c r="AU7474"/>
      <c r="AV7474"/>
      <c r="AW7474"/>
      <c r="AX7474"/>
      <c r="AY7474"/>
      <c r="AZ7474"/>
      <c r="BA7474"/>
      <c r="BB7474"/>
      <c r="BC7474"/>
      <c r="BD7474"/>
      <c r="BE7474"/>
      <c r="BF7474"/>
      <c r="BG7474"/>
      <c r="BH7474"/>
      <c r="BI7474"/>
      <c r="BJ7474"/>
      <c r="BK7474"/>
      <c r="BL7474"/>
      <c r="BM7474"/>
      <c r="BN7474"/>
      <c r="BO7474"/>
      <c r="BP7474"/>
      <c r="BQ7474"/>
      <c r="BR7474"/>
      <c r="BS7474"/>
      <c r="BT7474"/>
      <c r="BU7474"/>
      <c r="BV7474"/>
      <c r="BW7474"/>
      <c r="BX7474"/>
      <c r="BY7474"/>
      <c r="BZ7474"/>
      <c r="CA7474"/>
      <c r="CB7474"/>
      <c r="CC7474"/>
      <c r="CD7474"/>
      <c r="CE7474"/>
      <c r="CF7474"/>
      <c r="CG7474"/>
      <c r="CH7474"/>
      <c r="CI7474"/>
      <c r="CJ7474"/>
      <c r="CK7474"/>
      <c r="CL7474"/>
      <c r="CM7474"/>
      <c r="CN7474"/>
      <c r="CO7474"/>
      <c r="CP7474"/>
      <c r="CQ7474"/>
      <c r="CR7474"/>
      <c r="CS7474"/>
      <c r="CT7474"/>
      <c r="CU7474"/>
      <c r="CV7474"/>
    </row>
    <row r="7475" spans="10:100" x14ac:dyDescent="0.25">
      <c r="J7475"/>
      <c r="K7475"/>
      <c r="L7475"/>
      <c r="M7475"/>
      <c r="N7475"/>
      <c r="O7475"/>
      <c r="P7475"/>
      <c r="Q7475"/>
      <c r="R7475"/>
      <c r="S7475"/>
      <c r="T7475"/>
      <c r="U7475"/>
      <c r="V7475"/>
      <c r="W7475"/>
      <c r="X7475"/>
      <c r="Y7475"/>
      <c r="Z7475"/>
      <c r="AA7475"/>
      <c r="AB7475"/>
      <c r="AC7475"/>
      <c r="AD7475"/>
      <c r="AE7475"/>
      <c r="AF7475"/>
      <c r="AG7475"/>
      <c r="AH7475"/>
      <c r="AI7475"/>
      <c r="AJ7475"/>
      <c r="AK7475"/>
      <c r="AL7475"/>
      <c r="AM7475"/>
      <c r="AN7475"/>
      <c r="AO7475"/>
      <c r="AP7475"/>
      <c r="AQ7475"/>
      <c r="AR7475"/>
      <c r="AS7475"/>
      <c r="AT7475"/>
      <c r="AU7475"/>
      <c r="AV7475"/>
      <c r="AW7475"/>
      <c r="AX7475"/>
      <c r="AY7475"/>
      <c r="AZ7475"/>
      <c r="BA7475"/>
      <c r="BB7475"/>
      <c r="BC7475"/>
      <c r="BD7475"/>
      <c r="BE7475"/>
      <c r="BF7475"/>
      <c r="BG7475"/>
      <c r="BH7475"/>
      <c r="BI7475"/>
      <c r="BJ7475"/>
      <c r="BK7475"/>
      <c r="BL7475"/>
      <c r="BM7475"/>
      <c r="BN7475"/>
      <c r="BO7475"/>
      <c r="BP7475"/>
      <c r="BQ7475"/>
      <c r="BR7475"/>
      <c r="BS7475"/>
      <c r="BT7475"/>
      <c r="BU7475"/>
      <c r="BV7475"/>
      <c r="BW7475"/>
      <c r="BX7475"/>
      <c r="BY7475"/>
      <c r="BZ7475"/>
      <c r="CA7475"/>
      <c r="CB7475"/>
      <c r="CC7475"/>
      <c r="CD7475"/>
      <c r="CE7475"/>
      <c r="CF7475"/>
      <c r="CG7475"/>
      <c r="CH7475"/>
      <c r="CI7475"/>
      <c r="CJ7475"/>
      <c r="CK7475"/>
      <c r="CL7475"/>
      <c r="CM7475"/>
      <c r="CN7475"/>
      <c r="CO7475"/>
      <c r="CP7475"/>
      <c r="CQ7475"/>
      <c r="CR7475"/>
      <c r="CS7475"/>
      <c r="CT7475"/>
      <c r="CU7475"/>
      <c r="CV7475"/>
    </row>
    <row r="7476" spans="10:100" x14ac:dyDescent="0.25">
      <c r="J7476"/>
      <c r="K7476"/>
      <c r="L7476"/>
      <c r="M7476"/>
      <c r="N7476"/>
      <c r="O7476"/>
      <c r="P7476"/>
      <c r="Q7476"/>
      <c r="R7476"/>
      <c r="S7476"/>
      <c r="T7476"/>
      <c r="U7476"/>
      <c r="V7476"/>
      <c r="W7476"/>
      <c r="X7476"/>
      <c r="Y7476"/>
      <c r="Z7476"/>
      <c r="AA7476"/>
      <c r="AB7476"/>
      <c r="AC7476"/>
      <c r="AD7476"/>
      <c r="AE7476"/>
      <c r="AF7476"/>
      <c r="AG7476"/>
      <c r="AH7476"/>
      <c r="AI7476"/>
      <c r="AJ7476"/>
      <c r="AK7476"/>
      <c r="AL7476"/>
      <c r="AM7476"/>
      <c r="AN7476"/>
      <c r="AO7476"/>
      <c r="AP7476"/>
      <c r="AQ7476"/>
      <c r="AR7476"/>
      <c r="AS7476"/>
      <c r="AT7476"/>
      <c r="AU7476"/>
      <c r="AV7476"/>
      <c r="AW7476"/>
      <c r="AX7476"/>
      <c r="AY7476"/>
      <c r="AZ7476"/>
      <c r="BA7476"/>
      <c r="BB7476"/>
      <c r="BC7476"/>
      <c r="BD7476"/>
      <c r="BE7476"/>
      <c r="BF7476"/>
      <c r="BG7476"/>
      <c r="BH7476"/>
      <c r="BI7476"/>
      <c r="BJ7476"/>
      <c r="BK7476"/>
      <c r="BL7476"/>
      <c r="BM7476"/>
      <c r="BN7476"/>
      <c r="BO7476"/>
      <c r="BP7476"/>
      <c r="BQ7476"/>
      <c r="BR7476"/>
      <c r="BS7476"/>
      <c r="BT7476"/>
      <c r="BU7476"/>
      <c r="BV7476"/>
      <c r="BW7476"/>
      <c r="BX7476"/>
      <c r="BY7476"/>
      <c r="BZ7476"/>
      <c r="CA7476"/>
      <c r="CB7476"/>
      <c r="CC7476"/>
      <c r="CD7476"/>
      <c r="CE7476"/>
      <c r="CF7476"/>
      <c r="CG7476"/>
      <c r="CH7476"/>
      <c r="CI7476"/>
      <c r="CJ7476"/>
      <c r="CK7476"/>
      <c r="CL7476"/>
      <c r="CM7476"/>
      <c r="CN7476"/>
      <c r="CO7476"/>
      <c r="CP7476"/>
      <c r="CQ7476"/>
      <c r="CR7476"/>
      <c r="CS7476"/>
      <c r="CT7476"/>
      <c r="CU7476"/>
      <c r="CV7476"/>
    </row>
    <row r="7477" spans="10:100" x14ac:dyDescent="0.25">
      <c r="J7477"/>
      <c r="K7477"/>
      <c r="L7477"/>
      <c r="M7477"/>
      <c r="N7477"/>
      <c r="O7477"/>
      <c r="P7477"/>
      <c r="Q7477"/>
      <c r="R7477"/>
      <c r="S7477"/>
      <c r="T7477"/>
      <c r="U7477"/>
      <c r="V7477"/>
      <c r="W7477"/>
      <c r="X7477"/>
      <c r="Y7477"/>
      <c r="Z7477"/>
      <c r="AA7477"/>
      <c r="AB7477"/>
      <c r="AC7477"/>
      <c r="AD7477"/>
      <c r="AE7477"/>
      <c r="AF7477"/>
      <c r="AG7477"/>
      <c r="AH7477"/>
      <c r="AI7477"/>
      <c r="AJ7477"/>
      <c r="AK7477"/>
      <c r="AL7477"/>
      <c r="AM7477"/>
      <c r="AN7477"/>
      <c r="AO7477"/>
      <c r="AP7477"/>
      <c r="AQ7477"/>
      <c r="AR7477"/>
      <c r="AS7477"/>
      <c r="AT7477"/>
      <c r="AU7477"/>
      <c r="AV7477"/>
      <c r="AW7477"/>
      <c r="AX7477"/>
      <c r="AY7477"/>
      <c r="AZ7477"/>
      <c r="BA7477"/>
      <c r="BB7477"/>
      <c r="BC7477"/>
      <c r="BD7477"/>
      <c r="BE7477"/>
      <c r="BF7477"/>
      <c r="BG7477"/>
      <c r="BH7477"/>
      <c r="BI7477"/>
      <c r="BJ7477"/>
      <c r="BK7477"/>
      <c r="BL7477"/>
      <c r="BM7477"/>
      <c r="BN7477"/>
      <c r="BO7477"/>
      <c r="BP7477"/>
      <c r="BQ7477"/>
      <c r="BR7477"/>
      <c r="BS7477"/>
      <c r="BT7477"/>
      <c r="BU7477"/>
      <c r="BV7477"/>
      <c r="BW7477"/>
      <c r="BX7477"/>
      <c r="BY7477"/>
      <c r="BZ7477"/>
      <c r="CA7477"/>
      <c r="CB7477"/>
      <c r="CC7477"/>
      <c r="CD7477"/>
      <c r="CE7477"/>
      <c r="CF7477"/>
      <c r="CG7477"/>
      <c r="CH7477"/>
      <c r="CI7477"/>
      <c r="CJ7477"/>
      <c r="CK7477"/>
      <c r="CL7477"/>
      <c r="CM7477"/>
      <c r="CN7477"/>
      <c r="CO7477"/>
      <c r="CP7477"/>
      <c r="CQ7477"/>
      <c r="CR7477"/>
      <c r="CS7477"/>
      <c r="CT7477"/>
      <c r="CU7477"/>
      <c r="CV7477"/>
    </row>
    <row r="7478" spans="10:100" x14ac:dyDescent="0.25">
      <c r="J7478"/>
      <c r="K7478"/>
      <c r="L7478"/>
      <c r="M7478"/>
      <c r="N7478"/>
      <c r="O7478"/>
      <c r="P7478"/>
      <c r="Q7478"/>
      <c r="R7478"/>
      <c r="S7478"/>
      <c r="T7478"/>
      <c r="U7478"/>
      <c r="V7478"/>
      <c r="W7478"/>
      <c r="X7478"/>
      <c r="Y7478"/>
      <c r="Z7478"/>
      <c r="AA7478"/>
      <c r="AB7478"/>
      <c r="AC7478"/>
      <c r="AD7478"/>
      <c r="AE7478"/>
      <c r="AF7478"/>
      <c r="AG7478"/>
      <c r="AH7478"/>
      <c r="AI7478"/>
      <c r="AJ7478"/>
      <c r="AK7478"/>
      <c r="AL7478"/>
      <c r="AM7478"/>
      <c r="AN7478"/>
      <c r="AO7478"/>
      <c r="AP7478"/>
      <c r="AQ7478"/>
      <c r="AR7478"/>
      <c r="AS7478"/>
      <c r="AT7478"/>
      <c r="AU7478"/>
      <c r="AV7478"/>
      <c r="AW7478"/>
      <c r="AX7478"/>
      <c r="AY7478"/>
      <c r="AZ7478"/>
      <c r="BA7478"/>
      <c r="BB7478"/>
      <c r="BC7478"/>
      <c r="BD7478"/>
      <c r="BE7478"/>
      <c r="BF7478"/>
      <c r="BG7478"/>
      <c r="BH7478"/>
      <c r="BI7478"/>
      <c r="BJ7478"/>
      <c r="BK7478"/>
      <c r="BL7478"/>
      <c r="BM7478"/>
      <c r="BN7478"/>
      <c r="BO7478"/>
      <c r="BP7478"/>
      <c r="BQ7478"/>
      <c r="BR7478"/>
      <c r="BS7478"/>
      <c r="BT7478"/>
      <c r="BU7478"/>
      <c r="BV7478"/>
      <c r="BW7478"/>
      <c r="BX7478"/>
      <c r="BY7478"/>
      <c r="BZ7478"/>
      <c r="CA7478"/>
      <c r="CB7478"/>
      <c r="CC7478"/>
      <c r="CD7478"/>
      <c r="CE7478"/>
      <c r="CF7478"/>
      <c r="CG7478"/>
      <c r="CH7478"/>
      <c r="CI7478"/>
      <c r="CJ7478"/>
      <c r="CK7478"/>
      <c r="CL7478"/>
      <c r="CM7478"/>
      <c r="CN7478"/>
      <c r="CO7478"/>
      <c r="CP7478"/>
      <c r="CQ7478"/>
      <c r="CR7478"/>
      <c r="CS7478"/>
      <c r="CT7478"/>
      <c r="CU7478"/>
      <c r="CV7478"/>
    </row>
    <row r="7479" spans="10:100" x14ac:dyDescent="0.25">
      <c r="J7479"/>
      <c r="K7479"/>
      <c r="L7479"/>
      <c r="M7479"/>
      <c r="N7479"/>
      <c r="O7479"/>
      <c r="P7479"/>
      <c r="Q7479"/>
      <c r="R7479"/>
      <c r="S7479"/>
      <c r="T7479"/>
      <c r="U7479"/>
      <c r="V7479"/>
      <c r="W7479"/>
      <c r="X7479"/>
      <c r="Y7479"/>
      <c r="Z7479"/>
      <c r="AA7479"/>
      <c r="AB7479"/>
      <c r="AC7479"/>
      <c r="AD7479"/>
      <c r="AE7479"/>
      <c r="AF7479"/>
      <c r="AG7479"/>
      <c r="AH7479"/>
      <c r="AI7479"/>
      <c r="AJ7479"/>
      <c r="AK7479"/>
      <c r="AL7479"/>
      <c r="AM7479"/>
      <c r="AN7479"/>
      <c r="AO7479"/>
      <c r="AP7479"/>
      <c r="AQ7479"/>
      <c r="AR7479"/>
      <c r="AS7479"/>
      <c r="AT7479"/>
      <c r="AU7479"/>
      <c r="AV7479"/>
      <c r="AW7479"/>
      <c r="AX7479"/>
      <c r="AY7479"/>
      <c r="AZ7479"/>
      <c r="BA7479"/>
      <c r="BB7479"/>
      <c r="BC7479"/>
      <c r="BD7479"/>
      <c r="BE7479"/>
      <c r="BF7479"/>
      <c r="BG7479"/>
      <c r="BH7479"/>
      <c r="BI7479"/>
      <c r="BJ7479"/>
      <c r="BK7479"/>
      <c r="BL7479"/>
      <c r="BM7479"/>
      <c r="BN7479"/>
      <c r="BO7479"/>
      <c r="BP7479"/>
      <c r="BQ7479"/>
      <c r="BR7479"/>
      <c r="BS7479"/>
      <c r="BT7479"/>
      <c r="BU7479"/>
      <c r="BV7479"/>
      <c r="BW7479"/>
      <c r="BX7479"/>
      <c r="BY7479"/>
      <c r="BZ7479"/>
      <c r="CA7479"/>
      <c r="CB7479"/>
      <c r="CC7479"/>
      <c r="CD7479"/>
      <c r="CE7479"/>
      <c r="CF7479"/>
      <c r="CG7479"/>
      <c r="CH7479"/>
      <c r="CI7479"/>
      <c r="CJ7479"/>
      <c r="CK7479"/>
      <c r="CL7479"/>
      <c r="CM7479"/>
      <c r="CN7479"/>
      <c r="CO7479"/>
      <c r="CP7479"/>
      <c r="CQ7479"/>
      <c r="CR7479"/>
      <c r="CS7479"/>
      <c r="CT7479"/>
      <c r="CU7479"/>
      <c r="CV7479"/>
    </row>
    <row r="7480" spans="10:100" x14ac:dyDescent="0.25">
      <c r="J7480"/>
      <c r="K7480"/>
      <c r="L7480"/>
      <c r="M7480"/>
      <c r="N7480"/>
      <c r="O7480"/>
      <c r="P7480"/>
      <c r="Q7480"/>
      <c r="R7480"/>
      <c r="S7480"/>
      <c r="T7480"/>
      <c r="U7480"/>
      <c r="V7480"/>
      <c r="W7480"/>
      <c r="X7480"/>
      <c r="Y7480"/>
      <c r="Z7480"/>
      <c r="AA7480"/>
      <c r="AB7480"/>
      <c r="AC7480"/>
      <c r="AD7480"/>
      <c r="AE7480"/>
      <c r="AF7480"/>
      <c r="AG7480"/>
      <c r="AH7480"/>
      <c r="AI7480"/>
      <c r="AJ7480"/>
      <c r="AK7480"/>
      <c r="AL7480"/>
      <c r="AM7480"/>
      <c r="AN7480"/>
      <c r="AO7480"/>
      <c r="AP7480"/>
      <c r="AQ7480"/>
      <c r="AR7480"/>
      <c r="AS7480"/>
      <c r="AT7480"/>
      <c r="AU7480"/>
      <c r="AV7480"/>
      <c r="AW7480"/>
      <c r="AX7480"/>
      <c r="AY7480"/>
      <c r="AZ7480"/>
      <c r="BA7480"/>
      <c r="BB7480"/>
      <c r="BC7480"/>
      <c r="BD7480"/>
      <c r="BE7480"/>
      <c r="BF7480"/>
      <c r="BG7480"/>
      <c r="BH7480"/>
      <c r="BI7480"/>
      <c r="BJ7480"/>
      <c r="BK7480"/>
      <c r="BL7480"/>
      <c r="BM7480"/>
      <c r="BN7480"/>
      <c r="BO7480"/>
      <c r="BP7480"/>
      <c r="BQ7480"/>
      <c r="BR7480"/>
      <c r="BS7480"/>
      <c r="BT7480"/>
      <c r="BU7480"/>
      <c r="BV7480"/>
      <c r="BW7480"/>
      <c r="BX7480"/>
      <c r="BY7480"/>
      <c r="BZ7480"/>
      <c r="CA7480"/>
      <c r="CB7480"/>
      <c r="CC7480"/>
      <c r="CD7480"/>
      <c r="CE7480"/>
      <c r="CF7480"/>
      <c r="CG7480"/>
      <c r="CH7480"/>
      <c r="CI7480"/>
      <c r="CJ7480"/>
      <c r="CK7480"/>
      <c r="CL7480"/>
      <c r="CM7480"/>
      <c r="CN7480"/>
      <c r="CO7480"/>
      <c r="CP7480"/>
      <c r="CQ7480"/>
      <c r="CR7480"/>
      <c r="CS7480"/>
      <c r="CT7480"/>
      <c r="CU7480"/>
      <c r="CV7480"/>
    </row>
    <row r="7481" spans="10:100" x14ac:dyDescent="0.25">
      <c r="J7481"/>
      <c r="K7481"/>
      <c r="L7481"/>
      <c r="M7481"/>
      <c r="N7481"/>
      <c r="O7481"/>
      <c r="P7481"/>
      <c r="Q7481"/>
      <c r="R7481"/>
      <c r="S7481"/>
      <c r="T7481"/>
      <c r="U7481"/>
      <c r="V7481"/>
      <c r="W7481"/>
      <c r="X7481"/>
      <c r="Y7481"/>
      <c r="Z7481"/>
      <c r="AA7481"/>
      <c r="AB7481"/>
      <c r="AC7481"/>
      <c r="AD7481"/>
      <c r="AE7481"/>
      <c r="AF7481"/>
      <c r="AG7481"/>
      <c r="AH7481"/>
      <c r="AI7481"/>
      <c r="AJ7481"/>
      <c r="AK7481"/>
      <c r="AL7481"/>
      <c r="AM7481"/>
      <c r="AN7481"/>
      <c r="AO7481"/>
      <c r="AP7481"/>
      <c r="AQ7481"/>
      <c r="AR7481"/>
      <c r="AS7481"/>
      <c r="AT7481"/>
      <c r="AU7481"/>
      <c r="AV7481"/>
      <c r="AW7481"/>
      <c r="AX7481"/>
      <c r="AY7481"/>
      <c r="AZ7481"/>
      <c r="BA7481"/>
      <c r="BB7481"/>
      <c r="BC7481"/>
      <c r="BD7481"/>
      <c r="BE7481"/>
      <c r="BF7481"/>
      <c r="BG7481"/>
      <c r="BH7481"/>
      <c r="BI7481"/>
      <c r="BJ7481"/>
      <c r="BK7481"/>
      <c r="BL7481"/>
      <c r="BM7481"/>
      <c r="BN7481"/>
      <c r="BO7481"/>
      <c r="BP7481"/>
      <c r="BQ7481"/>
      <c r="BR7481"/>
      <c r="BS7481"/>
      <c r="BT7481"/>
      <c r="BU7481"/>
      <c r="BV7481"/>
      <c r="BW7481"/>
      <c r="BX7481"/>
      <c r="BY7481"/>
      <c r="BZ7481"/>
      <c r="CA7481"/>
      <c r="CB7481"/>
      <c r="CC7481"/>
      <c r="CD7481"/>
      <c r="CE7481"/>
      <c r="CF7481"/>
      <c r="CG7481"/>
      <c r="CH7481"/>
      <c r="CI7481"/>
      <c r="CJ7481"/>
      <c r="CK7481"/>
      <c r="CL7481"/>
      <c r="CM7481"/>
      <c r="CN7481"/>
      <c r="CO7481"/>
      <c r="CP7481"/>
      <c r="CQ7481"/>
      <c r="CR7481"/>
      <c r="CS7481"/>
      <c r="CT7481"/>
      <c r="CU7481"/>
      <c r="CV7481"/>
    </row>
    <row r="7482" spans="10:100" x14ac:dyDescent="0.25">
      <c r="J7482"/>
      <c r="K7482"/>
      <c r="L7482"/>
      <c r="M7482"/>
      <c r="N7482"/>
      <c r="O7482"/>
      <c r="P7482"/>
      <c r="Q7482"/>
      <c r="R7482"/>
      <c r="S7482"/>
      <c r="T7482"/>
      <c r="U7482"/>
      <c r="V7482"/>
      <c r="W7482"/>
      <c r="X7482"/>
      <c r="Y7482"/>
      <c r="Z7482"/>
      <c r="AA7482"/>
      <c r="AB7482"/>
      <c r="AC7482"/>
      <c r="AD7482"/>
      <c r="AE7482"/>
      <c r="AF7482"/>
      <c r="AG7482"/>
      <c r="AH7482"/>
      <c r="AI7482"/>
      <c r="AJ7482"/>
      <c r="AK7482"/>
      <c r="AL7482"/>
      <c r="AM7482"/>
      <c r="AN7482"/>
      <c r="AO7482"/>
      <c r="AP7482"/>
      <c r="AQ7482"/>
      <c r="AR7482"/>
      <c r="AS7482"/>
      <c r="AT7482"/>
      <c r="AU7482"/>
      <c r="AV7482"/>
      <c r="AW7482"/>
      <c r="AX7482"/>
      <c r="AY7482"/>
      <c r="AZ7482"/>
      <c r="BA7482"/>
      <c r="BB7482"/>
      <c r="BC7482"/>
      <c r="BD7482"/>
      <c r="BE7482"/>
      <c r="BF7482"/>
      <c r="BG7482"/>
      <c r="BH7482"/>
      <c r="BI7482"/>
      <c r="BJ7482"/>
      <c r="BK7482"/>
      <c r="BL7482"/>
      <c r="BM7482"/>
      <c r="BN7482"/>
      <c r="BO7482"/>
      <c r="BP7482"/>
      <c r="BQ7482"/>
      <c r="BR7482"/>
      <c r="BS7482"/>
      <c r="BT7482"/>
      <c r="BU7482"/>
      <c r="BV7482"/>
      <c r="BW7482"/>
      <c r="BX7482"/>
      <c r="BY7482"/>
      <c r="BZ7482"/>
      <c r="CA7482"/>
      <c r="CB7482"/>
      <c r="CC7482"/>
      <c r="CD7482"/>
      <c r="CE7482"/>
      <c r="CF7482"/>
      <c r="CG7482"/>
      <c r="CH7482"/>
      <c r="CI7482"/>
      <c r="CJ7482"/>
      <c r="CK7482"/>
      <c r="CL7482"/>
      <c r="CM7482"/>
      <c r="CN7482"/>
      <c r="CO7482"/>
      <c r="CP7482"/>
      <c r="CQ7482"/>
      <c r="CR7482"/>
      <c r="CS7482"/>
      <c r="CT7482"/>
      <c r="CU7482"/>
      <c r="CV7482"/>
    </row>
    <row r="7483" spans="10:100" x14ac:dyDescent="0.25">
      <c r="J7483"/>
      <c r="K7483"/>
      <c r="L7483"/>
      <c r="M7483"/>
      <c r="N7483"/>
      <c r="O7483"/>
      <c r="P7483"/>
      <c r="Q7483"/>
      <c r="R7483"/>
      <c r="S7483"/>
      <c r="T7483"/>
      <c r="U7483"/>
      <c r="V7483"/>
      <c r="W7483"/>
      <c r="X7483"/>
      <c r="Y7483"/>
      <c r="Z7483"/>
      <c r="AA7483"/>
      <c r="AB7483"/>
      <c r="AC7483"/>
      <c r="AD7483"/>
      <c r="AE7483"/>
      <c r="AF7483"/>
      <c r="AG7483"/>
      <c r="AH7483"/>
      <c r="AI7483"/>
      <c r="AJ7483"/>
      <c r="AK7483"/>
      <c r="AL7483"/>
      <c r="AM7483"/>
      <c r="AN7483"/>
      <c r="AO7483"/>
      <c r="AP7483"/>
      <c r="AQ7483"/>
      <c r="AR7483"/>
      <c r="AS7483"/>
      <c r="AT7483"/>
      <c r="AU7483"/>
      <c r="AV7483"/>
      <c r="AW7483"/>
      <c r="AX7483"/>
      <c r="AY7483"/>
      <c r="AZ7483"/>
      <c r="BA7483"/>
      <c r="BB7483"/>
      <c r="BC7483"/>
      <c r="BD7483"/>
      <c r="BE7483"/>
      <c r="BF7483"/>
      <c r="BG7483"/>
      <c r="BH7483"/>
      <c r="BI7483"/>
      <c r="BJ7483"/>
      <c r="BK7483"/>
      <c r="BL7483"/>
      <c r="BM7483"/>
      <c r="BN7483"/>
      <c r="BO7483"/>
      <c r="BP7483"/>
      <c r="BQ7483"/>
      <c r="BR7483"/>
      <c r="BS7483"/>
      <c r="BT7483"/>
      <c r="BU7483"/>
      <c r="BV7483"/>
      <c r="BW7483"/>
      <c r="BX7483"/>
      <c r="BY7483"/>
      <c r="BZ7483"/>
      <c r="CA7483"/>
      <c r="CB7483"/>
      <c r="CC7483"/>
      <c r="CD7483"/>
      <c r="CE7483"/>
      <c r="CF7483"/>
      <c r="CG7483"/>
      <c r="CH7483"/>
      <c r="CI7483"/>
      <c r="CJ7483"/>
      <c r="CK7483"/>
      <c r="CL7483"/>
      <c r="CM7483"/>
      <c r="CN7483"/>
      <c r="CO7483"/>
      <c r="CP7483"/>
      <c r="CQ7483"/>
      <c r="CR7483"/>
      <c r="CS7483"/>
      <c r="CT7483"/>
      <c r="CU7483"/>
      <c r="CV7483"/>
    </row>
    <row r="7484" spans="10:100" x14ac:dyDescent="0.25">
      <c r="J7484"/>
      <c r="K7484"/>
      <c r="L7484"/>
      <c r="M7484"/>
      <c r="N7484"/>
      <c r="O7484"/>
      <c r="P7484"/>
      <c r="Q7484"/>
      <c r="R7484"/>
      <c r="S7484"/>
      <c r="T7484"/>
      <c r="U7484"/>
      <c r="V7484"/>
      <c r="W7484"/>
      <c r="X7484"/>
      <c r="Y7484"/>
      <c r="Z7484"/>
      <c r="AA7484"/>
      <c r="AB7484"/>
      <c r="AC7484"/>
      <c r="AD7484"/>
      <c r="AE7484"/>
      <c r="AF7484"/>
      <c r="AG7484"/>
      <c r="AH7484"/>
      <c r="AI7484"/>
      <c r="AJ7484"/>
      <c r="AK7484"/>
      <c r="AL7484"/>
      <c r="AM7484"/>
      <c r="AN7484"/>
      <c r="AO7484"/>
      <c r="AP7484"/>
      <c r="AQ7484"/>
      <c r="AR7484"/>
      <c r="AS7484"/>
      <c r="AT7484"/>
      <c r="AU7484"/>
      <c r="AV7484"/>
      <c r="AW7484"/>
      <c r="AX7484"/>
      <c r="AY7484"/>
      <c r="AZ7484"/>
      <c r="BA7484"/>
      <c r="BB7484"/>
      <c r="BC7484"/>
      <c r="BD7484"/>
      <c r="BE7484"/>
      <c r="BF7484"/>
      <c r="BG7484"/>
      <c r="BH7484"/>
      <c r="BI7484"/>
      <c r="BJ7484"/>
      <c r="BK7484"/>
      <c r="BL7484"/>
      <c r="BM7484"/>
      <c r="BN7484"/>
      <c r="BO7484"/>
      <c r="BP7484"/>
      <c r="BQ7484"/>
      <c r="BR7484"/>
      <c r="BS7484"/>
      <c r="BT7484"/>
      <c r="BU7484"/>
      <c r="BV7484"/>
      <c r="BW7484"/>
      <c r="BX7484"/>
      <c r="BY7484"/>
      <c r="BZ7484"/>
      <c r="CA7484"/>
      <c r="CB7484"/>
      <c r="CC7484"/>
      <c r="CD7484"/>
      <c r="CE7484"/>
      <c r="CF7484"/>
      <c r="CG7484"/>
      <c r="CH7484"/>
      <c r="CI7484"/>
      <c r="CJ7484"/>
      <c r="CK7484"/>
      <c r="CL7484"/>
      <c r="CM7484"/>
      <c r="CN7484"/>
      <c r="CO7484"/>
      <c r="CP7484"/>
      <c r="CQ7484"/>
      <c r="CR7484"/>
      <c r="CS7484"/>
      <c r="CT7484"/>
      <c r="CU7484"/>
      <c r="CV7484"/>
    </row>
    <row r="7485" spans="10:100" x14ac:dyDescent="0.25">
      <c r="J7485"/>
      <c r="K7485"/>
      <c r="L7485"/>
      <c r="M7485"/>
      <c r="N7485"/>
      <c r="O7485"/>
      <c r="P7485"/>
      <c r="Q7485"/>
      <c r="R7485"/>
      <c r="S7485"/>
      <c r="T7485"/>
      <c r="U7485"/>
      <c r="V7485"/>
      <c r="W7485"/>
      <c r="X7485"/>
      <c r="Y7485"/>
      <c r="Z7485"/>
      <c r="AA7485"/>
      <c r="AB7485"/>
      <c r="AC7485"/>
      <c r="AD7485"/>
      <c r="AE7485"/>
      <c r="AF7485"/>
      <c r="AG7485"/>
      <c r="AH7485"/>
      <c r="AI7485"/>
      <c r="AJ7485"/>
      <c r="AK7485"/>
      <c r="AL7485"/>
      <c r="AM7485"/>
      <c r="AN7485"/>
      <c r="AO7485"/>
      <c r="AP7485"/>
      <c r="AQ7485"/>
      <c r="AR7485"/>
      <c r="AS7485"/>
      <c r="AT7485"/>
      <c r="AU7485"/>
      <c r="AV7485"/>
      <c r="AW7485"/>
      <c r="AX7485"/>
      <c r="AY7485"/>
      <c r="AZ7485"/>
      <c r="BA7485"/>
      <c r="BB7485"/>
      <c r="BC7485"/>
      <c r="BD7485"/>
      <c r="BE7485"/>
      <c r="BF7485"/>
      <c r="BG7485"/>
      <c r="BH7485"/>
      <c r="BI7485"/>
      <c r="BJ7485"/>
      <c r="BK7485"/>
      <c r="BL7485"/>
      <c r="BM7485"/>
      <c r="BN7485"/>
      <c r="BO7485"/>
      <c r="BP7485"/>
      <c r="BQ7485"/>
      <c r="BR7485"/>
      <c r="BS7485"/>
      <c r="BT7485"/>
      <c r="BU7485"/>
      <c r="BV7485"/>
      <c r="BW7485"/>
      <c r="BX7485"/>
      <c r="BY7485"/>
      <c r="BZ7485"/>
      <c r="CA7485"/>
      <c r="CB7485"/>
      <c r="CC7485"/>
      <c r="CD7485"/>
      <c r="CE7485"/>
      <c r="CF7485"/>
      <c r="CG7485"/>
      <c r="CH7485"/>
      <c r="CI7485"/>
      <c r="CJ7485"/>
      <c r="CK7485"/>
      <c r="CL7485"/>
      <c r="CM7485"/>
      <c r="CN7485"/>
      <c r="CO7485"/>
      <c r="CP7485"/>
      <c r="CQ7485"/>
      <c r="CR7485"/>
      <c r="CS7485"/>
      <c r="CT7485"/>
      <c r="CU7485"/>
      <c r="CV7485"/>
    </row>
    <row r="7486" spans="10:100" x14ac:dyDescent="0.25">
      <c r="J7486"/>
      <c r="K7486"/>
      <c r="L7486"/>
      <c r="M7486"/>
      <c r="N7486"/>
      <c r="O7486"/>
      <c r="P7486"/>
      <c r="Q7486"/>
      <c r="R7486"/>
      <c r="S7486"/>
      <c r="T7486"/>
      <c r="U7486"/>
      <c r="V7486"/>
      <c r="W7486"/>
      <c r="X7486"/>
      <c r="Y7486"/>
      <c r="Z7486"/>
      <c r="AA7486"/>
      <c r="AB7486"/>
      <c r="AC7486"/>
      <c r="AD7486"/>
      <c r="AE7486"/>
      <c r="AF7486"/>
      <c r="AG7486"/>
      <c r="AH7486"/>
      <c r="AI7486"/>
      <c r="AJ7486"/>
      <c r="AK7486"/>
      <c r="AL7486"/>
      <c r="AM7486"/>
      <c r="AN7486"/>
      <c r="AO7486"/>
      <c r="AP7486"/>
      <c r="AQ7486"/>
      <c r="AR7486"/>
      <c r="AS7486"/>
      <c r="AT7486"/>
      <c r="AU7486"/>
      <c r="AV7486"/>
      <c r="AW7486"/>
      <c r="AX7486"/>
      <c r="AY7486"/>
      <c r="AZ7486"/>
      <c r="BA7486"/>
      <c r="BB7486"/>
      <c r="BC7486"/>
      <c r="BD7486"/>
      <c r="BE7486"/>
      <c r="BF7486"/>
      <c r="BG7486"/>
      <c r="BH7486"/>
      <c r="BI7486"/>
      <c r="BJ7486"/>
      <c r="BK7486"/>
      <c r="BL7486"/>
      <c r="BM7486"/>
      <c r="BN7486"/>
      <c r="BO7486"/>
      <c r="BP7486"/>
      <c r="BQ7486"/>
      <c r="BR7486"/>
      <c r="BS7486"/>
      <c r="BT7486"/>
      <c r="BU7486"/>
      <c r="BV7486"/>
      <c r="BW7486"/>
      <c r="BX7486"/>
      <c r="BY7486"/>
      <c r="BZ7486"/>
      <c r="CA7486"/>
      <c r="CB7486"/>
      <c r="CC7486"/>
      <c r="CD7486"/>
      <c r="CE7486"/>
      <c r="CF7486"/>
      <c r="CG7486"/>
      <c r="CH7486"/>
      <c r="CI7486"/>
      <c r="CJ7486"/>
      <c r="CK7486"/>
      <c r="CL7486"/>
      <c r="CM7486"/>
      <c r="CN7486"/>
      <c r="CO7486"/>
      <c r="CP7486"/>
      <c r="CQ7486"/>
      <c r="CR7486"/>
      <c r="CS7486"/>
      <c r="CT7486"/>
      <c r="CU7486"/>
      <c r="CV7486"/>
    </row>
    <row r="7487" spans="10:100" x14ac:dyDescent="0.25">
      <c r="J7487"/>
      <c r="K7487"/>
      <c r="L7487"/>
      <c r="M7487"/>
      <c r="N7487"/>
      <c r="O7487"/>
      <c r="P7487"/>
      <c r="Q7487"/>
      <c r="R7487"/>
      <c r="S7487"/>
      <c r="T7487"/>
      <c r="U7487"/>
      <c r="V7487"/>
      <c r="W7487"/>
      <c r="X7487"/>
      <c r="Y7487"/>
      <c r="Z7487"/>
      <c r="AA7487"/>
      <c r="AB7487"/>
      <c r="AC7487"/>
      <c r="AD7487"/>
      <c r="AE7487"/>
      <c r="AF7487"/>
      <c r="AG7487"/>
      <c r="AH7487"/>
      <c r="AI7487"/>
      <c r="AJ7487"/>
      <c r="AK7487"/>
      <c r="AL7487"/>
      <c r="AM7487"/>
      <c r="AN7487"/>
      <c r="AO7487"/>
      <c r="AP7487"/>
      <c r="AQ7487"/>
      <c r="AR7487"/>
      <c r="AS7487"/>
      <c r="AT7487"/>
      <c r="AU7487"/>
      <c r="AV7487"/>
      <c r="AW7487"/>
      <c r="AX7487"/>
      <c r="AY7487"/>
      <c r="AZ7487"/>
      <c r="BA7487"/>
      <c r="BB7487"/>
      <c r="BC7487"/>
      <c r="BD7487"/>
      <c r="BE7487"/>
      <c r="BF7487"/>
      <c r="BG7487"/>
      <c r="BH7487"/>
      <c r="BI7487"/>
      <c r="BJ7487"/>
      <c r="BK7487"/>
      <c r="BL7487"/>
      <c r="BM7487"/>
      <c r="BN7487"/>
      <c r="BO7487"/>
      <c r="BP7487"/>
      <c r="BQ7487"/>
      <c r="BR7487"/>
      <c r="BS7487"/>
      <c r="BT7487"/>
      <c r="BU7487"/>
      <c r="BV7487"/>
      <c r="BW7487"/>
      <c r="BX7487"/>
      <c r="BY7487"/>
      <c r="BZ7487"/>
      <c r="CA7487"/>
      <c r="CB7487"/>
      <c r="CC7487"/>
      <c r="CD7487"/>
      <c r="CE7487"/>
      <c r="CF7487"/>
      <c r="CG7487"/>
      <c r="CH7487"/>
      <c r="CI7487"/>
      <c r="CJ7487"/>
      <c r="CK7487"/>
      <c r="CL7487"/>
      <c r="CM7487"/>
      <c r="CN7487"/>
      <c r="CO7487"/>
      <c r="CP7487"/>
      <c r="CQ7487"/>
      <c r="CR7487"/>
      <c r="CS7487"/>
      <c r="CT7487"/>
      <c r="CU7487"/>
      <c r="CV7487"/>
    </row>
    <row r="7488" spans="10:100" x14ac:dyDescent="0.25">
      <c r="J7488"/>
      <c r="K7488"/>
      <c r="L7488"/>
      <c r="M7488"/>
      <c r="N7488"/>
      <c r="O7488"/>
      <c r="P7488"/>
      <c r="Q7488"/>
      <c r="R7488"/>
      <c r="S7488"/>
      <c r="T7488"/>
      <c r="U7488"/>
      <c r="V7488"/>
      <c r="W7488"/>
      <c r="X7488"/>
      <c r="Y7488"/>
      <c r="Z7488"/>
      <c r="AA7488"/>
      <c r="AB7488"/>
      <c r="AC7488"/>
      <c r="AD7488"/>
      <c r="AE7488"/>
      <c r="AF7488"/>
      <c r="AG7488"/>
      <c r="AH7488"/>
      <c r="AI7488"/>
      <c r="AJ7488"/>
      <c r="AK7488"/>
      <c r="AL7488"/>
      <c r="AM7488"/>
      <c r="AN7488"/>
      <c r="AO7488"/>
      <c r="AP7488"/>
      <c r="AQ7488"/>
      <c r="AR7488"/>
      <c r="AS7488"/>
      <c r="AT7488"/>
      <c r="AU7488"/>
      <c r="AV7488"/>
      <c r="AW7488"/>
      <c r="AX7488"/>
      <c r="AY7488"/>
      <c r="AZ7488"/>
      <c r="BA7488"/>
      <c r="BB7488"/>
      <c r="BC7488"/>
      <c r="BD7488"/>
      <c r="BE7488"/>
      <c r="BF7488"/>
      <c r="BG7488"/>
      <c r="BH7488"/>
      <c r="BI7488"/>
      <c r="BJ7488"/>
      <c r="BK7488"/>
      <c r="BL7488"/>
      <c r="BM7488"/>
      <c r="BN7488"/>
      <c r="BO7488"/>
      <c r="BP7488"/>
      <c r="BQ7488"/>
      <c r="BR7488"/>
      <c r="BS7488"/>
      <c r="BT7488"/>
      <c r="BU7488"/>
      <c r="BV7488"/>
      <c r="BW7488"/>
      <c r="BX7488"/>
      <c r="BY7488"/>
      <c r="BZ7488"/>
      <c r="CA7488"/>
      <c r="CB7488"/>
      <c r="CC7488"/>
      <c r="CD7488"/>
      <c r="CE7488"/>
      <c r="CF7488"/>
      <c r="CG7488"/>
      <c r="CH7488"/>
      <c r="CI7488"/>
      <c r="CJ7488"/>
      <c r="CK7488"/>
      <c r="CL7488"/>
      <c r="CM7488"/>
      <c r="CN7488"/>
      <c r="CO7488"/>
      <c r="CP7488"/>
      <c r="CQ7488"/>
      <c r="CR7488"/>
      <c r="CS7488"/>
      <c r="CT7488"/>
      <c r="CU7488"/>
      <c r="CV7488"/>
    </row>
    <row r="7489" spans="10:100" x14ac:dyDescent="0.25">
      <c r="J7489"/>
      <c r="K7489"/>
      <c r="L7489"/>
      <c r="M7489"/>
      <c r="N7489"/>
      <c r="O7489"/>
      <c r="P7489"/>
      <c r="Q7489"/>
      <c r="R7489"/>
      <c r="S7489"/>
      <c r="T7489"/>
      <c r="U7489"/>
      <c r="V7489"/>
      <c r="W7489"/>
      <c r="X7489"/>
      <c r="Y7489"/>
      <c r="Z7489"/>
      <c r="AA7489"/>
      <c r="AB7489"/>
      <c r="AC7489"/>
      <c r="AD7489"/>
      <c r="AE7489"/>
      <c r="AF7489"/>
      <c r="AG7489"/>
      <c r="AH7489"/>
      <c r="AI7489"/>
      <c r="AJ7489"/>
      <c r="AK7489"/>
      <c r="AL7489"/>
      <c r="AM7489"/>
      <c r="AN7489"/>
      <c r="AO7489"/>
      <c r="AP7489"/>
      <c r="AQ7489"/>
      <c r="AR7489"/>
      <c r="AS7489"/>
      <c r="AT7489"/>
      <c r="AU7489"/>
      <c r="AV7489"/>
      <c r="AW7489"/>
      <c r="AX7489"/>
      <c r="AY7489"/>
      <c r="AZ7489"/>
      <c r="BA7489"/>
      <c r="BB7489"/>
      <c r="BC7489"/>
      <c r="BD7489"/>
      <c r="BE7489"/>
      <c r="BF7489"/>
      <c r="BG7489"/>
      <c r="BH7489"/>
      <c r="BI7489"/>
      <c r="BJ7489"/>
      <c r="BK7489"/>
      <c r="BL7489"/>
      <c r="BM7489"/>
      <c r="BN7489"/>
      <c r="BO7489"/>
      <c r="BP7489"/>
      <c r="BQ7489"/>
      <c r="BR7489"/>
      <c r="BS7489"/>
      <c r="BT7489"/>
      <c r="BU7489"/>
      <c r="BV7489"/>
      <c r="BW7489"/>
      <c r="BX7489"/>
      <c r="BY7489"/>
      <c r="BZ7489"/>
      <c r="CA7489"/>
      <c r="CB7489"/>
      <c r="CC7489"/>
      <c r="CD7489"/>
      <c r="CE7489"/>
      <c r="CF7489"/>
      <c r="CG7489"/>
      <c r="CH7489"/>
      <c r="CI7489"/>
      <c r="CJ7489"/>
      <c r="CK7489"/>
      <c r="CL7489"/>
      <c r="CM7489"/>
      <c r="CN7489"/>
      <c r="CO7489"/>
      <c r="CP7489"/>
      <c r="CQ7489"/>
      <c r="CR7489"/>
      <c r="CS7489"/>
      <c r="CT7489"/>
      <c r="CU7489"/>
      <c r="CV7489"/>
    </row>
    <row r="7490" spans="10:100" x14ac:dyDescent="0.25">
      <c r="J7490"/>
      <c r="K7490"/>
      <c r="L7490"/>
      <c r="M7490"/>
      <c r="N7490"/>
      <c r="O7490"/>
      <c r="P7490"/>
      <c r="Q7490"/>
      <c r="R7490"/>
      <c r="S7490"/>
      <c r="T7490"/>
      <c r="U7490"/>
      <c r="V7490"/>
      <c r="W7490"/>
      <c r="X7490"/>
      <c r="Y7490"/>
      <c r="Z7490"/>
      <c r="AA7490"/>
      <c r="AB7490"/>
      <c r="AC7490"/>
      <c r="AD7490"/>
      <c r="AE7490"/>
      <c r="AF7490"/>
      <c r="AG7490"/>
      <c r="AH7490"/>
      <c r="AI7490"/>
      <c r="AJ7490"/>
      <c r="AK7490"/>
      <c r="AL7490"/>
      <c r="AM7490"/>
      <c r="AN7490"/>
      <c r="AO7490"/>
      <c r="AP7490"/>
      <c r="AQ7490"/>
      <c r="AR7490"/>
      <c r="AS7490"/>
      <c r="AT7490"/>
      <c r="AU7490"/>
      <c r="AV7490"/>
      <c r="AW7490"/>
      <c r="AX7490"/>
      <c r="AY7490"/>
      <c r="AZ7490"/>
      <c r="BA7490"/>
      <c r="BB7490"/>
      <c r="BC7490"/>
      <c r="BD7490"/>
      <c r="BE7490"/>
      <c r="BF7490"/>
      <c r="BG7490"/>
      <c r="BH7490"/>
      <c r="BI7490"/>
      <c r="BJ7490"/>
      <c r="BK7490"/>
      <c r="BL7490"/>
      <c r="BM7490"/>
      <c r="BN7490"/>
      <c r="BO7490"/>
      <c r="BP7490"/>
      <c r="BQ7490"/>
      <c r="BR7490"/>
      <c r="BS7490"/>
      <c r="BT7490"/>
      <c r="BU7490"/>
      <c r="BV7490"/>
      <c r="BW7490"/>
      <c r="BX7490"/>
      <c r="BY7490"/>
      <c r="BZ7490"/>
      <c r="CA7490"/>
      <c r="CB7490"/>
      <c r="CC7490"/>
      <c r="CD7490"/>
      <c r="CE7490"/>
      <c r="CF7490"/>
      <c r="CG7490"/>
      <c r="CH7490"/>
      <c r="CI7490"/>
      <c r="CJ7490"/>
      <c r="CK7490"/>
      <c r="CL7490"/>
      <c r="CM7490"/>
      <c r="CN7490"/>
      <c r="CO7490"/>
      <c r="CP7490"/>
      <c r="CQ7490"/>
      <c r="CR7490"/>
      <c r="CS7490"/>
      <c r="CT7490"/>
      <c r="CU7490"/>
      <c r="CV7490"/>
    </row>
    <row r="7491" spans="10:100" x14ac:dyDescent="0.25">
      <c r="J7491"/>
      <c r="K7491"/>
      <c r="L7491"/>
      <c r="M7491"/>
      <c r="N7491"/>
      <c r="O7491"/>
      <c r="P7491"/>
      <c r="Q7491"/>
      <c r="R7491"/>
      <c r="S7491"/>
      <c r="T7491"/>
      <c r="U7491"/>
      <c r="V7491"/>
      <c r="W7491"/>
      <c r="X7491"/>
      <c r="Y7491"/>
      <c r="Z7491"/>
      <c r="AA7491"/>
      <c r="AB7491"/>
      <c r="AC7491"/>
      <c r="AD7491"/>
      <c r="AE7491"/>
      <c r="AF7491"/>
      <c r="AG7491"/>
      <c r="AH7491"/>
      <c r="AI7491"/>
      <c r="AJ7491"/>
      <c r="AK7491"/>
      <c r="AL7491"/>
      <c r="AM7491"/>
      <c r="AN7491"/>
      <c r="AO7491"/>
      <c r="AP7491"/>
      <c r="AQ7491"/>
      <c r="AR7491"/>
      <c r="AS7491"/>
      <c r="AT7491"/>
      <c r="AU7491"/>
      <c r="AV7491"/>
      <c r="AW7491"/>
      <c r="AX7491"/>
      <c r="AY7491"/>
      <c r="AZ7491"/>
      <c r="BA7491"/>
      <c r="BB7491"/>
      <c r="BC7491"/>
      <c r="BD7491"/>
      <c r="BE7491"/>
      <c r="BF7491"/>
      <c r="BG7491"/>
      <c r="BH7491"/>
      <c r="BI7491"/>
      <c r="BJ7491"/>
      <c r="BK7491"/>
      <c r="BL7491"/>
      <c r="BM7491"/>
      <c r="BN7491"/>
      <c r="BO7491"/>
      <c r="BP7491"/>
      <c r="BQ7491"/>
      <c r="BR7491"/>
      <c r="BS7491"/>
      <c r="BT7491"/>
      <c r="BU7491"/>
      <c r="BV7491"/>
      <c r="BW7491"/>
      <c r="BX7491"/>
      <c r="BY7491"/>
      <c r="BZ7491"/>
      <c r="CA7491"/>
      <c r="CB7491"/>
      <c r="CC7491"/>
      <c r="CD7491"/>
      <c r="CE7491"/>
      <c r="CF7491"/>
      <c r="CG7491"/>
      <c r="CH7491"/>
      <c r="CI7491"/>
      <c r="CJ7491"/>
      <c r="CK7491"/>
      <c r="CL7491"/>
      <c r="CM7491"/>
      <c r="CN7491"/>
      <c r="CO7491"/>
      <c r="CP7491"/>
      <c r="CQ7491"/>
      <c r="CR7491"/>
      <c r="CS7491"/>
      <c r="CT7491"/>
      <c r="CU7491"/>
      <c r="CV7491"/>
    </row>
    <row r="7492" spans="10:100" x14ac:dyDescent="0.25">
      <c r="J7492"/>
      <c r="K7492"/>
      <c r="L7492"/>
      <c r="M7492"/>
      <c r="N7492"/>
      <c r="O7492"/>
      <c r="P7492"/>
      <c r="Q7492"/>
      <c r="R7492"/>
      <c r="S7492"/>
      <c r="T7492"/>
      <c r="U7492"/>
      <c r="V7492"/>
      <c r="W7492"/>
      <c r="X7492"/>
      <c r="Y7492"/>
      <c r="Z7492"/>
      <c r="AA7492"/>
      <c r="AB7492"/>
      <c r="AC7492"/>
      <c r="AD7492"/>
      <c r="AE7492"/>
      <c r="AF7492"/>
      <c r="AG7492"/>
      <c r="AH7492"/>
      <c r="AI7492"/>
      <c r="AJ7492"/>
      <c r="AK7492"/>
      <c r="AL7492"/>
      <c r="AM7492"/>
      <c r="AN7492"/>
      <c r="AO7492"/>
      <c r="AP7492"/>
      <c r="AQ7492"/>
      <c r="AR7492"/>
      <c r="AS7492"/>
      <c r="AT7492"/>
      <c r="AU7492"/>
      <c r="AV7492"/>
      <c r="AW7492"/>
      <c r="AX7492"/>
      <c r="AY7492"/>
      <c r="AZ7492"/>
      <c r="BA7492"/>
      <c r="BB7492"/>
      <c r="BC7492"/>
      <c r="BD7492"/>
      <c r="BE7492"/>
      <c r="BF7492"/>
      <c r="BG7492"/>
      <c r="BH7492"/>
      <c r="BI7492"/>
      <c r="BJ7492"/>
      <c r="BK7492"/>
      <c r="BL7492"/>
      <c r="BM7492"/>
      <c r="BN7492"/>
      <c r="BO7492"/>
      <c r="BP7492"/>
      <c r="BQ7492"/>
      <c r="BR7492"/>
      <c r="BS7492"/>
      <c r="BT7492"/>
      <c r="BU7492"/>
      <c r="BV7492"/>
      <c r="BW7492"/>
      <c r="BX7492"/>
      <c r="BY7492"/>
      <c r="BZ7492"/>
      <c r="CA7492"/>
      <c r="CB7492"/>
      <c r="CC7492"/>
      <c r="CD7492"/>
      <c r="CE7492"/>
      <c r="CF7492"/>
      <c r="CG7492"/>
      <c r="CH7492"/>
      <c r="CI7492"/>
      <c r="CJ7492"/>
      <c r="CK7492"/>
      <c r="CL7492"/>
      <c r="CM7492"/>
      <c r="CN7492"/>
      <c r="CO7492"/>
      <c r="CP7492"/>
      <c r="CQ7492"/>
      <c r="CR7492"/>
      <c r="CS7492"/>
      <c r="CT7492"/>
      <c r="CU7492"/>
      <c r="CV7492"/>
    </row>
    <row r="7493" spans="10:100" x14ac:dyDescent="0.25">
      <c r="J7493"/>
      <c r="K7493"/>
      <c r="L7493"/>
      <c r="M7493"/>
      <c r="N7493"/>
      <c r="O7493"/>
      <c r="P7493"/>
      <c r="Q7493"/>
      <c r="R7493"/>
      <c r="S7493"/>
      <c r="T7493"/>
      <c r="U7493"/>
      <c r="V7493"/>
      <c r="W7493"/>
      <c r="X7493"/>
      <c r="Y7493"/>
      <c r="Z7493"/>
      <c r="AA7493"/>
      <c r="AB7493"/>
      <c r="AC7493"/>
      <c r="AD7493"/>
      <c r="AE7493"/>
      <c r="AF7493"/>
      <c r="AG7493"/>
      <c r="AH7493"/>
      <c r="AI7493"/>
      <c r="AJ7493"/>
      <c r="AK7493"/>
      <c r="AL7493"/>
      <c r="AM7493"/>
      <c r="AN7493"/>
      <c r="AO7493"/>
      <c r="AP7493"/>
      <c r="AQ7493"/>
      <c r="AR7493"/>
      <c r="AS7493"/>
      <c r="AT7493"/>
      <c r="AU7493"/>
      <c r="AV7493"/>
      <c r="AW7493"/>
      <c r="AX7493"/>
      <c r="AY7493"/>
      <c r="AZ7493"/>
      <c r="BA7493"/>
      <c r="BB7493"/>
      <c r="BC7493"/>
      <c r="BD7493"/>
      <c r="BE7493"/>
      <c r="BF7493"/>
      <c r="BG7493"/>
      <c r="BH7493"/>
      <c r="BI7493"/>
      <c r="BJ7493"/>
      <c r="BK7493"/>
      <c r="BL7493"/>
      <c r="BM7493"/>
      <c r="BN7493"/>
      <c r="BO7493"/>
      <c r="BP7493"/>
      <c r="BQ7493"/>
      <c r="BR7493"/>
      <c r="BS7493"/>
      <c r="BT7493"/>
      <c r="BU7493"/>
      <c r="BV7493"/>
      <c r="BW7493"/>
      <c r="BX7493"/>
      <c r="BY7493"/>
      <c r="BZ7493"/>
      <c r="CA7493"/>
      <c r="CB7493"/>
      <c r="CC7493"/>
      <c r="CD7493"/>
      <c r="CE7493"/>
      <c r="CF7493"/>
      <c r="CG7493"/>
      <c r="CH7493"/>
      <c r="CI7493"/>
      <c r="CJ7493"/>
      <c r="CK7493"/>
      <c r="CL7493"/>
      <c r="CM7493"/>
      <c r="CN7493"/>
      <c r="CO7493"/>
      <c r="CP7493"/>
      <c r="CQ7493"/>
      <c r="CR7493"/>
      <c r="CS7493"/>
      <c r="CT7493"/>
      <c r="CU7493"/>
      <c r="CV7493"/>
    </row>
    <row r="7494" spans="10:100" x14ac:dyDescent="0.25">
      <c r="J7494"/>
      <c r="K7494"/>
      <c r="L7494"/>
      <c r="M7494"/>
      <c r="N7494"/>
      <c r="O7494"/>
      <c r="P7494"/>
      <c r="Q7494"/>
      <c r="R7494"/>
      <c r="S7494"/>
      <c r="T7494"/>
      <c r="U7494"/>
      <c r="V7494"/>
      <c r="W7494"/>
      <c r="X7494"/>
      <c r="Y7494"/>
      <c r="Z7494"/>
      <c r="AA7494"/>
      <c r="AB7494"/>
      <c r="AC7494"/>
      <c r="AD7494"/>
      <c r="AE7494"/>
      <c r="AF7494"/>
      <c r="AG7494"/>
      <c r="AH7494"/>
      <c r="AI7494"/>
      <c r="AJ7494"/>
      <c r="AK7494"/>
      <c r="AL7494"/>
      <c r="AM7494"/>
      <c r="AN7494"/>
      <c r="AO7494"/>
      <c r="AP7494"/>
      <c r="AQ7494"/>
      <c r="AR7494"/>
      <c r="AS7494"/>
      <c r="AT7494"/>
      <c r="AU7494"/>
      <c r="AV7494"/>
      <c r="AW7494"/>
      <c r="AX7494"/>
      <c r="AY7494"/>
      <c r="AZ7494"/>
      <c r="BA7494"/>
      <c r="BB7494"/>
      <c r="BC7494"/>
      <c r="BD7494"/>
      <c r="BE7494"/>
      <c r="BF7494"/>
      <c r="BG7494"/>
      <c r="BH7494"/>
      <c r="BI7494"/>
      <c r="BJ7494"/>
      <c r="BK7494"/>
      <c r="BL7494"/>
      <c r="BM7494"/>
      <c r="BN7494"/>
      <c r="BO7494"/>
      <c r="BP7494"/>
      <c r="BQ7494"/>
      <c r="BR7494"/>
      <c r="BS7494"/>
      <c r="BT7494"/>
      <c r="BU7494"/>
      <c r="BV7494"/>
      <c r="BW7494"/>
      <c r="BX7494"/>
      <c r="BY7494"/>
      <c r="BZ7494"/>
      <c r="CA7494"/>
      <c r="CB7494"/>
      <c r="CC7494"/>
      <c r="CD7494"/>
      <c r="CE7494"/>
      <c r="CF7494"/>
      <c r="CG7494"/>
      <c r="CH7494"/>
      <c r="CI7494"/>
      <c r="CJ7494"/>
      <c r="CK7494"/>
      <c r="CL7494"/>
      <c r="CM7494"/>
      <c r="CN7494"/>
      <c r="CO7494"/>
      <c r="CP7494"/>
      <c r="CQ7494"/>
      <c r="CR7494"/>
      <c r="CS7494"/>
      <c r="CT7494"/>
      <c r="CU7494"/>
      <c r="CV7494"/>
    </row>
    <row r="7495" spans="10:100" x14ac:dyDescent="0.25">
      <c r="J7495"/>
      <c r="K7495"/>
      <c r="L7495"/>
      <c r="M7495"/>
      <c r="N7495"/>
      <c r="O7495"/>
      <c r="P7495"/>
      <c r="Q7495"/>
      <c r="R7495"/>
      <c r="S7495"/>
      <c r="T7495"/>
      <c r="U7495"/>
      <c r="V7495"/>
      <c r="W7495"/>
      <c r="X7495"/>
      <c r="Y7495"/>
      <c r="Z7495"/>
      <c r="AA7495"/>
      <c r="AB7495"/>
      <c r="AC7495"/>
      <c r="AD7495"/>
      <c r="AE7495"/>
      <c r="AF7495"/>
      <c r="AG7495"/>
      <c r="AH7495"/>
      <c r="AI7495"/>
      <c r="AJ7495"/>
      <c r="AK7495"/>
      <c r="AL7495"/>
      <c r="AM7495"/>
      <c r="AN7495"/>
      <c r="AO7495"/>
      <c r="AP7495"/>
      <c r="AQ7495"/>
      <c r="AR7495"/>
      <c r="AS7495"/>
      <c r="AT7495"/>
      <c r="AU7495"/>
      <c r="AV7495"/>
      <c r="AW7495"/>
      <c r="AX7495"/>
      <c r="AY7495"/>
      <c r="AZ7495"/>
      <c r="BA7495"/>
      <c r="BB7495"/>
      <c r="BC7495"/>
      <c r="BD7495"/>
      <c r="BE7495"/>
      <c r="BF7495"/>
      <c r="BG7495"/>
      <c r="BH7495"/>
      <c r="BI7495"/>
      <c r="BJ7495"/>
      <c r="BK7495"/>
      <c r="BL7495"/>
      <c r="BM7495"/>
      <c r="BN7495"/>
      <c r="BO7495"/>
      <c r="BP7495"/>
      <c r="BQ7495"/>
      <c r="BR7495"/>
      <c r="BS7495"/>
      <c r="BT7495"/>
      <c r="BU7495"/>
      <c r="BV7495"/>
      <c r="BW7495"/>
      <c r="BX7495"/>
      <c r="BY7495"/>
      <c r="BZ7495"/>
      <c r="CA7495"/>
      <c r="CB7495"/>
      <c r="CC7495"/>
      <c r="CD7495"/>
      <c r="CE7495"/>
      <c r="CF7495"/>
      <c r="CG7495"/>
      <c r="CH7495"/>
      <c r="CI7495"/>
      <c r="CJ7495"/>
      <c r="CK7495"/>
      <c r="CL7495"/>
      <c r="CM7495"/>
      <c r="CN7495"/>
      <c r="CO7495"/>
      <c r="CP7495"/>
      <c r="CQ7495"/>
      <c r="CR7495"/>
      <c r="CS7495"/>
      <c r="CT7495"/>
      <c r="CU7495"/>
      <c r="CV7495"/>
    </row>
    <row r="7496" spans="10:100" x14ac:dyDescent="0.25">
      <c r="J7496"/>
      <c r="K7496"/>
      <c r="L7496"/>
      <c r="M7496"/>
      <c r="N7496"/>
      <c r="O7496"/>
      <c r="P7496"/>
      <c r="Q7496"/>
      <c r="R7496"/>
      <c r="S7496"/>
      <c r="T7496"/>
      <c r="U7496"/>
      <c r="V7496"/>
      <c r="W7496"/>
      <c r="X7496"/>
      <c r="Y7496"/>
      <c r="Z7496"/>
      <c r="AA7496"/>
      <c r="AB7496"/>
      <c r="AC7496"/>
      <c r="AD7496"/>
      <c r="AE7496"/>
      <c r="AF7496"/>
      <c r="AG7496"/>
      <c r="AH7496"/>
      <c r="AI7496"/>
      <c r="AJ7496"/>
      <c r="AK7496"/>
      <c r="AL7496"/>
      <c r="AM7496"/>
      <c r="AN7496"/>
      <c r="AO7496"/>
      <c r="AP7496"/>
      <c r="AQ7496"/>
      <c r="AR7496"/>
      <c r="AS7496"/>
      <c r="AT7496"/>
      <c r="AU7496"/>
      <c r="AV7496"/>
      <c r="AW7496"/>
      <c r="AX7496"/>
      <c r="AY7496"/>
      <c r="AZ7496"/>
      <c r="BA7496"/>
      <c r="BB7496"/>
      <c r="BC7496"/>
      <c r="BD7496"/>
      <c r="BE7496"/>
      <c r="BF7496"/>
      <c r="BG7496"/>
      <c r="BH7496"/>
      <c r="BI7496"/>
      <c r="BJ7496"/>
      <c r="BK7496"/>
      <c r="BL7496"/>
      <c r="BM7496"/>
      <c r="BN7496"/>
      <c r="BO7496"/>
      <c r="BP7496"/>
      <c r="BQ7496"/>
      <c r="BR7496"/>
      <c r="BS7496"/>
      <c r="BT7496"/>
      <c r="BU7496"/>
      <c r="BV7496"/>
      <c r="BW7496"/>
      <c r="BX7496"/>
      <c r="BY7496"/>
      <c r="BZ7496"/>
      <c r="CA7496"/>
      <c r="CB7496"/>
      <c r="CC7496"/>
      <c r="CD7496"/>
      <c r="CE7496"/>
      <c r="CF7496"/>
      <c r="CG7496"/>
      <c r="CH7496"/>
      <c r="CI7496"/>
      <c r="CJ7496"/>
      <c r="CK7496"/>
      <c r="CL7496"/>
      <c r="CM7496"/>
      <c r="CN7496"/>
      <c r="CO7496"/>
      <c r="CP7496"/>
      <c r="CQ7496"/>
      <c r="CR7496"/>
      <c r="CS7496"/>
      <c r="CT7496"/>
      <c r="CU7496"/>
      <c r="CV7496"/>
    </row>
    <row r="7497" spans="10:100" x14ac:dyDescent="0.25">
      <c r="J7497"/>
      <c r="K7497"/>
      <c r="L7497"/>
      <c r="M7497"/>
      <c r="N7497"/>
      <c r="O7497"/>
      <c r="P7497"/>
      <c r="Q7497"/>
      <c r="R7497"/>
      <c r="S7497"/>
      <c r="T7497"/>
      <c r="U7497"/>
      <c r="V7497"/>
      <c r="W7497"/>
      <c r="X7497"/>
      <c r="Y7497"/>
      <c r="Z7497"/>
      <c r="AA7497"/>
      <c r="AB7497"/>
      <c r="AC7497"/>
      <c r="AD7497"/>
      <c r="AE7497"/>
      <c r="AF7497"/>
      <c r="AG7497"/>
      <c r="AH7497"/>
      <c r="AI7497"/>
      <c r="AJ7497"/>
      <c r="AK7497"/>
      <c r="AL7497"/>
      <c r="AM7497"/>
      <c r="AN7497"/>
      <c r="AO7497"/>
      <c r="AP7497"/>
      <c r="AQ7497"/>
      <c r="AR7497"/>
      <c r="AS7497"/>
      <c r="AT7497"/>
      <c r="AU7497"/>
      <c r="AV7497"/>
      <c r="AW7497"/>
      <c r="AX7497"/>
      <c r="AY7497"/>
      <c r="AZ7497"/>
      <c r="BA7497"/>
      <c r="BB7497"/>
      <c r="BC7497"/>
      <c r="BD7497"/>
      <c r="BE7497"/>
      <c r="BF7497"/>
      <c r="BG7497"/>
      <c r="BH7497"/>
      <c r="BI7497"/>
      <c r="BJ7497"/>
      <c r="BK7497"/>
      <c r="BL7497"/>
      <c r="BM7497"/>
      <c r="BN7497"/>
      <c r="BO7497"/>
      <c r="BP7497"/>
      <c r="BQ7497"/>
      <c r="BR7497"/>
      <c r="BS7497"/>
      <c r="BT7497"/>
      <c r="BU7497"/>
      <c r="BV7497"/>
      <c r="BW7497"/>
      <c r="BX7497"/>
      <c r="BY7497"/>
      <c r="BZ7497"/>
      <c r="CA7497"/>
      <c r="CB7497"/>
      <c r="CC7497"/>
      <c r="CD7497"/>
      <c r="CE7497"/>
      <c r="CF7497"/>
      <c r="CG7497"/>
      <c r="CH7497"/>
      <c r="CI7497"/>
      <c r="CJ7497"/>
      <c r="CK7497"/>
      <c r="CL7497"/>
      <c r="CM7497"/>
      <c r="CN7497"/>
      <c r="CO7497"/>
      <c r="CP7497"/>
      <c r="CQ7497"/>
      <c r="CR7497"/>
      <c r="CS7497"/>
      <c r="CT7497"/>
      <c r="CU7497"/>
      <c r="CV7497"/>
    </row>
    <row r="7498" spans="10:100" x14ac:dyDescent="0.25">
      <c r="J7498"/>
      <c r="K7498"/>
      <c r="L7498"/>
      <c r="M7498"/>
      <c r="N7498"/>
      <c r="O7498"/>
      <c r="P7498"/>
      <c r="Q7498"/>
      <c r="R7498"/>
      <c r="S7498"/>
      <c r="T7498"/>
      <c r="U7498"/>
      <c r="V7498"/>
      <c r="W7498"/>
      <c r="X7498"/>
      <c r="Y7498"/>
      <c r="Z7498"/>
      <c r="AA7498"/>
      <c r="AB7498"/>
      <c r="AC7498"/>
      <c r="AD7498"/>
      <c r="AE7498"/>
      <c r="AF7498"/>
      <c r="AG7498"/>
      <c r="AH7498"/>
      <c r="AI7498"/>
      <c r="AJ7498"/>
      <c r="AK7498"/>
      <c r="AL7498"/>
      <c r="AM7498"/>
      <c r="AN7498"/>
      <c r="AO7498"/>
      <c r="AP7498"/>
      <c r="AQ7498"/>
      <c r="AR7498"/>
      <c r="AS7498"/>
      <c r="AT7498"/>
      <c r="AU7498"/>
      <c r="AV7498"/>
      <c r="AW7498"/>
      <c r="AX7498"/>
      <c r="AY7498"/>
      <c r="AZ7498"/>
      <c r="BA7498"/>
      <c r="BB7498"/>
      <c r="BC7498"/>
      <c r="BD7498"/>
      <c r="BE7498"/>
      <c r="BF7498"/>
      <c r="BG7498"/>
      <c r="BH7498"/>
      <c r="BI7498"/>
      <c r="BJ7498"/>
      <c r="BK7498"/>
      <c r="BL7498"/>
      <c r="BM7498"/>
      <c r="BN7498"/>
      <c r="BO7498"/>
      <c r="BP7498"/>
      <c r="BQ7498"/>
      <c r="BR7498"/>
      <c r="BS7498"/>
      <c r="BT7498"/>
      <c r="BU7498"/>
      <c r="BV7498"/>
      <c r="BW7498"/>
      <c r="BX7498"/>
      <c r="BY7498"/>
      <c r="BZ7498"/>
      <c r="CA7498"/>
      <c r="CB7498"/>
      <c r="CC7498"/>
      <c r="CD7498"/>
      <c r="CE7498"/>
      <c r="CF7498"/>
      <c r="CG7498"/>
      <c r="CH7498"/>
      <c r="CI7498"/>
      <c r="CJ7498"/>
      <c r="CK7498"/>
      <c r="CL7498"/>
      <c r="CM7498"/>
      <c r="CN7498"/>
      <c r="CO7498"/>
      <c r="CP7498"/>
      <c r="CQ7498"/>
      <c r="CR7498"/>
      <c r="CS7498"/>
      <c r="CT7498"/>
      <c r="CU7498"/>
      <c r="CV7498"/>
    </row>
    <row r="7499" spans="10:100" x14ac:dyDescent="0.25">
      <c r="J7499"/>
      <c r="K7499"/>
      <c r="L7499"/>
      <c r="M7499"/>
      <c r="N7499"/>
      <c r="O7499"/>
      <c r="P7499"/>
      <c r="Q7499"/>
      <c r="R7499"/>
      <c r="S7499"/>
      <c r="T7499"/>
      <c r="U7499"/>
      <c r="V7499"/>
      <c r="W7499"/>
      <c r="X7499"/>
      <c r="Y7499"/>
      <c r="Z7499"/>
      <c r="AA7499"/>
      <c r="AB7499"/>
      <c r="AC7499"/>
      <c r="AD7499"/>
      <c r="AE7499"/>
      <c r="AF7499"/>
      <c r="AG7499"/>
      <c r="AH7499"/>
      <c r="AI7499"/>
      <c r="AJ7499"/>
      <c r="AK7499"/>
      <c r="AL7499"/>
      <c r="AM7499"/>
      <c r="AN7499"/>
      <c r="AO7499"/>
      <c r="AP7499"/>
      <c r="AQ7499"/>
      <c r="AR7499"/>
      <c r="AS7499"/>
      <c r="AT7499"/>
      <c r="AU7499"/>
      <c r="AV7499"/>
      <c r="AW7499"/>
      <c r="AX7499"/>
      <c r="AY7499"/>
      <c r="AZ7499"/>
      <c r="BA7499"/>
      <c r="BB7499"/>
      <c r="BC7499"/>
      <c r="BD7499"/>
      <c r="BE7499"/>
      <c r="BF7499"/>
      <c r="BG7499"/>
      <c r="BH7499"/>
      <c r="BI7499"/>
      <c r="BJ7499"/>
      <c r="BK7499"/>
      <c r="BL7499"/>
      <c r="BM7499"/>
      <c r="BN7499"/>
      <c r="BO7499"/>
      <c r="BP7499"/>
      <c r="BQ7499"/>
      <c r="BR7499"/>
      <c r="BS7499"/>
      <c r="BT7499"/>
      <c r="BU7499"/>
      <c r="BV7499"/>
      <c r="BW7499"/>
      <c r="BX7499"/>
      <c r="BY7499"/>
      <c r="BZ7499"/>
      <c r="CA7499"/>
      <c r="CB7499"/>
      <c r="CC7499"/>
      <c r="CD7499"/>
      <c r="CE7499"/>
      <c r="CF7499"/>
      <c r="CG7499"/>
      <c r="CH7499"/>
      <c r="CI7499"/>
      <c r="CJ7499"/>
      <c r="CK7499"/>
      <c r="CL7499"/>
      <c r="CM7499"/>
      <c r="CN7499"/>
      <c r="CO7499"/>
      <c r="CP7499"/>
      <c r="CQ7499"/>
      <c r="CR7499"/>
      <c r="CS7499"/>
      <c r="CT7499"/>
      <c r="CU7499"/>
      <c r="CV7499"/>
    </row>
    <row r="7500" spans="10:100" x14ac:dyDescent="0.25">
      <c r="J7500"/>
      <c r="K7500"/>
      <c r="L7500"/>
      <c r="M7500"/>
      <c r="N7500"/>
      <c r="O7500"/>
      <c r="P7500"/>
      <c r="Q7500"/>
      <c r="R7500"/>
      <c r="S7500"/>
      <c r="T7500"/>
      <c r="U7500"/>
      <c r="V7500"/>
      <c r="W7500"/>
      <c r="X7500"/>
      <c r="Y7500"/>
      <c r="Z7500"/>
      <c r="AA7500"/>
      <c r="AB7500"/>
      <c r="AC7500"/>
      <c r="AD7500"/>
      <c r="AE7500"/>
      <c r="AF7500"/>
      <c r="AG7500"/>
      <c r="AH7500"/>
      <c r="AI7500"/>
      <c r="AJ7500"/>
      <c r="AK7500"/>
      <c r="AL7500"/>
      <c r="AM7500"/>
      <c r="AN7500"/>
      <c r="AO7500"/>
      <c r="AP7500"/>
      <c r="AQ7500"/>
      <c r="AR7500"/>
      <c r="AS7500"/>
      <c r="AT7500"/>
      <c r="AU7500"/>
      <c r="AV7500"/>
      <c r="AW7500"/>
      <c r="AX7500"/>
      <c r="AY7500"/>
      <c r="AZ7500"/>
      <c r="BA7500"/>
      <c r="BB7500"/>
      <c r="BC7500"/>
      <c r="BD7500"/>
      <c r="BE7500"/>
      <c r="BF7500"/>
      <c r="BG7500"/>
      <c r="BH7500"/>
      <c r="BI7500"/>
      <c r="BJ7500"/>
      <c r="BK7500"/>
      <c r="BL7500"/>
      <c r="BM7500"/>
      <c r="BN7500"/>
      <c r="BO7500"/>
      <c r="BP7500"/>
      <c r="BQ7500"/>
      <c r="BR7500"/>
      <c r="BS7500"/>
      <c r="BT7500"/>
      <c r="BU7500"/>
      <c r="BV7500"/>
      <c r="BW7500"/>
      <c r="BX7500"/>
      <c r="BY7500"/>
      <c r="BZ7500"/>
      <c r="CA7500"/>
      <c r="CB7500"/>
      <c r="CC7500"/>
      <c r="CD7500"/>
      <c r="CE7500"/>
      <c r="CF7500"/>
      <c r="CG7500"/>
      <c r="CH7500"/>
      <c r="CI7500"/>
      <c r="CJ7500"/>
      <c r="CK7500"/>
      <c r="CL7500"/>
      <c r="CM7500"/>
      <c r="CN7500"/>
      <c r="CO7500"/>
      <c r="CP7500"/>
      <c r="CQ7500"/>
      <c r="CR7500"/>
      <c r="CS7500"/>
      <c r="CT7500"/>
      <c r="CU7500"/>
      <c r="CV7500"/>
    </row>
    <row r="7501" spans="10:100" x14ac:dyDescent="0.25">
      <c r="J7501"/>
      <c r="K7501"/>
      <c r="L7501"/>
      <c r="M7501"/>
      <c r="N7501"/>
      <c r="O7501"/>
      <c r="P7501"/>
      <c r="Q7501"/>
      <c r="R7501"/>
      <c r="S7501"/>
      <c r="T7501"/>
      <c r="U7501"/>
      <c r="V7501"/>
      <c r="W7501"/>
      <c r="X7501"/>
      <c r="Y7501"/>
      <c r="Z7501"/>
      <c r="AA7501"/>
      <c r="AB7501"/>
      <c r="AC7501"/>
      <c r="AD7501"/>
      <c r="AE7501"/>
      <c r="AF7501"/>
      <c r="AG7501"/>
      <c r="AH7501"/>
      <c r="AI7501"/>
      <c r="AJ7501"/>
      <c r="AK7501"/>
      <c r="AL7501"/>
      <c r="AM7501"/>
      <c r="AN7501"/>
      <c r="AO7501"/>
      <c r="AP7501"/>
      <c r="AQ7501"/>
      <c r="AR7501"/>
      <c r="AS7501"/>
      <c r="AT7501"/>
      <c r="AU7501"/>
      <c r="AV7501"/>
      <c r="AW7501"/>
      <c r="AX7501"/>
      <c r="AY7501"/>
      <c r="AZ7501"/>
      <c r="BA7501"/>
      <c r="BB7501"/>
      <c r="BC7501"/>
      <c r="BD7501"/>
      <c r="BE7501"/>
      <c r="BF7501"/>
      <c r="BG7501"/>
      <c r="BH7501"/>
      <c r="BI7501"/>
      <c r="BJ7501"/>
      <c r="BK7501"/>
      <c r="BL7501"/>
      <c r="BM7501"/>
      <c r="BN7501"/>
      <c r="BO7501"/>
      <c r="BP7501"/>
      <c r="BQ7501"/>
      <c r="BR7501"/>
      <c r="BS7501"/>
      <c r="BT7501"/>
      <c r="BU7501"/>
      <c r="BV7501"/>
      <c r="BW7501"/>
      <c r="BX7501"/>
      <c r="BY7501"/>
      <c r="BZ7501"/>
      <c r="CA7501"/>
      <c r="CB7501"/>
      <c r="CC7501"/>
      <c r="CD7501"/>
      <c r="CE7501"/>
      <c r="CF7501"/>
      <c r="CG7501"/>
      <c r="CH7501"/>
      <c r="CI7501"/>
      <c r="CJ7501"/>
      <c r="CK7501"/>
      <c r="CL7501"/>
      <c r="CM7501"/>
      <c r="CN7501"/>
      <c r="CO7501"/>
      <c r="CP7501"/>
      <c r="CQ7501"/>
      <c r="CR7501"/>
      <c r="CS7501"/>
      <c r="CT7501"/>
      <c r="CU7501"/>
      <c r="CV7501"/>
    </row>
    <row r="7502" spans="10:100" x14ac:dyDescent="0.25">
      <c r="J7502"/>
      <c r="K7502"/>
      <c r="L7502"/>
      <c r="M7502"/>
      <c r="N7502"/>
      <c r="O7502"/>
      <c r="P7502"/>
      <c r="Q7502"/>
      <c r="R7502"/>
      <c r="S7502"/>
      <c r="T7502"/>
      <c r="U7502"/>
      <c r="V7502"/>
      <c r="W7502"/>
      <c r="X7502"/>
      <c r="Y7502"/>
      <c r="Z7502"/>
      <c r="AA7502"/>
      <c r="AB7502"/>
      <c r="AC7502"/>
      <c r="AD7502"/>
      <c r="AE7502"/>
      <c r="AF7502"/>
      <c r="AG7502"/>
      <c r="AH7502"/>
      <c r="AI7502"/>
      <c r="AJ7502"/>
      <c r="AK7502"/>
      <c r="AL7502"/>
      <c r="AM7502"/>
      <c r="AN7502"/>
      <c r="AO7502"/>
      <c r="AP7502"/>
      <c r="AQ7502"/>
      <c r="AR7502"/>
      <c r="AS7502"/>
      <c r="AT7502"/>
      <c r="AU7502"/>
      <c r="AV7502"/>
      <c r="AW7502"/>
      <c r="AX7502"/>
      <c r="AY7502"/>
      <c r="AZ7502"/>
      <c r="BA7502"/>
      <c r="BB7502"/>
      <c r="BC7502"/>
      <c r="BD7502"/>
      <c r="BE7502"/>
      <c r="BF7502"/>
      <c r="BG7502"/>
      <c r="BH7502"/>
      <c r="BI7502"/>
      <c r="BJ7502"/>
      <c r="BK7502"/>
      <c r="BL7502"/>
      <c r="BM7502"/>
      <c r="BN7502"/>
      <c r="BO7502"/>
      <c r="BP7502"/>
      <c r="BQ7502"/>
      <c r="BR7502"/>
      <c r="BS7502"/>
      <c r="BT7502"/>
      <c r="BU7502"/>
      <c r="BV7502"/>
      <c r="BW7502"/>
      <c r="BX7502"/>
      <c r="BY7502"/>
      <c r="BZ7502"/>
      <c r="CA7502"/>
      <c r="CB7502"/>
      <c r="CC7502"/>
      <c r="CD7502"/>
      <c r="CE7502"/>
      <c r="CF7502"/>
      <c r="CG7502"/>
      <c r="CH7502"/>
      <c r="CI7502"/>
      <c r="CJ7502"/>
      <c r="CK7502"/>
      <c r="CL7502"/>
      <c r="CM7502"/>
      <c r="CN7502"/>
      <c r="CO7502"/>
      <c r="CP7502"/>
      <c r="CQ7502"/>
      <c r="CR7502"/>
      <c r="CS7502"/>
      <c r="CT7502"/>
      <c r="CU7502"/>
      <c r="CV7502"/>
    </row>
    <row r="7503" spans="10:100" x14ac:dyDescent="0.25">
      <c r="J7503"/>
      <c r="K7503"/>
      <c r="L7503"/>
      <c r="M7503"/>
      <c r="N7503"/>
      <c r="O7503"/>
      <c r="P7503"/>
      <c r="Q7503"/>
      <c r="R7503"/>
      <c r="S7503"/>
      <c r="T7503"/>
      <c r="U7503"/>
      <c r="V7503"/>
      <c r="W7503"/>
      <c r="X7503"/>
      <c r="Y7503"/>
      <c r="Z7503"/>
      <c r="AA7503"/>
      <c r="AB7503"/>
      <c r="AC7503"/>
      <c r="AD7503"/>
      <c r="AE7503"/>
      <c r="AF7503"/>
      <c r="AG7503"/>
      <c r="AH7503"/>
      <c r="AI7503"/>
      <c r="AJ7503"/>
      <c r="AK7503"/>
      <c r="AL7503"/>
      <c r="AM7503"/>
      <c r="AN7503"/>
      <c r="AO7503"/>
      <c r="AP7503"/>
      <c r="AQ7503"/>
      <c r="AR7503"/>
      <c r="AS7503"/>
      <c r="AT7503"/>
      <c r="AU7503"/>
      <c r="AV7503"/>
      <c r="AW7503"/>
      <c r="AX7503"/>
      <c r="AY7503"/>
      <c r="AZ7503"/>
      <c r="BA7503"/>
      <c r="BB7503"/>
      <c r="BC7503"/>
      <c r="BD7503"/>
      <c r="BE7503"/>
      <c r="BF7503"/>
      <c r="BG7503"/>
      <c r="BH7503"/>
      <c r="BI7503"/>
      <c r="BJ7503"/>
      <c r="BK7503"/>
      <c r="BL7503"/>
      <c r="BM7503"/>
      <c r="BN7503"/>
      <c r="BO7503"/>
      <c r="BP7503"/>
      <c r="BQ7503"/>
      <c r="BR7503"/>
      <c r="BS7503"/>
      <c r="BT7503"/>
      <c r="BU7503"/>
      <c r="BV7503"/>
      <c r="BW7503"/>
      <c r="BX7503"/>
      <c r="BY7503"/>
      <c r="BZ7503"/>
      <c r="CA7503"/>
      <c r="CB7503"/>
      <c r="CC7503"/>
      <c r="CD7503"/>
      <c r="CE7503"/>
      <c r="CF7503"/>
      <c r="CG7503"/>
      <c r="CH7503"/>
      <c r="CI7503"/>
      <c r="CJ7503"/>
      <c r="CK7503"/>
      <c r="CL7503"/>
      <c r="CM7503"/>
      <c r="CN7503"/>
      <c r="CO7503"/>
      <c r="CP7503"/>
      <c r="CQ7503"/>
      <c r="CR7503"/>
      <c r="CS7503"/>
      <c r="CT7503"/>
      <c r="CU7503"/>
      <c r="CV7503"/>
    </row>
    <row r="7504" spans="10:100" x14ac:dyDescent="0.25">
      <c r="J7504"/>
      <c r="K7504"/>
      <c r="L7504"/>
      <c r="M7504"/>
      <c r="N7504"/>
      <c r="O7504"/>
      <c r="P7504"/>
      <c r="Q7504"/>
      <c r="R7504"/>
      <c r="S7504"/>
      <c r="T7504"/>
      <c r="U7504"/>
      <c r="V7504"/>
      <c r="W7504"/>
      <c r="X7504"/>
      <c r="Y7504"/>
      <c r="Z7504"/>
      <c r="AA7504"/>
      <c r="AB7504"/>
      <c r="AC7504"/>
      <c r="AD7504"/>
      <c r="AE7504"/>
      <c r="AF7504"/>
      <c r="AG7504"/>
      <c r="AH7504"/>
      <c r="AI7504"/>
      <c r="AJ7504"/>
      <c r="AK7504"/>
      <c r="AL7504"/>
      <c r="AM7504"/>
      <c r="AN7504"/>
      <c r="AO7504"/>
      <c r="AP7504"/>
      <c r="AQ7504"/>
      <c r="AR7504"/>
      <c r="AS7504"/>
      <c r="AT7504"/>
      <c r="AU7504"/>
      <c r="AV7504"/>
      <c r="AW7504"/>
      <c r="AX7504"/>
      <c r="AY7504"/>
      <c r="AZ7504"/>
      <c r="BA7504"/>
      <c r="BB7504"/>
      <c r="BC7504"/>
      <c r="BD7504"/>
      <c r="BE7504"/>
      <c r="BF7504"/>
      <c r="BG7504"/>
      <c r="BH7504"/>
      <c r="BI7504"/>
      <c r="BJ7504"/>
      <c r="BK7504"/>
      <c r="BL7504"/>
      <c r="BM7504"/>
      <c r="BN7504"/>
      <c r="BO7504"/>
      <c r="BP7504"/>
      <c r="BQ7504"/>
      <c r="BR7504"/>
      <c r="BS7504"/>
      <c r="BT7504"/>
      <c r="BU7504"/>
      <c r="BV7504"/>
      <c r="BW7504"/>
      <c r="BX7504"/>
      <c r="BY7504"/>
      <c r="BZ7504"/>
      <c r="CA7504"/>
      <c r="CB7504"/>
      <c r="CC7504"/>
      <c r="CD7504"/>
      <c r="CE7504"/>
      <c r="CF7504"/>
      <c r="CG7504"/>
      <c r="CH7504"/>
      <c r="CI7504"/>
      <c r="CJ7504"/>
      <c r="CK7504"/>
      <c r="CL7504"/>
      <c r="CM7504"/>
      <c r="CN7504"/>
      <c r="CO7504"/>
      <c r="CP7504"/>
      <c r="CQ7504"/>
      <c r="CR7504"/>
      <c r="CS7504"/>
      <c r="CT7504"/>
      <c r="CU7504"/>
      <c r="CV7504"/>
    </row>
    <row r="7505" spans="10:100" x14ac:dyDescent="0.25">
      <c r="J7505"/>
      <c r="K7505"/>
      <c r="L7505"/>
      <c r="M7505"/>
      <c r="N7505"/>
      <c r="O7505"/>
      <c r="P7505"/>
      <c r="Q7505"/>
      <c r="R7505"/>
      <c r="S7505"/>
      <c r="T7505"/>
      <c r="U7505"/>
      <c r="V7505"/>
      <c r="W7505"/>
      <c r="X7505"/>
      <c r="Y7505"/>
      <c r="Z7505"/>
      <c r="AA7505"/>
      <c r="AB7505"/>
      <c r="AC7505"/>
      <c r="AD7505"/>
      <c r="AE7505"/>
      <c r="AF7505"/>
      <c r="AG7505"/>
      <c r="AH7505"/>
      <c r="AI7505"/>
      <c r="AJ7505"/>
      <c r="AK7505"/>
      <c r="AL7505"/>
      <c r="AM7505"/>
      <c r="AN7505"/>
      <c r="AO7505"/>
      <c r="AP7505"/>
      <c r="AQ7505"/>
      <c r="AR7505"/>
      <c r="AS7505"/>
      <c r="AT7505"/>
      <c r="AU7505"/>
      <c r="AV7505"/>
      <c r="AW7505"/>
      <c r="AX7505"/>
      <c r="AY7505"/>
      <c r="AZ7505"/>
      <c r="BA7505"/>
      <c r="BB7505"/>
      <c r="BC7505"/>
      <c r="BD7505"/>
      <c r="BE7505"/>
      <c r="BF7505"/>
      <c r="BG7505"/>
      <c r="BH7505"/>
      <c r="BI7505"/>
      <c r="BJ7505"/>
      <c r="BK7505"/>
      <c r="BL7505"/>
      <c r="BM7505"/>
      <c r="BN7505"/>
      <c r="BO7505"/>
      <c r="BP7505"/>
      <c r="BQ7505"/>
      <c r="BR7505"/>
      <c r="BS7505"/>
      <c r="BT7505"/>
      <c r="BU7505"/>
      <c r="BV7505"/>
      <c r="BW7505"/>
      <c r="BX7505"/>
      <c r="BY7505"/>
      <c r="BZ7505"/>
      <c r="CA7505"/>
      <c r="CB7505"/>
      <c r="CC7505"/>
      <c r="CD7505"/>
      <c r="CE7505"/>
      <c r="CF7505"/>
      <c r="CG7505"/>
      <c r="CH7505"/>
      <c r="CI7505"/>
      <c r="CJ7505"/>
      <c r="CK7505"/>
      <c r="CL7505"/>
      <c r="CM7505"/>
      <c r="CN7505"/>
      <c r="CO7505"/>
      <c r="CP7505"/>
      <c r="CQ7505"/>
      <c r="CR7505"/>
      <c r="CS7505"/>
      <c r="CT7505"/>
      <c r="CU7505"/>
      <c r="CV7505"/>
    </row>
    <row r="7506" spans="10:100" x14ac:dyDescent="0.25">
      <c r="J7506"/>
      <c r="K7506"/>
      <c r="L7506"/>
      <c r="M7506"/>
      <c r="N7506"/>
      <c r="O7506"/>
      <c r="P7506"/>
      <c r="Q7506"/>
      <c r="R7506"/>
      <c r="S7506"/>
      <c r="T7506"/>
      <c r="U7506"/>
      <c r="V7506"/>
      <c r="W7506"/>
      <c r="X7506"/>
      <c r="Y7506"/>
      <c r="Z7506"/>
      <c r="AA7506"/>
      <c r="AB7506"/>
      <c r="AC7506"/>
      <c r="AD7506"/>
      <c r="AE7506"/>
      <c r="AF7506"/>
      <c r="AG7506"/>
      <c r="AH7506"/>
      <c r="AI7506"/>
      <c r="AJ7506"/>
      <c r="AK7506"/>
      <c r="AL7506"/>
      <c r="AM7506"/>
      <c r="AN7506"/>
      <c r="AO7506"/>
      <c r="AP7506"/>
      <c r="AQ7506"/>
      <c r="AR7506"/>
      <c r="AS7506"/>
      <c r="AT7506"/>
      <c r="AU7506"/>
      <c r="AV7506"/>
      <c r="AW7506"/>
      <c r="AX7506"/>
      <c r="AY7506"/>
      <c r="AZ7506"/>
      <c r="BA7506"/>
      <c r="BB7506"/>
      <c r="BC7506"/>
      <c r="BD7506"/>
      <c r="BE7506"/>
      <c r="BF7506"/>
      <c r="BG7506"/>
      <c r="BH7506"/>
      <c r="BI7506"/>
      <c r="BJ7506"/>
      <c r="BK7506"/>
      <c r="BL7506"/>
      <c r="BM7506"/>
      <c r="BN7506"/>
      <c r="BO7506"/>
      <c r="BP7506"/>
      <c r="BQ7506"/>
      <c r="BR7506"/>
      <c r="BS7506"/>
      <c r="BT7506"/>
      <c r="BU7506"/>
      <c r="BV7506"/>
      <c r="BW7506"/>
      <c r="BX7506"/>
      <c r="BY7506"/>
      <c r="BZ7506"/>
      <c r="CA7506"/>
      <c r="CB7506"/>
      <c r="CC7506"/>
      <c r="CD7506"/>
      <c r="CE7506"/>
      <c r="CF7506"/>
      <c r="CG7506"/>
      <c r="CH7506"/>
      <c r="CI7506"/>
      <c r="CJ7506"/>
      <c r="CK7506"/>
      <c r="CL7506"/>
      <c r="CM7506"/>
      <c r="CN7506"/>
      <c r="CO7506"/>
      <c r="CP7506"/>
      <c r="CQ7506"/>
      <c r="CR7506"/>
      <c r="CS7506"/>
      <c r="CT7506"/>
      <c r="CU7506"/>
      <c r="CV7506"/>
    </row>
    <row r="7507" spans="10:100" x14ac:dyDescent="0.25">
      <c r="J7507"/>
      <c r="K7507"/>
      <c r="L7507"/>
      <c r="M7507"/>
      <c r="N7507"/>
      <c r="O7507"/>
      <c r="P7507"/>
      <c r="Q7507"/>
      <c r="R7507"/>
      <c r="S7507"/>
      <c r="T7507"/>
      <c r="U7507"/>
      <c r="V7507"/>
      <c r="W7507"/>
      <c r="X7507"/>
      <c r="Y7507"/>
      <c r="Z7507"/>
      <c r="AA7507"/>
      <c r="AB7507"/>
      <c r="AC7507"/>
      <c r="AD7507"/>
      <c r="AE7507"/>
      <c r="AF7507"/>
      <c r="AG7507"/>
      <c r="AH7507"/>
      <c r="AI7507"/>
      <c r="AJ7507"/>
      <c r="AK7507"/>
      <c r="AL7507"/>
      <c r="AM7507"/>
      <c r="AN7507"/>
      <c r="AO7507"/>
      <c r="AP7507"/>
      <c r="AQ7507"/>
      <c r="AR7507"/>
      <c r="AS7507"/>
      <c r="AT7507"/>
      <c r="AU7507"/>
      <c r="AV7507"/>
      <c r="AW7507"/>
      <c r="AX7507"/>
      <c r="AY7507"/>
      <c r="AZ7507"/>
      <c r="BA7507"/>
      <c r="BB7507"/>
      <c r="BC7507"/>
      <c r="BD7507"/>
      <c r="BE7507"/>
      <c r="BF7507"/>
      <c r="BG7507"/>
      <c r="BH7507"/>
      <c r="BI7507"/>
      <c r="BJ7507"/>
      <c r="BK7507"/>
      <c r="BL7507"/>
      <c r="BM7507"/>
      <c r="BN7507"/>
      <c r="BO7507"/>
      <c r="BP7507"/>
      <c r="BQ7507"/>
      <c r="BR7507"/>
      <c r="BS7507"/>
      <c r="BT7507"/>
      <c r="BU7507"/>
      <c r="BV7507"/>
      <c r="BW7507"/>
      <c r="BX7507"/>
      <c r="BY7507"/>
      <c r="BZ7507"/>
      <c r="CA7507"/>
      <c r="CB7507"/>
      <c r="CC7507"/>
      <c r="CD7507"/>
      <c r="CE7507"/>
      <c r="CF7507"/>
      <c r="CG7507"/>
      <c r="CH7507"/>
      <c r="CI7507"/>
      <c r="CJ7507"/>
      <c r="CK7507"/>
      <c r="CL7507"/>
      <c r="CM7507"/>
      <c r="CN7507"/>
      <c r="CO7507"/>
      <c r="CP7507"/>
      <c r="CQ7507"/>
      <c r="CR7507"/>
      <c r="CS7507"/>
      <c r="CT7507"/>
      <c r="CU7507"/>
      <c r="CV7507"/>
    </row>
    <row r="7508" spans="10:100" x14ac:dyDescent="0.25">
      <c r="J7508"/>
      <c r="K7508"/>
      <c r="L7508"/>
      <c r="M7508"/>
      <c r="N7508"/>
      <c r="O7508"/>
      <c r="P7508"/>
      <c r="Q7508"/>
      <c r="R7508"/>
      <c r="S7508"/>
      <c r="T7508"/>
      <c r="U7508"/>
      <c r="V7508"/>
      <c r="W7508"/>
      <c r="X7508"/>
      <c r="Y7508"/>
      <c r="Z7508"/>
      <c r="AA7508"/>
      <c r="AB7508"/>
      <c r="AC7508"/>
      <c r="AD7508"/>
      <c r="AE7508"/>
      <c r="AF7508"/>
      <c r="AG7508"/>
      <c r="AH7508"/>
      <c r="AI7508"/>
      <c r="AJ7508"/>
      <c r="AK7508"/>
      <c r="AL7508"/>
      <c r="AM7508"/>
      <c r="AN7508"/>
      <c r="AO7508"/>
      <c r="AP7508"/>
      <c r="AQ7508"/>
      <c r="AR7508"/>
      <c r="AS7508"/>
      <c r="AT7508"/>
      <c r="AU7508"/>
      <c r="AV7508"/>
      <c r="AW7508"/>
      <c r="AX7508"/>
      <c r="AY7508"/>
      <c r="AZ7508"/>
      <c r="BA7508"/>
      <c r="BB7508"/>
      <c r="BC7508"/>
      <c r="BD7508"/>
      <c r="BE7508"/>
      <c r="BF7508"/>
      <c r="BG7508"/>
      <c r="BH7508"/>
      <c r="BI7508"/>
      <c r="BJ7508"/>
      <c r="BK7508"/>
      <c r="BL7508"/>
      <c r="BM7508"/>
      <c r="BN7508"/>
      <c r="BO7508"/>
      <c r="BP7508"/>
      <c r="BQ7508"/>
      <c r="BR7508"/>
      <c r="BS7508"/>
      <c r="BT7508"/>
      <c r="BU7508"/>
      <c r="BV7508"/>
      <c r="BW7508"/>
      <c r="BX7508"/>
      <c r="BY7508"/>
      <c r="BZ7508"/>
      <c r="CA7508"/>
      <c r="CB7508"/>
      <c r="CC7508"/>
      <c r="CD7508"/>
      <c r="CE7508"/>
      <c r="CF7508"/>
      <c r="CG7508"/>
      <c r="CH7508"/>
      <c r="CI7508"/>
      <c r="CJ7508"/>
      <c r="CK7508"/>
      <c r="CL7508"/>
      <c r="CM7508"/>
      <c r="CN7508"/>
      <c r="CO7508"/>
      <c r="CP7508"/>
      <c r="CQ7508"/>
      <c r="CR7508"/>
      <c r="CS7508"/>
      <c r="CT7508"/>
      <c r="CU7508"/>
      <c r="CV7508"/>
    </row>
    <row r="7509" spans="10:100" x14ac:dyDescent="0.25">
      <c r="J7509"/>
      <c r="K7509"/>
      <c r="L7509"/>
      <c r="M7509"/>
      <c r="N7509"/>
      <c r="O7509"/>
      <c r="P7509"/>
      <c r="Q7509"/>
      <c r="R7509"/>
      <c r="S7509"/>
      <c r="T7509"/>
      <c r="U7509"/>
      <c r="V7509"/>
      <c r="W7509"/>
      <c r="X7509"/>
      <c r="Y7509"/>
      <c r="Z7509"/>
      <c r="AA7509"/>
      <c r="AB7509"/>
      <c r="AC7509"/>
      <c r="AD7509"/>
      <c r="AE7509"/>
      <c r="AF7509"/>
      <c r="AG7509"/>
      <c r="AH7509"/>
      <c r="AI7509"/>
      <c r="AJ7509"/>
      <c r="AK7509"/>
      <c r="AL7509"/>
      <c r="AM7509"/>
      <c r="AN7509"/>
      <c r="AO7509"/>
      <c r="AP7509"/>
      <c r="AQ7509"/>
      <c r="AR7509"/>
      <c r="AS7509"/>
      <c r="AT7509"/>
      <c r="AU7509"/>
      <c r="AV7509"/>
      <c r="AW7509"/>
      <c r="AX7509"/>
      <c r="AY7509"/>
      <c r="AZ7509"/>
      <c r="BA7509"/>
      <c r="BB7509"/>
      <c r="BC7509"/>
      <c r="BD7509"/>
      <c r="BE7509"/>
      <c r="BF7509"/>
      <c r="BG7509"/>
      <c r="BH7509"/>
      <c r="BI7509"/>
      <c r="BJ7509"/>
      <c r="BK7509"/>
      <c r="BL7509"/>
      <c r="BM7509"/>
      <c r="BN7509"/>
      <c r="BO7509"/>
      <c r="BP7509"/>
      <c r="BQ7509"/>
      <c r="BR7509"/>
      <c r="BS7509"/>
      <c r="BT7509"/>
      <c r="BU7509"/>
      <c r="BV7509"/>
      <c r="BW7509"/>
      <c r="BX7509"/>
      <c r="BY7509"/>
      <c r="BZ7509"/>
      <c r="CA7509"/>
      <c r="CB7509"/>
      <c r="CC7509"/>
      <c r="CD7509"/>
      <c r="CE7509"/>
      <c r="CF7509"/>
      <c r="CG7509"/>
      <c r="CH7509"/>
      <c r="CI7509"/>
      <c r="CJ7509"/>
      <c r="CK7509"/>
      <c r="CL7509"/>
      <c r="CM7509"/>
      <c r="CN7509"/>
      <c r="CO7509"/>
      <c r="CP7509"/>
      <c r="CQ7509"/>
      <c r="CR7509"/>
      <c r="CS7509"/>
      <c r="CT7509"/>
      <c r="CU7509"/>
      <c r="CV7509"/>
    </row>
    <row r="7510" spans="10:100" x14ac:dyDescent="0.25">
      <c r="J7510"/>
      <c r="K7510"/>
      <c r="L7510"/>
      <c r="M7510"/>
      <c r="N7510"/>
      <c r="O7510"/>
      <c r="P7510"/>
      <c r="Q7510"/>
      <c r="R7510"/>
      <c r="S7510"/>
      <c r="T7510"/>
      <c r="U7510"/>
      <c r="V7510"/>
      <c r="W7510"/>
      <c r="X7510"/>
      <c r="Y7510"/>
      <c r="Z7510"/>
      <c r="AA7510"/>
      <c r="AB7510"/>
      <c r="AC7510"/>
      <c r="AD7510"/>
      <c r="AE7510"/>
      <c r="AF7510"/>
      <c r="AG7510"/>
      <c r="AH7510"/>
      <c r="AI7510"/>
      <c r="AJ7510"/>
      <c r="AK7510"/>
      <c r="AL7510"/>
      <c r="AM7510"/>
      <c r="AN7510"/>
      <c r="AO7510"/>
      <c r="AP7510"/>
      <c r="AQ7510"/>
      <c r="AR7510"/>
      <c r="AS7510"/>
      <c r="AT7510"/>
      <c r="AU7510"/>
      <c r="AV7510"/>
      <c r="AW7510"/>
      <c r="AX7510"/>
      <c r="AY7510"/>
      <c r="AZ7510"/>
      <c r="BA7510"/>
      <c r="BB7510"/>
      <c r="BC7510"/>
      <c r="BD7510"/>
      <c r="BE7510"/>
      <c r="BF7510"/>
      <c r="BG7510"/>
      <c r="BH7510"/>
      <c r="BI7510"/>
      <c r="BJ7510"/>
      <c r="BK7510"/>
      <c r="BL7510"/>
      <c r="BM7510"/>
      <c r="BN7510"/>
      <c r="BO7510"/>
      <c r="BP7510"/>
      <c r="BQ7510"/>
      <c r="BR7510"/>
      <c r="BS7510"/>
      <c r="BT7510"/>
      <c r="BU7510"/>
      <c r="BV7510"/>
      <c r="BW7510"/>
      <c r="BX7510"/>
      <c r="BY7510"/>
      <c r="BZ7510"/>
      <c r="CA7510"/>
      <c r="CB7510"/>
      <c r="CC7510"/>
      <c r="CD7510"/>
      <c r="CE7510"/>
      <c r="CF7510"/>
      <c r="CG7510"/>
      <c r="CH7510"/>
      <c r="CI7510"/>
      <c r="CJ7510"/>
      <c r="CK7510"/>
      <c r="CL7510"/>
      <c r="CM7510"/>
      <c r="CN7510"/>
      <c r="CO7510"/>
      <c r="CP7510"/>
      <c r="CQ7510"/>
      <c r="CR7510"/>
      <c r="CS7510"/>
      <c r="CT7510"/>
      <c r="CU7510"/>
      <c r="CV7510"/>
    </row>
    <row r="7511" spans="10:100" x14ac:dyDescent="0.25">
      <c r="J7511"/>
      <c r="K7511"/>
      <c r="L7511"/>
      <c r="M7511"/>
      <c r="N7511"/>
      <c r="O7511"/>
      <c r="P7511"/>
      <c r="Q7511"/>
      <c r="R7511"/>
      <c r="S7511"/>
      <c r="T7511"/>
      <c r="U7511"/>
      <c r="V7511"/>
      <c r="W7511"/>
      <c r="X7511"/>
      <c r="Y7511"/>
      <c r="Z7511"/>
      <c r="AA7511"/>
      <c r="AB7511"/>
      <c r="AC7511"/>
      <c r="AD7511"/>
      <c r="AE7511"/>
      <c r="AF7511"/>
      <c r="AG7511"/>
      <c r="AH7511"/>
      <c r="AI7511"/>
      <c r="AJ7511"/>
      <c r="AK7511"/>
      <c r="AL7511"/>
      <c r="AM7511"/>
      <c r="AN7511"/>
      <c r="AO7511"/>
      <c r="AP7511"/>
      <c r="AQ7511"/>
      <c r="AR7511"/>
      <c r="AS7511"/>
      <c r="AT7511"/>
      <c r="AU7511"/>
      <c r="AV7511"/>
      <c r="AW7511"/>
      <c r="AX7511"/>
      <c r="AY7511"/>
      <c r="AZ7511"/>
      <c r="BA7511"/>
      <c r="BB7511"/>
      <c r="BC7511"/>
      <c r="BD7511"/>
      <c r="BE7511"/>
      <c r="BF7511"/>
      <c r="BG7511"/>
      <c r="BH7511"/>
      <c r="BI7511"/>
      <c r="BJ7511"/>
      <c r="BK7511"/>
      <c r="BL7511"/>
      <c r="BM7511"/>
      <c r="BN7511"/>
      <c r="BO7511"/>
      <c r="BP7511"/>
      <c r="BQ7511"/>
      <c r="BR7511"/>
      <c r="BS7511"/>
      <c r="BT7511"/>
      <c r="BU7511"/>
      <c r="BV7511"/>
      <c r="BW7511"/>
      <c r="BX7511"/>
      <c r="BY7511"/>
      <c r="BZ7511"/>
      <c r="CA7511"/>
      <c r="CB7511"/>
      <c r="CC7511"/>
      <c r="CD7511"/>
      <c r="CE7511"/>
      <c r="CF7511"/>
      <c r="CG7511"/>
      <c r="CH7511"/>
      <c r="CI7511"/>
      <c r="CJ7511"/>
      <c r="CK7511"/>
      <c r="CL7511"/>
      <c r="CM7511"/>
      <c r="CN7511"/>
      <c r="CO7511"/>
      <c r="CP7511"/>
      <c r="CQ7511"/>
      <c r="CR7511"/>
      <c r="CS7511"/>
      <c r="CT7511"/>
      <c r="CU7511"/>
      <c r="CV7511"/>
    </row>
    <row r="7512" spans="10:100" x14ac:dyDescent="0.25">
      <c r="J7512"/>
      <c r="K7512"/>
      <c r="L7512"/>
      <c r="M7512"/>
      <c r="N7512"/>
      <c r="O7512"/>
      <c r="P7512"/>
      <c r="Q7512"/>
      <c r="R7512"/>
      <c r="S7512"/>
      <c r="T7512"/>
      <c r="U7512"/>
      <c r="V7512"/>
      <c r="W7512"/>
      <c r="X7512"/>
      <c r="Y7512"/>
      <c r="Z7512"/>
      <c r="AA7512"/>
      <c r="AB7512"/>
      <c r="AC7512"/>
      <c r="AD7512"/>
      <c r="AE7512"/>
      <c r="AF7512"/>
      <c r="AG7512"/>
      <c r="AH7512"/>
      <c r="AI7512"/>
      <c r="AJ7512"/>
      <c r="AK7512"/>
      <c r="AL7512"/>
      <c r="AM7512"/>
      <c r="AN7512"/>
      <c r="AO7512"/>
      <c r="AP7512"/>
      <c r="AQ7512"/>
      <c r="AR7512"/>
      <c r="AS7512"/>
      <c r="AT7512"/>
      <c r="AU7512"/>
      <c r="AV7512"/>
      <c r="AW7512"/>
      <c r="AX7512"/>
      <c r="AY7512"/>
      <c r="AZ7512"/>
      <c r="BA7512"/>
      <c r="BB7512"/>
      <c r="BC7512"/>
      <c r="BD7512"/>
      <c r="BE7512"/>
      <c r="BF7512"/>
      <c r="BG7512"/>
      <c r="BH7512"/>
      <c r="BI7512"/>
      <c r="BJ7512"/>
      <c r="BK7512"/>
      <c r="BL7512"/>
      <c r="BM7512"/>
      <c r="BN7512"/>
      <c r="BO7512"/>
      <c r="BP7512"/>
      <c r="BQ7512"/>
      <c r="BR7512"/>
      <c r="BS7512"/>
      <c r="BT7512"/>
      <c r="BU7512"/>
      <c r="BV7512"/>
      <c r="BW7512"/>
      <c r="BX7512"/>
      <c r="BY7512"/>
      <c r="BZ7512"/>
      <c r="CA7512"/>
      <c r="CB7512"/>
      <c r="CC7512"/>
      <c r="CD7512"/>
      <c r="CE7512"/>
      <c r="CF7512"/>
      <c r="CG7512"/>
      <c r="CH7512"/>
      <c r="CI7512"/>
      <c r="CJ7512"/>
      <c r="CK7512"/>
      <c r="CL7512"/>
      <c r="CM7512"/>
      <c r="CN7512"/>
      <c r="CO7512"/>
      <c r="CP7512"/>
      <c r="CQ7512"/>
      <c r="CR7512"/>
      <c r="CS7512"/>
      <c r="CT7512"/>
      <c r="CU7512"/>
      <c r="CV7512"/>
    </row>
    <row r="7513" spans="10:100" x14ac:dyDescent="0.25">
      <c r="J7513"/>
      <c r="K7513"/>
      <c r="L7513"/>
      <c r="M7513"/>
      <c r="N7513"/>
      <c r="O7513"/>
      <c r="P7513"/>
      <c r="Q7513"/>
      <c r="R7513"/>
      <c r="S7513"/>
      <c r="T7513"/>
      <c r="U7513"/>
      <c r="V7513"/>
      <c r="W7513"/>
      <c r="X7513"/>
      <c r="Y7513"/>
      <c r="Z7513"/>
      <c r="AA7513"/>
      <c r="AB7513"/>
      <c r="AC7513"/>
      <c r="AD7513"/>
      <c r="AE7513"/>
      <c r="AF7513"/>
      <c r="AG7513"/>
      <c r="AH7513"/>
      <c r="AI7513"/>
      <c r="AJ7513"/>
      <c r="AK7513"/>
      <c r="AL7513"/>
      <c r="AM7513"/>
      <c r="AN7513"/>
      <c r="AO7513"/>
      <c r="AP7513"/>
      <c r="AQ7513"/>
      <c r="AR7513"/>
      <c r="AS7513"/>
      <c r="AT7513"/>
      <c r="AU7513"/>
      <c r="AV7513"/>
      <c r="AW7513"/>
      <c r="AX7513"/>
      <c r="AY7513"/>
      <c r="AZ7513"/>
      <c r="BA7513"/>
      <c r="BB7513"/>
      <c r="BC7513"/>
      <c r="BD7513"/>
      <c r="BE7513"/>
      <c r="BF7513"/>
      <c r="BG7513"/>
      <c r="BH7513"/>
      <c r="BI7513"/>
      <c r="BJ7513"/>
      <c r="BK7513"/>
      <c r="BL7513"/>
      <c r="BM7513"/>
      <c r="BN7513"/>
      <c r="BO7513"/>
      <c r="BP7513"/>
      <c r="BQ7513"/>
      <c r="BR7513"/>
      <c r="BS7513"/>
      <c r="BT7513"/>
      <c r="BU7513"/>
      <c r="BV7513"/>
      <c r="BW7513"/>
      <c r="BX7513"/>
      <c r="BY7513"/>
      <c r="BZ7513"/>
      <c r="CA7513"/>
      <c r="CB7513"/>
      <c r="CC7513"/>
      <c r="CD7513"/>
      <c r="CE7513"/>
      <c r="CF7513"/>
      <c r="CG7513"/>
      <c r="CH7513"/>
      <c r="CI7513"/>
      <c r="CJ7513"/>
      <c r="CK7513"/>
      <c r="CL7513"/>
      <c r="CM7513"/>
      <c r="CN7513"/>
      <c r="CO7513"/>
      <c r="CP7513"/>
      <c r="CQ7513"/>
      <c r="CR7513"/>
      <c r="CS7513"/>
      <c r="CT7513"/>
      <c r="CU7513"/>
      <c r="CV7513"/>
    </row>
    <row r="7514" spans="10:100" x14ac:dyDescent="0.25">
      <c r="J7514"/>
      <c r="K7514"/>
      <c r="L7514"/>
      <c r="M7514"/>
      <c r="N7514"/>
      <c r="O7514"/>
      <c r="P7514"/>
      <c r="Q7514"/>
      <c r="R7514"/>
      <c r="S7514"/>
      <c r="T7514"/>
      <c r="U7514"/>
      <c r="V7514"/>
      <c r="W7514"/>
      <c r="X7514"/>
      <c r="Y7514"/>
      <c r="Z7514"/>
      <c r="AA7514"/>
      <c r="AB7514"/>
      <c r="AC7514"/>
      <c r="AD7514"/>
      <c r="AE7514"/>
      <c r="AF7514"/>
      <c r="AG7514"/>
      <c r="AH7514"/>
      <c r="AI7514"/>
      <c r="AJ7514"/>
      <c r="AK7514"/>
      <c r="AL7514"/>
      <c r="AM7514"/>
      <c r="AN7514"/>
      <c r="AO7514"/>
      <c r="AP7514"/>
      <c r="AQ7514"/>
      <c r="AR7514"/>
      <c r="AS7514"/>
      <c r="AT7514"/>
      <c r="AU7514"/>
      <c r="AV7514"/>
      <c r="AW7514"/>
      <c r="AX7514"/>
      <c r="AY7514"/>
      <c r="AZ7514"/>
      <c r="BA7514"/>
      <c r="BB7514"/>
      <c r="BC7514"/>
      <c r="BD7514"/>
      <c r="BE7514"/>
      <c r="BF7514"/>
      <c r="BG7514"/>
      <c r="BH7514"/>
      <c r="BI7514"/>
      <c r="BJ7514"/>
      <c r="BK7514"/>
      <c r="BL7514"/>
      <c r="BM7514"/>
      <c r="BN7514"/>
      <c r="BO7514"/>
      <c r="BP7514"/>
      <c r="BQ7514"/>
      <c r="BR7514"/>
      <c r="BS7514"/>
      <c r="BT7514"/>
      <c r="BU7514"/>
      <c r="BV7514"/>
      <c r="BW7514"/>
      <c r="BX7514"/>
      <c r="BY7514"/>
      <c r="BZ7514"/>
      <c r="CA7514"/>
      <c r="CB7514"/>
      <c r="CC7514"/>
      <c r="CD7514"/>
      <c r="CE7514"/>
      <c r="CF7514"/>
      <c r="CG7514"/>
      <c r="CH7514"/>
      <c r="CI7514"/>
      <c r="CJ7514"/>
      <c r="CK7514"/>
      <c r="CL7514"/>
      <c r="CM7514"/>
      <c r="CN7514"/>
      <c r="CO7514"/>
      <c r="CP7514"/>
      <c r="CQ7514"/>
      <c r="CR7514"/>
      <c r="CS7514"/>
      <c r="CT7514"/>
      <c r="CU7514"/>
      <c r="CV7514"/>
    </row>
    <row r="7515" spans="10:100" x14ac:dyDescent="0.25">
      <c r="J7515"/>
      <c r="K7515"/>
      <c r="L7515"/>
      <c r="M7515"/>
      <c r="N7515"/>
      <c r="O7515"/>
      <c r="P7515"/>
      <c r="Q7515"/>
      <c r="R7515"/>
      <c r="S7515"/>
      <c r="T7515"/>
      <c r="U7515"/>
      <c r="V7515"/>
      <c r="W7515"/>
      <c r="X7515"/>
      <c r="Y7515"/>
      <c r="Z7515"/>
      <c r="AA7515"/>
      <c r="AB7515"/>
      <c r="AC7515"/>
      <c r="AD7515"/>
      <c r="AE7515"/>
      <c r="AF7515"/>
      <c r="AG7515"/>
      <c r="AH7515"/>
      <c r="AI7515"/>
      <c r="AJ7515"/>
      <c r="AK7515"/>
      <c r="AL7515"/>
      <c r="AM7515"/>
      <c r="AN7515"/>
      <c r="AO7515"/>
      <c r="AP7515"/>
      <c r="AQ7515"/>
      <c r="AR7515"/>
      <c r="AS7515"/>
      <c r="AT7515"/>
      <c r="AU7515"/>
      <c r="AV7515"/>
      <c r="AW7515"/>
      <c r="AX7515"/>
      <c r="AY7515"/>
      <c r="AZ7515"/>
      <c r="BA7515"/>
      <c r="BB7515"/>
      <c r="BC7515"/>
      <c r="BD7515"/>
      <c r="BE7515"/>
      <c r="BF7515"/>
      <c r="BG7515"/>
      <c r="BH7515"/>
      <c r="BI7515"/>
      <c r="BJ7515"/>
      <c r="BK7515"/>
      <c r="BL7515"/>
      <c r="BM7515"/>
      <c r="BN7515"/>
      <c r="BO7515"/>
      <c r="BP7515"/>
      <c r="BQ7515"/>
      <c r="BR7515"/>
      <c r="BS7515"/>
      <c r="BT7515"/>
      <c r="BU7515"/>
      <c r="BV7515"/>
      <c r="BW7515"/>
      <c r="BX7515"/>
      <c r="BY7515"/>
      <c r="BZ7515"/>
      <c r="CA7515"/>
      <c r="CB7515"/>
      <c r="CC7515"/>
      <c r="CD7515"/>
      <c r="CE7515"/>
      <c r="CF7515"/>
      <c r="CG7515"/>
      <c r="CH7515"/>
      <c r="CI7515"/>
      <c r="CJ7515"/>
      <c r="CK7515"/>
      <c r="CL7515"/>
      <c r="CM7515"/>
      <c r="CN7515"/>
      <c r="CO7515"/>
      <c r="CP7515"/>
      <c r="CQ7515"/>
      <c r="CR7515"/>
      <c r="CS7515"/>
      <c r="CT7515"/>
      <c r="CU7515"/>
      <c r="CV7515"/>
    </row>
    <row r="7516" spans="10:100" x14ac:dyDescent="0.25">
      <c r="J7516"/>
      <c r="K7516"/>
      <c r="L7516"/>
      <c r="M7516"/>
      <c r="N7516"/>
      <c r="O7516"/>
      <c r="P7516"/>
      <c r="Q7516"/>
      <c r="R7516"/>
      <c r="S7516"/>
      <c r="T7516"/>
      <c r="U7516"/>
      <c r="V7516"/>
      <c r="W7516"/>
      <c r="X7516"/>
      <c r="Y7516"/>
      <c r="Z7516"/>
      <c r="AA7516"/>
      <c r="AB7516"/>
      <c r="AC7516"/>
      <c r="AD7516"/>
      <c r="AE7516"/>
      <c r="AF7516"/>
      <c r="AG7516"/>
      <c r="AH7516"/>
      <c r="AI7516"/>
      <c r="AJ7516"/>
      <c r="AK7516"/>
      <c r="AL7516"/>
      <c r="AM7516"/>
      <c r="AN7516"/>
      <c r="AO7516"/>
      <c r="AP7516"/>
      <c r="AQ7516"/>
      <c r="AR7516"/>
      <c r="AS7516"/>
      <c r="AT7516"/>
      <c r="AU7516"/>
      <c r="AV7516"/>
      <c r="AW7516"/>
      <c r="AX7516"/>
      <c r="AY7516"/>
      <c r="AZ7516"/>
      <c r="BA7516"/>
      <c r="BB7516"/>
      <c r="BC7516"/>
      <c r="BD7516"/>
      <c r="BE7516"/>
      <c r="BF7516"/>
      <c r="BG7516"/>
      <c r="BH7516"/>
      <c r="BI7516"/>
      <c r="BJ7516"/>
      <c r="BK7516"/>
      <c r="BL7516"/>
      <c r="BM7516"/>
      <c r="BN7516"/>
      <c r="BO7516"/>
      <c r="BP7516"/>
      <c r="BQ7516"/>
      <c r="BR7516"/>
      <c r="BS7516"/>
      <c r="BT7516"/>
      <c r="BU7516"/>
      <c r="BV7516"/>
      <c r="BW7516"/>
      <c r="BX7516"/>
      <c r="BY7516"/>
      <c r="BZ7516"/>
      <c r="CA7516"/>
      <c r="CB7516"/>
      <c r="CC7516"/>
      <c r="CD7516"/>
      <c r="CE7516"/>
      <c r="CF7516"/>
      <c r="CG7516"/>
      <c r="CH7516"/>
      <c r="CI7516"/>
      <c r="CJ7516"/>
      <c r="CK7516"/>
      <c r="CL7516"/>
      <c r="CM7516"/>
      <c r="CN7516"/>
      <c r="CO7516"/>
      <c r="CP7516"/>
      <c r="CQ7516"/>
      <c r="CR7516"/>
      <c r="CS7516"/>
      <c r="CT7516"/>
      <c r="CU7516"/>
      <c r="CV7516"/>
    </row>
    <row r="7517" spans="10:100" x14ac:dyDescent="0.25">
      <c r="J7517"/>
      <c r="K7517"/>
      <c r="L7517"/>
      <c r="M7517"/>
      <c r="N7517"/>
      <c r="O7517"/>
      <c r="P7517"/>
      <c r="Q7517"/>
      <c r="R7517"/>
      <c r="S7517"/>
      <c r="T7517"/>
      <c r="U7517"/>
      <c r="V7517"/>
      <c r="W7517"/>
      <c r="X7517"/>
      <c r="Y7517"/>
      <c r="Z7517"/>
      <c r="AA7517"/>
      <c r="AB7517"/>
      <c r="AC7517"/>
      <c r="AD7517"/>
      <c r="AE7517"/>
      <c r="AF7517"/>
      <c r="AG7517"/>
      <c r="AH7517"/>
      <c r="AI7517"/>
      <c r="AJ7517"/>
      <c r="AK7517"/>
      <c r="AL7517"/>
      <c r="AM7517"/>
      <c r="AN7517"/>
      <c r="AO7517"/>
      <c r="AP7517"/>
      <c r="AQ7517"/>
      <c r="AR7517"/>
      <c r="AS7517"/>
      <c r="AT7517"/>
      <c r="AU7517"/>
      <c r="AV7517"/>
      <c r="AW7517"/>
      <c r="AX7517"/>
      <c r="AY7517"/>
      <c r="AZ7517"/>
      <c r="BA7517"/>
      <c r="BB7517"/>
      <c r="BC7517"/>
      <c r="BD7517"/>
      <c r="BE7517"/>
      <c r="BF7517"/>
      <c r="BG7517"/>
      <c r="BH7517"/>
      <c r="BI7517"/>
      <c r="BJ7517"/>
      <c r="BK7517"/>
      <c r="BL7517"/>
      <c r="BM7517"/>
      <c r="BN7517"/>
      <c r="BO7517"/>
      <c r="BP7517"/>
      <c r="BQ7517"/>
      <c r="BR7517"/>
      <c r="BS7517"/>
      <c r="BT7517"/>
      <c r="BU7517"/>
      <c r="BV7517"/>
      <c r="BW7517"/>
      <c r="BX7517"/>
      <c r="BY7517"/>
      <c r="BZ7517"/>
      <c r="CA7517"/>
      <c r="CB7517"/>
      <c r="CC7517"/>
      <c r="CD7517"/>
      <c r="CE7517"/>
      <c r="CF7517"/>
      <c r="CG7517"/>
      <c r="CH7517"/>
      <c r="CI7517"/>
      <c r="CJ7517"/>
      <c r="CK7517"/>
      <c r="CL7517"/>
      <c r="CM7517"/>
      <c r="CN7517"/>
      <c r="CO7517"/>
      <c r="CP7517"/>
      <c r="CQ7517"/>
      <c r="CR7517"/>
      <c r="CS7517"/>
      <c r="CT7517"/>
      <c r="CU7517"/>
      <c r="CV7517"/>
    </row>
    <row r="7518" spans="10:100" x14ac:dyDescent="0.25">
      <c r="J7518"/>
      <c r="K7518"/>
      <c r="L7518"/>
      <c r="M7518"/>
      <c r="N7518"/>
      <c r="O7518"/>
      <c r="P7518"/>
      <c r="Q7518"/>
      <c r="R7518"/>
      <c r="S7518"/>
      <c r="T7518"/>
      <c r="U7518"/>
      <c r="V7518"/>
      <c r="W7518"/>
      <c r="X7518"/>
      <c r="Y7518"/>
      <c r="Z7518"/>
      <c r="AA7518"/>
      <c r="AB7518"/>
      <c r="AC7518"/>
      <c r="AD7518"/>
      <c r="AE7518"/>
      <c r="AF7518"/>
      <c r="AG7518"/>
      <c r="AH7518"/>
      <c r="AI7518"/>
      <c r="AJ7518"/>
      <c r="AK7518"/>
      <c r="AL7518"/>
      <c r="AM7518"/>
      <c r="AN7518"/>
      <c r="AO7518"/>
      <c r="AP7518"/>
      <c r="AQ7518"/>
      <c r="AR7518"/>
      <c r="AS7518"/>
      <c r="AT7518"/>
      <c r="AU7518"/>
      <c r="AV7518"/>
      <c r="AW7518"/>
      <c r="AX7518"/>
      <c r="AY7518"/>
      <c r="AZ7518"/>
      <c r="BA7518"/>
      <c r="BB7518"/>
      <c r="BC7518"/>
      <c r="BD7518"/>
      <c r="BE7518"/>
      <c r="BF7518"/>
      <c r="BG7518"/>
      <c r="BH7518"/>
      <c r="BI7518"/>
      <c r="BJ7518"/>
      <c r="BK7518"/>
      <c r="BL7518"/>
      <c r="BM7518"/>
      <c r="BN7518"/>
      <c r="BO7518"/>
      <c r="BP7518"/>
      <c r="BQ7518"/>
      <c r="BR7518"/>
      <c r="BS7518"/>
      <c r="BT7518"/>
      <c r="BU7518"/>
      <c r="BV7518"/>
      <c r="BW7518"/>
      <c r="BX7518"/>
      <c r="BY7518"/>
      <c r="BZ7518"/>
      <c r="CA7518"/>
      <c r="CB7518"/>
      <c r="CC7518"/>
      <c r="CD7518"/>
      <c r="CE7518"/>
      <c r="CF7518"/>
      <c r="CG7518"/>
      <c r="CH7518"/>
      <c r="CI7518"/>
      <c r="CJ7518"/>
      <c r="CK7518"/>
      <c r="CL7518"/>
      <c r="CM7518"/>
      <c r="CN7518"/>
      <c r="CO7518"/>
      <c r="CP7518"/>
      <c r="CQ7518"/>
      <c r="CR7518"/>
      <c r="CS7518"/>
      <c r="CT7518"/>
      <c r="CU7518"/>
      <c r="CV7518"/>
    </row>
    <row r="7519" spans="10:100" x14ac:dyDescent="0.25">
      <c r="J7519"/>
      <c r="K7519"/>
      <c r="L7519"/>
      <c r="M7519"/>
      <c r="N7519"/>
      <c r="O7519"/>
      <c r="P7519"/>
      <c r="Q7519"/>
      <c r="R7519"/>
      <c r="S7519"/>
      <c r="T7519"/>
      <c r="U7519"/>
      <c r="V7519"/>
      <c r="W7519"/>
      <c r="X7519"/>
      <c r="Y7519"/>
      <c r="Z7519"/>
      <c r="AA7519"/>
      <c r="AB7519"/>
      <c r="AC7519"/>
      <c r="AD7519"/>
      <c r="AE7519"/>
      <c r="AF7519"/>
      <c r="AG7519"/>
      <c r="AH7519"/>
      <c r="AI7519"/>
      <c r="AJ7519"/>
      <c r="AK7519"/>
      <c r="AL7519"/>
      <c r="AM7519"/>
      <c r="AN7519"/>
      <c r="AO7519"/>
      <c r="AP7519"/>
      <c r="AQ7519"/>
      <c r="AR7519"/>
      <c r="AS7519"/>
      <c r="AT7519"/>
      <c r="AU7519"/>
      <c r="AV7519"/>
      <c r="AW7519"/>
      <c r="AX7519"/>
      <c r="AY7519"/>
      <c r="AZ7519"/>
      <c r="BA7519"/>
      <c r="BB7519"/>
      <c r="BC7519"/>
      <c r="BD7519"/>
      <c r="BE7519"/>
      <c r="BF7519"/>
      <c r="BG7519"/>
      <c r="BH7519"/>
      <c r="BI7519"/>
      <c r="BJ7519"/>
      <c r="BK7519"/>
      <c r="BL7519"/>
      <c r="BM7519"/>
      <c r="BN7519"/>
      <c r="BO7519"/>
      <c r="BP7519"/>
      <c r="BQ7519"/>
      <c r="BR7519"/>
      <c r="BS7519"/>
      <c r="BT7519"/>
      <c r="BU7519"/>
      <c r="BV7519"/>
      <c r="BW7519"/>
      <c r="BX7519"/>
      <c r="BY7519"/>
      <c r="BZ7519"/>
      <c r="CA7519"/>
      <c r="CB7519"/>
      <c r="CC7519"/>
      <c r="CD7519"/>
      <c r="CE7519"/>
      <c r="CF7519"/>
      <c r="CG7519"/>
      <c r="CH7519"/>
      <c r="CI7519"/>
      <c r="CJ7519"/>
      <c r="CK7519"/>
      <c r="CL7519"/>
      <c r="CM7519"/>
      <c r="CN7519"/>
      <c r="CO7519"/>
      <c r="CP7519"/>
      <c r="CQ7519"/>
      <c r="CR7519"/>
      <c r="CS7519"/>
      <c r="CT7519"/>
      <c r="CU7519"/>
      <c r="CV7519"/>
    </row>
    <row r="7520" spans="10:100" x14ac:dyDescent="0.25">
      <c r="J7520"/>
      <c r="K7520"/>
      <c r="L7520"/>
      <c r="M7520"/>
      <c r="N7520"/>
      <c r="O7520"/>
      <c r="P7520"/>
      <c r="Q7520"/>
      <c r="R7520"/>
      <c r="S7520"/>
      <c r="T7520"/>
      <c r="U7520"/>
      <c r="V7520"/>
      <c r="W7520"/>
      <c r="X7520"/>
      <c r="Y7520"/>
      <c r="Z7520"/>
      <c r="AA7520"/>
      <c r="AB7520"/>
      <c r="AC7520"/>
      <c r="AD7520"/>
      <c r="AE7520"/>
      <c r="AF7520"/>
      <c r="AG7520"/>
      <c r="AH7520"/>
      <c r="AI7520"/>
      <c r="AJ7520"/>
      <c r="AK7520"/>
      <c r="AL7520"/>
      <c r="AM7520"/>
      <c r="AN7520"/>
      <c r="AO7520"/>
      <c r="AP7520"/>
      <c r="AQ7520"/>
      <c r="AR7520"/>
      <c r="AS7520"/>
      <c r="AT7520"/>
      <c r="AU7520"/>
      <c r="AV7520"/>
      <c r="AW7520"/>
      <c r="AX7520"/>
      <c r="AY7520"/>
      <c r="AZ7520"/>
      <c r="BA7520"/>
      <c r="BB7520"/>
      <c r="BC7520"/>
      <c r="BD7520"/>
      <c r="BE7520"/>
      <c r="BF7520"/>
      <c r="BG7520"/>
      <c r="BH7520"/>
      <c r="BI7520"/>
      <c r="BJ7520"/>
      <c r="BK7520"/>
      <c r="BL7520"/>
      <c r="BM7520"/>
      <c r="BN7520"/>
      <c r="BO7520"/>
      <c r="BP7520"/>
      <c r="BQ7520"/>
      <c r="BR7520"/>
      <c r="BS7520"/>
      <c r="BT7520"/>
      <c r="BU7520"/>
      <c r="BV7520"/>
      <c r="BW7520"/>
      <c r="BX7520"/>
      <c r="BY7520"/>
      <c r="BZ7520"/>
      <c r="CA7520"/>
      <c r="CB7520"/>
      <c r="CC7520"/>
      <c r="CD7520"/>
      <c r="CE7520"/>
      <c r="CF7520"/>
      <c r="CG7520"/>
      <c r="CH7520"/>
      <c r="CI7520"/>
      <c r="CJ7520"/>
      <c r="CK7520"/>
      <c r="CL7520"/>
      <c r="CM7520"/>
      <c r="CN7520"/>
      <c r="CO7520"/>
      <c r="CP7520"/>
      <c r="CQ7520"/>
      <c r="CR7520"/>
      <c r="CS7520"/>
      <c r="CT7520"/>
      <c r="CU7520"/>
      <c r="CV7520"/>
    </row>
    <row r="7521" spans="10:100" x14ac:dyDescent="0.25">
      <c r="J7521"/>
      <c r="K7521"/>
      <c r="L7521"/>
      <c r="M7521"/>
      <c r="N7521"/>
      <c r="O7521"/>
      <c r="P7521"/>
      <c r="Q7521"/>
      <c r="R7521"/>
      <c r="S7521"/>
      <c r="T7521"/>
      <c r="U7521"/>
      <c r="V7521"/>
      <c r="W7521"/>
      <c r="X7521"/>
      <c r="Y7521"/>
      <c r="Z7521"/>
      <c r="AA7521"/>
      <c r="AB7521"/>
      <c r="AC7521"/>
      <c r="AD7521"/>
      <c r="AE7521"/>
      <c r="AF7521"/>
      <c r="AG7521"/>
      <c r="AH7521"/>
      <c r="AI7521"/>
      <c r="AJ7521"/>
      <c r="AK7521"/>
      <c r="AL7521"/>
      <c r="AM7521"/>
      <c r="AN7521"/>
      <c r="AO7521"/>
      <c r="AP7521"/>
      <c r="AQ7521"/>
      <c r="AR7521"/>
      <c r="AS7521"/>
      <c r="AT7521"/>
      <c r="AU7521"/>
      <c r="AV7521"/>
      <c r="AW7521"/>
      <c r="AX7521"/>
      <c r="AY7521"/>
      <c r="AZ7521"/>
      <c r="BA7521"/>
      <c r="BB7521"/>
      <c r="BC7521"/>
      <c r="BD7521"/>
      <c r="BE7521"/>
      <c r="BF7521"/>
      <c r="BG7521"/>
      <c r="BH7521"/>
      <c r="BI7521"/>
      <c r="BJ7521"/>
      <c r="BK7521"/>
      <c r="BL7521"/>
      <c r="BM7521"/>
      <c r="BN7521"/>
      <c r="BO7521"/>
      <c r="BP7521"/>
      <c r="BQ7521"/>
      <c r="BR7521"/>
      <c r="BS7521"/>
      <c r="BT7521"/>
      <c r="BU7521"/>
      <c r="BV7521"/>
      <c r="BW7521"/>
      <c r="BX7521"/>
      <c r="BY7521"/>
      <c r="BZ7521"/>
      <c r="CA7521"/>
      <c r="CB7521"/>
      <c r="CC7521"/>
      <c r="CD7521"/>
      <c r="CE7521"/>
      <c r="CF7521"/>
      <c r="CG7521"/>
      <c r="CH7521"/>
      <c r="CI7521"/>
      <c r="CJ7521"/>
      <c r="CK7521"/>
      <c r="CL7521"/>
      <c r="CM7521"/>
      <c r="CN7521"/>
      <c r="CO7521"/>
      <c r="CP7521"/>
      <c r="CQ7521"/>
      <c r="CR7521"/>
      <c r="CS7521"/>
      <c r="CT7521"/>
      <c r="CU7521"/>
      <c r="CV7521"/>
    </row>
    <row r="7522" spans="10:100" x14ac:dyDescent="0.25">
      <c r="J7522"/>
      <c r="K7522"/>
      <c r="L7522"/>
      <c r="M7522"/>
      <c r="N7522"/>
      <c r="O7522"/>
      <c r="P7522"/>
      <c r="Q7522"/>
      <c r="R7522"/>
      <c r="S7522"/>
      <c r="T7522"/>
      <c r="U7522"/>
      <c r="V7522"/>
      <c r="W7522"/>
      <c r="X7522"/>
      <c r="Y7522"/>
      <c r="Z7522"/>
      <c r="AA7522"/>
      <c r="AB7522"/>
      <c r="AC7522"/>
      <c r="AD7522"/>
      <c r="AE7522"/>
      <c r="AF7522"/>
      <c r="AG7522"/>
      <c r="AH7522"/>
      <c r="AI7522"/>
      <c r="AJ7522"/>
      <c r="AK7522"/>
      <c r="AL7522"/>
      <c r="AM7522"/>
      <c r="AN7522"/>
      <c r="AO7522"/>
      <c r="AP7522"/>
      <c r="AQ7522"/>
      <c r="AR7522"/>
      <c r="AS7522"/>
      <c r="AT7522"/>
      <c r="AU7522"/>
      <c r="AV7522"/>
      <c r="AW7522"/>
      <c r="AX7522"/>
      <c r="AY7522"/>
      <c r="AZ7522"/>
      <c r="BA7522"/>
      <c r="BB7522"/>
      <c r="BC7522"/>
      <c r="BD7522"/>
      <c r="BE7522"/>
      <c r="BF7522"/>
      <c r="BG7522"/>
      <c r="BH7522"/>
      <c r="BI7522"/>
      <c r="BJ7522"/>
      <c r="BK7522"/>
      <c r="BL7522"/>
      <c r="BM7522"/>
      <c r="BN7522"/>
      <c r="BO7522"/>
      <c r="BP7522"/>
      <c r="BQ7522"/>
      <c r="BR7522"/>
      <c r="BS7522"/>
      <c r="BT7522"/>
      <c r="BU7522"/>
      <c r="BV7522"/>
      <c r="BW7522"/>
      <c r="BX7522"/>
      <c r="BY7522"/>
      <c r="BZ7522"/>
      <c r="CA7522"/>
      <c r="CB7522"/>
      <c r="CC7522"/>
      <c r="CD7522"/>
      <c r="CE7522"/>
      <c r="CF7522"/>
      <c r="CG7522"/>
      <c r="CH7522"/>
      <c r="CI7522"/>
      <c r="CJ7522"/>
      <c r="CK7522"/>
      <c r="CL7522"/>
      <c r="CM7522"/>
      <c r="CN7522"/>
      <c r="CO7522"/>
      <c r="CP7522"/>
      <c r="CQ7522"/>
      <c r="CR7522"/>
      <c r="CS7522"/>
      <c r="CT7522"/>
      <c r="CU7522"/>
      <c r="CV7522"/>
    </row>
    <row r="7523" spans="10:100" x14ac:dyDescent="0.25">
      <c r="J7523"/>
      <c r="K7523"/>
      <c r="L7523"/>
      <c r="M7523"/>
      <c r="N7523"/>
      <c r="O7523"/>
      <c r="P7523"/>
      <c r="Q7523"/>
      <c r="R7523"/>
      <c r="S7523"/>
      <c r="T7523"/>
      <c r="U7523"/>
      <c r="V7523"/>
      <c r="W7523"/>
      <c r="X7523"/>
      <c r="Y7523"/>
      <c r="Z7523"/>
      <c r="AA7523"/>
      <c r="AB7523"/>
      <c r="AC7523"/>
      <c r="AD7523"/>
      <c r="AE7523"/>
      <c r="AF7523"/>
      <c r="AG7523"/>
      <c r="AH7523"/>
      <c r="AI7523"/>
      <c r="AJ7523"/>
      <c r="AK7523"/>
      <c r="AL7523"/>
      <c r="AM7523"/>
      <c r="AN7523"/>
      <c r="AO7523"/>
      <c r="AP7523"/>
      <c r="AQ7523"/>
      <c r="AR7523"/>
      <c r="AS7523"/>
      <c r="AT7523"/>
      <c r="AU7523"/>
      <c r="AV7523"/>
      <c r="AW7523"/>
      <c r="AX7523"/>
      <c r="AY7523"/>
      <c r="AZ7523"/>
      <c r="BA7523"/>
      <c r="BB7523"/>
      <c r="BC7523"/>
      <c r="BD7523"/>
      <c r="BE7523"/>
      <c r="BF7523"/>
      <c r="BG7523"/>
      <c r="BH7523"/>
      <c r="BI7523"/>
      <c r="BJ7523"/>
      <c r="BK7523"/>
      <c r="BL7523"/>
      <c r="BM7523"/>
      <c r="BN7523"/>
      <c r="BO7523"/>
      <c r="BP7523"/>
      <c r="BQ7523"/>
      <c r="BR7523"/>
      <c r="BS7523"/>
      <c r="BT7523"/>
      <c r="BU7523"/>
      <c r="BV7523"/>
      <c r="BW7523"/>
      <c r="BX7523"/>
      <c r="BY7523"/>
      <c r="BZ7523"/>
      <c r="CA7523"/>
      <c r="CB7523"/>
      <c r="CC7523"/>
      <c r="CD7523"/>
      <c r="CE7523"/>
      <c r="CF7523"/>
      <c r="CG7523"/>
      <c r="CH7523"/>
      <c r="CI7523"/>
      <c r="CJ7523"/>
      <c r="CK7523"/>
      <c r="CL7523"/>
      <c r="CM7523"/>
      <c r="CN7523"/>
      <c r="CO7523"/>
      <c r="CP7523"/>
      <c r="CQ7523"/>
      <c r="CR7523"/>
      <c r="CS7523"/>
      <c r="CT7523"/>
      <c r="CU7523"/>
      <c r="CV7523"/>
    </row>
    <row r="7524" spans="10:100" x14ac:dyDescent="0.25">
      <c r="J7524"/>
      <c r="K7524"/>
      <c r="L7524"/>
      <c r="M7524"/>
      <c r="N7524"/>
      <c r="O7524"/>
      <c r="P7524"/>
      <c r="Q7524"/>
      <c r="R7524"/>
      <c r="S7524"/>
      <c r="T7524"/>
      <c r="U7524"/>
      <c r="V7524"/>
      <c r="W7524"/>
      <c r="X7524"/>
      <c r="Y7524"/>
      <c r="Z7524"/>
      <c r="AA7524"/>
      <c r="AB7524"/>
      <c r="AC7524"/>
      <c r="AD7524"/>
      <c r="AE7524"/>
      <c r="AF7524"/>
      <c r="AG7524"/>
      <c r="AH7524"/>
      <c r="AI7524"/>
      <c r="AJ7524"/>
      <c r="AK7524"/>
      <c r="AL7524"/>
      <c r="AM7524"/>
      <c r="AN7524"/>
      <c r="AO7524"/>
      <c r="AP7524"/>
      <c r="AQ7524"/>
      <c r="AR7524"/>
      <c r="AS7524"/>
      <c r="AT7524"/>
      <c r="AU7524"/>
      <c r="AV7524"/>
      <c r="AW7524"/>
      <c r="AX7524"/>
      <c r="AY7524"/>
      <c r="AZ7524"/>
      <c r="BA7524"/>
      <c r="BB7524"/>
      <c r="BC7524"/>
      <c r="BD7524"/>
      <c r="BE7524"/>
      <c r="BF7524"/>
      <c r="BG7524"/>
      <c r="BH7524"/>
      <c r="BI7524"/>
      <c r="BJ7524"/>
      <c r="BK7524"/>
      <c r="BL7524"/>
      <c r="BM7524"/>
      <c r="BN7524"/>
      <c r="BO7524"/>
      <c r="BP7524"/>
      <c r="BQ7524"/>
      <c r="BR7524"/>
      <c r="BS7524"/>
      <c r="BT7524"/>
      <c r="BU7524"/>
      <c r="BV7524"/>
      <c r="BW7524"/>
      <c r="BX7524"/>
      <c r="BY7524"/>
      <c r="BZ7524"/>
      <c r="CA7524"/>
      <c r="CB7524"/>
      <c r="CC7524"/>
      <c r="CD7524"/>
      <c r="CE7524"/>
      <c r="CF7524"/>
      <c r="CG7524"/>
      <c r="CH7524"/>
      <c r="CI7524"/>
      <c r="CJ7524"/>
      <c r="CK7524"/>
      <c r="CL7524"/>
      <c r="CM7524"/>
      <c r="CN7524"/>
      <c r="CO7524"/>
      <c r="CP7524"/>
      <c r="CQ7524"/>
      <c r="CR7524"/>
      <c r="CS7524"/>
      <c r="CT7524"/>
      <c r="CU7524"/>
      <c r="CV7524"/>
    </row>
    <row r="7525" spans="10:100" x14ac:dyDescent="0.25">
      <c r="J7525"/>
      <c r="K7525"/>
      <c r="L7525"/>
      <c r="M7525"/>
      <c r="N7525"/>
      <c r="O7525"/>
      <c r="P7525"/>
      <c r="Q7525"/>
      <c r="R7525"/>
      <c r="S7525"/>
      <c r="T7525"/>
      <c r="U7525"/>
      <c r="V7525"/>
      <c r="W7525"/>
      <c r="X7525"/>
      <c r="Y7525"/>
      <c r="Z7525"/>
      <c r="AA7525"/>
      <c r="AB7525"/>
      <c r="AC7525"/>
      <c r="AD7525"/>
      <c r="AE7525"/>
      <c r="AF7525"/>
      <c r="AG7525"/>
      <c r="AH7525"/>
      <c r="AI7525"/>
      <c r="AJ7525"/>
      <c r="AK7525"/>
      <c r="AL7525"/>
      <c r="AM7525"/>
      <c r="AN7525"/>
      <c r="AO7525"/>
      <c r="AP7525"/>
      <c r="AQ7525"/>
      <c r="AR7525"/>
      <c r="AS7525"/>
      <c r="AT7525"/>
      <c r="AU7525"/>
      <c r="AV7525"/>
      <c r="AW7525"/>
      <c r="AX7525"/>
      <c r="AY7525"/>
      <c r="AZ7525"/>
      <c r="BA7525"/>
      <c r="BB7525"/>
      <c r="BC7525"/>
      <c r="BD7525"/>
      <c r="BE7525"/>
      <c r="BF7525"/>
      <c r="BG7525"/>
      <c r="BH7525"/>
      <c r="BI7525"/>
      <c r="BJ7525"/>
      <c r="BK7525"/>
      <c r="BL7525"/>
      <c r="BM7525"/>
      <c r="BN7525"/>
      <c r="BO7525"/>
      <c r="BP7525"/>
      <c r="BQ7525"/>
      <c r="BR7525"/>
      <c r="BS7525"/>
      <c r="BT7525"/>
      <c r="BU7525"/>
      <c r="BV7525"/>
      <c r="BW7525"/>
      <c r="BX7525"/>
      <c r="BY7525"/>
      <c r="BZ7525"/>
      <c r="CA7525"/>
      <c r="CB7525"/>
      <c r="CC7525"/>
      <c r="CD7525"/>
      <c r="CE7525"/>
      <c r="CF7525"/>
      <c r="CG7525"/>
      <c r="CH7525"/>
      <c r="CI7525"/>
      <c r="CJ7525"/>
      <c r="CK7525"/>
      <c r="CL7525"/>
      <c r="CM7525"/>
      <c r="CN7525"/>
      <c r="CO7525"/>
      <c r="CP7525"/>
      <c r="CQ7525"/>
      <c r="CR7525"/>
      <c r="CS7525"/>
      <c r="CT7525"/>
      <c r="CU7525"/>
      <c r="CV7525"/>
    </row>
    <row r="7526" spans="10:100" x14ac:dyDescent="0.25">
      <c r="J7526"/>
      <c r="K7526"/>
      <c r="L7526"/>
      <c r="M7526"/>
      <c r="N7526"/>
      <c r="O7526"/>
      <c r="P7526"/>
      <c r="Q7526"/>
      <c r="R7526"/>
      <c r="S7526"/>
      <c r="T7526"/>
      <c r="U7526"/>
      <c r="V7526"/>
      <c r="W7526"/>
      <c r="X7526"/>
      <c r="Y7526"/>
      <c r="Z7526"/>
      <c r="AA7526"/>
      <c r="AB7526"/>
      <c r="AC7526"/>
      <c r="AD7526"/>
      <c r="AE7526"/>
      <c r="AF7526"/>
      <c r="AG7526"/>
      <c r="AH7526"/>
      <c r="AI7526"/>
      <c r="AJ7526"/>
      <c r="AK7526"/>
      <c r="AL7526"/>
      <c r="AM7526"/>
      <c r="AN7526"/>
      <c r="AO7526"/>
      <c r="AP7526"/>
      <c r="AQ7526"/>
      <c r="AR7526"/>
      <c r="AS7526"/>
      <c r="AT7526"/>
      <c r="AU7526"/>
      <c r="AV7526"/>
      <c r="AW7526"/>
      <c r="AX7526"/>
      <c r="AY7526"/>
      <c r="AZ7526"/>
      <c r="BA7526"/>
      <c r="BB7526"/>
      <c r="BC7526"/>
      <c r="BD7526"/>
      <c r="BE7526"/>
      <c r="BF7526"/>
      <c r="BG7526"/>
      <c r="BH7526"/>
      <c r="BI7526"/>
      <c r="BJ7526"/>
      <c r="BK7526"/>
      <c r="BL7526"/>
      <c r="BM7526"/>
      <c r="BN7526"/>
      <c r="BO7526"/>
      <c r="BP7526"/>
      <c r="BQ7526"/>
      <c r="BR7526"/>
      <c r="BS7526"/>
      <c r="BT7526"/>
      <c r="BU7526"/>
      <c r="BV7526"/>
      <c r="BW7526"/>
      <c r="BX7526"/>
      <c r="BY7526"/>
      <c r="BZ7526"/>
      <c r="CA7526"/>
      <c r="CB7526"/>
      <c r="CC7526"/>
      <c r="CD7526"/>
      <c r="CE7526"/>
      <c r="CF7526"/>
      <c r="CG7526"/>
      <c r="CH7526"/>
      <c r="CI7526"/>
      <c r="CJ7526"/>
      <c r="CK7526"/>
      <c r="CL7526"/>
      <c r="CM7526"/>
      <c r="CN7526"/>
      <c r="CO7526"/>
      <c r="CP7526"/>
      <c r="CQ7526"/>
      <c r="CR7526"/>
      <c r="CS7526"/>
      <c r="CT7526"/>
      <c r="CU7526"/>
      <c r="CV7526"/>
    </row>
    <row r="7527" spans="10:100" x14ac:dyDescent="0.25">
      <c r="J7527"/>
      <c r="K7527"/>
      <c r="L7527"/>
      <c r="M7527"/>
      <c r="N7527"/>
      <c r="O7527"/>
      <c r="P7527"/>
      <c r="Q7527"/>
      <c r="R7527"/>
      <c r="S7527"/>
      <c r="T7527"/>
      <c r="U7527"/>
      <c r="V7527"/>
      <c r="W7527"/>
      <c r="X7527"/>
      <c r="Y7527"/>
      <c r="Z7527"/>
      <c r="AA7527"/>
      <c r="AB7527"/>
      <c r="AC7527"/>
      <c r="AD7527"/>
      <c r="AE7527"/>
      <c r="AF7527"/>
      <c r="AG7527"/>
      <c r="AH7527"/>
      <c r="AI7527"/>
      <c r="AJ7527"/>
      <c r="AK7527"/>
      <c r="AL7527"/>
      <c r="AM7527"/>
      <c r="AN7527"/>
      <c r="AO7527"/>
      <c r="AP7527"/>
      <c r="AQ7527"/>
      <c r="AR7527"/>
      <c r="AS7527"/>
      <c r="AT7527"/>
      <c r="AU7527"/>
      <c r="AV7527"/>
      <c r="AW7527"/>
      <c r="AX7527"/>
      <c r="AY7527"/>
      <c r="AZ7527"/>
      <c r="BA7527"/>
      <c r="BB7527"/>
      <c r="BC7527"/>
      <c r="BD7527"/>
      <c r="BE7527"/>
      <c r="BF7527"/>
      <c r="BG7527"/>
      <c r="BH7527"/>
      <c r="BI7527"/>
      <c r="BJ7527"/>
      <c r="BK7527"/>
      <c r="BL7527"/>
      <c r="BM7527"/>
      <c r="BN7527"/>
      <c r="BO7527"/>
      <c r="BP7527"/>
      <c r="BQ7527"/>
      <c r="BR7527"/>
      <c r="BS7527"/>
      <c r="BT7527"/>
      <c r="BU7527"/>
      <c r="BV7527"/>
      <c r="BW7527"/>
      <c r="BX7527"/>
      <c r="BY7527"/>
      <c r="BZ7527"/>
      <c r="CA7527"/>
      <c r="CB7527"/>
      <c r="CC7527"/>
      <c r="CD7527"/>
      <c r="CE7527"/>
      <c r="CF7527"/>
      <c r="CG7527"/>
      <c r="CH7527"/>
      <c r="CI7527"/>
      <c r="CJ7527"/>
      <c r="CK7527"/>
      <c r="CL7527"/>
      <c r="CM7527"/>
      <c r="CN7527"/>
      <c r="CO7527"/>
      <c r="CP7527"/>
      <c r="CQ7527"/>
      <c r="CR7527"/>
      <c r="CS7527"/>
      <c r="CT7527"/>
      <c r="CU7527"/>
      <c r="CV7527"/>
    </row>
    <row r="7528" spans="10:100" x14ac:dyDescent="0.25">
      <c r="J7528"/>
      <c r="K7528"/>
      <c r="L7528"/>
      <c r="M7528"/>
      <c r="N7528"/>
      <c r="O7528"/>
      <c r="P7528"/>
      <c r="Q7528"/>
      <c r="R7528"/>
      <c r="S7528"/>
      <c r="T7528"/>
      <c r="U7528"/>
      <c r="V7528"/>
      <c r="W7528"/>
      <c r="X7528"/>
      <c r="Y7528"/>
      <c r="Z7528"/>
      <c r="AA7528"/>
      <c r="AB7528"/>
      <c r="AC7528"/>
      <c r="AD7528"/>
      <c r="AE7528"/>
      <c r="AF7528"/>
      <c r="AG7528"/>
      <c r="AH7528"/>
      <c r="AI7528"/>
      <c r="AJ7528"/>
      <c r="AK7528"/>
      <c r="AL7528"/>
      <c r="AM7528"/>
      <c r="AN7528"/>
      <c r="AO7528"/>
      <c r="AP7528"/>
      <c r="AQ7528"/>
      <c r="AR7528"/>
      <c r="AS7528"/>
      <c r="AT7528"/>
      <c r="AU7528"/>
      <c r="AV7528"/>
      <c r="AW7528"/>
      <c r="AX7528"/>
      <c r="AY7528"/>
      <c r="AZ7528"/>
      <c r="BA7528"/>
      <c r="BB7528"/>
      <c r="BC7528"/>
      <c r="BD7528"/>
      <c r="BE7528"/>
      <c r="BF7528"/>
      <c r="BG7528"/>
      <c r="BH7528"/>
      <c r="BI7528"/>
      <c r="BJ7528"/>
      <c r="BK7528"/>
      <c r="BL7528"/>
      <c r="BM7528"/>
      <c r="BN7528"/>
      <c r="BO7528"/>
      <c r="BP7528"/>
      <c r="BQ7528"/>
      <c r="BR7528"/>
      <c r="BS7528"/>
      <c r="BT7528"/>
      <c r="BU7528"/>
      <c r="BV7528"/>
      <c r="BW7528"/>
      <c r="BX7528"/>
      <c r="BY7528"/>
      <c r="BZ7528"/>
      <c r="CA7528"/>
      <c r="CB7528"/>
      <c r="CC7528"/>
      <c r="CD7528"/>
      <c r="CE7528"/>
      <c r="CF7528"/>
      <c r="CG7528"/>
      <c r="CH7528"/>
      <c r="CI7528"/>
      <c r="CJ7528"/>
      <c r="CK7528"/>
      <c r="CL7528"/>
      <c r="CM7528"/>
      <c r="CN7528"/>
      <c r="CO7528"/>
      <c r="CP7528"/>
      <c r="CQ7528"/>
      <c r="CR7528"/>
      <c r="CS7528"/>
      <c r="CT7528"/>
      <c r="CU7528"/>
      <c r="CV7528"/>
    </row>
    <row r="7529" spans="10:100" x14ac:dyDescent="0.25">
      <c r="J7529"/>
      <c r="K7529"/>
      <c r="L7529"/>
      <c r="M7529"/>
      <c r="N7529"/>
      <c r="O7529"/>
      <c r="P7529"/>
      <c r="Q7529"/>
      <c r="R7529"/>
      <c r="S7529"/>
      <c r="T7529"/>
      <c r="U7529"/>
      <c r="V7529"/>
      <c r="W7529"/>
      <c r="X7529"/>
      <c r="Y7529"/>
      <c r="Z7529"/>
      <c r="AA7529"/>
      <c r="AB7529"/>
      <c r="AC7529"/>
      <c r="AD7529"/>
      <c r="AE7529"/>
      <c r="AF7529"/>
      <c r="AG7529"/>
      <c r="AH7529"/>
      <c r="AI7529"/>
      <c r="AJ7529"/>
      <c r="AK7529"/>
      <c r="AL7529"/>
      <c r="AM7529"/>
      <c r="AN7529"/>
      <c r="AO7529"/>
      <c r="AP7529"/>
      <c r="AQ7529"/>
      <c r="AR7529"/>
      <c r="AS7529"/>
      <c r="AT7529"/>
      <c r="AU7529"/>
      <c r="AV7529"/>
      <c r="AW7529"/>
      <c r="AX7529"/>
      <c r="AY7529"/>
      <c r="AZ7529"/>
      <c r="BA7529"/>
      <c r="BB7529"/>
      <c r="BC7529"/>
      <c r="BD7529"/>
      <c r="BE7529"/>
      <c r="BF7529"/>
      <c r="BG7529"/>
      <c r="BH7529"/>
      <c r="BI7529"/>
      <c r="BJ7529"/>
      <c r="BK7529"/>
      <c r="BL7529"/>
      <c r="BM7529"/>
      <c r="BN7529"/>
      <c r="BO7529"/>
      <c r="BP7529"/>
      <c r="BQ7529"/>
      <c r="BR7529"/>
      <c r="BS7529"/>
      <c r="BT7529"/>
      <c r="BU7529"/>
      <c r="BV7529"/>
      <c r="BW7529"/>
      <c r="BX7529"/>
      <c r="BY7529"/>
      <c r="BZ7529"/>
      <c r="CA7529"/>
      <c r="CB7529"/>
      <c r="CC7529"/>
      <c r="CD7529"/>
      <c r="CE7529"/>
      <c r="CF7529"/>
      <c r="CG7529"/>
      <c r="CH7529"/>
      <c r="CI7529"/>
      <c r="CJ7529"/>
      <c r="CK7529"/>
      <c r="CL7529"/>
      <c r="CM7529"/>
      <c r="CN7529"/>
      <c r="CO7529"/>
      <c r="CP7529"/>
      <c r="CQ7529"/>
      <c r="CR7529"/>
      <c r="CS7529"/>
      <c r="CT7529"/>
      <c r="CU7529"/>
      <c r="CV7529"/>
    </row>
    <row r="7530" spans="10:100" x14ac:dyDescent="0.25">
      <c r="J7530"/>
      <c r="K7530"/>
      <c r="L7530"/>
      <c r="M7530"/>
      <c r="N7530"/>
      <c r="O7530"/>
      <c r="P7530"/>
      <c r="Q7530"/>
      <c r="R7530"/>
      <c r="S7530"/>
      <c r="T7530"/>
      <c r="U7530"/>
      <c r="V7530"/>
      <c r="W7530"/>
      <c r="X7530"/>
      <c r="Y7530"/>
      <c r="Z7530"/>
      <c r="AA7530"/>
      <c r="AB7530"/>
      <c r="AC7530"/>
      <c r="AD7530"/>
      <c r="AE7530"/>
      <c r="AF7530"/>
      <c r="AG7530"/>
      <c r="AH7530"/>
      <c r="AI7530"/>
      <c r="AJ7530"/>
      <c r="AK7530"/>
      <c r="AL7530"/>
      <c r="AM7530"/>
      <c r="AN7530"/>
      <c r="AO7530"/>
      <c r="AP7530"/>
      <c r="AQ7530"/>
      <c r="AR7530"/>
      <c r="AS7530"/>
      <c r="AT7530"/>
      <c r="AU7530"/>
      <c r="AV7530"/>
      <c r="AW7530"/>
      <c r="AX7530"/>
      <c r="AY7530"/>
      <c r="AZ7530"/>
      <c r="BA7530"/>
      <c r="BB7530"/>
      <c r="BC7530"/>
      <c r="BD7530"/>
      <c r="BE7530"/>
      <c r="BF7530"/>
      <c r="BG7530"/>
      <c r="BH7530"/>
      <c r="BI7530"/>
      <c r="BJ7530"/>
      <c r="BK7530"/>
      <c r="BL7530"/>
      <c r="BM7530"/>
      <c r="BN7530"/>
      <c r="BO7530"/>
      <c r="BP7530"/>
      <c r="BQ7530"/>
      <c r="BR7530"/>
      <c r="BS7530"/>
      <c r="BT7530"/>
      <c r="BU7530"/>
      <c r="BV7530"/>
      <c r="BW7530"/>
      <c r="BX7530"/>
      <c r="BY7530"/>
      <c r="BZ7530"/>
      <c r="CA7530"/>
      <c r="CB7530"/>
      <c r="CC7530"/>
      <c r="CD7530"/>
      <c r="CE7530"/>
      <c r="CF7530"/>
      <c r="CG7530"/>
      <c r="CH7530"/>
      <c r="CI7530"/>
      <c r="CJ7530"/>
      <c r="CK7530"/>
      <c r="CL7530"/>
      <c r="CM7530"/>
      <c r="CN7530"/>
      <c r="CO7530"/>
      <c r="CP7530"/>
      <c r="CQ7530"/>
      <c r="CR7530"/>
      <c r="CS7530"/>
      <c r="CT7530"/>
      <c r="CU7530"/>
      <c r="CV7530"/>
    </row>
    <row r="7531" spans="10:100" x14ac:dyDescent="0.25">
      <c r="J7531"/>
      <c r="K7531"/>
      <c r="L7531"/>
      <c r="M7531"/>
      <c r="N7531"/>
      <c r="O7531"/>
      <c r="P7531"/>
      <c r="Q7531"/>
      <c r="R7531"/>
      <c r="S7531"/>
      <c r="T7531"/>
      <c r="U7531"/>
      <c r="V7531"/>
      <c r="W7531"/>
      <c r="X7531"/>
      <c r="Y7531"/>
      <c r="Z7531"/>
      <c r="AA7531"/>
      <c r="AB7531"/>
      <c r="AC7531"/>
      <c r="AD7531"/>
      <c r="AE7531"/>
      <c r="AF7531"/>
      <c r="AG7531"/>
      <c r="AH7531"/>
      <c r="AI7531"/>
      <c r="AJ7531"/>
      <c r="AK7531"/>
      <c r="AL7531"/>
      <c r="AM7531"/>
      <c r="AN7531"/>
      <c r="AO7531"/>
      <c r="AP7531"/>
      <c r="AQ7531"/>
      <c r="AR7531"/>
      <c r="AS7531"/>
      <c r="AT7531"/>
      <c r="AU7531"/>
      <c r="AV7531"/>
      <c r="AW7531"/>
      <c r="AX7531"/>
      <c r="AY7531"/>
      <c r="AZ7531"/>
      <c r="BA7531"/>
      <c r="BB7531"/>
      <c r="BC7531"/>
      <c r="BD7531"/>
      <c r="BE7531"/>
      <c r="BF7531"/>
      <c r="BG7531"/>
      <c r="BH7531"/>
      <c r="BI7531"/>
      <c r="BJ7531"/>
      <c r="BK7531"/>
      <c r="BL7531"/>
      <c r="BM7531"/>
      <c r="BN7531"/>
      <c r="BO7531"/>
      <c r="BP7531"/>
      <c r="BQ7531"/>
      <c r="BR7531"/>
      <c r="BS7531"/>
      <c r="BT7531"/>
      <c r="BU7531"/>
      <c r="BV7531"/>
      <c r="BW7531"/>
      <c r="BX7531"/>
      <c r="BY7531"/>
      <c r="BZ7531"/>
      <c r="CA7531"/>
      <c r="CB7531"/>
      <c r="CC7531"/>
      <c r="CD7531"/>
      <c r="CE7531"/>
      <c r="CF7531"/>
      <c r="CG7531"/>
      <c r="CH7531"/>
      <c r="CI7531"/>
      <c r="CJ7531"/>
      <c r="CK7531"/>
      <c r="CL7531"/>
      <c r="CM7531"/>
      <c r="CN7531"/>
      <c r="CO7531"/>
      <c r="CP7531"/>
      <c r="CQ7531"/>
      <c r="CR7531"/>
      <c r="CS7531"/>
      <c r="CT7531"/>
      <c r="CU7531"/>
      <c r="CV7531"/>
    </row>
    <row r="7532" spans="10:100" x14ac:dyDescent="0.25">
      <c r="J7532"/>
      <c r="K7532"/>
      <c r="L7532"/>
      <c r="M7532"/>
      <c r="N7532"/>
      <c r="O7532"/>
      <c r="P7532"/>
      <c r="Q7532"/>
      <c r="R7532"/>
      <c r="S7532"/>
      <c r="T7532"/>
      <c r="U7532"/>
      <c r="V7532"/>
      <c r="W7532"/>
      <c r="X7532"/>
      <c r="Y7532"/>
      <c r="Z7532"/>
      <c r="AA7532"/>
      <c r="AB7532"/>
      <c r="AC7532"/>
      <c r="AD7532"/>
      <c r="AE7532"/>
      <c r="AF7532"/>
      <c r="AG7532"/>
      <c r="AH7532"/>
      <c r="AI7532"/>
      <c r="AJ7532"/>
      <c r="AK7532"/>
      <c r="AL7532"/>
      <c r="AM7532"/>
      <c r="AN7532"/>
      <c r="AO7532"/>
      <c r="AP7532"/>
      <c r="AQ7532"/>
      <c r="AR7532"/>
      <c r="AS7532"/>
      <c r="AT7532"/>
      <c r="AU7532"/>
      <c r="AV7532"/>
      <c r="AW7532"/>
      <c r="AX7532"/>
      <c r="AY7532"/>
      <c r="AZ7532"/>
      <c r="BA7532"/>
      <c r="BB7532"/>
      <c r="BC7532"/>
      <c r="BD7532"/>
      <c r="BE7532"/>
      <c r="BF7532"/>
      <c r="BG7532"/>
      <c r="BH7532"/>
      <c r="BI7532"/>
      <c r="BJ7532"/>
      <c r="BK7532"/>
      <c r="BL7532"/>
      <c r="BM7532"/>
      <c r="BN7532"/>
      <c r="BO7532"/>
      <c r="BP7532"/>
      <c r="BQ7532"/>
      <c r="BR7532"/>
      <c r="BS7532"/>
      <c r="BT7532"/>
      <c r="BU7532"/>
      <c r="BV7532"/>
      <c r="BW7532"/>
      <c r="BX7532"/>
      <c r="BY7532"/>
      <c r="BZ7532"/>
      <c r="CA7532"/>
      <c r="CB7532"/>
      <c r="CC7532"/>
      <c r="CD7532"/>
      <c r="CE7532"/>
      <c r="CF7532"/>
      <c r="CG7532"/>
      <c r="CH7532"/>
      <c r="CI7532"/>
      <c r="CJ7532"/>
      <c r="CK7532"/>
      <c r="CL7532"/>
      <c r="CM7532"/>
      <c r="CN7532"/>
      <c r="CO7532"/>
      <c r="CP7532"/>
      <c r="CQ7532"/>
      <c r="CR7532"/>
      <c r="CS7532"/>
      <c r="CT7532"/>
      <c r="CU7532"/>
      <c r="CV7532"/>
    </row>
    <row r="7533" spans="10:100" x14ac:dyDescent="0.25">
      <c r="J7533"/>
      <c r="K7533"/>
      <c r="L7533"/>
      <c r="M7533"/>
      <c r="N7533"/>
      <c r="O7533"/>
      <c r="P7533"/>
      <c r="Q7533"/>
      <c r="R7533"/>
      <c r="S7533"/>
      <c r="T7533"/>
      <c r="U7533"/>
      <c r="V7533"/>
      <c r="W7533"/>
      <c r="X7533"/>
      <c r="Y7533"/>
      <c r="Z7533"/>
      <c r="AA7533"/>
      <c r="AB7533"/>
      <c r="AC7533"/>
      <c r="AD7533"/>
      <c r="AE7533"/>
      <c r="AF7533"/>
      <c r="AG7533"/>
      <c r="AH7533"/>
      <c r="AI7533"/>
      <c r="AJ7533"/>
      <c r="AK7533"/>
      <c r="AL7533"/>
      <c r="AM7533"/>
      <c r="AN7533"/>
      <c r="AO7533"/>
      <c r="AP7533"/>
      <c r="AQ7533"/>
      <c r="AR7533"/>
      <c r="AS7533"/>
      <c r="AT7533"/>
      <c r="AU7533"/>
      <c r="AV7533"/>
      <c r="AW7533"/>
      <c r="AX7533"/>
      <c r="AY7533"/>
      <c r="AZ7533"/>
      <c r="BA7533"/>
      <c r="BB7533"/>
      <c r="BC7533"/>
      <c r="BD7533"/>
      <c r="BE7533"/>
      <c r="BF7533"/>
      <c r="BG7533"/>
      <c r="BH7533"/>
      <c r="BI7533"/>
      <c r="BJ7533"/>
      <c r="BK7533"/>
      <c r="BL7533"/>
      <c r="BM7533"/>
      <c r="BN7533"/>
      <c r="BO7533"/>
      <c r="BP7533"/>
      <c r="BQ7533"/>
      <c r="BR7533"/>
      <c r="BS7533"/>
      <c r="BT7533"/>
      <c r="BU7533"/>
      <c r="BV7533"/>
      <c r="BW7533"/>
      <c r="BX7533"/>
      <c r="BY7533"/>
      <c r="BZ7533"/>
      <c r="CA7533"/>
      <c r="CB7533"/>
      <c r="CC7533"/>
      <c r="CD7533"/>
      <c r="CE7533"/>
      <c r="CF7533"/>
      <c r="CG7533"/>
      <c r="CH7533"/>
      <c r="CI7533"/>
      <c r="CJ7533"/>
      <c r="CK7533"/>
      <c r="CL7533"/>
      <c r="CM7533"/>
      <c r="CN7533"/>
      <c r="CO7533"/>
      <c r="CP7533"/>
      <c r="CQ7533"/>
      <c r="CR7533"/>
      <c r="CS7533"/>
      <c r="CT7533"/>
      <c r="CU7533"/>
      <c r="CV7533"/>
    </row>
    <row r="7534" spans="10:100" x14ac:dyDescent="0.25">
      <c r="J7534"/>
      <c r="K7534"/>
      <c r="L7534"/>
      <c r="M7534"/>
      <c r="N7534"/>
      <c r="O7534"/>
      <c r="P7534"/>
      <c r="Q7534"/>
      <c r="R7534"/>
      <c r="S7534"/>
      <c r="T7534"/>
      <c r="U7534"/>
      <c r="V7534"/>
      <c r="W7534"/>
      <c r="X7534"/>
      <c r="Y7534"/>
      <c r="Z7534"/>
      <c r="AA7534"/>
      <c r="AB7534"/>
      <c r="AC7534"/>
      <c r="AD7534"/>
      <c r="AE7534"/>
      <c r="AF7534"/>
      <c r="AG7534"/>
      <c r="AH7534"/>
      <c r="AI7534"/>
      <c r="AJ7534"/>
      <c r="AK7534"/>
      <c r="AL7534"/>
      <c r="AM7534"/>
      <c r="AN7534"/>
      <c r="AO7534"/>
      <c r="AP7534"/>
      <c r="AQ7534"/>
      <c r="AR7534"/>
      <c r="AS7534"/>
      <c r="AT7534"/>
      <c r="AU7534"/>
      <c r="AV7534"/>
      <c r="AW7534"/>
      <c r="AX7534"/>
      <c r="AY7534"/>
      <c r="AZ7534"/>
      <c r="BA7534"/>
      <c r="BB7534"/>
      <c r="BC7534"/>
      <c r="BD7534"/>
      <c r="BE7534"/>
      <c r="BF7534"/>
      <c r="BG7534"/>
      <c r="BH7534"/>
      <c r="BI7534"/>
      <c r="BJ7534"/>
      <c r="BK7534"/>
      <c r="BL7534"/>
      <c r="BM7534"/>
      <c r="BN7534"/>
      <c r="BO7534"/>
      <c r="BP7534"/>
      <c r="BQ7534"/>
      <c r="BR7534"/>
      <c r="BS7534"/>
      <c r="BT7534"/>
      <c r="BU7534"/>
      <c r="BV7534"/>
      <c r="BW7534"/>
      <c r="BX7534"/>
      <c r="BY7534"/>
      <c r="BZ7534"/>
      <c r="CA7534"/>
      <c r="CB7534"/>
      <c r="CC7534"/>
      <c r="CD7534"/>
      <c r="CE7534"/>
      <c r="CF7534"/>
      <c r="CG7534"/>
      <c r="CH7534"/>
      <c r="CI7534"/>
      <c r="CJ7534"/>
      <c r="CK7534"/>
      <c r="CL7534"/>
      <c r="CM7534"/>
      <c r="CN7534"/>
      <c r="CO7534"/>
      <c r="CP7534"/>
      <c r="CQ7534"/>
      <c r="CR7534"/>
      <c r="CS7534"/>
      <c r="CT7534"/>
      <c r="CU7534"/>
      <c r="CV7534"/>
    </row>
    <row r="7535" spans="10:100" x14ac:dyDescent="0.25">
      <c r="J7535"/>
      <c r="K7535"/>
      <c r="L7535"/>
      <c r="M7535"/>
      <c r="N7535"/>
      <c r="O7535"/>
      <c r="P7535"/>
      <c r="Q7535"/>
      <c r="R7535"/>
      <c r="S7535"/>
      <c r="T7535"/>
      <c r="U7535"/>
      <c r="V7535"/>
      <c r="W7535"/>
      <c r="X7535"/>
      <c r="Y7535"/>
      <c r="Z7535"/>
      <c r="AA7535"/>
      <c r="AB7535"/>
      <c r="AC7535"/>
      <c r="AD7535"/>
      <c r="AE7535"/>
      <c r="AF7535"/>
      <c r="AG7535"/>
      <c r="AH7535"/>
      <c r="AI7535"/>
      <c r="AJ7535"/>
      <c r="AK7535"/>
      <c r="AL7535"/>
      <c r="AM7535"/>
      <c r="AN7535"/>
      <c r="AO7535"/>
      <c r="AP7535"/>
      <c r="AQ7535"/>
      <c r="AR7535"/>
      <c r="AS7535"/>
      <c r="AT7535"/>
      <c r="AU7535"/>
      <c r="AV7535"/>
      <c r="AW7535"/>
      <c r="AX7535"/>
      <c r="AY7535"/>
      <c r="AZ7535"/>
      <c r="BA7535"/>
      <c r="BB7535"/>
      <c r="BC7535"/>
      <c r="BD7535"/>
      <c r="BE7535"/>
      <c r="BF7535"/>
      <c r="BG7535"/>
      <c r="BH7535"/>
      <c r="BI7535"/>
      <c r="BJ7535"/>
      <c r="BK7535"/>
      <c r="BL7535"/>
      <c r="BM7535"/>
      <c r="BN7535"/>
      <c r="BO7535"/>
      <c r="BP7535"/>
      <c r="BQ7535"/>
      <c r="BR7535"/>
      <c r="BS7535"/>
      <c r="BT7535"/>
      <c r="BU7535"/>
      <c r="BV7535"/>
      <c r="BW7535"/>
      <c r="BX7535"/>
      <c r="BY7535"/>
      <c r="BZ7535"/>
      <c r="CA7535"/>
      <c r="CB7535"/>
      <c r="CC7535"/>
      <c r="CD7535"/>
      <c r="CE7535"/>
      <c r="CF7535"/>
      <c r="CG7535"/>
      <c r="CH7535"/>
      <c r="CI7535"/>
      <c r="CJ7535"/>
      <c r="CK7535"/>
      <c r="CL7535"/>
      <c r="CM7535"/>
      <c r="CN7535"/>
      <c r="CO7535"/>
      <c r="CP7535"/>
      <c r="CQ7535"/>
      <c r="CR7535"/>
      <c r="CS7535"/>
      <c r="CT7535"/>
      <c r="CU7535"/>
      <c r="CV7535"/>
    </row>
    <row r="7536" spans="10:100" x14ac:dyDescent="0.25">
      <c r="J7536"/>
      <c r="K7536"/>
      <c r="L7536"/>
      <c r="M7536"/>
      <c r="N7536"/>
      <c r="O7536"/>
      <c r="P7536"/>
      <c r="Q7536"/>
      <c r="R7536"/>
      <c r="S7536"/>
      <c r="T7536"/>
      <c r="U7536"/>
      <c r="V7536"/>
      <c r="W7536"/>
      <c r="X7536"/>
      <c r="Y7536"/>
      <c r="Z7536"/>
      <c r="AA7536"/>
      <c r="AB7536"/>
      <c r="AC7536"/>
      <c r="AD7536"/>
      <c r="AE7536"/>
      <c r="AF7536"/>
      <c r="AG7536"/>
      <c r="AH7536"/>
      <c r="AI7536"/>
      <c r="AJ7536"/>
      <c r="AK7536"/>
      <c r="AL7536"/>
      <c r="AM7536"/>
      <c r="AN7536"/>
      <c r="AO7536"/>
      <c r="AP7536"/>
      <c r="AQ7536"/>
      <c r="AR7536"/>
      <c r="AS7536"/>
      <c r="AT7536"/>
      <c r="AU7536"/>
      <c r="AV7536"/>
      <c r="AW7536"/>
      <c r="AX7536"/>
      <c r="AY7536"/>
      <c r="AZ7536"/>
      <c r="BA7536"/>
      <c r="BB7536"/>
      <c r="BC7536"/>
      <c r="BD7536"/>
      <c r="BE7536"/>
      <c r="BF7536"/>
      <c r="BG7536"/>
      <c r="BH7536"/>
      <c r="BI7536"/>
      <c r="BJ7536"/>
      <c r="BK7536"/>
      <c r="BL7536"/>
      <c r="BM7536"/>
      <c r="BN7536"/>
      <c r="BO7536"/>
      <c r="BP7536"/>
      <c r="BQ7536"/>
      <c r="BR7536"/>
      <c r="BS7536"/>
      <c r="BT7536"/>
      <c r="BU7536"/>
      <c r="BV7536"/>
      <c r="BW7536"/>
      <c r="BX7536"/>
      <c r="BY7536"/>
      <c r="BZ7536"/>
      <c r="CA7536"/>
      <c r="CB7536"/>
      <c r="CC7536"/>
      <c r="CD7536"/>
      <c r="CE7536"/>
      <c r="CF7536"/>
      <c r="CG7536"/>
      <c r="CH7536"/>
      <c r="CI7536"/>
      <c r="CJ7536"/>
      <c r="CK7536"/>
      <c r="CL7536"/>
      <c r="CM7536"/>
      <c r="CN7536"/>
      <c r="CO7536"/>
      <c r="CP7536"/>
      <c r="CQ7536"/>
      <c r="CR7536"/>
      <c r="CS7536"/>
      <c r="CT7536"/>
      <c r="CU7536"/>
      <c r="CV7536"/>
    </row>
    <row r="7537" spans="10:100" x14ac:dyDescent="0.25">
      <c r="J7537"/>
      <c r="K7537"/>
      <c r="L7537"/>
      <c r="M7537"/>
      <c r="N7537"/>
      <c r="O7537"/>
      <c r="P7537"/>
      <c r="Q7537"/>
      <c r="R7537"/>
      <c r="S7537"/>
      <c r="T7537"/>
      <c r="U7537"/>
      <c r="V7537"/>
      <c r="W7537"/>
      <c r="X7537"/>
      <c r="Y7537"/>
      <c r="Z7537"/>
      <c r="AA7537"/>
      <c r="AB7537"/>
      <c r="AC7537"/>
      <c r="AD7537"/>
      <c r="AE7537"/>
      <c r="AF7537"/>
      <c r="AG7537"/>
      <c r="AH7537"/>
      <c r="AI7537"/>
      <c r="AJ7537"/>
      <c r="AK7537"/>
      <c r="AL7537"/>
      <c r="AM7537"/>
      <c r="AN7537"/>
      <c r="AO7537"/>
      <c r="AP7537"/>
      <c r="AQ7537"/>
      <c r="AR7537"/>
      <c r="AS7537"/>
      <c r="AT7537"/>
      <c r="AU7537"/>
      <c r="AV7537"/>
      <c r="AW7537"/>
      <c r="AX7537"/>
      <c r="AY7537"/>
      <c r="AZ7537"/>
      <c r="BA7537"/>
      <c r="BB7537"/>
      <c r="BC7537"/>
      <c r="BD7537"/>
      <c r="BE7537"/>
      <c r="BF7537"/>
      <c r="BG7537"/>
      <c r="BH7537"/>
      <c r="BI7537"/>
      <c r="BJ7537"/>
      <c r="BK7537"/>
      <c r="BL7537"/>
      <c r="BM7537"/>
      <c r="BN7537"/>
      <c r="BO7537"/>
      <c r="BP7537"/>
      <c r="BQ7537"/>
      <c r="BR7537"/>
      <c r="BS7537"/>
      <c r="BT7537"/>
      <c r="BU7537"/>
      <c r="BV7537"/>
      <c r="BW7537"/>
      <c r="BX7537"/>
      <c r="BY7537"/>
      <c r="BZ7537"/>
      <c r="CA7537"/>
      <c r="CB7537"/>
      <c r="CC7537"/>
      <c r="CD7537"/>
      <c r="CE7537"/>
      <c r="CF7537"/>
      <c r="CG7537"/>
      <c r="CH7537"/>
      <c r="CI7537"/>
      <c r="CJ7537"/>
      <c r="CK7537"/>
      <c r="CL7537"/>
      <c r="CM7537"/>
      <c r="CN7537"/>
      <c r="CO7537"/>
      <c r="CP7537"/>
      <c r="CQ7537"/>
      <c r="CR7537"/>
      <c r="CS7537"/>
      <c r="CT7537"/>
      <c r="CU7537"/>
      <c r="CV7537"/>
    </row>
    <row r="7538" spans="10:100" x14ac:dyDescent="0.25">
      <c r="J7538"/>
      <c r="K7538"/>
      <c r="L7538"/>
      <c r="M7538"/>
      <c r="N7538"/>
      <c r="O7538"/>
      <c r="P7538"/>
      <c r="Q7538"/>
      <c r="R7538"/>
      <c r="S7538"/>
      <c r="T7538"/>
      <c r="U7538"/>
      <c r="V7538"/>
      <c r="W7538"/>
      <c r="X7538"/>
      <c r="Y7538"/>
      <c r="Z7538"/>
      <c r="AA7538"/>
      <c r="AB7538"/>
      <c r="AC7538"/>
      <c r="AD7538"/>
      <c r="AE7538"/>
      <c r="AF7538"/>
      <c r="AG7538"/>
      <c r="AH7538"/>
      <c r="AI7538"/>
      <c r="AJ7538"/>
      <c r="AK7538"/>
      <c r="AL7538"/>
      <c r="AM7538"/>
      <c r="AN7538"/>
      <c r="AO7538"/>
      <c r="AP7538"/>
      <c r="AQ7538"/>
      <c r="AR7538"/>
      <c r="AS7538"/>
      <c r="AT7538"/>
      <c r="AU7538"/>
      <c r="AV7538"/>
      <c r="AW7538"/>
      <c r="AX7538"/>
      <c r="AY7538"/>
      <c r="AZ7538"/>
      <c r="BA7538"/>
      <c r="BB7538"/>
      <c r="BC7538"/>
      <c r="BD7538"/>
      <c r="BE7538"/>
      <c r="BF7538"/>
      <c r="BG7538"/>
      <c r="BH7538"/>
      <c r="BI7538"/>
      <c r="BJ7538"/>
      <c r="BK7538"/>
      <c r="BL7538"/>
      <c r="BM7538"/>
      <c r="BN7538"/>
      <c r="BO7538"/>
      <c r="BP7538"/>
      <c r="BQ7538"/>
      <c r="BR7538"/>
      <c r="BS7538"/>
      <c r="BT7538"/>
      <c r="BU7538"/>
      <c r="BV7538"/>
      <c r="BW7538"/>
      <c r="BX7538"/>
      <c r="BY7538"/>
      <c r="BZ7538"/>
      <c r="CA7538"/>
      <c r="CB7538"/>
      <c r="CC7538"/>
      <c r="CD7538"/>
      <c r="CE7538"/>
      <c r="CF7538"/>
      <c r="CG7538"/>
      <c r="CH7538"/>
      <c r="CI7538"/>
      <c r="CJ7538"/>
      <c r="CK7538"/>
      <c r="CL7538"/>
      <c r="CM7538"/>
      <c r="CN7538"/>
      <c r="CO7538"/>
      <c r="CP7538"/>
      <c r="CQ7538"/>
      <c r="CR7538"/>
      <c r="CS7538"/>
      <c r="CT7538"/>
      <c r="CU7538"/>
      <c r="CV7538"/>
    </row>
    <row r="7539" spans="10:100" x14ac:dyDescent="0.25">
      <c r="J7539"/>
      <c r="K7539"/>
      <c r="L7539"/>
      <c r="M7539"/>
      <c r="N7539"/>
      <c r="O7539"/>
      <c r="P7539"/>
      <c r="Q7539"/>
      <c r="R7539"/>
      <c r="S7539"/>
      <c r="T7539"/>
      <c r="U7539"/>
      <c r="V7539"/>
      <c r="W7539"/>
      <c r="X7539"/>
      <c r="Y7539"/>
      <c r="Z7539"/>
      <c r="AA7539"/>
      <c r="AB7539"/>
      <c r="AC7539"/>
      <c r="AD7539"/>
      <c r="AE7539"/>
      <c r="AF7539"/>
      <c r="AG7539"/>
      <c r="AH7539"/>
      <c r="AI7539"/>
      <c r="AJ7539"/>
      <c r="AK7539"/>
      <c r="AL7539"/>
      <c r="AM7539"/>
      <c r="AN7539"/>
      <c r="AO7539"/>
      <c r="AP7539"/>
      <c r="AQ7539"/>
      <c r="AR7539"/>
      <c r="AS7539"/>
      <c r="AT7539"/>
      <c r="AU7539"/>
      <c r="AV7539"/>
      <c r="AW7539"/>
      <c r="AX7539"/>
      <c r="AY7539"/>
      <c r="AZ7539"/>
      <c r="BA7539"/>
      <c r="BB7539"/>
      <c r="BC7539"/>
      <c r="BD7539"/>
      <c r="BE7539"/>
      <c r="BF7539"/>
      <c r="BG7539"/>
      <c r="BH7539"/>
      <c r="BI7539"/>
      <c r="BJ7539"/>
      <c r="BK7539"/>
      <c r="BL7539"/>
      <c r="BM7539"/>
      <c r="BN7539"/>
      <c r="BO7539"/>
      <c r="BP7539"/>
      <c r="BQ7539"/>
      <c r="BR7539"/>
      <c r="BS7539"/>
      <c r="BT7539"/>
      <c r="BU7539"/>
      <c r="BV7539"/>
      <c r="BW7539"/>
      <c r="BX7539"/>
      <c r="BY7539"/>
      <c r="BZ7539"/>
      <c r="CA7539"/>
      <c r="CB7539"/>
      <c r="CC7539"/>
      <c r="CD7539"/>
      <c r="CE7539"/>
      <c r="CF7539"/>
      <c r="CG7539"/>
      <c r="CH7539"/>
      <c r="CI7539"/>
      <c r="CJ7539"/>
      <c r="CK7539"/>
      <c r="CL7539"/>
      <c r="CM7539"/>
      <c r="CN7539"/>
      <c r="CO7539"/>
      <c r="CP7539"/>
      <c r="CQ7539"/>
      <c r="CR7539"/>
      <c r="CS7539"/>
      <c r="CT7539"/>
      <c r="CU7539"/>
      <c r="CV7539"/>
    </row>
    <row r="7540" spans="10:100" x14ac:dyDescent="0.25">
      <c r="J7540"/>
      <c r="K7540"/>
      <c r="L7540"/>
      <c r="M7540"/>
      <c r="N7540"/>
      <c r="O7540"/>
      <c r="P7540"/>
      <c r="Q7540"/>
      <c r="R7540"/>
      <c r="S7540"/>
      <c r="T7540"/>
      <c r="U7540"/>
      <c r="V7540"/>
      <c r="W7540"/>
      <c r="X7540"/>
      <c r="Y7540"/>
      <c r="Z7540"/>
      <c r="AA7540"/>
      <c r="AB7540"/>
      <c r="AC7540"/>
      <c r="AD7540"/>
      <c r="AE7540"/>
      <c r="AF7540"/>
      <c r="AG7540"/>
      <c r="AH7540"/>
      <c r="AI7540"/>
      <c r="AJ7540"/>
      <c r="AK7540"/>
      <c r="AL7540"/>
      <c r="AM7540"/>
      <c r="AN7540"/>
      <c r="AO7540"/>
      <c r="AP7540"/>
      <c r="AQ7540"/>
      <c r="AR7540"/>
      <c r="AS7540"/>
      <c r="AT7540"/>
      <c r="AU7540"/>
      <c r="AV7540"/>
      <c r="AW7540"/>
      <c r="AX7540"/>
      <c r="AY7540"/>
      <c r="AZ7540"/>
      <c r="BA7540"/>
      <c r="BB7540"/>
      <c r="BC7540"/>
      <c r="BD7540"/>
      <c r="BE7540"/>
      <c r="BF7540"/>
      <c r="BG7540"/>
      <c r="BH7540"/>
      <c r="BI7540"/>
      <c r="BJ7540"/>
      <c r="BK7540"/>
      <c r="BL7540"/>
      <c r="BM7540"/>
      <c r="BN7540"/>
      <c r="BO7540"/>
      <c r="BP7540"/>
      <c r="BQ7540"/>
      <c r="BR7540"/>
      <c r="BS7540"/>
      <c r="BT7540"/>
      <c r="BU7540"/>
      <c r="BV7540"/>
      <c r="BW7540"/>
      <c r="BX7540"/>
      <c r="BY7540"/>
      <c r="BZ7540"/>
      <c r="CA7540"/>
      <c r="CB7540"/>
      <c r="CC7540"/>
      <c r="CD7540"/>
      <c r="CE7540"/>
      <c r="CF7540"/>
      <c r="CG7540"/>
      <c r="CH7540"/>
      <c r="CI7540"/>
      <c r="CJ7540"/>
      <c r="CK7540"/>
      <c r="CL7540"/>
      <c r="CM7540"/>
      <c r="CN7540"/>
      <c r="CO7540"/>
      <c r="CP7540"/>
      <c r="CQ7540"/>
      <c r="CR7540"/>
      <c r="CS7540"/>
      <c r="CT7540"/>
      <c r="CU7540"/>
      <c r="CV7540"/>
    </row>
    <row r="7541" spans="10:100" x14ac:dyDescent="0.25">
      <c r="J7541"/>
      <c r="K7541"/>
      <c r="L7541"/>
      <c r="M7541"/>
      <c r="N7541"/>
      <c r="O7541"/>
      <c r="P7541"/>
      <c r="Q7541"/>
      <c r="R7541"/>
      <c r="S7541"/>
      <c r="T7541"/>
      <c r="U7541"/>
      <c r="V7541"/>
      <c r="W7541"/>
      <c r="X7541"/>
      <c r="Y7541"/>
      <c r="Z7541"/>
      <c r="AA7541"/>
      <c r="AB7541"/>
      <c r="AC7541"/>
      <c r="AD7541"/>
      <c r="AE7541"/>
      <c r="AF7541"/>
      <c r="AG7541"/>
      <c r="AH7541"/>
      <c r="AI7541"/>
      <c r="AJ7541"/>
      <c r="AK7541"/>
      <c r="AL7541"/>
      <c r="AM7541"/>
      <c r="AN7541"/>
      <c r="AO7541"/>
      <c r="AP7541"/>
      <c r="AQ7541"/>
      <c r="AR7541"/>
      <c r="AS7541"/>
      <c r="AT7541"/>
      <c r="AU7541"/>
      <c r="AV7541"/>
      <c r="AW7541"/>
      <c r="AX7541"/>
      <c r="AY7541"/>
      <c r="AZ7541"/>
      <c r="BA7541"/>
      <c r="BB7541"/>
      <c r="BC7541"/>
      <c r="BD7541"/>
      <c r="BE7541"/>
      <c r="BF7541"/>
      <c r="BG7541"/>
      <c r="BH7541"/>
      <c r="BI7541"/>
      <c r="BJ7541"/>
      <c r="BK7541"/>
      <c r="BL7541"/>
      <c r="BM7541"/>
      <c r="BN7541"/>
      <c r="BO7541"/>
      <c r="BP7541"/>
      <c r="BQ7541"/>
      <c r="BR7541"/>
      <c r="BS7541"/>
      <c r="BT7541"/>
      <c r="BU7541"/>
      <c r="BV7541"/>
      <c r="BW7541"/>
      <c r="BX7541"/>
      <c r="BY7541"/>
      <c r="BZ7541"/>
      <c r="CA7541"/>
      <c r="CB7541"/>
      <c r="CC7541"/>
      <c r="CD7541"/>
      <c r="CE7541"/>
      <c r="CF7541"/>
      <c r="CG7541"/>
      <c r="CH7541"/>
      <c r="CI7541"/>
      <c r="CJ7541"/>
      <c r="CK7541"/>
      <c r="CL7541"/>
      <c r="CM7541"/>
      <c r="CN7541"/>
      <c r="CO7541"/>
      <c r="CP7541"/>
      <c r="CQ7541"/>
      <c r="CR7541"/>
      <c r="CS7541"/>
      <c r="CT7541"/>
      <c r="CU7541"/>
      <c r="CV7541"/>
    </row>
    <row r="7542" spans="10:100" x14ac:dyDescent="0.25">
      <c r="J7542"/>
      <c r="K7542"/>
      <c r="L7542"/>
      <c r="M7542"/>
      <c r="N7542"/>
      <c r="O7542"/>
      <c r="P7542"/>
      <c r="Q7542"/>
      <c r="R7542"/>
      <c r="S7542"/>
      <c r="T7542"/>
      <c r="U7542"/>
      <c r="V7542"/>
      <c r="W7542"/>
      <c r="X7542"/>
      <c r="Y7542"/>
      <c r="Z7542"/>
      <c r="AA7542"/>
      <c r="AB7542"/>
      <c r="AC7542"/>
      <c r="AD7542"/>
      <c r="AE7542"/>
      <c r="AF7542"/>
      <c r="AG7542"/>
      <c r="AH7542"/>
      <c r="AI7542"/>
      <c r="AJ7542"/>
      <c r="AK7542"/>
      <c r="AL7542"/>
      <c r="AM7542"/>
      <c r="AN7542"/>
      <c r="AO7542"/>
      <c r="AP7542"/>
      <c r="AQ7542"/>
      <c r="AR7542"/>
      <c r="AS7542"/>
      <c r="AT7542"/>
      <c r="AU7542"/>
      <c r="AV7542"/>
      <c r="AW7542"/>
      <c r="AX7542"/>
      <c r="AY7542"/>
      <c r="AZ7542"/>
      <c r="BA7542"/>
      <c r="BB7542"/>
      <c r="BC7542"/>
      <c r="BD7542"/>
      <c r="BE7542"/>
      <c r="BF7542"/>
      <c r="BG7542"/>
      <c r="BH7542"/>
      <c r="BI7542"/>
      <c r="BJ7542"/>
      <c r="BK7542"/>
      <c r="BL7542"/>
      <c r="BM7542"/>
      <c r="BN7542"/>
      <c r="BO7542"/>
      <c r="BP7542"/>
      <c r="BQ7542"/>
      <c r="BR7542"/>
      <c r="BS7542"/>
      <c r="BT7542"/>
      <c r="BU7542"/>
      <c r="BV7542"/>
      <c r="BW7542"/>
      <c r="BX7542"/>
      <c r="BY7542"/>
      <c r="BZ7542"/>
      <c r="CA7542"/>
      <c r="CB7542"/>
      <c r="CC7542"/>
      <c r="CD7542"/>
      <c r="CE7542"/>
      <c r="CF7542"/>
      <c r="CG7542"/>
      <c r="CH7542"/>
      <c r="CI7542"/>
      <c r="CJ7542"/>
      <c r="CK7542"/>
      <c r="CL7542"/>
      <c r="CM7542"/>
      <c r="CN7542"/>
      <c r="CO7542"/>
      <c r="CP7542"/>
      <c r="CQ7542"/>
      <c r="CR7542"/>
      <c r="CS7542"/>
      <c r="CT7542"/>
      <c r="CU7542"/>
      <c r="CV7542"/>
    </row>
    <row r="7543" spans="10:100" x14ac:dyDescent="0.25">
      <c r="J7543"/>
      <c r="K7543"/>
      <c r="L7543"/>
      <c r="M7543"/>
      <c r="N7543"/>
      <c r="O7543"/>
      <c r="P7543"/>
      <c r="Q7543"/>
      <c r="R7543"/>
      <c r="S7543"/>
      <c r="T7543"/>
      <c r="U7543"/>
      <c r="V7543"/>
      <c r="W7543"/>
      <c r="X7543"/>
      <c r="Y7543"/>
      <c r="Z7543"/>
      <c r="AA7543"/>
      <c r="AB7543"/>
      <c r="AC7543"/>
      <c r="AD7543"/>
      <c r="AE7543"/>
      <c r="AF7543"/>
      <c r="AG7543"/>
      <c r="AH7543"/>
      <c r="AI7543"/>
      <c r="AJ7543"/>
      <c r="AK7543"/>
      <c r="AL7543"/>
      <c r="AM7543"/>
      <c r="AN7543"/>
      <c r="AO7543"/>
      <c r="AP7543"/>
      <c r="AQ7543"/>
      <c r="AR7543"/>
      <c r="AS7543"/>
      <c r="AT7543"/>
      <c r="AU7543"/>
      <c r="AV7543"/>
      <c r="AW7543"/>
      <c r="AX7543"/>
      <c r="AY7543"/>
      <c r="AZ7543"/>
      <c r="BA7543"/>
      <c r="BB7543"/>
      <c r="BC7543"/>
      <c r="BD7543"/>
      <c r="BE7543"/>
      <c r="BF7543"/>
      <c r="BG7543"/>
      <c r="BH7543"/>
      <c r="BI7543"/>
      <c r="BJ7543"/>
      <c r="BK7543"/>
      <c r="BL7543"/>
      <c r="BM7543"/>
      <c r="BN7543"/>
      <c r="BO7543"/>
      <c r="BP7543"/>
      <c r="BQ7543"/>
      <c r="BR7543"/>
      <c r="BS7543"/>
      <c r="BT7543"/>
      <c r="BU7543"/>
      <c r="BV7543"/>
      <c r="BW7543"/>
      <c r="BX7543"/>
      <c r="BY7543"/>
      <c r="BZ7543"/>
      <c r="CA7543"/>
      <c r="CB7543"/>
      <c r="CC7543"/>
      <c r="CD7543"/>
      <c r="CE7543"/>
      <c r="CF7543"/>
      <c r="CG7543"/>
      <c r="CH7543"/>
      <c r="CI7543"/>
      <c r="CJ7543"/>
      <c r="CK7543"/>
      <c r="CL7543"/>
      <c r="CM7543"/>
      <c r="CN7543"/>
      <c r="CO7543"/>
      <c r="CP7543"/>
      <c r="CQ7543"/>
      <c r="CR7543"/>
      <c r="CS7543"/>
      <c r="CT7543"/>
      <c r="CU7543"/>
      <c r="CV7543"/>
    </row>
    <row r="7544" spans="10:100" x14ac:dyDescent="0.25">
      <c r="J7544"/>
      <c r="K7544"/>
      <c r="L7544"/>
      <c r="M7544"/>
      <c r="N7544"/>
      <c r="O7544"/>
      <c r="P7544"/>
      <c r="Q7544"/>
      <c r="R7544"/>
      <c r="S7544"/>
      <c r="T7544"/>
      <c r="U7544"/>
      <c r="V7544"/>
      <c r="W7544"/>
      <c r="X7544"/>
      <c r="Y7544"/>
      <c r="Z7544"/>
      <c r="AA7544"/>
      <c r="AB7544"/>
      <c r="AC7544"/>
      <c r="AD7544"/>
      <c r="AE7544"/>
      <c r="AF7544"/>
      <c r="AG7544"/>
      <c r="AH7544"/>
      <c r="AI7544"/>
      <c r="AJ7544"/>
      <c r="AK7544"/>
      <c r="AL7544"/>
      <c r="AM7544"/>
      <c r="AN7544"/>
      <c r="AO7544"/>
      <c r="AP7544"/>
      <c r="AQ7544"/>
      <c r="AR7544"/>
      <c r="AS7544"/>
      <c r="AT7544"/>
      <c r="AU7544"/>
      <c r="AV7544"/>
      <c r="AW7544"/>
      <c r="AX7544"/>
      <c r="AY7544"/>
      <c r="AZ7544"/>
      <c r="BA7544"/>
      <c r="BB7544"/>
      <c r="BC7544"/>
      <c r="BD7544"/>
      <c r="BE7544"/>
      <c r="BF7544"/>
      <c r="BG7544"/>
      <c r="BH7544"/>
      <c r="BI7544"/>
      <c r="BJ7544"/>
      <c r="BK7544"/>
      <c r="BL7544"/>
      <c r="BM7544"/>
      <c r="BN7544"/>
      <c r="BO7544"/>
      <c r="BP7544"/>
      <c r="BQ7544"/>
      <c r="BR7544"/>
      <c r="BS7544"/>
      <c r="BT7544"/>
      <c r="BU7544"/>
      <c r="BV7544"/>
      <c r="BW7544"/>
      <c r="BX7544"/>
      <c r="BY7544"/>
      <c r="BZ7544"/>
      <c r="CA7544"/>
      <c r="CB7544"/>
      <c r="CC7544"/>
      <c r="CD7544"/>
      <c r="CE7544"/>
      <c r="CF7544"/>
      <c r="CG7544"/>
      <c r="CH7544"/>
      <c r="CI7544"/>
      <c r="CJ7544"/>
      <c r="CK7544"/>
      <c r="CL7544"/>
      <c r="CM7544"/>
      <c r="CN7544"/>
      <c r="CO7544"/>
      <c r="CP7544"/>
      <c r="CQ7544"/>
      <c r="CR7544"/>
      <c r="CS7544"/>
      <c r="CT7544"/>
      <c r="CU7544"/>
      <c r="CV7544"/>
    </row>
    <row r="7545" spans="10:100" x14ac:dyDescent="0.25">
      <c r="J7545"/>
      <c r="K7545"/>
      <c r="L7545"/>
      <c r="M7545"/>
      <c r="N7545"/>
      <c r="O7545"/>
      <c r="P7545"/>
      <c r="Q7545"/>
      <c r="R7545"/>
      <c r="S7545"/>
      <c r="T7545"/>
      <c r="U7545"/>
      <c r="V7545"/>
      <c r="W7545"/>
      <c r="X7545"/>
      <c r="Y7545"/>
      <c r="Z7545"/>
      <c r="AA7545"/>
      <c r="AB7545"/>
      <c r="AC7545"/>
      <c r="AD7545"/>
      <c r="AE7545"/>
      <c r="AF7545"/>
      <c r="AG7545"/>
      <c r="AH7545"/>
      <c r="AI7545"/>
      <c r="AJ7545"/>
      <c r="AK7545"/>
      <c r="AL7545"/>
      <c r="AM7545"/>
      <c r="AN7545"/>
      <c r="AO7545"/>
      <c r="AP7545"/>
      <c r="AQ7545"/>
      <c r="AR7545"/>
      <c r="AS7545"/>
      <c r="AT7545"/>
      <c r="AU7545"/>
      <c r="AV7545"/>
      <c r="AW7545"/>
      <c r="AX7545"/>
      <c r="AY7545"/>
      <c r="AZ7545"/>
      <c r="BA7545"/>
      <c r="BB7545"/>
      <c r="BC7545"/>
      <c r="BD7545"/>
      <c r="BE7545"/>
      <c r="BF7545"/>
      <c r="BG7545"/>
      <c r="BH7545"/>
      <c r="BI7545"/>
      <c r="BJ7545"/>
      <c r="BK7545"/>
      <c r="BL7545"/>
      <c r="BM7545"/>
      <c r="BN7545"/>
      <c r="BO7545"/>
      <c r="BP7545"/>
      <c r="BQ7545"/>
      <c r="BR7545"/>
      <c r="BS7545"/>
      <c r="BT7545"/>
      <c r="BU7545"/>
      <c r="BV7545"/>
      <c r="BW7545"/>
      <c r="BX7545"/>
      <c r="BY7545"/>
      <c r="BZ7545"/>
      <c r="CA7545"/>
      <c r="CB7545"/>
      <c r="CC7545"/>
      <c r="CD7545"/>
      <c r="CE7545"/>
      <c r="CF7545"/>
      <c r="CG7545"/>
      <c r="CH7545"/>
      <c r="CI7545"/>
      <c r="CJ7545"/>
      <c r="CK7545"/>
      <c r="CL7545"/>
      <c r="CM7545"/>
      <c r="CN7545"/>
      <c r="CO7545"/>
      <c r="CP7545"/>
      <c r="CQ7545"/>
      <c r="CR7545"/>
      <c r="CS7545"/>
      <c r="CT7545"/>
      <c r="CU7545"/>
      <c r="CV7545"/>
    </row>
    <row r="7546" spans="10:100" x14ac:dyDescent="0.25">
      <c r="J7546"/>
      <c r="K7546"/>
      <c r="L7546"/>
      <c r="M7546"/>
      <c r="N7546"/>
      <c r="O7546"/>
      <c r="P7546"/>
      <c r="Q7546"/>
      <c r="R7546"/>
      <c r="S7546"/>
      <c r="T7546"/>
      <c r="U7546"/>
      <c r="V7546"/>
      <c r="W7546"/>
      <c r="X7546"/>
      <c r="Y7546"/>
      <c r="Z7546"/>
      <c r="AA7546"/>
      <c r="AB7546"/>
      <c r="AC7546"/>
      <c r="AD7546"/>
      <c r="AE7546"/>
      <c r="AF7546"/>
      <c r="AG7546"/>
      <c r="AH7546"/>
      <c r="AI7546"/>
      <c r="AJ7546"/>
      <c r="AK7546"/>
      <c r="AL7546"/>
      <c r="AM7546"/>
      <c r="AN7546"/>
      <c r="AO7546"/>
      <c r="AP7546"/>
      <c r="AQ7546"/>
      <c r="AR7546"/>
      <c r="AS7546"/>
      <c r="AT7546"/>
      <c r="AU7546"/>
      <c r="AV7546"/>
      <c r="AW7546"/>
      <c r="AX7546"/>
      <c r="AY7546"/>
      <c r="AZ7546"/>
      <c r="BA7546"/>
      <c r="BB7546"/>
      <c r="BC7546"/>
      <c r="BD7546"/>
      <c r="BE7546"/>
      <c r="BF7546"/>
      <c r="BG7546"/>
      <c r="BH7546"/>
      <c r="BI7546"/>
      <c r="BJ7546"/>
      <c r="BK7546"/>
      <c r="BL7546"/>
      <c r="BM7546"/>
      <c r="BN7546"/>
      <c r="BO7546"/>
      <c r="BP7546"/>
      <c r="BQ7546"/>
      <c r="BR7546"/>
      <c r="BS7546"/>
      <c r="BT7546"/>
      <c r="BU7546"/>
      <c r="BV7546"/>
      <c r="BW7546"/>
      <c r="BX7546"/>
      <c r="BY7546"/>
      <c r="BZ7546"/>
      <c r="CA7546"/>
      <c r="CB7546"/>
      <c r="CC7546"/>
      <c r="CD7546"/>
      <c r="CE7546"/>
      <c r="CF7546"/>
      <c r="CG7546"/>
      <c r="CH7546"/>
      <c r="CI7546"/>
      <c r="CJ7546"/>
      <c r="CK7546"/>
      <c r="CL7546"/>
      <c r="CM7546"/>
      <c r="CN7546"/>
      <c r="CO7546"/>
      <c r="CP7546"/>
      <c r="CQ7546"/>
      <c r="CR7546"/>
      <c r="CS7546"/>
      <c r="CT7546"/>
      <c r="CU7546"/>
      <c r="CV7546"/>
    </row>
    <row r="7547" spans="10:100" x14ac:dyDescent="0.25">
      <c r="J7547"/>
      <c r="K7547"/>
      <c r="L7547"/>
      <c r="M7547"/>
      <c r="N7547"/>
      <c r="O7547"/>
      <c r="P7547"/>
      <c r="Q7547"/>
      <c r="R7547"/>
      <c r="S7547"/>
      <c r="T7547"/>
      <c r="U7547"/>
      <c r="V7547"/>
      <c r="W7547"/>
      <c r="X7547"/>
      <c r="Y7547"/>
      <c r="Z7547"/>
      <c r="AA7547"/>
      <c r="AB7547"/>
      <c r="AC7547"/>
      <c r="AD7547"/>
      <c r="AE7547"/>
      <c r="AF7547"/>
      <c r="AG7547"/>
      <c r="AH7547"/>
      <c r="AI7547"/>
      <c r="AJ7547"/>
      <c r="AK7547"/>
      <c r="AL7547"/>
      <c r="AM7547"/>
      <c r="AN7547"/>
      <c r="AO7547"/>
      <c r="AP7547"/>
      <c r="AQ7547"/>
      <c r="AR7547"/>
      <c r="AS7547"/>
      <c r="AT7547"/>
      <c r="AU7547"/>
      <c r="AV7547"/>
      <c r="AW7547"/>
      <c r="AX7547"/>
      <c r="AY7547"/>
      <c r="AZ7547"/>
      <c r="BA7547"/>
      <c r="BB7547"/>
      <c r="BC7547"/>
      <c r="BD7547"/>
      <c r="BE7547"/>
      <c r="BF7547"/>
      <c r="BG7547"/>
      <c r="BH7547"/>
      <c r="BI7547"/>
      <c r="BJ7547"/>
      <c r="BK7547"/>
      <c r="BL7547"/>
      <c r="BM7547"/>
      <c r="BN7547"/>
      <c r="BO7547"/>
      <c r="BP7547"/>
      <c r="BQ7547"/>
      <c r="BR7547"/>
      <c r="BS7547"/>
      <c r="BT7547"/>
      <c r="BU7547"/>
      <c r="BV7547"/>
      <c r="BW7547"/>
      <c r="BX7547"/>
      <c r="BY7547"/>
      <c r="BZ7547"/>
      <c r="CA7547"/>
      <c r="CB7547"/>
      <c r="CC7547"/>
      <c r="CD7547"/>
      <c r="CE7547"/>
      <c r="CF7547"/>
      <c r="CG7547"/>
      <c r="CH7547"/>
      <c r="CI7547"/>
      <c r="CJ7547"/>
      <c r="CK7547"/>
      <c r="CL7547"/>
      <c r="CM7547"/>
      <c r="CN7547"/>
      <c r="CO7547"/>
      <c r="CP7547"/>
      <c r="CQ7547"/>
      <c r="CR7547"/>
      <c r="CS7547"/>
      <c r="CT7547"/>
      <c r="CU7547"/>
      <c r="CV7547"/>
    </row>
    <row r="7548" spans="10:100" x14ac:dyDescent="0.25">
      <c r="J7548"/>
      <c r="K7548"/>
      <c r="L7548"/>
      <c r="M7548"/>
      <c r="N7548"/>
      <c r="O7548"/>
      <c r="P7548"/>
      <c r="Q7548"/>
      <c r="R7548"/>
      <c r="S7548"/>
      <c r="T7548"/>
      <c r="U7548"/>
      <c r="V7548"/>
      <c r="W7548"/>
      <c r="X7548"/>
      <c r="Y7548"/>
      <c r="Z7548"/>
      <c r="AA7548"/>
      <c r="AB7548"/>
      <c r="AC7548"/>
      <c r="AD7548"/>
      <c r="AE7548"/>
      <c r="AF7548"/>
      <c r="AG7548"/>
      <c r="AH7548"/>
      <c r="AI7548"/>
      <c r="AJ7548"/>
      <c r="AK7548"/>
      <c r="AL7548"/>
      <c r="AM7548"/>
      <c r="AN7548"/>
      <c r="AO7548"/>
      <c r="AP7548"/>
      <c r="AQ7548"/>
      <c r="AR7548"/>
      <c r="AS7548"/>
      <c r="AT7548"/>
      <c r="AU7548"/>
      <c r="AV7548"/>
      <c r="AW7548"/>
      <c r="AX7548"/>
      <c r="AY7548"/>
      <c r="AZ7548"/>
      <c r="BA7548"/>
      <c r="BB7548"/>
      <c r="BC7548"/>
      <c r="BD7548"/>
      <c r="BE7548"/>
      <c r="BF7548"/>
      <c r="BG7548"/>
      <c r="BH7548"/>
      <c r="BI7548"/>
      <c r="BJ7548"/>
      <c r="BK7548"/>
      <c r="BL7548"/>
      <c r="BM7548"/>
      <c r="BN7548"/>
      <c r="BO7548"/>
      <c r="BP7548"/>
      <c r="BQ7548"/>
      <c r="BR7548"/>
      <c r="BS7548"/>
      <c r="BT7548"/>
      <c r="BU7548"/>
      <c r="BV7548"/>
      <c r="BW7548"/>
      <c r="BX7548"/>
      <c r="BY7548"/>
      <c r="BZ7548"/>
      <c r="CA7548"/>
      <c r="CB7548"/>
      <c r="CC7548"/>
      <c r="CD7548"/>
      <c r="CE7548"/>
      <c r="CF7548"/>
      <c r="CG7548"/>
      <c r="CH7548"/>
      <c r="CI7548"/>
      <c r="CJ7548"/>
      <c r="CK7548"/>
      <c r="CL7548"/>
      <c r="CM7548"/>
      <c r="CN7548"/>
      <c r="CO7548"/>
      <c r="CP7548"/>
      <c r="CQ7548"/>
      <c r="CR7548"/>
      <c r="CS7548"/>
      <c r="CT7548"/>
      <c r="CU7548"/>
      <c r="CV7548"/>
    </row>
    <row r="7549" spans="10:100" x14ac:dyDescent="0.25">
      <c r="J7549"/>
      <c r="K7549"/>
      <c r="L7549"/>
      <c r="M7549"/>
      <c r="N7549"/>
      <c r="O7549"/>
      <c r="P7549"/>
      <c r="Q7549"/>
      <c r="R7549"/>
      <c r="S7549"/>
      <c r="T7549"/>
      <c r="U7549"/>
      <c r="V7549"/>
      <c r="W7549"/>
      <c r="X7549"/>
      <c r="Y7549"/>
      <c r="Z7549"/>
      <c r="AA7549"/>
      <c r="AB7549"/>
      <c r="AC7549"/>
      <c r="AD7549"/>
      <c r="AE7549"/>
      <c r="AF7549"/>
      <c r="AG7549"/>
      <c r="AH7549"/>
      <c r="AI7549"/>
      <c r="AJ7549"/>
      <c r="AK7549"/>
      <c r="AL7549"/>
      <c r="AM7549"/>
      <c r="AN7549"/>
      <c r="AO7549"/>
      <c r="AP7549"/>
      <c r="AQ7549"/>
      <c r="AR7549"/>
      <c r="AS7549"/>
      <c r="AT7549"/>
      <c r="AU7549"/>
      <c r="AV7549"/>
      <c r="AW7549"/>
      <c r="AX7549"/>
      <c r="AY7549"/>
      <c r="AZ7549"/>
      <c r="BA7549"/>
      <c r="BB7549"/>
      <c r="BC7549"/>
      <c r="BD7549"/>
      <c r="BE7549"/>
      <c r="BF7549"/>
      <c r="BG7549"/>
      <c r="BH7549"/>
      <c r="BI7549"/>
      <c r="BJ7549"/>
      <c r="BK7549"/>
      <c r="BL7549"/>
      <c r="BM7549"/>
      <c r="BN7549"/>
      <c r="BO7549"/>
      <c r="BP7549"/>
      <c r="BQ7549"/>
      <c r="BR7549"/>
      <c r="BS7549"/>
      <c r="BT7549"/>
      <c r="BU7549"/>
      <c r="BV7549"/>
      <c r="BW7549"/>
      <c r="BX7549"/>
      <c r="BY7549"/>
      <c r="BZ7549"/>
      <c r="CA7549"/>
      <c r="CB7549"/>
      <c r="CC7549"/>
      <c r="CD7549"/>
      <c r="CE7549"/>
      <c r="CF7549"/>
      <c r="CG7549"/>
      <c r="CH7549"/>
      <c r="CI7549"/>
      <c r="CJ7549"/>
      <c r="CK7549"/>
      <c r="CL7549"/>
      <c r="CM7549"/>
      <c r="CN7549"/>
      <c r="CO7549"/>
      <c r="CP7549"/>
      <c r="CQ7549"/>
      <c r="CR7549"/>
      <c r="CS7549"/>
      <c r="CT7549"/>
      <c r="CU7549"/>
      <c r="CV7549"/>
    </row>
    <row r="7550" spans="10:100" x14ac:dyDescent="0.25">
      <c r="J7550"/>
      <c r="K7550"/>
      <c r="L7550"/>
      <c r="M7550"/>
      <c r="N7550"/>
      <c r="O7550"/>
      <c r="P7550"/>
      <c r="Q7550"/>
      <c r="R7550"/>
      <c r="S7550"/>
      <c r="T7550"/>
      <c r="U7550"/>
      <c r="V7550"/>
      <c r="W7550"/>
      <c r="X7550"/>
      <c r="Y7550"/>
      <c r="Z7550"/>
      <c r="AA7550"/>
      <c r="AB7550"/>
      <c r="AC7550"/>
      <c r="AD7550"/>
      <c r="AE7550"/>
      <c r="AF7550"/>
      <c r="AG7550"/>
      <c r="AH7550"/>
      <c r="AI7550"/>
      <c r="AJ7550"/>
      <c r="AK7550"/>
      <c r="AL7550"/>
      <c r="AM7550"/>
      <c r="AN7550"/>
      <c r="AO7550"/>
      <c r="AP7550"/>
      <c r="AQ7550"/>
      <c r="AR7550"/>
      <c r="AS7550"/>
      <c r="AT7550"/>
      <c r="AU7550"/>
      <c r="AV7550"/>
      <c r="AW7550"/>
      <c r="AX7550"/>
      <c r="AY7550"/>
      <c r="AZ7550"/>
      <c r="BA7550"/>
      <c r="BB7550"/>
      <c r="BC7550"/>
      <c r="BD7550"/>
      <c r="BE7550"/>
      <c r="BF7550"/>
      <c r="BG7550"/>
      <c r="BH7550"/>
      <c r="BI7550"/>
      <c r="BJ7550"/>
      <c r="BK7550"/>
      <c r="BL7550"/>
      <c r="BM7550"/>
      <c r="BN7550"/>
      <c r="BO7550"/>
      <c r="BP7550"/>
      <c r="BQ7550"/>
      <c r="BR7550"/>
      <c r="BS7550"/>
      <c r="BT7550"/>
      <c r="BU7550"/>
      <c r="BV7550"/>
      <c r="BW7550"/>
      <c r="BX7550"/>
      <c r="BY7550"/>
      <c r="BZ7550"/>
      <c r="CA7550"/>
      <c r="CB7550"/>
      <c r="CC7550"/>
      <c r="CD7550"/>
      <c r="CE7550"/>
      <c r="CF7550"/>
      <c r="CG7550"/>
      <c r="CH7550"/>
      <c r="CI7550"/>
      <c r="CJ7550"/>
      <c r="CK7550"/>
      <c r="CL7550"/>
      <c r="CM7550"/>
      <c r="CN7550"/>
      <c r="CO7550"/>
      <c r="CP7550"/>
      <c r="CQ7550"/>
      <c r="CR7550"/>
      <c r="CS7550"/>
      <c r="CT7550"/>
      <c r="CU7550"/>
      <c r="CV7550"/>
    </row>
    <row r="7551" spans="10:100" x14ac:dyDescent="0.25">
      <c r="J7551"/>
      <c r="K7551"/>
      <c r="L7551"/>
      <c r="M7551"/>
      <c r="N7551"/>
      <c r="O7551"/>
      <c r="P7551"/>
      <c r="Q7551"/>
      <c r="R7551"/>
      <c r="S7551"/>
      <c r="T7551"/>
      <c r="U7551"/>
      <c r="V7551"/>
      <c r="W7551"/>
      <c r="X7551"/>
      <c r="Y7551"/>
      <c r="Z7551"/>
      <c r="AA7551"/>
      <c r="AB7551"/>
      <c r="AC7551"/>
      <c r="AD7551"/>
      <c r="AE7551"/>
      <c r="AF7551"/>
      <c r="AG7551"/>
      <c r="AH7551"/>
      <c r="AI7551"/>
      <c r="AJ7551"/>
      <c r="AK7551"/>
      <c r="AL7551"/>
      <c r="AM7551"/>
      <c r="AN7551"/>
      <c r="AO7551"/>
      <c r="AP7551"/>
      <c r="AQ7551"/>
      <c r="AR7551"/>
      <c r="AS7551"/>
      <c r="AT7551"/>
      <c r="AU7551"/>
      <c r="AV7551"/>
      <c r="AW7551"/>
      <c r="AX7551"/>
      <c r="AY7551"/>
      <c r="AZ7551"/>
      <c r="BA7551"/>
      <c r="BB7551"/>
      <c r="BC7551"/>
      <c r="BD7551"/>
      <c r="BE7551"/>
      <c r="BF7551"/>
      <c r="BG7551"/>
      <c r="BH7551"/>
      <c r="BI7551"/>
      <c r="BJ7551"/>
      <c r="BK7551"/>
      <c r="BL7551"/>
      <c r="BM7551"/>
      <c r="BN7551"/>
      <c r="BO7551"/>
      <c r="BP7551"/>
      <c r="BQ7551"/>
      <c r="BR7551"/>
      <c r="BS7551"/>
      <c r="BT7551"/>
      <c r="BU7551"/>
      <c r="BV7551"/>
      <c r="BW7551"/>
      <c r="BX7551"/>
      <c r="BY7551"/>
      <c r="BZ7551"/>
      <c r="CA7551"/>
      <c r="CB7551"/>
      <c r="CC7551"/>
      <c r="CD7551"/>
      <c r="CE7551"/>
      <c r="CF7551"/>
      <c r="CG7551"/>
      <c r="CH7551"/>
      <c r="CI7551"/>
      <c r="CJ7551"/>
      <c r="CK7551"/>
      <c r="CL7551"/>
      <c r="CM7551"/>
      <c r="CN7551"/>
      <c r="CO7551"/>
      <c r="CP7551"/>
      <c r="CQ7551"/>
      <c r="CR7551"/>
      <c r="CS7551"/>
      <c r="CT7551"/>
      <c r="CU7551"/>
      <c r="CV7551"/>
    </row>
    <row r="7552" spans="10:100" x14ac:dyDescent="0.25">
      <c r="J7552"/>
      <c r="K7552"/>
      <c r="L7552"/>
      <c r="M7552"/>
      <c r="N7552"/>
      <c r="O7552"/>
      <c r="P7552"/>
      <c r="Q7552"/>
      <c r="R7552"/>
      <c r="S7552"/>
      <c r="T7552"/>
      <c r="U7552"/>
      <c r="V7552"/>
      <c r="W7552"/>
      <c r="X7552"/>
      <c r="Y7552"/>
      <c r="Z7552"/>
      <c r="AA7552"/>
      <c r="AB7552"/>
      <c r="AC7552"/>
      <c r="AD7552"/>
      <c r="AE7552"/>
      <c r="AF7552"/>
      <c r="AG7552"/>
      <c r="AH7552"/>
      <c r="AI7552"/>
      <c r="AJ7552"/>
      <c r="AK7552"/>
      <c r="AL7552"/>
      <c r="AM7552"/>
      <c r="AN7552"/>
      <c r="AO7552"/>
      <c r="AP7552"/>
      <c r="AQ7552"/>
      <c r="AR7552"/>
      <c r="AS7552"/>
      <c r="AT7552"/>
      <c r="AU7552"/>
      <c r="AV7552"/>
      <c r="AW7552"/>
      <c r="AX7552"/>
      <c r="AY7552"/>
      <c r="AZ7552"/>
      <c r="BA7552"/>
      <c r="BB7552"/>
      <c r="BC7552"/>
      <c r="BD7552"/>
      <c r="BE7552"/>
      <c r="BF7552"/>
      <c r="BG7552"/>
      <c r="BH7552"/>
      <c r="BI7552"/>
      <c r="BJ7552"/>
      <c r="BK7552"/>
      <c r="BL7552"/>
      <c r="BM7552"/>
      <c r="BN7552"/>
      <c r="BO7552"/>
      <c r="BP7552"/>
      <c r="BQ7552"/>
      <c r="BR7552"/>
      <c r="BS7552"/>
      <c r="BT7552"/>
      <c r="BU7552"/>
      <c r="BV7552"/>
      <c r="BW7552"/>
      <c r="BX7552"/>
      <c r="BY7552"/>
      <c r="BZ7552"/>
      <c r="CA7552"/>
      <c r="CB7552"/>
      <c r="CC7552"/>
      <c r="CD7552"/>
      <c r="CE7552"/>
      <c r="CF7552"/>
      <c r="CG7552"/>
      <c r="CH7552"/>
      <c r="CI7552"/>
      <c r="CJ7552"/>
      <c r="CK7552"/>
      <c r="CL7552"/>
      <c r="CM7552"/>
      <c r="CN7552"/>
      <c r="CO7552"/>
      <c r="CP7552"/>
      <c r="CQ7552"/>
      <c r="CR7552"/>
      <c r="CS7552"/>
      <c r="CT7552"/>
      <c r="CU7552"/>
      <c r="CV7552"/>
    </row>
    <row r="7553" spans="10:100" x14ac:dyDescent="0.25">
      <c r="J7553"/>
      <c r="K7553"/>
      <c r="L7553"/>
      <c r="M7553"/>
      <c r="N7553"/>
      <c r="O7553"/>
      <c r="P7553"/>
      <c r="Q7553"/>
      <c r="R7553"/>
      <c r="S7553"/>
      <c r="T7553"/>
      <c r="U7553"/>
      <c r="V7553"/>
      <c r="W7553"/>
      <c r="X7553"/>
      <c r="Y7553"/>
      <c r="Z7553"/>
      <c r="AA7553"/>
      <c r="AB7553"/>
      <c r="AC7553"/>
      <c r="AD7553"/>
      <c r="AE7553"/>
      <c r="AF7553"/>
      <c r="AG7553"/>
      <c r="AH7553"/>
      <c r="AI7553"/>
      <c r="AJ7553"/>
      <c r="AK7553"/>
      <c r="AL7553"/>
      <c r="AM7553"/>
      <c r="AN7553"/>
      <c r="AO7553"/>
      <c r="AP7553"/>
      <c r="AQ7553"/>
      <c r="AR7553"/>
      <c r="AS7553"/>
      <c r="AT7553"/>
      <c r="AU7553"/>
      <c r="AV7553"/>
      <c r="AW7553"/>
      <c r="AX7553"/>
      <c r="AY7553"/>
      <c r="AZ7553"/>
      <c r="BA7553"/>
      <c r="BB7553"/>
      <c r="BC7553"/>
      <c r="BD7553"/>
      <c r="BE7553"/>
      <c r="BF7553"/>
      <c r="BG7553"/>
      <c r="BH7553"/>
      <c r="BI7553"/>
      <c r="BJ7553"/>
      <c r="BK7553"/>
      <c r="BL7553"/>
      <c r="BM7553"/>
      <c r="BN7553"/>
      <c r="BO7553"/>
      <c r="BP7553"/>
      <c r="BQ7553"/>
      <c r="BR7553"/>
      <c r="BS7553"/>
      <c r="BT7553"/>
      <c r="BU7553"/>
      <c r="BV7553"/>
      <c r="BW7553"/>
      <c r="BX7553"/>
      <c r="BY7553"/>
      <c r="BZ7553"/>
      <c r="CA7553"/>
      <c r="CB7553"/>
      <c r="CC7553"/>
      <c r="CD7553"/>
      <c r="CE7553"/>
      <c r="CF7553"/>
      <c r="CG7553"/>
      <c r="CH7553"/>
      <c r="CI7553"/>
      <c r="CJ7553"/>
      <c r="CK7553"/>
      <c r="CL7553"/>
      <c r="CM7553"/>
      <c r="CN7553"/>
      <c r="CO7553"/>
      <c r="CP7553"/>
      <c r="CQ7553"/>
      <c r="CR7553"/>
      <c r="CS7553"/>
      <c r="CT7553"/>
      <c r="CU7553"/>
      <c r="CV7553"/>
    </row>
    <row r="7554" spans="10:100" x14ac:dyDescent="0.25">
      <c r="J7554"/>
      <c r="K7554"/>
      <c r="L7554"/>
      <c r="M7554"/>
      <c r="N7554"/>
      <c r="O7554"/>
      <c r="P7554"/>
      <c r="Q7554"/>
      <c r="R7554"/>
      <c r="S7554"/>
      <c r="T7554"/>
      <c r="U7554"/>
      <c r="V7554"/>
      <c r="W7554"/>
      <c r="X7554"/>
      <c r="Y7554"/>
      <c r="Z7554"/>
      <c r="AA7554"/>
      <c r="AB7554"/>
      <c r="AC7554"/>
      <c r="AD7554"/>
      <c r="AE7554"/>
      <c r="AF7554"/>
      <c r="AG7554"/>
      <c r="AH7554"/>
      <c r="AI7554"/>
      <c r="AJ7554"/>
      <c r="AK7554"/>
      <c r="AL7554"/>
      <c r="AM7554"/>
      <c r="AN7554"/>
      <c r="AO7554"/>
      <c r="AP7554"/>
      <c r="AQ7554"/>
      <c r="AR7554"/>
      <c r="AS7554"/>
      <c r="AT7554"/>
      <c r="AU7554"/>
      <c r="AV7554"/>
      <c r="AW7554"/>
      <c r="AX7554"/>
      <c r="AY7554"/>
      <c r="AZ7554"/>
      <c r="BA7554"/>
      <c r="BB7554"/>
      <c r="BC7554"/>
      <c r="BD7554"/>
      <c r="BE7554"/>
      <c r="BF7554"/>
      <c r="BG7554"/>
      <c r="BH7554"/>
      <c r="BI7554"/>
      <c r="BJ7554"/>
      <c r="BK7554"/>
      <c r="BL7554"/>
      <c r="BM7554"/>
      <c r="BN7554"/>
      <c r="BO7554"/>
      <c r="BP7554"/>
      <c r="BQ7554"/>
      <c r="BR7554"/>
      <c r="BS7554"/>
      <c r="BT7554"/>
      <c r="BU7554"/>
      <c r="BV7554"/>
      <c r="BW7554"/>
      <c r="BX7554"/>
      <c r="BY7554"/>
      <c r="BZ7554"/>
      <c r="CA7554"/>
      <c r="CB7554"/>
      <c r="CC7554"/>
      <c r="CD7554"/>
      <c r="CE7554"/>
      <c r="CF7554"/>
      <c r="CG7554"/>
      <c r="CH7554"/>
      <c r="CI7554"/>
      <c r="CJ7554"/>
      <c r="CK7554"/>
      <c r="CL7554"/>
      <c r="CM7554"/>
      <c r="CN7554"/>
      <c r="CO7554"/>
      <c r="CP7554"/>
      <c r="CQ7554"/>
      <c r="CR7554"/>
      <c r="CS7554"/>
      <c r="CT7554"/>
      <c r="CU7554"/>
      <c r="CV7554"/>
    </row>
    <row r="7555" spans="10:100" x14ac:dyDescent="0.25">
      <c r="J7555"/>
      <c r="K7555"/>
      <c r="L7555"/>
      <c r="M7555"/>
      <c r="N7555"/>
      <c r="O7555"/>
      <c r="P7555"/>
      <c r="Q7555"/>
      <c r="R7555"/>
      <c r="S7555"/>
      <c r="T7555"/>
      <c r="U7555"/>
      <c r="V7555"/>
      <c r="W7555"/>
      <c r="X7555"/>
      <c r="Y7555"/>
      <c r="Z7555"/>
      <c r="AA7555"/>
      <c r="AB7555"/>
      <c r="AC7555"/>
      <c r="AD7555"/>
      <c r="AE7555"/>
      <c r="AF7555"/>
      <c r="AG7555"/>
      <c r="AH7555"/>
      <c r="AI7555"/>
      <c r="AJ7555"/>
      <c r="AK7555"/>
      <c r="AL7555"/>
      <c r="AM7555"/>
      <c r="AN7555"/>
      <c r="AO7555"/>
      <c r="AP7555"/>
      <c r="AQ7555"/>
      <c r="AR7555"/>
      <c r="AS7555"/>
      <c r="AT7555"/>
      <c r="AU7555"/>
      <c r="AV7555"/>
      <c r="AW7555"/>
      <c r="AX7555"/>
      <c r="AY7555"/>
      <c r="AZ7555"/>
      <c r="BA7555"/>
      <c r="BB7555"/>
      <c r="BC7555"/>
      <c r="BD7555"/>
      <c r="BE7555"/>
      <c r="BF7555"/>
      <c r="BG7555"/>
      <c r="BH7555"/>
      <c r="BI7555"/>
      <c r="BJ7555"/>
      <c r="BK7555"/>
      <c r="BL7555"/>
      <c r="BM7555"/>
      <c r="BN7555"/>
      <c r="BO7555"/>
      <c r="BP7555"/>
      <c r="BQ7555"/>
      <c r="BR7555"/>
      <c r="BS7555"/>
      <c r="BT7555"/>
      <c r="BU7555"/>
      <c r="BV7555"/>
      <c r="BW7555"/>
      <c r="BX7555"/>
      <c r="BY7555"/>
      <c r="BZ7555"/>
      <c r="CA7555"/>
      <c r="CB7555"/>
      <c r="CC7555"/>
      <c r="CD7555"/>
      <c r="CE7555"/>
      <c r="CF7555"/>
      <c r="CG7555"/>
      <c r="CH7555"/>
      <c r="CI7555"/>
      <c r="CJ7555"/>
      <c r="CK7555"/>
      <c r="CL7555"/>
      <c r="CM7555"/>
      <c r="CN7555"/>
      <c r="CO7555"/>
      <c r="CP7555"/>
      <c r="CQ7555"/>
      <c r="CR7555"/>
      <c r="CS7555"/>
      <c r="CT7555"/>
      <c r="CU7555"/>
      <c r="CV7555"/>
    </row>
    <row r="7556" spans="10:100" x14ac:dyDescent="0.25">
      <c r="J7556"/>
      <c r="K7556"/>
      <c r="L7556"/>
      <c r="M7556"/>
      <c r="N7556"/>
      <c r="O7556"/>
      <c r="P7556"/>
      <c r="Q7556"/>
      <c r="R7556"/>
      <c r="S7556"/>
      <c r="T7556"/>
      <c r="U7556"/>
      <c r="V7556"/>
      <c r="W7556"/>
      <c r="X7556"/>
      <c r="Y7556"/>
      <c r="Z7556"/>
      <c r="AA7556"/>
      <c r="AB7556"/>
      <c r="AC7556"/>
      <c r="AD7556"/>
      <c r="AE7556"/>
      <c r="AF7556"/>
      <c r="AG7556"/>
      <c r="AH7556"/>
      <c r="AI7556"/>
      <c r="AJ7556"/>
      <c r="AK7556"/>
      <c r="AL7556"/>
      <c r="AM7556"/>
      <c r="AN7556"/>
      <c r="AO7556"/>
      <c r="AP7556"/>
      <c r="AQ7556"/>
      <c r="AR7556"/>
      <c r="AS7556"/>
      <c r="AT7556"/>
      <c r="AU7556"/>
      <c r="AV7556"/>
      <c r="AW7556"/>
      <c r="AX7556"/>
      <c r="AY7556"/>
      <c r="AZ7556"/>
      <c r="BA7556"/>
      <c r="BB7556"/>
      <c r="BC7556"/>
      <c r="BD7556"/>
      <c r="BE7556"/>
      <c r="BF7556"/>
      <c r="BG7556"/>
      <c r="BH7556"/>
      <c r="BI7556"/>
      <c r="BJ7556"/>
      <c r="BK7556"/>
      <c r="BL7556"/>
      <c r="BM7556"/>
      <c r="BN7556"/>
      <c r="BO7556"/>
      <c r="BP7556"/>
      <c r="BQ7556"/>
      <c r="BR7556"/>
      <c r="BS7556"/>
      <c r="BT7556"/>
      <c r="BU7556"/>
      <c r="BV7556"/>
      <c r="BW7556"/>
      <c r="BX7556"/>
      <c r="BY7556"/>
      <c r="BZ7556"/>
      <c r="CA7556"/>
      <c r="CB7556"/>
      <c r="CC7556"/>
      <c r="CD7556"/>
      <c r="CE7556"/>
      <c r="CF7556"/>
      <c r="CG7556"/>
      <c r="CH7556"/>
      <c r="CI7556"/>
      <c r="CJ7556"/>
      <c r="CK7556"/>
      <c r="CL7556"/>
      <c r="CM7556"/>
      <c r="CN7556"/>
      <c r="CO7556"/>
      <c r="CP7556"/>
      <c r="CQ7556"/>
      <c r="CR7556"/>
      <c r="CS7556"/>
      <c r="CT7556"/>
      <c r="CU7556"/>
      <c r="CV7556"/>
    </row>
    <row r="7557" spans="10:100" x14ac:dyDescent="0.25">
      <c r="J7557"/>
      <c r="K7557"/>
      <c r="L7557"/>
      <c r="M7557"/>
      <c r="N7557"/>
      <c r="O7557"/>
      <c r="P7557"/>
      <c r="Q7557"/>
      <c r="R7557"/>
      <c r="S7557"/>
      <c r="T7557"/>
      <c r="U7557"/>
      <c r="V7557"/>
      <c r="W7557"/>
      <c r="X7557"/>
      <c r="Y7557"/>
      <c r="Z7557"/>
      <c r="AA7557"/>
      <c r="AB7557"/>
      <c r="AC7557"/>
      <c r="AD7557"/>
      <c r="AE7557"/>
      <c r="AF7557"/>
      <c r="AG7557"/>
      <c r="AH7557"/>
      <c r="AI7557"/>
      <c r="AJ7557"/>
      <c r="AK7557"/>
      <c r="AL7557"/>
      <c r="AM7557"/>
      <c r="AN7557"/>
      <c r="AO7557"/>
      <c r="AP7557"/>
      <c r="AQ7557"/>
      <c r="AR7557"/>
      <c r="AS7557"/>
      <c r="AT7557"/>
      <c r="AU7557"/>
      <c r="AV7557"/>
      <c r="AW7557"/>
      <c r="AX7557"/>
      <c r="AY7557"/>
      <c r="AZ7557"/>
      <c r="BA7557"/>
      <c r="BB7557"/>
      <c r="BC7557"/>
      <c r="BD7557"/>
      <c r="BE7557"/>
      <c r="BF7557"/>
      <c r="BG7557"/>
      <c r="BH7557"/>
      <c r="BI7557"/>
      <c r="BJ7557"/>
      <c r="BK7557"/>
      <c r="BL7557"/>
      <c r="BM7557"/>
      <c r="BN7557"/>
      <c r="BO7557"/>
      <c r="BP7557"/>
      <c r="BQ7557"/>
      <c r="BR7557"/>
      <c r="BS7557"/>
      <c r="BT7557"/>
      <c r="BU7557"/>
      <c r="BV7557"/>
      <c r="BW7557"/>
      <c r="BX7557"/>
      <c r="BY7557"/>
      <c r="BZ7557"/>
      <c r="CA7557"/>
      <c r="CB7557"/>
      <c r="CC7557"/>
      <c r="CD7557"/>
      <c r="CE7557"/>
      <c r="CF7557"/>
      <c r="CG7557"/>
      <c r="CH7557"/>
      <c r="CI7557"/>
      <c r="CJ7557"/>
      <c r="CK7557"/>
      <c r="CL7557"/>
      <c r="CM7557"/>
      <c r="CN7557"/>
      <c r="CO7557"/>
      <c r="CP7557"/>
      <c r="CQ7557"/>
      <c r="CR7557"/>
      <c r="CS7557"/>
      <c r="CT7557"/>
      <c r="CU7557"/>
      <c r="CV7557"/>
    </row>
    <row r="7558" spans="10:100" x14ac:dyDescent="0.25">
      <c r="J7558"/>
      <c r="K7558"/>
      <c r="L7558"/>
      <c r="M7558"/>
      <c r="N7558"/>
      <c r="O7558"/>
      <c r="P7558"/>
      <c r="Q7558"/>
      <c r="R7558"/>
      <c r="S7558"/>
      <c r="T7558"/>
      <c r="U7558"/>
      <c r="V7558"/>
      <c r="W7558"/>
      <c r="X7558"/>
      <c r="Y7558"/>
      <c r="Z7558"/>
      <c r="AA7558"/>
      <c r="AB7558"/>
      <c r="AC7558"/>
      <c r="AD7558"/>
      <c r="AE7558"/>
      <c r="AF7558"/>
      <c r="AG7558"/>
      <c r="AH7558"/>
      <c r="AI7558"/>
      <c r="AJ7558"/>
      <c r="AK7558"/>
      <c r="AL7558"/>
      <c r="AM7558"/>
      <c r="AN7558"/>
      <c r="AO7558"/>
      <c r="AP7558"/>
      <c r="AQ7558"/>
      <c r="AR7558"/>
      <c r="AS7558"/>
      <c r="AT7558"/>
      <c r="AU7558"/>
      <c r="AV7558"/>
      <c r="AW7558"/>
      <c r="AX7558"/>
      <c r="AY7558"/>
      <c r="AZ7558"/>
      <c r="BA7558"/>
      <c r="BB7558"/>
      <c r="BC7558"/>
      <c r="BD7558"/>
      <c r="BE7558"/>
      <c r="BF7558"/>
      <c r="BG7558"/>
      <c r="BH7558"/>
      <c r="BI7558"/>
      <c r="BJ7558"/>
      <c r="BK7558"/>
      <c r="BL7558"/>
      <c r="BM7558"/>
      <c r="BN7558"/>
      <c r="BO7558"/>
      <c r="BP7558"/>
      <c r="BQ7558"/>
      <c r="BR7558"/>
      <c r="BS7558"/>
      <c r="BT7558"/>
      <c r="BU7558"/>
      <c r="BV7558"/>
      <c r="BW7558"/>
      <c r="BX7558"/>
      <c r="BY7558"/>
      <c r="BZ7558"/>
      <c r="CA7558"/>
      <c r="CB7558"/>
      <c r="CC7558"/>
      <c r="CD7558"/>
      <c r="CE7558"/>
      <c r="CF7558"/>
      <c r="CG7558"/>
      <c r="CH7558"/>
      <c r="CI7558"/>
      <c r="CJ7558"/>
      <c r="CK7558"/>
      <c r="CL7558"/>
      <c r="CM7558"/>
      <c r="CN7558"/>
      <c r="CO7558"/>
      <c r="CP7558"/>
      <c r="CQ7558"/>
      <c r="CR7558"/>
      <c r="CS7558"/>
      <c r="CT7558"/>
      <c r="CU7558"/>
      <c r="CV7558"/>
    </row>
    <row r="7559" spans="10:100" x14ac:dyDescent="0.25">
      <c r="J7559"/>
      <c r="K7559"/>
      <c r="L7559"/>
      <c r="M7559"/>
      <c r="N7559"/>
      <c r="O7559"/>
      <c r="P7559"/>
      <c r="Q7559"/>
      <c r="R7559"/>
      <c r="S7559"/>
      <c r="T7559"/>
      <c r="U7559"/>
      <c r="V7559"/>
      <c r="W7559"/>
      <c r="X7559"/>
      <c r="Y7559"/>
      <c r="Z7559"/>
      <c r="AA7559"/>
      <c r="AB7559"/>
      <c r="AC7559"/>
      <c r="AD7559"/>
      <c r="AE7559"/>
      <c r="AF7559"/>
      <c r="AG7559"/>
      <c r="AH7559"/>
      <c r="AI7559"/>
      <c r="AJ7559"/>
      <c r="AK7559"/>
      <c r="AL7559"/>
      <c r="AM7559"/>
      <c r="AN7559"/>
      <c r="AO7559"/>
      <c r="AP7559"/>
      <c r="AQ7559"/>
      <c r="AR7559"/>
      <c r="AS7559"/>
      <c r="AT7559"/>
      <c r="AU7559"/>
      <c r="AV7559"/>
      <c r="AW7559"/>
      <c r="AX7559"/>
      <c r="AY7559"/>
      <c r="AZ7559"/>
      <c r="BA7559"/>
      <c r="BB7559"/>
      <c r="BC7559"/>
      <c r="BD7559"/>
      <c r="BE7559"/>
      <c r="BF7559"/>
      <c r="BG7559"/>
      <c r="BH7559"/>
      <c r="BI7559"/>
      <c r="BJ7559"/>
      <c r="BK7559"/>
      <c r="BL7559"/>
      <c r="BM7559"/>
      <c r="BN7559"/>
      <c r="BO7559"/>
      <c r="BP7559"/>
      <c r="BQ7559"/>
      <c r="BR7559"/>
      <c r="BS7559"/>
      <c r="BT7559"/>
      <c r="BU7559"/>
      <c r="BV7559"/>
      <c r="BW7559"/>
      <c r="BX7559"/>
      <c r="BY7559"/>
      <c r="BZ7559"/>
      <c r="CA7559"/>
      <c r="CB7559"/>
      <c r="CC7559"/>
      <c r="CD7559"/>
      <c r="CE7559"/>
      <c r="CF7559"/>
      <c r="CG7559"/>
      <c r="CH7559"/>
      <c r="CI7559"/>
      <c r="CJ7559"/>
      <c r="CK7559"/>
      <c r="CL7559"/>
      <c r="CM7559"/>
      <c r="CN7559"/>
      <c r="CO7559"/>
      <c r="CP7559"/>
      <c r="CQ7559"/>
      <c r="CR7559"/>
      <c r="CS7559"/>
      <c r="CT7559"/>
      <c r="CU7559"/>
      <c r="CV7559"/>
    </row>
    <row r="7560" spans="10:100" x14ac:dyDescent="0.25">
      <c r="J7560"/>
      <c r="K7560"/>
      <c r="L7560"/>
      <c r="M7560"/>
      <c r="N7560"/>
      <c r="O7560"/>
      <c r="P7560"/>
      <c r="Q7560"/>
      <c r="R7560"/>
      <c r="S7560"/>
      <c r="T7560"/>
      <c r="U7560"/>
      <c r="V7560"/>
      <c r="W7560"/>
      <c r="X7560"/>
      <c r="Y7560"/>
      <c r="Z7560"/>
      <c r="AA7560"/>
      <c r="AB7560"/>
      <c r="AC7560"/>
      <c r="AD7560"/>
      <c r="AE7560"/>
      <c r="AF7560"/>
      <c r="AG7560"/>
      <c r="AH7560"/>
      <c r="AI7560"/>
      <c r="AJ7560"/>
      <c r="AK7560"/>
      <c r="AL7560"/>
      <c r="AM7560"/>
      <c r="AN7560"/>
      <c r="AO7560"/>
      <c r="AP7560"/>
      <c r="AQ7560"/>
      <c r="AR7560"/>
      <c r="AS7560"/>
      <c r="AT7560"/>
      <c r="AU7560"/>
      <c r="AV7560"/>
      <c r="AW7560"/>
      <c r="AX7560"/>
      <c r="AY7560"/>
      <c r="AZ7560"/>
      <c r="BA7560"/>
      <c r="BB7560"/>
      <c r="BC7560"/>
      <c r="BD7560"/>
      <c r="BE7560"/>
      <c r="BF7560"/>
      <c r="BG7560"/>
      <c r="BH7560"/>
      <c r="BI7560"/>
      <c r="BJ7560"/>
      <c r="BK7560"/>
      <c r="BL7560"/>
      <c r="BM7560"/>
      <c r="BN7560"/>
      <c r="BO7560"/>
      <c r="BP7560"/>
      <c r="BQ7560"/>
      <c r="BR7560"/>
      <c r="BS7560"/>
      <c r="BT7560"/>
      <c r="BU7560"/>
      <c r="BV7560"/>
      <c r="BW7560"/>
      <c r="BX7560"/>
      <c r="BY7560"/>
      <c r="BZ7560"/>
      <c r="CA7560"/>
      <c r="CB7560"/>
      <c r="CC7560"/>
      <c r="CD7560"/>
      <c r="CE7560"/>
      <c r="CF7560"/>
      <c r="CG7560"/>
      <c r="CH7560"/>
      <c r="CI7560"/>
      <c r="CJ7560"/>
      <c r="CK7560"/>
      <c r="CL7560"/>
      <c r="CM7560"/>
      <c r="CN7560"/>
      <c r="CO7560"/>
      <c r="CP7560"/>
      <c r="CQ7560"/>
      <c r="CR7560"/>
      <c r="CS7560"/>
      <c r="CT7560"/>
      <c r="CU7560"/>
      <c r="CV7560"/>
    </row>
    <row r="7561" spans="10:100" x14ac:dyDescent="0.25">
      <c r="J7561"/>
      <c r="K7561"/>
      <c r="L7561"/>
      <c r="M7561"/>
      <c r="N7561"/>
      <c r="O7561"/>
      <c r="P7561"/>
      <c r="Q7561"/>
      <c r="R7561"/>
      <c r="S7561"/>
      <c r="T7561"/>
      <c r="U7561"/>
      <c r="V7561"/>
      <c r="W7561"/>
      <c r="X7561"/>
      <c r="Y7561"/>
      <c r="Z7561"/>
      <c r="AA7561"/>
      <c r="AB7561"/>
      <c r="AC7561"/>
      <c r="AD7561"/>
      <c r="AE7561"/>
      <c r="AF7561"/>
      <c r="AG7561"/>
      <c r="AH7561"/>
      <c r="AI7561"/>
      <c r="AJ7561"/>
      <c r="AK7561"/>
      <c r="AL7561"/>
      <c r="AM7561"/>
      <c r="AN7561"/>
      <c r="AO7561"/>
      <c r="AP7561"/>
      <c r="AQ7561"/>
      <c r="AR7561"/>
      <c r="AS7561"/>
      <c r="AT7561"/>
      <c r="AU7561"/>
      <c r="AV7561"/>
      <c r="AW7561"/>
      <c r="AX7561"/>
      <c r="AY7561"/>
      <c r="AZ7561"/>
      <c r="BA7561"/>
      <c r="BB7561"/>
      <c r="BC7561"/>
      <c r="BD7561"/>
      <c r="BE7561"/>
      <c r="BF7561"/>
      <c r="BG7561"/>
      <c r="BH7561"/>
      <c r="BI7561"/>
      <c r="BJ7561"/>
      <c r="BK7561"/>
      <c r="BL7561"/>
      <c r="BM7561"/>
      <c r="BN7561"/>
      <c r="BO7561"/>
      <c r="BP7561"/>
      <c r="BQ7561"/>
      <c r="BR7561"/>
      <c r="BS7561"/>
      <c r="BT7561"/>
      <c r="BU7561"/>
      <c r="BV7561"/>
      <c r="BW7561"/>
      <c r="BX7561"/>
      <c r="BY7561"/>
      <c r="BZ7561"/>
      <c r="CA7561"/>
      <c r="CB7561"/>
      <c r="CC7561"/>
      <c r="CD7561"/>
      <c r="CE7561"/>
      <c r="CF7561"/>
      <c r="CG7561"/>
      <c r="CH7561"/>
      <c r="CI7561"/>
      <c r="CJ7561"/>
      <c r="CK7561"/>
      <c r="CL7561"/>
      <c r="CM7561"/>
      <c r="CN7561"/>
      <c r="CO7561"/>
      <c r="CP7561"/>
      <c r="CQ7561"/>
      <c r="CR7561"/>
      <c r="CS7561"/>
      <c r="CT7561"/>
      <c r="CU7561"/>
      <c r="CV7561"/>
    </row>
    <row r="7562" spans="10:100" x14ac:dyDescent="0.25">
      <c r="J7562"/>
      <c r="K7562"/>
      <c r="L7562"/>
      <c r="M7562"/>
      <c r="N7562"/>
      <c r="O7562"/>
      <c r="P7562"/>
      <c r="Q7562"/>
      <c r="R7562"/>
      <c r="S7562"/>
      <c r="T7562"/>
      <c r="U7562"/>
      <c r="V7562"/>
      <c r="W7562"/>
      <c r="X7562"/>
      <c r="Y7562"/>
      <c r="Z7562"/>
      <c r="AA7562"/>
      <c r="AB7562"/>
      <c r="AC7562"/>
      <c r="AD7562"/>
      <c r="AE7562"/>
      <c r="AF7562"/>
      <c r="AG7562"/>
      <c r="AH7562"/>
      <c r="AI7562"/>
      <c r="AJ7562"/>
      <c r="AK7562"/>
      <c r="AL7562"/>
      <c r="AM7562"/>
      <c r="AN7562"/>
      <c r="AO7562"/>
      <c r="AP7562"/>
      <c r="AQ7562"/>
      <c r="AR7562"/>
      <c r="AS7562"/>
      <c r="AT7562"/>
      <c r="AU7562"/>
      <c r="AV7562"/>
      <c r="AW7562"/>
      <c r="AX7562"/>
      <c r="AY7562"/>
      <c r="AZ7562"/>
      <c r="BA7562"/>
      <c r="BB7562"/>
      <c r="BC7562"/>
      <c r="BD7562"/>
      <c r="BE7562"/>
      <c r="BF7562"/>
      <c r="BG7562"/>
      <c r="BH7562"/>
      <c r="BI7562"/>
      <c r="BJ7562"/>
      <c r="BK7562"/>
      <c r="BL7562"/>
      <c r="BM7562"/>
      <c r="BN7562"/>
      <c r="BO7562"/>
      <c r="BP7562"/>
      <c r="BQ7562"/>
      <c r="BR7562"/>
      <c r="BS7562"/>
      <c r="BT7562"/>
      <c r="BU7562"/>
      <c r="BV7562"/>
      <c r="BW7562"/>
      <c r="BX7562"/>
      <c r="BY7562"/>
      <c r="BZ7562"/>
      <c r="CA7562"/>
      <c r="CB7562"/>
      <c r="CC7562"/>
      <c r="CD7562"/>
      <c r="CE7562"/>
      <c r="CF7562"/>
      <c r="CG7562"/>
      <c r="CH7562"/>
      <c r="CI7562"/>
      <c r="CJ7562"/>
      <c r="CK7562"/>
      <c r="CL7562"/>
      <c r="CM7562"/>
      <c r="CN7562"/>
      <c r="CO7562"/>
      <c r="CP7562"/>
      <c r="CQ7562"/>
      <c r="CR7562"/>
      <c r="CS7562"/>
      <c r="CT7562"/>
      <c r="CU7562"/>
      <c r="CV7562"/>
    </row>
    <row r="7563" spans="10:100" x14ac:dyDescent="0.25">
      <c r="J7563"/>
      <c r="K7563"/>
      <c r="L7563"/>
      <c r="M7563"/>
      <c r="N7563"/>
      <c r="O7563"/>
      <c r="P7563"/>
      <c r="Q7563"/>
      <c r="R7563"/>
      <c r="S7563"/>
      <c r="T7563"/>
      <c r="U7563"/>
      <c r="V7563"/>
      <c r="W7563"/>
      <c r="X7563"/>
      <c r="Y7563"/>
      <c r="Z7563"/>
      <c r="AA7563"/>
      <c r="AB7563"/>
      <c r="AC7563"/>
      <c r="AD7563"/>
      <c r="AE7563"/>
      <c r="AF7563"/>
      <c r="AG7563"/>
      <c r="AH7563"/>
      <c r="AI7563"/>
      <c r="AJ7563"/>
      <c r="AK7563"/>
      <c r="AL7563"/>
      <c r="AM7563"/>
      <c r="AN7563"/>
      <c r="AO7563"/>
      <c r="AP7563"/>
      <c r="AQ7563"/>
      <c r="AR7563"/>
      <c r="AS7563"/>
      <c r="AT7563"/>
      <c r="AU7563"/>
      <c r="AV7563"/>
      <c r="AW7563"/>
      <c r="AX7563"/>
      <c r="AY7563"/>
      <c r="AZ7563"/>
      <c r="BA7563"/>
      <c r="BB7563"/>
      <c r="BC7563"/>
      <c r="BD7563"/>
      <c r="BE7563"/>
      <c r="BF7563"/>
      <c r="BG7563"/>
      <c r="BH7563"/>
      <c r="BI7563"/>
      <c r="BJ7563"/>
      <c r="BK7563"/>
      <c r="BL7563"/>
      <c r="BM7563"/>
      <c r="BN7563"/>
      <c r="BO7563"/>
      <c r="BP7563"/>
      <c r="BQ7563"/>
      <c r="BR7563"/>
      <c r="BS7563"/>
      <c r="BT7563"/>
      <c r="BU7563"/>
      <c r="BV7563"/>
      <c r="BW7563"/>
      <c r="BX7563"/>
      <c r="BY7563"/>
      <c r="BZ7563"/>
      <c r="CA7563"/>
      <c r="CB7563"/>
      <c r="CC7563"/>
      <c r="CD7563"/>
      <c r="CE7563"/>
      <c r="CF7563"/>
      <c r="CG7563"/>
      <c r="CH7563"/>
      <c r="CI7563"/>
      <c r="CJ7563"/>
      <c r="CK7563"/>
      <c r="CL7563"/>
      <c r="CM7563"/>
      <c r="CN7563"/>
      <c r="CO7563"/>
      <c r="CP7563"/>
      <c r="CQ7563"/>
      <c r="CR7563"/>
      <c r="CS7563"/>
      <c r="CT7563"/>
      <c r="CU7563"/>
      <c r="CV7563"/>
    </row>
    <row r="7564" spans="10:100" x14ac:dyDescent="0.25">
      <c r="J7564"/>
      <c r="K7564"/>
      <c r="L7564"/>
      <c r="M7564"/>
      <c r="N7564"/>
      <c r="O7564"/>
      <c r="P7564"/>
      <c r="Q7564"/>
      <c r="R7564"/>
      <c r="S7564"/>
      <c r="T7564"/>
      <c r="U7564"/>
      <c r="V7564"/>
      <c r="W7564"/>
      <c r="X7564"/>
      <c r="Y7564"/>
      <c r="Z7564"/>
      <c r="AA7564"/>
      <c r="AB7564"/>
      <c r="AC7564"/>
      <c r="AD7564"/>
      <c r="AE7564"/>
      <c r="AF7564"/>
      <c r="AG7564"/>
      <c r="AH7564"/>
      <c r="AI7564"/>
      <c r="AJ7564"/>
      <c r="AK7564"/>
      <c r="AL7564"/>
      <c r="AM7564"/>
      <c r="AN7564"/>
      <c r="AO7564"/>
      <c r="AP7564"/>
      <c r="AQ7564"/>
      <c r="AR7564"/>
      <c r="AS7564"/>
      <c r="AT7564"/>
      <c r="AU7564"/>
      <c r="AV7564"/>
      <c r="AW7564"/>
      <c r="AX7564"/>
      <c r="AY7564"/>
      <c r="AZ7564"/>
      <c r="BA7564"/>
      <c r="BB7564"/>
      <c r="BC7564"/>
      <c r="BD7564"/>
      <c r="BE7564"/>
      <c r="BF7564"/>
      <c r="BG7564"/>
      <c r="BH7564"/>
      <c r="BI7564"/>
      <c r="BJ7564"/>
      <c r="BK7564"/>
      <c r="BL7564"/>
      <c r="BM7564"/>
      <c r="BN7564"/>
      <c r="BO7564"/>
      <c r="BP7564"/>
      <c r="BQ7564"/>
      <c r="BR7564"/>
      <c r="BS7564"/>
      <c r="BT7564"/>
      <c r="BU7564"/>
      <c r="BV7564"/>
      <c r="BW7564"/>
      <c r="BX7564"/>
      <c r="BY7564"/>
      <c r="BZ7564"/>
      <c r="CA7564"/>
      <c r="CB7564"/>
      <c r="CC7564"/>
      <c r="CD7564"/>
      <c r="CE7564"/>
      <c r="CF7564"/>
      <c r="CG7564"/>
      <c r="CH7564"/>
      <c r="CI7564"/>
      <c r="CJ7564"/>
      <c r="CK7564"/>
      <c r="CL7564"/>
      <c r="CM7564"/>
      <c r="CN7564"/>
      <c r="CO7564"/>
      <c r="CP7564"/>
      <c r="CQ7564"/>
      <c r="CR7564"/>
      <c r="CS7564"/>
      <c r="CT7564"/>
      <c r="CU7564"/>
      <c r="CV7564"/>
    </row>
    <row r="7565" spans="10:100" x14ac:dyDescent="0.25">
      <c r="J7565"/>
      <c r="K7565"/>
      <c r="L7565"/>
      <c r="M7565"/>
      <c r="N7565"/>
      <c r="O7565"/>
      <c r="P7565"/>
      <c r="Q7565"/>
      <c r="R7565"/>
      <c r="S7565"/>
      <c r="T7565"/>
      <c r="U7565"/>
      <c r="V7565"/>
      <c r="W7565"/>
      <c r="X7565"/>
      <c r="Y7565"/>
      <c r="Z7565"/>
      <c r="AA7565"/>
      <c r="AB7565"/>
      <c r="AC7565"/>
      <c r="AD7565"/>
      <c r="AE7565"/>
      <c r="AF7565"/>
      <c r="AG7565"/>
      <c r="AH7565"/>
      <c r="AI7565"/>
      <c r="AJ7565"/>
      <c r="AK7565"/>
      <c r="AL7565"/>
      <c r="AM7565"/>
      <c r="AN7565"/>
      <c r="AO7565"/>
      <c r="AP7565"/>
      <c r="AQ7565"/>
      <c r="AR7565"/>
      <c r="AS7565"/>
      <c r="AT7565"/>
      <c r="AU7565"/>
      <c r="AV7565"/>
      <c r="AW7565"/>
      <c r="AX7565"/>
      <c r="AY7565"/>
      <c r="AZ7565"/>
      <c r="BA7565"/>
      <c r="BB7565"/>
      <c r="BC7565"/>
      <c r="BD7565"/>
      <c r="BE7565"/>
      <c r="BF7565"/>
      <c r="BG7565"/>
      <c r="BH7565"/>
      <c r="BI7565"/>
      <c r="BJ7565"/>
      <c r="BK7565"/>
      <c r="BL7565"/>
      <c r="BM7565"/>
      <c r="BN7565"/>
      <c r="BO7565"/>
      <c r="BP7565"/>
      <c r="BQ7565"/>
      <c r="BR7565"/>
      <c r="BS7565"/>
      <c r="BT7565"/>
      <c r="BU7565"/>
      <c r="BV7565"/>
      <c r="BW7565"/>
      <c r="BX7565"/>
      <c r="BY7565"/>
      <c r="BZ7565"/>
      <c r="CA7565"/>
      <c r="CB7565"/>
      <c r="CC7565"/>
      <c r="CD7565"/>
      <c r="CE7565"/>
      <c r="CF7565"/>
      <c r="CG7565"/>
      <c r="CH7565"/>
      <c r="CI7565"/>
      <c r="CJ7565"/>
      <c r="CK7565"/>
      <c r="CL7565"/>
      <c r="CM7565"/>
      <c r="CN7565"/>
      <c r="CO7565"/>
      <c r="CP7565"/>
      <c r="CQ7565"/>
      <c r="CR7565"/>
      <c r="CS7565"/>
      <c r="CT7565"/>
      <c r="CU7565"/>
      <c r="CV7565"/>
    </row>
    <row r="7566" spans="10:100" x14ac:dyDescent="0.25">
      <c r="J7566"/>
      <c r="K7566"/>
      <c r="L7566"/>
      <c r="M7566"/>
      <c r="N7566"/>
      <c r="O7566"/>
      <c r="P7566"/>
      <c r="Q7566"/>
      <c r="R7566"/>
      <c r="S7566"/>
      <c r="T7566"/>
      <c r="U7566"/>
      <c r="V7566"/>
      <c r="W7566"/>
      <c r="X7566"/>
      <c r="Y7566"/>
      <c r="Z7566"/>
      <c r="AA7566"/>
      <c r="AB7566"/>
      <c r="AC7566"/>
      <c r="AD7566"/>
      <c r="AE7566"/>
      <c r="AF7566"/>
      <c r="AG7566"/>
      <c r="AH7566"/>
      <c r="AI7566"/>
      <c r="AJ7566"/>
      <c r="AK7566"/>
      <c r="AL7566"/>
      <c r="AM7566"/>
      <c r="AN7566"/>
      <c r="AO7566"/>
      <c r="AP7566"/>
      <c r="AQ7566"/>
      <c r="AR7566"/>
      <c r="AS7566"/>
      <c r="AT7566"/>
      <c r="AU7566"/>
      <c r="AV7566"/>
      <c r="AW7566"/>
      <c r="AX7566"/>
      <c r="AY7566"/>
      <c r="AZ7566"/>
      <c r="BA7566"/>
      <c r="BB7566"/>
      <c r="BC7566"/>
      <c r="BD7566"/>
      <c r="BE7566"/>
      <c r="BF7566"/>
      <c r="BG7566"/>
      <c r="BH7566"/>
      <c r="BI7566"/>
      <c r="BJ7566"/>
      <c r="BK7566"/>
      <c r="BL7566"/>
      <c r="BM7566"/>
      <c r="BN7566"/>
      <c r="BO7566"/>
      <c r="BP7566"/>
      <c r="BQ7566"/>
      <c r="BR7566"/>
      <c r="BS7566"/>
      <c r="BT7566"/>
      <c r="BU7566"/>
      <c r="BV7566"/>
      <c r="BW7566"/>
      <c r="BX7566"/>
      <c r="BY7566"/>
      <c r="BZ7566"/>
      <c r="CA7566"/>
      <c r="CB7566"/>
      <c r="CC7566"/>
      <c r="CD7566"/>
      <c r="CE7566"/>
      <c r="CF7566"/>
      <c r="CG7566"/>
      <c r="CH7566"/>
      <c r="CI7566"/>
      <c r="CJ7566"/>
      <c r="CK7566"/>
      <c r="CL7566"/>
      <c r="CM7566"/>
      <c r="CN7566"/>
      <c r="CO7566"/>
      <c r="CP7566"/>
      <c r="CQ7566"/>
      <c r="CR7566"/>
      <c r="CS7566"/>
      <c r="CT7566"/>
      <c r="CU7566"/>
      <c r="CV7566"/>
    </row>
    <row r="7567" spans="10:100" x14ac:dyDescent="0.25">
      <c r="J7567"/>
      <c r="K7567"/>
      <c r="L7567"/>
      <c r="M7567"/>
      <c r="N7567"/>
      <c r="O7567"/>
      <c r="P7567"/>
      <c r="Q7567"/>
      <c r="R7567"/>
      <c r="S7567"/>
      <c r="T7567"/>
      <c r="U7567"/>
      <c r="V7567"/>
      <c r="W7567"/>
      <c r="X7567"/>
      <c r="Y7567"/>
      <c r="Z7567"/>
      <c r="AA7567"/>
      <c r="AB7567"/>
      <c r="AC7567"/>
      <c r="AD7567"/>
      <c r="AE7567"/>
      <c r="AF7567"/>
      <c r="AG7567"/>
      <c r="AH7567"/>
      <c r="AI7567"/>
      <c r="AJ7567"/>
      <c r="AK7567"/>
      <c r="AL7567"/>
      <c r="AM7567"/>
      <c r="AN7567"/>
      <c r="AO7567"/>
      <c r="AP7567"/>
      <c r="AQ7567"/>
      <c r="AR7567"/>
      <c r="AS7567"/>
      <c r="AT7567"/>
      <c r="AU7567"/>
      <c r="AV7567"/>
      <c r="AW7567"/>
      <c r="AX7567"/>
      <c r="AY7567"/>
      <c r="AZ7567"/>
      <c r="BA7567"/>
      <c r="BB7567"/>
      <c r="BC7567"/>
      <c r="BD7567"/>
      <c r="BE7567"/>
      <c r="BF7567"/>
      <c r="BG7567"/>
      <c r="BH7567"/>
      <c r="BI7567"/>
      <c r="BJ7567"/>
      <c r="BK7567"/>
      <c r="BL7567"/>
      <c r="BM7567"/>
      <c r="BN7567"/>
      <c r="BO7567"/>
      <c r="BP7567"/>
      <c r="BQ7567"/>
      <c r="BR7567"/>
      <c r="BS7567"/>
      <c r="BT7567"/>
      <c r="BU7567"/>
      <c r="BV7567"/>
      <c r="BW7567"/>
      <c r="BX7567"/>
      <c r="BY7567"/>
      <c r="BZ7567"/>
      <c r="CA7567"/>
      <c r="CB7567"/>
      <c r="CC7567"/>
      <c r="CD7567"/>
      <c r="CE7567"/>
      <c r="CF7567"/>
      <c r="CG7567"/>
      <c r="CH7567"/>
      <c r="CI7567"/>
      <c r="CJ7567"/>
      <c r="CK7567"/>
      <c r="CL7567"/>
      <c r="CM7567"/>
      <c r="CN7567"/>
      <c r="CO7567"/>
      <c r="CP7567"/>
      <c r="CQ7567"/>
      <c r="CR7567"/>
      <c r="CS7567"/>
      <c r="CT7567"/>
      <c r="CU7567"/>
      <c r="CV7567"/>
    </row>
    <row r="7568" spans="10:100" x14ac:dyDescent="0.25">
      <c r="J7568"/>
      <c r="K7568"/>
      <c r="L7568"/>
      <c r="M7568"/>
      <c r="N7568"/>
      <c r="O7568"/>
      <c r="P7568"/>
      <c r="Q7568"/>
      <c r="R7568"/>
      <c r="S7568"/>
      <c r="T7568"/>
      <c r="U7568"/>
      <c r="V7568"/>
      <c r="W7568"/>
      <c r="X7568"/>
      <c r="Y7568"/>
      <c r="Z7568"/>
      <c r="AA7568"/>
      <c r="AB7568"/>
      <c r="AC7568"/>
      <c r="AD7568"/>
      <c r="AE7568"/>
      <c r="AF7568"/>
      <c r="AG7568"/>
      <c r="AH7568"/>
      <c r="AI7568"/>
      <c r="AJ7568"/>
      <c r="AK7568"/>
      <c r="AL7568"/>
      <c r="AM7568"/>
      <c r="AN7568"/>
      <c r="AO7568"/>
      <c r="AP7568"/>
      <c r="AQ7568"/>
      <c r="AR7568"/>
      <c r="AS7568"/>
      <c r="AT7568"/>
      <c r="AU7568"/>
      <c r="AV7568"/>
      <c r="AW7568"/>
      <c r="AX7568"/>
      <c r="AY7568"/>
      <c r="AZ7568"/>
      <c r="BA7568"/>
      <c r="BB7568"/>
      <c r="BC7568"/>
      <c r="BD7568"/>
      <c r="BE7568"/>
      <c r="BF7568"/>
      <c r="BG7568"/>
      <c r="BH7568"/>
      <c r="BI7568"/>
      <c r="BJ7568"/>
      <c r="BK7568"/>
      <c r="BL7568"/>
      <c r="BM7568"/>
      <c r="BN7568"/>
      <c r="BO7568"/>
      <c r="BP7568"/>
      <c r="BQ7568"/>
      <c r="BR7568"/>
      <c r="BS7568"/>
      <c r="BT7568"/>
      <c r="BU7568"/>
      <c r="BV7568"/>
      <c r="BW7568"/>
      <c r="BX7568"/>
      <c r="BY7568"/>
      <c r="BZ7568"/>
      <c r="CA7568"/>
      <c r="CB7568"/>
      <c r="CC7568"/>
      <c r="CD7568"/>
      <c r="CE7568"/>
      <c r="CF7568"/>
      <c r="CG7568"/>
      <c r="CH7568"/>
      <c r="CI7568"/>
      <c r="CJ7568"/>
      <c r="CK7568"/>
      <c r="CL7568"/>
      <c r="CM7568"/>
      <c r="CN7568"/>
      <c r="CO7568"/>
      <c r="CP7568"/>
      <c r="CQ7568"/>
      <c r="CR7568"/>
      <c r="CS7568"/>
      <c r="CT7568"/>
      <c r="CU7568"/>
      <c r="CV7568"/>
    </row>
    <row r="7569" spans="10:100" x14ac:dyDescent="0.25">
      <c r="J7569"/>
      <c r="K7569"/>
      <c r="L7569"/>
      <c r="M7569"/>
      <c r="N7569"/>
      <c r="O7569"/>
      <c r="P7569"/>
      <c r="Q7569"/>
      <c r="R7569"/>
      <c r="S7569"/>
      <c r="T7569"/>
      <c r="U7569"/>
      <c r="V7569"/>
      <c r="W7569"/>
      <c r="X7569"/>
      <c r="Y7569"/>
      <c r="Z7569"/>
      <c r="AA7569"/>
      <c r="AB7569"/>
      <c r="AC7569"/>
      <c r="AD7569"/>
      <c r="AE7569"/>
      <c r="AF7569"/>
      <c r="AG7569"/>
      <c r="AH7569"/>
      <c r="AI7569"/>
      <c r="AJ7569"/>
      <c r="AK7569"/>
      <c r="AL7569"/>
      <c r="AM7569"/>
      <c r="AN7569"/>
      <c r="AO7569"/>
      <c r="AP7569"/>
      <c r="AQ7569"/>
      <c r="AR7569"/>
      <c r="AS7569"/>
      <c r="AT7569"/>
      <c r="AU7569"/>
      <c r="AV7569"/>
      <c r="AW7569"/>
      <c r="AX7569"/>
      <c r="AY7569"/>
      <c r="AZ7569"/>
      <c r="BA7569"/>
      <c r="BB7569"/>
      <c r="BC7569"/>
      <c r="BD7569"/>
      <c r="BE7569"/>
      <c r="BF7569"/>
      <c r="BG7569"/>
      <c r="BH7569"/>
      <c r="BI7569"/>
      <c r="BJ7569"/>
      <c r="BK7569"/>
      <c r="BL7569"/>
      <c r="BM7569"/>
      <c r="BN7569"/>
      <c r="BO7569"/>
      <c r="BP7569"/>
      <c r="BQ7569"/>
      <c r="BR7569"/>
      <c r="BS7569"/>
      <c r="BT7569"/>
      <c r="BU7569"/>
      <c r="BV7569"/>
      <c r="BW7569"/>
      <c r="BX7569"/>
      <c r="BY7569"/>
      <c r="BZ7569"/>
      <c r="CA7569"/>
      <c r="CB7569"/>
      <c r="CC7569"/>
      <c r="CD7569"/>
      <c r="CE7569"/>
      <c r="CF7569"/>
      <c r="CG7569"/>
      <c r="CH7569"/>
      <c r="CI7569"/>
      <c r="CJ7569"/>
      <c r="CK7569"/>
      <c r="CL7569"/>
      <c r="CM7569"/>
      <c r="CN7569"/>
      <c r="CO7569"/>
      <c r="CP7569"/>
      <c r="CQ7569"/>
      <c r="CR7569"/>
      <c r="CS7569"/>
      <c r="CT7569"/>
      <c r="CU7569"/>
      <c r="CV7569"/>
    </row>
    <row r="7570" spans="10:100" x14ac:dyDescent="0.25">
      <c r="J7570"/>
      <c r="K7570"/>
      <c r="L7570"/>
      <c r="M7570"/>
      <c r="N7570"/>
      <c r="O7570"/>
      <c r="P7570"/>
      <c r="Q7570"/>
      <c r="R7570"/>
      <c r="S7570"/>
      <c r="T7570"/>
      <c r="U7570"/>
      <c r="V7570"/>
      <c r="W7570"/>
      <c r="X7570"/>
      <c r="Y7570"/>
      <c r="Z7570"/>
      <c r="AA7570"/>
      <c r="AB7570"/>
      <c r="AC7570"/>
      <c r="AD7570"/>
      <c r="AE7570"/>
      <c r="AF7570"/>
      <c r="AG7570"/>
      <c r="AH7570"/>
      <c r="AI7570"/>
      <c r="AJ7570"/>
      <c r="AK7570"/>
      <c r="AL7570"/>
      <c r="AM7570"/>
      <c r="AN7570"/>
      <c r="AO7570"/>
      <c r="AP7570"/>
      <c r="AQ7570"/>
      <c r="AR7570"/>
      <c r="AS7570"/>
      <c r="AT7570"/>
      <c r="AU7570"/>
      <c r="AV7570"/>
      <c r="AW7570"/>
      <c r="AX7570"/>
      <c r="AY7570"/>
      <c r="AZ7570"/>
      <c r="BA7570"/>
      <c r="BB7570"/>
      <c r="BC7570"/>
      <c r="BD7570"/>
      <c r="BE7570"/>
      <c r="BF7570"/>
      <c r="BG7570"/>
      <c r="BH7570"/>
      <c r="BI7570"/>
      <c r="BJ7570"/>
      <c r="BK7570"/>
      <c r="BL7570"/>
      <c r="BM7570"/>
      <c r="BN7570"/>
      <c r="BO7570"/>
      <c r="BP7570"/>
      <c r="BQ7570"/>
      <c r="BR7570"/>
      <c r="BS7570"/>
      <c r="BT7570"/>
      <c r="BU7570"/>
      <c r="BV7570"/>
      <c r="BW7570"/>
      <c r="BX7570"/>
      <c r="BY7570"/>
      <c r="BZ7570"/>
      <c r="CA7570"/>
      <c r="CB7570"/>
      <c r="CC7570"/>
      <c r="CD7570"/>
      <c r="CE7570"/>
      <c r="CF7570"/>
      <c r="CG7570"/>
      <c r="CH7570"/>
      <c r="CI7570"/>
      <c r="CJ7570"/>
      <c r="CK7570"/>
      <c r="CL7570"/>
      <c r="CM7570"/>
      <c r="CN7570"/>
      <c r="CO7570"/>
      <c r="CP7570"/>
      <c r="CQ7570"/>
      <c r="CR7570"/>
      <c r="CS7570"/>
      <c r="CT7570"/>
      <c r="CU7570"/>
      <c r="CV7570"/>
    </row>
    <row r="7571" spans="10:100" x14ac:dyDescent="0.25">
      <c r="J7571"/>
      <c r="K7571"/>
      <c r="L7571"/>
      <c r="M7571"/>
      <c r="N7571"/>
      <c r="O7571"/>
      <c r="P7571"/>
      <c r="Q7571"/>
      <c r="R7571"/>
      <c r="S7571"/>
      <c r="T7571"/>
      <c r="U7571"/>
      <c r="V7571"/>
      <c r="W7571"/>
      <c r="X7571"/>
      <c r="Y7571"/>
      <c r="Z7571"/>
      <c r="AA7571"/>
      <c r="AB7571"/>
      <c r="AC7571"/>
      <c r="AD7571"/>
      <c r="AE7571"/>
      <c r="AF7571"/>
      <c r="AG7571"/>
      <c r="AH7571"/>
      <c r="AI7571"/>
      <c r="AJ7571"/>
      <c r="AK7571"/>
      <c r="AL7571"/>
      <c r="AM7571"/>
      <c r="AN7571"/>
      <c r="AO7571"/>
      <c r="AP7571"/>
      <c r="AQ7571"/>
      <c r="AR7571"/>
      <c r="AS7571"/>
      <c r="AT7571"/>
      <c r="AU7571"/>
      <c r="AV7571"/>
      <c r="AW7571"/>
      <c r="AX7571"/>
      <c r="AY7571"/>
      <c r="AZ7571"/>
      <c r="BA7571"/>
      <c r="BB7571"/>
      <c r="BC7571"/>
      <c r="BD7571"/>
      <c r="BE7571"/>
      <c r="BF7571"/>
      <c r="BG7571"/>
      <c r="BH7571"/>
      <c r="BI7571"/>
      <c r="BJ7571"/>
      <c r="BK7571"/>
      <c r="BL7571"/>
      <c r="BM7571"/>
      <c r="BN7571"/>
      <c r="BO7571"/>
      <c r="BP7571"/>
      <c r="BQ7571"/>
      <c r="BR7571"/>
      <c r="BS7571"/>
      <c r="BT7571"/>
      <c r="BU7571"/>
      <c r="BV7571"/>
      <c r="BW7571"/>
      <c r="BX7571"/>
      <c r="BY7571"/>
      <c r="BZ7571"/>
      <c r="CA7571"/>
      <c r="CB7571"/>
      <c r="CC7571"/>
      <c r="CD7571"/>
      <c r="CE7571"/>
      <c r="CF7571"/>
      <c r="CG7571"/>
      <c r="CH7571"/>
      <c r="CI7571"/>
      <c r="CJ7571"/>
      <c r="CK7571"/>
      <c r="CL7571"/>
      <c r="CM7571"/>
      <c r="CN7571"/>
      <c r="CO7571"/>
      <c r="CP7571"/>
      <c r="CQ7571"/>
      <c r="CR7571"/>
      <c r="CS7571"/>
      <c r="CT7571"/>
      <c r="CU7571"/>
      <c r="CV7571"/>
    </row>
    <row r="7572" spans="10:100" x14ac:dyDescent="0.25">
      <c r="J7572"/>
      <c r="K7572"/>
      <c r="L7572"/>
      <c r="M7572"/>
      <c r="N7572"/>
      <c r="O7572"/>
      <c r="P7572"/>
      <c r="Q7572"/>
      <c r="R7572"/>
      <c r="S7572"/>
      <c r="T7572"/>
      <c r="U7572"/>
      <c r="V7572"/>
      <c r="W7572"/>
      <c r="X7572"/>
      <c r="Y7572"/>
      <c r="Z7572"/>
      <c r="AA7572"/>
      <c r="AB7572"/>
      <c r="AC7572"/>
      <c r="AD7572"/>
      <c r="AE7572"/>
      <c r="AF7572"/>
      <c r="AG7572"/>
      <c r="AH7572"/>
      <c r="AI7572"/>
      <c r="AJ7572"/>
      <c r="AK7572"/>
      <c r="AL7572"/>
      <c r="AM7572"/>
      <c r="AN7572"/>
      <c r="AO7572"/>
      <c r="AP7572"/>
      <c r="AQ7572"/>
      <c r="AR7572"/>
      <c r="AS7572"/>
      <c r="AT7572"/>
      <c r="AU7572"/>
      <c r="AV7572"/>
      <c r="AW7572"/>
      <c r="AX7572"/>
      <c r="AY7572"/>
      <c r="AZ7572"/>
      <c r="BA7572"/>
      <c r="BB7572"/>
      <c r="BC7572"/>
      <c r="BD7572"/>
      <c r="BE7572"/>
      <c r="BF7572"/>
      <c r="BG7572"/>
      <c r="BH7572"/>
      <c r="BI7572"/>
      <c r="BJ7572"/>
      <c r="BK7572"/>
      <c r="BL7572"/>
      <c r="BM7572"/>
      <c r="BN7572"/>
      <c r="BO7572"/>
      <c r="BP7572"/>
      <c r="BQ7572"/>
      <c r="BR7572"/>
      <c r="BS7572"/>
      <c r="BT7572"/>
      <c r="BU7572"/>
      <c r="BV7572"/>
      <c r="BW7572"/>
      <c r="BX7572"/>
      <c r="BY7572"/>
      <c r="BZ7572"/>
      <c r="CA7572"/>
      <c r="CB7572"/>
      <c r="CC7572"/>
      <c r="CD7572"/>
      <c r="CE7572"/>
      <c r="CF7572"/>
      <c r="CG7572"/>
      <c r="CH7572"/>
      <c r="CI7572"/>
      <c r="CJ7572"/>
      <c r="CK7572"/>
      <c r="CL7572"/>
      <c r="CM7572"/>
      <c r="CN7572"/>
      <c r="CO7572"/>
      <c r="CP7572"/>
      <c r="CQ7572"/>
      <c r="CR7572"/>
      <c r="CS7572"/>
      <c r="CT7572"/>
      <c r="CU7572"/>
      <c r="CV7572"/>
    </row>
    <row r="7573" spans="10:100" x14ac:dyDescent="0.25">
      <c r="J7573"/>
      <c r="K7573"/>
      <c r="L7573"/>
      <c r="M7573"/>
      <c r="N7573"/>
      <c r="O7573"/>
      <c r="P7573"/>
      <c r="Q7573"/>
      <c r="R7573"/>
      <c r="S7573"/>
      <c r="T7573"/>
      <c r="U7573"/>
      <c r="V7573"/>
      <c r="W7573"/>
      <c r="X7573"/>
      <c r="Y7573"/>
      <c r="Z7573"/>
      <c r="AA7573"/>
      <c r="AB7573"/>
      <c r="AC7573"/>
      <c r="AD7573"/>
      <c r="AE7573"/>
      <c r="AF7573"/>
      <c r="AG7573"/>
      <c r="AH7573"/>
      <c r="AI7573"/>
      <c r="AJ7573"/>
      <c r="AK7573"/>
      <c r="AL7573"/>
      <c r="AM7573"/>
      <c r="AN7573"/>
      <c r="AO7573"/>
      <c r="AP7573"/>
      <c r="AQ7573"/>
      <c r="AR7573"/>
      <c r="AS7573"/>
      <c r="AT7573"/>
      <c r="AU7573"/>
      <c r="AV7573"/>
      <c r="AW7573"/>
      <c r="AX7573"/>
      <c r="AY7573"/>
      <c r="AZ7573"/>
      <c r="BA7573"/>
      <c r="BB7573"/>
      <c r="BC7573"/>
      <c r="BD7573"/>
      <c r="BE7573"/>
      <c r="BF7573"/>
      <c r="BG7573"/>
      <c r="BH7573"/>
      <c r="BI7573"/>
      <c r="BJ7573"/>
      <c r="BK7573"/>
      <c r="BL7573"/>
      <c r="BM7573"/>
      <c r="BN7573"/>
      <c r="BO7573"/>
      <c r="BP7573"/>
      <c r="BQ7573"/>
      <c r="BR7573"/>
      <c r="BS7573"/>
      <c r="BT7573"/>
      <c r="BU7573"/>
      <c r="BV7573"/>
      <c r="BW7573"/>
      <c r="BX7573"/>
      <c r="BY7573"/>
      <c r="BZ7573"/>
      <c r="CA7573"/>
      <c r="CB7573"/>
      <c r="CC7573"/>
      <c r="CD7573"/>
      <c r="CE7573"/>
      <c r="CF7573"/>
      <c r="CG7573"/>
      <c r="CH7573"/>
      <c r="CI7573"/>
      <c r="CJ7573"/>
      <c r="CK7573"/>
      <c r="CL7573"/>
      <c r="CM7573"/>
      <c r="CN7573"/>
      <c r="CO7573"/>
      <c r="CP7573"/>
      <c r="CQ7573"/>
      <c r="CR7573"/>
      <c r="CS7573"/>
      <c r="CT7573"/>
      <c r="CU7573"/>
      <c r="CV7573"/>
    </row>
    <row r="7574" spans="10:100" x14ac:dyDescent="0.25">
      <c r="J7574"/>
      <c r="K7574"/>
      <c r="L7574"/>
      <c r="M7574"/>
      <c r="N7574"/>
      <c r="O7574"/>
      <c r="P7574"/>
      <c r="Q7574"/>
      <c r="R7574"/>
      <c r="S7574"/>
      <c r="T7574"/>
      <c r="U7574"/>
      <c r="V7574"/>
      <c r="W7574"/>
      <c r="X7574"/>
      <c r="Y7574"/>
      <c r="Z7574"/>
      <c r="AA7574"/>
      <c r="AB7574"/>
      <c r="AC7574"/>
      <c r="AD7574"/>
      <c r="AE7574"/>
      <c r="AF7574"/>
      <c r="AG7574"/>
      <c r="AH7574"/>
      <c r="AI7574"/>
      <c r="AJ7574"/>
      <c r="AK7574"/>
      <c r="AL7574"/>
      <c r="AM7574"/>
      <c r="AN7574"/>
      <c r="AO7574"/>
      <c r="AP7574"/>
      <c r="AQ7574"/>
      <c r="AR7574"/>
      <c r="AS7574"/>
      <c r="AT7574"/>
      <c r="AU7574"/>
      <c r="AV7574"/>
      <c r="AW7574"/>
      <c r="AX7574"/>
      <c r="AY7574"/>
      <c r="AZ7574"/>
      <c r="BA7574"/>
      <c r="BB7574"/>
      <c r="BC7574"/>
      <c r="BD7574"/>
      <c r="BE7574"/>
      <c r="BF7574"/>
      <c r="BG7574"/>
      <c r="BH7574"/>
      <c r="BI7574"/>
      <c r="BJ7574"/>
      <c r="BK7574"/>
      <c r="BL7574"/>
      <c r="BM7574"/>
      <c r="BN7574"/>
      <c r="BO7574"/>
      <c r="BP7574"/>
      <c r="BQ7574"/>
      <c r="BR7574"/>
      <c r="BS7574"/>
      <c r="BT7574"/>
      <c r="BU7574"/>
      <c r="BV7574"/>
      <c r="BW7574"/>
      <c r="BX7574"/>
      <c r="BY7574"/>
      <c r="BZ7574"/>
      <c r="CA7574"/>
      <c r="CB7574"/>
      <c r="CC7574"/>
      <c r="CD7574"/>
      <c r="CE7574"/>
      <c r="CF7574"/>
      <c r="CG7574"/>
      <c r="CH7574"/>
      <c r="CI7574"/>
      <c r="CJ7574"/>
      <c r="CK7574"/>
      <c r="CL7574"/>
      <c r="CM7574"/>
      <c r="CN7574"/>
      <c r="CO7574"/>
      <c r="CP7574"/>
      <c r="CQ7574"/>
      <c r="CR7574"/>
      <c r="CS7574"/>
      <c r="CT7574"/>
      <c r="CU7574"/>
      <c r="CV7574"/>
    </row>
    <row r="7575" spans="10:100" x14ac:dyDescent="0.25">
      <c r="J7575"/>
      <c r="K7575"/>
      <c r="L7575"/>
      <c r="M7575"/>
      <c r="N7575"/>
      <c r="O7575"/>
      <c r="P7575"/>
      <c r="Q7575"/>
      <c r="R7575"/>
      <c r="S7575"/>
      <c r="T7575"/>
      <c r="U7575"/>
      <c r="V7575"/>
      <c r="W7575"/>
      <c r="X7575"/>
      <c r="Y7575"/>
      <c r="Z7575"/>
      <c r="AA7575"/>
      <c r="AB7575"/>
      <c r="AC7575"/>
      <c r="AD7575"/>
      <c r="AE7575"/>
      <c r="AF7575"/>
      <c r="AG7575"/>
      <c r="AH7575"/>
      <c r="AI7575"/>
      <c r="AJ7575"/>
      <c r="AK7575"/>
      <c r="AL7575"/>
      <c r="AM7575"/>
      <c r="AN7575"/>
      <c r="AO7575"/>
      <c r="AP7575"/>
      <c r="AQ7575"/>
      <c r="AR7575"/>
      <c r="AS7575"/>
      <c r="AT7575"/>
      <c r="AU7575"/>
      <c r="AV7575"/>
      <c r="AW7575"/>
      <c r="AX7575"/>
      <c r="AY7575"/>
      <c r="AZ7575"/>
      <c r="BA7575"/>
      <c r="BB7575"/>
      <c r="BC7575"/>
      <c r="BD7575"/>
      <c r="BE7575"/>
      <c r="BF7575"/>
      <c r="BG7575"/>
      <c r="BH7575"/>
      <c r="BI7575"/>
      <c r="BJ7575"/>
      <c r="BK7575"/>
      <c r="BL7575"/>
      <c r="BM7575"/>
      <c r="BN7575"/>
      <c r="BO7575"/>
      <c r="BP7575"/>
      <c r="BQ7575"/>
      <c r="BR7575"/>
      <c r="BS7575"/>
      <c r="BT7575"/>
      <c r="BU7575"/>
      <c r="BV7575"/>
      <c r="BW7575"/>
      <c r="BX7575"/>
      <c r="BY7575"/>
      <c r="BZ7575"/>
      <c r="CA7575"/>
      <c r="CB7575"/>
      <c r="CC7575"/>
      <c r="CD7575"/>
      <c r="CE7575"/>
      <c r="CF7575"/>
      <c r="CG7575"/>
      <c r="CH7575"/>
      <c r="CI7575"/>
      <c r="CJ7575"/>
      <c r="CK7575"/>
      <c r="CL7575"/>
      <c r="CM7575"/>
      <c r="CN7575"/>
      <c r="CO7575"/>
      <c r="CP7575"/>
      <c r="CQ7575"/>
      <c r="CR7575"/>
      <c r="CS7575"/>
      <c r="CT7575"/>
      <c r="CU7575"/>
      <c r="CV7575"/>
    </row>
    <row r="7576" spans="10:100" x14ac:dyDescent="0.25">
      <c r="J7576"/>
      <c r="K7576"/>
      <c r="L7576"/>
      <c r="M7576"/>
      <c r="N7576"/>
      <c r="O7576"/>
      <c r="P7576"/>
      <c r="Q7576"/>
      <c r="R7576"/>
      <c r="S7576"/>
      <c r="T7576"/>
      <c r="U7576"/>
      <c r="V7576"/>
      <c r="W7576"/>
      <c r="X7576"/>
      <c r="Y7576"/>
      <c r="Z7576"/>
      <c r="AA7576"/>
      <c r="AB7576"/>
      <c r="AC7576"/>
      <c r="AD7576"/>
      <c r="AE7576"/>
      <c r="AF7576"/>
      <c r="AG7576"/>
      <c r="AH7576"/>
      <c r="AI7576"/>
      <c r="AJ7576"/>
      <c r="AK7576"/>
      <c r="AL7576"/>
      <c r="AM7576"/>
      <c r="AN7576"/>
      <c r="AO7576"/>
      <c r="AP7576"/>
      <c r="AQ7576"/>
      <c r="AR7576"/>
      <c r="AS7576"/>
      <c r="AT7576"/>
      <c r="AU7576"/>
      <c r="AV7576"/>
      <c r="AW7576"/>
      <c r="AX7576"/>
      <c r="AY7576"/>
      <c r="AZ7576"/>
      <c r="BA7576"/>
      <c r="BB7576"/>
      <c r="BC7576"/>
      <c r="BD7576"/>
      <c r="BE7576"/>
      <c r="BF7576"/>
      <c r="BG7576"/>
      <c r="BH7576"/>
      <c r="BI7576"/>
      <c r="BJ7576"/>
      <c r="BK7576"/>
      <c r="BL7576"/>
      <c r="BM7576"/>
      <c r="BN7576"/>
      <c r="BO7576"/>
      <c r="BP7576"/>
      <c r="BQ7576"/>
      <c r="BR7576"/>
      <c r="BS7576"/>
      <c r="BT7576"/>
      <c r="BU7576"/>
      <c r="BV7576"/>
      <c r="BW7576"/>
      <c r="BX7576"/>
      <c r="BY7576"/>
      <c r="BZ7576"/>
      <c r="CA7576"/>
      <c r="CB7576"/>
      <c r="CC7576"/>
      <c r="CD7576"/>
      <c r="CE7576"/>
      <c r="CF7576"/>
      <c r="CG7576"/>
      <c r="CH7576"/>
      <c r="CI7576"/>
      <c r="CJ7576"/>
      <c r="CK7576"/>
      <c r="CL7576"/>
      <c r="CM7576"/>
      <c r="CN7576"/>
      <c r="CO7576"/>
      <c r="CP7576"/>
      <c r="CQ7576"/>
      <c r="CR7576"/>
      <c r="CS7576"/>
      <c r="CT7576"/>
      <c r="CU7576"/>
      <c r="CV7576"/>
    </row>
    <row r="7577" spans="10:100" x14ac:dyDescent="0.25">
      <c r="J7577"/>
      <c r="K7577"/>
      <c r="L7577"/>
      <c r="M7577"/>
      <c r="N7577"/>
      <c r="O7577"/>
      <c r="P7577"/>
      <c r="Q7577"/>
      <c r="R7577"/>
      <c r="S7577"/>
      <c r="T7577"/>
      <c r="U7577"/>
      <c r="V7577"/>
      <c r="W7577"/>
      <c r="X7577"/>
      <c r="Y7577"/>
      <c r="Z7577"/>
      <c r="AA7577"/>
      <c r="AB7577"/>
      <c r="AC7577"/>
      <c r="AD7577"/>
      <c r="AE7577"/>
      <c r="AF7577"/>
      <c r="AG7577"/>
      <c r="AH7577"/>
      <c r="AI7577"/>
      <c r="AJ7577"/>
      <c r="AK7577"/>
      <c r="AL7577"/>
      <c r="AM7577"/>
      <c r="AN7577"/>
      <c r="AO7577"/>
      <c r="AP7577"/>
      <c r="AQ7577"/>
      <c r="AR7577"/>
      <c r="AS7577"/>
      <c r="AT7577"/>
      <c r="AU7577"/>
      <c r="AV7577"/>
      <c r="AW7577"/>
      <c r="AX7577"/>
      <c r="AY7577"/>
      <c r="AZ7577"/>
      <c r="BA7577"/>
      <c r="BB7577"/>
      <c r="BC7577"/>
      <c r="BD7577"/>
      <c r="BE7577"/>
      <c r="BF7577"/>
      <c r="BG7577"/>
      <c r="BH7577"/>
      <c r="BI7577"/>
      <c r="BJ7577"/>
      <c r="BK7577"/>
      <c r="BL7577"/>
      <c r="BM7577"/>
      <c r="BN7577"/>
      <c r="BO7577"/>
      <c r="BP7577"/>
      <c r="BQ7577"/>
      <c r="BR7577"/>
      <c r="BS7577"/>
      <c r="BT7577"/>
      <c r="BU7577"/>
      <c r="BV7577"/>
      <c r="BW7577"/>
      <c r="BX7577"/>
      <c r="BY7577"/>
      <c r="BZ7577"/>
      <c r="CA7577"/>
      <c r="CB7577"/>
      <c r="CC7577"/>
      <c r="CD7577"/>
      <c r="CE7577"/>
      <c r="CF7577"/>
      <c r="CG7577"/>
      <c r="CH7577"/>
      <c r="CI7577"/>
      <c r="CJ7577"/>
      <c r="CK7577"/>
      <c r="CL7577"/>
      <c r="CM7577"/>
      <c r="CN7577"/>
      <c r="CO7577"/>
      <c r="CP7577"/>
      <c r="CQ7577"/>
      <c r="CR7577"/>
      <c r="CS7577"/>
      <c r="CT7577"/>
      <c r="CU7577"/>
      <c r="CV7577"/>
    </row>
    <row r="7578" spans="10:100" x14ac:dyDescent="0.25">
      <c r="J7578"/>
      <c r="K7578"/>
      <c r="L7578"/>
      <c r="M7578"/>
      <c r="N7578"/>
      <c r="O7578"/>
      <c r="P7578"/>
      <c r="Q7578"/>
      <c r="R7578"/>
      <c r="S7578"/>
      <c r="T7578"/>
      <c r="U7578"/>
      <c r="V7578"/>
      <c r="W7578"/>
      <c r="X7578"/>
      <c r="Y7578"/>
      <c r="Z7578"/>
      <c r="AA7578"/>
      <c r="AB7578"/>
      <c r="AC7578"/>
      <c r="AD7578"/>
      <c r="AE7578"/>
      <c r="AF7578"/>
      <c r="AG7578"/>
      <c r="AH7578"/>
      <c r="AI7578"/>
      <c r="AJ7578"/>
      <c r="AK7578"/>
      <c r="AL7578"/>
      <c r="AM7578"/>
      <c r="AN7578"/>
      <c r="AO7578"/>
      <c r="AP7578"/>
      <c r="AQ7578"/>
      <c r="AR7578"/>
      <c r="AS7578"/>
      <c r="AT7578"/>
      <c r="AU7578"/>
      <c r="AV7578"/>
      <c r="AW7578"/>
      <c r="AX7578"/>
      <c r="AY7578"/>
      <c r="AZ7578"/>
      <c r="BA7578"/>
      <c r="BB7578"/>
      <c r="BC7578"/>
      <c r="BD7578"/>
      <c r="BE7578"/>
      <c r="BF7578"/>
      <c r="BG7578"/>
      <c r="BH7578"/>
      <c r="BI7578"/>
      <c r="BJ7578"/>
      <c r="BK7578"/>
      <c r="BL7578"/>
      <c r="BM7578"/>
      <c r="BN7578"/>
      <c r="BO7578"/>
      <c r="BP7578"/>
      <c r="BQ7578"/>
      <c r="BR7578"/>
      <c r="BS7578"/>
      <c r="BT7578"/>
      <c r="BU7578"/>
      <c r="BV7578"/>
      <c r="BW7578"/>
      <c r="BX7578"/>
      <c r="BY7578"/>
      <c r="BZ7578"/>
      <c r="CA7578"/>
      <c r="CB7578"/>
      <c r="CC7578"/>
      <c r="CD7578"/>
      <c r="CE7578"/>
      <c r="CF7578"/>
      <c r="CG7578"/>
      <c r="CH7578"/>
      <c r="CI7578"/>
      <c r="CJ7578"/>
      <c r="CK7578"/>
      <c r="CL7578"/>
      <c r="CM7578"/>
      <c r="CN7578"/>
      <c r="CO7578"/>
      <c r="CP7578"/>
      <c r="CQ7578"/>
      <c r="CR7578"/>
      <c r="CS7578"/>
      <c r="CT7578"/>
      <c r="CU7578"/>
      <c r="CV7578"/>
    </row>
    <row r="7579" spans="10:100" x14ac:dyDescent="0.25">
      <c r="J7579"/>
      <c r="K7579"/>
      <c r="L7579"/>
      <c r="M7579"/>
      <c r="N7579"/>
      <c r="O7579"/>
      <c r="P7579"/>
      <c r="Q7579"/>
      <c r="R7579"/>
      <c r="S7579"/>
      <c r="T7579"/>
      <c r="U7579"/>
      <c r="V7579"/>
      <c r="W7579"/>
      <c r="X7579"/>
      <c r="Y7579"/>
      <c r="Z7579"/>
      <c r="AA7579"/>
      <c r="AB7579"/>
      <c r="AC7579"/>
      <c r="AD7579"/>
      <c r="AE7579"/>
      <c r="AF7579"/>
      <c r="AG7579"/>
      <c r="AH7579"/>
      <c r="AI7579"/>
      <c r="AJ7579"/>
      <c r="AK7579"/>
      <c r="AL7579"/>
      <c r="AM7579"/>
      <c r="AN7579"/>
      <c r="AO7579"/>
      <c r="AP7579"/>
      <c r="AQ7579"/>
      <c r="AR7579"/>
      <c r="AS7579"/>
      <c r="AT7579"/>
      <c r="AU7579"/>
      <c r="AV7579"/>
      <c r="AW7579"/>
      <c r="AX7579"/>
      <c r="AY7579"/>
      <c r="AZ7579"/>
      <c r="BA7579"/>
      <c r="BB7579"/>
      <c r="BC7579"/>
      <c r="BD7579"/>
      <c r="BE7579"/>
      <c r="BF7579"/>
      <c r="BG7579"/>
      <c r="BH7579"/>
      <c r="BI7579"/>
      <c r="BJ7579"/>
      <c r="BK7579"/>
      <c r="BL7579"/>
      <c r="BM7579"/>
      <c r="BN7579"/>
      <c r="BO7579"/>
      <c r="BP7579"/>
      <c r="BQ7579"/>
      <c r="BR7579"/>
      <c r="BS7579"/>
      <c r="BT7579"/>
      <c r="BU7579"/>
      <c r="BV7579"/>
      <c r="BW7579"/>
      <c r="BX7579"/>
      <c r="BY7579"/>
      <c r="BZ7579"/>
      <c r="CA7579"/>
      <c r="CB7579"/>
      <c r="CC7579"/>
      <c r="CD7579"/>
      <c r="CE7579"/>
      <c r="CF7579"/>
      <c r="CG7579"/>
      <c r="CH7579"/>
      <c r="CI7579"/>
      <c r="CJ7579"/>
      <c r="CK7579"/>
      <c r="CL7579"/>
      <c r="CM7579"/>
      <c r="CN7579"/>
      <c r="CO7579"/>
      <c r="CP7579"/>
      <c r="CQ7579"/>
      <c r="CR7579"/>
      <c r="CS7579"/>
      <c r="CT7579"/>
      <c r="CU7579"/>
      <c r="CV7579"/>
    </row>
    <row r="7580" spans="10:100" x14ac:dyDescent="0.25">
      <c r="J7580"/>
      <c r="K7580"/>
      <c r="L7580"/>
      <c r="M7580"/>
      <c r="N7580"/>
      <c r="O7580"/>
      <c r="P7580"/>
      <c r="Q7580"/>
      <c r="R7580"/>
      <c r="S7580"/>
      <c r="T7580"/>
      <c r="U7580"/>
      <c r="V7580"/>
      <c r="W7580"/>
      <c r="X7580"/>
      <c r="Y7580"/>
      <c r="Z7580"/>
      <c r="AA7580"/>
      <c r="AB7580"/>
      <c r="AC7580"/>
      <c r="AD7580"/>
      <c r="AE7580"/>
      <c r="AF7580"/>
      <c r="AG7580"/>
      <c r="AH7580"/>
      <c r="AI7580"/>
      <c r="AJ7580"/>
      <c r="AK7580"/>
      <c r="AL7580"/>
      <c r="AM7580"/>
      <c r="AN7580"/>
      <c r="AO7580"/>
      <c r="AP7580"/>
      <c r="AQ7580"/>
      <c r="AR7580"/>
      <c r="AS7580"/>
      <c r="AT7580"/>
      <c r="AU7580"/>
      <c r="AV7580"/>
      <c r="AW7580"/>
      <c r="AX7580"/>
      <c r="AY7580"/>
      <c r="AZ7580"/>
      <c r="BA7580"/>
      <c r="BB7580"/>
      <c r="BC7580"/>
      <c r="BD7580"/>
      <c r="BE7580"/>
      <c r="BF7580"/>
      <c r="BG7580"/>
      <c r="BH7580"/>
      <c r="BI7580"/>
      <c r="BJ7580"/>
      <c r="BK7580"/>
      <c r="BL7580"/>
      <c r="BM7580"/>
      <c r="BN7580"/>
      <c r="BO7580"/>
      <c r="BP7580"/>
      <c r="BQ7580"/>
      <c r="BR7580"/>
      <c r="BS7580"/>
      <c r="BT7580"/>
      <c r="BU7580"/>
      <c r="BV7580"/>
      <c r="BW7580"/>
      <c r="BX7580"/>
      <c r="BY7580"/>
      <c r="BZ7580"/>
      <c r="CA7580"/>
      <c r="CB7580"/>
      <c r="CC7580"/>
      <c r="CD7580"/>
      <c r="CE7580"/>
      <c r="CF7580"/>
      <c r="CG7580"/>
      <c r="CH7580"/>
      <c r="CI7580"/>
      <c r="CJ7580"/>
      <c r="CK7580"/>
      <c r="CL7580"/>
      <c r="CM7580"/>
      <c r="CN7580"/>
      <c r="CO7580"/>
      <c r="CP7580"/>
      <c r="CQ7580"/>
      <c r="CR7580"/>
      <c r="CS7580"/>
      <c r="CT7580"/>
      <c r="CU7580"/>
      <c r="CV7580"/>
    </row>
    <row r="7581" spans="10:100" x14ac:dyDescent="0.25">
      <c r="J7581"/>
      <c r="K7581"/>
      <c r="L7581"/>
      <c r="M7581"/>
      <c r="N7581"/>
      <c r="O7581"/>
      <c r="P7581"/>
      <c r="Q7581"/>
      <c r="R7581"/>
      <c r="S7581"/>
      <c r="T7581"/>
      <c r="U7581"/>
      <c r="V7581"/>
      <c r="W7581"/>
      <c r="X7581"/>
      <c r="Y7581"/>
      <c r="Z7581"/>
      <c r="AA7581"/>
      <c r="AB7581"/>
      <c r="AC7581"/>
      <c r="AD7581"/>
      <c r="AE7581"/>
      <c r="AF7581"/>
      <c r="AG7581"/>
      <c r="AH7581"/>
      <c r="AI7581"/>
      <c r="AJ7581"/>
      <c r="AK7581"/>
      <c r="AL7581"/>
      <c r="AM7581"/>
      <c r="AN7581"/>
      <c r="AO7581"/>
      <c r="AP7581"/>
      <c r="AQ7581"/>
      <c r="AR7581"/>
      <c r="AS7581"/>
      <c r="AT7581"/>
      <c r="AU7581"/>
      <c r="AV7581"/>
      <c r="AW7581"/>
      <c r="AX7581"/>
      <c r="AY7581"/>
      <c r="AZ7581"/>
      <c r="BA7581"/>
      <c r="BB7581"/>
      <c r="BC7581"/>
      <c r="BD7581"/>
      <c r="BE7581"/>
      <c r="BF7581"/>
      <c r="BG7581"/>
      <c r="BH7581"/>
      <c r="BI7581"/>
      <c r="BJ7581"/>
      <c r="BK7581"/>
      <c r="BL7581"/>
      <c r="BM7581"/>
      <c r="BN7581"/>
      <c r="BO7581"/>
      <c r="BP7581"/>
      <c r="BQ7581"/>
      <c r="BR7581"/>
      <c r="BS7581"/>
      <c r="BT7581"/>
      <c r="BU7581"/>
      <c r="BV7581"/>
      <c r="BW7581"/>
      <c r="BX7581"/>
      <c r="BY7581"/>
      <c r="BZ7581"/>
      <c r="CA7581"/>
      <c r="CB7581"/>
      <c r="CC7581"/>
      <c r="CD7581"/>
      <c r="CE7581"/>
      <c r="CF7581"/>
      <c r="CG7581"/>
      <c r="CH7581"/>
      <c r="CI7581"/>
      <c r="CJ7581"/>
      <c r="CK7581"/>
      <c r="CL7581"/>
      <c r="CM7581"/>
      <c r="CN7581"/>
      <c r="CO7581"/>
      <c r="CP7581"/>
      <c r="CQ7581"/>
      <c r="CR7581"/>
      <c r="CS7581"/>
      <c r="CT7581"/>
      <c r="CU7581"/>
      <c r="CV7581"/>
    </row>
    <row r="7582" spans="10:100" x14ac:dyDescent="0.25">
      <c r="J7582"/>
      <c r="K7582"/>
      <c r="L7582"/>
      <c r="M7582"/>
      <c r="N7582"/>
      <c r="O7582"/>
      <c r="P7582"/>
      <c r="Q7582"/>
      <c r="R7582"/>
      <c r="S7582"/>
      <c r="T7582"/>
      <c r="U7582"/>
      <c r="V7582"/>
      <c r="W7582"/>
      <c r="X7582"/>
      <c r="Y7582"/>
      <c r="Z7582"/>
      <c r="AA7582"/>
      <c r="AB7582"/>
      <c r="AC7582"/>
      <c r="AD7582"/>
      <c r="AE7582"/>
      <c r="AF7582"/>
      <c r="AG7582"/>
      <c r="AH7582"/>
      <c r="AI7582"/>
      <c r="AJ7582"/>
      <c r="AK7582"/>
      <c r="AL7582"/>
      <c r="AM7582"/>
      <c r="AN7582"/>
      <c r="AO7582"/>
      <c r="AP7582"/>
      <c r="AQ7582"/>
      <c r="AR7582"/>
      <c r="AS7582"/>
      <c r="AT7582"/>
      <c r="AU7582"/>
      <c r="AV7582"/>
      <c r="AW7582"/>
      <c r="AX7582"/>
      <c r="AY7582"/>
      <c r="AZ7582"/>
      <c r="BA7582"/>
      <c r="BB7582"/>
      <c r="BC7582"/>
      <c r="BD7582"/>
      <c r="BE7582"/>
      <c r="BF7582"/>
      <c r="BG7582"/>
      <c r="BH7582"/>
      <c r="BI7582"/>
      <c r="BJ7582"/>
      <c r="BK7582"/>
      <c r="BL7582"/>
      <c r="BM7582"/>
      <c r="BN7582"/>
      <c r="BO7582"/>
      <c r="BP7582"/>
      <c r="BQ7582"/>
      <c r="BR7582"/>
      <c r="BS7582"/>
      <c r="BT7582"/>
      <c r="BU7582"/>
      <c r="BV7582"/>
      <c r="BW7582"/>
      <c r="BX7582"/>
      <c r="BY7582"/>
      <c r="BZ7582"/>
      <c r="CA7582"/>
      <c r="CB7582"/>
      <c r="CC7582"/>
      <c r="CD7582"/>
      <c r="CE7582"/>
      <c r="CF7582"/>
      <c r="CG7582"/>
      <c r="CH7582"/>
      <c r="CI7582"/>
      <c r="CJ7582"/>
      <c r="CK7582"/>
      <c r="CL7582"/>
      <c r="CM7582"/>
      <c r="CN7582"/>
      <c r="CO7582"/>
      <c r="CP7582"/>
      <c r="CQ7582"/>
      <c r="CR7582"/>
      <c r="CS7582"/>
      <c r="CT7582"/>
      <c r="CU7582"/>
      <c r="CV7582"/>
    </row>
    <row r="7583" spans="10:100" x14ac:dyDescent="0.25">
      <c r="J7583"/>
      <c r="K7583"/>
      <c r="L7583"/>
      <c r="M7583"/>
      <c r="N7583"/>
      <c r="O7583"/>
      <c r="P7583"/>
      <c r="Q7583"/>
      <c r="R7583"/>
      <c r="S7583"/>
      <c r="T7583"/>
      <c r="U7583"/>
      <c r="V7583"/>
      <c r="W7583"/>
      <c r="X7583"/>
      <c r="Y7583"/>
      <c r="Z7583"/>
      <c r="AA7583"/>
      <c r="AB7583"/>
      <c r="AC7583"/>
      <c r="AD7583"/>
      <c r="AE7583"/>
      <c r="AF7583"/>
      <c r="AG7583"/>
      <c r="AH7583"/>
      <c r="AI7583"/>
      <c r="AJ7583"/>
      <c r="AK7583"/>
      <c r="AL7583"/>
      <c r="AM7583"/>
      <c r="AN7583"/>
      <c r="AO7583"/>
      <c r="AP7583"/>
      <c r="AQ7583"/>
      <c r="AR7583"/>
      <c r="AS7583"/>
      <c r="AT7583"/>
      <c r="AU7583"/>
      <c r="AV7583"/>
      <c r="AW7583"/>
      <c r="AX7583"/>
      <c r="AY7583"/>
      <c r="AZ7583"/>
      <c r="BA7583"/>
      <c r="BB7583"/>
      <c r="BC7583"/>
      <c r="BD7583"/>
      <c r="BE7583"/>
      <c r="BF7583"/>
      <c r="BG7583"/>
      <c r="BH7583"/>
      <c r="BI7583"/>
      <c r="BJ7583"/>
      <c r="BK7583"/>
      <c r="BL7583"/>
      <c r="BM7583"/>
      <c r="BN7583"/>
      <c r="BO7583"/>
      <c r="BP7583"/>
      <c r="BQ7583"/>
      <c r="BR7583"/>
      <c r="BS7583"/>
      <c r="BT7583"/>
      <c r="BU7583"/>
      <c r="BV7583"/>
      <c r="BW7583"/>
      <c r="BX7583"/>
      <c r="BY7583"/>
      <c r="BZ7583"/>
      <c r="CA7583"/>
      <c r="CB7583"/>
      <c r="CC7583"/>
      <c r="CD7583"/>
      <c r="CE7583"/>
      <c r="CF7583"/>
      <c r="CG7583"/>
      <c r="CH7583"/>
      <c r="CI7583"/>
      <c r="CJ7583"/>
      <c r="CK7583"/>
      <c r="CL7583"/>
      <c r="CM7583"/>
      <c r="CN7583"/>
      <c r="CO7583"/>
      <c r="CP7583"/>
      <c r="CQ7583"/>
      <c r="CR7583"/>
      <c r="CS7583"/>
      <c r="CT7583"/>
      <c r="CU7583"/>
      <c r="CV7583"/>
    </row>
    <row r="7584" spans="10:100" x14ac:dyDescent="0.25">
      <c r="J7584"/>
      <c r="K7584"/>
      <c r="L7584"/>
      <c r="M7584"/>
      <c r="N7584"/>
      <c r="O7584"/>
      <c r="P7584"/>
      <c r="Q7584"/>
      <c r="R7584"/>
      <c r="S7584"/>
      <c r="T7584"/>
      <c r="U7584"/>
      <c r="V7584"/>
      <c r="W7584"/>
      <c r="X7584"/>
      <c r="Y7584"/>
      <c r="Z7584"/>
      <c r="AA7584"/>
      <c r="AB7584"/>
      <c r="AC7584"/>
      <c r="AD7584"/>
      <c r="AE7584"/>
      <c r="AF7584"/>
      <c r="AG7584"/>
      <c r="AH7584"/>
      <c r="AI7584"/>
      <c r="AJ7584"/>
      <c r="AK7584"/>
      <c r="AL7584"/>
      <c r="AM7584"/>
      <c r="AN7584"/>
      <c r="AO7584"/>
      <c r="AP7584"/>
      <c r="AQ7584"/>
      <c r="AR7584"/>
      <c r="AS7584"/>
      <c r="AT7584"/>
      <c r="AU7584"/>
      <c r="AV7584"/>
      <c r="AW7584"/>
      <c r="AX7584"/>
      <c r="AY7584"/>
      <c r="AZ7584"/>
      <c r="BA7584"/>
      <c r="BB7584"/>
      <c r="BC7584"/>
      <c r="BD7584"/>
      <c r="BE7584"/>
      <c r="BF7584"/>
      <c r="BG7584"/>
      <c r="BH7584"/>
      <c r="BI7584"/>
      <c r="BJ7584"/>
      <c r="BK7584"/>
      <c r="BL7584"/>
      <c r="BM7584"/>
      <c r="BN7584"/>
      <c r="BO7584"/>
      <c r="BP7584"/>
      <c r="BQ7584"/>
      <c r="BR7584"/>
      <c r="BS7584"/>
      <c r="BT7584"/>
      <c r="BU7584"/>
      <c r="BV7584"/>
      <c r="BW7584"/>
      <c r="BX7584"/>
      <c r="BY7584"/>
      <c r="BZ7584"/>
      <c r="CA7584"/>
      <c r="CB7584"/>
      <c r="CC7584"/>
      <c r="CD7584"/>
      <c r="CE7584"/>
      <c r="CF7584"/>
      <c r="CG7584"/>
      <c r="CH7584"/>
      <c r="CI7584"/>
      <c r="CJ7584"/>
      <c r="CK7584"/>
      <c r="CL7584"/>
      <c r="CM7584"/>
      <c r="CN7584"/>
      <c r="CO7584"/>
      <c r="CP7584"/>
      <c r="CQ7584"/>
      <c r="CR7584"/>
      <c r="CS7584"/>
      <c r="CT7584"/>
      <c r="CU7584"/>
      <c r="CV7584"/>
    </row>
    <row r="7585" spans="10:100" x14ac:dyDescent="0.25">
      <c r="J7585"/>
      <c r="K7585"/>
      <c r="L7585"/>
      <c r="M7585"/>
      <c r="N7585"/>
      <c r="O7585"/>
      <c r="P7585"/>
      <c r="Q7585"/>
      <c r="R7585"/>
      <c r="S7585"/>
      <c r="T7585"/>
      <c r="U7585"/>
      <c r="V7585"/>
      <c r="W7585"/>
      <c r="X7585"/>
      <c r="Y7585"/>
      <c r="Z7585"/>
      <c r="AA7585"/>
      <c r="AB7585"/>
      <c r="AC7585"/>
      <c r="AD7585"/>
      <c r="AE7585"/>
      <c r="AF7585"/>
      <c r="AG7585"/>
      <c r="AH7585"/>
      <c r="AI7585"/>
      <c r="AJ7585"/>
      <c r="AK7585"/>
      <c r="AL7585"/>
      <c r="AM7585"/>
      <c r="AN7585"/>
      <c r="AO7585"/>
      <c r="AP7585"/>
      <c r="AQ7585"/>
      <c r="AR7585"/>
      <c r="AS7585"/>
      <c r="AT7585"/>
      <c r="AU7585"/>
      <c r="AV7585"/>
      <c r="AW7585"/>
      <c r="AX7585"/>
      <c r="AY7585"/>
      <c r="AZ7585"/>
      <c r="BA7585"/>
      <c r="BB7585"/>
      <c r="BC7585"/>
      <c r="BD7585"/>
      <c r="BE7585"/>
      <c r="BF7585"/>
      <c r="BG7585"/>
      <c r="BH7585"/>
      <c r="BI7585"/>
      <c r="BJ7585"/>
      <c r="BK7585"/>
      <c r="BL7585"/>
      <c r="BM7585"/>
      <c r="BN7585"/>
      <c r="BO7585"/>
      <c r="BP7585"/>
      <c r="BQ7585"/>
      <c r="BR7585"/>
      <c r="BS7585"/>
      <c r="BT7585"/>
      <c r="BU7585"/>
      <c r="BV7585"/>
      <c r="BW7585"/>
      <c r="BX7585"/>
      <c r="BY7585"/>
      <c r="BZ7585"/>
      <c r="CA7585"/>
      <c r="CB7585"/>
      <c r="CC7585"/>
      <c r="CD7585"/>
      <c r="CE7585"/>
      <c r="CF7585"/>
      <c r="CG7585"/>
      <c r="CH7585"/>
      <c r="CI7585"/>
      <c r="CJ7585"/>
      <c r="CK7585"/>
      <c r="CL7585"/>
      <c r="CM7585"/>
      <c r="CN7585"/>
      <c r="CO7585"/>
      <c r="CP7585"/>
      <c r="CQ7585"/>
      <c r="CR7585"/>
      <c r="CS7585"/>
      <c r="CT7585"/>
      <c r="CU7585"/>
      <c r="CV7585"/>
    </row>
    <row r="7586" spans="10:100" x14ac:dyDescent="0.25">
      <c r="J7586"/>
      <c r="K7586"/>
      <c r="L7586"/>
      <c r="M7586"/>
      <c r="N7586"/>
      <c r="O7586"/>
      <c r="P7586"/>
      <c r="Q7586"/>
      <c r="R7586"/>
      <c r="S7586"/>
      <c r="T7586"/>
      <c r="U7586"/>
      <c r="V7586"/>
      <c r="W7586"/>
      <c r="X7586"/>
      <c r="Y7586"/>
      <c r="Z7586"/>
      <c r="AA7586"/>
      <c r="AB7586"/>
      <c r="AC7586"/>
      <c r="AD7586"/>
      <c r="AE7586"/>
      <c r="AF7586"/>
      <c r="AG7586"/>
      <c r="AH7586"/>
      <c r="AI7586"/>
      <c r="AJ7586"/>
      <c r="AK7586"/>
      <c r="AL7586"/>
      <c r="AM7586"/>
      <c r="AN7586"/>
      <c r="AO7586"/>
      <c r="AP7586"/>
      <c r="AQ7586"/>
      <c r="AR7586"/>
      <c r="AS7586"/>
      <c r="AT7586"/>
      <c r="AU7586"/>
      <c r="AV7586"/>
      <c r="AW7586"/>
      <c r="AX7586"/>
      <c r="AY7586"/>
      <c r="AZ7586"/>
      <c r="BA7586"/>
      <c r="BB7586"/>
      <c r="BC7586"/>
      <c r="BD7586"/>
      <c r="BE7586"/>
      <c r="BF7586"/>
      <c r="BG7586"/>
      <c r="BH7586"/>
      <c r="BI7586"/>
      <c r="BJ7586"/>
      <c r="BK7586"/>
      <c r="BL7586"/>
      <c r="BM7586"/>
      <c r="BN7586"/>
      <c r="BO7586"/>
      <c r="BP7586"/>
      <c r="BQ7586"/>
      <c r="BR7586"/>
      <c r="BS7586"/>
      <c r="BT7586"/>
      <c r="BU7586"/>
      <c r="BV7586"/>
      <c r="BW7586"/>
      <c r="BX7586"/>
      <c r="BY7586"/>
      <c r="BZ7586"/>
      <c r="CA7586"/>
      <c r="CB7586"/>
      <c r="CC7586"/>
      <c r="CD7586"/>
      <c r="CE7586"/>
      <c r="CF7586"/>
      <c r="CG7586"/>
      <c r="CH7586"/>
      <c r="CI7586"/>
      <c r="CJ7586"/>
      <c r="CK7586"/>
      <c r="CL7586"/>
      <c r="CM7586"/>
      <c r="CN7586"/>
      <c r="CO7586"/>
      <c r="CP7586"/>
      <c r="CQ7586"/>
      <c r="CR7586"/>
      <c r="CS7586"/>
      <c r="CT7586"/>
      <c r="CU7586"/>
      <c r="CV7586"/>
    </row>
    <row r="7587" spans="10:100" x14ac:dyDescent="0.25">
      <c r="J7587"/>
      <c r="K7587"/>
      <c r="L7587"/>
      <c r="M7587"/>
      <c r="N7587"/>
      <c r="O7587"/>
      <c r="P7587"/>
      <c r="Q7587"/>
      <c r="R7587"/>
      <c r="S7587"/>
      <c r="T7587"/>
      <c r="U7587"/>
      <c r="V7587"/>
      <c r="W7587"/>
      <c r="X7587"/>
      <c r="Y7587"/>
      <c r="Z7587"/>
      <c r="AA7587"/>
      <c r="AB7587"/>
      <c r="AC7587"/>
      <c r="AD7587"/>
      <c r="AE7587"/>
      <c r="AF7587"/>
      <c r="AG7587"/>
      <c r="AH7587"/>
      <c r="AI7587"/>
      <c r="AJ7587"/>
      <c r="AK7587"/>
      <c r="AL7587"/>
      <c r="AM7587"/>
      <c r="AN7587"/>
      <c r="AO7587"/>
      <c r="AP7587"/>
      <c r="AQ7587"/>
      <c r="AR7587"/>
      <c r="AS7587"/>
      <c r="AT7587"/>
      <c r="AU7587"/>
      <c r="AV7587"/>
      <c r="AW7587"/>
      <c r="AX7587"/>
      <c r="AY7587"/>
      <c r="AZ7587"/>
      <c r="BA7587"/>
      <c r="BB7587"/>
      <c r="BC7587"/>
      <c r="BD7587"/>
      <c r="BE7587"/>
      <c r="BF7587"/>
      <c r="BG7587"/>
      <c r="BH7587"/>
      <c r="BI7587"/>
      <c r="BJ7587"/>
      <c r="BK7587"/>
      <c r="BL7587"/>
      <c r="BM7587"/>
      <c r="BN7587"/>
      <c r="BO7587"/>
      <c r="BP7587"/>
      <c r="BQ7587"/>
      <c r="BR7587"/>
      <c r="BS7587"/>
      <c r="BT7587"/>
      <c r="BU7587"/>
      <c r="BV7587"/>
      <c r="BW7587"/>
      <c r="BX7587"/>
      <c r="BY7587"/>
      <c r="BZ7587"/>
      <c r="CA7587"/>
      <c r="CB7587"/>
      <c r="CC7587"/>
      <c r="CD7587"/>
      <c r="CE7587"/>
      <c r="CF7587"/>
      <c r="CG7587"/>
      <c r="CH7587"/>
      <c r="CI7587"/>
      <c r="CJ7587"/>
      <c r="CK7587"/>
      <c r="CL7587"/>
      <c r="CM7587"/>
      <c r="CN7587"/>
      <c r="CO7587"/>
      <c r="CP7587"/>
      <c r="CQ7587"/>
      <c r="CR7587"/>
      <c r="CS7587"/>
      <c r="CT7587"/>
      <c r="CU7587"/>
      <c r="CV7587"/>
    </row>
    <row r="7588" spans="10:100" x14ac:dyDescent="0.25">
      <c r="J7588"/>
      <c r="K7588"/>
      <c r="L7588"/>
      <c r="M7588"/>
      <c r="N7588"/>
      <c r="O7588"/>
      <c r="P7588"/>
      <c r="Q7588"/>
      <c r="R7588"/>
      <c r="S7588"/>
      <c r="T7588"/>
      <c r="U7588"/>
      <c r="V7588"/>
      <c r="W7588"/>
      <c r="X7588"/>
      <c r="Y7588"/>
      <c r="Z7588"/>
      <c r="AA7588"/>
      <c r="AB7588"/>
      <c r="AC7588"/>
      <c r="AD7588"/>
      <c r="AE7588"/>
      <c r="AF7588"/>
      <c r="AG7588"/>
      <c r="AH7588"/>
      <c r="AI7588"/>
      <c r="AJ7588"/>
      <c r="AK7588"/>
      <c r="AL7588"/>
      <c r="AM7588"/>
      <c r="AN7588"/>
      <c r="AO7588"/>
      <c r="AP7588"/>
      <c r="AQ7588"/>
      <c r="AR7588"/>
      <c r="AS7588"/>
      <c r="AT7588"/>
      <c r="AU7588"/>
      <c r="AV7588"/>
      <c r="AW7588"/>
      <c r="AX7588"/>
      <c r="AY7588"/>
      <c r="AZ7588"/>
      <c r="BA7588"/>
      <c r="BB7588"/>
      <c r="BC7588"/>
      <c r="BD7588"/>
      <c r="BE7588"/>
      <c r="BF7588"/>
      <c r="BG7588"/>
      <c r="BH7588"/>
      <c r="BI7588"/>
      <c r="BJ7588"/>
      <c r="BK7588"/>
      <c r="BL7588"/>
      <c r="BM7588"/>
      <c r="BN7588"/>
      <c r="BO7588"/>
      <c r="BP7588"/>
      <c r="BQ7588"/>
      <c r="BR7588"/>
      <c r="BS7588"/>
      <c r="BT7588"/>
      <c r="BU7588"/>
      <c r="BV7588"/>
      <c r="BW7588"/>
      <c r="BX7588"/>
      <c r="BY7588"/>
      <c r="BZ7588"/>
      <c r="CA7588"/>
      <c r="CB7588"/>
      <c r="CC7588"/>
      <c r="CD7588"/>
      <c r="CE7588"/>
      <c r="CF7588"/>
      <c r="CG7588"/>
      <c r="CH7588"/>
      <c r="CI7588"/>
      <c r="CJ7588"/>
      <c r="CK7588"/>
      <c r="CL7588"/>
      <c r="CM7588"/>
      <c r="CN7588"/>
      <c r="CO7588"/>
      <c r="CP7588"/>
      <c r="CQ7588"/>
      <c r="CR7588"/>
      <c r="CS7588"/>
      <c r="CT7588"/>
      <c r="CU7588"/>
      <c r="CV7588"/>
    </row>
    <row r="7589" spans="10:100" x14ac:dyDescent="0.25">
      <c r="J7589"/>
      <c r="K7589"/>
      <c r="L7589"/>
      <c r="M7589"/>
      <c r="N7589"/>
      <c r="O7589"/>
      <c r="P7589"/>
      <c r="Q7589"/>
      <c r="R7589"/>
      <c r="S7589"/>
      <c r="T7589"/>
      <c r="U7589"/>
      <c r="V7589"/>
      <c r="W7589"/>
      <c r="X7589"/>
      <c r="Y7589"/>
      <c r="Z7589"/>
      <c r="AA7589"/>
      <c r="AB7589"/>
      <c r="AC7589"/>
      <c r="AD7589"/>
      <c r="AE7589"/>
      <c r="AF7589"/>
      <c r="AG7589"/>
      <c r="AH7589"/>
      <c r="AI7589"/>
      <c r="AJ7589"/>
      <c r="AK7589"/>
      <c r="AL7589"/>
      <c r="AM7589"/>
      <c r="AN7589"/>
      <c r="AO7589"/>
      <c r="AP7589"/>
      <c r="AQ7589"/>
      <c r="AR7589"/>
      <c r="AS7589"/>
      <c r="AT7589"/>
      <c r="AU7589"/>
      <c r="AV7589"/>
      <c r="AW7589"/>
      <c r="AX7589"/>
      <c r="AY7589"/>
      <c r="AZ7589"/>
      <c r="BA7589"/>
      <c r="BB7589"/>
      <c r="BC7589"/>
      <c r="BD7589"/>
      <c r="BE7589"/>
      <c r="BF7589"/>
      <c r="BG7589"/>
      <c r="BH7589"/>
      <c r="BI7589"/>
      <c r="BJ7589"/>
      <c r="BK7589"/>
      <c r="BL7589"/>
      <c r="BM7589"/>
      <c r="BN7589"/>
      <c r="BO7589"/>
      <c r="BP7589"/>
      <c r="BQ7589"/>
      <c r="BR7589"/>
      <c r="BS7589"/>
      <c r="BT7589"/>
      <c r="BU7589"/>
      <c r="BV7589"/>
      <c r="BW7589"/>
      <c r="BX7589"/>
      <c r="BY7589"/>
      <c r="BZ7589"/>
      <c r="CA7589"/>
      <c r="CB7589"/>
      <c r="CC7589"/>
      <c r="CD7589"/>
      <c r="CE7589"/>
      <c r="CF7589"/>
      <c r="CG7589"/>
      <c r="CH7589"/>
      <c r="CI7589"/>
      <c r="CJ7589"/>
      <c r="CK7589"/>
      <c r="CL7589"/>
      <c r="CM7589"/>
      <c r="CN7589"/>
      <c r="CO7589"/>
      <c r="CP7589"/>
      <c r="CQ7589"/>
      <c r="CR7589"/>
      <c r="CS7589"/>
      <c r="CT7589"/>
      <c r="CU7589"/>
      <c r="CV7589"/>
    </row>
    <row r="7590" spans="10:100" x14ac:dyDescent="0.25">
      <c r="J7590"/>
      <c r="K7590"/>
      <c r="L7590"/>
      <c r="M7590"/>
      <c r="N7590"/>
      <c r="O7590"/>
      <c r="P7590"/>
      <c r="Q7590"/>
      <c r="R7590"/>
      <c r="S7590"/>
      <c r="T7590"/>
      <c r="U7590"/>
      <c r="V7590"/>
      <c r="W7590"/>
      <c r="X7590"/>
      <c r="Y7590"/>
      <c r="Z7590"/>
      <c r="AA7590"/>
      <c r="AB7590"/>
      <c r="AC7590"/>
      <c r="AD7590"/>
      <c r="AE7590"/>
      <c r="AF7590"/>
      <c r="AG7590"/>
      <c r="AH7590"/>
      <c r="AI7590"/>
      <c r="AJ7590"/>
      <c r="AK7590"/>
      <c r="AL7590"/>
      <c r="AM7590"/>
      <c r="AN7590"/>
      <c r="AO7590"/>
      <c r="AP7590"/>
      <c r="AQ7590"/>
      <c r="AR7590"/>
      <c r="AS7590"/>
      <c r="AT7590"/>
      <c r="AU7590"/>
      <c r="AV7590"/>
      <c r="AW7590"/>
      <c r="AX7590"/>
      <c r="AY7590"/>
      <c r="AZ7590"/>
      <c r="BA7590"/>
      <c r="BB7590"/>
      <c r="BC7590"/>
      <c r="BD7590"/>
      <c r="BE7590"/>
      <c r="BF7590"/>
      <c r="BG7590"/>
      <c r="BH7590"/>
      <c r="BI7590"/>
      <c r="BJ7590"/>
      <c r="BK7590"/>
      <c r="BL7590"/>
      <c r="BM7590"/>
      <c r="BN7590"/>
      <c r="BO7590"/>
      <c r="BP7590"/>
      <c r="BQ7590"/>
      <c r="BR7590"/>
      <c r="BS7590"/>
      <c r="BT7590"/>
      <c r="BU7590"/>
      <c r="BV7590"/>
      <c r="BW7590"/>
      <c r="BX7590"/>
      <c r="BY7590"/>
      <c r="BZ7590"/>
      <c r="CA7590"/>
      <c r="CB7590"/>
      <c r="CC7590"/>
      <c r="CD7590"/>
      <c r="CE7590"/>
      <c r="CF7590"/>
      <c r="CG7590"/>
      <c r="CH7590"/>
      <c r="CI7590"/>
      <c r="CJ7590"/>
      <c r="CK7590"/>
      <c r="CL7590"/>
      <c r="CM7590"/>
      <c r="CN7590"/>
      <c r="CO7590"/>
      <c r="CP7590"/>
      <c r="CQ7590"/>
      <c r="CR7590"/>
      <c r="CS7590"/>
      <c r="CT7590"/>
      <c r="CU7590"/>
      <c r="CV7590"/>
    </row>
    <row r="7591" spans="10:100" x14ac:dyDescent="0.25">
      <c r="J7591"/>
      <c r="K7591"/>
      <c r="L7591"/>
      <c r="M7591"/>
      <c r="N7591"/>
      <c r="O7591"/>
      <c r="P7591"/>
      <c r="Q7591"/>
      <c r="R7591"/>
      <c r="S7591"/>
      <c r="T7591"/>
      <c r="U7591"/>
      <c r="V7591"/>
      <c r="W7591"/>
      <c r="X7591"/>
      <c r="Y7591"/>
      <c r="Z7591"/>
      <c r="AA7591"/>
      <c r="AB7591"/>
      <c r="AC7591"/>
      <c r="AD7591"/>
      <c r="AE7591"/>
      <c r="AF7591"/>
      <c r="AG7591"/>
      <c r="AH7591"/>
      <c r="AI7591"/>
      <c r="AJ7591"/>
      <c r="AK7591"/>
      <c r="AL7591"/>
      <c r="AM7591"/>
      <c r="AN7591"/>
      <c r="AO7591"/>
      <c r="AP7591"/>
      <c r="AQ7591"/>
      <c r="AR7591"/>
      <c r="AS7591"/>
      <c r="AT7591"/>
      <c r="AU7591"/>
      <c r="AV7591"/>
      <c r="AW7591"/>
      <c r="AX7591"/>
      <c r="AY7591"/>
      <c r="AZ7591"/>
      <c r="BA7591"/>
      <c r="BB7591"/>
      <c r="BC7591"/>
      <c r="BD7591"/>
      <c r="BE7591"/>
      <c r="BF7591"/>
      <c r="BG7591"/>
      <c r="BH7591"/>
      <c r="BI7591"/>
      <c r="BJ7591"/>
      <c r="BK7591"/>
      <c r="BL7591"/>
      <c r="BM7591"/>
      <c r="BN7591"/>
      <c r="BO7591"/>
      <c r="BP7591"/>
      <c r="BQ7591"/>
      <c r="BR7591"/>
      <c r="BS7591"/>
      <c r="BT7591"/>
      <c r="BU7591"/>
      <c r="BV7591"/>
      <c r="BW7591"/>
      <c r="BX7591"/>
      <c r="BY7591"/>
      <c r="BZ7591"/>
      <c r="CA7591"/>
      <c r="CB7591"/>
      <c r="CC7591"/>
      <c r="CD7591"/>
      <c r="CE7591"/>
      <c r="CF7591"/>
      <c r="CG7591"/>
      <c r="CH7591"/>
      <c r="CI7591"/>
      <c r="CJ7591"/>
      <c r="CK7591"/>
      <c r="CL7591"/>
      <c r="CM7591"/>
      <c r="CN7591"/>
      <c r="CO7591"/>
      <c r="CP7591"/>
      <c r="CQ7591"/>
      <c r="CR7591"/>
      <c r="CS7591"/>
      <c r="CT7591"/>
      <c r="CU7591"/>
      <c r="CV7591"/>
    </row>
    <row r="7592" spans="10:100" x14ac:dyDescent="0.25">
      <c r="J7592"/>
      <c r="K7592"/>
      <c r="L7592"/>
      <c r="M7592"/>
      <c r="N7592"/>
      <c r="O7592"/>
      <c r="P7592"/>
      <c r="Q7592"/>
      <c r="R7592"/>
      <c r="S7592"/>
      <c r="T7592"/>
      <c r="U7592"/>
      <c r="V7592"/>
      <c r="W7592"/>
      <c r="X7592"/>
      <c r="Y7592"/>
      <c r="Z7592"/>
      <c r="AA7592"/>
      <c r="AB7592"/>
      <c r="AC7592"/>
      <c r="AD7592"/>
      <c r="AE7592"/>
      <c r="AF7592"/>
      <c r="AG7592"/>
      <c r="AH7592"/>
      <c r="AI7592"/>
      <c r="AJ7592"/>
      <c r="AK7592"/>
      <c r="AL7592"/>
      <c r="AM7592"/>
      <c r="AN7592"/>
      <c r="AO7592"/>
      <c r="AP7592"/>
      <c r="AQ7592"/>
      <c r="AR7592"/>
      <c r="AS7592"/>
      <c r="AT7592"/>
      <c r="AU7592"/>
      <c r="AV7592"/>
      <c r="AW7592"/>
      <c r="AX7592"/>
      <c r="AY7592"/>
      <c r="AZ7592"/>
      <c r="BA7592"/>
      <c r="BB7592"/>
      <c r="BC7592"/>
      <c r="BD7592"/>
      <c r="BE7592"/>
      <c r="BF7592"/>
      <c r="BG7592"/>
      <c r="BH7592"/>
      <c r="BI7592"/>
      <c r="BJ7592"/>
      <c r="BK7592"/>
      <c r="BL7592"/>
      <c r="BM7592"/>
      <c r="BN7592"/>
      <c r="BO7592"/>
      <c r="BP7592"/>
      <c r="BQ7592"/>
      <c r="BR7592"/>
      <c r="BS7592"/>
      <c r="BT7592"/>
      <c r="BU7592"/>
      <c r="BV7592"/>
      <c r="BW7592"/>
      <c r="BX7592"/>
      <c r="BY7592"/>
      <c r="BZ7592"/>
      <c r="CA7592"/>
      <c r="CB7592"/>
      <c r="CC7592"/>
      <c r="CD7592"/>
      <c r="CE7592"/>
      <c r="CF7592"/>
      <c r="CG7592"/>
      <c r="CH7592"/>
      <c r="CI7592"/>
      <c r="CJ7592"/>
      <c r="CK7592"/>
      <c r="CL7592"/>
      <c r="CM7592"/>
      <c r="CN7592"/>
      <c r="CO7592"/>
      <c r="CP7592"/>
      <c r="CQ7592"/>
      <c r="CR7592"/>
      <c r="CS7592"/>
      <c r="CT7592"/>
      <c r="CU7592"/>
      <c r="CV7592"/>
    </row>
    <row r="7593" spans="10:100" x14ac:dyDescent="0.25">
      <c r="J7593"/>
      <c r="K7593"/>
      <c r="L7593"/>
      <c r="M7593"/>
      <c r="N7593"/>
      <c r="O7593"/>
      <c r="P7593"/>
      <c r="Q7593"/>
      <c r="R7593"/>
      <c r="S7593"/>
      <c r="T7593"/>
      <c r="U7593"/>
      <c r="V7593"/>
      <c r="W7593"/>
      <c r="X7593"/>
      <c r="Y7593"/>
      <c r="Z7593"/>
      <c r="AA7593"/>
      <c r="AB7593"/>
      <c r="AC7593"/>
      <c r="AD7593"/>
      <c r="AE7593"/>
      <c r="AF7593"/>
      <c r="AG7593"/>
      <c r="AH7593"/>
      <c r="AI7593"/>
      <c r="AJ7593"/>
      <c r="AK7593"/>
      <c r="AL7593"/>
      <c r="AM7593"/>
      <c r="AN7593"/>
      <c r="AO7593"/>
      <c r="AP7593"/>
      <c r="AQ7593"/>
      <c r="AR7593"/>
      <c r="AS7593"/>
      <c r="AT7593"/>
      <c r="AU7593"/>
      <c r="AV7593"/>
      <c r="AW7593"/>
      <c r="AX7593"/>
      <c r="AY7593"/>
      <c r="AZ7593"/>
      <c r="BA7593"/>
      <c r="BB7593"/>
      <c r="BC7593"/>
      <c r="BD7593"/>
      <c r="BE7593"/>
      <c r="BF7593"/>
      <c r="BG7593"/>
      <c r="BH7593"/>
      <c r="BI7593"/>
      <c r="BJ7593"/>
      <c r="BK7593"/>
      <c r="BL7593"/>
      <c r="BM7593"/>
      <c r="BN7593"/>
      <c r="BO7593"/>
      <c r="BP7593"/>
      <c r="BQ7593"/>
      <c r="BR7593"/>
      <c r="BS7593"/>
      <c r="BT7593"/>
      <c r="BU7593"/>
      <c r="BV7593"/>
      <c r="BW7593"/>
      <c r="BX7593"/>
      <c r="BY7593"/>
      <c r="BZ7593"/>
      <c r="CA7593"/>
      <c r="CB7593"/>
      <c r="CC7593"/>
      <c r="CD7593"/>
      <c r="CE7593"/>
      <c r="CF7593"/>
      <c r="CG7593"/>
      <c r="CH7593"/>
      <c r="CI7593"/>
      <c r="CJ7593"/>
      <c r="CK7593"/>
      <c r="CL7593"/>
      <c r="CM7593"/>
      <c r="CN7593"/>
      <c r="CO7593"/>
      <c r="CP7593"/>
      <c r="CQ7593"/>
      <c r="CR7593"/>
      <c r="CS7593"/>
      <c r="CT7593"/>
      <c r="CU7593"/>
      <c r="CV7593"/>
    </row>
    <row r="7594" spans="10:100" x14ac:dyDescent="0.25">
      <c r="J7594"/>
      <c r="K7594"/>
      <c r="L7594"/>
      <c r="M7594"/>
      <c r="N7594"/>
      <c r="O7594"/>
      <c r="P7594"/>
      <c r="Q7594"/>
      <c r="R7594"/>
      <c r="S7594"/>
      <c r="T7594"/>
      <c r="U7594"/>
      <c r="V7594"/>
      <c r="W7594"/>
      <c r="X7594"/>
      <c r="Y7594"/>
      <c r="Z7594"/>
      <c r="AA7594"/>
      <c r="AB7594"/>
      <c r="AC7594"/>
      <c r="AD7594"/>
      <c r="AE7594"/>
      <c r="AF7594"/>
      <c r="AG7594"/>
      <c r="AH7594"/>
      <c r="AI7594"/>
      <c r="AJ7594"/>
      <c r="AK7594"/>
      <c r="AL7594"/>
      <c r="AM7594"/>
      <c r="AN7594"/>
      <c r="AO7594"/>
      <c r="AP7594"/>
      <c r="AQ7594"/>
      <c r="AR7594"/>
      <c r="AS7594"/>
      <c r="AT7594"/>
      <c r="AU7594"/>
      <c r="AV7594"/>
      <c r="AW7594"/>
      <c r="AX7594"/>
      <c r="AY7594"/>
      <c r="AZ7594"/>
      <c r="BA7594"/>
      <c r="BB7594"/>
      <c r="BC7594"/>
      <c r="BD7594"/>
      <c r="BE7594"/>
      <c r="BF7594"/>
      <c r="BG7594"/>
      <c r="BH7594"/>
      <c r="BI7594"/>
      <c r="BJ7594"/>
      <c r="BK7594"/>
      <c r="BL7594"/>
      <c r="BM7594"/>
      <c r="BN7594"/>
      <c r="BO7594"/>
      <c r="BP7594"/>
      <c r="BQ7594"/>
      <c r="BR7594"/>
      <c r="BS7594"/>
      <c r="BT7594"/>
      <c r="BU7594"/>
      <c r="BV7594"/>
      <c r="BW7594"/>
      <c r="BX7594"/>
      <c r="BY7594"/>
      <c r="BZ7594"/>
      <c r="CA7594"/>
      <c r="CB7594"/>
      <c r="CC7594"/>
      <c r="CD7594"/>
      <c r="CE7594"/>
      <c r="CF7594"/>
      <c r="CG7594"/>
      <c r="CH7594"/>
      <c r="CI7594"/>
      <c r="CJ7594"/>
      <c r="CK7594"/>
      <c r="CL7594"/>
      <c r="CM7594"/>
      <c r="CN7594"/>
      <c r="CO7594"/>
      <c r="CP7594"/>
      <c r="CQ7594"/>
      <c r="CR7594"/>
      <c r="CS7594"/>
      <c r="CT7594"/>
      <c r="CU7594"/>
      <c r="CV7594"/>
    </row>
    <row r="7595" spans="10:100" x14ac:dyDescent="0.25">
      <c r="J7595"/>
      <c r="K7595"/>
      <c r="L7595"/>
      <c r="M7595"/>
      <c r="N7595"/>
      <c r="O7595"/>
      <c r="P7595"/>
      <c r="Q7595"/>
      <c r="R7595"/>
      <c r="S7595"/>
      <c r="T7595"/>
      <c r="U7595"/>
      <c r="V7595"/>
      <c r="W7595"/>
      <c r="X7595"/>
      <c r="Y7595"/>
      <c r="Z7595"/>
      <c r="AA7595"/>
      <c r="AB7595"/>
      <c r="AC7595"/>
      <c r="AD7595"/>
      <c r="AE7595"/>
      <c r="AF7595"/>
      <c r="AG7595"/>
      <c r="AH7595"/>
      <c r="AI7595"/>
      <c r="AJ7595"/>
      <c r="AK7595"/>
      <c r="AL7595"/>
      <c r="AM7595"/>
      <c r="AN7595"/>
      <c r="AO7595"/>
      <c r="AP7595"/>
      <c r="AQ7595"/>
      <c r="AR7595"/>
      <c r="AS7595"/>
      <c r="AT7595"/>
      <c r="AU7595"/>
      <c r="AV7595"/>
      <c r="AW7595"/>
      <c r="AX7595"/>
      <c r="AY7595"/>
      <c r="AZ7595"/>
      <c r="BA7595"/>
      <c r="BB7595"/>
      <c r="BC7595"/>
      <c r="BD7595"/>
      <c r="BE7595"/>
      <c r="BF7595"/>
      <c r="BG7595"/>
      <c r="BH7595"/>
      <c r="BI7595"/>
      <c r="BJ7595"/>
      <c r="BK7595"/>
      <c r="BL7595"/>
      <c r="BM7595"/>
      <c r="BN7595"/>
      <c r="BO7595"/>
      <c r="BP7595"/>
      <c r="BQ7595"/>
      <c r="BR7595"/>
      <c r="BS7595"/>
      <c r="BT7595"/>
      <c r="BU7595"/>
      <c r="BV7595"/>
      <c r="BW7595"/>
      <c r="BX7595"/>
      <c r="BY7595"/>
      <c r="BZ7595"/>
      <c r="CA7595"/>
      <c r="CB7595"/>
      <c r="CC7595"/>
      <c r="CD7595"/>
      <c r="CE7595"/>
      <c r="CF7595"/>
      <c r="CG7595"/>
      <c r="CH7595"/>
      <c r="CI7595"/>
      <c r="CJ7595"/>
      <c r="CK7595"/>
      <c r="CL7595"/>
      <c r="CM7595"/>
      <c r="CN7595"/>
      <c r="CO7595"/>
      <c r="CP7595"/>
      <c r="CQ7595"/>
      <c r="CR7595"/>
      <c r="CS7595"/>
      <c r="CT7595"/>
      <c r="CU7595"/>
      <c r="CV7595"/>
    </row>
    <row r="7596" spans="10:100" x14ac:dyDescent="0.25">
      <c r="J7596"/>
      <c r="K7596"/>
      <c r="L7596"/>
      <c r="M7596"/>
      <c r="N7596"/>
      <c r="O7596"/>
      <c r="P7596"/>
      <c r="Q7596"/>
      <c r="R7596"/>
      <c r="S7596"/>
      <c r="T7596"/>
      <c r="U7596"/>
      <c r="V7596"/>
      <c r="W7596"/>
      <c r="X7596"/>
      <c r="Y7596"/>
      <c r="Z7596"/>
      <c r="AA7596"/>
      <c r="AB7596"/>
      <c r="AC7596"/>
      <c r="AD7596"/>
      <c r="AE7596"/>
      <c r="AF7596"/>
      <c r="AG7596"/>
      <c r="AH7596"/>
      <c r="AI7596"/>
      <c r="AJ7596"/>
      <c r="AK7596"/>
      <c r="AL7596"/>
      <c r="AM7596"/>
      <c r="AN7596"/>
      <c r="AO7596"/>
      <c r="AP7596"/>
      <c r="AQ7596"/>
      <c r="AR7596"/>
      <c r="AS7596"/>
      <c r="AT7596"/>
      <c r="AU7596"/>
      <c r="AV7596"/>
      <c r="AW7596"/>
      <c r="AX7596"/>
      <c r="AY7596"/>
      <c r="AZ7596"/>
      <c r="BA7596"/>
      <c r="BB7596"/>
      <c r="BC7596"/>
      <c r="BD7596"/>
      <c r="BE7596"/>
      <c r="BF7596"/>
      <c r="BG7596"/>
      <c r="BH7596"/>
      <c r="BI7596"/>
      <c r="BJ7596"/>
      <c r="BK7596"/>
      <c r="BL7596"/>
      <c r="BM7596"/>
      <c r="BN7596"/>
      <c r="BO7596"/>
      <c r="BP7596"/>
      <c r="BQ7596"/>
      <c r="BR7596"/>
      <c r="BS7596"/>
      <c r="BT7596"/>
      <c r="BU7596"/>
      <c r="BV7596"/>
      <c r="BW7596"/>
      <c r="BX7596"/>
      <c r="BY7596"/>
      <c r="BZ7596"/>
      <c r="CA7596"/>
      <c r="CB7596"/>
      <c r="CC7596"/>
      <c r="CD7596"/>
      <c r="CE7596"/>
      <c r="CF7596"/>
      <c r="CG7596"/>
      <c r="CH7596"/>
      <c r="CI7596"/>
      <c r="CJ7596"/>
      <c r="CK7596"/>
      <c r="CL7596"/>
      <c r="CM7596"/>
      <c r="CN7596"/>
      <c r="CO7596"/>
      <c r="CP7596"/>
      <c r="CQ7596"/>
      <c r="CR7596"/>
      <c r="CS7596"/>
      <c r="CT7596"/>
      <c r="CU7596"/>
      <c r="CV7596"/>
    </row>
    <row r="7597" spans="10:100" x14ac:dyDescent="0.25">
      <c r="J7597"/>
      <c r="K7597"/>
      <c r="L7597"/>
      <c r="M7597"/>
      <c r="N7597"/>
      <c r="O7597"/>
      <c r="P7597"/>
      <c r="Q7597"/>
      <c r="R7597"/>
      <c r="S7597"/>
      <c r="T7597"/>
      <c r="U7597"/>
      <c r="V7597"/>
      <c r="W7597"/>
      <c r="X7597"/>
      <c r="Y7597"/>
      <c r="Z7597"/>
      <c r="AA7597"/>
      <c r="AB7597"/>
      <c r="AC7597"/>
      <c r="AD7597"/>
      <c r="AE7597"/>
      <c r="AF7597"/>
      <c r="AG7597"/>
      <c r="AH7597"/>
      <c r="AI7597"/>
      <c r="AJ7597"/>
      <c r="AK7597"/>
      <c r="AL7597"/>
      <c r="AM7597"/>
      <c r="AN7597"/>
      <c r="AO7597"/>
      <c r="AP7597"/>
      <c r="AQ7597"/>
      <c r="AR7597"/>
      <c r="AS7597"/>
      <c r="AT7597"/>
      <c r="AU7597"/>
      <c r="AV7597"/>
      <c r="AW7597"/>
      <c r="AX7597"/>
      <c r="AY7597"/>
      <c r="AZ7597"/>
      <c r="BA7597"/>
      <c r="BB7597"/>
      <c r="BC7597"/>
      <c r="BD7597"/>
      <c r="BE7597"/>
      <c r="BF7597"/>
      <c r="BG7597"/>
      <c r="BH7597"/>
      <c r="BI7597"/>
      <c r="BJ7597"/>
      <c r="BK7597"/>
      <c r="BL7597"/>
      <c r="BM7597"/>
      <c r="BN7597"/>
      <c r="BO7597"/>
      <c r="BP7597"/>
      <c r="BQ7597"/>
      <c r="BR7597"/>
      <c r="BS7597"/>
      <c r="BT7597"/>
      <c r="BU7597"/>
      <c r="BV7597"/>
      <c r="BW7597"/>
      <c r="BX7597"/>
      <c r="BY7597"/>
      <c r="BZ7597"/>
      <c r="CA7597"/>
      <c r="CB7597"/>
      <c r="CC7597"/>
      <c r="CD7597"/>
      <c r="CE7597"/>
      <c r="CF7597"/>
      <c r="CG7597"/>
      <c r="CH7597"/>
      <c r="CI7597"/>
      <c r="CJ7597"/>
      <c r="CK7597"/>
      <c r="CL7597"/>
      <c r="CM7597"/>
      <c r="CN7597"/>
      <c r="CO7597"/>
      <c r="CP7597"/>
      <c r="CQ7597"/>
      <c r="CR7597"/>
      <c r="CS7597"/>
      <c r="CT7597"/>
      <c r="CU7597"/>
      <c r="CV7597"/>
    </row>
    <row r="7598" spans="10:100" x14ac:dyDescent="0.25">
      <c r="J7598"/>
      <c r="K7598"/>
      <c r="L7598"/>
      <c r="M7598"/>
      <c r="N7598"/>
      <c r="O7598"/>
      <c r="P7598"/>
      <c r="Q7598"/>
      <c r="R7598"/>
      <c r="S7598"/>
      <c r="T7598"/>
      <c r="U7598"/>
      <c r="V7598"/>
      <c r="W7598"/>
      <c r="X7598"/>
      <c r="Y7598"/>
      <c r="Z7598"/>
      <c r="AA7598"/>
      <c r="AB7598"/>
      <c r="AC7598"/>
      <c r="AD7598"/>
      <c r="AE7598"/>
      <c r="AF7598"/>
      <c r="AG7598"/>
      <c r="AH7598"/>
      <c r="AI7598"/>
      <c r="AJ7598"/>
      <c r="AK7598"/>
      <c r="AL7598"/>
      <c r="AM7598"/>
      <c r="AN7598"/>
      <c r="AO7598"/>
      <c r="AP7598"/>
      <c r="AQ7598"/>
      <c r="AR7598"/>
      <c r="AS7598"/>
      <c r="AT7598"/>
      <c r="AU7598"/>
      <c r="AV7598"/>
      <c r="AW7598"/>
      <c r="AX7598"/>
      <c r="AY7598"/>
      <c r="AZ7598"/>
      <c r="BA7598"/>
      <c r="BB7598"/>
      <c r="BC7598"/>
      <c r="BD7598"/>
      <c r="BE7598"/>
      <c r="BF7598"/>
      <c r="BG7598"/>
      <c r="BH7598"/>
      <c r="BI7598"/>
      <c r="BJ7598"/>
      <c r="BK7598"/>
      <c r="BL7598"/>
      <c r="BM7598"/>
      <c r="BN7598"/>
      <c r="BO7598"/>
      <c r="BP7598"/>
      <c r="BQ7598"/>
      <c r="BR7598"/>
      <c r="BS7598"/>
      <c r="BT7598"/>
      <c r="BU7598"/>
      <c r="BV7598"/>
      <c r="BW7598"/>
      <c r="BX7598"/>
      <c r="BY7598"/>
      <c r="BZ7598"/>
      <c r="CA7598"/>
      <c r="CB7598"/>
      <c r="CC7598"/>
      <c r="CD7598"/>
      <c r="CE7598"/>
      <c r="CF7598"/>
      <c r="CG7598"/>
      <c r="CH7598"/>
      <c r="CI7598"/>
      <c r="CJ7598"/>
      <c r="CK7598"/>
      <c r="CL7598"/>
      <c r="CM7598"/>
      <c r="CN7598"/>
      <c r="CO7598"/>
      <c r="CP7598"/>
      <c r="CQ7598"/>
      <c r="CR7598"/>
      <c r="CS7598"/>
      <c r="CT7598"/>
      <c r="CU7598"/>
      <c r="CV7598"/>
    </row>
    <row r="7599" spans="10:100" x14ac:dyDescent="0.25">
      <c r="J7599"/>
      <c r="K7599"/>
      <c r="L7599"/>
      <c r="M7599"/>
      <c r="N7599"/>
      <c r="O7599"/>
      <c r="P7599"/>
      <c r="Q7599"/>
      <c r="R7599"/>
      <c r="S7599"/>
      <c r="T7599"/>
      <c r="U7599"/>
      <c r="V7599"/>
      <c r="W7599"/>
      <c r="X7599"/>
      <c r="Y7599"/>
      <c r="Z7599"/>
      <c r="AA7599"/>
      <c r="AB7599"/>
      <c r="AC7599"/>
      <c r="AD7599"/>
      <c r="AE7599"/>
      <c r="AF7599"/>
      <c r="AG7599"/>
      <c r="AH7599"/>
      <c r="AI7599"/>
      <c r="AJ7599"/>
      <c r="AK7599"/>
      <c r="AL7599"/>
      <c r="AM7599"/>
      <c r="AN7599"/>
      <c r="AO7599"/>
      <c r="AP7599"/>
      <c r="AQ7599"/>
      <c r="AR7599"/>
      <c r="AS7599"/>
      <c r="AT7599"/>
      <c r="AU7599"/>
      <c r="AV7599"/>
      <c r="AW7599"/>
      <c r="AX7599"/>
      <c r="AY7599"/>
      <c r="AZ7599"/>
      <c r="BA7599"/>
      <c r="BB7599"/>
      <c r="BC7599"/>
      <c r="BD7599"/>
      <c r="BE7599"/>
      <c r="BF7599"/>
      <c r="BG7599"/>
      <c r="BH7599"/>
      <c r="BI7599"/>
      <c r="BJ7599"/>
      <c r="BK7599"/>
      <c r="BL7599"/>
      <c r="BM7599"/>
      <c r="BN7599"/>
      <c r="BO7599"/>
      <c r="BP7599"/>
      <c r="BQ7599"/>
      <c r="BR7599"/>
      <c r="BS7599"/>
      <c r="BT7599"/>
      <c r="BU7599"/>
      <c r="BV7599"/>
      <c r="BW7599"/>
      <c r="BX7599"/>
      <c r="BY7599"/>
      <c r="BZ7599"/>
      <c r="CA7599"/>
      <c r="CB7599"/>
      <c r="CC7599"/>
      <c r="CD7599"/>
      <c r="CE7599"/>
      <c r="CF7599"/>
      <c r="CG7599"/>
      <c r="CH7599"/>
      <c r="CI7599"/>
      <c r="CJ7599"/>
      <c r="CK7599"/>
      <c r="CL7599"/>
      <c r="CM7599"/>
      <c r="CN7599"/>
      <c r="CO7599"/>
      <c r="CP7599"/>
      <c r="CQ7599"/>
      <c r="CR7599"/>
      <c r="CS7599"/>
      <c r="CT7599"/>
      <c r="CU7599"/>
      <c r="CV7599"/>
    </row>
    <row r="7600" spans="10:100" x14ac:dyDescent="0.25">
      <c r="J7600"/>
      <c r="K7600"/>
      <c r="L7600"/>
      <c r="M7600"/>
      <c r="N7600"/>
      <c r="O7600"/>
      <c r="P7600"/>
      <c r="Q7600"/>
      <c r="R7600"/>
      <c r="S7600"/>
      <c r="T7600"/>
      <c r="U7600"/>
      <c r="V7600"/>
      <c r="W7600"/>
      <c r="X7600"/>
      <c r="Y7600"/>
      <c r="Z7600"/>
      <c r="AA7600"/>
      <c r="AB7600"/>
      <c r="AC7600"/>
      <c r="AD7600"/>
      <c r="AE7600"/>
      <c r="AF7600"/>
      <c r="AG7600"/>
      <c r="AH7600"/>
      <c r="AI7600"/>
      <c r="AJ7600"/>
      <c r="AK7600"/>
      <c r="AL7600"/>
      <c r="AM7600"/>
      <c r="AN7600"/>
      <c r="AO7600"/>
      <c r="AP7600"/>
      <c r="AQ7600"/>
      <c r="AR7600"/>
      <c r="AS7600"/>
      <c r="AT7600"/>
      <c r="AU7600"/>
      <c r="AV7600"/>
      <c r="AW7600"/>
      <c r="AX7600"/>
      <c r="AY7600"/>
      <c r="AZ7600"/>
      <c r="BA7600"/>
      <c r="BB7600"/>
      <c r="BC7600"/>
      <c r="BD7600"/>
      <c r="BE7600"/>
      <c r="BF7600"/>
      <c r="BG7600"/>
      <c r="BH7600"/>
      <c r="BI7600"/>
      <c r="BJ7600"/>
      <c r="BK7600"/>
      <c r="BL7600"/>
      <c r="BM7600"/>
      <c r="BN7600"/>
      <c r="BO7600"/>
      <c r="BP7600"/>
      <c r="BQ7600"/>
      <c r="BR7600"/>
      <c r="BS7600"/>
      <c r="BT7600"/>
      <c r="BU7600"/>
      <c r="BV7600"/>
      <c r="BW7600"/>
      <c r="BX7600"/>
      <c r="BY7600"/>
      <c r="BZ7600"/>
      <c r="CA7600"/>
      <c r="CB7600"/>
      <c r="CC7600"/>
      <c r="CD7600"/>
      <c r="CE7600"/>
      <c r="CF7600"/>
      <c r="CG7600"/>
      <c r="CH7600"/>
      <c r="CI7600"/>
      <c r="CJ7600"/>
      <c r="CK7600"/>
      <c r="CL7600"/>
      <c r="CM7600"/>
      <c r="CN7600"/>
      <c r="CO7600"/>
      <c r="CP7600"/>
      <c r="CQ7600"/>
      <c r="CR7600"/>
      <c r="CS7600"/>
      <c r="CT7600"/>
      <c r="CU7600"/>
      <c r="CV7600"/>
    </row>
    <row r="7601" spans="10:100" x14ac:dyDescent="0.25">
      <c r="J7601"/>
      <c r="K7601"/>
      <c r="L7601"/>
      <c r="M7601"/>
      <c r="N7601"/>
      <c r="O7601"/>
      <c r="P7601"/>
      <c r="Q7601"/>
      <c r="R7601"/>
      <c r="S7601"/>
      <c r="T7601"/>
      <c r="U7601"/>
      <c r="V7601"/>
      <c r="W7601"/>
      <c r="X7601"/>
      <c r="Y7601"/>
      <c r="Z7601"/>
      <c r="AA7601"/>
      <c r="AB7601"/>
      <c r="AC7601"/>
      <c r="AD7601"/>
      <c r="AE7601"/>
      <c r="AF7601"/>
      <c r="AG7601"/>
      <c r="AH7601"/>
      <c r="AI7601"/>
      <c r="AJ7601"/>
      <c r="AK7601"/>
      <c r="AL7601"/>
      <c r="AM7601"/>
      <c r="AN7601"/>
      <c r="AO7601"/>
      <c r="AP7601"/>
      <c r="AQ7601"/>
      <c r="AR7601"/>
      <c r="AS7601"/>
      <c r="AT7601"/>
      <c r="AU7601"/>
      <c r="AV7601"/>
      <c r="AW7601"/>
      <c r="AX7601"/>
      <c r="AY7601"/>
      <c r="AZ7601"/>
      <c r="BA7601"/>
      <c r="BB7601"/>
      <c r="BC7601"/>
      <c r="BD7601"/>
      <c r="BE7601"/>
      <c r="BF7601"/>
      <c r="BG7601"/>
      <c r="BH7601"/>
      <c r="BI7601"/>
      <c r="BJ7601"/>
      <c r="BK7601"/>
      <c r="BL7601"/>
      <c r="BM7601"/>
      <c r="BN7601"/>
      <c r="BO7601"/>
      <c r="BP7601"/>
      <c r="BQ7601"/>
      <c r="BR7601"/>
      <c r="BS7601"/>
      <c r="BT7601"/>
      <c r="BU7601"/>
      <c r="BV7601"/>
      <c r="BW7601"/>
      <c r="BX7601"/>
      <c r="BY7601"/>
      <c r="BZ7601"/>
      <c r="CA7601"/>
      <c r="CB7601"/>
      <c r="CC7601"/>
      <c r="CD7601"/>
      <c r="CE7601"/>
      <c r="CF7601"/>
      <c r="CG7601"/>
      <c r="CH7601"/>
      <c r="CI7601"/>
      <c r="CJ7601"/>
      <c r="CK7601"/>
      <c r="CL7601"/>
      <c r="CM7601"/>
      <c r="CN7601"/>
      <c r="CO7601"/>
      <c r="CP7601"/>
      <c r="CQ7601"/>
      <c r="CR7601"/>
      <c r="CS7601"/>
      <c r="CT7601"/>
      <c r="CU7601"/>
      <c r="CV7601"/>
    </row>
    <row r="7602" spans="10:100" x14ac:dyDescent="0.25">
      <c r="J7602"/>
      <c r="K7602"/>
      <c r="L7602"/>
      <c r="M7602"/>
      <c r="N7602"/>
      <c r="O7602"/>
      <c r="P7602"/>
      <c r="Q7602"/>
      <c r="R7602"/>
      <c r="S7602"/>
      <c r="T7602"/>
      <c r="U7602"/>
      <c r="V7602"/>
      <c r="W7602"/>
      <c r="X7602"/>
      <c r="Y7602"/>
      <c r="Z7602"/>
      <c r="AA7602"/>
      <c r="AB7602"/>
      <c r="AC7602"/>
      <c r="AD7602"/>
      <c r="AE7602"/>
      <c r="AF7602"/>
      <c r="AG7602"/>
      <c r="AH7602"/>
      <c r="AI7602"/>
      <c r="AJ7602"/>
      <c r="AK7602"/>
      <c r="AL7602"/>
      <c r="AM7602"/>
      <c r="AN7602"/>
      <c r="AO7602"/>
      <c r="AP7602"/>
      <c r="AQ7602"/>
      <c r="AR7602"/>
      <c r="AS7602"/>
      <c r="AT7602"/>
      <c r="AU7602"/>
      <c r="AV7602"/>
      <c r="AW7602"/>
      <c r="AX7602"/>
      <c r="AY7602"/>
      <c r="AZ7602"/>
      <c r="BA7602"/>
      <c r="BB7602"/>
      <c r="BC7602"/>
      <c r="BD7602"/>
      <c r="BE7602"/>
      <c r="BF7602"/>
      <c r="BG7602"/>
      <c r="BH7602"/>
      <c r="BI7602"/>
      <c r="BJ7602"/>
      <c r="BK7602"/>
      <c r="BL7602"/>
      <c r="BM7602"/>
      <c r="BN7602"/>
      <c r="BO7602"/>
      <c r="BP7602"/>
      <c r="BQ7602"/>
      <c r="BR7602"/>
      <c r="BS7602"/>
      <c r="BT7602"/>
      <c r="BU7602"/>
      <c r="BV7602"/>
      <c r="BW7602"/>
      <c r="BX7602"/>
      <c r="BY7602"/>
      <c r="BZ7602"/>
      <c r="CA7602"/>
      <c r="CB7602"/>
      <c r="CC7602"/>
      <c r="CD7602"/>
      <c r="CE7602"/>
      <c r="CF7602"/>
      <c r="CG7602"/>
      <c r="CH7602"/>
      <c r="CI7602"/>
      <c r="CJ7602"/>
      <c r="CK7602"/>
      <c r="CL7602"/>
      <c r="CM7602"/>
      <c r="CN7602"/>
      <c r="CO7602"/>
      <c r="CP7602"/>
      <c r="CQ7602"/>
      <c r="CR7602"/>
      <c r="CS7602"/>
      <c r="CT7602"/>
      <c r="CU7602"/>
      <c r="CV7602"/>
    </row>
    <row r="7603" spans="10:100" x14ac:dyDescent="0.25">
      <c r="J7603"/>
      <c r="K7603"/>
      <c r="L7603"/>
      <c r="M7603"/>
      <c r="N7603"/>
      <c r="O7603"/>
      <c r="P7603"/>
      <c r="Q7603"/>
      <c r="R7603"/>
      <c r="S7603"/>
      <c r="T7603"/>
      <c r="U7603"/>
      <c r="V7603"/>
      <c r="W7603"/>
      <c r="X7603"/>
      <c r="Y7603"/>
      <c r="Z7603"/>
      <c r="AA7603"/>
      <c r="AB7603"/>
      <c r="AC7603"/>
      <c r="AD7603"/>
      <c r="AE7603"/>
      <c r="AF7603"/>
      <c r="AG7603"/>
      <c r="AH7603"/>
      <c r="AI7603"/>
      <c r="AJ7603"/>
      <c r="AK7603"/>
      <c r="AL7603"/>
      <c r="AM7603"/>
      <c r="AN7603"/>
      <c r="AO7603"/>
      <c r="AP7603"/>
      <c r="AQ7603"/>
      <c r="AR7603"/>
      <c r="AS7603"/>
      <c r="AT7603"/>
      <c r="AU7603"/>
      <c r="AV7603"/>
      <c r="AW7603"/>
      <c r="AX7603"/>
      <c r="AY7603"/>
      <c r="AZ7603"/>
      <c r="BA7603"/>
      <c r="BB7603"/>
      <c r="BC7603"/>
      <c r="BD7603"/>
      <c r="BE7603"/>
      <c r="BF7603"/>
      <c r="BG7603"/>
      <c r="BH7603"/>
      <c r="BI7603"/>
      <c r="BJ7603"/>
      <c r="BK7603"/>
      <c r="BL7603"/>
      <c r="BM7603"/>
      <c r="BN7603"/>
      <c r="BO7603"/>
      <c r="BP7603"/>
      <c r="BQ7603"/>
      <c r="BR7603"/>
      <c r="BS7603"/>
      <c r="BT7603"/>
      <c r="BU7603"/>
      <c r="BV7603"/>
      <c r="BW7603"/>
      <c r="BX7603"/>
      <c r="BY7603"/>
      <c r="BZ7603"/>
      <c r="CA7603"/>
      <c r="CB7603"/>
      <c r="CC7603"/>
      <c r="CD7603"/>
      <c r="CE7603"/>
      <c r="CF7603"/>
      <c r="CG7603"/>
      <c r="CH7603"/>
      <c r="CI7603"/>
      <c r="CJ7603"/>
      <c r="CK7603"/>
      <c r="CL7603"/>
      <c r="CM7603"/>
      <c r="CN7603"/>
      <c r="CO7603"/>
      <c r="CP7603"/>
      <c r="CQ7603"/>
      <c r="CR7603"/>
      <c r="CS7603"/>
      <c r="CT7603"/>
      <c r="CU7603"/>
      <c r="CV7603"/>
    </row>
    <row r="7604" spans="10:100" x14ac:dyDescent="0.25">
      <c r="J7604"/>
      <c r="K7604"/>
      <c r="L7604"/>
      <c r="M7604"/>
      <c r="N7604"/>
      <c r="O7604"/>
      <c r="P7604"/>
      <c r="Q7604"/>
      <c r="R7604"/>
      <c r="S7604"/>
      <c r="T7604"/>
      <c r="U7604"/>
      <c r="V7604"/>
      <c r="W7604"/>
      <c r="X7604"/>
      <c r="Y7604"/>
      <c r="Z7604"/>
      <c r="AA7604"/>
      <c r="AB7604"/>
      <c r="AC7604"/>
      <c r="AD7604"/>
      <c r="AE7604"/>
      <c r="AF7604"/>
      <c r="AG7604"/>
      <c r="AH7604"/>
      <c r="AI7604"/>
      <c r="AJ7604"/>
      <c r="AK7604"/>
      <c r="AL7604"/>
      <c r="AM7604"/>
      <c r="AN7604"/>
      <c r="AO7604"/>
      <c r="AP7604"/>
      <c r="AQ7604"/>
      <c r="AR7604"/>
      <c r="AS7604"/>
      <c r="AT7604"/>
      <c r="AU7604"/>
      <c r="AV7604"/>
      <c r="AW7604"/>
      <c r="AX7604"/>
      <c r="AY7604"/>
      <c r="AZ7604"/>
      <c r="BA7604"/>
      <c r="BB7604"/>
      <c r="BC7604"/>
      <c r="BD7604"/>
      <c r="BE7604"/>
      <c r="BF7604"/>
      <c r="BG7604"/>
      <c r="BH7604"/>
      <c r="BI7604"/>
      <c r="BJ7604"/>
      <c r="BK7604"/>
      <c r="BL7604"/>
      <c r="BM7604"/>
      <c r="BN7604"/>
      <c r="BO7604"/>
      <c r="BP7604"/>
      <c r="BQ7604"/>
      <c r="BR7604"/>
      <c r="BS7604"/>
      <c r="BT7604"/>
      <c r="BU7604"/>
      <c r="BV7604"/>
      <c r="BW7604"/>
      <c r="BX7604"/>
      <c r="BY7604"/>
      <c r="BZ7604"/>
      <c r="CA7604"/>
      <c r="CB7604"/>
      <c r="CC7604"/>
      <c r="CD7604"/>
      <c r="CE7604"/>
      <c r="CF7604"/>
      <c r="CG7604"/>
      <c r="CH7604"/>
      <c r="CI7604"/>
      <c r="CJ7604"/>
      <c r="CK7604"/>
      <c r="CL7604"/>
      <c r="CM7604"/>
      <c r="CN7604"/>
      <c r="CO7604"/>
      <c r="CP7604"/>
      <c r="CQ7604"/>
      <c r="CR7604"/>
      <c r="CS7604"/>
      <c r="CT7604"/>
      <c r="CU7604"/>
      <c r="CV7604"/>
    </row>
    <row r="7605" spans="10:100" x14ac:dyDescent="0.25">
      <c r="J7605"/>
      <c r="K7605"/>
      <c r="L7605"/>
      <c r="M7605"/>
      <c r="N7605"/>
      <c r="O7605"/>
      <c r="P7605"/>
      <c r="Q7605"/>
      <c r="R7605"/>
      <c r="S7605"/>
      <c r="T7605"/>
      <c r="U7605"/>
      <c r="V7605"/>
      <c r="W7605"/>
      <c r="X7605"/>
      <c r="Y7605"/>
      <c r="Z7605"/>
      <c r="AA7605"/>
      <c r="AB7605"/>
      <c r="AC7605"/>
      <c r="AD7605"/>
      <c r="AE7605"/>
      <c r="AF7605"/>
      <c r="AG7605"/>
      <c r="AH7605"/>
      <c r="AI7605"/>
      <c r="AJ7605"/>
      <c r="AK7605"/>
      <c r="AL7605"/>
      <c r="AM7605"/>
      <c r="AN7605"/>
      <c r="AO7605"/>
      <c r="AP7605"/>
      <c r="AQ7605"/>
      <c r="AR7605"/>
      <c r="AS7605"/>
      <c r="AT7605"/>
      <c r="AU7605"/>
      <c r="AV7605"/>
      <c r="AW7605"/>
      <c r="AX7605"/>
      <c r="AY7605"/>
      <c r="AZ7605"/>
      <c r="BA7605"/>
      <c r="BB7605"/>
      <c r="BC7605"/>
      <c r="BD7605"/>
      <c r="BE7605"/>
      <c r="BF7605"/>
      <c r="BG7605"/>
      <c r="BH7605"/>
      <c r="BI7605"/>
      <c r="BJ7605"/>
      <c r="BK7605"/>
      <c r="BL7605"/>
      <c r="BM7605"/>
      <c r="BN7605"/>
      <c r="BO7605"/>
      <c r="BP7605"/>
      <c r="BQ7605"/>
      <c r="BR7605"/>
      <c r="BS7605"/>
      <c r="BT7605"/>
      <c r="BU7605"/>
      <c r="BV7605"/>
      <c r="BW7605"/>
      <c r="BX7605"/>
      <c r="BY7605"/>
      <c r="BZ7605"/>
      <c r="CA7605"/>
      <c r="CB7605"/>
      <c r="CC7605"/>
      <c r="CD7605"/>
      <c r="CE7605"/>
      <c r="CF7605"/>
      <c r="CG7605"/>
      <c r="CH7605"/>
      <c r="CI7605"/>
      <c r="CJ7605"/>
      <c r="CK7605"/>
      <c r="CL7605"/>
      <c r="CM7605"/>
      <c r="CN7605"/>
      <c r="CO7605"/>
      <c r="CP7605"/>
      <c r="CQ7605"/>
      <c r="CR7605"/>
      <c r="CS7605"/>
      <c r="CT7605"/>
      <c r="CU7605"/>
      <c r="CV7605"/>
    </row>
    <row r="7606" spans="10:100" x14ac:dyDescent="0.25">
      <c r="J7606"/>
      <c r="K7606"/>
      <c r="L7606"/>
      <c r="M7606"/>
      <c r="N7606"/>
      <c r="O7606"/>
      <c r="P7606"/>
      <c r="Q7606"/>
      <c r="R7606"/>
      <c r="S7606"/>
      <c r="T7606"/>
      <c r="U7606"/>
      <c r="V7606"/>
      <c r="W7606"/>
      <c r="X7606"/>
      <c r="Y7606"/>
      <c r="Z7606"/>
      <c r="AA7606"/>
      <c r="AB7606"/>
      <c r="AC7606"/>
      <c r="AD7606"/>
      <c r="AE7606"/>
      <c r="AF7606"/>
      <c r="AG7606"/>
      <c r="AH7606"/>
      <c r="AI7606"/>
      <c r="AJ7606"/>
      <c r="AK7606"/>
      <c r="AL7606"/>
      <c r="AM7606"/>
      <c r="AN7606"/>
      <c r="AO7606"/>
      <c r="AP7606"/>
      <c r="AQ7606"/>
      <c r="AR7606"/>
      <c r="AS7606"/>
      <c r="AT7606"/>
      <c r="AU7606"/>
      <c r="AV7606"/>
      <c r="AW7606"/>
      <c r="AX7606"/>
      <c r="AY7606"/>
      <c r="AZ7606"/>
      <c r="BA7606"/>
      <c r="BB7606"/>
      <c r="BC7606"/>
      <c r="BD7606"/>
      <c r="BE7606"/>
      <c r="BF7606"/>
      <c r="BG7606"/>
      <c r="BH7606"/>
      <c r="BI7606"/>
      <c r="BJ7606"/>
      <c r="BK7606"/>
      <c r="BL7606"/>
      <c r="BM7606"/>
      <c r="BN7606"/>
      <c r="BO7606"/>
      <c r="BP7606"/>
      <c r="BQ7606"/>
      <c r="BR7606"/>
      <c r="BS7606"/>
      <c r="BT7606"/>
      <c r="BU7606"/>
      <c r="BV7606"/>
      <c r="BW7606"/>
      <c r="BX7606"/>
      <c r="BY7606"/>
      <c r="BZ7606"/>
      <c r="CA7606"/>
      <c r="CB7606"/>
      <c r="CC7606"/>
      <c r="CD7606"/>
      <c r="CE7606"/>
      <c r="CF7606"/>
      <c r="CG7606"/>
      <c r="CH7606"/>
      <c r="CI7606"/>
      <c r="CJ7606"/>
      <c r="CK7606"/>
      <c r="CL7606"/>
      <c r="CM7606"/>
      <c r="CN7606"/>
      <c r="CO7606"/>
      <c r="CP7606"/>
      <c r="CQ7606"/>
      <c r="CR7606"/>
      <c r="CS7606"/>
      <c r="CT7606"/>
      <c r="CU7606"/>
      <c r="CV7606"/>
    </row>
    <row r="7607" spans="10:100" x14ac:dyDescent="0.25">
      <c r="J7607"/>
      <c r="K7607"/>
      <c r="L7607"/>
      <c r="M7607"/>
      <c r="N7607"/>
      <c r="O7607"/>
      <c r="P7607"/>
      <c r="Q7607"/>
      <c r="R7607"/>
      <c r="S7607"/>
      <c r="T7607"/>
      <c r="U7607"/>
      <c r="V7607"/>
      <c r="W7607"/>
      <c r="X7607"/>
      <c r="Y7607"/>
      <c r="Z7607"/>
      <c r="AA7607"/>
      <c r="AB7607"/>
      <c r="AC7607"/>
      <c r="AD7607"/>
      <c r="AE7607"/>
      <c r="AF7607"/>
      <c r="AG7607"/>
      <c r="AH7607"/>
      <c r="AI7607"/>
      <c r="AJ7607"/>
      <c r="AK7607"/>
      <c r="AL7607"/>
      <c r="AM7607"/>
      <c r="AN7607"/>
      <c r="AO7607"/>
      <c r="AP7607"/>
      <c r="AQ7607"/>
      <c r="AR7607"/>
      <c r="AS7607"/>
      <c r="AT7607"/>
      <c r="AU7607"/>
      <c r="AV7607"/>
      <c r="AW7607"/>
      <c r="AX7607"/>
      <c r="AY7607"/>
      <c r="AZ7607"/>
      <c r="BA7607"/>
      <c r="BB7607"/>
      <c r="BC7607"/>
      <c r="BD7607"/>
      <c r="BE7607"/>
      <c r="BF7607"/>
      <c r="BG7607"/>
      <c r="BH7607"/>
      <c r="BI7607"/>
      <c r="BJ7607"/>
      <c r="BK7607"/>
      <c r="BL7607"/>
      <c r="BM7607"/>
      <c r="BN7607"/>
      <c r="BO7607"/>
      <c r="BP7607"/>
      <c r="BQ7607"/>
      <c r="BR7607"/>
      <c r="BS7607"/>
      <c r="BT7607"/>
      <c r="BU7607"/>
      <c r="BV7607"/>
      <c r="BW7607"/>
      <c r="BX7607"/>
      <c r="BY7607"/>
      <c r="BZ7607"/>
      <c r="CA7607"/>
      <c r="CB7607"/>
      <c r="CC7607"/>
      <c r="CD7607"/>
      <c r="CE7607"/>
      <c r="CF7607"/>
      <c r="CG7607"/>
      <c r="CH7607"/>
      <c r="CI7607"/>
      <c r="CJ7607"/>
      <c r="CK7607"/>
      <c r="CL7607"/>
      <c r="CM7607"/>
      <c r="CN7607"/>
      <c r="CO7607"/>
      <c r="CP7607"/>
      <c r="CQ7607"/>
      <c r="CR7607"/>
      <c r="CS7607"/>
      <c r="CT7607"/>
      <c r="CU7607"/>
      <c r="CV7607"/>
    </row>
    <row r="7608" spans="10:100" x14ac:dyDescent="0.25">
      <c r="J7608"/>
      <c r="K7608"/>
      <c r="L7608"/>
      <c r="M7608"/>
      <c r="N7608"/>
      <c r="O7608"/>
      <c r="P7608"/>
      <c r="Q7608"/>
      <c r="R7608"/>
      <c r="S7608"/>
      <c r="T7608"/>
      <c r="U7608"/>
      <c r="V7608"/>
      <c r="W7608"/>
      <c r="X7608"/>
      <c r="Y7608"/>
      <c r="Z7608"/>
      <c r="AA7608"/>
      <c r="AB7608"/>
      <c r="AC7608"/>
      <c r="AD7608"/>
      <c r="AE7608"/>
      <c r="AF7608"/>
      <c r="AG7608"/>
      <c r="AH7608"/>
      <c r="AI7608"/>
      <c r="AJ7608"/>
      <c r="AK7608"/>
      <c r="AL7608"/>
      <c r="AM7608"/>
      <c r="AN7608"/>
      <c r="AO7608"/>
      <c r="AP7608"/>
      <c r="AQ7608"/>
      <c r="AR7608"/>
      <c r="AS7608"/>
      <c r="AT7608"/>
      <c r="AU7608"/>
      <c r="AV7608"/>
      <c r="AW7608"/>
      <c r="AX7608"/>
      <c r="AY7608"/>
      <c r="AZ7608"/>
      <c r="BA7608"/>
      <c r="BB7608"/>
      <c r="BC7608"/>
      <c r="BD7608"/>
      <c r="BE7608"/>
      <c r="BF7608"/>
      <c r="BG7608"/>
      <c r="BH7608"/>
      <c r="BI7608"/>
      <c r="BJ7608"/>
      <c r="BK7608"/>
      <c r="BL7608"/>
      <c r="BM7608"/>
      <c r="BN7608"/>
      <c r="BO7608"/>
      <c r="BP7608"/>
      <c r="BQ7608"/>
      <c r="BR7608"/>
      <c r="BS7608"/>
      <c r="BT7608"/>
      <c r="BU7608"/>
      <c r="BV7608"/>
      <c r="BW7608"/>
      <c r="BX7608"/>
      <c r="BY7608"/>
      <c r="BZ7608"/>
      <c r="CA7608"/>
      <c r="CB7608"/>
      <c r="CC7608"/>
      <c r="CD7608"/>
      <c r="CE7608"/>
      <c r="CF7608"/>
      <c r="CG7608"/>
      <c r="CH7608"/>
      <c r="CI7608"/>
      <c r="CJ7608"/>
      <c r="CK7608"/>
      <c r="CL7608"/>
      <c r="CM7608"/>
      <c r="CN7608"/>
      <c r="CO7608"/>
      <c r="CP7608"/>
      <c r="CQ7608"/>
      <c r="CR7608"/>
      <c r="CS7608"/>
      <c r="CT7608"/>
      <c r="CU7608"/>
      <c r="CV7608"/>
    </row>
    <row r="7609" spans="10:100" x14ac:dyDescent="0.25">
      <c r="J7609"/>
      <c r="K7609"/>
      <c r="L7609"/>
      <c r="M7609"/>
      <c r="N7609"/>
      <c r="O7609"/>
      <c r="P7609"/>
      <c r="Q7609"/>
      <c r="R7609"/>
      <c r="S7609"/>
      <c r="T7609"/>
      <c r="U7609"/>
      <c r="V7609"/>
      <c r="W7609"/>
      <c r="X7609"/>
      <c r="Y7609"/>
      <c r="Z7609"/>
      <c r="AA7609"/>
      <c r="AB7609"/>
      <c r="AC7609"/>
      <c r="AD7609"/>
      <c r="AE7609"/>
      <c r="AF7609"/>
      <c r="AG7609"/>
      <c r="AH7609"/>
      <c r="AI7609"/>
      <c r="AJ7609"/>
      <c r="AK7609"/>
      <c r="AL7609"/>
      <c r="AM7609"/>
      <c r="AN7609"/>
      <c r="AO7609"/>
      <c r="AP7609"/>
      <c r="AQ7609"/>
      <c r="AR7609"/>
      <c r="AS7609"/>
      <c r="AT7609"/>
      <c r="AU7609"/>
      <c r="AV7609"/>
      <c r="AW7609"/>
      <c r="AX7609"/>
      <c r="AY7609"/>
      <c r="AZ7609"/>
      <c r="BA7609"/>
      <c r="BB7609"/>
      <c r="BC7609"/>
      <c r="BD7609"/>
      <c r="BE7609"/>
      <c r="BF7609"/>
      <c r="BG7609"/>
      <c r="BH7609"/>
      <c r="BI7609"/>
      <c r="BJ7609"/>
      <c r="BK7609"/>
      <c r="BL7609"/>
      <c r="BM7609"/>
      <c r="BN7609"/>
      <c r="BO7609"/>
      <c r="BP7609"/>
      <c r="BQ7609"/>
      <c r="BR7609"/>
      <c r="BS7609"/>
      <c r="BT7609"/>
      <c r="BU7609"/>
      <c r="BV7609"/>
      <c r="BW7609"/>
      <c r="BX7609"/>
      <c r="BY7609"/>
      <c r="BZ7609"/>
      <c r="CA7609"/>
      <c r="CB7609"/>
      <c r="CC7609"/>
      <c r="CD7609"/>
      <c r="CE7609"/>
      <c r="CF7609"/>
      <c r="CG7609"/>
      <c r="CH7609"/>
      <c r="CI7609"/>
      <c r="CJ7609"/>
      <c r="CK7609"/>
      <c r="CL7609"/>
      <c r="CM7609"/>
      <c r="CN7609"/>
      <c r="CO7609"/>
      <c r="CP7609"/>
      <c r="CQ7609"/>
      <c r="CR7609"/>
      <c r="CS7609"/>
      <c r="CT7609"/>
      <c r="CU7609"/>
      <c r="CV7609"/>
    </row>
    <row r="7610" spans="10:100" x14ac:dyDescent="0.25">
      <c r="J7610"/>
      <c r="K7610"/>
      <c r="L7610"/>
      <c r="M7610"/>
      <c r="N7610"/>
      <c r="O7610"/>
      <c r="P7610"/>
      <c r="Q7610"/>
      <c r="R7610"/>
      <c r="S7610"/>
      <c r="T7610"/>
      <c r="U7610"/>
      <c r="V7610"/>
      <c r="W7610"/>
      <c r="X7610"/>
      <c r="Y7610"/>
      <c r="Z7610"/>
      <c r="AA7610"/>
      <c r="AB7610"/>
      <c r="AC7610"/>
      <c r="AD7610"/>
      <c r="AE7610"/>
      <c r="AF7610"/>
      <c r="AG7610"/>
      <c r="AH7610"/>
      <c r="AI7610"/>
      <c r="AJ7610"/>
      <c r="AK7610"/>
      <c r="AL7610"/>
      <c r="AM7610"/>
      <c r="AN7610"/>
      <c r="AO7610"/>
      <c r="AP7610"/>
      <c r="AQ7610"/>
      <c r="AR7610"/>
      <c r="AS7610"/>
      <c r="AT7610"/>
      <c r="AU7610"/>
      <c r="AV7610"/>
      <c r="AW7610"/>
      <c r="AX7610"/>
      <c r="AY7610"/>
      <c r="AZ7610"/>
      <c r="BA7610"/>
      <c r="BB7610"/>
      <c r="BC7610"/>
      <c r="BD7610"/>
      <c r="BE7610"/>
      <c r="BF7610"/>
      <c r="BG7610"/>
      <c r="BH7610"/>
      <c r="BI7610"/>
      <c r="BJ7610"/>
      <c r="BK7610"/>
      <c r="BL7610"/>
      <c r="BM7610"/>
      <c r="BN7610"/>
      <c r="BO7610"/>
      <c r="BP7610"/>
      <c r="BQ7610"/>
      <c r="BR7610"/>
      <c r="BS7610"/>
      <c r="BT7610"/>
      <c r="BU7610"/>
      <c r="BV7610"/>
      <c r="BW7610"/>
      <c r="BX7610"/>
      <c r="BY7610"/>
      <c r="BZ7610"/>
      <c r="CA7610"/>
      <c r="CB7610"/>
      <c r="CC7610"/>
      <c r="CD7610"/>
      <c r="CE7610"/>
      <c r="CF7610"/>
      <c r="CG7610"/>
      <c r="CH7610"/>
      <c r="CI7610"/>
      <c r="CJ7610"/>
      <c r="CK7610"/>
      <c r="CL7610"/>
      <c r="CM7610"/>
      <c r="CN7610"/>
      <c r="CO7610"/>
      <c r="CP7610"/>
      <c r="CQ7610"/>
      <c r="CR7610"/>
      <c r="CS7610"/>
      <c r="CT7610"/>
      <c r="CU7610"/>
      <c r="CV7610"/>
    </row>
    <row r="7611" spans="10:100" x14ac:dyDescent="0.25">
      <c r="J7611"/>
      <c r="K7611"/>
      <c r="L7611"/>
      <c r="M7611"/>
      <c r="N7611"/>
      <c r="O7611"/>
      <c r="P7611"/>
      <c r="Q7611"/>
      <c r="R7611"/>
      <c r="S7611"/>
      <c r="T7611"/>
      <c r="U7611"/>
      <c r="V7611"/>
      <c r="W7611"/>
      <c r="X7611"/>
      <c r="Y7611"/>
      <c r="Z7611"/>
      <c r="AA7611"/>
      <c r="AB7611"/>
      <c r="AC7611"/>
      <c r="AD7611"/>
      <c r="AE7611"/>
      <c r="AF7611"/>
      <c r="AG7611"/>
      <c r="AH7611"/>
      <c r="AI7611"/>
      <c r="AJ7611"/>
      <c r="AK7611"/>
      <c r="AL7611"/>
      <c r="AM7611"/>
      <c r="AN7611"/>
      <c r="AO7611"/>
      <c r="AP7611"/>
      <c r="AQ7611"/>
      <c r="AR7611"/>
      <c r="AS7611"/>
      <c r="AT7611"/>
      <c r="AU7611"/>
      <c r="AV7611"/>
      <c r="AW7611"/>
      <c r="AX7611"/>
      <c r="AY7611"/>
      <c r="AZ7611"/>
      <c r="BA7611"/>
      <c r="BB7611"/>
      <c r="BC7611"/>
      <c r="BD7611"/>
      <c r="BE7611"/>
      <c r="BF7611"/>
      <c r="BG7611"/>
      <c r="BH7611"/>
      <c r="BI7611"/>
      <c r="BJ7611"/>
      <c r="BK7611"/>
      <c r="BL7611"/>
      <c r="BM7611"/>
      <c r="BN7611"/>
      <c r="BO7611"/>
      <c r="BP7611"/>
      <c r="BQ7611"/>
      <c r="BR7611"/>
      <c r="BS7611"/>
      <c r="BT7611"/>
      <c r="BU7611"/>
      <c r="BV7611"/>
      <c r="BW7611"/>
      <c r="BX7611"/>
      <c r="BY7611"/>
      <c r="BZ7611"/>
      <c r="CA7611"/>
      <c r="CB7611"/>
      <c r="CC7611"/>
      <c r="CD7611"/>
      <c r="CE7611"/>
      <c r="CF7611"/>
      <c r="CG7611"/>
      <c r="CH7611"/>
      <c r="CI7611"/>
      <c r="CJ7611"/>
      <c r="CK7611"/>
      <c r="CL7611"/>
      <c r="CM7611"/>
      <c r="CN7611"/>
      <c r="CO7611"/>
      <c r="CP7611"/>
      <c r="CQ7611"/>
      <c r="CR7611"/>
      <c r="CS7611"/>
      <c r="CT7611"/>
      <c r="CU7611"/>
      <c r="CV7611"/>
    </row>
    <row r="7612" spans="10:100" x14ac:dyDescent="0.25">
      <c r="J7612"/>
      <c r="K7612"/>
      <c r="L7612"/>
      <c r="M7612"/>
      <c r="N7612"/>
      <c r="O7612"/>
      <c r="P7612"/>
      <c r="Q7612"/>
      <c r="R7612"/>
      <c r="S7612"/>
      <c r="T7612"/>
      <c r="U7612"/>
      <c r="V7612"/>
      <c r="W7612"/>
      <c r="X7612"/>
      <c r="Y7612"/>
      <c r="Z7612"/>
      <c r="AA7612"/>
      <c r="AB7612"/>
      <c r="AC7612"/>
      <c r="AD7612"/>
      <c r="AE7612"/>
      <c r="AF7612"/>
      <c r="AG7612"/>
      <c r="AH7612"/>
      <c r="AI7612"/>
      <c r="AJ7612"/>
      <c r="AK7612"/>
      <c r="AL7612"/>
      <c r="AM7612"/>
      <c r="AN7612"/>
      <c r="AO7612"/>
      <c r="AP7612"/>
      <c r="AQ7612"/>
      <c r="AR7612"/>
      <c r="AS7612"/>
      <c r="AT7612"/>
      <c r="AU7612"/>
      <c r="AV7612"/>
      <c r="AW7612"/>
      <c r="AX7612"/>
      <c r="AY7612"/>
      <c r="AZ7612"/>
      <c r="BA7612"/>
      <c r="BB7612"/>
      <c r="BC7612"/>
      <c r="BD7612"/>
      <c r="BE7612"/>
      <c r="BF7612"/>
      <c r="BG7612"/>
      <c r="BH7612"/>
      <c r="BI7612"/>
      <c r="BJ7612"/>
      <c r="BK7612"/>
      <c r="BL7612"/>
      <c r="BM7612"/>
      <c r="BN7612"/>
      <c r="BO7612"/>
      <c r="BP7612"/>
      <c r="BQ7612"/>
      <c r="BR7612"/>
      <c r="BS7612"/>
      <c r="BT7612"/>
      <c r="BU7612"/>
      <c r="BV7612"/>
      <c r="BW7612"/>
      <c r="BX7612"/>
      <c r="BY7612"/>
      <c r="BZ7612"/>
      <c r="CA7612"/>
      <c r="CB7612"/>
      <c r="CC7612"/>
      <c r="CD7612"/>
      <c r="CE7612"/>
      <c r="CF7612"/>
      <c r="CG7612"/>
      <c r="CH7612"/>
      <c r="CI7612"/>
      <c r="CJ7612"/>
      <c r="CK7612"/>
      <c r="CL7612"/>
      <c r="CM7612"/>
      <c r="CN7612"/>
      <c r="CO7612"/>
      <c r="CP7612"/>
      <c r="CQ7612"/>
      <c r="CR7612"/>
      <c r="CS7612"/>
      <c r="CT7612"/>
      <c r="CU7612"/>
      <c r="CV7612"/>
    </row>
    <row r="7613" spans="10:100" x14ac:dyDescent="0.25">
      <c r="J7613"/>
      <c r="K7613"/>
      <c r="L7613"/>
      <c r="M7613"/>
      <c r="N7613"/>
      <c r="O7613"/>
      <c r="P7613"/>
      <c r="Q7613"/>
      <c r="R7613"/>
      <c r="S7613"/>
      <c r="T7613"/>
      <c r="U7613"/>
      <c r="V7613"/>
      <c r="W7613"/>
      <c r="X7613"/>
      <c r="Y7613"/>
      <c r="Z7613"/>
      <c r="AA7613"/>
      <c r="AB7613"/>
      <c r="AC7613"/>
      <c r="AD7613"/>
      <c r="AE7613"/>
      <c r="AF7613"/>
      <c r="AG7613"/>
      <c r="AH7613"/>
      <c r="AI7613"/>
      <c r="AJ7613"/>
      <c r="AK7613"/>
      <c r="AL7613"/>
      <c r="AM7613"/>
      <c r="AN7613"/>
      <c r="AO7613"/>
      <c r="AP7613"/>
      <c r="AQ7613"/>
      <c r="AR7613"/>
      <c r="AS7613"/>
      <c r="AT7613"/>
      <c r="AU7613"/>
      <c r="AV7613"/>
      <c r="AW7613"/>
      <c r="AX7613"/>
      <c r="AY7613"/>
      <c r="AZ7613"/>
      <c r="BA7613"/>
      <c r="BB7613"/>
      <c r="BC7613"/>
      <c r="BD7613"/>
      <c r="BE7613"/>
      <c r="BF7613"/>
      <c r="BG7613"/>
      <c r="BH7613"/>
      <c r="BI7613"/>
      <c r="BJ7613"/>
      <c r="BK7613"/>
      <c r="BL7613"/>
      <c r="BM7613"/>
      <c r="BN7613"/>
      <c r="BO7613"/>
      <c r="BP7613"/>
      <c r="BQ7613"/>
      <c r="BR7613"/>
      <c r="BS7613"/>
      <c r="BT7613"/>
      <c r="BU7613"/>
      <c r="BV7613"/>
      <c r="BW7613"/>
      <c r="BX7613"/>
      <c r="BY7613"/>
      <c r="BZ7613"/>
      <c r="CA7613"/>
      <c r="CB7613"/>
      <c r="CC7613"/>
      <c r="CD7613"/>
      <c r="CE7613"/>
      <c r="CF7613"/>
      <c r="CG7613"/>
      <c r="CH7613"/>
      <c r="CI7613"/>
      <c r="CJ7613"/>
      <c r="CK7613"/>
      <c r="CL7613"/>
      <c r="CM7613"/>
      <c r="CN7613"/>
      <c r="CO7613"/>
      <c r="CP7613"/>
      <c r="CQ7613"/>
      <c r="CR7613"/>
      <c r="CS7613"/>
      <c r="CT7613"/>
      <c r="CU7613"/>
      <c r="CV7613"/>
    </row>
    <row r="7614" spans="10:100" x14ac:dyDescent="0.25">
      <c r="J7614"/>
      <c r="K7614"/>
      <c r="L7614"/>
      <c r="M7614"/>
      <c r="N7614"/>
      <c r="O7614"/>
      <c r="P7614"/>
      <c r="Q7614"/>
      <c r="R7614"/>
      <c r="S7614"/>
      <c r="T7614"/>
      <c r="U7614"/>
      <c r="V7614"/>
      <c r="W7614"/>
      <c r="X7614"/>
      <c r="Y7614"/>
      <c r="Z7614"/>
      <c r="AA7614"/>
      <c r="AB7614"/>
      <c r="AC7614"/>
      <c r="AD7614"/>
      <c r="AE7614"/>
      <c r="AF7614"/>
      <c r="AG7614"/>
      <c r="AH7614"/>
      <c r="AI7614"/>
      <c r="AJ7614"/>
      <c r="AK7614"/>
      <c r="AL7614"/>
      <c r="AM7614"/>
      <c r="AN7614"/>
      <c r="AO7614"/>
      <c r="AP7614"/>
      <c r="AQ7614"/>
      <c r="AR7614"/>
      <c r="AS7614"/>
      <c r="AT7614"/>
      <c r="AU7614"/>
      <c r="AV7614"/>
      <c r="AW7614"/>
      <c r="AX7614"/>
      <c r="AY7614"/>
      <c r="AZ7614"/>
      <c r="BA7614"/>
      <c r="BB7614"/>
      <c r="BC7614"/>
      <c r="BD7614"/>
      <c r="BE7614"/>
      <c r="BF7614"/>
      <c r="BG7614"/>
      <c r="BH7614"/>
      <c r="BI7614"/>
      <c r="BJ7614"/>
      <c r="BK7614"/>
      <c r="BL7614"/>
      <c r="BM7614"/>
      <c r="BN7614"/>
      <c r="BO7614"/>
      <c r="BP7614"/>
      <c r="BQ7614"/>
      <c r="BR7614"/>
      <c r="BS7614"/>
      <c r="BT7614"/>
      <c r="BU7614"/>
      <c r="BV7614"/>
      <c r="BW7614"/>
      <c r="BX7614"/>
      <c r="BY7614"/>
      <c r="BZ7614"/>
      <c r="CA7614"/>
      <c r="CB7614"/>
      <c r="CC7614"/>
      <c r="CD7614"/>
      <c r="CE7614"/>
      <c r="CF7614"/>
      <c r="CG7614"/>
      <c r="CH7614"/>
      <c r="CI7614"/>
      <c r="CJ7614"/>
      <c r="CK7614"/>
      <c r="CL7614"/>
      <c r="CM7614"/>
      <c r="CN7614"/>
      <c r="CO7614"/>
      <c r="CP7614"/>
      <c r="CQ7614"/>
      <c r="CR7614"/>
      <c r="CS7614"/>
      <c r="CT7614"/>
      <c r="CU7614"/>
      <c r="CV7614"/>
    </row>
    <row r="7615" spans="10:100" x14ac:dyDescent="0.25">
      <c r="J7615"/>
      <c r="K7615"/>
      <c r="L7615"/>
      <c r="M7615"/>
      <c r="N7615"/>
      <c r="O7615"/>
      <c r="P7615"/>
      <c r="Q7615"/>
      <c r="R7615"/>
      <c r="S7615"/>
      <c r="T7615"/>
      <c r="U7615"/>
      <c r="V7615"/>
      <c r="W7615"/>
      <c r="X7615"/>
      <c r="Y7615"/>
      <c r="Z7615"/>
      <c r="AA7615"/>
      <c r="AB7615"/>
      <c r="AC7615"/>
      <c r="AD7615"/>
      <c r="AE7615"/>
      <c r="AF7615"/>
      <c r="AG7615"/>
      <c r="AH7615"/>
      <c r="AI7615"/>
      <c r="AJ7615"/>
      <c r="AK7615"/>
      <c r="AL7615"/>
      <c r="AM7615"/>
      <c r="AN7615"/>
      <c r="AO7615"/>
      <c r="AP7615"/>
      <c r="AQ7615"/>
      <c r="AR7615"/>
      <c r="AS7615"/>
      <c r="AT7615"/>
      <c r="AU7615"/>
      <c r="AV7615"/>
      <c r="AW7615"/>
      <c r="AX7615"/>
      <c r="AY7615"/>
      <c r="AZ7615"/>
      <c r="BA7615"/>
      <c r="BB7615"/>
      <c r="BC7615"/>
      <c r="BD7615"/>
      <c r="BE7615"/>
      <c r="BF7615"/>
      <c r="BG7615"/>
      <c r="BH7615"/>
      <c r="BI7615"/>
      <c r="BJ7615"/>
      <c r="BK7615"/>
      <c r="BL7615"/>
      <c r="BM7615"/>
      <c r="BN7615"/>
      <c r="BO7615"/>
      <c r="BP7615"/>
      <c r="BQ7615"/>
      <c r="BR7615"/>
      <c r="BS7615"/>
      <c r="BT7615"/>
      <c r="BU7615"/>
      <c r="BV7615"/>
      <c r="BW7615"/>
      <c r="BX7615"/>
      <c r="BY7615"/>
      <c r="BZ7615"/>
      <c r="CA7615"/>
      <c r="CB7615"/>
      <c r="CC7615"/>
      <c r="CD7615"/>
      <c r="CE7615"/>
      <c r="CF7615"/>
      <c r="CG7615"/>
      <c r="CH7615"/>
      <c r="CI7615"/>
      <c r="CJ7615"/>
      <c r="CK7615"/>
      <c r="CL7615"/>
      <c r="CM7615"/>
      <c r="CN7615"/>
      <c r="CO7615"/>
      <c r="CP7615"/>
      <c r="CQ7615"/>
      <c r="CR7615"/>
      <c r="CS7615"/>
      <c r="CT7615"/>
      <c r="CU7615"/>
      <c r="CV7615"/>
    </row>
    <row r="7616" spans="10:100" x14ac:dyDescent="0.25">
      <c r="J7616"/>
      <c r="K7616"/>
      <c r="L7616"/>
      <c r="M7616"/>
      <c r="N7616"/>
      <c r="O7616"/>
      <c r="P7616"/>
      <c r="Q7616"/>
      <c r="R7616"/>
      <c r="S7616"/>
      <c r="T7616"/>
      <c r="U7616"/>
      <c r="V7616"/>
      <c r="W7616"/>
      <c r="X7616"/>
      <c r="Y7616"/>
      <c r="Z7616"/>
      <c r="AA7616"/>
      <c r="AB7616"/>
      <c r="AC7616"/>
      <c r="AD7616"/>
      <c r="AE7616"/>
      <c r="AF7616"/>
      <c r="AG7616"/>
      <c r="AH7616"/>
      <c r="AI7616"/>
      <c r="AJ7616"/>
      <c r="AK7616"/>
      <c r="AL7616"/>
      <c r="AM7616"/>
      <c r="AN7616"/>
      <c r="AO7616"/>
      <c r="AP7616"/>
      <c r="AQ7616"/>
      <c r="AR7616"/>
      <c r="AS7616"/>
      <c r="AT7616"/>
      <c r="AU7616"/>
      <c r="AV7616"/>
      <c r="AW7616"/>
      <c r="AX7616"/>
      <c r="AY7616"/>
      <c r="AZ7616"/>
      <c r="BA7616"/>
      <c r="BB7616"/>
      <c r="BC7616"/>
      <c r="BD7616"/>
      <c r="BE7616"/>
      <c r="BF7616"/>
      <c r="BG7616"/>
      <c r="BH7616"/>
      <c r="BI7616"/>
      <c r="BJ7616"/>
      <c r="BK7616"/>
      <c r="BL7616"/>
      <c r="BM7616"/>
      <c r="BN7616"/>
      <c r="BO7616"/>
      <c r="BP7616"/>
      <c r="BQ7616"/>
      <c r="BR7616"/>
      <c r="BS7616"/>
      <c r="BT7616"/>
      <c r="BU7616"/>
      <c r="BV7616"/>
      <c r="BW7616"/>
      <c r="BX7616"/>
      <c r="BY7616"/>
      <c r="BZ7616"/>
      <c r="CA7616"/>
      <c r="CB7616"/>
      <c r="CC7616"/>
      <c r="CD7616"/>
      <c r="CE7616"/>
      <c r="CF7616"/>
      <c r="CG7616"/>
      <c r="CH7616"/>
      <c r="CI7616"/>
      <c r="CJ7616"/>
      <c r="CK7616"/>
      <c r="CL7616"/>
      <c r="CM7616"/>
      <c r="CN7616"/>
      <c r="CO7616"/>
      <c r="CP7616"/>
      <c r="CQ7616"/>
      <c r="CR7616"/>
      <c r="CS7616"/>
      <c r="CT7616"/>
      <c r="CU7616"/>
      <c r="CV7616"/>
    </row>
    <row r="7617" spans="10:100" x14ac:dyDescent="0.25">
      <c r="J7617"/>
      <c r="K7617"/>
      <c r="L7617"/>
      <c r="M7617"/>
      <c r="N7617"/>
      <c r="O7617"/>
      <c r="P7617"/>
      <c r="Q7617"/>
      <c r="R7617"/>
      <c r="S7617"/>
      <c r="T7617"/>
      <c r="U7617"/>
      <c r="V7617"/>
      <c r="W7617"/>
      <c r="X7617"/>
      <c r="Y7617"/>
      <c r="Z7617"/>
      <c r="AA7617"/>
      <c r="AB7617"/>
      <c r="AC7617"/>
      <c r="AD7617"/>
      <c r="AE7617"/>
      <c r="AF7617"/>
      <c r="AG7617"/>
      <c r="AH7617"/>
      <c r="AI7617"/>
      <c r="AJ7617"/>
      <c r="AK7617"/>
      <c r="AL7617"/>
      <c r="AM7617"/>
      <c r="AN7617"/>
      <c r="AO7617"/>
      <c r="AP7617"/>
      <c r="AQ7617"/>
      <c r="AR7617"/>
      <c r="AS7617"/>
      <c r="AT7617"/>
      <c r="AU7617"/>
      <c r="AV7617"/>
      <c r="AW7617"/>
      <c r="AX7617"/>
      <c r="AY7617"/>
      <c r="AZ7617"/>
      <c r="BA7617"/>
      <c r="BB7617"/>
      <c r="BC7617"/>
      <c r="BD7617"/>
      <c r="BE7617"/>
      <c r="BF7617"/>
      <c r="BG7617"/>
      <c r="BH7617"/>
      <c r="BI7617"/>
      <c r="BJ7617"/>
      <c r="BK7617"/>
      <c r="BL7617"/>
      <c r="BM7617"/>
      <c r="BN7617"/>
      <c r="BO7617"/>
      <c r="BP7617"/>
      <c r="BQ7617"/>
      <c r="BR7617"/>
      <c r="BS7617"/>
      <c r="BT7617"/>
      <c r="BU7617"/>
      <c r="BV7617"/>
      <c r="BW7617"/>
      <c r="BX7617"/>
      <c r="BY7617"/>
      <c r="BZ7617"/>
      <c r="CA7617"/>
      <c r="CB7617"/>
      <c r="CC7617"/>
      <c r="CD7617"/>
      <c r="CE7617"/>
      <c r="CF7617"/>
      <c r="CG7617"/>
      <c r="CH7617"/>
      <c r="CI7617"/>
      <c r="CJ7617"/>
      <c r="CK7617"/>
      <c r="CL7617"/>
      <c r="CM7617"/>
      <c r="CN7617"/>
      <c r="CO7617"/>
      <c r="CP7617"/>
      <c r="CQ7617"/>
      <c r="CR7617"/>
      <c r="CS7617"/>
      <c r="CT7617"/>
      <c r="CU7617"/>
      <c r="CV7617"/>
    </row>
    <row r="7618" spans="10:100" x14ac:dyDescent="0.25">
      <c r="J7618"/>
      <c r="K7618"/>
      <c r="L7618"/>
      <c r="M7618"/>
      <c r="N7618"/>
      <c r="O7618"/>
      <c r="P7618"/>
      <c r="Q7618"/>
      <c r="R7618"/>
      <c r="S7618"/>
      <c r="T7618"/>
      <c r="U7618"/>
      <c r="V7618"/>
      <c r="W7618"/>
      <c r="X7618"/>
      <c r="Y7618"/>
      <c r="Z7618"/>
      <c r="AA7618"/>
      <c r="AB7618"/>
      <c r="AC7618"/>
      <c r="AD7618"/>
      <c r="AE7618"/>
      <c r="AF7618"/>
      <c r="AG7618"/>
      <c r="AH7618"/>
      <c r="AI7618"/>
      <c r="AJ7618"/>
      <c r="AK7618"/>
      <c r="AL7618"/>
      <c r="AM7618"/>
      <c r="AN7618"/>
      <c r="AO7618"/>
      <c r="AP7618"/>
      <c r="AQ7618"/>
      <c r="AR7618"/>
      <c r="AS7618"/>
      <c r="AT7618"/>
      <c r="AU7618"/>
      <c r="AV7618"/>
      <c r="AW7618"/>
      <c r="AX7618"/>
      <c r="AY7618"/>
      <c r="AZ7618"/>
      <c r="BA7618"/>
      <c r="BB7618"/>
      <c r="BC7618"/>
      <c r="BD7618"/>
      <c r="BE7618"/>
      <c r="BF7618"/>
      <c r="BG7618"/>
      <c r="BH7618"/>
      <c r="BI7618"/>
      <c r="BJ7618"/>
      <c r="BK7618"/>
      <c r="BL7618"/>
      <c r="BM7618"/>
      <c r="BN7618"/>
      <c r="BO7618"/>
      <c r="BP7618"/>
      <c r="BQ7618"/>
      <c r="BR7618"/>
      <c r="BS7618"/>
      <c r="BT7618"/>
      <c r="BU7618"/>
      <c r="BV7618"/>
      <c r="BW7618"/>
      <c r="BX7618"/>
      <c r="BY7618"/>
      <c r="BZ7618"/>
      <c r="CA7618"/>
      <c r="CB7618"/>
      <c r="CC7618"/>
      <c r="CD7618"/>
      <c r="CE7618"/>
      <c r="CF7618"/>
      <c r="CG7618"/>
      <c r="CH7618"/>
      <c r="CI7618"/>
      <c r="CJ7618"/>
      <c r="CK7618"/>
      <c r="CL7618"/>
      <c r="CM7618"/>
      <c r="CN7618"/>
      <c r="CO7618"/>
      <c r="CP7618"/>
      <c r="CQ7618"/>
      <c r="CR7618"/>
      <c r="CS7618"/>
      <c r="CT7618"/>
      <c r="CU7618"/>
      <c r="CV7618"/>
    </row>
    <row r="7619" spans="10:100" x14ac:dyDescent="0.25">
      <c r="J7619"/>
      <c r="K7619"/>
      <c r="L7619"/>
      <c r="M7619"/>
      <c r="N7619"/>
      <c r="O7619"/>
      <c r="P7619"/>
      <c r="Q7619"/>
      <c r="R7619"/>
      <c r="S7619"/>
      <c r="T7619"/>
      <c r="U7619"/>
      <c r="V7619"/>
      <c r="W7619"/>
      <c r="X7619"/>
      <c r="Y7619"/>
      <c r="Z7619"/>
      <c r="AA7619"/>
      <c r="AB7619"/>
      <c r="AC7619"/>
      <c r="AD7619"/>
      <c r="AE7619"/>
      <c r="AF7619"/>
      <c r="AG7619"/>
      <c r="AH7619"/>
      <c r="AI7619"/>
      <c r="AJ7619"/>
      <c r="AK7619"/>
      <c r="AL7619"/>
      <c r="AM7619"/>
      <c r="AN7619"/>
      <c r="AO7619"/>
      <c r="AP7619"/>
      <c r="AQ7619"/>
      <c r="AR7619"/>
      <c r="AS7619"/>
      <c r="AT7619"/>
      <c r="AU7619"/>
      <c r="AV7619"/>
      <c r="AW7619"/>
      <c r="AX7619"/>
      <c r="AY7619"/>
      <c r="AZ7619"/>
      <c r="BA7619"/>
      <c r="BB7619"/>
      <c r="BC7619"/>
      <c r="BD7619"/>
      <c r="BE7619"/>
      <c r="BF7619"/>
      <c r="BG7619"/>
      <c r="BH7619"/>
      <c r="BI7619"/>
      <c r="BJ7619"/>
      <c r="BK7619"/>
      <c r="BL7619"/>
      <c r="BM7619"/>
      <c r="BN7619"/>
      <c r="BO7619"/>
      <c r="BP7619"/>
      <c r="BQ7619"/>
      <c r="BR7619"/>
      <c r="BS7619"/>
      <c r="BT7619"/>
      <c r="BU7619"/>
      <c r="BV7619"/>
      <c r="BW7619"/>
      <c r="BX7619"/>
      <c r="BY7619"/>
      <c r="BZ7619"/>
      <c r="CA7619"/>
      <c r="CB7619"/>
      <c r="CC7619"/>
      <c r="CD7619"/>
      <c r="CE7619"/>
      <c r="CF7619"/>
      <c r="CG7619"/>
      <c r="CH7619"/>
      <c r="CI7619"/>
      <c r="CJ7619"/>
      <c r="CK7619"/>
      <c r="CL7619"/>
      <c r="CM7619"/>
      <c r="CN7619"/>
      <c r="CO7619"/>
      <c r="CP7619"/>
      <c r="CQ7619"/>
      <c r="CR7619"/>
      <c r="CS7619"/>
      <c r="CT7619"/>
      <c r="CU7619"/>
      <c r="CV7619"/>
    </row>
    <row r="7620" spans="10:100" x14ac:dyDescent="0.25">
      <c r="J7620"/>
      <c r="K7620"/>
      <c r="L7620"/>
      <c r="M7620"/>
      <c r="N7620"/>
      <c r="O7620"/>
      <c r="P7620"/>
      <c r="Q7620"/>
      <c r="R7620"/>
      <c r="S7620"/>
      <c r="T7620"/>
      <c r="U7620"/>
      <c r="V7620"/>
      <c r="W7620"/>
      <c r="X7620"/>
      <c r="Y7620"/>
      <c r="Z7620"/>
      <c r="AA7620"/>
      <c r="AB7620"/>
      <c r="AC7620"/>
      <c r="AD7620"/>
      <c r="AE7620"/>
      <c r="AF7620"/>
      <c r="AG7620"/>
      <c r="AH7620"/>
      <c r="AI7620"/>
      <c r="AJ7620"/>
      <c r="AK7620"/>
      <c r="AL7620"/>
      <c r="AM7620"/>
      <c r="AN7620"/>
      <c r="AO7620"/>
      <c r="AP7620"/>
      <c r="AQ7620"/>
      <c r="AR7620"/>
      <c r="AS7620"/>
      <c r="AT7620"/>
      <c r="AU7620"/>
      <c r="AV7620"/>
      <c r="AW7620"/>
      <c r="AX7620"/>
      <c r="AY7620"/>
      <c r="AZ7620"/>
      <c r="BA7620"/>
      <c r="BB7620"/>
      <c r="BC7620"/>
      <c r="BD7620"/>
      <c r="BE7620"/>
      <c r="BF7620"/>
      <c r="BG7620"/>
      <c r="BH7620"/>
      <c r="BI7620"/>
      <c r="BJ7620"/>
      <c r="BK7620"/>
      <c r="BL7620"/>
      <c r="BM7620"/>
      <c r="BN7620"/>
      <c r="BO7620"/>
      <c r="BP7620"/>
      <c r="BQ7620"/>
      <c r="BR7620"/>
      <c r="BS7620"/>
      <c r="BT7620"/>
      <c r="BU7620"/>
      <c r="BV7620"/>
      <c r="BW7620"/>
      <c r="BX7620"/>
      <c r="BY7620"/>
      <c r="BZ7620"/>
      <c r="CA7620"/>
      <c r="CB7620"/>
      <c r="CC7620"/>
      <c r="CD7620"/>
      <c r="CE7620"/>
      <c r="CF7620"/>
      <c r="CG7620"/>
      <c r="CH7620"/>
      <c r="CI7620"/>
      <c r="CJ7620"/>
      <c r="CK7620"/>
      <c r="CL7620"/>
      <c r="CM7620"/>
      <c r="CN7620"/>
      <c r="CO7620"/>
      <c r="CP7620"/>
      <c r="CQ7620"/>
      <c r="CR7620"/>
      <c r="CS7620"/>
      <c r="CT7620"/>
      <c r="CU7620"/>
      <c r="CV7620"/>
    </row>
    <row r="7621" spans="10:100" x14ac:dyDescent="0.25">
      <c r="J7621"/>
      <c r="K7621"/>
      <c r="L7621"/>
      <c r="M7621"/>
      <c r="N7621"/>
      <c r="O7621"/>
      <c r="P7621"/>
      <c r="Q7621"/>
      <c r="R7621"/>
      <c r="S7621"/>
      <c r="T7621"/>
      <c r="U7621"/>
      <c r="V7621"/>
      <c r="W7621"/>
      <c r="X7621"/>
      <c r="Y7621"/>
      <c r="Z7621"/>
      <c r="AA7621"/>
      <c r="AB7621"/>
      <c r="AC7621"/>
      <c r="AD7621"/>
      <c r="AE7621"/>
      <c r="AF7621"/>
      <c r="AG7621"/>
      <c r="AH7621"/>
      <c r="AI7621"/>
      <c r="AJ7621"/>
      <c r="AK7621"/>
      <c r="AL7621"/>
      <c r="AM7621"/>
      <c r="AN7621"/>
      <c r="AO7621"/>
      <c r="AP7621"/>
      <c r="AQ7621"/>
      <c r="AR7621"/>
      <c r="AS7621"/>
      <c r="AT7621"/>
      <c r="AU7621"/>
      <c r="AV7621"/>
      <c r="AW7621"/>
      <c r="AX7621"/>
      <c r="AY7621"/>
      <c r="AZ7621"/>
      <c r="BA7621"/>
      <c r="BB7621"/>
      <c r="BC7621"/>
      <c r="BD7621"/>
      <c r="BE7621"/>
      <c r="BF7621"/>
      <c r="BG7621"/>
      <c r="BH7621"/>
      <c r="BI7621"/>
      <c r="BJ7621"/>
      <c r="BK7621"/>
      <c r="BL7621"/>
      <c r="BM7621"/>
      <c r="BN7621"/>
      <c r="BO7621"/>
      <c r="BP7621"/>
      <c r="BQ7621"/>
      <c r="BR7621"/>
      <c r="BS7621"/>
      <c r="BT7621"/>
      <c r="BU7621"/>
      <c r="BV7621"/>
      <c r="BW7621"/>
      <c r="BX7621"/>
      <c r="BY7621"/>
      <c r="BZ7621"/>
      <c r="CA7621"/>
      <c r="CB7621"/>
      <c r="CC7621"/>
      <c r="CD7621"/>
      <c r="CE7621"/>
      <c r="CF7621"/>
      <c r="CG7621"/>
      <c r="CH7621"/>
      <c r="CI7621"/>
      <c r="CJ7621"/>
      <c r="CK7621"/>
      <c r="CL7621"/>
      <c r="CM7621"/>
      <c r="CN7621"/>
      <c r="CO7621"/>
      <c r="CP7621"/>
      <c r="CQ7621"/>
      <c r="CR7621"/>
      <c r="CS7621"/>
      <c r="CT7621"/>
      <c r="CU7621"/>
      <c r="CV7621"/>
    </row>
    <row r="7622" spans="10:100" x14ac:dyDescent="0.25">
      <c r="J7622"/>
      <c r="K7622"/>
      <c r="L7622"/>
      <c r="M7622"/>
      <c r="N7622"/>
      <c r="O7622"/>
      <c r="P7622"/>
      <c r="Q7622"/>
      <c r="R7622"/>
      <c r="S7622"/>
      <c r="T7622"/>
      <c r="U7622"/>
      <c r="V7622"/>
      <c r="W7622"/>
      <c r="X7622"/>
      <c r="Y7622"/>
      <c r="Z7622"/>
      <c r="AA7622"/>
      <c r="AB7622"/>
      <c r="AC7622"/>
      <c r="AD7622"/>
      <c r="AE7622"/>
      <c r="AF7622"/>
      <c r="AG7622"/>
      <c r="AH7622"/>
      <c r="AI7622"/>
      <c r="AJ7622"/>
      <c r="AK7622"/>
      <c r="AL7622"/>
      <c r="AM7622"/>
      <c r="AN7622"/>
      <c r="AO7622"/>
      <c r="AP7622"/>
      <c r="AQ7622"/>
      <c r="AR7622"/>
      <c r="AS7622"/>
      <c r="AT7622"/>
      <c r="AU7622"/>
      <c r="AV7622"/>
      <c r="AW7622"/>
      <c r="AX7622"/>
      <c r="AY7622"/>
      <c r="AZ7622"/>
      <c r="BA7622"/>
      <c r="BB7622"/>
      <c r="BC7622"/>
      <c r="BD7622"/>
      <c r="BE7622"/>
      <c r="BF7622"/>
      <c r="BG7622"/>
      <c r="BH7622"/>
      <c r="BI7622"/>
      <c r="BJ7622"/>
      <c r="BK7622"/>
      <c r="BL7622"/>
      <c r="BM7622"/>
      <c r="BN7622"/>
      <c r="BO7622"/>
      <c r="BP7622"/>
      <c r="BQ7622"/>
      <c r="BR7622"/>
      <c r="BS7622"/>
      <c r="BT7622"/>
      <c r="BU7622"/>
      <c r="BV7622"/>
      <c r="BW7622"/>
      <c r="BX7622"/>
      <c r="BY7622"/>
      <c r="BZ7622"/>
      <c r="CA7622"/>
      <c r="CB7622"/>
      <c r="CC7622"/>
      <c r="CD7622"/>
      <c r="CE7622"/>
      <c r="CF7622"/>
      <c r="CG7622"/>
      <c r="CH7622"/>
      <c r="CI7622"/>
      <c r="CJ7622"/>
      <c r="CK7622"/>
      <c r="CL7622"/>
      <c r="CM7622"/>
      <c r="CN7622"/>
      <c r="CO7622"/>
      <c r="CP7622"/>
      <c r="CQ7622"/>
      <c r="CR7622"/>
      <c r="CS7622"/>
      <c r="CT7622"/>
      <c r="CU7622"/>
      <c r="CV7622"/>
    </row>
    <row r="7623" spans="10:100" x14ac:dyDescent="0.25">
      <c r="J7623"/>
      <c r="K7623"/>
      <c r="L7623"/>
      <c r="M7623"/>
      <c r="N7623"/>
      <c r="O7623"/>
      <c r="P7623"/>
      <c r="Q7623"/>
      <c r="R7623"/>
      <c r="S7623"/>
      <c r="T7623"/>
      <c r="U7623"/>
      <c r="V7623"/>
      <c r="W7623"/>
      <c r="X7623"/>
      <c r="Y7623"/>
      <c r="Z7623"/>
      <c r="AA7623"/>
      <c r="AB7623"/>
      <c r="AC7623"/>
      <c r="AD7623"/>
      <c r="AE7623"/>
      <c r="AF7623"/>
      <c r="AG7623"/>
      <c r="AH7623"/>
      <c r="AI7623"/>
      <c r="AJ7623"/>
      <c r="AK7623"/>
      <c r="AL7623"/>
      <c r="AM7623"/>
      <c r="AN7623"/>
      <c r="AO7623"/>
      <c r="AP7623"/>
      <c r="AQ7623"/>
      <c r="AR7623"/>
      <c r="AS7623"/>
      <c r="AT7623"/>
      <c r="AU7623"/>
      <c r="AV7623"/>
      <c r="AW7623"/>
      <c r="AX7623"/>
      <c r="AY7623"/>
      <c r="AZ7623"/>
      <c r="BA7623"/>
      <c r="BB7623"/>
      <c r="BC7623"/>
      <c r="BD7623"/>
      <c r="BE7623"/>
      <c r="BF7623"/>
      <c r="BG7623"/>
      <c r="BH7623"/>
      <c r="BI7623"/>
      <c r="BJ7623"/>
      <c r="BK7623"/>
      <c r="BL7623"/>
      <c r="BM7623"/>
      <c r="BN7623"/>
      <c r="BO7623"/>
      <c r="BP7623"/>
      <c r="BQ7623"/>
      <c r="BR7623"/>
      <c r="BS7623"/>
      <c r="BT7623"/>
      <c r="BU7623"/>
      <c r="BV7623"/>
      <c r="BW7623"/>
      <c r="BX7623"/>
      <c r="BY7623"/>
      <c r="BZ7623"/>
      <c r="CA7623"/>
      <c r="CB7623"/>
      <c r="CC7623"/>
      <c r="CD7623"/>
      <c r="CE7623"/>
      <c r="CF7623"/>
      <c r="CG7623"/>
      <c r="CH7623"/>
      <c r="CI7623"/>
      <c r="CJ7623"/>
      <c r="CK7623"/>
      <c r="CL7623"/>
      <c r="CM7623"/>
      <c r="CN7623"/>
      <c r="CO7623"/>
      <c r="CP7623"/>
      <c r="CQ7623"/>
      <c r="CR7623"/>
      <c r="CS7623"/>
      <c r="CT7623"/>
      <c r="CU7623"/>
      <c r="CV7623"/>
    </row>
    <row r="7624" spans="10:100" x14ac:dyDescent="0.25">
      <c r="J7624"/>
      <c r="K7624"/>
      <c r="L7624"/>
      <c r="M7624"/>
      <c r="N7624"/>
      <c r="O7624"/>
      <c r="P7624"/>
      <c r="Q7624"/>
      <c r="R7624"/>
      <c r="S7624"/>
      <c r="T7624"/>
      <c r="U7624"/>
      <c r="V7624"/>
      <c r="W7624"/>
      <c r="X7624"/>
      <c r="Y7624"/>
      <c r="Z7624"/>
      <c r="AA7624"/>
      <c r="AB7624"/>
      <c r="AC7624"/>
      <c r="AD7624"/>
      <c r="AE7624"/>
      <c r="AF7624"/>
      <c r="AG7624"/>
      <c r="AH7624"/>
      <c r="AI7624"/>
      <c r="AJ7624"/>
      <c r="AK7624"/>
      <c r="AL7624"/>
      <c r="AM7624"/>
      <c r="AN7624"/>
      <c r="AO7624"/>
      <c r="AP7624"/>
      <c r="AQ7624"/>
      <c r="AR7624"/>
      <c r="AS7624"/>
      <c r="AT7624"/>
      <c r="AU7624"/>
      <c r="AV7624"/>
      <c r="AW7624"/>
      <c r="AX7624"/>
      <c r="AY7624"/>
      <c r="AZ7624"/>
      <c r="BA7624"/>
      <c r="BB7624"/>
      <c r="BC7624"/>
      <c r="BD7624"/>
      <c r="BE7624"/>
      <c r="BF7624"/>
      <c r="BG7624"/>
      <c r="BH7624"/>
      <c r="BI7624"/>
      <c r="BJ7624"/>
      <c r="BK7624"/>
      <c r="BL7624"/>
      <c r="BM7624"/>
      <c r="BN7624"/>
      <c r="BO7624"/>
      <c r="BP7624"/>
      <c r="BQ7624"/>
      <c r="BR7624"/>
      <c r="BS7624"/>
      <c r="BT7624"/>
      <c r="BU7624"/>
      <c r="BV7624"/>
      <c r="BW7624"/>
      <c r="BX7624"/>
      <c r="BY7624"/>
      <c r="BZ7624"/>
      <c r="CA7624"/>
      <c r="CB7624"/>
      <c r="CC7624"/>
      <c r="CD7624"/>
      <c r="CE7624"/>
      <c r="CF7624"/>
      <c r="CG7624"/>
      <c r="CH7624"/>
      <c r="CI7624"/>
      <c r="CJ7624"/>
      <c r="CK7624"/>
      <c r="CL7624"/>
      <c r="CM7624"/>
      <c r="CN7624"/>
      <c r="CO7624"/>
      <c r="CP7624"/>
      <c r="CQ7624"/>
      <c r="CR7624"/>
      <c r="CS7624"/>
      <c r="CT7624"/>
      <c r="CU7624"/>
      <c r="CV7624"/>
    </row>
    <row r="7625" spans="10:100" x14ac:dyDescent="0.25">
      <c r="J7625"/>
      <c r="K7625"/>
      <c r="L7625"/>
      <c r="M7625"/>
      <c r="N7625"/>
      <c r="O7625"/>
      <c r="P7625"/>
      <c r="Q7625"/>
      <c r="R7625"/>
      <c r="S7625"/>
      <c r="T7625"/>
      <c r="U7625"/>
      <c r="V7625"/>
      <c r="W7625"/>
      <c r="X7625"/>
      <c r="Y7625"/>
      <c r="Z7625"/>
      <c r="AA7625"/>
      <c r="AB7625"/>
      <c r="AC7625"/>
      <c r="AD7625"/>
      <c r="AE7625"/>
      <c r="AF7625"/>
      <c r="AG7625"/>
      <c r="AH7625"/>
      <c r="AI7625"/>
      <c r="AJ7625"/>
      <c r="AK7625"/>
      <c r="AL7625"/>
      <c r="AM7625"/>
      <c r="AN7625"/>
      <c r="AO7625"/>
      <c r="AP7625"/>
      <c r="AQ7625"/>
      <c r="AR7625"/>
      <c r="AS7625"/>
      <c r="AT7625"/>
      <c r="AU7625"/>
      <c r="AV7625"/>
      <c r="AW7625"/>
      <c r="AX7625"/>
      <c r="AY7625"/>
      <c r="AZ7625"/>
      <c r="BA7625"/>
      <c r="BB7625"/>
      <c r="BC7625"/>
      <c r="BD7625"/>
      <c r="BE7625"/>
      <c r="BF7625"/>
      <c r="BG7625"/>
      <c r="BH7625"/>
      <c r="BI7625"/>
      <c r="BJ7625"/>
      <c r="BK7625"/>
      <c r="BL7625"/>
      <c r="BM7625"/>
      <c r="BN7625"/>
      <c r="BO7625"/>
      <c r="BP7625"/>
      <c r="BQ7625"/>
      <c r="BR7625"/>
      <c r="BS7625"/>
      <c r="BT7625"/>
      <c r="BU7625"/>
      <c r="BV7625"/>
      <c r="BW7625"/>
      <c r="BX7625"/>
      <c r="BY7625"/>
      <c r="BZ7625"/>
      <c r="CA7625"/>
      <c r="CB7625"/>
      <c r="CC7625"/>
      <c r="CD7625"/>
      <c r="CE7625"/>
      <c r="CF7625"/>
      <c r="CG7625"/>
      <c r="CH7625"/>
      <c r="CI7625"/>
      <c r="CJ7625"/>
      <c r="CK7625"/>
      <c r="CL7625"/>
      <c r="CM7625"/>
      <c r="CN7625"/>
      <c r="CO7625"/>
      <c r="CP7625"/>
      <c r="CQ7625"/>
      <c r="CR7625"/>
      <c r="CS7625"/>
      <c r="CT7625"/>
      <c r="CU7625"/>
      <c r="CV7625"/>
    </row>
    <row r="7626" spans="10:100" x14ac:dyDescent="0.25">
      <c r="J7626"/>
      <c r="K7626"/>
      <c r="L7626"/>
      <c r="M7626"/>
      <c r="N7626"/>
      <c r="O7626"/>
      <c r="P7626"/>
      <c r="Q7626"/>
      <c r="R7626"/>
      <c r="S7626"/>
      <c r="T7626"/>
      <c r="U7626"/>
      <c r="V7626"/>
      <c r="W7626"/>
      <c r="X7626"/>
      <c r="Y7626"/>
      <c r="Z7626"/>
      <c r="AA7626"/>
      <c r="AB7626"/>
      <c r="AC7626"/>
      <c r="AD7626"/>
      <c r="AE7626"/>
      <c r="AF7626"/>
      <c r="AG7626"/>
      <c r="AH7626"/>
      <c r="AI7626"/>
      <c r="AJ7626"/>
      <c r="AK7626"/>
      <c r="AL7626"/>
      <c r="AM7626"/>
      <c r="AN7626"/>
      <c r="AO7626"/>
      <c r="AP7626"/>
      <c r="AQ7626"/>
      <c r="AR7626"/>
      <c r="AS7626"/>
      <c r="AT7626"/>
      <c r="AU7626"/>
      <c r="AV7626"/>
      <c r="AW7626"/>
      <c r="AX7626"/>
      <c r="AY7626"/>
      <c r="AZ7626"/>
      <c r="BA7626"/>
      <c r="BB7626"/>
      <c r="BC7626"/>
      <c r="BD7626"/>
      <c r="BE7626"/>
      <c r="BF7626"/>
      <c r="BG7626"/>
      <c r="BH7626"/>
      <c r="BI7626"/>
      <c r="BJ7626"/>
      <c r="BK7626"/>
      <c r="BL7626"/>
      <c r="BM7626"/>
      <c r="BN7626"/>
      <c r="BO7626"/>
      <c r="BP7626"/>
      <c r="BQ7626"/>
      <c r="BR7626"/>
      <c r="BS7626"/>
      <c r="BT7626"/>
      <c r="BU7626"/>
      <c r="BV7626"/>
      <c r="BW7626"/>
      <c r="BX7626"/>
      <c r="BY7626"/>
      <c r="BZ7626"/>
      <c r="CA7626"/>
      <c r="CB7626"/>
      <c r="CC7626"/>
      <c r="CD7626"/>
      <c r="CE7626"/>
      <c r="CF7626"/>
      <c r="CG7626"/>
      <c r="CH7626"/>
      <c r="CI7626"/>
      <c r="CJ7626"/>
      <c r="CK7626"/>
      <c r="CL7626"/>
      <c r="CM7626"/>
      <c r="CN7626"/>
      <c r="CO7626"/>
      <c r="CP7626"/>
      <c r="CQ7626"/>
      <c r="CR7626"/>
      <c r="CS7626"/>
      <c r="CT7626"/>
      <c r="CU7626"/>
      <c r="CV7626"/>
    </row>
    <row r="7627" spans="10:100" x14ac:dyDescent="0.25">
      <c r="J7627"/>
      <c r="K7627"/>
      <c r="L7627"/>
      <c r="M7627"/>
      <c r="N7627"/>
      <c r="O7627"/>
      <c r="P7627"/>
      <c r="Q7627"/>
      <c r="R7627"/>
      <c r="S7627"/>
      <c r="T7627"/>
      <c r="U7627"/>
      <c r="V7627"/>
      <c r="W7627"/>
      <c r="X7627"/>
      <c r="Y7627"/>
      <c r="Z7627"/>
      <c r="AA7627"/>
      <c r="AB7627"/>
      <c r="AC7627"/>
      <c r="AD7627"/>
      <c r="AE7627"/>
      <c r="AF7627"/>
      <c r="AG7627"/>
      <c r="AH7627"/>
      <c r="AI7627"/>
      <c r="AJ7627"/>
      <c r="AK7627"/>
      <c r="AL7627"/>
      <c r="AM7627"/>
      <c r="AN7627"/>
      <c r="AO7627"/>
      <c r="AP7627"/>
      <c r="AQ7627"/>
      <c r="AR7627"/>
      <c r="AS7627"/>
      <c r="AT7627"/>
      <c r="AU7627"/>
      <c r="AV7627"/>
      <c r="AW7627"/>
      <c r="AX7627"/>
      <c r="AY7627"/>
      <c r="AZ7627"/>
      <c r="BA7627"/>
      <c r="BB7627"/>
      <c r="BC7627"/>
      <c r="BD7627"/>
      <c r="BE7627"/>
      <c r="BF7627"/>
      <c r="BG7627"/>
      <c r="BH7627"/>
      <c r="BI7627"/>
      <c r="BJ7627"/>
      <c r="BK7627"/>
      <c r="BL7627"/>
      <c r="BM7627"/>
      <c r="BN7627"/>
      <c r="BO7627"/>
      <c r="BP7627"/>
      <c r="BQ7627"/>
      <c r="BR7627"/>
      <c r="BS7627"/>
      <c r="BT7627"/>
      <c r="BU7627"/>
      <c r="BV7627"/>
      <c r="BW7627"/>
      <c r="BX7627"/>
      <c r="BY7627"/>
      <c r="BZ7627"/>
      <c r="CA7627"/>
      <c r="CB7627"/>
      <c r="CC7627"/>
      <c r="CD7627"/>
      <c r="CE7627"/>
      <c r="CF7627"/>
      <c r="CG7627"/>
      <c r="CH7627"/>
      <c r="CI7627"/>
      <c r="CJ7627"/>
      <c r="CK7627"/>
      <c r="CL7627"/>
      <c r="CM7627"/>
      <c r="CN7627"/>
      <c r="CO7627"/>
      <c r="CP7627"/>
      <c r="CQ7627"/>
      <c r="CR7627"/>
      <c r="CS7627"/>
      <c r="CT7627"/>
      <c r="CU7627"/>
      <c r="CV7627"/>
    </row>
    <row r="7628" spans="10:100" x14ac:dyDescent="0.25">
      <c r="J7628"/>
      <c r="K7628"/>
      <c r="L7628"/>
      <c r="M7628"/>
      <c r="N7628"/>
      <c r="O7628"/>
      <c r="P7628"/>
      <c r="Q7628"/>
      <c r="R7628"/>
      <c r="S7628"/>
      <c r="T7628"/>
      <c r="U7628"/>
      <c r="V7628"/>
      <c r="W7628"/>
      <c r="X7628"/>
      <c r="Y7628"/>
      <c r="Z7628"/>
      <c r="AA7628"/>
      <c r="AB7628"/>
      <c r="AC7628"/>
      <c r="AD7628"/>
      <c r="AE7628"/>
      <c r="AF7628"/>
      <c r="AG7628"/>
      <c r="AH7628"/>
      <c r="AI7628"/>
      <c r="AJ7628"/>
      <c r="AK7628"/>
      <c r="AL7628"/>
      <c r="AM7628"/>
      <c r="AN7628"/>
      <c r="AO7628"/>
      <c r="AP7628"/>
      <c r="AQ7628"/>
      <c r="AR7628"/>
      <c r="AS7628"/>
      <c r="AT7628"/>
      <c r="AU7628"/>
      <c r="AV7628"/>
      <c r="AW7628"/>
      <c r="AX7628"/>
      <c r="AY7628"/>
      <c r="AZ7628"/>
      <c r="BA7628"/>
      <c r="BB7628"/>
      <c r="BC7628"/>
      <c r="BD7628"/>
      <c r="BE7628"/>
      <c r="BF7628"/>
      <c r="BG7628"/>
      <c r="BH7628"/>
      <c r="BI7628"/>
      <c r="BJ7628"/>
      <c r="BK7628"/>
      <c r="BL7628"/>
      <c r="BM7628"/>
      <c r="BN7628"/>
      <c r="BO7628"/>
      <c r="BP7628"/>
      <c r="BQ7628"/>
      <c r="BR7628"/>
      <c r="BS7628"/>
      <c r="BT7628"/>
      <c r="BU7628"/>
      <c r="BV7628"/>
      <c r="BW7628"/>
      <c r="BX7628"/>
      <c r="BY7628"/>
      <c r="BZ7628"/>
      <c r="CA7628"/>
      <c r="CB7628"/>
      <c r="CC7628"/>
      <c r="CD7628"/>
      <c r="CE7628"/>
      <c r="CF7628"/>
      <c r="CG7628"/>
      <c r="CH7628"/>
      <c r="CI7628"/>
      <c r="CJ7628"/>
      <c r="CK7628"/>
      <c r="CL7628"/>
      <c r="CM7628"/>
      <c r="CN7628"/>
      <c r="CO7628"/>
      <c r="CP7628"/>
      <c r="CQ7628"/>
      <c r="CR7628"/>
      <c r="CS7628"/>
      <c r="CT7628"/>
      <c r="CU7628"/>
      <c r="CV7628"/>
    </row>
    <row r="7629" spans="10:100" x14ac:dyDescent="0.25">
      <c r="J7629"/>
      <c r="K7629"/>
      <c r="L7629"/>
      <c r="M7629"/>
      <c r="N7629"/>
      <c r="O7629"/>
      <c r="P7629"/>
      <c r="Q7629"/>
      <c r="R7629"/>
      <c r="S7629"/>
      <c r="T7629"/>
      <c r="U7629"/>
      <c r="V7629"/>
      <c r="W7629"/>
      <c r="X7629"/>
      <c r="Y7629"/>
      <c r="Z7629"/>
      <c r="AA7629"/>
      <c r="AB7629"/>
      <c r="AC7629"/>
      <c r="AD7629"/>
      <c r="AE7629"/>
      <c r="AF7629"/>
      <c r="AG7629"/>
      <c r="AH7629"/>
      <c r="AI7629"/>
      <c r="AJ7629"/>
      <c r="AK7629"/>
      <c r="AL7629"/>
      <c r="AM7629"/>
      <c r="AN7629"/>
      <c r="AO7629"/>
      <c r="AP7629"/>
      <c r="AQ7629"/>
      <c r="AR7629"/>
      <c r="AS7629"/>
      <c r="AT7629"/>
      <c r="AU7629"/>
      <c r="AV7629"/>
      <c r="AW7629"/>
      <c r="AX7629"/>
      <c r="AY7629"/>
      <c r="AZ7629"/>
      <c r="BA7629"/>
      <c r="BB7629"/>
      <c r="BC7629"/>
      <c r="BD7629"/>
      <c r="BE7629"/>
      <c r="BF7629"/>
      <c r="BG7629"/>
      <c r="BH7629"/>
      <c r="BI7629"/>
      <c r="BJ7629"/>
      <c r="BK7629"/>
      <c r="BL7629"/>
      <c r="BM7629"/>
      <c r="BN7629"/>
      <c r="BO7629"/>
      <c r="BP7629"/>
      <c r="BQ7629"/>
      <c r="BR7629"/>
      <c r="BS7629"/>
      <c r="BT7629"/>
      <c r="BU7629"/>
      <c r="BV7629"/>
      <c r="BW7629"/>
      <c r="BX7629"/>
      <c r="BY7629"/>
      <c r="BZ7629"/>
      <c r="CA7629"/>
      <c r="CB7629"/>
      <c r="CC7629"/>
      <c r="CD7629"/>
      <c r="CE7629"/>
      <c r="CF7629"/>
      <c r="CG7629"/>
      <c r="CH7629"/>
      <c r="CI7629"/>
      <c r="CJ7629"/>
      <c r="CK7629"/>
      <c r="CL7629"/>
      <c r="CM7629"/>
      <c r="CN7629"/>
      <c r="CO7629"/>
      <c r="CP7629"/>
      <c r="CQ7629"/>
      <c r="CR7629"/>
      <c r="CS7629"/>
      <c r="CT7629"/>
      <c r="CU7629"/>
      <c r="CV7629"/>
    </row>
    <row r="7630" spans="10:100" x14ac:dyDescent="0.25">
      <c r="J7630"/>
      <c r="K7630"/>
      <c r="L7630"/>
      <c r="M7630"/>
      <c r="N7630"/>
      <c r="O7630"/>
      <c r="P7630"/>
      <c r="Q7630"/>
      <c r="R7630"/>
      <c r="S7630"/>
      <c r="T7630"/>
      <c r="U7630"/>
      <c r="V7630"/>
      <c r="W7630"/>
      <c r="X7630"/>
      <c r="Y7630"/>
      <c r="Z7630"/>
      <c r="AA7630"/>
      <c r="AB7630"/>
      <c r="AC7630"/>
      <c r="AD7630"/>
      <c r="AE7630"/>
      <c r="AF7630"/>
      <c r="AG7630"/>
      <c r="AH7630"/>
      <c r="AI7630"/>
      <c r="AJ7630"/>
      <c r="AK7630"/>
      <c r="AL7630"/>
      <c r="AM7630"/>
      <c r="AN7630"/>
      <c r="AO7630"/>
      <c r="AP7630"/>
      <c r="AQ7630"/>
      <c r="AR7630"/>
      <c r="AS7630"/>
      <c r="AT7630"/>
      <c r="AU7630"/>
      <c r="AV7630"/>
      <c r="AW7630"/>
      <c r="AX7630"/>
      <c r="AY7630"/>
      <c r="AZ7630"/>
      <c r="BA7630"/>
      <c r="BB7630"/>
      <c r="BC7630"/>
      <c r="BD7630"/>
      <c r="BE7630"/>
      <c r="BF7630"/>
      <c r="BG7630"/>
      <c r="BH7630"/>
      <c r="BI7630"/>
      <c r="BJ7630"/>
      <c r="BK7630"/>
      <c r="BL7630"/>
      <c r="BM7630"/>
      <c r="BN7630"/>
      <c r="BO7630"/>
      <c r="BP7630"/>
      <c r="BQ7630"/>
      <c r="BR7630"/>
      <c r="BS7630"/>
      <c r="BT7630"/>
      <c r="BU7630"/>
      <c r="BV7630"/>
      <c r="BW7630"/>
      <c r="BX7630"/>
      <c r="BY7630"/>
      <c r="BZ7630"/>
      <c r="CA7630"/>
      <c r="CB7630"/>
      <c r="CC7630"/>
      <c r="CD7630"/>
      <c r="CE7630"/>
      <c r="CF7630"/>
      <c r="CG7630"/>
      <c r="CH7630"/>
      <c r="CI7630"/>
      <c r="CJ7630"/>
      <c r="CK7630"/>
      <c r="CL7630"/>
      <c r="CM7630"/>
      <c r="CN7630"/>
      <c r="CO7630"/>
      <c r="CP7630"/>
      <c r="CQ7630"/>
      <c r="CR7630"/>
      <c r="CS7630"/>
      <c r="CT7630"/>
      <c r="CU7630"/>
      <c r="CV7630"/>
    </row>
    <row r="7631" spans="10:100" x14ac:dyDescent="0.25">
      <c r="J7631"/>
      <c r="K7631"/>
      <c r="L7631"/>
      <c r="M7631"/>
      <c r="N7631"/>
      <c r="O7631"/>
      <c r="P7631"/>
      <c r="Q7631"/>
      <c r="R7631"/>
      <c r="S7631"/>
      <c r="T7631"/>
      <c r="U7631"/>
      <c r="V7631"/>
      <c r="W7631"/>
      <c r="X7631"/>
      <c r="Y7631"/>
      <c r="Z7631"/>
      <c r="AA7631"/>
      <c r="AB7631"/>
      <c r="AC7631"/>
      <c r="AD7631"/>
      <c r="AE7631"/>
      <c r="AF7631"/>
      <c r="AG7631"/>
      <c r="AH7631"/>
      <c r="AI7631"/>
      <c r="AJ7631"/>
      <c r="AK7631"/>
      <c r="AL7631"/>
      <c r="AM7631"/>
      <c r="AN7631"/>
      <c r="AO7631"/>
      <c r="AP7631"/>
      <c r="AQ7631"/>
      <c r="AR7631"/>
      <c r="AS7631"/>
      <c r="AT7631"/>
      <c r="AU7631"/>
      <c r="AV7631"/>
      <c r="AW7631"/>
      <c r="AX7631"/>
      <c r="AY7631"/>
      <c r="AZ7631"/>
      <c r="BA7631"/>
      <c r="BB7631"/>
      <c r="BC7631"/>
      <c r="BD7631"/>
      <c r="BE7631"/>
      <c r="BF7631"/>
      <c r="BG7631"/>
      <c r="BH7631"/>
      <c r="BI7631"/>
      <c r="BJ7631"/>
      <c r="BK7631"/>
      <c r="BL7631"/>
      <c r="BM7631"/>
      <c r="BN7631"/>
      <c r="BO7631"/>
      <c r="BP7631"/>
      <c r="BQ7631"/>
      <c r="BR7631"/>
      <c r="BS7631"/>
      <c r="BT7631"/>
      <c r="BU7631"/>
      <c r="BV7631"/>
      <c r="BW7631"/>
      <c r="BX7631"/>
      <c r="BY7631"/>
      <c r="BZ7631"/>
      <c r="CA7631"/>
      <c r="CB7631"/>
      <c r="CC7631"/>
      <c r="CD7631"/>
      <c r="CE7631"/>
      <c r="CF7631"/>
      <c r="CG7631"/>
      <c r="CH7631"/>
      <c r="CI7631"/>
      <c r="CJ7631"/>
      <c r="CK7631"/>
      <c r="CL7631"/>
      <c r="CM7631"/>
      <c r="CN7631"/>
      <c r="CO7631"/>
      <c r="CP7631"/>
      <c r="CQ7631"/>
      <c r="CR7631"/>
      <c r="CS7631"/>
      <c r="CT7631"/>
      <c r="CU7631"/>
      <c r="CV7631"/>
    </row>
    <row r="7632" spans="10:100" x14ac:dyDescent="0.25">
      <c r="J7632"/>
      <c r="K7632"/>
      <c r="L7632"/>
      <c r="M7632"/>
      <c r="N7632"/>
      <c r="O7632"/>
      <c r="P7632"/>
      <c r="Q7632"/>
      <c r="R7632"/>
      <c r="S7632"/>
      <c r="T7632"/>
      <c r="U7632"/>
      <c r="V7632"/>
      <c r="W7632"/>
      <c r="X7632"/>
      <c r="Y7632"/>
      <c r="Z7632"/>
      <c r="AA7632"/>
      <c r="AB7632"/>
      <c r="AC7632"/>
      <c r="AD7632"/>
      <c r="AE7632"/>
      <c r="AF7632"/>
      <c r="AG7632"/>
      <c r="AH7632"/>
      <c r="AI7632"/>
      <c r="AJ7632"/>
      <c r="AK7632"/>
      <c r="AL7632"/>
      <c r="AM7632"/>
      <c r="AN7632"/>
      <c r="AO7632"/>
      <c r="AP7632"/>
      <c r="AQ7632"/>
      <c r="AR7632"/>
      <c r="AS7632"/>
      <c r="AT7632"/>
      <c r="AU7632"/>
      <c r="AV7632"/>
      <c r="AW7632"/>
      <c r="AX7632"/>
      <c r="AY7632"/>
      <c r="AZ7632"/>
      <c r="BA7632"/>
      <c r="BB7632"/>
      <c r="BC7632"/>
      <c r="BD7632"/>
      <c r="BE7632"/>
      <c r="BF7632"/>
      <c r="BG7632"/>
      <c r="BH7632"/>
      <c r="BI7632"/>
      <c r="BJ7632"/>
      <c r="BK7632"/>
      <c r="BL7632"/>
      <c r="BM7632"/>
      <c r="BN7632"/>
      <c r="BO7632"/>
      <c r="BP7632"/>
      <c r="BQ7632"/>
      <c r="BR7632"/>
      <c r="BS7632"/>
      <c r="BT7632"/>
      <c r="BU7632"/>
      <c r="BV7632"/>
      <c r="BW7632"/>
      <c r="BX7632"/>
      <c r="BY7632"/>
      <c r="BZ7632"/>
      <c r="CA7632"/>
      <c r="CB7632"/>
      <c r="CC7632"/>
      <c r="CD7632"/>
      <c r="CE7632"/>
      <c r="CF7632"/>
      <c r="CG7632"/>
      <c r="CH7632"/>
      <c r="CI7632"/>
      <c r="CJ7632"/>
      <c r="CK7632"/>
      <c r="CL7632"/>
      <c r="CM7632"/>
      <c r="CN7632"/>
      <c r="CO7632"/>
      <c r="CP7632"/>
      <c r="CQ7632"/>
      <c r="CR7632"/>
      <c r="CS7632"/>
      <c r="CT7632"/>
      <c r="CU7632"/>
      <c r="CV7632"/>
    </row>
    <row r="7633" spans="10:100" x14ac:dyDescent="0.25">
      <c r="J7633"/>
      <c r="K7633"/>
      <c r="L7633"/>
      <c r="M7633"/>
      <c r="N7633"/>
      <c r="O7633"/>
      <c r="P7633"/>
      <c r="Q7633"/>
      <c r="R7633"/>
      <c r="S7633"/>
      <c r="T7633"/>
      <c r="U7633"/>
      <c r="V7633"/>
      <c r="W7633"/>
      <c r="X7633"/>
      <c r="Y7633"/>
      <c r="Z7633"/>
      <c r="AA7633"/>
      <c r="AB7633"/>
      <c r="AC7633"/>
      <c r="AD7633"/>
      <c r="AE7633"/>
      <c r="AF7633"/>
      <c r="AG7633"/>
      <c r="AH7633"/>
      <c r="AI7633"/>
      <c r="AJ7633"/>
      <c r="AK7633"/>
      <c r="AL7633"/>
      <c r="AM7633"/>
      <c r="AN7633"/>
      <c r="AO7633"/>
      <c r="AP7633"/>
      <c r="AQ7633"/>
      <c r="AR7633"/>
      <c r="AS7633"/>
      <c r="AT7633"/>
      <c r="AU7633"/>
      <c r="AV7633"/>
      <c r="AW7633"/>
      <c r="AX7633"/>
      <c r="AY7633"/>
      <c r="AZ7633"/>
      <c r="BA7633"/>
      <c r="BB7633"/>
      <c r="BC7633"/>
      <c r="BD7633"/>
      <c r="BE7633"/>
      <c r="BF7633"/>
      <c r="BG7633"/>
      <c r="BH7633"/>
      <c r="BI7633"/>
      <c r="BJ7633"/>
      <c r="BK7633"/>
      <c r="BL7633"/>
      <c r="BM7633"/>
      <c r="BN7633"/>
      <c r="BO7633"/>
      <c r="BP7633"/>
      <c r="BQ7633"/>
      <c r="BR7633"/>
      <c r="BS7633"/>
      <c r="BT7633"/>
      <c r="BU7633"/>
      <c r="BV7633"/>
      <c r="BW7633"/>
      <c r="BX7633"/>
      <c r="BY7633"/>
      <c r="BZ7633"/>
      <c r="CA7633"/>
      <c r="CB7633"/>
      <c r="CC7633"/>
      <c r="CD7633"/>
      <c r="CE7633"/>
      <c r="CF7633"/>
      <c r="CG7633"/>
      <c r="CH7633"/>
      <c r="CI7633"/>
      <c r="CJ7633"/>
      <c r="CK7633"/>
      <c r="CL7633"/>
      <c r="CM7633"/>
      <c r="CN7633"/>
      <c r="CO7633"/>
      <c r="CP7633"/>
      <c r="CQ7633"/>
      <c r="CR7633"/>
      <c r="CS7633"/>
      <c r="CT7633"/>
      <c r="CU7633"/>
      <c r="CV7633"/>
    </row>
    <row r="7634" spans="10:100" x14ac:dyDescent="0.25">
      <c r="J7634"/>
      <c r="K7634"/>
      <c r="L7634"/>
      <c r="M7634"/>
      <c r="N7634"/>
      <c r="O7634"/>
      <c r="P7634"/>
      <c r="Q7634"/>
      <c r="R7634"/>
      <c r="S7634"/>
      <c r="T7634"/>
      <c r="U7634"/>
      <c r="V7634"/>
      <c r="W7634"/>
      <c r="X7634"/>
      <c r="Y7634"/>
      <c r="Z7634"/>
      <c r="AA7634"/>
      <c r="AB7634"/>
      <c r="AC7634"/>
      <c r="AD7634"/>
      <c r="AE7634"/>
      <c r="AF7634"/>
      <c r="AG7634"/>
      <c r="AH7634"/>
      <c r="AI7634"/>
      <c r="AJ7634"/>
      <c r="AK7634"/>
      <c r="AL7634"/>
      <c r="AM7634"/>
      <c r="AN7634"/>
      <c r="AO7634"/>
      <c r="AP7634"/>
      <c r="AQ7634"/>
      <c r="AR7634"/>
      <c r="AS7634"/>
      <c r="AT7634"/>
      <c r="AU7634"/>
      <c r="AV7634"/>
      <c r="AW7634"/>
      <c r="AX7634"/>
      <c r="AY7634"/>
      <c r="AZ7634"/>
      <c r="BA7634"/>
      <c r="BB7634"/>
      <c r="BC7634"/>
      <c r="BD7634"/>
      <c r="BE7634"/>
      <c r="BF7634"/>
      <c r="BG7634"/>
      <c r="BH7634"/>
      <c r="BI7634"/>
      <c r="BJ7634"/>
      <c r="BK7634"/>
      <c r="BL7634"/>
      <c r="BM7634"/>
      <c r="BN7634"/>
      <c r="BO7634"/>
      <c r="BP7634"/>
      <c r="BQ7634"/>
      <c r="BR7634"/>
      <c r="BS7634"/>
      <c r="BT7634"/>
      <c r="BU7634"/>
      <c r="BV7634"/>
      <c r="BW7634"/>
      <c r="BX7634"/>
      <c r="BY7634"/>
      <c r="BZ7634"/>
      <c r="CA7634"/>
      <c r="CB7634"/>
      <c r="CC7634"/>
      <c r="CD7634"/>
      <c r="CE7634"/>
      <c r="CF7634"/>
      <c r="CG7634"/>
      <c r="CH7634"/>
      <c r="CI7634"/>
      <c r="CJ7634"/>
      <c r="CK7634"/>
      <c r="CL7634"/>
      <c r="CM7634"/>
      <c r="CN7634"/>
      <c r="CO7634"/>
      <c r="CP7634"/>
      <c r="CQ7634"/>
      <c r="CR7634"/>
      <c r="CS7634"/>
      <c r="CT7634"/>
      <c r="CU7634"/>
      <c r="CV7634"/>
    </row>
    <row r="7635" spans="10:100" x14ac:dyDescent="0.25">
      <c r="J7635"/>
      <c r="K7635"/>
      <c r="L7635"/>
      <c r="M7635"/>
      <c r="N7635"/>
      <c r="O7635"/>
      <c r="P7635"/>
      <c r="Q7635"/>
      <c r="R7635"/>
      <c r="S7635"/>
      <c r="T7635"/>
      <c r="U7635"/>
      <c r="V7635"/>
      <c r="W7635"/>
      <c r="X7635"/>
      <c r="Y7635"/>
      <c r="Z7635"/>
      <c r="AA7635"/>
      <c r="AB7635"/>
      <c r="AC7635"/>
      <c r="AD7635"/>
      <c r="AE7635"/>
      <c r="AF7635"/>
      <c r="AG7635"/>
      <c r="AH7635"/>
      <c r="AI7635"/>
      <c r="AJ7635"/>
      <c r="AK7635"/>
      <c r="AL7635"/>
      <c r="AM7635"/>
      <c r="AN7635"/>
      <c r="AO7635"/>
      <c r="AP7635"/>
      <c r="AQ7635"/>
      <c r="AR7635"/>
      <c r="AS7635"/>
      <c r="AT7635"/>
      <c r="AU7635"/>
      <c r="AV7635"/>
      <c r="AW7635"/>
      <c r="AX7635"/>
      <c r="AY7635"/>
      <c r="AZ7635"/>
      <c r="BA7635"/>
      <c r="BB7635"/>
      <c r="BC7635"/>
      <c r="BD7635"/>
      <c r="BE7635"/>
      <c r="BF7635"/>
      <c r="BG7635"/>
      <c r="BH7635"/>
      <c r="BI7635"/>
      <c r="BJ7635"/>
      <c r="BK7635"/>
      <c r="BL7635"/>
      <c r="BM7635"/>
      <c r="BN7635"/>
      <c r="BO7635"/>
      <c r="BP7635"/>
      <c r="BQ7635"/>
      <c r="BR7635"/>
      <c r="BS7635"/>
      <c r="BT7635"/>
      <c r="BU7635"/>
      <c r="BV7635"/>
      <c r="BW7635"/>
      <c r="BX7635"/>
      <c r="BY7635"/>
      <c r="BZ7635"/>
      <c r="CA7635"/>
      <c r="CB7635"/>
      <c r="CC7635"/>
      <c r="CD7635"/>
      <c r="CE7635"/>
      <c r="CF7635"/>
      <c r="CG7635"/>
      <c r="CH7635"/>
      <c r="CI7635"/>
      <c r="CJ7635"/>
      <c r="CK7635"/>
      <c r="CL7635"/>
      <c r="CM7635"/>
      <c r="CN7635"/>
      <c r="CO7635"/>
      <c r="CP7635"/>
      <c r="CQ7635"/>
      <c r="CR7635"/>
      <c r="CS7635"/>
      <c r="CT7635"/>
      <c r="CU7635"/>
      <c r="CV7635"/>
    </row>
    <row r="7636" spans="10:100" x14ac:dyDescent="0.25">
      <c r="J7636"/>
      <c r="K7636"/>
      <c r="L7636"/>
      <c r="M7636"/>
      <c r="N7636"/>
      <c r="O7636"/>
      <c r="P7636"/>
      <c r="Q7636"/>
      <c r="R7636"/>
      <c r="S7636"/>
      <c r="T7636"/>
      <c r="U7636"/>
      <c r="V7636"/>
      <c r="W7636"/>
      <c r="X7636"/>
      <c r="Y7636"/>
      <c r="Z7636"/>
      <c r="AA7636"/>
      <c r="AB7636"/>
      <c r="AC7636"/>
      <c r="AD7636"/>
      <c r="AE7636"/>
      <c r="AF7636"/>
      <c r="AG7636"/>
      <c r="AH7636"/>
      <c r="AI7636"/>
      <c r="AJ7636"/>
      <c r="AK7636"/>
      <c r="AL7636"/>
      <c r="AM7636"/>
      <c r="AN7636"/>
      <c r="AO7636"/>
      <c r="AP7636"/>
      <c r="AQ7636"/>
      <c r="AR7636"/>
      <c r="AS7636"/>
      <c r="AT7636"/>
      <c r="AU7636"/>
      <c r="AV7636"/>
      <c r="AW7636"/>
      <c r="AX7636"/>
      <c r="AY7636"/>
      <c r="AZ7636"/>
      <c r="BA7636"/>
      <c r="BB7636"/>
      <c r="BC7636"/>
      <c r="BD7636"/>
      <c r="BE7636"/>
      <c r="BF7636"/>
      <c r="BG7636"/>
      <c r="BH7636"/>
      <c r="BI7636"/>
      <c r="BJ7636"/>
      <c r="BK7636"/>
      <c r="BL7636"/>
      <c r="BM7636"/>
      <c r="BN7636"/>
      <c r="BO7636"/>
      <c r="BP7636"/>
      <c r="BQ7636"/>
      <c r="BR7636"/>
      <c r="BS7636"/>
      <c r="BT7636"/>
      <c r="BU7636"/>
      <c r="BV7636"/>
      <c r="BW7636"/>
      <c r="BX7636"/>
      <c r="BY7636"/>
      <c r="BZ7636"/>
      <c r="CA7636"/>
      <c r="CB7636"/>
      <c r="CC7636"/>
      <c r="CD7636"/>
      <c r="CE7636"/>
      <c r="CF7636"/>
      <c r="CG7636"/>
      <c r="CH7636"/>
      <c r="CI7636"/>
      <c r="CJ7636"/>
      <c r="CK7636"/>
      <c r="CL7636"/>
      <c r="CM7636"/>
      <c r="CN7636"/>
      <c r="CO7636"/>
      <c r="CP7636"/>
      <c r="CQ7636"/>
      <c r="CR7636"/>
      <c r="CS7636"/>
      <c r="CT7636"/>
      <c r="CU7636"/>
      <c r="CV7636"/>
    </row>
    <row r="7637" spans="10:100" x14ac:dyDescent="0.25">
      <c r="J7637"/>
      <c r="K7637"/>
      <c r="L7637"/>
      <c r="M7637"/>
      <c r="N7637"/>
      <c r="O7637"/>
      <c r="P7637"/>
      <c r="Q7637"/>
      <c r="R7637"/>
      <c r="S7637"/>
      <c r="T7637"/>
      <c r="U7637"/>
      <c r="V7637"/>
      <c r="W7637"/>
      <c r="X7637"/>
      <c r="Y7637"/>
      <c r="Z7637"/>
      <c r="AA7637"/>
      <c r="AB7637"/>
      <c r="AC7637"/>
      <c r="AD7637"/>
      <c r="AE7637"/>
      <c r="AF7637"/>
      <c r="AG7637"/>
      <c r="AH7637"/>
      <c r="AI7637"/>
      <c r="AJ7637"/>
      <c r="AK7637"/>
      <c r="AL7637"/>
      <c r="AM7637"/>
      <c r="AN7637"/>
      <c r="AO7637"/>
      <c r="AP7637"/>
      <c r="AQ7637"/>
      <c r="AR7637"/>
      <c r="AS7637"/>
      <c r="AT7637"/>
      <c r="AU7637"/>
      <c r="AV7637"/>
      <c r="AW7637"/>
      <c r="AX7637"/>
      <c r="AY7637"/>
      <c r="AZ7637"/>
      <c r="BA7637"/>
      <c r="BB7637"/>
      <c r="BC7637"/>
      <c r="BD7637"/>
      <c r="BE7637"/>
      <c r="BF7637"/>
      <c r="BG7637"/>
      <c r="BH7637"/>
      <c r="BI7637"/>
      <c r="BJ7637"/>
      <c r="BK7637"/>
      <c r="BL7637"/>
      <c r="BM7637"/>
      <c r="BN7637"/>
      <c r="BO7637"/>
      <c r="BP7637"/>
      <c r="BQ7637"/>
      <c r="BR7637"/>
      <c r="BS7637"/>
      <c r="BT7637"/>
      <c r="BU7637"/>
      <c r="BV7637"/>
      <c r="BW7637"/>
      <c r="BX7637"/>
      <c r="BY7637"/>
      <c r="BZ7637"/>
      <c r="CA7637"/>
      <c r="CB7637"/>
      <c r="CC7637"/>
      <c r="CD7637"/>
      <c r="CE7637"/>
      <c r="CF7637"/>
      <c r="CG7637"/>
      <c r="CH7637"/>
      <c r="CI7637"/>
      <c r="CJ7637"/>
      <c r="CK7637"/>
      <c r="CL7637"/>
      <c r="CM7637"/>
      <c r="CN7637"/>
      <c r="CO7637"/>
      <c r="CP7637"/>
      <c r="CQ7637"/>
      <c r="CR7637"/>
      <c r="CS7637"/>
      <c r="CT7637"/>
      <c r="CU7637"/>
      <c r="CV7637"/>
    </row>
    <row r="7638" spans="10:100" x14ac:dyDescent="0.25">
      <c r="J7638"/>
      <c r="K7638"/>
      <c r="L7638"/>
      <c r="M7638"/>
      <c r="N7638"/>
      <c r="O7638"/>
      <c r="P7638"/>
      <c r="Q7638"/>
      <c r="R7638"/>
      <c r="S7638"/>
      <c r="T7638"/>
      <c r="U7638"/>
      <c r="V7638"/>
      <c r="W7638"/>
      <c r="X7638"/>
      <c r="Y7638"/>
      <c r="Z7638"/>
      <c r="AA7638"/>
      <c r="AB7638"/>
      <c r="AC7638"/>
      <c r="AD7638"/>
      <c r="AE7638"/>
      <c r="AF7638"/>
      <c r="AG7638"/>
      <c r="AH7638"/>
      <c r="AI7638"/>
      <c r="AJ7638"/>
      <c r="AK7638"/>
      <c r="AL7638"/>
      <c r="AM7638"/>
      <c r="AN7638"/>
      <c r="AO7638"/>
      <c r="AP7638"/>
      <c r="AQ7638"/>
      <c r="AR7638"/>
      <c r="AS7638"/>
      <c r="AT7638"/>
      <c r="AU7638"/>
      <c r="AV7638"/>
      <c r="AW7638"/>
      <c r="AX7638"/>
      <c r="AY7638"/>
      <c r="AZ7638"/>
      <c r="BA7638"/>
      <c r="BB7638"/>
      <c r="BC7638"/>
      <c r="BD7638"/>
      <c r="BE7638"/>
      <c r="BF7638"/>
      <c r="BG7638"/>
      <c r="BH7638"/>
      <c r="BI7638"/>
      <c r="BJ7638"/>
      <c r="BK7638"/>
      <c r="BL7638"/>
      <c r="BM7638"/>
      <c r="BN7638"/>
      <c r="BO7638"/>
      <c r="BP7638"/>
      <c r="BQ7638"/>
      <c r="BR7638"/>
      <c r="BS7638"/>
      <c r="BT7638"/>
      <c r="BU7638"/>
      <c r="BV7638"/>
      <c r="BW7638"/>
      <c r="BX7638"/>
      <c r="BY7638"/>
      <c r="BZ7638"/>
      <c r="CA7638"/>
      <c r="CB7638"/>
      <c r="CC7638"/>
      <c r="CD7638"/>
      <c r="CE7638"/>
      <c r="CF7638"/>
      <c r="CG7638"/>
      <c r="CH7638"/>
      <c r="CI7638"/>
      <c r="CJ7638"/>
      <c r="CK7638"/>
      <c r="CL7638"/>
      <c r="CM7638"/>
      <c r="CN7638"/>
      <c r="CO7638"/>
      <c r="CP7638"/>
      <c r="CQ7638"/>
      <c r="CR7638"/>
      <c r="CS7638"/>
      <c r="CT7638"/>
      <c r="CU7638"/>
      <c r="CV7638"/>
    </row>
    <row r="7639" spans="10:100" x14ac:dyDescent="0.25">
      <c r="J7639"/>
      <c r="K7639"/>
      <c r="L7639"/>
      <c r="M7639"/>
      <c r="N7639"/>
      <c r="O7639"/>
      <c r="P7639"/>
      <c r="Q7639"/>
      <c r="R7639"/>
      <c r="S7639"/>
      <c r="T7639"/>
      <c r="U7639"/>
      <c r="V7639"/>
      <c r="W7639"/>
      <c r="X7639"/>
      <c r="Y7639"/>
      <c r="Z7639"/>
      <c r="AA7639"/>
      <c r="AB7639"/>
      <c r="AC7639"/>
      <c r="AD7639"/>
      <c r="AE7639"/>
      <c r="AF7639"/>
      <c r="AG7639"/>
      <c r="AH7639"/>
      <c r="AI7639"/>
      <c r="AJ7639"/>
      <c r="AK7639"/>
      <c r="AL7639"/>
      <c r="AM7639"/>
      <c r="AN7639"/>
      <c r="AO7639"/>
      <c r="AP7639"/>
      <c r="AQ7639"/>
      <c r="AR7639"/>
      <c r="AS7639"/>
      <c r="AT7639"/>
      <c r="AU7639"/>
      <c r="AV7639"/>
      <c r="AW7639"/>
      <c r="AX7639"/>
      <c r="AY7639"/>
      <c r="AZ7639"/>
      <c r="BA7639"/>
      <c r="BB7639"/>
      <c r="BC7639"/>
      <c r="BD7639"/>
      <c r="BE7639"/>
      <c r="BF7639"/>
      <c r="BG7639"/>
      <c r="BH7639"/>
      <c r="BI7639"/>
      <c r="BJ7639"/>
      <c r="BK7639"/>
      <c r="BL7639"/>
      <c r="BM7639"/>
      <c r="BN7639"/>
      <c r="BO7639"/>
      <c r="BP7639"/>
      <c r="BQ7639"/>
      <c r="BR7639"/>
      <c r="BS7639"/>
      <c r="BT7639"/>
      <c r="BU7639"/>
      <c r="BV7639"/>
      <c r="BW7639"/>
      <c r="BX7639"/>
      <c r="BY7639"/>
      <c r="BZ7639"/>
      <c r="CA7639"/>
      <c r="CB7639"/>
      <c r="CC7639"/>
      <c r="CD7639"/>
      <c r="CE7639"/>
      <c r="CF7639"/>
      <c r="CG7639"/>
      <c r="CH7639"/>
      <c r="CI7639"/>
      <c r="CJ7639"/>
      <c r="CK7639"/>
      <c r="CL7639"/>
      <c r="CM7639"/>
      <c r="CN7639"/>
      <c r="CO7639"/>
      <c r="CP7639"/>
      <c r="CQ7639"/>
      <c r="CR7639"/>
      <c r="CS7639"/>
      <c r="CT7639"/>
      <c r="CU7639"/>
      <c r="CV7639"/>
    </row>
    <row r="7640" spans="10:100" x14ac:dyDescent="0.25">
      <c r="J7640"/>
      <c r="K7640"/>
      <c r="L7640"/>
      <c r="M7640"/>
      <c r="N7640"/>
      <c r="O7640"/>
      <c r="P7640"/>
      <c r="Q7640"/>
      <c r="R7640"/>
      <c r="S7640"/>
      <c r="T7640"/>
      <c r="U7640"/>
      <c r="V7640"/>
      <c r="W7640"/>
      <c r="X7640"/>
      <c r="Y7640"/>
      <c r="Z7640"/>
      <c r="AA7640"/>
      <c r="AB7640"/>
      <c r="AC7640"/>
      <c r="AD7640"/>
      <c r="AE7640"/>
      <c r="AF7640"/>
      <c r="AG7640"/>
      <c r="AH7640"/>
      <c r="AI7640"/>
      <c r="AJ7640"/>
      <c r="AK7640"/>
      <c r="AL7640"/>
      <c r="AM7640"/>
      <c r="AN7640"/>
      <c r="AO7640"/>
      <c r="AP7640"/>
      <c r="AQ7640"/>
      <c r="AR7640"/>
      <c r="AS7640"/>
      <c r="AT7640"/>
      <c r="AU7640"/>
      <c r="AV7640"/>
      <c r="AW7640"/>
      <c r="AX7640"/>
      <c r="AY7640"/>
      <c r="AZ7640"/>
      <c r="BA7640"/>
      <c r="BB7640"/>
      <c r="BC7640"/>
      <c r="BD7640"/>
      <c r="BE7640"/>
      <c r="BF7640"/>
      <c r="BG7640"/>
      <c r="BH7640"/>
      <c r="BI7640"/>
      <c r="BJ7640"/>
      <c r="BK7640"/>
      <c r="BL7640"/>
      <c r="BM7640"/>
      <c r="BN7640"/>
      <c r="BO7640"/>
      <c r="BP7640"/>
      <c r="BQ7640"/>
      <c r="BR7640"/>
      <c r="BS7640"/>
      <c r="BT7640"/>
      <c r="BU7640"/>
      <c r="BV7640"/>
      <c r="BW7640"/>
      <c r="BX7640"/>
      <c r="BY7640"/>
      <c r="BZ7640"/>
      <c r="CA7640"/>
      <c r="CB7640"/>
      <c r="CC7640"/>
      <c r="CD7640"/>
      <c r="CE7640"/>
      <c r="CF7640"/>
      <c r="CG7640"/>
      <c r="CH7640"/>
      <c r="CI7640"/>
      <c r="CJ7640"/>
      <c r="CK7640"/>
      <c r="CL7640"/>
      <c r="CM7640"/>
      <c r="CN7640"/>
      <c r="CO7640"/>
      <c r="CP7640"/>
      <c r="CQ7640"/>
      <c r="CR7640"/>
      <c r="CS7640"/>
      <c r="CT7640"/>
      <c r="CU7640"/>
      <c r="CV7640"/>
    </row>
    <row r="7641" spans="10:100" x14ac:dyDescent="0.25">
      <c r="J7641"/>
      <c r="K7641"/>
      <c r="L7641"/>
      <c r="M7641"/>
      <c r="N7641"/>
      <c r="O7641"/>
      <c r="P7641"/>
      <c r="Q7641"/>
      <c r="R7641"/>
      <c r="S7641"/>
      <c r="T7641"/>
      <c r="U7641"/>
      <c r="V7641"/>
      <c r="W7641"/>
      <c r="X7641"/>
      <c r="Y7641"/>
      <c r="Z7641"/>
      <c r="AA7641"/>
      <c r="AB7641"/>
      <c r="AC7641"/>
      <c r="AD7641"/>
      <c r="AE7641"/>
      <c r="AF7641"/>
      <c r="AG7641"/>
      <c r="AH7641"/>
      <c r="AI7641"/>
      <c r="AJ7641"/>
      <c r="AK7641"/>
      <c r="AL7641"/>
      <c r="AM7641"/>
      <c r="AN7641"/>
      <c r="AO7641"/>
      <c r="AP7641"/>
      <c r="AQ7641"/>
      <c r="AR7641"/>
      <c r="AS7641"/>
      <c r="AT7641"/>
      <c r="AU7641"/>
      <c r="AV7641"/>
      <c r="AW7641"/>
      <c r="AX7641"/>
      <c r="AY7641"/>
      <c r="AZ7641"/>
      <c r="BA7641"/>
      <c r="BB7641"/>
      <c r="BC7641"/>
      <c r="BD7641"/>
      <c r="BE7641"/>
      <c r="BF7641"/>
      <c r="BG7641"/>
      <c r="BH7641"/>
      <c r="BI7641"/>
      <c r="BJ7641"/>
      <c r="BK7641"/>
      <c r="BL7641"/>
      <c r="BM7641"/>
      <c r="BN7641"/>
      <c r="BO7641"/>
      <c r="BP7641"/>
      <c r="BQ7641"/>
      <c r="BR7641"/>
      <c r="BS7641"/>
      <c r="BT7641"/>
      <c r="BU7641"/>
      <c r="BV7641"/>
      <c r="BW7641"/>
      <c r="BX7641"/>
      <c r="BY7641"/>
      <c r="BZ7641"/>
      <c r="CA7641"/>
      <c r="CB7641"/>
      <c r="CC7641"/>
      <c r="CD7641"/>
      <c r="CE7641"/>
      <c r="CF7641"/>
      <c r="CG7641"/>
      <c r="CH7641"/>
      <c r="CI7641"/>
      <c r="CJ7641"/>
      <c r="CK7641"/>
      <c r="CL7641"/>
      <c r="CM7641"/>
      <c r="CN7641"/>
      <c r="CO7641"/>
      <c r="CP7641"/>
      <c r="CQ7641"/>
      <c r="CR7641"/>
      <c r="CS7641"/>
      <c r="CT7641"/>
      <c r="CU7641"/>
      <c r="CV7641"/>
    </row>
    <row r="7642" spans="10:100" x14ac:dyDescent="0.25">
      <c r="J7642"/>
      <c r="K7642"/>
      <c r="L7642"/>
      <c r="M7642"/>
      <c r="N7642"/>
      <c r="O7642"/>
      <c r="P7642"/>
      <c r="Q7642"/>
      <c r="R7642"/>
      <c r="S7642"/>
      <c r="T7642"/>
      <c r="U7642"/>
      <c r="V7642"/>
      <c r="W7642"/>
      <c r="X7642"/>
      <c r="Y7642"/>
      <c r="Z7642"/>
      <c r="AA7642"/>
      <c r="AB7642"/>
      <c r="AC7642"/>
      <c r="AD7642"/>
      <c r="AE7642"/>
      <c r="AF7642"/>
      <c r="AG7642"/>
      <c r="AH7642"/>
      <c r="AI7642"/>
      <c r="AJ7642"/>
      <c r="AK7642"/>
      <c r="AL7642"/>
      <c r="AM7642"/>
      <c r="AN7642"/>
      <c r="AO7642"/>
      <c r="AP7642"/>
      <c r="AQ7642"/>
      <c r="AR7642"/>
      <c r="AS7642"/>
      <c r="AT7642"/>
      <c r="AU7642"/>
      <c r="AV7642"/>
      <c r="AW7642"/>
      <c r="AX7642"/>
      <c r="AY7642"/>
      <c r="AZ7642"/>
      <c r="BA7642"/>
      <c r="BB7642"/>
      <c r="BC7642"/>
      <c r="BD7642"/>
      <c r="BE7642"/>
      <c r="BF7642"/>
      <c r="BG7642"/>
      <c r="BH7642"/>
      <c r="BI7642"/>
      <c r="BJ7642"/>
      <c r="BK7642"/>
      <c r="BL7642"/>
      <c r="BM7642"/>
      <c r="BN7642"/>
      <c r="BO7642"/>
      <c r="BP7642"/>
      <c r="BQ7642"/>
      <c r="BR7642"/>
      <c r="BS7642"/>
      <c r="BT7642"/>
      <c r="BU7642"/>
      <c r="BV7642"/>
      <c r="BW7642"/>
      <c r="BX7642"/>
      <c r="BY7642"/>
      <c r="BZ7642"/>
      <c r="CA7642"/>
      <c r="CB7642"/>
      <c r="CC7642"/>
      <c r="CD7642"/>
      <c r="CE7642"/>
      <c r="CF7642"/>
      <c r="CG7642"/>
      <c r="CH7642"/>
      <c r="CI7642"/>
      <c r="CJ7642"/>
      <c r="CK7642"/>
      <c r="CL7642"/>
      <c r="CM7642"/>
      <c r="CN7642"/>
      <c r="CO7642"/>
      <c r="CP7642"/>
      <c r="CQ7642"/>
      <c r="CR7642"/>
      <c r="CS7642"/>
      <c r="CT7642"/>
      <c r="CU7642"/>
      <c r="CV7642"/>
    </row>
    <row r="7643" spans="10:100" x14ac:dyDescent="0.25">
      <c r="J7643"/>
      <c r="K7643"/>
      <c r="L7643"/>
      <c r="M7643"/>
      <c r="N7643"/>
      <c r="O7643"/>
      <c r="P7643"/>
      <c r="Q7643"/>
      <c r="R7643"/>
      <c r="S7643"/>
      <c r="T7643"/>
      <c r="U7643"/>
      <c r="V7643"/>
      <c r="W7643"/>
      <c r="X7643"/>
      <c r="Y7643"/>
      <c r="Z7643"/>
      <c r="AA7643"/>
      <c r="AB7643"/>
      <c r="AC7643"/>
      <c r="AD7643"/>
      <c r="AE7643"/>
      <c r="AF7643"/>
      <c r="AG7643"/>
      <c r="AH7643"/>
      <c r="AI7643"/>
      <c r="AJ7643"/>
      <c r="AK7643"/>
      <c r="AL7643"/>
      <c r="AM7643"/>
      <c r="AN7643"/>
      <c r="AO7643"/>
      <c r="AP7643"/>
      <c r="AQ7643"/>
      <c r="AR7643"/>
      <c r="AS7643"/>
      <c r="AT7643"/>
      <c r="AU7643"/>
      <c r="AV7643"/>
      <c r="AW7643"/>
      <c r="AX7643"/>
      <c r="AY7643"/>
      <c r="AZ7643"/>
      <c r="BA7643"/>
      <c r="BB7643"/>
      <c r="BC7643"/>
      <c r="BD7643"/>
      <c r="BE7643"/>
      <c r="BF7643"/>
      <c r="BG7643"/>
      <c r="BH7643"/>
      <c r="BI7643"/>
      <c r="BJ7643"/>
      <c r="BK7643"/>
      <c r="BL7643"/>
      <c r="BM7643"/>
      <c r="BN7643"/>
      <c r="BO7643"/>
      <c r="BP7643"/>
      <c r="BQ7643"/>
      <c r="BR7643"/>
      <c r="BS7643"/>
      <c r="BT7643"/>
      <c r="BU7643"/>
      <c r="BV7643"/>
      <c r="BW7643"/>
      <c r="BX7643"/>
      <c r="BY7643"/>
      <c r="BZ7643"/>
      <c r="CA7643"/>
      <c r="CB7643"/>
      <c r="CC7643"/>
      <c r="CD7643"/>
      <c r="CE7643"/>
      <c r="CF7643"/>
      <c r="CG7643"/>
      <c r="CH7643"/>
      <c r="CI7643"/>
      <c r="CJ7643"/>
      <c r="CK7643"/>
      <c r="CL7643"/>
      <c r="CM7643"/>
      <c r="CN7643"/>
      <c r="CO7643"/>
      <c r="CP7643"/>
      <c r="CQ7643"/>
      <c r="CR7643"/>
      <c r="CS7643"/>
      <c r="CT7643"/>
      <c r="CU7643"/>
      <c r="CV7643"/>
    </row>
    <row r="7644" spans="10:100" x14ac:dyDescent="0.25">
      <c r="J7644"/>
      <c r="K7644"/>
      <c r="L7644"/>
      <c r="M7644"/>
      <c r="N7644"/>
      <c r="O7644"/>
      <c r="P7644"/>
      <c r="Q7644"/>
      <c r="R7644"/>
      <c r="S7644"/>
      <c r="T7644"/>
      <c r="U7644"/>
      <c r="V7644"/>
      <c r="W7644"/>
      <c r="X7644"/>
      <c r="Y7644"/>
      <c r="Z7644"/>
      <c r="AA7644"/>
      <c r="AB7644"/>
      <c r="AC7644"/>
      <c r="AD7644"/>
      <c r="AE7644"/>
      <c r="AF7644"/>
      <c r="AG7644"/>
      <c r="AH7644"/>
      <c r="AI7644"/>
      <c r="AJ7644"/>
      <c r="AK7644"/>
      <c r="AL7644"/>
      <c r="AM7644"/>
      <c r="AN7644"/>
      <c r="AO7644"/>
      <c r="AP7644"/>
      <c r="AQ7644"/>
      <c r="AR7644"/>
      <c r="AS7644"/>
      <c r="AT7644"/>
      <c r="AU7644"/>
      <c r="AV7644"/>
      <c r="AW7644"/>
      <c r="AX7644"/>
      <c r="AY7644"/>
      <c r="AZ7644"/>
      <c r="BA7644"/>
      <c r="BB7644"/>
      <c r="BC7644"/>
      <c r="BD7644"/>
      <c r="BE7644"/>
      <c r="BF7644"/>
      <c r="BG7644"/>
      <c r="BH7644"/>
      <c r="BI7644"/>
      <c r="BJ7644"/>
      <c r="BK7644"/>
      <c r="BL7644"/>
      <c r="BM7644"/>
      <c r="BN7644"/>
      <c r="BO7644"/>
      <c r="BP7644"/>
      <c r="BQ7644"/>
      <c r="BR7644"/>
      <c r="BS7644"/>
      <c r="BT7644"/>
      <c r="BU7644"/>
      <c r="BV7644"/>
      <c r="BW7644"/>
      <c r="BX7644"/>
      <c r="BY7644"/>
      <c r="BZ7644"/>
      <c r="CA7644"/>
      <c r="CB7644"/>
      <c r="CC7644"/>
      <c r="CD7644"/>
      <c r="CE7644"/>
      <c r="CF7644"/>
      <c r="CG7644"/>
      <c r="CH7644"/>
      <c r="CI7644"/>
      <c r="CJ7644"/>
      <c r="CK7644"/>
      <c r="CL7644"/>
      <c r="CM7644"/>
      <c r="CN7644"/>
      <c r="CO7644"/>
      <c r="CP7644"/>
      <c r="CQ7644"/>
      <c r="CR7644"/>
      <c r="CS7644"/>
      <c r="CT7644"/>
      <c r="CU7644"/>
      <c r="CV7644"/>
    </row>
    <row r="7645" spans="10:100" x14ac:dyDescent="0.25">
      <c r="J7645"/>
      <c r="K7645"/>
      <c r="L7645"/>
      <c r="M7645"/>
      <c r="N7645"/>
      <c r="O7645"/>
      <c r="P7645"/>
      <c r="Q7645"/>
      <c r="R7645"/>
      <c r="S7645"/>
      <c r="T7645"/>
      <c r="U7645"/>
      <c r="V7645"/>
      <c r="W7645"/>
      <c r="X7645"/>
      <c r="Y7645"/>
      <c r="Z7645"/>
      <c r="AA7645"/>
      <c r="AB7645"/>
      <c r="AC7645"/>
      <c r="AD7645"/>
      <c r="AE7645"/>
      <c r="AF7645"/>
      <c r="AG7645"/>
      <c r="AH7645"/>
      <c r="AI7645"/>
      <c r="AJ7645"/>
      <c r="AK7645"/>
      <c r="AL7645"/>
      <c r="AM7645"/>
      <c r="AN7645"/>
      <c r="AO7645"/>
      <c r="AP7645"/>
      <c r="AQ7645"/>
      <c r="AR7645"/>
      <c r="AS7645"/>
      <c r="AT7645"/>
      <c r="AU7645"/>
      <c r="AV7645"/>
      <c r="AW7645"/>
      <c r="AX7645"/>
      <c r="AY7645"/>
      <c r="AZ7645"/>
      <c r="BA7645"/>
      <c r="BB7645"/>
      <c r="BC7645"/>
      <c r="BD7645"/>
      <c r="BE7645"/>
      <c r="BF7645"/>
      <c r="BG7645"/>
      <c r="BH7645"/>
      <c r="BI7645"/>
      <c r="BJ7645"/>
      <c r="BK7645"/>
      <c r="BL7645"/>
      <c r="BM7645"/>
      <c r="BN7645"/>
      <c r="BO7645"/>
      <c r="BP7645"/>
      <c r="BQ7645"/>
      <c r="BR7645"/>
      <c r="BS7645"/>
      <c r="BT7645"/>
      <c r="BU7645"/>
      <c r="BV7645"/>
      <c r="BW7645"/>
      <c r="BX7645"/>
      <c r="BY7645"/>
      <c r="BZ7645"/>
      <c r="CA7645"/>
      <c r="CB7645"/>
      <c r="CC7645"/>
      <c r="CD7645"/>
      <c r="CE7645"/>
      <c r="CF7645"/>
      <c r="CG7645"/>
      <c r="CH7645"/>
      <c r="CI7645"/>
      <c r="CJ7645"/>
      <c r="CK7645"/>
      <c r="CL7645"/>
      <c r="CM7645"/>
      <c r="CN7645"/>
      <c r="CO7645"/>
      <c r="CP7645"/>
      <c r="CQ7645"/>
      <c r="CR7645"/>
      <c r="CS7645"/>
      <c r="CT7645"/>
      <c r="CU7645"/>
      <c r="CV7645"/>
    </row>
    <row r="7646" spans="10:100" x14ac:dyDescent="0.25">
      <c r="J7646"/>
      <c r="K7646"/>
      <c r="L7646"/>
      <c r="M7646"/>
      <c r="N7646"/>
      <c r="O7646"/>
      <c r="P7646"/>
      <c r="Q7646"/>
      <c r="R7646"/>
      <c r="S7646"/>
      <c r="T7646"/>
      <c r="U7646"/>
      <c r="V7646"/>
      <c r="W7646"/>
      <c r="X7646"/>
      <c r="Y7646"/>
      <c r="Z7646"/>
      <c r="AA7646"/>
      <c r="AB7646"/>
      <c r="AC7646"/>
      <c r="AD7646"/>
      <c r="AE7646"/>
      <c r="AF7646"/>
      <c r="AG7646"/>
      <c r="AH7646"/>
      <c r="AI7646"/>
      <c r="AJ7646"/>
      <c r="AK7646"/>
      <c r="AL7646"/>
      <c r="AM7646"/>
      <c r="AN7646"/>
      <c r="AO7646"/>
      <c r="AP7646"/>
      <c r="AQ7646"/>
      <c r="AR7646"/>
      <c r="AS7646"/>
      <c r="AT7646"/>
      <c r="AU7646"/>
      <c r="AV7646"/>
      <c r="AW7646"/>
      <c r="AX7646"/>
      <c r="AY7646"/>
      <c r="AZ7646"/>
      <c r="BA7646"/>
      <c r="BB7646"/>
      <c r="BC7646"/>
      <c r="BD7646"/>
      <c r="BE7646"/>
      <c r="BF7646"/>
      <c r="BG7646"/>
      <c r="BH7646"/>
      <c r="BI7646"/>
      <c r="BJ7646"/>
      <c r="BK7646"/>
      <c r="BL7646"/>
      <c r="BM7646"/>
      <c r="BN7646"/>
      <c r="BO7646"/>
      <c r="BP7646"/>
      <c r="BQ7646"/>
      <c r="BR7646"/>
      <c r="BS7646"/>
      <c r="BT7646"/>
      <c r="BU7646"/>
      <c r="BV7646"/>
      <c r="BW7646"/>
      <c r="BX7646"/>
      <c r="BY7646"/>
      <c r="BZ7646"/>
      <c r="CA7646"/>
      <c r="CB7646"/>
      <c r="CC7646"/>
      <c r="CD7646"/>
      <c r="CE7646"/>
      <c r="CF7646"/>
      <c r="CG7646"/>
      <c r="CH7646"/>
      <c r="CI7646"/>
      <c r="CJ7646"/>
      <c r="CK7646"/>
      <c r="CL7646"/>
      <c r="CM7646"/>
      <c r="CN7646"/>
      <c r="CO7646"/>
      <c r="CP7646"/>
      <c r="CQ7646"/>
      <c r="CR7646"/>
      <c r="CS7646"/>
      <c r="CT7646"/>
      <c r="CU7646"/>
      <c r="CV7646"/>
    </row>
    <row r="7647" spans="10:100" x14ac:dyDescent="0.25">
      <c r="J7647"/>
      <c r="K7647"/>
      <c r="L7647"/>
      <c r="M7647"/>
      <c r="N7647"/>
      <c r="O7647"/>
      <c r="P7647"/>
      <c r="Q7647"/>
      <c r="R7647"/>
      <c r="S7647"/>
      <c r="T7647"/>
      <c r="U7647"/>
      <c r="V7647"/>
      <c r="W7647"/>
      <c r="X7647"/>
      <c r="Y7647"/>
      <c r="Z7647"/>
      <c r="AA7647"/>
      <c r="AB7647"/>
      <c r="AC7647"/>
      <c r="AD7647"/>
      <c r="AE7647"/>
      <c r="AF7647"/>
      <c r="AG7647"/>
      <c r="AH7647"/>
      <c r="AI7647"/>
      <c r="AJ7647"/>
      <c r="AK7647"/>
      <c r="AL7647"/>
      <c r="AM7647"/>
      <c r="AN7647"/>
      <c r="AO7647"/>
      <c r="AP7647"/>
      <c r="AQ7647"/>
      <c r="AR7647"/>
      <c r="AS7647"/>
      <c r="AT7647"/>
      <c r="AU7647"/>
      <c r="AV7647"/>
      <c r="AW7647"/>
      <c r="AX7647"/>
      <c r="AY7647"/>
      <c r="AZ7647"/>
      <c r="BA7647"/>
      <c r="BB7647"/>
      <c r="BC7647"/>
      <c r="BD7647"/>
      <c r="BE7647"/>
      <c r="BF7647"/>
      <c r="BG7647"/>
      <c r="BH7647"/>
      <c r="BI7647"/>
      <c r="BJ7647"/>
      <c r="BK7647"/>
      <c r="BL7647"/>
      <c r="BM7647"/>
      <c r="BN7647"/>
      <c r="BO7647"/>
      <c r="BP7647"/>
      <c r="BQ7647"/>
      <c r="BR7647"/>
      <c r="BS7647"/>
      <c r="BT7647"/>
      <c r="BU7647"/>
      <c r="BV7647"/>
      <c r="BW7647"/>
      <c r="BX7647"/>
      <c r="BY7647"/>
      <c r="BZ7647"/>
      <c r="CA7647"/>
      <c r="CB7647"/>
      <c r="CC7647"/>
      <c r="CD7647"/>
      <c r="CE7647"/>
      <c r="CF7647"/>
      <c r="CG7647"/>
      <c r="CH7647"/>
      <c r="CI7647"/>
      <c r="CJ7647"/>
      <c r="CK7647"/>
      <c r="CL7647"/>
      <c r="CM7647"/>
      <c r="CN7647"/>
      <c r="CO7647"/>
      <c r="CP7647"/>
      <c r="CQ7647"/>
      <c r="CR7647"/>
      <c r="CS7647"/>
      <c r="CT7647"/>
      <c r="CU7647"/>
      <c r="CV7647"/>
    </row>
    <row r="7648" spans="10:100" x14ac:dyDescent="0.25">
      <c r="J7648"/>
      <c r="K7648"/>
      <c r="L7648"/>
      <c r="M7648"/>
      <c r="N7648"/>
      <c r="O7648"/>
      <c r="P7648"/>
      <c r="Q7648"/>
      <c r="R7648"/>
      <c r="S7648"/>
      <c r="T7648"/>
      <c r="U7648"/>
      <c r="V7648"/>
      <c r="W7648"/>
      <c r="X7648"/>
      <c r="Y7648"/>
      <c r="Z7648"/>
      <c r="AA7648"/>
      <c r="AB7648"/>
      <c r="AC7648"/>
      <c r="AD7648"/>
      <c r="AE7648"/>
      <c r="AF7648"/>
      <c r="AG7648"/>
      <c r="AH7648"/>
      <c r="AI7648"/>
      <c r="AJ7648"/>
      <c r="AK7648"/>
      <c r="AL7648"/>
      <c r="AM7648"/>
      <c r="AN7648"/>
      <c r="AO7648"/>
      <c r="AP7648"/>
      <c r="AQ7648"/>
      <c r="AR7648"/>
      <c r="AS7648"/>
      <c r="AT7648"/>
      <c r="AU7648"/>
      <c r="AV7648"/>
      <c r="AW7648"/>
      <c r="AX7648"/>
      <c r="AY7648"/>
      <c r="AZ7648"/>
      <c r="BA7648"/>
      <c r="BB7648"/>
      <c r="BC7648"/>
      <c r="BD7648"/>
      <c r="BE7648"/>
      <c r="BF7648"/>
      <c r="BG7648"/>
      <c r="BH7648"/>
      <c r="BI7648"/>
      <c r="BJ7648"/>
      <c r="BK7648"/>
      <c r="BL7648"/>
      <c r="BM7648"/>
      <c r="BN7648"/>
      <c r="BO7648"/>
      <c r="BP7648"/>
      <c r="BQ7648"/>
      <c r="BR7648"/>
      <c r="BS7648"/>
      <c r="BT7648"/>
      <c r="BU7648"/>
      <c r="BV7648"/>
      <c r="BW7648"/>
      <c r="BX7648"/>
      <c r="BY7648"/>
      <c r="BZ7648"/>
      <c r="CA7648"/>
      <c r="CB7648"/>
      <c r="CC7648"/>
      <c r="CD7648"/>
      <c r="CE7648"/>
      <c r="CF7648"/>
      <c r="CG7648"/>
      <c r="CH7648"/>
      <c r="CI7648"/>
      <c r="CJ7648"/>
      <c r="CK7648"/>
      <c r="CL7648"/>
      <c r="CM7648"/>
      <c r="CN7648"/>
      <c r="CO7648"/>
      <c r="CP7648"/>
      <c r="CQ7648"/>
      <c r="CR7648"/>
      <c r="CS7648"/>
      <c r="CT7648"/>
      <c r="CU7648"/>
      <c r="CV7648"/>
    </row>
    <row r="7649" spans="10:100" x14ac:dyDescent="0.25">
      <c r="J7649"/>
      <c r="K7649"/>
      <c r="L7649"/>
      <c r="M7649"/>
      <c r="N7649"/>
      <c r="O7649"/>
      <c r="P7649"/>
      <c r="Q7649"/>
      <c r="R7649"/>
      <c r="S7649"/>
      <c r="T7649"/>
      <c r="U7649"/>
      <c r="V7649"/>
      <c r="W7649"/>
      <c r="X7649"/>
      <c r="Y7649"/>
      <c r="Z7649"/>
      <c r="AA7649"/>
      <c r="AB7649"/>
      <c r="AC7649"/>
      <c r="AD7649"/>
      <c r="AE7649"/>
      <c r="AF7649"/>
      <c r="AG7649"/>
      <c r="AH7649"/>
      <c r="AI7649"/>
      <c r="AJ7649"/>
      <c r="AK7649"/>
      <c r="AL7649"/>
      <c r="AM7649"/>
      <c r="AN7649"/>
      <c r="AO7649"/>
      <c r="AP7649"/>
      <c r="AQ7649"/>
      <c r="AR7649"/>
      <c r="AS7649"/>
      <c r="AT7649"/>
      <c r="AU7649"/>
      <c r="AV7649"/>
      <c r="AW7649"/>
      <c r="AX7649"/>
      <c r="AY7649"/>
      <c r="AZ7649"/>
      <c r="BA7649"/>
      <c r="BB7649"/>
      <c r="BC7649"/>
      <c r="BD7649"/>
      <c r="BE7649"/>
      <c r="BF7649"/>
      <c r="BG7649"/>
      <c r="BH7649"/>
      <c r="BI7649"/>
      <c r="BJ7649"/>
      <c r="BK7649"/>
      <c r="BL7649"/>
      <c r="BM7649"/>
      <c r="BN7649"/>
      <c r="BO7649"/>
      <c r="BP7649"/>
      <c r="BQ7649"/>
      <c r="BR7649"/>
      <c r="BS7649"/>
      <c r="BT7649"/>
      <c r="BU7649"/>
      <c r="BV7649"/>
      <c r="BW7649"/>
      <c r="BX7649"/>
      <c r="BY7649"/>
      <c r="BZ7649"/>
      <c r="CA7649"/>
      <c r="CB7649"/>
      <c r="CC7649"/>
      <c r="CD7649"/>
      <c r="CE7649"/>
      <c r="CF7649"/>
      <c r="CG7649"/>
      <c r="CH7649"/>
      <c r="CI7649"/>
      <c r="CJ7649"/>
      <c r="CK7649"/>
      <c r="CL7649"/>
      <c r="CM7649"/>
      <c r="CN7649"/>
      <c r="CO7649"/>
      <c r="CP7649"/>
      <c r="CQ7649"/>
      <c r="CR7649"/>
      <c r="CS7649"/>
      <c r="CT7649"/>
      <c r="CU7649"/>
      <c r="CV7649"/>
    </row>
    <row r="7650" spans="10:100" x14ac:dyDescent="0.25">
      <c r="J7650"/>
      <c r="K7650"/>
      <c r="L7650"/>
      <c r="M7650"/>
      <c r="N7650"/>
      <c r="O7650"/>
      <c r="P7650"/>
      <c r="Q7650"/>
      <c r="R7650"/>
      <c r="S7650"/>
      <c r="T7650"/>
      <c r="U7650"/>
      <c r="V7650"/>
      <c r="W7650"/>
      <c r="X7650"/>
      <c r="Y7650"/>
      <c r="Z7650"/>
      <c r="AA7650"/>
      <c r="AB7650"/>
      <c r="AC7650"/>
      <c r="AD7650"/>
      <c r="AE7650"/>
      <c r="AF7650"/>
      <c r="AG7650"/>
      <c r="AH7650"/>
      <c r="AI7650"/>
      <c r="AJ7650"/>
      <c r="AK7650"/>
      <c r="AL7650"/>
      <c r="AM7650"/>
      <c r="AN7650"/>
      <c r="AO7650"/>
      <c r="AP7650"/>
      <c r="AQ7650"/>
      <c r="AR7650"/>
      <c r="AS7650"/>
      <c r="AT7650"/>
      <c r="AU7650"/>
      <c r="AV7650"/>
      <c r="AW7650"/>
      <c r="AX7650"/>
      <c r="AY7650"/>
      <c r="AZ7650"/>
      <c r="BA7650"/>
      <c r="BB7650"/>
      <c r="BC7650"/>
      <c r="BD7650"/>
      <c r="BE7650"/>
      <c r="BF7650"/>
      <c r="BG7650"/>
      <c r="BH7650"/>
      <c r="BI7650"/>
      <c r="BJ7650"/>
      <c r="BK7650"/>
      <c r="BL7650"/>
      <c r="BM7650"/>
      <c r="BN7650"/>
      <c r="BO7650"/>
      <c r="BP7650"/>
      <c r="BQ7650"/>
      <c r="BR7650"/>
      <c r="BS7650"/>
      <c r="BT7650"/>
      <c r="BU7650"/>
      <c r="BV7650"/>
      <c r="BW7650"/>
      <c r="BX7650"/>
      <c r="BY7650"/>
      <c r="BZ7650"/>
      <c r="CA7650"/>
      <c r="CB7650"/>
      <c r="CC7650"/>
      <c r="CD7650"/>
      <c r="CE7650"/>
      <c r="CF7650"/>
      <c r="CG7650"/>
      <c r="CH7650"/>
      <c r="CI7650"/>
      <c r="CJ7650"/>
      <c r="CK7650"/>
      <c r="CL7650"/>
      <c r="CM7650"/>
      <c r="CN7650"/>
      <c r="CO7650"/>
      <c r="CP7650"/>
      <c r="CQ7650"/>
      <c r="CR7650"/>
      <c r="CS7650"/>
      <c r="CT7650"/>
      <c r="CU7650"/>
      <c r="CV7650"/>
    </row>
    <row r="7651" spans="10:100" x14ac:dyDescent="0.25">
      <c r="J7651"/>
      <c r="K7651"/>
      <c r="L7651"/>
      <c r="M7651"/>
      <c r="N7651"/>
      <c r="O7651"/>
      <c r="P7651"/>
      <c r="Q7651"/>
      <c r="R7651"/>
      <c r="S7651"/>
      <c r="T7651"/>
      <c r="U7651"/>
      <c r="V7651"/>
      <c r="W7651"/>
      <c r="X7651"/>
      <c r="Y7651"/>
      <c r="Z7651"/>
      <c r="AA7651"/>
      <c r="AB7651"/>
      <c r="AC7651"/>
      <c r="AD7651"/>
      <c r="AE7651"/>
      <c r="AF7651"/>
      <c r="AG7651"/>
      <c r="AH7651"/>
      <c r="AI7651"/>
      <c r="AJ7651"/>
      <c r="AK7651"/>
      <c r="AL7651"/>
      <c r="AM7651"/>
      <c r="AN7651"/>
      <c r="AO7651"/>
      <c r="AP7651"/>
      <c r="AQ7651"/>
      <c r="AR7651"/>
      <c r="AS7651"/>
      <c r="AT7651"/>
      <c r="AU7651"/>
      <c r="AV7651"/>
      <c r="AW7651"/>
      <c r="AX7651"/>
      <c r="AY7651"/>
      <c r="AZ7651"/>
      <c r="BA7651"/>
      <c r="BB7651"/>
      <c r="BC7651"/>
      <c r="BD7651"/>
      <c r="BE7651"/>
      <c r="BF7651"/>
      <c r="BG7651"/>
      <c r="BH7651"/>
      <c r="BI7651"/>
      <c r="BJ7651"/>
      <c r="BK7651"/>
      <c r="BL7651"/>
      <c r="BM7651"/>
      <c r="BN7651"/>
      <c r="BO7651"/>
      <c r="BP7651"/>
      <c r="BQ7651"/>
      <c r="BR7651"/>
      <c r="BS7651"/>
      <c r="BT7651"/>
      <c r="BU7651"/>
      <c r="BV7651"/>
      <c r="BW7651"/>
      <c r="BX7651"/>
      <c r="BY7651"/>
      <c r="BZ7651"/>
      <c r="CA7651"/>
      <c r="CB7651"/>
      <c r="CC7651"/>
      <c r="CD7651"/>
      <c r="CE7651"/>
      <c r="CF7651"/>
      <c r="CG7651"/>
      <c r="CH7651"/>
      <c r="CI7651"/>
      <c r="CJ7651"/>
      <c r="CK7651"/>
      <c r="CL7651"/>
      <c r="CM7651"/>
      <c r="CN7651"/>
      <c r="CO7651"/>
      <c r="CP7651"/>
      <c r="CQ7651"/>
      <c r="CR7651"/>
      <c r="CS7651"/>
      <c r="CT7651"/>
      <c r="CU7651"/>
      <c r="CV7651"/>
    </row>
    <row r="7652" spans="10:100" x14ac:dyDescent="0.25">
      <c r="J7652"/>
      <c r="K7652"/>
      <c r="L7652"/>
      <c r="M7652"/>
      <c r="N7652"/>
      <c r="O7652"/>
      <c r="P7652"/>
      <c r="Q7652"/>
      <c r="R7652"/>
      <c r="S7652"/>
      <c r="T7652"/>
      <c r="U7652"/>
      <c r="V7652"/>
      <c r="W7652"/>
      <c r="X7652"/>
      <c r="Y7652"/>
      <c r="Z7652"/>
      <c r="AA7652"/>
      <c r="AB7652"/>
      <c r="AC7652"/>
      <c r="AD7652"/>
      <c r="AE7652"/>
      <c r="AF7652"/>
      <c r="AG7652"/>
      <c r="AH7652"/>
      <c r="AI7652"/>
      <c r="AJ7652"/>
      <c r="AK7652"/>
      <c r="AL7652"/>
      <c r="AM7652"/>
      <c r="AN7652"/>
      <c r="AO7652"/>
      <c r="AP7652"/>
      <c r="AQ7652"/>
      <c r="AR7652"/>
      <c r="AS7652"/>
      <c r="AT7652"/>
      <c r="AU7652"/>
      <c r="AV7652"/>
      <c r="AW7652"/>
      <c r="AX7652"/>
      <c r="AY7652"/>
      <c r="AZ7652"/>
      <c r="BA7652"/>
      <c r="BB7652"/>
      <c r="BC7652"/>
      <c r="BD7652"/>
      <c r="BE7652"/>
      <c r="BF7652"/>
      <c r="BG7652"/>
      <c r="BH7652"/>
      <c r="BI7652"/>
      <c r="BJ7652"/>
      <c r="BK7652"/>
      <c r="BL7652"/>
      <c r="BM7652"/>
      <c r="BN7652"/>
      <c r="BO7652"/>
      <c r="BP7652"/>
      <c r="BQ7652"/>
      <c r="BR7652"/>
      <c r="BS7652"/>
      <c r="BT7652"/>
      <c r="BU7652"/>
      <c r="BV7652"/>
      <c r="BW7652"/>
      <c r="BX7652"/>
      <c r="BY7652"/>
      <c r="BZ7652"/>
      <c r="CA7652"/>
      <c r="CB7652"/>
      <c r="CC7652"/>
      <c r="CD7652"/>
      <c r="CE7652"/>
      <c r="CF7652"/>
      <c r="CG7652"/>
      <c r="CH7652"/>
      <c r="CI7652"/>
      <c r="CJ7652"/>
      <c r="CK7652"/>
      <c r="CL7652"/>
      <c r="CM7652"/>
      <c r="CN7652"/>
      <c r="CO7652"/>
      <c r="CP7652"/>
      <c r="CQ7652"/>
      <c r="CR7652"/>
      <c r="CS7652"/>
      <c r="CT7652"/>
      <c r="CU7652"/>
      <c r="CV7652"/>
    </row>
    <row r="7653" spans="10:100" x14ac:dyDescent="0.25">
      <c r="J7653"/>
      <c r="K7653"/>
      <c r="L7653"/>
      <c r="M7653"/>
      <c r="N7653"/>
      <c r="O7653"/>
      <c r="P7653"/>
      <c r="Q7653"/>
      <c r="R7653"/>
      <c r="S7653"/>
      <c r="T7653"/>
      <c r="U7653"/>
      <c r="V7653"/>
      <c r="W7653"/>
      <c r="X7653"/>
      <c r="Y7653"/>
      <c r="Z7653"/>
      <c r="AA7653"/>
      <c r="AB7653"/>
      <c r="AC7653"/>
      <c r="AD7653"/>
      <c r="AE7653"/>
      <c r="AF7653"/>
      <c r="AG7653"/>
      <c r="AH7653"/>
      <c r="AI7653"/>
      <c r="AJ7653"/>
      <c r="AK7653"/>
      <c r="AL7653"/>
      <c r="AM7653"/>
      <c r="AN7653"/>
      <c r="AO7653"/>
      <c r="AP7653"/>
      <c r="AQ7653"/>
      <c r="AR7653"/>
      <c r="AS7653"/>
      <c r="AT7653"/>
      <c r="AU7653"/>
      <c r="AV7653"/>
      <c r="AW7653"/>
      <c r="AX7653"/>
      <c r="AY7653"/>
      <c r="AZ7653"/>
      <c r="BA7653"/>
      <c r="BB7653"/>
      <c r="BC7653"/>
      <c r="BD7653"/>
      <c r="BE7653"/>
      <c r="BF7653"/>
      <c r="BG7653"/>
      <c r="BH7653"/>
      <c r="BI7653"/>
      <c r="BJ7653"/>
      <c r="BK7653"/>
      <c r="BL7653"/>
      <c r="BM7653"/>
      <c r="BN7653"/>
      <c r="BO7653"/>
      <c r="BP7653"/>
      <c r="BQ7653"/>
      <c r="BR7653"/>
      <c r="BS7653"/>
      <c r="BT7653"/>
      <c r="BU7653"/>
      <c r="BV7653"/>
      <c r="BW7653"/>
      <c r="BX7653"/>
      <c r="BY7653"/>
      <c r="BZ7653"/>
      <c r="CA7653"/>
      <c r="CB7653"/>
      <c r="CC7653"/>
      <c r="CD7653"/>
      <c r="CE7653"/>
      <c r="CF7653"/>
      <c r="CG7653"/>
      <c r="CH7653"/>
      <c r="CI7653"/>
      <c r="CJ7653"/>
      <c r="CK7653"/>
      <c r="CL7653"/>
      <c r="CM7653"/>
      <c r="CN7653"/>
      <c r="CO7653"/>
      <c r="CP7653"/>
      <c r="CQ7653"/>
      <c r="CR7653"/>
      <c r="CS7653"/>
      <c r="CT7653"/>
      <c r="CU7653"/>
      <c r="CV7653"/>
    </row>
    <row r="7654" spans="10:100" x14ac:dyDescent="0.25">
      <c r="J7654"/>
      <c r="K7654"/>
      <c r="L7654"/>
      <c r="M7654"/>
      <c r="N7654"/>
      <c r="O7654"/>
      <c r="P7654"/>
      <c r="Q7654"/>
      <c r="R7654"/>
      <c r="S7654"/>
      <c r="T7654"/>
      <c r="U7654"/>
      <c r="V7654"/>
      <c r="W7654"/>
      <c r="X7654"/>
      <c r="Y7654"/>
      <c r="Z7654"/>
      <c r="AA7654"/>
      <c r="AB7654"/>
      <c r="AC7654"/>
      <c r="AD7654"/>
      <c r="AE7654"/>
      <c r="AF7654"/>
      <c r="AG7654"/>
      <c r="AH7654"/>
      <c r="AI7654"/>
      <c r="AJ7654"/>
      <c r="AK7654"/>
      <c r="AL7654"/>
      <c r="AM7654"/>
      <c r="AN7654"/>
      <c r="AO7654"/>
      <c r="AP7654"/>
      <c r="AQ7654"/>
      <c r="AR7654"/>
      <c r="AS7654"/>
      <c r="AT7654"/>
      <c r="AU7654"/>
      <c r="AV7654"/>
      <c r="AW7654"/>
      <c r="AX7654"/>
      <c r="AY7654"/>
      <c r="AZ7654"/>
      <c r="BA7654"/>
      <c r="BB7654"/>
      <c r="BC7654"/>
      <c r="BD7654"/>
      <c r="BE7654"/>
      <c r="BF7654"/>
      <c r="BG7654"/>
      <c r="BH7654"/>
      <c r="BI7654"/>
      <c r="BJ7654"/>
      <c r="BK7654"/>
      <c r="BL7654"/>
      <c r="BM7654"/>
      <c r="BN7654"/>
      <c r="BO7654"/>
      <c r="BP7654"/>
      <c r="BQ7654"/>
      <c r="BR7654"/>
      <c r="BS7654"/>
      <c r="BT7654"/>
      <c r="BU7654"/>
      <c r="BV7654"/>
      <c r="BW7654"/>
      <c r="BX7654"/>
      <c r="BY7654"/>
      <c r="BZ7654"/>
      <c r="CA7654"/>
      <c r="CB7654"/>
      <c r="CC7654"/>
      <c r="CD7654"/>
      <c r="CE7654"/>
      <c r="CF7654"/>
      <c r="CG7654"/>
      <c r="CH7654"/>
      <c r="CI7654"/>
      <c r="CJ7654"/>
      <c r="CK7654"/>
      <c r="CL7654"/>
      <c r="CM7654"/>
      <c r="CN7654"/>
      <c r="CO7654"/>
      <c r="CP7654"/>
      <c r="CQ7654"/>
      <c r="CR7654"/>
      <c r="CS7654"/>
      <c r="CT7654"/>
      <c r="CU7654"/>
      <c r="CV7654"/>
    </row>
    <row r="7655" spans="10:100" x14ac:dyDescent="0.25">
      <c r="J7655"/>
      <c r="K7655"/>
      <c r="L7655"/>
      <c r="M7655"/>
      <c r="N7655"/>
      <c r="O7655"/>
      <c r="P7655"/>
      <c r="Q7655"/>
      <c r="R7655"/>
      <c r="S7655"/>
      <c r="T7655"/>
      <c r="U7655"/>
      <c r="V7655"/>
      <c r="W7655"/>
      <c r="X7655"/>
      <c r="Y7655"/>
      <c r="Z7655"/>
      <c r="AA7655"/>
      <c r="AB7655"/>
      <c r="AC7655"/>
      <c r="AD7655"/>
      <c r="AE7655"/>
      <c r="AF7655"/>
      <c r="AG7655"/>
      <c r="AH7655"/>
      <c r="AI7655"/>
      <c r="AJ7655"/>
      <c r="AK7655"/>
      <c r="AL7655"/>
      <c r="AM7655"/>
      <c r="AN7655"/>
      <c r="AO7655"/>
      <c r="AP7655"/>
      <c r="AQ7655"/>
      <c r="AR7655"/>
      <c r="AS7655"/>
      <c r="AT7655"/>
      <c r="AU7655"/>
      <c r="AV7655"/>
      <c r="AW7655"/>
      <c r="AX7655"/>
      <c r="AY7655"/>
      <c r="AZ7655"/>
      <c r="BA7655"/>
      <c r="BB7655"/>
      <c r="BC7655"/>
      <c r="BD7655"/>
      <c r="BE7655"/>
      <c r="BF7655"/>
      <c r="BG7655"/>
      <c r="BH7655"/>
      <c r="BI7655"/>
      <c r="BJ7655"/>
      <c r="BK7655"/>
      <c r="BL7655"/>
      <c r="BM7655"/>
      <c r="BN7655"/>
      <c r="BO7655"/>
      <c r="BP7655"/>
      <c r="BQ7655"/>
      <c r="BR7655"/>
      <c r="BS7655"/>
      <c r="BT7655"/>
      <c r="BU7655"/>
      <c r="BV7655"/>
      <c r="BW7655"/>
      <c r="BX7655"/>
      <c r="BY7655"/>
      <c r="BZ7655"/>
      <c r="CA7655"/>
      <c r="CB7655"/>
      <c r="CC7655"/>
      <c r="CD7655"/>
      <c r="CE7655"/>
      <c r="CF7655"/>
      <c r="CG7655"/>
      <c r="CH7655"/>
      <c r="CI7655"/>
      <c r="CJ7655"/>
      <c r="CK7655"/>
      <c r="CL7655"/>
      <c r="CM7655"/>
      <c r="CN7655"/>
      <c r="CO7655"/>
      <c r="CP7655"/>
      <c r="CQ7655"/>
      <c r="CR7655"/>
      <c r="CS7655"/>
      <c r="CT7655"/>
      <c r="CU7655"/>
      <c r="CV7655"/>
    </row>
    <row r="7656" spans="10:100" x14ac:dyDescent="0.25">
      <c r="J7656"/>
      <c r="K7656"/>
      <c r="L7656"/>
      <c r="M7656"/>
      <c r="N7656"/>
      <c r="O7656"/>
      <c r="P7656"/>
      <c r="Q7656"/>
      <c r="R7656"/>
      <c r="S7656"/>
      <c r="T7656"/>
      <c r="U7656"/>
      <c r="V7656"/>
      <c r="W7656"/>
      <c r="X7656"/>
      <c r="Y7656"/>
      <c r="Z7656"/>
      <c r="AA7656"/>
      <c r="AB7656"/>
      <c r="AC7656"/>
      <c r="AD7656"/>
      <c r="AE7656"/>
      <c r="AF7656"/>
      <c r="AG7656"/>
      <c r="AH7656"/>
      <c r="AI7656"/>
      <c r="AJ7656"/>
      <c r="AK7656"/>
      <c r="AL7656"/>
      <c r="AM7656"/>
      <c r="AN7656"/>
      <c r="AO7656"/>
      <c r="AP7656"/>
      <c r="AQ7656"/>
      <c r="AR7656"/>
      <c r="AS7656"/>
      <c r="AT7656"/>
      <c r="AU7656"/>
      <c r="AV7656"/>
      <c r="AW7656"/>
      <c r="AX7656"/>
      <c r="AY7656"/>
      <c r="AZ7656"/>
      <c r="BA7656"/>
      <c r="BB7656"/>
      <c r="BC7656"/>
      <c r="BD7656"/>
      <c r="BE7656"/>
      <c r="BF7656"/>
      <c r="BG7656"/>
      <c r="BH7656"/>
      <c r="BI7656"/>
      <c r="BJ7656"/>
      <c r="BK7656"/>
      <c r="BL7656"/>
      <c r="BM7656"/>
      <c r="BN7656"/>
      <c r="BO7656"/>
      <c r="BP7656"/>
      <c r="BQ7656"/>
      <c r="BR7656"/>
      <c r="BS7656"/>
      <c r="BT7656"/>
      <c r="BU7656"/>
      <c r="BV7656"/>
      <c r="BW7656"/>
      <c r="BX7656"/>
      <c r="BY7656"/>
      <c r="BZ7656"/>
      <c r="CA7656"/>
      <c r="CB7656"/>
      <c r="CC7656"/>
      <c r="CD7656"/>
      <c r="CE7656"/>
      <c r="CF7656"/>
      <c r="CG7656"/>
      <c r="CH7656"/>
      <c r="CI7656"/>
      <c r="CJ7656"/>
      <c r="CK7656"/>
      <c r="CL7656"/>
      <c r="CM7656"/>
      <c r="CN7656"/>
      <c r="CO7656"/>
      <c r="CP7656"/>
      <c r="CQ7656"/>
      <c r="CR7656"/>
      <c r="CS7656"/>
      <c r="CT7656"/>
      <c r="CU7656"/>
      <c r="CV7656"/>
    </row>
    <row r="7657" spans="10:100" x14ac:dyDescent="0.25">
      <c r="J7657"/>
      <c r="K7657"/>
      <c r="L7657"/>
      <c r="M7657"/>
      <c r="N7657"/>
      <c r="O7657"/>
      <c r="P7657"/>
      <c r="Q7657"/>
      <c r="R7657"/>
      <c r="S7657"/>
      <c r="T7657"/>
      <c r="U7657"/>
      <c r="V7657"/>
      <c r="W7657"/>
      <c r="X7657"/>
      <c r="Y7657"/>
      <c r="Z7657"/>
      <c r="AA7657"/>
      <c r="AB7657"/>
      <c r="AC7657"/>
      <c r="AD7657"/>
      <c r="AE7657"/>
      <c r="AF7657"/>
      <c r="AG7657"/>
      <c r="AH7657"/>
      <c r="AI7657"/>
      <c r="AJ7657"/>
      <c r="AK7657"/>
      <c r="AL7657"/>
      <c r="AM7657"/>
      <c r="AN7657"/>
      <c r="AO7657"/>
      <c r="AP7657"/>
      <c r="AQ7657"/>
      <c r="AR7657"/>
      <c r="AS7657"/>
      <c r="AT7657"/>
      <c r="AU7657"/>
      <c r="AV7657"/>
      <c r="AW7657"/>
      <c r="AX7657"/>
      <c r="AY7657"/>
      <c r="AZ7657"/>
      <c r="BA7657"/>
      <c r="BB7657"/>
      <c r="BC7657"/>
      <c r="BD7657"/>
      <c r="BE7657"/>
      <c r="BF7657"/>
      <c r="BG7657"/>
      <c r="BH7657"/>
      <c r="BI7657"/>
      <c r="BJ7657"/>
      <c r="BK7657"/>
      <c r="BL7657"/>
      <c r="BM7657"/>
      <c r="BN7657"/>
      <c r="BO7657"/>
      <c r="BP7657"/>
      <c r="BQ7657"/>
      <c r="BR7657"/>
      <c r="BS7657"/>
      <c r="BT7657"/>
      <c r="BU7657"/>
      <c r="BV7657"/>
      <c r="BW7657"/>
      <c r="BX7657"/>
      <c r="BY7657"/>
      <c r="BZ7657"/>
      <c r="CA7657"/>
      <c r="CB7657"/>
      <c r="CC7657"/>
      <c r="CD7657"/>
      <c r="CE7657"/>
      <c r="CF7657"/>
      <c r="CG7657"/>
      <c r="CH7657"/>
      <c r="CI7657"/>
      <c r="CJ7657"/>
      <c r="CK7657"/>
      <c r="CL7657"/>
      <c r="CM7657"/>
      <c r="CN7657"/>
      <c r="CO7657"/>
      <c r="CP7657"/>
      <c r="CQ7657"/>
      <c r="CR7657"/>
      <c r="CS7657"/>
      <c r="CT7657"/>
      <c r="CU7657"/>
      <c r="CV7657"/>
    </row>
    <row r="7658" spans="10:100" x14ac:dyDescent="0.25">
      <c r="J7658"/>
      <c r="K7658"/>
      <c r="L7658"/>
      <c r="M7658"/>
      <c r="N7658"/>
      <c r="O7658"/>
      <c r="P7658"/>
      <c r="Q7658"/>
      <c r="R7658"/>
      <c r="S7658"/>
      <c r="T7658"/>
      <c r="U7658"/>
      <c r="V7658"/>
      <c r="W7658"/>
      <c r="X7658"/>
      <c r="Y7658"/>
      <c r="Z7658"/>
      <c r="AA7658"/>
      <c r="AB7658"/>
      <c r="AC7658"/>
      <c r="AD7658"/>
      <c r="AE7658"/>
      <c r="AF7658"/>
      <c r="AG7658"/>
      <c r="AH7658"/>
      <c r="AI7658"/>
      <c r="AJ7658"/>
      <c r="AK7658"/>
      <c r="AL7658"/>
      <c r="AM7658"/>
      <c r="AN7658"/>
      <c r="AO7658"/>
      <c r="AP7658"/>
      <c r="AQ7658"/>
      <c r="AR7658"/>
      <c r="AS7658"/>
      <c r="AT7658"/>
      <c r="AU7658"/>
      <c r="AV7658"/>
      <c r="AW7658"/>
      <c r="AX7658"/>
      <c r="AY7658"/>
      <c r="AZ7658"/>
      <c r="BA7658"/>
      <c r="BB7658"/>
      <c r="BC7658"/>
      <c r="BD7658"/>
      <c r="BE7658"/>
      <c r="BF7658"/>
      <c r="BG7658"/>
      <c r="BH7658"/>
      <c r="BI7658"/>
      <c r="BJ7658"/>
      <c r="BK7658"/>
      <c r="BL7658"/>
      <c r="BM7658"/>
      <c r="BN7658"/>
      <c r="BO7658"/>
      <c r="BP7658"/>
      <c r="BQ7658"/>
      <c r="BR7658"/>
      <c r="BS7658"/>
      <c r="BT7658"/>
      <c r="BU7658"/>
      <c r="BV7658"/>
      <c r="BW7658"/>
      <c r="BX7658"/>
      <c r="BY7658"/>
      <c r="BZ7658"/>
      <c r="CA7658"/>
      <c r="CB7658"/>
      <c r="CC7658"/>
      <c r="CD7658"/>
      <c r="CE7658"/>
      <c r="CF7658"/>
      <c r="CG7658"/>
      <c r="CH7658"/>
      <c r="CI7658"/>
      <c r="CJ7658"/>
      <c r="CK7658"/>
      <c r="CL7658"/>
      <c r="CM7658"/>
      <c r="CN7658"/>
      <c r="CO7658"/>
      <c r="CP7658"/>
      <c r="CQ7658"/>
      <c r="CR7658"/>
      <c r="CS7658"/>
      <c r="CT7658"/>
      <c r="CU7658"/>
      <c r="CV7658"/>
    </row>
    <row r="7659" spans="10:100" x14ac:dyDescent="0.25">
      <c r="J7659"/>
      <c r="K7659"/>
      <c r="L7659"/>
      <c r="M7659"/>
      <c r="N7659"/>
      <c r="O7659"/>
      <c r="P7659"/>
      <c r="Q7659"/>
      <c r="R7659"/>
      <c r="S7659"/>
      <c r="T7659"/>
      <c r="U7659"/>
      <c r="V7659"/>
      <c r="W7659"/>
      <c r="X7659"/>
      <c r="Y7659"/>
      <c r="Z7659"/>
      <c r="AA7659"/>
      <c r="AB7659"/>
      <c r="AC7659"/>
      <c r="AD7659"/>
      <c r="AE7659"/>
      <c r="AF7659"/>
      <c r="AG7659"/>
      <c r="AH7659"/>
      <c r="AI7659"/>
      <c r="AJ7659"/>
      <c r="AK7659"/>
      <c r="AL7659"/>
      <c r="AM7659"/>
      <c r="AN7659"/>
      <c r="AO7659"/>
      <c r="AP7659"/>
      <c r="AQ7659"/>
      <c r="AR7659"/>
      <c r="AS7659"/>
      <c r="AT7659"/>
      <c r="AU7659"/>
      <c r="AV7659"/>
      <c r="AW7659"/>
      <c r="AX7659"/>
      <c r="AY7659"/>
      <c r="AZ7659"/>
      <c r="BA7659"/>
      <c r="BB7659"/>
      <c r="BC7659"/>
      <c r="BD7659"/>
      <c r="BE7659"/>
      <c r="BF7659"/>
      <c r="BG7659"/>
      <c r="BH7659"/>
      <c r="BI7659"/>
      <c r="BJ7659"/>
      <c r="BK7659"/>
      <c r="BL7659"/>
      <c r="BM7659"/>
      <c r="BN7659"/>
      <c r="BO7659"/>
      <c r="BP7659"/>
      <c r="BQ7659"/>
      <c r="BR7659"/>
      <c r="BS7659"/>
      <c r="BT7659"/>
      <c r="BU7659"/>
      <c r="BV7659"/>
      <c r="BW7659"/>
      <c r="BX7659"/>
      <c r="BY7659"/>
      <c r="BZ7659"/>
      <c r="CA7659"/>
      <c r="CB7659"/>
      <c r="CC7659"/>
      <c r="CD7659"/>
      <c r="CE7659"/>
      <c r="CF7659"/>
      <c r="CG7659"/>
      <c r="CH7659"/>
      <c r="CI7659"/>
      <c r="CJ7659"/>
      <c r="CK7659"/>
      <c r="CL7659"/>
      <c r="CM7659"/>
      <c r="CN7659"/>
      <c r="CO7659"/>
      <c r="CP7659"/>
      <c r="CQ7659"/>
      <c r="CR7659"/>
      <c r="CS7659"/>
      <c r="CT7659"/>
      <c r="CU7659"/>
      <c r="CV7659"/>
    </row>
    <row r="7660" spans="10:100" x14ac:dyDescent="0.25">
      <c r="J7660"/>
      <c r="K7660"/>
      <c r="L7660"/>
      <c r="M7660"/>
      <c r="N7660"/>
      <c r="O7660"/>
      <c r="P7660"/>
      <c r="Q7660"/>
      <c r="R7660"/>
      <c r="S7660"/>
      <c r="T7660"/>
      <c r="U7660"/>
      <c r="V7660"/>
      <c r="W7660"/>
      <c r="X7660"/>
      <c r="Y7660"/>
      <c r="Z7660"/>
      <c r="AA7660"/>
      <c r="AB7660"/>
      <c r="AC7660"/>
      <c r="AD7660"/>
      <c r="AE7660"/>
      <c r="AF7660"/>
      <c r="AG7660"/>
      <c r="AH7660"/>
      <c r="AI7660"/>
      <c r="AJ7660"/>
      <c r="AK7660"/>
      <c r="AL7660"/>
      <c r="AM7660"/>
      <c r="AN7660"/>
      <c r="AO7660"/>
      <c r="AP7660"/>
      <c r="AQ7660"/>
      <c r="AR7660"/>
      <c r="AS7660"/>
      <c r="AT7660"/>
      <c r="AU7660"/>
      <c r="AV7660"/>
      <c r="AW7660"/>
      <c r="AX7660"/>
      <c r="AY7660"/>
      <c r="AZ7660"/>
      <c r="BA7660"/>
      <c r="BB7660"/>
      <c r="BC7660"/>
      <c r="BD7660"/>
      <c r="BE7660"/>
      <c r="BF7660"/>
      <c r="BG7660"/>
      <c r="BH7660"/>
      <c r="BI7660"/>
      <c r="BJ7660"/>
      <c r="BK7660"/>
      <c r="BL7660"/>
      <c r="BM7660"/>
      <c r="BN7660"/>
      <c r="BO7660"/>
      <c r="BP7660"/>
      <c r="BQ7660"/>
      <c r="BR7660"/>
      <c r="BS7660"/>
      <c r="BT7660"/>
      <c r="BU7660"/>
      <c r="BV7660"/>
      <c r="BW7660"/>
      <c r="BX7660"/>
      <c r="BY7660"/>
      <c r="BZ7660"/>
      <c r="CA7660"/>
      <c r="CB7660"/>
      <c r="CC7660"/>
      <c r="CD7660"/>
      <c r="CE7660"/>
      <c r="CF7660"/>
      <c r="CG7660"/>
      <c r="CH7660"/>
      <c r="CI7660"/>
      <c r="CJ7660"/>
      <c r="CK7660"/>
      <c r="CL7660"/>
      <c r="CM7660"/>
      <c r="CN7660"/>
      <c r="CO7660"/>
      <c r="CP7660"/>
      <c r="CQ7660"/>
      <c r="CR7660"/>
      <c r="CS7660"/>
      <c r="CT7660"/>
      <c r="CU7660"/>
      <c r="CV7660"/>
    </row>
    <row r="7661" spans="10:100" x14ac:dyDescent="0.25">
      <c r="J7661"/>
      <c r="K7661"/>
      <c r="L7661"/>
      <c r="M7661"/>
      <c r="N7661"/>
      <c r="O7661"/>
      <c r="P7661"/>
      <c r="Q7661"/>
      <c r="R7661"/>
      <c r="S7661"/>
      <c r="T7661"/>
      <c r="U7661"/>
      <c r="V7661"/>
      <c r="W7661"/>
      <c r="X7661"/>
      <c r="Y7661"/>
      <c r="Z7661"/>
      <c r="AA7661"/>
      <c r="AB7661"/>
      <c r="AC7661"/>
      <c r="AD7661"/>
      <c r="AE7661"/>
      <c r="AF7661"/>
      <c r="AG7661"/>
      <c r="AH7661"/>
      <c r="AI7661"/>
      <c r="AJ7661"/>
      <c r="AK7661"/>
      <c r="AL7661"/>
      <c r="AM7661"/>
      <c r="AN7661"/>
      <c r="AO7661"/>
      <c r="AP7661"/>
      <c r="AQ7661"/>
      <c r="AR7661"/>
      <c r="AS7661"/>
      <c r="AT7661"/>
      <c r="AU7661"/>
      <c r="AV7661"/>
      <c r="AW7661"/>
      <c r="AX7661"/>
      <c r="AY7661"/>
      <c r="AZ7661"/>
      <c r="BA7661"/>
      <c r="BB7661"/>
      <c r="BC7661"/>
      <c r="BD7661"/>
      <c r="BE7661"/>
      <c r="BF7661"/>
      <c r="BG7661"/>
      <c r="BH7661"/>
      <c r="BI7661"/>
      <c r="BJ7661"/>
      <c r="BK7661"/>
      <c r="BL7661"/>
      <c r="BM7661"/>
      <c r="BN7661"/>
      <c r="BO7661"/>
      <c r="BP7661"/>
      <c r="BQ7661"/>
      <c r="BR7661"/>
      <c r="BS7661"/>
      <c r="BT7661"/>
      <c r="BU7661"/>
      <c r="BV7661"/>
      <c r="BW7661"/>
      <c r="BX7661"/>
      <c r="BY7661"/>
      <c r="BZ7661"/>
      <c r="CA7661"/>
      <c r="CB7661"/>
      <c r="CC7661"/>
      <c r="CD7661"/>
      <c r="CE7661"/>
      <c r="CF7661"/>
      <c r="CG7661"/>
      <c r="CH7661"/>
      <c r="CI7661"/>
      <c r="CJ7661"/>
      <c r="CK7661"/>
      <c r="CL7661"/>
      <c r="CM7661"/>
      <c r="CN7661"/>
      <c r="CO7661"/>
      <c r="CP7661"/>
      <c r="CQ7661"/>
      <c r="CR7661"/>
      <c r="CS7661"/>
      <c r="CT7661"/>
      <c r="CU7661"/>
      <c r="CV7661"/>
    </row>
    <row r="7662" spans="10:100" x14ac:dyDescent="0.25">
      <c r="J7662"/>
      <c r="K7662"/>
      <c r="L7662"/>
      <c r="M7662"/>
      <c r="N7662"/>
      <c r="O7662"/>
      <c r="P7662"/>
      <c r="Q7662"/>
      <c r="R7662"/>
      <c r="S7662"/>
      <c r="T7662"/>
      <c r="U7662"/>
      <c r="V7662"/>
      <c r="W7662"/>
      <c r="X7662"/>
      <c r="Y7662"/>
      <c r="Z7662"/>
      <c r="AA7662"/>
      <c r="AB7662"/>
      <c r="AC7662"/>
      <c r="AD7662"/>
      <c r="AE7662"/>
      <c r="AF7662"/>
      <c r="AG7662"/>
      <c r="AH7662"/>
      <c r="AI7662"/>
      <c r="AJ7662"/>
      <c r="AK7662"/>
      <c r="AL7662"/>
      <c r="AM7662"/>
      <c r="AN7662"/>
      <c r="AO7662"/>
      <c r="AP7662"/>
      <c r="AQ7662"/>
      <c r="AR7662"/>
      <c r="AS7662"/>
      <c r="AT7662"/>
      <c r="AU7662"/>
      <c r="AV7662"/>
      <c r="AW7662"/>
      <c r="AX7662"/>
      <c r="AY7662"/>
      <c r="AZ7662"/>
      <c r="BA7662"/>
      <c r="BB7662"/>
      <c r="BC7662"/>
      <c r="BD7662"/>
      <c r="BE7662"/>
      <c r="BF7662"/>
      <c r="BG7662"/>
      <c r="BH7662"/>
      <c r="BI7662"/>
      <c r="BJ7662"/>
      <c r="BK7662"/>
      <c r="BL7662"/>
      <c r="BM7662"/>
      <c r="BN7662"/>
      <c r="BO7662"/>
      <c r="BP7662"/>
      <c r="BQ7662"/>
      <c r="BR7662"/>
      <c r="BS7662"/>
      <c r="BT7662"/>
      <c r="BU7662"/>
      <c r="BV7662"/>
      <c r="BW7662"/>
      <c r="BX7662"/>
      <c r="BY7662"/>
      <c r="BZ7662"/>
      <c r="CA7662"/>
      <c r="CB7662"/>
      <c r="CC7662"/>
      <c r="CD7662"/>
      <c r="CE7662"/>
      <c r="CF7662"/>
      <c r="CG7662"/>
      <c r="CH7662"/>
      <c r="CI7662"/>
      <c r="CJ7662"/>
      <c r="CK7662"/>
      <c r="CL7662"/>
      <c r="CM7662"/>
      <c r="CN7662"/>
      <c r="CO7662"/>
      <c r="CP7662"/>
      <c r="CQ7662"/>
      <c r="CR7662"/>
      <c r="CS7662"/>
      <c r="CT7662"/>
      <c r="CU7662"/>
      <c r="CV7662"/>
    </row>
    <row r="7663" spans="10:100" x14ac:dyDescent="0.25">
      <c r="J7663"/>
      <c r="K7663"/>
      <c r="L7663"/>
      <c r="M7663"/>
      <c r="N7663"/>
      <c r="O7663"/>
      <c r="P7663"/>
      <c r="Q7663"/>
      <c r="R7663"/>
      <c r="S7663"/>
      <c r="T7663"/>
      <c r="U7663"/>
      <c r="V7663"/>
      <c r="W7663"/>
      <c r="X7663"/>
      <c r="Y7663"/>
      <c r="Z7663"/>
      <c r="AA7663"/>
      <c r="AB7663"/>
      <c r="AC7663"/>
      <c r="AD7663"/>
      <c r="AE7663"/>
      <c r="AF7663"/>
      <c r="AG7663"/>
      <c r="AH7663"/>
      <c r="AI7663"/>
      <c r="AJ7663"/>
      <c r="AK7663"/>
      <c r="AL7663"/>
      <c r="AM7663"/>
      <c r="AN7663"/>
      <c r="AO7663"/>
      <c r="AP7663"/>
      <c r="AQ7663"/>
      <c r="AR7663"/>
      <c r="AS7663"/>
      <c r="AT7663"/>
      <c r="AU7663"/>
      <c r="AV7663"/>
      <c r="AW7663"/>
      <c r="AX7663"/>
      <c r="AY7663"/>
      <c r="AZ7663"/>
      <c r="BA7663"/>
      <c r="BB7663"/>
      <c r="BC7663"/>
      <c r="BD7663"/>
      <c r="BE7663"/>
      <c r="BF7663"/>
      <c r="BG7663"/>
      <c r="BH7663"/>
      <c r="BI7663"/>
      <c r="BJ7663"/>
      <c r="BK7663"/>
      <c r="BL7663"/>
      <c r="BM7663"/>
      <c r="BN7663"/>
      <c r="BO7663"/>
      <c r="BP7663"/>
      <c r="BQ7663"/>
      <c r="BR7663"/>
      <c r="BS7663"/>
      <c r="BT7663"/>
      <c r="BU7663"/>
      <c r="BV7663"/>
      <c r="BW7663"/>
      <c r="BX7663"/>
      <c r="BY7663"/>
      <c r="BZ7663"/>
      <c r="CA7663"/>
      <c r="CB7663"/>
      <c r="CC7663"/>
      <c r="CD7663"/>
      <c r="CE7663"/>
      <c r="CF7663"/>
      <c r="CG7663"/>
      <c r="CH7663"/>
      <c r="CI7663"/>
      <c r="CJ7663"/>
      <c r="CK7663"/>
      <c r="CL7663"/>
      <c r="CM7663"/>
      <c r="CN7663"/>
      <c r="CO7663"/>
      <c r="CP7663"/>
      <c r="CQ7663"/>
      <c r="CR7663"/>
      <c r="CS7663"/>
      <c r="CT7663"/>
      <c r="CU7663"/>
      <c r="CV7663"/>
    </row>
    <row r="7664" spans="10:100" x14ac:dyDescent="0.25">
      <c r="J7664"/>
      <c r="K7664"/>
      <c r="L7664"/>
      <c r="M7664"/>
      <c r="N7664"/>
      <c r="O7664"/>
      <c r="P7664"/>
      <c r="Q7664"/>
      <c r="R7664"/>
      <c r="S7664"/>
      <c r="T7664"/>
      <c r="U7664"/>
      <c r="V7664"/>
      <c r="W7664"/>
      <c r="X7664"/>
      <c r="Y7664"/>
      <c r="Z7664"/>
      <c r="AA7664"/>
      <c r="AB7664"/>
      <c r="AC7664"/>
      <c r="AD7664"/>
      <c r="AE7664"/>
      <c r="AF7664"/>
      <c r="AG7664"/>
      <c r="AH7664"/>
      <c r="AI7664"/>
      <c r="AJ7664"/>
      <c r="AK7664"/>
      <c r="AL7664"/>
      <c r="AM7664"/>
      <c r="AN7664"/>
      <c r="AO7664"/>
      <c r="AP7664"/>
      <c r="AQ7664"/>
      <c r="AR7664"/>
      <c r="AS7664"/>
      <c r="AT7664"/>
      <c r="AU7664"/>
      <c r="AV7664"/>
      <c r="AW7664"/>
      <c r="AX7664"/>
      <c r="AY7664"/>
      <c r="AZ7664"/>
      <c r="BA7664"/>
      <c r="BB7664"/>
      <c r="BC7664"/>
      <c r="BD7664"/>
      <c r="BE7664"/>
      <c r="BF7664"/>
      <c r="BG7664"/>
      <c r="BH7664"/>
      <c r="BI7664"/>
      <c r="BJ7664"/>
      <c r="BK7664"/>
      <c r="BL7664"/>
      <c r="BM7664"/>
      <c r="BN7664"/>
      <c r="BO7664"/>
      <c r="BP7664"/>
      <c r="BQ7664"/>
      <c r="BR7664"/>
      <c r="BS7664"/>
      <c r="BT7664"/>
      <c r="BU7664"/>
      <c r="BV7664"/>
      <c r="BW7664"/>
      <c r="BX7664"/>
      <c r="BY7664"/>
      <c r="BZ7664"/>
      <c r="CA7664"/>
      <c r="CB7664"/>
      <c r="CC7664"/>
      <c r="CD7664"/>
      <c r="CE7664"/>
      <c r="CF7664"/>
      <c r="CG7664"/>
      <c r="CH7664"/>
      <c r="CI7664"/>
      <c r="CJ7664"/>
      <c r="CK7664"/>
      <c r="CL7664"/>
      <c r="CM7664"/>
      <c r="CN7664"/>
      <c r="CO7664"/>
      <c r="CP7664"/>
      <c r="CQ7664"/>
      <c r="CR7664"/>
      <c r="CS7664"/>
      <c r="CT7664"/>
      <c r="CU7664"/>
      <c r="CV7664"/>
    </row>
    <row r="7665" spans="10:100" x14ac:dyDescent="0.25">
      <c r="J7665"/>
      <c r="K7665"/>
      <c r="L7665"/>
      <c r="M7665"/>
      <c r="N7665"/>
      <c r="O7665"/>
      <c r="P7665"/>
      <c r="Q7665"/>
      <c r="R7665"/>
      <c r="S7665"/>
      <c r="T7665"/>
      <c r="U7665"/>
      <c r="V7665"/>
      <c r="W7665"/>
      <c r="X7665"/>
      <c r="Y7665"/>
      <c r="Z7665"/>
      <c r="AA7665"/>
      <c r="AB7665"/>
      <c r="AC7665"/>
      <c r="AD7665"/>
      <c r="AE7665"/>
      <c r="AF7665"/>
      <c r="AG7665"/>
      <c r="AH7665"/>
      <c r="AI7665"/>
      <c r="AJ7665"/>
      <c r="AK7665"/>
      <c r="AL7665"/>
      <c r="AM7665"/>
      <c r="AN7665"/>
      <c r="AO7665"/>
      <c r="AP7665"/>
      <c r="AQ7665"/>
      <c r="AR7665"/>
      <c r="AS7665"/>
      <c r="AT7665"/>
      <c r="AU7665"/>
      <c r="AV7665"/>
      <c r="AW7665"/>
      <c r="AX7665"/>
      <c r="AY7665"/>
      <c r="AZ7665"/>
      <c r="BA7665"/>
      <c r="BB7665"/>
      <c r="BC7665"/>
      <c r="BD7665"/>
      <c r="BE7665"/>
      <c r="BF7665"/>
      <c r="BG7665"/>
      <c r="BH7665"/>
      <c r="BI7665"/>
      <c r="BJ7665"/>
      <c r="BK7665"/>
      <c r="BL7665"/>
      <c r="BM7665"/>
      <c r="BN7665"/>
      <c r="BO7665"/>
      <c r="BP7665"/>
      <c r="BQ7665"/>
      <c r="BR7665"/>
      <c r="BS7665"/>
      <c r="BT7665"/>
      <c r="BU7665"/>
      <c r="BV7665"/>
      <c r="BW7665"/>
      <c r="BX7665"/>
      <c r="BY7665"/>
      <c r="BZ7665"/>
      <c r="CA7665"/>
      <c r="CB7665"/>
      <c r="CC7665"/>
      <c r="CD7665"/>
      <c r="CE7665"/>
      <c r="CF7665"/>
      <c r="CG7665"/>
      <c r="CH7665"/>
      <c r="CI7665"/>
      <c r="CJ7665"/>
      <c r="CK7665"/>
      <c r="CL7665"/>
      <c r="CM7665"/>
      <c r="CN7665"/>
      <c r="CO7665"/>
      <c r="CP7665"/>
      <c r="CQ7665"/>
      <c r="CR7665"/>
      <c r="CS7665"/>
      <c r="CT7665"/>
      <c r="CU7665"/>
      <c r="CV7665"/>
    </row>
    <row r="7666" spans="10:100" x14ac:dyDescent="0.25">
      <c r="J7666"/>
      <c r="K7666"/>
      <c r="L7666"/>
      <c r="M7666"/>
      <c r="N7666"/>
      <c r="O7666"/>
      <c r="P7666"/>
      <c r="Q7666"/>
      <c r="R7666"/>
      <c r="S7666"/>
      <c r="T7666"/>
      <c r="U7666"/>
      <c r="V7666"/>
      <c r="W7666"/>
      <c r="X7666"/>
      <c r="Y7666"/>
      <c r="Z7666"/>
      <c r="AA7666"/>
      <c r="AB7666"/>
      <c r="AC7666"/>
      <c r="AD7666"/>
      <c r="AE7666"/>
      <c r="AF7666"/>
      <c r="AG7666"/>
      <c r="AH7666"/>
      <c r="AI7666"/>
      <c r="AJ7666"/>
      <c r="AK7666"/>
      <c r="AL7666"/>
      <c r="AM7666"/>
      <c r="AN7666"/>
      <c r="AO7666"/>
      <c r="AP7666"/>
      <c r="AQ7666"/>
      <c r="AR7666"/>
      <c r="AS7666"/>
      <c r="AT7666"/>
      <c r="AU7666"/>
      <c r="AV7666"/>
      <c r="AW7666"/>
      <c r="AX7666"/>
      <c r="AY7666"/>
      <c r="AZ7666"/>
      <c r="BA7666"/>
      <c r="BB7666"/>
      <c r="BC7666"/>
      <c r="BD7666"/>
      <c r="BE7666"/>
      <c r="BF7666"/>
      <c r="BG7666"/>
      <c r="BH7666"/>
      <c r="BI7666"/>
      <c r="BJ7666"/>
      <c r="BK7666"/>
      <c r="BL7666"/>
      <c r="BM7666"/>
      <c r="BN7666"/>
      <c r="BO7666"/>
      <c r="BP7666"/>
      <c r="BQ7666"/>
      <c r="BR7666"/>
      <c r="BS7666"/>
      <c r="BT7666"/>
      <c r="BU7666"/>
      <c r="BV7666"/>
      <c r="BW7666"/>
      <c r="BX7666"/>
      <c r="BY7666"/>
      <c r="BZ7666"/>
      <c r="CA7666"/>
      <c r="CB7666"/>
      <c r="CC7666"/>
      <c r="CD7666"/>
      <c r="CE7666"/>
      <c r="CF7666"/>
      <c r="CG7666"/>
      <c r="CH7666"/>
      <c r="CI7666"/>
      <c r="CJ7666"/>
      <c r="CK7666"/>
      <c r="CL7666"/>
      <c r="CM7666"/>
      <c r="CN7666"/>
      <c r="CO7666"/>
      <c r="CP7666"/>
      <c r="CQ7666"/>
      <c r="CR7666"/>
      <c r="CS7666"/>
      <c r="CT7666"/>
      <c r="CU7666"/>
      <c r="CV7666"/>
    </row>
    <row r="7667" spans="10:100" x14ac:dyDescent="0.25">
      <c r="J7667"/>
      <c r="K7667"/>
      <c r="L7667"/>
      <c r="M7667"/>
      <c r="N7667"/>
      <c r="O7667"/>
      <c r="P7667"/>
      <c r="Q7667"/>
      <c r="R7667"/>
      <c r="S7667"/>
      <c r="T7667"/>
      <c r="U7667"/>
      <c r="V7667"/>
      <c r="W7667"/>
      <c r="X7667"/>
      <c r="Y7667"/>
      <c r="Z7667"/>
      <c r="AA7667"/>
      <c r="AB7667"/>
      <c r="AC7667"/>
      <c r="AD7667"/>
      <c r="AE7667"/>
      <c r="AF7667"/>
      <c r="AG7667"/>
      <c r="AH7667"/>
      <c r="AI7667"/>
      <c r="AJ7667"/>
      <c r="AK7667"/>
      <c r="AL7667"/>
      <c r="AM7667"/>
      <c r="AN7667"/>
      <c r="AO7667"/>
      <c r="AP7667"/>
      <c r="AQ7667"/>
      <c r="AR7667"/>
      <c r="AS7667"/>
      <c r="AT7667"/>
      <c r="AU7667"/>
      <c r="AV7667"/>
      <c r="AW7667"/>
      <c r="AX7667"/>
      <c r="AY7667"/>
      <c r="AZ7667"/>
      <c r="BA7667"/>
      <c r="BB7667"/>
      <c r="BC7667"/>
      <c r="BD7667"/>
      <c r="BE7667"/>
      <c r="BF7667"/>
      <c r="BG7667"/>
      <c r="BH7667"/>
      <c r="BI7667"/>
      <c r="BJ7667"/>
      <c r="BK7667"/>
      <c r="BL7667"/>
      <c r="BM7667"/>
      <c r="BN7667"/>
      <c r="BO7667"/>
      <c r="BP7667"/>
      <c r="BQ7667"/>
      <c r="BR7667"/>
      <c r="BS7667"/>
      <c r="BT7667"/>
      <c r="BU7667"/>
      <c r="BV7667"/>
      <c r="BW7667"/>
      <c r="BX7667"/>
      <c r="BY7667"/>
      <c r="BZ7667"/>
      <c r="CA7667"/>
      <c r="CB7667"/>
      <c r="CC7667"/>
      <c r="CD7667"/>
      <c r="CE7667"/>
      <c r="CF7667"/>
      <c r="CG7667"/>
      <c r="CH7667"/>
      <c r="CI7667"/>
      <c r="CJ7667"/>
      <c r="CK7667"/>
      <c r="CL7667"/>
      <c r="CM7667"/>
      <c r="CN7667"/>
      <c r="CO7667"/>
      <c r="CP7667"/>
      <c r="CQ7667"/>
      <c r="CR7667"/>
      <c r="CS7667"/>
      <c r="CT7667"/>
      <c r="CU7667"/>
      <c r="CV7667"/>
    </row>
    <row r="7668" spans="10:100" x14ac:dyDescent="0.25">
      <c r="J7668"/>
      <c r="K7668"/>
      <c r="L7668"/>
      <c r="M7668"/>
      <c r="N7668"/>
      <c r="O7668"/>
      <c r="P7668"/>
      <c r="Q7668"/>
      <c r="R7668"/>
      <c r="S7668"/>
      <c r="T7668"/>
      <c r="U7668"/>
      <c r="V7668"/>
      <c r="W7668"/>
      <c r="X7668"/>
      <c r="Y7668"/>
      <c r="Z7668"/>
      <c r="AA7668"/>
      <c r="AB7668"/>
      <c r="AC7668"/>
      <c r="AD7668"/>
      <c r="AE7668"/>
      <c r="AF7668"/>
      <c r="AG7668"/>
      <c r="AH7668"/>
      <c r="AI7668"/>
      <c r="AJ7668"/>
      <c r="AK7668"/>
      <c r="AL7668"/>
      <c r="AM7668"/>
      <c r="AN7668"/>
      <c r="AO7668"/>
      <c r="AP7668"/>
      <c r="AQ7668"/>
      <c r="AR7668"/>
      <c r="AS7668"/>
      <c r="AT7668"/>
      <c r="AU7668"/>
      <c r="AV7668"/>
      <c r="AW7668"/>
      <c r="AX7668"/>
      <c r="AY7668"/>
      <c r="AZ7668"/>
      <c r="BA7668"/>
      <c r="BB7668"/>
      <c r="BC7668"/>
      <c r="BD7668"/>
      <c r="BE7668"/>
      <c r="BF7668"/>
      <c r="BG7668"/>
      <c r="BH7668"/>
      <c r="BI7668"/>
      <c r="BJ7668"/>
      <c r="BK7668"/>
      <c r="BL7668"/>
      <c r="BM7668"/>
      <c r="BN7668"/>
      <c r="BO7668"/>
      <c r="BP7668"/>
      <c r="BQ7668"/>
      <c r="BR7668"/>
      <c r="BS7668"/>
      <c r="BT7668"/>
      <c r="BU7668"/>
      <c r="BV7668"/>
      <c r="BW7668"/>
      <c r="BX7668"/>
      <c r="BY7668"/>
      <c r="BZ7668"/>
      <c r="CA7668"/>
      <c r="CB7668"/>
      <c r="CC7668"/>
      <c r="CD7668"/>
      <c r="CE7668"/>
      <c r="CF7668"/>
      <c r="CG7668"/>
      <c r="CH7668"/>
      <c r="CI7668"/>
      <c r="CJ7668"/>
      <c r="CK7668"/>
      <c r="CL7668"/>
      <c r="CM7668"/>
      <c r="CN7668"/>
      <c r="CO7668"/>
      <c r="CP7668"/>
      <c r="CQ7668"/>
      <c r="CR7668"/>
      <c r="CS7668"/>
      <c r="CT7668"/>
      <c r="CU7668"/>
      <c r="CV7668"/>
    </row>
    <row r="7669" spans="10:100" x14ac:dyDescent="0.25">
      <c r="J7669"/>
      <c r="K7669"/>
      <c r="L7669"/>
      <c r="M7669"/>
      <c r="N7669"/>
      <c r="O7669"/>
      <c r="P7669"/>
      <c r="Q7669"/>
      <c r="R7669"/>
      <c r="S7669"/>
      <c r="T7669"/>
      <c r="U7669"/>
      <c r="V7669"/>
      <c r="W7669"/>
      <c r="X7669"/>
      <c r="Y7669"/>
      <c r="Z7669"/>
      <c r="AA7669"/>
      <c r="AB7669"/>
      <c r="AC7669"/>
      <c r="AD7669"/>
      <c r="AE7669"/>
      <c r="AF7669"/>
      <c r="AG7669"/>
      <c r="AH7669"/>
      <c r="AI7669"/>
      <c r="AJ7669"/>
      <c r="AK7669"/>
      <c r="AL7669"/>
      <c r="AM7669"/>
      <c r="AN7669"/>
      <c r="AO7669"/>
      <c r="AP7669"/>
      <c r="AQ7669"/>
      <c r="AR7669"/>
      <c r="AS7669"/>
      <c r="AT7669"/>
      <c r="AU7669"/>
      <c r="AV7669"/>
      <c r="AW7669"/>
      <c r="AX7669"/>
      <c r="AY7669"/>
      <c r="AZ7669"/>
      <c r="BA7669"/>
      <c r="BB7669"/>
      <c r="BC7669"/>
      <c r="BD7669"/>
      <c r="BE7669"/>
      <c r="BF7669"/>
      <c r="BG7669"/>
      <c r="BH7669"/>
      <c r="BI7669"/>
      <c r="BJ7669"/>
      <c r="BK7669"/>
      <c r="BL7669"/>
      <c r="BM7669"/>
      <c r="BN7669"/>
      <c r="BO7669"/>
      <c r="BP7669"/>
      <c r="BQ7669"/>
      <c r="BR7669"/>
      <c r="BS7669"/>
      <c r="BT7669"/>
      <c r="BU7669"/>
      <c r="BV7669"/>
      <c r="BW7669"/>
      <c r="BX7669"/>
      <c r="BY7669"/>
      <c r="BZ7669"/>
      <c r="CA7669"/>
      <c r="CB7669"/>
      <c r="CC7669"/>
      <c r="CD7669"/>
      <c r="CE7669"/>
      <c r="CF7669"/>
      <c r="CG7669"/>
      <c r="CH7669"/>
      <c r="CI7669"/>
      <c r="CJ7669"/>
      <c r="CK7669"/>
      <c r="CL7669"/>
      <c r="CM7669"/>
      <c r="CN7669"/>
      <c r="CO7669"/>
      <c r="CP7669"/>
      <c r="CQ7669"/>
      <c r="CR7669"/>
      <c r="CS7669"/>
      <c r="CT7669"/>
      <c r="CU7669"/>
      <c r="CV7669"/>
    </row>
    <row r="7670" spans="10:100" x14ac:dyDescent="0.25">
      <c r="J7670"/>
      <c r="K7670"/>
      <c r="L7670"/>
      <c r="M7670"/>
      <c r="N7670"/>
      <c r="O7670"/>
      <c r="P7670"/>
      <c r="Q7670"/>
      <c r="R7670"/>
      <c r="S7670"/>
      <c r="T7670"/>
      <c r="U7670"/>
      <c r="V7670"/>
      <c r="W7670"/>
      <c r="X7670"/>
      <c r="Y7670"/>
      <c r="Z7670"/>
      <c r="AA7670"/>
      <c r="AB7670"/>
      <c r="AC7670"/>
      <c r="AD7670"/>
      <c r="AE7670"/>
      <c r="AF7670"/>
      <c r="AG7670"/>
      <c r="AH7670"/>
      <c r="AI7670"/>
      <c r="AJ7670"/>
      <c r="AK7670"/>
      <c r="AL7670"/>
      <c r="AM7670"/>
      <c r="AN7670"/>
      <c r="AO7670"/>
      <c r="AP7670"/>
      <c r="AQ7670"/>
      <c r="AR7670"/>
      <c r="AS7670"/>
      <c r="AT7670"/>
      <c r="AU7670"/>
      <c r="AV7670"/>
      <c r="AW7670"/>
      <c r="AX7670"/>
      <c r="AY7670"/>
      <c r="AZ7670"/>
      <c r="BA7670"/>
      <c r="BB7670"/>
      <c r="BC7670"/>
      <c r="BD7670"/>
      <c r="BE7670"/>
      <c r="BF7670"/>
      <c r="BG7670"/>
      <c r="BH7670"/>
      <c r="BI7670"/>
      <c r="BJ7670"/>
      <c r="BK7670"/>
      <c r="BL7670"/>
      <c r="BM7670"/>
      <c r="BN7670"/>
      <c r="BO7670"/>
      <c r="BP7670"/>
      <c r="BQ7670"/>
      <c r="BR7670"/>
      <c r="BS7670"/>
      <c r="BT7670"/>
      <c r="BU7670"/>
      <c r="BV7670"/>
      <c r="BW7670"/>
      <c r="BX7670"/>
      <c r="BY7670"/>
      <c r="BZ7670"/>
      <c r="CA7670"/>
      <c r="CB7670"/>
      <c r="CC7670"/>
      <c r="CD7670"/>
      <c r="CE7670"/>
      <c r="CF7670"/>
      <c r="CG7670"/>
      <c r="CH7670"/>
      <c r="CI7670"/>
      <c r="CJ7670"/>
      <c r="CK7670"/>
      <c r="CL7670"/>
      <c r="CM7670"/>
      <c r="CN7670"/>
      <c r="CO7670"/>
      <c r="CP7670"/>
      <c r="CQ7670"/>
      <c r="CR7670"/>
      <c r="CS7670"/>
      <c r="CT7670"/>
      <c r="CU7670"/>
      <c r="CV7670"/>
    </row>
    <row r="7671" spans="10:100" x14ac:dyDescent="0.25">
      <c r="J7671"/>
      <c r="K7671"/>
      <c r="L7671"/>
      <c r="M7671"/>
      <c r="N7671"/>
      <c r="O7671"/>
      <c r="P7671"/>
      <c r="Q7671"/>
      <c r="R7671"/>
      <c r="S7671"/>
      <c r="T7671"/>
      <c r="U7671"/>
      <c r="V7671"/>
      <c r="W7671"/>
      <c r="X7671"/>
      <c r="Y7671"/>
      <c r="Z7671"/>
      <c r="AA7671"/>
      <c r="AB7671"/>
      <c r="AC7671"/>
      <c r="AD7671"/>
      <c r="AE7671"/>
      <c r="AF7671"/>
      <c r="AG7671"/>
      <c r="AH7671"/>
      <c r="AI7671"/>
      <c r="AJ7671"/>
      <c r="AK7671"/>
      <c r="AL7671"/>
      <c r="AM7671"/>
      <c r="AN7671"/>
      <c r="AO7671"/>
      <c r="AP7671"/>
      <c r="AQ7671"/>
      <c r="AR7671"/>
      <c r="AS7671"/>
      <c r="AT7671"/>
      <c r="AU7671"/>
      <c r="AV7671"/>
      <c r="AW7671"/>
      <c r="AX7671"/>
      <c r="AY7671"/>
      <c r="AZ7671"/>
      <c r="BA7671"/>
      <c r="BB7671"/>
      <c r="BC7671"/>
      <c r="BD7671"/>
      <c r="BE7671"/>
      <c r="BF7671"/>
      <c r="BG7671"/>
      <c r="BH7671"/>
      <c r="BI7671"/>
      <c r="BJ7671"/>
      <c r="BK7671"/>
      <c r="BL7671"/>
      <c r="BM7671"/>
      <c r="BN7671"/>
      <c r="BO7671"/>
      <c r="BP7671"/>
      <c r="BQ7671"/>
      <c r="BR7671"/>
      <c r="BS7671"/>
      <c r="BT7671"/>
      <c r="BU7671"/>
      <c r="BV7671"/>
      <c r="BW7671"/>
      <c r="BX7671"/>
      <c r="BY7671"/>
      <c r="BZ7671"/>
      <c r="CA7671"/>
      <c r="CB7671"/>
      <c r="CC7671"/>
      <c r="CD7671"/>
      <c r="CE7671"/>
      <c r="CF7671"/>
      <c r="CG7671"/>
      <c r="CH7671"/>
      <c r="CI7671"/>
      <c r="CJ7671"/>
      <c r="CK7671"/>
      <c r="CL7671"/>
      <c r="CM7671"/>
      <c r="CN7671"/>
      <c r="CO7671"/>
      <c r="CP7671"/>
      <c r="CQ7671"/>
      <c r="CR7671"/>
      <c r="CS7671"/>
      <c r="CT7671"/>
      <c r="CU7671"/>
      <c r="CV7671"/>
    </row>
    <row r="7672" spans="10:100" x14ac:dyDescent="0.25">
      <c r="J7672"/>
      <c r="K7672"/>
      <c r="L7672"/>
      <c r="M7672"/>
      <c r="N7672"/>
      <c r="O7672"/>
      <c r="P7672"/>
      <c r="Q7672"/>
      <c r="R7672"/>
      <c r="S7672"/>
      <c r="T7672"/>
      <c r="U7672"/>
      <c r="V7672"/>
      <c r="W7672"/>
      <c r="X7672"/>
      <c r="Y7672"/>
      <c r="Z7672"/>
      <c r="AA7672"/>
      <c r="AB7672"/>
      <c r="AC7672"/>
      <c r="AD7672"/>
      <c r="AE7672"/>
      <c r="AF7672"/>
      <c r="AG7672"/>
      <c r="AH7672"/>
      <c r="AI7672"/>
      <c r="AJ7672"/>
      <c r="AK7672"/>
      <c r="AL7672"/>
      <c r="AM7672"/>
      <c r="AN7672"/>
      <c r="AO7672"/>
      <c r="AP7672"/>
      <c r="AQ7672"/>
      <c r="AR7672"/>
      <c r="AS7672"/>
      <c r="AT7672"/>
      <c r="AU7672"/>
      <c r="AV7672"/>
      <c r="AW7672"/>
      <c r="AX7672"/>
      <c r="AY7672"/>
      <c r="AZ7672"/>
      <c r="BA7672"/>
      <c r="BB7672"/>
      <c r="BC7672"/>
      <c r="BD7672"/>
      <c r="BE7672"/>
      <c r="BF7672"/>
      <c r="BG7672"/>
      <c r="BH7672"/>
      <c r="BI7672"/>
      <c r="BJ7672"/>
      <c r="BK7672"/>
      <c r="BL7672"/>
      <c r="BM7672"/>
      <c r="BN7672"/>
      <c r="BO7672"/>
      <c r="BP7672"/>
      <c r="BQ7672"/>
      <c r="BR7672"/>
      <c r="BS7672"/>
      <c r="BT7672"/>
      <c r="BU7672"/>
      <c r="BV7672"/>
      <c r="BW7672"/>
      <c r="BX7672"/>
      <c r="BY7672"/>
      <c r="BZ7672"/>
      <c r="CA7672"/>
      <c r="CB7672"/>
      <c r="CC7672"/>
      <c r="CD7672"/>
      <c r="CE7672"/>
      <c r="CF7672"/>
      <c r="CG7672"/>
      <c r="CH7672"/>
      <c r="CI7672"/>
      <c r="CJ7672"/>
      <c r="CK7672"/>
      <c r="CL7672"/>
      <c r="CM7672"/>
      <c r="CN7672"/>
      <c r="CO7672"/>
      <c r="CP7672"/>
      <c r="CQ7672"/>
      <c r="CR7672"/>
      <c r="CS7672"/>
      <c r="CT7672"/>
      <c r="CU7672"/>
      <c r="CV7672"/>
    </row>
    <row r="7673" spans="10:100" x14ac:dyDescent="0.25">
      <c r="J7673"/>
      <c r="K7673"/>
      <c r="L7673"/>
      <c r="M7673"/>
      <c r="N7673"/>
      <c r="O7673"/>
      <c r="P7673"/>
      <c r="Q7673"/>
      <c r="R7673"/>
      <c r="S7673"/>
      <c r="T7673"/>
      <c r="U7673"/>
      <c r="V7673"/>
      <c r="W7673"/>
      <c r="X7673"/>
      <c r="Y7673"/>
      <c r="Z7673"/>
      <c r="AA7673"/>
      <c r="AB7673"/>
      <c r="AC7673"/>
      <c r="AD7673"/>
      <c r="AE7673"/>
      <c r="AF7673"/>
      <c r="AG7673"/>
      <c r="AH7673"/>
      <c r="AI7673"/>
      <c r="AJ7673"/>
      <c r="AK7673"/>
      <c r="AL7673"/>
      <c r="AM7673"/>
      <c r="AN7673"/>
      <c r="AO7673"/>
      <c r="AP7673"/>
      <c r="AQ7673"/>
      <c r="AR7673"/>
      <c r="AS7673"/>
      <c r="AT7673"/>
      <c r="AU7673"/>
      <c r="AV7673"/>
      <c r="AW7673"/>
      <c r="AX7673"/>
      <c r="AY7673"/>
      <c r="AZ7673"/>
      <c r="BA7673"/>
      <c r="BB7673"/>
      <c r="BC7673"/>
      <c r="BD7673"/>
      <c r="BE7673"/>
      <c r="BF7673"/>
      <c r="BG7673"/>
      <c r="BH7673"/>
      <c r="BI7673"/>
      <c r="BJ7673"/>
      <c r="BK7673"/>
      <c r="BL7673"/>
      <c r="BM7673"/>
      <c r="BN7673"/>
      <c r="BO7673"/>
      <c r="BP7673"/>
      <c r="BQ7673"/>
      <c r="BR7673"/>
      <c r="BS7673"/>
      <c r="BT7673"/>
      <c r="BU7673"/>
      <c r="BV7673"/>
      <c r="BW7673"/>
      <c r="BX7673"/>
      <c r="BY7673"/>
      <c r="BZ7673"/>
      <c r="CA7673"/>
      <c r="CB7673"/>
      <c r="CC7673"/>
      <c r="CD7673"/>
      <c r="CE7673"/>
      <c r="CF7673"/>
      <c r="CG7673"/>
      <c r="CH7673"/>
      <c r="CI7673"/>
      <c r="CJ7673"/>
      <c r="CK7673"/>
      <c r="CL7673"/>
      <c r="CM7673"/>
      <c r="CN7673"/>
      <c r="CO7673"/>
      <c r="CP7673"/>
      <c r="CQ7673"/>
      <c r="CR7673"/>
      <c r="CS7673"/>
      <c r="CT7673"/>
      <c r="CU7673"/>
      <c r="CV7673"/>
    </row>
    <row r="7674" spans="10:100" x14ac:dyDescent="0.25">
      <c r="J7674"/>
      <c r="K7674"/>
      <c r="L7674"/>
      <c r="M7674"/>
      <c r="N7674"/>
      <c r="O7674"/>
      <c r="P7674"/>
      <c r="Q7674"/>
      <c r="R7674"/>
      <c r="S7674"/>
      <c r="T7674"/>
      <c r="U7674"/>
      <c r="V7674"/>
      <c r="W7674"/>
      <c r="X7674"/>
      <c r="Y7674"/>
      <c r="Z7674"/>
      <c r="AA7674"/>
      <c r="AB7674"/>
      <c r="AC7674"/>
      <c r="AD7674"/>
      <c r="AE7674"/>
      <c r="AF7674"/>
      <c r="AG7674"/>
      <c r="AH7674"/>
      <c r="AI7674"/>
      <c r="AJ7674"/>
      <c r="AK7674"/>
      <c r="AL7674"/>
      <c r="AM7674"/>
      <c r="AN7674"/>
      <c r="AO7674"/>
      <c r="AP7674"/>
      <c r="AQ7674"/>
      <c r="AR7674"/>
      <c r="AS7674"/>
      <c r="AT7674"/>
      <c r="AU7674"/>
      <c r="AV7674"/>
      <c r="AW7674"/>
      <c r="AX7674"/>
      <c r="AY7674"/>
      <c r="AZ7674"/>
      <c r="BA7674"/>
      <c r="BB7674"/>
      <c r="BC7674"/>
      <c r="BD7674"/>
      <c r="BE7674"/>
      <c r="BF7674"/>
      <c r="BG7674"/>
      <c r="BH7674"/>
      <c r="BI7674"/>
      <c r="BJ7674"/>
      <c r="BK7674"/>
      <c r="BL7674"/>
      <c r="BM7674"/>
      <c r="BN7674"/>
      <c r="BO7674"/>
      <c r="BP7674"/>
      <c r="BQ7674"/>
      <c r="BR7674"/>
      <c r="BS7674"/>
      <c r="BT7674"/>
      <c r="BU7674"/>
      <c r="BV7674"/>
      <c r="BW7674"/>
      <c r="BX7674"/>
      <c r="BY7674"/>
      <c r="BZ7674"/>
      <c r="CA7674"/>
      <c r="CB7674"/>
      <c r="CC7674"/>
      <c r="CD7674"/>
      <c r="CE7674"/>
      <c r="CF7674"/>
      <c r="CG7674"/>
      <c r="CH7674"/>
      <c r="CI7674"/>
      <c r="CJ7674"/>
      <c r="CK7674"/>
      <c r="CL7674"/>
      <c r="CM7674"/>
      <c r="CN7674"/>
      <c r="CO7674"/>
      <c r="CP7674"/>
      <c r="CQ7674"/>
      <c r="CR7674"/>
      <c r="CS7674"/>
      <c r="CT7674"/>
      <c r="CU7674"/>
      <c r="CV7674"/>
    </row>
    <row r="7675" spans="10:100" x14ac:dyDescent="0.25">
      <c r="J7675"/>
      <c r="K7675"/>
      <c r="L7675"/>
      <c r="M7675"/>
      <c r="N7675"/>
      <c r="O7675"/>
      <c r="P7675"/>
      <c r="Q7675"/>
      <c r="R7675"/>
      <c r="S7675"/>
      <c r="T7675"/>
      <c r="U7675"/>
      <c r="V7675"/>
      <c r="W7675"/>
      <c r="X7675"/>
      <c r="Y7675"/>
      <c r="Z7675"/>
      <c r="AA7675"/>
      <c r="AB7675"/>
      <c r="AC7675"/>
      <c r="AD7675"/>
      <c r="AE7675"/>
      <c r="AF7675"/>
      <c r="AG7675"/>
      <c r="AH7675"/>
      <c r="AI7675"/>
      <c r="AJ7675"/>
      <c r="AK7675"/>
      <c r="AL7675"/>
      <c r="AM7675"/>
      <c r="AN7675"/>
      <c r="AO7675"/>
      <c r="AP7675"/>
      <c r="AQ7675"/>
      <c r="AR7675"/>
      <c r="AS7675"/>
      <c r="AT7675"/>
      <c r="AU7675"/>
      <c r="AV7675"/>
      <c r="AW7675"/>
      <c r="AX7675"/>
      <c r="AY7675"/>
      <c r="AZ7675"/>
      <c r="BA7675"/>
      <c r="BB7675"/>
      <c r="BC7675"/>
      <c r="BD7675"/>
      <c r="BE7675"/>
      <c r="BF7675"/>
      <c r="BG7675"/>
      <c r="BH7675"/>
      <c r="BI7675"/>
      <c r="BJ7675"/>
      <c r="BK7675"/>
      <c r="BL7675"/>
      <c r="BM7675"/>
      <c r="BN7675"/>
      <c r="BO7675"/>
      <c r="BP7675"/>
      <c r="BQ7675"/>
      <c r="BR7675"/>
      <c r="BS7675"/>
      <c r="BT7675"/>
      <c r="BU7675"/>
      <c r="BV7675"/>
      <c r="BW7675"/>
      <c r="BX7675"/>
      <c r="BY7675"/>
      <c r="BZ7675"/>
      <c r="CA7675"/>
      <c r="CB7675"/>
      <c r="CC7675"/>
      <c r="CD7675"/>
      <c r="CE7675"/>
      <c r="CF7675"/>
      <c r="CG7675"/>
      <c r="CH7675"/>
      <c r="CI7675"/>
      <c r="CJ7675"/>
      <c r="CK7675"/>
      <c r="CL7675"/>
      <c r="CM7675"/>
      <c r="CN7675"/>
      <c r="CO7675"/>
      <c r="CP7675"/>
      <c r="CQ7675"/>
      <c r="CR7675"/>
      <c r="CS7675"/>
      <c r="CT7675"/>
      <c r="CU7675"/>
      <c r="CV7675"/>
    </row>
    <row r="7676" spans="10:100" x14ac:dyDescent="0.25">
      <c r="J7676"/>
      <c r="K7676"/>
      <c r="L7676"/>
      <c r="M7676"/>
      <c r="N7676"/>
      <c r="O7676"/>
      <c r="P7676"/>
      <c r="Q7676"/>
      <c r="R7676"/>
      <c r="S7676"/>
      <c r="T7676"/>
      <c r="U7676"/>
      <c r="V7676"/>
      <c r="W7676"/>
      <c r="X7676"/>
      <c r="Y7676"/>
      <c r="Z7676"/>
      <c r="AA7676"/>
      <c r="AB7676"/>
      <c r="AC7676"/>
      <c r="AD7676"/>
      <c r="AE7676"/>
      <c r="AF7676"/>
      <c r="AG7676"/>
      <c r="AH7676"/>
      <c r="AI7676"/>
      <c r="AJ7676"/>
      <c r="AK7676"/>
      <c r="AL7676"/>
      <c r="AM7676"/>
      <c r="AN7676"/>
      <c r="AO7676"/>
      <c r="AP7676"/>
      <c r="AQ7676"/>
      <c r="AR7676"/>
      <c r="AS7676"/>
      <c r="AT7676"/>
      <c r="AU7676"/>
      <c r="AV7676"/>
      <c r="AW7676"/>
      <c r="AX7676"/>
      <c r="AY7676"/>
      <c r="AZ7676"/>
      <c r="BA7676"/>
      <c r="BB7676"/>
      <c r="BC7676"/>
      <c r="BD7676"/>
      <c r="BE7676"/>
      <c r="BF7676"/>
      <c r="BG7676"/>
      <c r="BH7676"/>
      <c r="BI7676"/>
      <c r="BJ7676"/>
      <c r="BK7676"/>
      <c r="BL7676"/>
      <c r="BM7676"/>
      <c r="BN7676"/>
      <c r="BO7676"/>
      <c r="BP7676"/>
      <c r="BQ7676"/>
      <c r="BR7676"/>
      <c r="BS7676"/>
      <c r="BT7676"/>
      <c r="BU7676"/>
      <c r="BV7676"/>
      <c r="BW7676"/>
      <c r="BX7676"/>
      <c r="BY7676"/>
      <c r="BZ7676"/>
      <c r="CA7676"/>
      <c r="CB7676"/>
      <c r="CC7676"/>
      <c r="CD7676"/>
      <c r="CE7676"/>
      <c r="CF7676"/>
      <c r="CG7676"/>
      <c r="CH7676"/>
      <c r="CI7676"/>
      <c r="CJ7676"/>
      <c r="CK7676"/>
      <c r="CL7676"/>
      <c r="CM7676"/>
      <c r="CN7676"/>
      <c r="CO7676"/>
      <c r="CP7676"/>
      <c r="CQ7676"/>
      <c r="CR7676"/>
      <c r="CS7676"/>
      <c r="CT7676"/>
      <c r="CU7676"/>
      <c r="CV7676"/>
    </row>
    <row r="7677" spans="10:100" x14ac:dyDescent="0.25">
      <c r="J7677"/>
      <c r="K7677"/>
      <c r="L7677"/>
      <c r="M7677"/>
      <c r="N7677"/>
      <c r="O7677"/>
      <c r="P7677"/>
      <c r="Q7677"/>
      <c r="R7677"/>
      <c r="S7677"/>
      <c r="T7677"/>
      <c r="U7677"/>
      <c r="V7677"/>
      <c r="W7677"/>
      <c r="X7677"/>
      <c r="Y7677"/>
      <c r="Z7677"/>
      <c r="AA7677"/>
      <c r="AB7677"/>
      <c r="AC7677"/>
      <c r="AD7677"/>
      <c r="AE7677"/>
      <c r="AF7677"/>
      <c r="AG7677"/>
      <c r="AH7677"/>
      <c r="AI7677"/>
      <c r="AJ7677"/>
      <c r="AK7677"/>
      <c r="AL7677"/>
      <c r="AM7677"/>
      <c r="AN7677"/>
      <c r="AO7677"/>
      <c r="AP7677"/>
      <c r="AQ7677"/>
      <c r="AR7677"/>
      <c r="AS7677"/>
      <c r="AT7677"/>
      <c r="AU7677"/>
      <c r="AV7677"/>
      <c r="AW7677"/>
      <c r="AX7677"/>
      <c r="AY7677"/>
      <c r="AZ7677"/>
      <c r="BA7677"/>
      <c r="BB7677"/>
      <c r="BC7677"/>
      <c r="BD7677"/>
      <c r="BE7677"/>
      <c r="BF7677"/>
      <c r="BG7677"/>
      <c r="BH7677"/>
      <c r="BI7677"/>
      <c r="BJ7677"/>
      <c r="BK7677"/>
      <c r="BL7677"/>
      <c r="BM7677"/>
      <c r="BN7677"/>
      <c r="BO7677"/>
      <c r="BP7677"/>
      <c r="BQ7677"/>
      <c r="BR7677"/>
      <c r="BS7677"/>
      <c r="BT7677"/>
      <c r="BU7677"/>
      <c r="BV7677"/>
      <c r="BW7677"/>
      <c r="BX7677"/>
      <c r="BY7677"/>
      <c r="BZ7677"/>
      <c r="CA7677"/>
      <c r="CB7677"/>
      <c r="CC7677"/>
      <c r="CD7677"/>
      <c r="CE7677"/>
      <c r="CF7677"/>
      <c r="CG7677"/>
      <c r="CH7677"/>
      <c r="CI7677"/>
      <c r="CJ7677"/>
      <c r="CK7677"/>
      <c r="CL7677"/>
      <c r="CM7677"/>
      <c r="CN7677"/>
      <c r="CO7677"/>
      <c r="CP7677"/>
      <c r="CQ7677"/>
      <c r="CR7677"/>
      <c r="CS7677"/>
      <c r="CT7677"/>
      <c r="CU7677"/>
      <c r="CV7677"/>
    </row>
    <row r="7678" spans="10:100" x14ac:dyDescent="0.25">
      <c r="J7678"/>
      <c r="K7678"/>
      <c r="L7678"/>
      <c r="M7678"/>
      <c r="N7678"/>
      <c r="O7678"/>
      <c r="P7678"/>
      <c r="Q7678"/>
      <c r="R7678"/>
      <c r="S7678"/>
      <c r="T7678"/>
      <c r="U7678"/>
      <c r="V7678"/>
      <c r="W7678"/>
      <c r="X7678"/>
      <c r="Y7678"/>
      <c r="Z7678"/>
      <c r="AA7678"/>
      <c r="AB7678"/>
      <c r="AC7678"/>
      <c r="AD7678"/>
      <c r="AE7678"/>
      <c r="AF7678"/>
      <c r="AG7678"/>
      <c r="AH7678"/>
      <c r="AI7678"/>
      <c r="AJ7678"/>
      <c r="AK7678"/>
      <c r="AL7678"/>
      <c r="AM7678"/>
      <c r="AN7678"/>
      <c r="AO7678"/>
      <c r="AP7678"/>
      <c r="AQ7678"/>
      <c r="AR7678"/>
      <c r="AS7678"/>
      <c r="AT7678"/>
      <c r="AU7678"/>
      <c r="AV7678"/>
      <c r="AW7678"/>
      <c r="AX7678"/>
      <c r="AY7678"/>
      <c r="AZ7678"/>
      <c r="BA7678"/>
      <c r="BB7678"/>
      <c r="BC7678"/>
      <c r="BD7678"/>
      <c r="BE7678"/>
      <c r="BF7678"/>
      <c r="BG7678"/>
      <c r="BH7678"/>
      <c r="BI7678"/>
      <c r="BJ7678"/>
      <c r="BK7678"/>
      <c r="BL7678"/>
      <c r="BM7678"/>
      <c r="BN7678"/>
      <c r="BO7678"/>
      <c r="BP7678"/>
      <c r="BQ7678"/>
      <c r="BR7678"/>
      <c r="BS7678"/>
      <c r="BT7678"/>
      <c r="BU7678"/>
      <c r="BV7678"/>
      <c r="BW7678"/>
      <c r="BX7678"/>
      <c r="BY7678"/>
      <c r="BZ7678"/>
      <c r="CA7678"/>
      <c r="CB7678"/>
      <c r="CC7678"/>
      <c r="CD7678"/>
      <c r="CE7678"/>
      <c r="CF7678"/>
      <c r="CG7678"/>
      <c r="CH7678"/>
      <c r="CI7678"/>
      <c r="CJ7678"/>
      <c r="CK7678"/>
      <c r="CL7678"/>
      <c r="CM7678"/>
      <c r="CN7678"/>
      <c r="CO7678"/>
      <c r="CP7678"/>
      <c r="CQ7678"/>
      <c r="CR7678"/>
      <c r="CS7678"/>
      <c r="CT7678"/>
      <c r="CU7678"/>
      <c r="CV7678"/>
    </row>
    <row r="7679" spans="10:100" x14ac:dyDescent="0.25">
      <c r="J7679"/>
      <c r="K7679"/>
      <c r="L7679"/>
      <c r="M7679"/>
      <c r="N7679"/>
      <c r="O7679"/>
      <c r="P7679"/>
      <c r="Q7679"/>
      <c r="R7679"/>
      <c r="S7679"/>
      <c r="T7679"/>
      <c r="U7679"/>
      <c r="V7679"/>
      <c r="W7679"/>
      <c r="X7679"/>
      <c r="Y7679"/>
      <c r="Z7679"/>
      <c r="AA7679"/>
      <c r="AB7679"/>
      <c r="AC7679"/>
      <c r="AD7679"/>
      <c r="AE7679"/>
      <c r="AF7679"/>
      <c r="AG7679"/>
      <c r="AH7679"/>
      <c r="AI7679"/>
      <c r="AJ7679"/>
      <c r="AK7679"/>
      <c r="AL7679"/>
      <c r="AM7679"/>
      <c r="AN7679"/>
      <c r="AO7679"/>
      <c r="AP7679"/>
      <c r="AQ7679"/>
      <c r="AR7679"/>
      <c r="AS7679"/>
      <c r="AT7679"/>
      <c r="AU7679"/>
      <c r="AV7679"/>
      <c r="AW7679"/>
      <c r="AX7679"/>
      <c r="AY7679"/>
      <c r="AZ7679"/>
      <c r="BA7679"/>
      <c r="BB7679"/>
      <c r="BC7679"/>
      <c r="BD7679"/>
      <c r="BE7679"/>
      <c r="BF7679"/>
      <c r="BG7679"/>
      <c r="BH7679"/>
      <c r="BI7679"/>
      <c r="BJ7679"/>
      <c r="BK7679"/>
      <c r="BL7679"/>
      <c r="BM7679"/>
      <c r="BN7679"/>
      <c r="BO7679"/>
      <c r="BP7679"/>
      <c r="BQ7679"/>
      <c r="BR7679"/>
      <c r="BS7679"/>
      <c r="BT7679"/>
      <c r="BU7679"/>
      <c r="BV7679"/>
      <c r="BW7679"/>
      <c r="BX7679"/>
      <c r="BY7679"/>
      <c r="BZ7679"/>
      <c r="CA7679"/>
      <c r="CB7679"/>
      <c r="CC7679"/>
      <c r="CD7679"/>
      <c r="CE7679"/>
      <c r="CF7679"/>
      <c r="CG7679"/>
      <c r="CH7679"/>
      <c r="CI7679"/>
      <c r="CJ7679"/>
      <c r="CK7679"/>
      <c r="CL7679"/>
      <c r="CM7679"/>
      <c r="CN7679"/>
      <c r="CO7679"/>
      <c r="CP7679"/>
      <c r="CQ7679"/>
      <c r="CR7679"/>
      <c r="CS7679"/>
      <c r="CT7679"/>
      <c r="CU7679"/>
      <c r="CV7679"/>
    </row>
    <row r="7680" spans="10:100" x14ac:dyDescent="0.25">
      <c r="J7680"/>
      <c r="K7680"/>
      <c r="L7680"/>
      <c r="M7680"/>
      <c r="N7680"/>
      <c r="O7680"/>
      <c r="P7680"/>
      <c r="Q7680"/>
      <c r="R7680"/>
      <c r="S7680"/>
      <c r="T7680"/>
      <c r="U7680"/>
      <c r="V7680"/>
      <c r="W7680"/>
      <c r="X7680"/>
      <c r="Y7680"/>
      <c r="Z7680"/>
      <c r="AA7680"/>
      <c r="AB7680"/>
      <c r="AC7680"/>
      <c r="AD7680"/>
      <c r="AE7680"/>
      <c r="AF7680"/>
      <c r="AG7680"/>
      <c r="AH7680"/>
      <c r="AI7680"/>
      <c r="AJ7680"/>
      <c r="AK7680"/>
      <c r="AL7680"/>
      <c r="AM7680"/>
      <c r="AN7680"/>
      <c r="AO7680"/>
      <c r="AP7680"/>
      <c r="AQ7680"/>
      <c r="AR7680"/>
      <c r="AS7680"/>
      <c r="AT7680"/>
      <c r="AU7680"/>
      <c r="AV7680"/>
      <c r="AW7680"/>
      <c r="AX7680"/>
      <c r="AY7680"/>
      <c r="AZ7680"/>
      <c r="BA7680"/>
      <c r="BB7680"/>
      <c r="BC7680"/>
      <c r="BD7680"/>
      <c r="BE7680"/>
      <c r="BF7680"/>
      <c r="BG7680"/>
      <c r="BH7680"/>
      <c r="BI7680"/>
      <c r="BJ7680"/>
      <c r="BK7680"/>
      <c r="BL7680"/>
      <c r="BM7680"/>
      <c r="BN7680"/>
      <c r="BO7680"/>
      <c r="BP7680"/>
      <c r="BQ7680"/>
      <c r="BR7680"/>
      <c r="BS7680"/>
      <c r="BT7680"/>
      <c r="BU7680"/>
      <c r="BV7680"/>
      <c r="BW7680"/>
      <c r="BX7680"/>
      <c r="BY7680"/>
      <c r="BZ7680"/>
      <c r="CA7680"/>
      <c r="CB7680"/>
      <c r="CC7680"/>
      <c r="CD7680"/>
      <c r="CE7680"/>
      <c r="CF7680"/>
      <c r="CG7680"/>
      <c r="CH7680"/>
      <c r="CI7680"/>
      <c r="CJ7680"/>
      <c r="CK7680"/>
      <c r="CL7680"/>
      <c r="CM7680"/>
      <c r="CN7680"/>
      <c r="CO7680"/>
      <c r="CP7680"/>
      <c r="CQ7680"/>
      <c r="CR7680"/>
      <c r="CS7680"/>
      <c r="CT7680"/>
      <c r="CU7680"/>
      <c r="CV7680"/>
    </row>
    <row r="7681" spans="10:100" x14ac:dyDescent="0.25">
      <c r="J7681"/>
      <c r="K7681"/>
      <c r="L7681"/>
      <c r="M7681"/>
      <c r="N7681"/>
      <c r="O7681"/>
      <c r="P7681"/>
      <c r="Q7681"/>
      <c r="R7681"/>
      <c r="S7681"/>
      <c r="T7681"/>
      <c r="U7681"/>
      <c r="V7681"/>
      <c r="W7681"/>
      <c r="X7681"/>
      <c r="Y7681"/>
      <c r="Z7681"/>
      <c r="AA7681"/>
      <c r="AB7681"/>
      <c r="AC7681"/>
      <c r="AD7681"/>
      <c r="AE7681"/>
      <c r="AF7681"/>
      <c r="AG7681"/>
      <c r="AH7681"/>
      <c r="AI7681"/>
      <c r="AJ7681"/>
      <c r="AK7681"/>
      <c r="AL7681"/>
      <c r="AM7681"/>
      <c r="AN7681"/>
      <c r="AO7681"/>
      <c r="AP7681"/>
      <c r="AQ7681"/>
      <c r="AR7681"/>
      <c r="AS7681"/>
      <c r="AT7681"/>
      <c r="AU7681"/>
      <c r="AV7681"/>
      <c r="AW7681"/>
      <c r="AX7681"/>
      <c r="AY7681"/>
      <c r="AZ7681"/>
      <c r="BA7681"/>
      <c r="BB7681"/>
      <c r="BC7681"/>
      <c r="BD7681"/>
      <c r="BE7681"/>
      <c r="BF7681"/>
      <c r="BG7681"/>
      <c r="BH7681"/>
      <c r="BI7681"/>
      <c r="BJ7681"/>
      <c r="BK7681"/>
      <c r="BL7681"/>
      <c r="BM7681"/>
      <c r="BN7681"/>
      <c r="BO7681"/>
      <c r="BP7681"/>
      <c r="BQ7681"/>
      <c r="BR7681"/>
      <c r="BS7681"/>
      <c r="BT7681"/>
      <c r="BU7681"/>
      <c r="BV7681"/>
      <c r="BW7681"/>
      <c r="BX7681"/>
      <c r="BY7681"/>
      <c r="BZ7681"/>
      <c r="CA7681"/>
      <c r="CB7681"/>
      <c r="CC7681"/>
      <c r="CD7681"/>
      <c r="CE7681"/>
      <c r="CF7681"/>
      <c r="CG7681"/>
      <c r="CH7681"/>
      <c r="CI7681"/>
      <c r="CJ7681"/>
      <c r="CK7681"/>
      <c r="CL7681"/>
      <c r="CM7681"/>
      <c r="CN7681"/>
      <c r="CO7681"/>
      <c r="CP7681"/>
      <c r="CQ7681"/>
      <c r="CR7681"/>
      <c r="CS7681"/>
      <c r="CT7681"/>
      <c r="CU7681"/>
      <c r="CV7681"/>
    </row>
    <row r="7682" spans="10:100" x14ac:dyDescent="0.25">
      <c r="J7682"/>
      <c r="K7682"/>
      <c r="L7682"/>
      <c r="M7682"/>
      <c r="N7682"/>
      <c r="O7682"/>
      <c r="P7682"/>
      <c r="Q7682"/>
      <c r="R7682"/>
      <c r="S7682"/>
      <c r="T7682"/>
      <c r="U7682"/>
      <c r="V7682"/>
      <c r="W7682"/>
      <c r="X7682"/>
      <c r="Y7682"/>
      <c r="Z7682"/>
      <c r="AA7682"/>
      <c r="AB7682"/>
      <c r="AC7682"/>
      <c r="AD7682"/>
      <c r="AE7682"/>
      <c r="AF7682"/>
      <c r="AG7682"/>
      <c r="AH7682"/>
      <c r="AI7682"/>
      <c r="AJ7682"/>
      <c r="AK7682"/>
      <c r="AL7682"/>
      <c r="AM7682"/>
      <c r="AN7682"/>
      <c r="AO7682"/>
      <c r="AP7682"/>
      <c r="AQ7682"/>
      <c r="AR7682"/>
      <c r="AS7682"/>
      <c r="AT7682"/>
      <c r="AU7682"/>
      <c r="AV7682"/>
      <c r="AW7682"/>
      <c r="AX7682"/>
      <c r="AY7682"/>
      <c r="AZ7682"/>
      <c r="BA7682"/>
      <c r="BB7682"/>
      <c r="BC7682"/>
      <c r="BD7682"/>
      <c r="BE7682"/>
      <c r="BF7682"/>
      <c r="BG7682"/>
      <c r="BH7682"/>
      <c r="BI7682"/>
      <c r="BJ7682"/>
      <c r="BK7682"/>
      <c r="BL7682"/>
      <c r="BM7682"/>
      <c r="BN7682"/>
      <c r="BO7682"/>
      <c r="BP7682"/>
      <c r="BQ7682"/>
      <c r="BR7682"/>
      <c r="BS7682"/>
      <c r="BT7682"/>
      <c r="BU7682"/>
      <c r="BV7682"/>
      <c r="BW7682"/>
      <c r="BX7682"/>
      <c r="BY7682"/>
      <c r="BZ7682"/>
      <c r="CA7682"/>
      <c r="CB7682"/>
      <c r="CC7682"/>
      <c r="CD7682"/>
      <c r="CE7682"/>
      <c r="CF7682"/>
      <c r="CG7682"/>
      <c r="CH7682"/>
      <c r="CI7682"/>
      <c r="CJ7682"/>
      <c r="CK7682"/>
      <c r="CL7682"/>
      <c r="CM7682"/>
      <c r="CN7682"/>
      <c r="CO7682"/>
      <c r="CP7682"/>
      <c r="CQ7682"/>
      <c r="CR7682"/>
      <c r="CS7682"/>
      <c r="CT7682"/>
      <c r="CU7682"/>
      <c r="CV7682"/>
    </row>
    <row r="7683" spans="10:100" x14ac:dyDescent="0.25">
      <c r="J7683"/>
      <c r="K7683"/>
      <c r="L7683"/>
      <c r="M7683"/>
      <c r="N7683"/>
      <c r="O7683"/>
      <c r="P7683"/>
      <c r="Q7683"/>
      <c r="R7683"/>
      <c r="S7683"/>
      <c r="T7683"/>
      <c r="U7683"/>
      <c r="V7683"/>
      <c r="W7683"/>
      <c r="X7683"/>
      <c r="Y7683"/>
      <c r="Z7683"/>
      <c r="AA7683"/>
      <c r="AB7683"/>
      <c r="AC7683"/>
      <c r="AD7683"/>
      <c r="AE7683"/>
      <c r="AF7683"/>
      <c r="AG7683"/>
      <c r="AH7683"/>
      <c r="AI7683"/>
      <c r="AJ7683"/>
      <c r="AK7683"/>
      <c r="AL7683"/>
      <c r="AM7683"/>
      <c r="AN7683"/>
      <c r="AO7683"/>
      <c r="AP7683"/>
      <c r="AQ7683"/>
      <c r="AR7683"/>
      <c r="AS7683"/>
      <c r="AT7683"/>
      <c r="AU7683"/>
      <c r="AV7683"/>
      <c r="AW7683"/>
      <c r="AX7683"/>
      <c r="AY7683"/>
      <c r="AZ7683"/>
      <c r="BA7683"/>
      <c r="BB7683"/>
      <c r="BC7683"/>
      <c r="BD7683"/>
      <c r="BE7683"/>
      <c r="BF7683"/>
      <c r="BG7683"/>
      <c r="BH7683"/>
      <c r="BI7683"/>
      <c r="BJ7683"/>
      <c r="BK7683"/>
      <c r="BL7683"/>
      <c r="BM7683"/>
      <c r="BN7683"/>
      <c r="BO7683"/>
      <c r="BP7683"/>
      <c r="BQ7683"/>
      <c r="BR7683"/>
      <c r="BS7683"/>
      <c r="BT7683"/>
      <c r="BU7683"/>
      <c r="BV7683"/>
      <c r="BW7683"/>
      <c r="BX7683"/>
      <c r="BY7683"/>
      <c r="BZ7683"/>
      <c r="CA7683"/>
      <c r="CB7683"/>
      <c r="CC7683"/>
      <c r="CD7683"/>
      <c r="CE7683"/>
      <c r="CF7683"/>
      <c r="CG7683"/>
      <c r="CH7683"/>
      <c r="CI7683"/>
      <c r="CJ7683"/>
      <c r="CK7683"/>
      <c r="CL7683"/>
      <c r="CM7683"/>
      <c r="CN7683"/>
      <c r="CO7683"/>
      <c r="CP7683"/>
      <c r="CQ7683"/>
      <c r="CR7683"/>
      <c r="CS7683"/>
      <c r="CT7683"/>
      <c r="CU7683"/>
      <c r="CV7683"/>
    </row>
    <row r="7684" spans="10:100" x14ac:dyDescent="0.25">
      <c r="J7684"/>
      <c r="K7684"/>
      <c r="L7684"/>
      <c r="M7684"/>
      <c r="N7684"/>
      <c r="O7684"/>
      <c r="P7684"/>
      <c r="Q7684"/>
      <c r="R7684"/>
      <c r="S7684"/>
      <c r="T7684"/>
      <c r="U7684"/>
      <c r="V7684"/>
      <c r="W7684"/>
      <c r="X7684"/>
      <c r="Y7684"/>
      <c r="Z7684"/>
      <c r="AA7684"/>
      <c r="AB7684"/>
      <c r="AC7684"/>
      <c r="AD7684"/>
      <c r="AE7684"/>
      <c r="AF7684"/>
      <c r="AG7684"/>
      <c r="AH7684"/>
      <c r="AI7684"/>
      <c r="AJ7684"/>
      <c r="AK7684"/>
      <c r="AL7684"/>
      <c r="AM7684"/>
      <c r="AN7684"/>
      <c r="AO7684"/>
      <c r="AP7684"/>
      <c r="AQ7684"/>
      <c r="AR7684"/>
      <c r="AS7684"/>
      <c r="AT7684"/>
      <c r="AU7684"/>
      <c r="AV7684"/>
      <c r="AW7684"/>
      <c r="AX7684"/>
      <c r="AY7684"/>
      <c r="AZ7684"/>
      <c r="BA7684"/>
      <c r="BB7684"/>
      <c r="BC7684"/>
      <c r="BD7684"/>
      <c r="BE7684"/>
      <c r="BF7684"/>
      <c r="BG7684"/>
      <c r="BH7684"/>
      <c r="BI7684"/>
      <c r="BJ7684"/>
      <c r="BK7684"/>
      <c r="BL7684"/>
      <c r="BM7684"/>
      <c r="BN7684"/>
      <c r="BO7684"/>
      <c r="BP7684"/>
      <c r="BQ7684"/>
      <c r="BR7684"/>
      <c r="BS7684"/>
      <c r="BT7684"/>
      <c r="BU7684"/>
      <c r="BV7684"/>
      <c r="BW7684"/>
      <c r="BX7684"/>
      <c r="BY7684"/>
      <c r="BZ7684"/>
      <c r="CA7684"/>
      <c r="CB7684"/>
      <c r="CC7684"/>
      <c r="CD7684"/>
      <c r="CE7684"/>
      <c r="CF7684"/>
      <c r="CG7684"/>
      <c r="CH7684"/>
      <c r="CI7684"/>
      <c r="CJ7684"/>
      <c r="CK7684"/>
      <c r="CL7684"/>
      <c r="CM7684"/>
      <c r="CN7684"/>
      <c r="CO7684"/>
      <c r="CP7684"/>
      <c r="CQ7684"/>
      <c r="CR7684"/>
      <c r="CS7684"/>
      <c r="CT7684"/>
      <c r="CU7684"/>
      <c r="CV7684"/>
    </row>
    <row r="7685" spans="10:100" x14ac:dyDescent="0.25">
      <c r="J7685"/>
      <c r="K7685"/>
      <c r="L7685"/>
      <c r="M7685"/>
      <c r="N7685"/>
      <c r="O7685"/>
      <c r="P7685"/>
      <c r="Q7685"/>
      <c r="R7685"/>
      <c r="S7685"/>
      <c r="T7685"/>
      <c r="U7685"/>
      <c r="V7685"/>
      <c r="W7685"/>
      <c r="X7685"/>
      <c r="Y7685"/>
      <c r="Z7685"/>
      <c r="AA7685"/>
      <c r="AB7685"/>
      <c r="AC7685"/>
      <c r="AD7685"/>
      <c r="AE7685"/>
      <c r="AF7685"/>
      <c r="AG7685"/>
      <c r="AH7685"/>
      <c r="AI7685"/>
      <c r="AJ7685"/>
      <c r="AK7685"/>
      <c r="AL7685"/>
      <c r="AM7685"/>
      <c r="AN7685"/>
      <c r="AO7685"/>
      <c r="AP7685"/>
      <c r="AQ7685"/>
      <c r="AR7685"/>
      <c r="AS7685"/>
      <c r="AT7685"/>
      <c r="AU7685"/>
      <c r="AV7685"/>
      <c r="AW7685"/>
      <c r="AX7685"/>
      <c r="AY7685"/>
      <c r="AZ7685"/>
      <c r="BA7685"/>
      <c r="BB7685"/>
      <c r="BC7685"/>
      <c r="BD7685"/>
      <c r="BE7685"/>
      <c r="BF7685"/>
      <c r="BG7685"/>
      <c r="BH7685"/>
      <c r="BI7685"/>
      <c r="BJ7685"/>
      <c r="BK7685"/>
      <c r="BL7685"/>
      <c r="BM7685"/>
      <c r="BN7685"/>
      <c r="BO7685"/>
      <c r="BP7685"/>
      <c r="BQ7685"/>
      <c r="BR7685"/>
      <c r="BS7685"/>
      <c r="BT7685"/>
      <c r="BU7685"/>
      <c r="BV7685"/>
      <c r="BW7685"/>
      <c r="BX7685"/>
      <c r="BY7685"/>
      <c r="BZ7685"/>
      <c r="CA7685"/>
      <c r="CB7685"/>
      <c r="CC7685"/>
      <c r="CD7685"/>
      <c r="CE7685"/>
      <c r="CF7685"/>
      <c r="CG7685"/>
      <c r="CH7685"/>
      <c r="CI7685"/>
      <c r="CJ7685"/>
      <c r="CK7685"/>
      <c r="CL7685"/>
      <c r="CM7685"/>
      <c r="CN7685"/>
      <c r="CO7685"/>
      <c r="CP7685"/>
      <c r="CQ7685"/>
      <c r="CR7685"/>
      <c r="CS7685"/>
      <c r="CT7685"/>
      <c r="CU7685"/>
      <c r="CV7685"/>
    </row>
    <row r="7686" spans="10:100" x14ac:dyDescent="0.25">
      <c r="J7686"/>
      <c r="K7686"/>
      <c r="L7686"/>
      <c r="M7686"/>
      <c r="N7686"/>
      <c r="O7686"/>
      <c r="P7686"/>
      <c r="Q7686"/>
      <c r="R7686"/>
      <c r="S7686"/>
      <c r="T7686"/>
      <c r="U7686"/>
      <c r="V7686"/>
      <c r="W7686"/>
      <c r="X7686"/>
      <c r="Y7686"/>
      <c r="Z7686"/>
      <c r="AA7686"/>
      <c r="AB7686"/>
      <c r="AC7686"/>
      <c r="AD7686"/>
      <c r="AE7686"/>
      <c r="AF7686"/>
      <c r="AG7686"/>
      <c r="AH7686"/>
      <c r="AI7686"/>
      <c r="AJ7686"/>
      <c r="AK7686"/>
      <c r="AL7686"/>
      <c r="AM7686"/>
      <c r="AN7686"/>
      <c r="AO7686"/>
      <c r="AP7686"/>
      <c r="AQ7686"/>
      <c r="AR7686"/>
      <c r="AS7686"/>
      <c r="AT7686"/>
      <c r="AU7686"/>
      <c r="AV7686"/>
      <c r="AW7686"/>
      <c r="AX7686"/>
      <c r="AY7686"/>
      <c r="AZ7686"/>
      <c r="BA7686"/>
      <c r="BB7686"/>
      <c r="BC7686"/>
      <c r="BD7686"/>
      <c r="BE7686"/>
      <c r="BF7686"/>
      <c r="BG7686"/>
      <c r="BH7686"/>
      <c r="BI7686"/>
      <c r="BJ7686"/>
      <c r="BK7686"/>
      <c r="BL7686"/>
      <c r="BM7686"/>
      <c r="BN7686"/>
      <c r="BO7686"/>
      <c r="BP7686"/>
      <c r="BQ7686"/>
      <c r="BR7686"/>
      <c r="BS7686"/>
      <c r="BT7686"/>
      <c r="BU7686"/>
      <c r="BV7686"/>
      <c r="BW7686"/>
      <c r="BX7686"/>
      <c r="BY7686"/>
      <c r="BZ7686"/>
      <c r="CA7686"/>
      <c r="CB7686"/>
      <c r="CC7686"/>
      <c r="CD7686"/>
      <c r="CE7686"/>
      <c r="CF7686"/>
      <c r="CG7686"/>
      <c r="CH7686"/>
      <c r="CI7686"/>
      <c r="CJ7686"/>
      <c r="CK7686"/>
      <c r="CL7686"/>
      <c r="CM7686"/>
      <c r="CN7686"/>
      <c r="CO7686"/>
      <c r="CP7686"/>
      <c r="CQ7686"/>
      <c r="CR7686"/>
      <c r="CS7686"/>
      <c r="CT7686"/>
      <c r="CU7686"/>
      <c r="CV7686"/>
    </row>
    <row r="7687" spans="10:100" x14ac:dyDescent="0.25">
      <c r="J7687"/>
      <c r="K7687"/>
      <c r="L7687"/>
      <c r="M7687"/>
      <c r="N7687"/>
      <c r="O7687"/>
      <c r="P7687"/>
      <c r="Q7687"/>
      <c r="R7687"/>
      <c r="S7687"/>
      <c r="T7687"/>
      <c r="U7687"/>
      <c r="V7687"/>
      <c r="W7687"/>
      <c r="X7687"/>
      <c r="Y7687"/>
      <c r="Z7687"/>
      <c r="AA7687"/>
      <c r="AB7687"/>
      <c r="AC7687"/>
      <c r="AD7687"/>
      <c r="AE7687"/>
      <c r="AF7687"/>
      <c r="AG7687"/>
      <c r="AH7687"/>
      <c r="AI7687"/>
      <c r="AJ7687"/>
      <c r="AK7687"/>
      <c r="AL7687"/>
      <c r="AM7687"/>
      <c r="AN7687"/>
      <c r="AO7687"/>
      <c r="AP7687"/>
      <c r="AQ7687"/>
      <c r="AR7687"/>
      <c r="AS7687"/>
      <c r="AT7687"/>
      <c r="AU7687"/>
      <c r="AV7687"/>
      <c r="AW7687"/>
      <c r="AX7687"/>
      <c r="AY7687"/>
      <c r="AZ7687"/>
      <c r="BA7687"/>
      <c r="BB7687"/>
      <c r="BC7687"/>
      <c r="BD7687"/>
      <c r="BE7687"/>
      <c r="BF7687"/>
      <c r="BG7687"/>
      <c r="BH7687"/>
      <c r="BI7687"/>
      <c r="BJ7687"/>
      <c r="BK7687"/>
      <c r="BL7687"/>
      <c r="BM7687"/>
      <c r="BN7687"/>
      <c r="BO7687"/>
      <c r="BP7687"/>
      <c r="BQ7687"/>
      <c r="BR7687"/>
      <c r="BS7687"/>
      <c r="BT7687"/>
      <c r="BU7687"/>
      <c r="BV7687"/>
      <c r="BW7687"/>
      <c r="BX7687"/>
      <c r="BY7687"/>
      <c r="BZ7687"/>
      <c r="CA7687"/>
      <c r="CB7687"/>
      <c r="CC7687"/>
      <c r="CD7687"/>
      <c r="CE7687"/>
      <c r="CF7687"/>
      <c r="CG7687"/>
      <c r="CH7687"/>
      <c r="CI7687"/>
      <c r="CJ7687"/>
      <c r="CK7687"/>
      <c r="CL7687"/>
      <c r="CM7687"/>
      <c r="CN7687"/>
      <c r="CO7687"/>
      <c r="CP7687"/>
      <c r="CQ7687"/>
      <c r="CR7687"/>
      <c r="CS7687"/>
      <c r="CT7687"/>
      <c r="CU7687"/>
      <c r="CV7687"/>
    </row>
    <row r="7688" spans="10:100" x14ac:dyDescent="0.25">
      <c r="J7688"/>
      <c r="K7688"/>
      <c r="L7688"/>
      <c r="M7688"/>
      <c r="N7688"/>
      <c r="O7688"/>
      <c r="P7688"/>
      <c r="Q7688"/>
      <c r="R7688"/>
      <c r="S7688"/>
      <c r="T7688"/>
      <c r="U7688"/>
      <c r="V7688"/>
      <c r="W7688"/>
      <c r="X7688"/>
      <c r="Y7688"/>
      <c r="Z7688"/>
      <c r="AA7688"/>
      <c r="AB7688"/>
      <c r="AC7688"/>
      <c r="AD7688"/>
      <c r="AE7688"/>
      <c r="AF7688"/>
      <c r="AG7688"/>
      <c r="AH7688"/>
      <c r="AI7688"/>
      <c r="AJ7688"/>
      <c r="AK7688"/>
      <c r="AL7688"/>
      <c r="AM7688"/>
      <c r="AN7688"/>
      <c r="AO7688"/>
      <c r="AP7688"/>
      <c r="AQ7688"/>
      <c r="AR7688"/>
      <c r="AS7688"/>
      <c r="AT7688"/>
      <c r="AU7688"/>
      <c r="AV7688"/>
      <c r="AW7688"/>
      <c r="AX7688"/>
      <c r="AY7688"/>
      <c r="AZ7688"/>
      <c r="BA7688"/>
      <c r="BB7688"/>
      <c r="BC7688"/>
      <c r="BD7688"/>
      <c r="BE7688"/>
      <c r="BF7688"/>
      <c r="BG7688"/>
      <c r="BH7688"/>
      <c r="BI7688"/>
      <c r="BJ7688"/>
      <c r="BK7688"/>
      <c r="BL7688"/>
      <c r="BM7688"/>
      <c r="BN7688"/>
      <c r="BO7688"/>
      <c r="BP7688"/>
      <c r="BQ7688"/>
      <c r="BR7688"/>
      <c r="BS7688"/>
      <c r="BT7688"/>
      <c r="BU7688"/>
      <c r="BV7688"/>
      <c r="BW7688"/>
      <c r="BX7688"/>
      <c r="BY7688"/>
      <c r="BZ7688"/>
      <c r="CA7688"/>
      <c r="CB7688"/>
      <c r="CC7688"/>
      <c r="CD7688"/>
      <c r="CE7688"/>
      <c r="CF7688"/>
      <c r="CG7688"/>
      <c r="CH7688"/>
      <c r="CI7688"/>
      <c r="CJ7688"/>
      <c r="CK7688"/>
      <c r="CL7688"/>
      <c r="CM7688"/>
      <c r="CN7688"/>
      <c r="CO7688"/>
      <c r="CP7688"/>
      <c r="CQ7688"/>
      <c r="CR7688"/>
      <c r="CS7688"/>
      <c r="CT7688"/>
      <c r="CU7688"/>
      <c r="CV7688"/>
    </row>
    <row r="7689" spans="10:100" x14ac:dyDescent="0.25">
      <c r="J7689"/>
      <c r="K7689"/>
      <c r="L7689"/>
      <c r="M7689"/>
      <c r="N7689"/>
      <c r="O7689"/>
      <c r="P7689"/>
      <c r="Q7689"/>
      <c r="R7689"/>
      <c r="S7689"/>
      <c r="T7689"/>
      <c r="U7689"/>
      <c r="V7689"/>
      <c r="W7689"/>
      <c r="X7689"/>
      <c r="Y7689"/>
      <c r="Z7689"/>
      <c r="AA7689"/>
      <c r="AB7689"/>
      <c r="AC7689"/>
      <c r="AD7689"/>
      <c r="AE7689"/>
      <c r="AF7689"/>
      <c r="AG7689"/>
      <c r="AH7689"/>
      <c r="AI7689"/>
      <c r="AJ7689"/>
      <c r="AK7689"/>
      <c r="AL7689"/>
      <c r="AM7689"/>
      <c r="AN7689"/>
      <c r="AO7689"/>
      <c r="AP7689"/>
      <c r="AQ7689"/>
      <c r="AR7689"/>
      <c r="AS7689"/>
      <c r="AT7689"/>
      <c r="AU7689"/>
      <c r="AV7689"/>
      <c r="AW7689"/>
      <c r="AX7689"/>
      <c r="AY7689"/>
      <c r="AZ7689"/>
      <c r="BA7689"/>
      <c r="BB7689"/>
      <c r="BC7689"/>
      <c r="BD7689"/>
      <c r="BE7689"/>
      <c r="BF7689"/>
      <c r="BG7689"/>
      <c r="BH7689"/>
      <c r="BI7689"/>
      <c r="BJ7689"/>
      <c r="BK7689"/>
      <c r="BL7689"/>
      <c r="BM7689"/>
      <c r="BN7689"/>
      <c r="BO7689"/>
      <c r="BP7689"/>
      <c r="BQ7689"/>
      <c r="BR7689"/>
      <c r="BS7689"/>
      <c r="BT7689"/>
      <c r="BU7689"/>
      <c r="BV7689"/>
      <c r="BW7689"/>
      <c r="BX7689"/>
      <c r="BY7689"/>
      <c r="BZ7689"/>
      <c r="CA7689"/>
      <c r="CB7689"/>
      <c r="CC7689"/>
      <c r="CD7689"/>
      <c r="CE7689"/>
      <c r="CF7689"/>
      <c r="CG7689"/>
      <c r="CH7689"/>
      <c r="CI7689"/>
      <c r="CJ7689"/>
      <c r="CK7689"/>
      <c r="CL7689"/>
      <c r="CM7689"/>
      <c r="CN7689"/>
      <c r="CO7689"/>
      <c r="CP7689"/>
      <c r="CQ7689"/>
      <c r="CR7689"/>
      <c r="CS7689"/>
      <c r="CT7689"/>
      <c r="CU7689"/>
      <c r="CV7689"/>
    </row>
    <row r="7690" spans="10:100" x14ac:dyDescent="0.25">
      <c r="J7690"/>
      <c r="K7690"/>
      <c r="L7690"/>
      <c r="M7690"/>
      <c r="N7690"/>
      <c r="O7690"/>
      <c r="P7690"/>
      <c r="Q7690"/>
      <c r="R7690"/>
      <c r="S7690"/>
      <c r="T7690"/>
      <c r="U7690"/>
      <c r="V7690"/>
      <c r="W7690"/>
      <c r="X7690"/>
      <c r="Y7690"/>
      <c r="Z7690"/>
      <c r="AA7690"/>
      <c r="AB7690"/>
      <c r="AC7690"/>
      <c r="AD7690"/>
      <c r="AE7690"/>
      <c r="AF7690"/>
      <c r="AG7690"/>
      <c r="AH7690"/>
      <c r="AI7690"/>
      <c r="AJ7690"/>
      <c r="AK7690"/>
      <c r="AL7690"/>
      <c r="AM7690"/>
      <c r="AN7690"/>
      <c r="AO7690"/>
      <c r="AP7690"/>
      <c r="AQ7690"/>
      <c r="AR7690"/>
      <c r="AS7690"/>
      <c r="AT7690"/>
      <c r="AU7690"/>
      <c r="AV7690"/>
      <c r="AW7690"/>
      <c r="AX7690"/>
      <c r="AY7690"/>
      <c r="AZ7690"/>
      <c r="BA7690"/>
      <c r="BB7690"/>
      <c r="BC7690"/>
      <c r="BD7690"/>
      <c r="BE7690"/>
      <c r="BF7690"/>
      <c r="BG7690"/>
      <c r="BH7690"/>
      <c r="BI7690"/>
      <c r="BJ7690"/>
      <c r="BK7690"/>
      <c r="BL7690"/>
      <c r="BM7690"/>
      <c r="BN7690"/>
      <c r="BO7690"/>
      <c r="BP7690"/>
      <c r="BQ7690"/>
      <c r="BR7690"/>
      <c r="BS7690"/>
      <c r="BT7690"/>
      <c r="BU7690"/>
      <c r="BV7690"/>
      <c r="BW7690"/>
      <c r="BX7690"/>
      <c r="BY7690"/>
      <c r="BZ7690"/>
      <c r="CA7690"/>
      <c r="CB7690"/>
      <c r="CC7690"/>
      <c r="CD7690"/>
      <c r="CE7690"/>
      <c r="CF7690"/>
      <c r="CG7690"/>
      <c r="CH7690"/>
      <c r="CI7690"/>
      <c r="CJ7690"/>
      <c r="CK7690"/>
      <c r="CL7690"/>
      <c r="CM7690"/>
      <c r="CN7690"/>
      <c r="CO7690"/>
      <c r="CP7690"/>
      <c r="CQ7690"/>
      <c r="CR7690"/>
      <c r="CS7690"/>
      <c r="CT7690"/>
      <c r="CU7690"/>
      <c r="CV7690"/>
    </row>
    <row r="7691" spans="10:100" x14ac:dyDescent="0.25">
      <c r="J7691"/>
      <c r="K7691"/>
      <c r="L7691"/>
      <c r="M7691"/>
      <c r="N7691"/>
      <c r="O7691"/>
      <c r="P7691"/>
      <c r="Q7691"/>
      <c r="R7691"/>
      <c r="S7691"/>
      <c r="T7691"/>
      <c r="U7691"/>
      <c r="V7691"/>
      <c r="W7691"/>
      <c r="X7691"/>
      <c r="Y7691"/>
      <c r="Z7691"/>
      <c r="AA7691"/>
      <c r="AB7691"/>
      <c r="AC7691"/>
      <c r="AD7691"/>
      <c r="AE7691"/>
      <c r="AF7691"/>
      <c r="AG7691"/>
      <c r="AH7691"/>
      <c r="AI7691"/>
      <c r="AJ7691"/>
      <c r="AK7691"/>
      <c r="AL7691"/>
      <c r="AM7691"/>
      <c r="AN7691"/>
      <c r="AO7691"/>
      <c r="AP7691"/>
      <c r="AQ7691"/>
      <c r="AR7691"/>
      <c r="AS7691"/>
      <c r="AT7691"/>
      <c r="AU7691"/>
      <c r="AV7691"/>
      <c r="AW7691"/>
      <c r="AX7691"/>
      <c r="AY7691"/>
      <c r="AZ7691"/>
      <c r="BA7691"/>
      <c r="BB7691"/>
      <c r="BC7691"/>
      <c r="BD7691"/>
      <c r="BE7691"/>
      <c r="BF7691"/>
      <c r="BG7691"/>
      <c r="BH7691"/>
      <c r="BI7691"/>
      <c r="BJ7691"/>
      <c r="BK7691"/>
      <c r="BL7691"/>
      <c r="BM7691"/>
      <c r="BN7691"/>
      <c r="BO7691"/>
      <c r="BP7691"/>
      <c r="BQ7691"/>
      <c r="BR7691"/>
      <c r="BS7691"/>
      <c r="BT7691"/>
      <c r="BU7691"/>
      <c r="BV7691"/>
      <c r="BW7691"/>
      <c r="BX7691"/>
      <c r="BY7691"/>
      <c r="BZ7691"/>
      <c r="CA7691"/>
      <c r="CB7691"/>
      <c r="CC7691"/>
      <c r="CD7691"/>
      <c r="CE7691"/>
      <c r="CF7691"/>
      <c r="CG7691"/>
      <c r="CH7691"/>
      <c r="CI7691"/>
      <c r="CJ7691"/>
      <c r="CK7691"/>
      <c r="CL7691"/>
      <c r="CM7691"/>
      <c r="CN7691"/>
      <c r="CO7691"/>
      <c r="CP7691"/>
      <c r="CQ7691"/>
      <c r="CR7691"/>
      <c r="CS7691"/>
      <c r="CT7691"/>
      <c r="CU7691"/>
      <c r="CV7691"/>
    </row>
    <row r="7692" spans="10:100" x14ac:dyDescent="0.25">
      <c r="J7692"/>
      <c r="K7692"/>
      <c r="L7692"/>
      <c r="M7692"/>
      <c r="N7692"/>
      <c r="O7692"/>
      <c r="P7692"/>
      <c r="Q7692"/>
      <c r="R7692"/>
      <c r="S7692"/>
      <c r="T7692"/>
      <c r="U7692"/>
      <c r="V7692"/>
      <c r="W7692"/>
      <c r="X7692"/>
      <c r="Y7692"/>
      <c r="Z7692"/>
      <c r="AA7692"/>
      <c r="AB7692"/>
      <c r="AC7692"/>
      <c r="AD7692"/>
      <c r="AE7692"/>
      <c r="AF7692"/>
      <c r="AG7692"/>
      <c r="AH7692"/>
      <c r="AI7692"/>
      <c r="AJ7692"/>
      <c r="AK7692"/>
      <c r="AL7692"/>
      <c r="AM7692"/>
      <c r="AN7692"/>
      <c r="AO7692"/>
      <c r="AP7692"/>
      <c r="AQ7692"/>
      <c r="AR7692"/>
      <c r="AS7692"/>
      <c r="AT7692"/>
      <c r="AU7692"/>
      <c r="AV7692"/>
      <c r="AW7692"/>
      <c r="AX7692"/>
      <c r="AY7692"/>
      <c r="AZ7692"/>
      <c r="BA7692"/>
      <c r="BB7692"/>
      <c r="BC7692"/>
      <c r="BD7692"/>
      <c r="BE7692"/>
      <c r="BF7692"/>
      <c r="BG7692"/>
      <c r="BH7692"/>
      <c r="BI7692"/>
      <c r="BJ7692"/>
      <c r="BK7692"/>
      <c r="BL7692"/>
      <c r="BM7692"/>
      <c r="BN7692"/>
      <c r="BO7692"/>
      <c r="BP7692"/>
      <c r="BQ7692"/>
      <c r="BR7692"/>
      <c r="BS7692"/>
      <c r="BT7692"/>
      <c r="BU7692"/>
      <c r="BV7692"/>
      <c r="BW7692"/>
      <c r="BX7692"/>
      <c r="BY7692"/>
      <c r="BZ7692"/>
      <c r="CA7692"/>
      <c r="CB7692"/>
      <c r="CC7692"/>
      <c r="CD7692"/>
      <c r="CE7692"/>
      <c r="CF7692"/>
      <c r="CG7692"/>
      <c r="CH7692"/>
      <c r="CI7692"/>
      <c r="CJ7692"/>
      <c r="CK7692"/>
      <c r="CL7692"/>
      <c r="CM7692"/>
      <c r="CN7692"/>
      <c r="CO7692"/>
      <c r="CP7692"/>
      <c r="CQ7692"/>
      <c r="CR7692"/>
      <c r="CS7692"/>
      <c r="CT7692"/>
      <c r="CU7692"/>
      <c r="CV7692"/>
    </row>
    <row r="7693" spans="10:100" x14ac:dyDescent="0.25">
      <c r="J7693"/>
      <c r="K7693"/>
      <c r="L7693"/>
      <c r="M7693"/>
      <c r="N7693"/>
      <c r="O7693"/>
      <c r="P7693"/>
      <c r="Q7693"/>
      <c r="R7693"/>
      <c r="S7693"/>
      <c r="T7693"/>
      <c r="U7693"/>
      <c r="V7693"/>
      <c r="W7693"/>
      <c r="X7693"/>
      <c r="Y7693"/>
      <c r="Z7693"/>
      <c r="AA7693"/>
      <c r="AB7693"/>
      <c r="AC7693"/>
      <c r="AD7693"/>
      <c r="AE7693"/>
      <c r="AF7693"/>
      <c r="AG7693"/>
      <c r="AH7693"/>
      <c r="AI7693"/>
      <c r="AJ7693"/>
      <c r="AK7693"/>
      <c r="AL7693"/>
      <c r="AM7693"/>
      <c r="AN7693"/>
      <c r="AO7693"/>
      <c r="AP7693"/>
      <c r="AQ7693"/>
      <c r="AR7693"/>
      <c r="AS7693"/>
      <c r="AT7693"/>
      <c r="AU7693"/>
      <c r="AV7693"/>
      <c r="AW7693"/>
      <c r="AX7693"/>
      <c r="AY7693"/>
      <c r="AZ7693"/>
      <c r="BA7693"/>
      <c r="BB7693"/>
      <c r="BC7693"/>
      <c r="BD7693"/>
      <c r="BE7693"/>
      <c r="BF7693"/>
      <c r="BG7693"/>
      <c r="BH7693"/>
      <c r="BI7693"/>
      <c r="BJ7693"/>
      <c r="BK7693"/>
      <c r="BL7693"/>
      <c r="BM7693"/>
      <c r="BN7693"/>
      <c r="BO7693"/>
      <c r="BP7693"/>
      <c r="BQ7693"/>
      <c r="BR7693"/>
      <c r="BS7693"/>
      <c r="BT7693"/>
      <c r="BU7693"/>
      <c r="BV7693"/>
      <c r="BW7693"/>
      <c r="BX7693"/>
      <c r="BY7693"/>
      <c r="BZ7693"/>
      <c r="CA7693"/>
      <c r="CB7693"/>
      <c r="CC7693"/>
      <c r="CD7693"/>
      <c r="CE7693"/>
      <c r="CF7693"/>
      <c r="CG7693"/>
      <c r="CH7693"/>
      <c r="CI7693"/>
      <c r="CJ7693"/>
      <c r="CK7693"/>
      <c r="CL7693"/>
      <c r="CM7693"/>
      <c r="CN7693"/>
      <c r="CO7693"/>
      <c r="CP7693"/>
      <c r="CQ7693"/>
      <c r="CR7693"/>
      <c r="CS7693"/>
      <c r="CT7693"/>
      <c r="CU7693"/>
      <c r="CV7693"/>
    </row>
    <row r="7694" spans="10:100" x14ac:dyDescent="0.25">
      <c r="J7694"/>
      <c r="K7694"/>
      <c r="L7694"/>
      <c r="M7694"/>
      <c r="N7694"/>
      <c r="O7694"/>
      <c r="P7694"/>
      <c r="Q7694"/>
      <c r="R7694"/>
      <c r="S7694"/>
      <c r="T7694"/>
      <c r="U7694"/>
      <c r="V7694"/>
      <c r="W7694"/>
      <c r="X7694"/>
      <c r="Y7694"/>
      <c r="Z7694"/>
      <c r="AA7694"/>
      <c r="AB7694"/>
      <c r="AC7694"/>
      <c r="AD7694"/>
      <c r="AE7694"/>
      <c r="AF7694"/>
      <c r="AG7694"/>
      <c r="AH7694"/>
      <c r="AI7694"/>
      <c r="AJ7694"/>
      <c r="AK7694"/>
      <c r="AL7694"/>
      <c r="AM7694"/>
      <c r="AN7694"/>
      <c r="AO7694"/>
      <c r="AP7694"/>
      <c r="AQ7694"/>
      <c r="AR7694"/>
      <c r="AS7694"/>
      <c r="AT7694"/>
      <c r="AU7694"/>
      <c r="AV7694"/>
      <c r="AW7694"/>
      <c r="AX7694"/>
      <c r="AY7694"/>
      <c r="AZ7694"/>
      <c r="BA7694"/>
      <c r="BB7694"/>
      <c r="BC7694"/>
      <c r="BD7694"/>
      <c r="BE7694"/>
      <c r="BF7694"/>
      <c r="BG7694"/>
      <c r="BH7694"/>
      <c r="BI7694"/>
      <c r="BJ7694"/>
      <c r="BK7694"/>
      <c r="BL7694"/>
      <c r="BM7694"/>
      <c r="BN7694"/>
      <c r="BO7694"/>
      <c r="BP7694"/>
      <c r="BQ7694"/>
      <c r="BR7694"/>
      <c r="BS7694"/>
      <c r="BT7694"/>
      <c r="BU7694"/>
      <c r="BV7694"/>
      <c r="BW7694"/>
      <c r="BX7694"/>
      <c r="BY7694"/>
      <c r="BZ7694"/>
      <c r="CA7694"/>
      <c r="CB7694"/>
      <c r="CC7694"/>
      <c r="CD7694"/>
      <c r="CE7694"/>
      <c r="CF7694"/>
      <c r="CG7694"/>
      <c r="CH7694"/>
      <c r="CI7694"/>
      <c r="CJ7694"/>
      <c r="CK7694"/>
      <c r="CL7694"/>
      <c r="CM7694"/>
      <c r="CN7694"/>
      <c r="CO7694"/>
      <c r="CP7694"/>
      <c r="CQ7694"/>
      <c r="CR7694"/>
      <c r="CS7694"/>
      <c r="CT7694"/>
      <c r="CU7694"/>
      <c r="CV7694"/>
    </row>
    <row r="7695" spans="10:100" x14ac:dyDescent="0.25">
      <c r="J7695"/>
      <c r="K7695"/>
      <c r="L7695"/>
      <c r="M7695"/>
      <c r="N7695"/>
      <c r="O7695"/>
      <c r="P7695"/>
      <c r="Q7695"/>
      <c r="R7695"/>
      <c r="S7695"/>
      <c r="T7695"/>
      <c r="U7695"/>
      <c r="V7695"/>
      <c r="W7695"/>
      <c r="X7695"/>
      <c r="Y7695"/>
      <c r="Z7695"/>
      <c r="AA7695"/>
      <c r="AB7695"/>
      <c r="AC7695"/>
      <c r="AD7695"/>
      <c r="AE7695"/>
      <c r="AF7695"/>
      <c r="AG7695"/>
      <c r="AH7695"/>
      <c r="AI7695"/>
      <c r="AJ7695"/>
      <c r="AK7695"/>
      <c r="AL7695"/>
      <c r="AM7695"/>
      <c r="AN7695"/>
      <c r="AO7695"/>
      <c r="AP7695"/>
      <c r="AQ7695"/>
      <c r="AR7695"/>
      <c r="AS7695"/>
      <c r="AT7695"/>
      <c r="AU7695"/>
      <c r="AV7695"/>
      <c r="AW7695"/>
      <c r="AX7695"/>
      <c r="AY7695"/>
      <c r="AZ7695"/>
      <c r="BA7695"/>
      <c r="BB7695"/>
      <c r="BC7695"/>
      <c r="BD7695"/>
      <c r="BE7695"/>
      <c r="BF7695"/>
      <c r="BG7695"/>
      <c r="BH7695"/>
      <c r="BI7695"/>
      <c r="BJ7695"/>
      <c r="BK7695"/>
      <c r="BL7695"/>
      <c r="BM7695"/>
      <c r="BN7695"/>
      <c r="BO7695"/>
      <c r="BP7695"/>
      <c r="BQ7695"/>
      <c r="BR7695"/>
      <c r="BS7695"/>
      <c r="BT7695"/>
      <c r="BU7695"/>
      <c r="BV7695"/>
      <c r="BW7695"/>
      <c r="BX7695"/>
      <c r="BY7695"/>
      <c r="BZ7695"/>
      <c r="CA7695"/>
      <c r="CB7695"/>
      <c r="CC7695"/>
      <c r="CD7695"/>
      <c r="CE7695"/>
      <c r="CF7695"/>
      <c r="CG7695"/>
      <c r="CH7695"/>
      <c r="CI7695"/>
      <c r="CJ7695"/>
      <c r="CK7695"/>
      <c r="CL7695"/>
      <c r="CM7695"/>
      <c r="CN7695"/>
      <c r="CO7695"/>
      <c r="CP7695"/>
      <c r="CQ7695"/>
      <c r="CR7695"/>
      <c r="CS7695"/>
      <c r="CT7695"/>
      <c r="CU7695"/>
      <c r="CV7695"/>
    </row>
    <row r="7696" spans="10:100" x14ac:dyDescent="0.25">
      <c r="J7696"/>
      <c r="K7696"/>
      <c r="L7696"/>
      <c r="M7696"/>
      <c r="N7696"/>
      <c r="O7696"/>
      <c r="P7696"/>
      <c r="Q7696"/>
      <c r="R7696"/>
      <c r="S7696"/>
      <c r="T7696"/>
      <c r="U7696"/>
      <c r="V7696"/>
      <c r="W7696"/>
      <c r="X7696"/>
      <c r="Y7696"/>
      <c r="Z7696"/>
      <c r="AA7696"/>
      <c r="AB7696"/>
      <c r="AC7696"/>
      <c r="AD7696"/>
      <c r="AE7696"/>
      <c r="AF7696"/>
      <c r="AG7696"/>
      <c r="AH7696"/>
      <c r="AI7696"/>
      <c r="AJ7696"/>
      <c r="AK7696"/>
      <c r="AL7696"/>
      <c r="AM7696"/>
      <c r="AN7696"/>
      <c r="AO7696"/>
      <c r="AP7696"/>
      <c r="AQ7696"/>
      <c r="AR7696"/>
      <c r="AS7696"/>
      <c r="AT7696"/>
      <c r="AU7696"/>
      <c r="AV7696"/>
      <c r="AW7696"/>
      <c r="AX7696"/>
      <c r="AY7696"/>
      <c r="AZ7696"/>
      <c r="BA7696"/>
      <c r="BB7696"/>
      <c r="BC7696"/>
      <c r="BD7696"/>
      <c r="BE7696"/>
      <c r="BF7696"/>
      <c r="BG7696"/>
      <c r="BH7696"/>
      <c r="BI7696"/>
      <c r="BJ7696"/>
      <c r="BK7696"/>
      <c r="BL7696"/>
      <c r="BM7696"/>
      <c r="BN7696"/>
      <c r="BO7696"/>
      <c r="BP7696"/>
      <c r="BQ7696"/>
      <c r="BR7696"/>
      <c r="BS7696"/>
      <c r="BT7696"/>
      <c r="BU7696"/>
      <c r="BV7696"/>
      <c r="BW7696"/>
      <c r="BX7696"/>
      <c r="BY7696"/>
      <c r="BZ7696"/>
      <c r="CA7696"/>
      <c r="CB7696"/>
      <c r="CC7696"/>
      <c r="CD7696"/>
      <c r="CE7696"/>
      <c r="CF7696"/>
      <c r="CG7696"/>
      <c r="CH7696"/>
      <c r="CI7696"/>
      <c r="CJ7696"/>
      <c r="CK7696"/>
      <c r="CL7696"/>
      <c r="CM7696"/>
      <c r="CN7696"/>
      <c r="CO7696"/>
      <c r="CP7696"/>
      <c r="CQ7696"/>
      <c r="CR7696"/>
      <c r="CS7696"/>
      <c r="CT7696"/>
      <c r="CU7696"/>
      <c r="CV7696"/>
    </row>
    <row r="7697" spans="10:100" x14ac:dyDescent="0.25">
      <c r="J7697"/>
      <c r="K7697"/>
      <c r="L7697"/>
      <c r="M7697"/>
      <c r="N7697"/>
      <c r="O7697"/>
      <c r="P7697"/>
      <c r="Q7697"/>
      <c r="R7697"/>
      <c r="S7697"/>
      <c r="T7697"/>
      <c r="U7697"/>
      <c r="V7697"/>
      <c r="W7697"/>
      <c r="X7697"/>
      <c r="Y7697"/>
      <c r="Z7697"/>
      <c r="AA7697"/>
      <c r="AB7697"/>
      <c r="AC7697"/>
      <c r="AD7697"/>
      <c r="AE7697"/>
      <c r="AF7697"/>
      <c r="AG7697"/>
      <c r="AH7697"/>
      <c r="AI7697"/>
      <c r="AJ7697"/>
      <c r="AK7697"/>
      <c r="AL7697"/>
      <c r="AM7697"/>
      <c r="AN7697"/>
      <c r="AO7697"/>
      <c r="AP7697"/>
      <c r="AQ7697"/>
      <c r="AR7697"/>
      <c r="AS7697"/>
      <c r="AT7697"/>
      <c r="AU7697"/>
      <c r="AV7697"/>
      <c r="AW7697"/>
      <c r="AX7697"/>
      <c r="AY7697"/>
      <c r="AZ7697"/>
      <c r="BA7697"/>
      <c r="BB7697"/>
      <c r="BC7697"/>
      <c r="BD7697"/>
      <c r="BE7697"/>
      <c r="BF7697"/>
      <c r="BG7697"/>
      <c r="BH7697"/>
      <c r="BI7697"/>
      <c r="BJ7697"/>
      <c r="BK7697"/>
      <c r="BL7697"/>
      <c r="BM7697"/>
      <c r="BN7697"/>
      <c r="BO7697"/>
      <c r="BP7697"/>
      <c r="BQ7697"/>
      <c r="BR7697"/>
      <c r="BS7697"/>
      <c r="BT7697"/>
      <c r="BU7697"/>
      <c r="BV7697"/>
      <c r="BW7697"/>
      <c r="BX7697"/>
      <c r="BY7697"/>
      <c r="BZ7697"/>
      <c r="CA7697"/>
      <c r="CB7697"/>
      <c r="CC7697"/>
      <c r="CD7697"/>
      <c r="CE7697"/>
      <c r="CF7697"/>
      <c r="CG7697"/>
      <c r="CH7697"/>
      <c r="CI7697"/>
      <c r="CJ7697"/>
      <c r="CK7697"/>
      <c r="CL7697"/>
      <c r="CM7697"/>
      <c r="CN7697"/>
      <c r="CO7697"/>
      <c r="CP7697"/>
      <c r="CQ7697"/>
      <c r="CR7697"/>
      <c r="CS7697"/>
      <c r="CT7697"/>
      <c r="CU7697"/>
      <c r="CV7697"/>
    </row>
    <row r="7698" spans="10:100" x14ac:dyDescent="0.25">
      <c r="J7698"/>
      <c r="K7698"/>
      <c r="L7698"/>
      <c r="M7698"/>
      <c r="N7698"/>
      <c r="O7698"/>
      <c r="P7698"/>
      <c r="Q7698"/>
      <c r="R7698"/>
      <c r="S7698"/>
      <c r="T7698"/>
      <c r="U7698"/>
      <c r="V7698"/>
      <c r="W7698"/>
      <c r="X7698"/>
      <c r="Y7698"/>
      <c r="Z7698"/>
      <c r="AA7698"/>
      <c r="AB7698"/>
      <c r="AC7698"/>
      <c r="AD7698"/>
      <c r="AE7698"/>
      <c r="AF7698"/>
      <c r="AG7698"/>
      <c r="AH7698"/>
      <c r="AI7698"/>
      <c r="AJ7698"/>
      <c r="AK7698"/>
      <c r="AL7698"/>
      <c r="AM7698"/>
      <c r="AN7698"/>
      <c r="AO7698"/>
      <c r="AP7698"/>
      <c r="AQ7698"/>
      <c r="AR7698"/>
      <c r="AS7698"/>
      <c r="AT7698"/>
      <c r="AU7698"/>
      <c r="AV7698"/>
      <c r="AW7698"/>
      <c r="AX7698"/>
      <c r="AY7698"/>
      <c r="AZ7698"/>
      <c r="BA7698"/>
      <c r="BB7698"/>
      <c r="BC7698"/>
      <c r="BD7698"/>
      <c r="BE7698"/>
      <c r="BF7698"/>
      <c r="BG7698"/>
      <c r="BH7698"/>
      <c r="BI7698"/>
      <c r="BJ7698"/>
      <c r="BK7698"/>
      <c r="BL7698"/>
      <c r="BM7698"/>
      <c r="BN7698"/>
      <c r="BO7698"/>
      <c r="BP7698"/>
      <c r="BQ7698"/>
      <c r="BR7698"/>
      <c r="BS7698"/>
      <c r="BT7698"/>
      <c r="BU7698"/>
      <c r="BV7698"/>
      <c r="BW7698"/>
      <c r="BX7698"/>
      <c r="BY7698"/>
      <c r="BZ7698"/>
      <c r="CA7698"/>
      <c r="CB7698"/>
      <c r="CC7698"/>
      <c r="CD7698"/>
      <c r="CE7698"/>
      <c r="CF7698"/>
      <c r="CG7698"/>
      <c r="CH7698"/>
      <c r="CI7698"/>
      <c r="CJ7698"/>
      <c r="CK7698"/>
      <c r="CL7698"/>
      <c r="CM7698"/>
      <c r="CN7698"/>
      <c r="CO7698"/>
      <c r="CP7698"/>
      <c r="CQ7698"/>
      <c r="CR7698"/>
      <c r="CS7698"/>
      <c r="CT7698"/>
      <c r="CU7698"/>
      <c r="CV7698"/>
    </row>
    <row r="7699" spans="10:100" x14ac:dyDescent="0.25">
      <c r="J7699"/>
      <c r="K7699"/>
      <c r="L7699"/>
      <c r="M7699"/>
      <c r="N7699"/>
      <c r="O7699"/>
      <c r="P7699"/>
      <c r="Q7699"/>
      <c r="R7699"/>
      <c r="S7699"/>
      <c r="T7699"/>
      <c r="U7699"/>
      <c r="V7699"/>
      <c r="W7699"/>
      <c r="X7699"/>
      <c r="Y7699"/>
      <c r="Z7699"/>
      <c r="AA7699"/>
      <c r="AB7699"/>
      <c r="AC7699"/>
      <c r="AD7699"/>
      <c r="AE7699"/>
      <c r="AF7699"/>
      <c r="AG7699"/>
      <c r="AH7699"/>
      <c r="AI7699"/>
      <c r="AJ7699"/>
      <c r="AK7699"/>
      <c r="AL7699"/>
      <c r="AM7699"/>
      <c r="AN7699"/>
      <c r="AO7699"/>
      <c r="AP7699"/>
      <c r="AQ7699"/>
      <c r="AR7699"/>
      <c r="AS7699"/>
      <c r="AT7699"/>
      <c r="AU7699"/>
      <c r="AV7699"/>
      <c r="AW7699"/>
      <c r="AX7699"/>
      <c r="AY7699"/>
      <c r="AZ7699"/>
      <c r="BA7699"/>
      <c r="BB7699"/>
      <c r="BC7699"/>
      <c r="BD7699"/>
      <c r="BE7699"/>
      <c r="BF7699"/>
      <c r="BG7699"/>
      <c r="BH7699"/>
      <c r="BI7699"/>
      <c r="BJ7699"/>
      <c r="BK7699"/>
      <c r="BL7699"/>
      <c r="BM7699"/>
      <c r="BN7699"/>
      <c r="BO7699"/>
      <c r="BP7699"/>
      <c r="BQ7699"/>
      <c r="BR7699"/>
      <c r="BS7699"/>
      <c r="BT7699"/>
      <c r="BU7699"/>
      <c r="BV7699"/>
      <c r="BW7699"/>
      <c r="BX7699"/>
      <c r="BY7699"/>
      <c r="BZ7699"/>
      <c r="CA7699"/>
      <c r="CB7699"/>
      <c r="CC7699"/>
      <c r="CD7699"/>
      <c r="CE7699"/>
      <c r="CF7699"/>
      <c r="CG7699"/>
      <c r="CH7699"/>
      <c r="CI7699"/>
      <c r="CJ7699"/>
      <c r="CK7699"/>
      <c r="CL7699"/>
      <c r="CM7699"/>
      <c r="CN7699"/>
      <c r="CO7699"/>
      <c r="CP7699"/>
      <c r="CQ7699"/>
      <c r="CR7699"/>
      <c r="CS7699"/>
      <c r="CT7699"/>
      <c r="CU7699"/>
      <c r="CV7699"/>
    </row>
    <row r="7700" spans="10:100" x14ac:dyDescent="0.25">
      <c r="J7700"/>
      <c r="K7700"/>
      <c r="L7700"/>
      <c r="M7700"/>
      <c r="N7700"/>
      <c r="O7700"/>
      <c r="P7700"/>
      <c r="Q7700"/>
      <c r="R7700"/>
      <c r="S7700"/>
      <c r="T7700"/>
      <c r="U7700"/>
      <c r="V7700"/>
      <c r="W7700"/>
      <c r="X7700"/>
      <c r="Y7700"/>
      <c r="Z7700"/>
      <c r="AA7700"/>
      <c r="AB7700"/>
      <c r="AC7700"/>
      <c r="AD7700"/>
      <c r="AE7700"/>
      <c r="AF7700"/>
      <c r="AG7700"/>
      <c r="AH7700"/>
      <c r="AI7700"/>
      <c r="AJ7700"/>
      <c r="AK7700"/>
      <c r="AL7700"/>
      <c r="AM7700"/>
      <c r="AN7700"/>
      <c r="AO7700"/>
      <c r="AP7700"/>
      <c r="AQ7700"/>
      <c r="AR7700"/>
      <c r="AS7700"/>
      <c r="AT7700"/>
      <c r="AU7700"/>
      <c r="AV7700"/>
      <c r="AW7700"/>
      <c r="AX7700"/>
      <c r="AY7700"/>
      <c r="AZ7700"/>
      <c r="BA7700"/>
      <c r="BB7700"/>
      <c r="BC7700"/>
      <c r="BD7700"/>
      <c r="BE7700"/>
      <c r="BF7700"/>
      <c r="BG7700"/>
      <c r="BH7700"/>
      <c r="BI7700"/>
      <c r="BJ7700"/>
      <c r="BK7700"/>
      <c r="BL7700"/>
      <c r="BM7700"/>
      <c r="BN7700"/>
      <c r="BO7700"/>
      <c r="BP7700"/>
      <c r="BQ7700"/>
      <c r="BR7700"/>
      <c r="BS7700"/>
      <c r="BT7700"/>
      <c r="BU7700"/>
      <c r="BV7700"/>
      <c r="BW7700"/>
      <c r="BX7700"/>
      <c r="BY7700"/>
      <c r="BZ7700"/>
      <c r="CA7700"/>
      <c r="CB7700"/>
      <c r="CC7700"/>
      <c r="CD7700"/>
      <c r="CE7700"/>
      <c r="CF7700"/>
      <c r="CG7700"/>
      <c r="CH7700"/>
      <c r="CI7700"/>
      <c r="CJ7700"/>
      <c r="CK7700"/>
      <c r="CL7700"/>
      <c r="CM7700"/>
      <c r="CN7700"/>
      <c r="CO7700"/>
      <c r="CP7700"/>
      <c r="CQ7700"/>
      <c r="CR7700"/>
      <c r="CS7700"/>
      <c r="CT7700"/>
      <c r="CU7700"/>
      <c r="CV7700"/>
    </row>
    <row r="7701" spans="10:100" x14ac:dyDescent="0.25">
      <c r="J7701"/>
      <c r="K7701"/>
      <c r="L7701"/>
      <c r="M7701"/>
      <c r="N7701"/>
      <c r="O7701"/>
      <c r="P7701"/>
      <c r="Q7701"/>
      <c r="R7701"/>
      <c r="S7701"/>
      <c r="T7701"/>
      <c r="U7701"/>
      <c r="V7701"/>
      <c r="W7701"/>
      <c r="X7701"/>
      <c r="Y7701"/>
      <c r="Z7701"/>
      <c r="AA7701"/>
      <c r="AB7701"/>
      <c r="AC7701"/>
      <c r="AD7701"/>
      <c r="AE7701"/>
      <c r="AF7701"/>
      <c r="AG7701"/>
      <c r="AH7701"/>
      <c r="AI7701"/>
      <c r="AJ7701"/>
      <c r="AK7701"/>
      <c r="AL7701"/>
      <c r="AM7701"/>
      <c r="AN7701"/>
      <c r="AO7701"/>
      <c r="AP7701"/>
      <c r="AQ7701"/>
      <c r="AR7701"/>
      <c r="AS7701"/>
      <c r="AT7701"/>
      <c r="AU7701"/>
      <c r="AV7701"/>
      <c r="AW7701"/>
      <c r="AX7701"/>
      <c r="AY7701"/>
      <c r="AZ7701"/>
      <c r="BA7701"/>
      <c r="BB7701"/>
      <c r="BC7701"/>
      <c r="BD7701"/>
      <c r="BE7701"/>
      <c r="BF7701"/>
      <c r="BG7701"/>
      <c r="BH7701"/>
      <c r="BI7701"/>
      <c r="BJ7701"/>
      <c r="BK7701"/>
      <c r="BL7701"/>
      <c r="BM7701"/>
      <c r="BN7701"/>
      <c r="BO7701"/>
      <c r="BP7701"/>
      <c r="BQ7701"/>
      <c r="BR7701"/>
      <c r="BS7701"/>
      <c r="BT7701"/>
      <c r="BU7701"/>
      <c r="BV7701"/>
      <c r="BW7701"/>
      <c r="BX7701"/>
      <c r="BY7701"/>
      <c r="BZ7701"/>
      <c r="CA7701"/>
      <c r="CB7701"/>
      <c r="CC7701"/>
      <c r="CD7701"/>
      <c r="CE7701"/>
      <c r="CF7701"/>
      <c r="CG7701"/>
      <c r="CH7701"/>
      <c r="CI7701"/>
      <c r="CJ7701"/>
      <c r="CK7701"/>
      <c r="CL7701"/>
      <c r="CM7701"/>
      <c r="CN7701"/>
      <c r="CO7701"/>
      <c r="CP7701"/>
      <c r="CQ7701"/>
      <c r="CR7701"/>
      <c r="CS7701"/>
      <c r="CT7701"/>
      <c r="CU7701"/>
      <c r="CV7701"/>
    </row>
    <row r="7702" spans="10:100" x14ac:dyDescent="0.25">
      <c r="J7702"/>
      <c r="K7702"/>
      <c r="L7702"/>
      <c r="M7702"/>
      <c r="N7702"/>
      <c r="O7702"/>
      <c r="P7702"/>
      <c r="Q7702"/>
      <c r="R7702"/>
      <c r="S7702"/>
      <c r="T7702"/>
      <c r="U7702"/>
      <c r="V7702"/>
      <c r="W7702"/>
      <c r="X7702"/>
      <c r="Y7702"/>
      <c r="Z7702"/>
      <c r="AA7702"/>
      <c r="AB7702"/>
      <c r="AC7702"/>
      <c r="AD7702"/>
      <c r="AE7702"/>
      <c r="AF7702"/>
      <c r="AG7702"/>
      <c r="AH7702"/>
      <c r="AI7702"/>
      <c r="AJ7702"/>
      <c r="AK7702"/>
      <c r="AL7702"/>
      <c r="AM7702"/>
      <c r="AN7702"/>
      <c r="AO7702"/>
      <c r="AP7702"/>
      <c r="AQ7702"/>
      <c r="AR7702"/>
      <c r="AS7702"/>
      <c r="AT7702"/>
      <c r="AU7702"/>
      <c r="AV7702"/>
      <c r="AW7702"/>
      <c r="AX7702"/>
      <c r="AY7702"/>
      <c r="AZ7702"/>
      <c r="BA7702"/>
      <c r="BB7702"/>
      <c r="BC7702"/>
      <c r="BD7702"/>
      <c r="BE7702"/>
      <c r="BF7702"/>
      <c r="BG7702"/>
      <c r="BH7702"/>
      <c r="BI7702"/>
      <c r="BJ7702"/>
      <c r="BK7702"/>
      <c r="BL7702"/>
      <c r="BM7702"/>
      <c r="BN7702"/>
      <c r="BO7702"/>
      <c r="BP7702"/>
      <c r="BQ7702"/>
      <c r="BR7702"/>
      <c r="BS7702"/>
      <c r="BT7702"/>
      <c r="BU7702"/>
      <c r="BV7702"/>
      <c r="BW7702"/>
      <c r="BX7702"/>
      <c r="BY7702"/>
      <c r="BZ7702"/>
      <c r="CA7702"/>
      <c r="CB7702"/>
      <c r="CC7702"/>
      <c r="CD7702"/>
      <c r="CE7702"/>
      <c r="CF7702"/>
      <c r="CG7702"/>
      <c r="CH7702"/>
      <c r="CI7702"/>
      <c r="CJ7702"/>
      <c r="CK7702"/>
      <c r="CL7702"/>
      <c r="CM7702"/>
      <c r="CN7702"/>
      <c r="CO7702"/>
      <c r="CP7702"/>
      <c r="CQ7702"/>
      <c r="CR7702"/>
      <c r="CS7702"/>
      <c r="CT7702"/>
      <c r="CU7702"/>
      <c r="CV7702"/>
    </row>
    <row r="7703" spans="10:100" x14ac:dyDescent="0.25">
      <c r="J7703"/>
      <c r="K7703"/>
      <c r="L7703"/>
      <c r="M7703"/>
      <c r="N7703"/>
      <c r="O7703"/>
      <c r="P7703"/>
      <c r="Q7703"/>
      <c r="R7703"/>
      <c r="S7703"/>
      <c r="T7703"/>
      <c r="U7703"/>
      <c r="V7703"/>
      <c r="W7703"/>
      <c r="X7703"/>
      <c r="Y7703"/>
      <c r="Z7703"/>
      <c r="AA7703"/>
      <c r="AB7703"/>
      <c r="AC7703"/>
      <c r="AD7703"/>
      <c r="AE7703"/>
      <c r="AF7703"/>
      <c r="AG7703"/>
      <c r="AH7703"/>
      <c r="AI7703"/>
      <c r="AJ7703"/>
      <c r="AK7703"/>
      <c r="AL7703"/>
      <c r="AM7703"/>
      <c r="AN7703"/>
      <c r="AO7703"/>
      <c r="AP7703"/>
      <c r="AQ7703"/>
      <c r="AR7703"/>
      <c r="AS7703"/>
      <c r="AT7703"/>
      <c r="AU7703"/>
      <c r="AV7703"/>
      <c r="AW7703"/>
      <c r="AX7703"/>
      <c r="AY7703"/>
      <c r="AZ7703"/>
      <c r="BA7703"/>
      <c r="BB7703"/>
      <c r="BC7703"/>
      <c r="BD7703"/>
      <c r="BE7703"/>
      <c r="BF7703"/>
      <c r="BG7703"/>
      <c r="BH7703"/>
      <c r="BI7703"/>
      <c r="BJ7703"/>
      <c r="BK7703"/>
      <c r="BL7703"/>
      <c r="BM7703"/>
      <c r="BN7703"/>
      <c r="BO7703"/>
      <c r="BP7703"/>
      <c r="BQ7703"/>
      <c r="BR7703"/>
      <c r="BS7703"/>
      <c r="BT7703"/>
      <c r="BU7703"/>
      <c r="BV7703"/>
      <c r="BW7703"/>
      <c r="BX7703"/>
      <c r="BY7703"/>
      <c r="BZ7703"/>
      <c r="CA7703"/>
      <c r="CB7703"/>
      <c r="CC7703"/>
      <c r="CD7703"/>
      <c r="CE7703"/>
      <c r="CF7703"/>
      <c r="CG7703"/>
      <c r="CH7703"/>
      <c r="CI7703"/>
      <c r="CJ7703"/>
      <c r="CK7703"/>
      <c r="CL7703"/>
      <c r="CM7703"/>
      <c r="CN7703"/>
      <c r="CO7703"/>
      <c r="CP7703"/>
      <c r="CQ7703"/>
      <c r="CR7703"/>
      <c r="CS7703"/>
      <c r="CT7703"/>
      <c r="CU7703"/>
      <c r="CV7703"/>
    </row>
    <row r="7704" spans="10:100" x14ac:dyDescent="0.25">
      <c r="J7704"/>
      <c r="K7704"/>
      <c r="L7704"/>
      <c r="M7704"/>
      <c r="N7704"/>
      <c r="O7704"/>
      <c r="P7704"/>
      <c r="Q7704"/>
      <c r="R7704"/>
      <c r="S7704"/>
      <c r="T7704"/>
      <c r="U7704"/>
      <c r="V7704"/>
      <c r="W7704"/>
      <c r="X7704"/>
      <c r="Y7704"/>
      <c r="Z7704"/>
      <c r="AA7704"/>
      <c r="AB7704"/>
      <c r="AC7704"/>
      <c r="AD7704"/>
      <c r="AE7704"/>
      <c r="AF7704"/>
      <c r="AG7704"/>
      <c r="AH7704"/>
      <c r="AI7704"/>
      <c r="AJ7704"/>
      <c r="AK7704"/>
      <c r="AL7704"/>
      <c r="AM7704"/>
      <c r="AN7704"/>
      <c r="AO7704"/>
      <c r="AP7704"/>
      <c r="AQ7704"/>
      <c r="AR7704"/>
      <c r="AS7704"/>
      <c r="AT7704"/>
      <c r="AU7704"/>
      <c r="AV7704"/>
      <c r="AW7704"/>
      <c r="AX7704"/>
      <c r="AY7704"/>
      <c r="AZ7704"/>
      <c r="BA7704"/>
      <c r="BB7704"/>
      <c r="BC7704"/>
      <c r="BD7704"/>
      <c r="BE7704"/>
      <c r="BF7704"/>
      <c r="BG7704"/>
      <c r="BH7704"/>
      <c r="BI7704"/>
      <c r="BJ7704"/>
      <c r="BK7704"/>
      <c r="BL7704"/>
      <c r="BM7704"/>
      <c r="BN7704"/>
      <c r="BO7704"/>
      <c r="BP7704"/>
      <c r="BQ7704"/>
      <c r="BR7704"/>
      <c r="BS7704"/>
      <c r="BT7704"/>
      <c r="BU7704"/>
      <c r="BV7704"/>
      <c r="BW7704"/>
      <c r="BX7704"/>
      <c r="BY7704"/>
      <c r="BZ7704"/>
      <c r="CA7704"/>
      <c r="CB7704"/>
      <c r="CC7704"/>
      <c r="CD7704"/>
      <c r="CE7704"/>
      <c r="CF7704"/>
      <c r="CG7704"/>
      <c r="CH7704"/>
      <c r="CI7704"/>
      <c r="CJ7704"/>
      <c r="CK7704"/>
      <c r="CL7704"/>
      <c r="CM7704"/>
      <c r="CN7704"/>
      <c r="CO7704"/>
      <c r="CP7704"/>
      <c r="CQ7704"/>
      <c r="CR7704"/>
      <c r="CS7704"/>
      <c r="CT7704"/>
      <c r="CU7704"/>
      <c r="CV7704"/>
    </row>
    <row r="7705" spans="10:100" x14ac:dyDescent="0.25">
      <c r="J7705"/>
      <c r="K7705"/>
      <c r="L7705"/>
      <c r="M7705"/>
      <c r="N7705"/>
      <c r="O7705"/>
      <c r="P7705"/>
      <c r="Q7705"/>
      <c r="R7705"/>
      <c r="S7705"/>
      <c r="T7705"/>
      <c r="U7705"/>
      <c r="V7705"/>
      <c r="W7705"/>
      <c r="X7705"/>
      <c r="Y7705"/>
      <c r="Z7705"/>
      <c r="AA7705"/>
      <c r="AB7705"/>
      <c r="AC7705"/>
      <c r="AD7705"/>
      <c r="AE7705"/>
      <c r="AF7705"/>
      <c r="AG7705"/>
      <c r="AH7705"/>
      <c r="AI7705"/>
      <c r="AJ7705"/>
      <c r="AK7705"/>
      <c r="AL7705"/>
      <c r="AM7705"/>
      <c r="AN7705"/>
      <c r="AO7705"/>
      <c r="AP7705"/>
      <c r="AQ7705"/>
      <c r="AR7705"/>
      <c r="AS7705"/>
      <c r="AT7705"/>
      <c r="AU7705"/>
      <c r="AV7705"/>
      <c r="AW7705"/>
      <c r="AX7705"/>
      <c r="AY7705"/>
      <c r="AZ7705"/>
      <c r="BA7705"/>
      <c r="BB7705"/>
      <c r="BC7705"/>
      <c r="BD7705"/>
      <c r="BE7705"/>
      <c r="BF7705"/>
      <c r="BG7705"/>
      <c r="BH7705"/>
      <c r="BI7705"/>
      <c r="BJ7705"/>
      <c r="BK7705"/>
      <c r="BL7705"/>
      <c r="BM7705"/>
      <c r="BN7705"/>
      <c r="BO7705"/>
      <c r="BP7705"/>
      <c r="BQ7705"/>
      <c r="BR7705"/>
      <c r="BS7705"/>
      <c r="BT7705"/>
      <c r="BU7705"/>
      <c r="BV7705"/>
      <c r="BW7705"/>
      <c r="BX7705"/>
      <c r="BY7705"/>
      <c r="BZ7705"/>
      <c r="CA7705"/>
      <c r="CB7705"/>
      <c r="CC7705"/>
      <c r="CD7705"/>
      <c r="CE7705"/>
      <c r="CF7705"/>
      <c r="CG7705"/>
      <c r="CH7705"/>
      <c r="CI7705"/>
      <c r="CJ7705"/>
      <c r="CK7705"/>
      <c r="CL7705"/>
      <c r="CM7705"/>
      <c r="CN7705"/>
      <c r="CO7705"/>
      <c r="CP7705"/>
      <c r="CQ7705"/>
      <c r="CR7705"/>
      <c r="CS7705"/>
      <c r="CT7705"/>
      <c r="CU7705"/>
      <c r="CV7705"/>
    </row>
    <row r="7706" spans="10:100" x14ac:dyDescent="0.25">
      <c r="J7706"/>
      <c r="K7706"/>
      <c r="L7706"/>
      <c r="M7706"/>
      <c r="N7706"/>
      <c r="O7706"/>
      <c r="P7706"/>
      <c r="Q7706"/>
      <c r="R7706"/>
      <c r="S7706"/>
      <c r="T7706"/>
      <c r="U7706"/>
      <c r="V7706"/>
      <c r="W7706"/>
      <c r="X7706"/>
      <c r="Y7706"/>
      <c r="Z7706"/>
      <c r="AA7706"/>
      <c r="AB7706"/>
      <c r="AC7706"/>
      <c r="AD7706"/>
      <c r="AE7706"/>
      <c r="AF7706"/>
      <c r="AG7706"/>
      <c r="AH7706"/>
      <c r="AI7706"/>
      <c r="AJ7706"/>
      <c r="AK7706"/>
      <c r="AL7706"/>
      <c r="AM7706"/>
      <c r="AN7706"/>
      <c r="AO7706"/>
      <c r="AP7706"/>
      <c r="AQ7706"/>
      <c r="AR7706"/>
      <c r="AS7706"/>
      <c r="AT7706"/>
      <c r="AU7706"/>
      <c r="AV7706"/>
      <c r="AW7706"/>
      <c r="AX7706"/>
      <c r="AY7706"/>
      <c r="AZ7706"/>
      <c r="BA7706"/>
      <c r="BB7706"/>
      <c r="BC7706"/>
      <c r="BD7706"/>
      <c r="BE7706"/>
      <c r="BF7706"/>
      <c r="BG7706"/>
      <c r="BH7706"/>
      <c r="BI7706"/>
      <c r="BJ7706"/>
      <c r="BK7706"/>
      <c r="BL7706"/>
      <c r="BM7706"/>
      <c r="BN7706"/>
      <c r="BO7706"/>
      <c r="BP7706"/>
      <c r="BQ7706"/>
      <c r="BR7706"/>
      <c r="BS7706"/>
      <c r="BT7706"/>
      <c r="BU7706"/>
      <c r="BV7706"/>
      <c r="BW7706"/>
      <c r="BX7706"/>
      <c r="BY7706"/>
      <c r="BZ7706"/>
      <c r="CA7706"/>
      <c r="CB7706"/>
      <c r="CC7706"/>
      <c r="CD7706"/>
      <c r="CE7706"/>
      <c r="CF7706"/>
      <c r="CG7706"/>
      <c r="CH7706"/>
      <c r="CI7706"/>
      <c r="CJ7706"/>
      <c r="CK7706"/>
      <c r="CL7706"/>
      <c r="CM7706"/>
      <c r="CN7706"/>
      <c r="CO7706"/>
      <c r="CP7706"/>
      <c r="CQ7706"/>
      <c r="CR7706"/>
      <c r="CS7706"/>
      <c r="CT7706"/>
      <c r="CU7706"/>
      <c r="CV7706"/>
    </row>
    <row r="7707" spans="10:100" x14ac:dyDescent="0.25">
      <c r="J7707"/>
      <c r="K7707"/>
      <c r="L7707"/>
      <c r="M7707"/>
      <c r="N7707"/>
      <c r="O7707"/>
      <c r="P7707"/>
      <c r="Q7707"/>
      <c r="R7707"/>
      <c r="S7707"/>
      <c r="T7707"/>
      <c r="U7707"/>
      <c r="V7707"/>
      <c r="W7707"/>
      <c r="X7707"/>
      <c r="Y7707"/>
      <c r="Z7707"/>
      <c r="AA7707"/>
      <c r="AB7707"/>
      <c r="AC7707"/>
      <c r="AD7707"/>
      <c r="AE7707"/>
      <c r="AF7707"/>
      <c r="AG7707"/>
      <c r="AH7707"/>
      <c r="AI7707"/>
      <c r="AJ7707"/>
      <c r="AK7707"/>
      <c r="AL7707"/>
      <c r="AM7707"/>
      <c r="AN7707"/>
      <c r="AO7707"/>
      <c r="AP7707"/>
      <c r="AQ7707"/>
      <c r="AR7707"/>
      <c r="AS7707"/>
      <c r="AT7707"/>
      <c r="AU7707"/>
      <c r="AV7707"/>
      <c r="AW7707"/>
      <c r="AX7707"/>
      <c r="AY7707"/>
      <c r="AZ7707"/>
      <c r="BA7707"/>
      <c r="BB7707"/>
      <c r="BC7707"/>
      <c r="BD7707"/>
      <c r="BE7707"/>
      <c r="BF7707"/>
      <c r="BG7707"/>
      <c r="BH7707"/>
      <c r="BI7707"/>
      <c r="BJ7707"/>
      <c r="BK7707"/>
      <c r="BL7707"/>
      <c r="BM7707"/>
      <c r="BN7707"/>
      <c r="BO7707"/>
      <c r="BP7707"/>
      <c r="BQ7707"/>
      <c r="BR7707"/>
      <c r="BS7707"/>
      <c r="BT7707"/>
      <c r="BU7707"/>
      <c r="BV7707"/>
      <c r="BW7707"/>
      <c r="BX7707"/>
      <c r="BY7707"/>
      <c r="BZ7707"/>
      <c r="CA7707"/>
      <c r="CB7707"/>
      <c r="CC7707"/>
      <c r="CD7707"/>
      <c r="CE7707"/>
      <c r="CF7707"/>
      <c r="CG7707"/>
      <c r="CH7707"/>
      <c r="CI7707"/>
      <c r="CJ7707"/>
      <c r="CK7707"/>
      <c r="CL7707"/>
      <c r="CM7707"/>
      <c r="CN7707"/>
      <c r="CO7707"/>
      <c r="CP7707"/>
      <c r="CQ7707"/>
      <c r="CR7707"/>
      <c r="CS7707"/>
      <c r="CT7707"/>
      <c r="CU7707"/>
      <c r="CV7707"/>
    </row>
    <row r="7708" spans="10:100" x14ac:dyDescent="0.25">
      <c r="J7708"/>
      <c r="K7708"/>
      <c r="L7708"/>
      <c r="M7708"/>
      <c r="N7708"/>
      <c r="O7708"/>
      <c r="P7708"/>
      <c r="Q7708"/>
      <c r="R7708"/>
      <c r="S7708"/>
      <c r="T7708"/>
      <c r="U7708"/>
      <c r="V7708"/>
      <c r="W7708"/>
      <c r="X7708"/>
      <c r="Y7708"/>
      <c r="Z7708"/>
      <c r="AA7708"/>
      <c r="AB7708"/>
      <c r="AC7708"/>
      <c r="AD7708"/>
      <c r="AE7708"/>
      <c r="AF7708"/>
      <c r="AG7708"/>
      <c r="AH7708"/>
      <c r="AI7708"/>
      <c r="AJ7708"/>
      <c r="AK7708"/>
      <c r="AL7708"/>
      <c r="AM7708"/>
      <c r="AN7708"/>
      <c r="AO7708"/>
      <c r="AP7708"/>
      <c r="AQ7708"/>
      <c r="AR7708"/>
      <c r="AS7708"/>
      <c r="AT7708"/>
      <c r="AU7708"/>
      <c r="AV7708"/>
      <c r="AW7708"/>
      <c r="AX7708"/>
      <c r="AY7708"/>
      <c r="AZ7708"/>
      <c r="BA7708"/>
      <c r="BB7708"/>
      <c r="BC7708"/>
      <c r="BD7708"/>
      <c r="BE7708"/>
      <c r="BF7708"/>
      <c r="BG7708"/>
      <c r="BH7708"/>
      <c r="BI7708"/>
      <c r="BJ7708"/>
      <c r="BK7708"/>
      <c r="BL7708"/>
      <c r="BM7708"/>
      <c r="BN7708"/>
      <c r="BO7708"/>
      <c r="BP7708"/>
      <c r="BQ7708"/>
      <c r="BR7708"/>
      <c r="BS7708"/>
      <c r="BT7708"/>
      <c r="BU7708"/>
      <c r="BV7708"/>
      <c r="BW7708"/>
      <c r="BX7708"/>
      <c r="BY7708"/>
      <c r="BZ7708"/>
      <c r="CA7708"/>
      <c r="CB7708"/>
      <c r="CC7708"/>
      <c r="CD7708"/>
      <c r="CE7708"/>
      <c r="CF7708"/>
      <c r="CG7708"/>
      <c r="CH7708"/>
      <c r="CI7708"/>
      <c r="CJ7708"/>
      <c r="CK7708"/>
      <c r="CL7708"/>
      <c r="CM7708"/>
      <c r="CN7708"/>
      <c r="CO7708"/>
      <c r="CP7708"/>
      <c r="CQ7708"/>
      <c r="CR7708"/>
      <c r="CS7708"/>
      <c r="CT7708"/>
      <c r="CU7708"/>
      <c r="CV7708"/>
    </row>
    <row r="7709" spans="10:100" x14ac:dyDescent="0.25">
      <c r="J7709"/>
      <c r="K7709"/>
      <c r="L7709"/>
      <c r="M7709"/>
      <c r="N7709"/>
      <c r="O7709"/>
      <c r="P7709"/>
      <c r="Q7709"/>
      <c r="R7709"/>
      <c r="S7709"/>
      <c r="T7709"/>
      <c r="U7709"/>
      <c r="V7709"/>
      <c r="W7709"/>
      <c r="X7709"/>
      <c r="Y7709"/>
      <c r="Z7709"/>
      <c r="AA7709"/>
      <c r="AB7709"/>
      <c r="AC7709"/>
      <c r="AD7709"/>
      <c r="AE7709"/>
      <c r="AF7709"/>
      <c r="AG7709"/>
      <c r="AH7709"/>
      <c r="AI7709"/>
      <c r="AJ7709"/>
      <c r="AK7709"/>
      <c r="AL7709"/>
      <c r="AM7709"/>
      <c r="AN7709"/>
      <c r="AO7709"/>
      <c r="AP7709"/>
      <c r="AQ7709"/>
      <c r="AR7709"/>
      <c r="AS7709"/>
      <c r="AT7709"/>
      <c r="AU7709"/>
      <c r="AV7709"/>
      <c r="AW7709"/>
      <c r="AX7709"/>
      <c r="AY7709"/>
      <c r="AZ7709"/>
      <c r="BA7709"/>
      <c r="BB7709"/>
      <c r="BC7709"/>
      <c r="BD7709"/>
      <c r="BE7709"/>
      <c r="BF7709"/>
      <c r="BG7709"/>
      <c r="BH7709"/>
      <c r="BI7709"/>
      <c r="BJ7709"/>
      <c r="BK7709"/>
      <c r="BL7709"/>
      <c r="BM7709"/>
      <c r="BN7709"/>
      <c r="BO7709"/>
      <c r="BP7709"/>
      <c r="BQ7709"/>
      <c r="BR7709"/>
      <c r="BS7709"/>
      <c r="BT7709"/>
      <c r="BU7709"/>
      <c r="BV7709"/>
      <c r="BW7709"/>
      <c r="BX7709"/>
      <c r="BY7709"/>
      <c r="BZ7709"/>
      <c r="CA7709"/>
      <c r="CB7709"/>
      <c r="CC7709"/>
      <c r="CD7709"/>
      <c r="CE7709"/>
      <c r="CF7709"/>
      <c r="CG7709"/>
      <c r="CH7709"/>
      <c r="CI7709"/>
      <c r="CJ7709"/>
      <c r="CK7709"/>
      <c r="CL7709"/>
      <c r="CM7709"/>
      <c r="CN7709"/>
      <c r="CO7709"/>
      <c r="CP7709"/>
      <c r="CQ7709"/>
      <c r="CR7709"/>
      <c r="CS7709"/>
      <c r="CT7709"/>
      <c r="CU7709"/>
      <c r="CV7709"/>
    </row>
    <row r="7710" spans="10:100" x14ac:dyDescent="0.25">
      <c r="J7710"/>
      <c r="K7710"/>
      <c r="L7710"/>
      <c r="M7710"/>
      <c r="N7710"/>
      <c r="O7710"/>
      <c r="P7710"/>
      <c r="Q7710"/>
      <c r="R7710"/>
      <c r="S7710"/>
      <c r="T7710"/>
      <c r="U7710"/>
      <c r="V7710"/>
      <c r="W7710"/>
      <c r="X7710"/>
      <c r="Y7710"/>
      <c r="Z7710"/>
      <c r="AA7710"/>
      <c r="AB7710"/>
      <c r="AC7710"/>
      <c r="AD7710"/>
      <c r="AE7710"/>
      <c r="AF7710"/>
      <c r="AG7710"/>
      <c r="AH7710"/>
      <c r="AI7710"/>
      <c r="AJ7710"/>
      <c r="AK7710"/>
      <c r="AL7710"/>
      <c r="AM7710"/>
      <c r="AN7710"/>
      <c r="AO7710"/>
      <c r="AP7710"/>
      <c r="AQ7710"/>
      <c r="AR7710"/>
      <c r="AS7710"/>
      <c r="AT7710"/>
      <c r="AU7710"/>
      <c r="AV7710"/>
      <c r="AW7710"/>
      <c r="AX7710"/>
      <c r="AY7710"/>
      <c r="AZ7710"/>
      <c r="BA7710"/>
      <c r="BB7710"/>
      <c r="BC7710"/>
      <c r="BD7710"/>
      <c r="BE7710"/>
      <c r="BF7710"/>
      <c r="BG7710"/>
      <c r="BH7710"/>
      <c r="BI7710"/>
      <c r="BJ7710"/>
      <c r="BK7710"/>
      <c r="BL7710"/>
      <c r="BM7710"/>
      <c r="BN7710"/>
      <c r="BO7710"/>
      <c r="BP7710"/>
      <c r="BQ7710"/>
      <c r="BR7710"/>
      <c r="BS7710"/>
      <c r="BT7710"/>
      <c r="BU7710"/>
      <c r="BV7710"/>
      <c r="BW7710"/>
      <c r="BX7710"/>
      <c r="BY7710"/>
      <c r="BZ7710"/>
      <c r="CA7710"/>
      <c r="CB7710"/>
      <c r="CC7710"/>
      <c r="CD7710"/>
      <c r="CE7710"/>
      <c r="CF7710"/>
      <c r="CG7710"/>
      <c r="CH7710"/>
      <c r="CI7710"/>
      <c r="CJ7710"/>
      <c r="CK7710"/>
      <c r="CL7710"/>
      <c r="CM7710"/>
      <c r="CN7710"/>
      <c r="CO7710"/>
      <c r="CP7710"/>
      <c r="CQ7710"/>
      <c r="CR7710"/>
      <c r="CS7710"/>
      <c r="CT7710"/>
      <c r="CU7710"/>
      <c r="CV7710"/>
    </row>
    <row r="7711" spans="10:100" x14ac:dyDescent="0.25">
      <c r="J7711"/>
      <c r="K7711"/>
      <c r="L7711"/>
      <c r="M7711"/>
      <c r="N7711"/>
      <c r="O7711"/>
      <c r="P7711"/>
      <c r="Q7711"/>
      <c r="R7711"/>
      <c r="S7711"/>
      <c r="T7711"/>
      <c r="U7711"/>
      <c r="V7711"/>
      <c r="W7711"/>
      <c r="X7711"/>
      <c r="Y7711"/>
      <c r="Z7711"/>
      <c r="AA7711"/>
      <c r="AB7711"/>
      <c r="AC7711"/>
      <c r="AD7711"/>
      <c r="AE7711"/>
      <c r="AF7711"/>
      <c r="AG7711"/>
      <c r="AH7711"/>
      <c r="AI7711"/>
      <c r="AJ7711"/>
      <c r="AK7711"/>
      <c r="AL7711"/>
      <c r="AM7711"/>
      <c r="AN7711"/>
      <c r="AO7711"/>
      <c r="AP7711"/>
      <c r="AQ7711"/>
      <c r="AR7711"/>
      <c r="AS7711"/>
      <c r="AT7711"/>
      <c r="AU7711"/>
      <c r="AV7711"/>
      <c r="AW7711"/>
      <c r="AX7711"/>
      <c r="AY7711"/>
      <c r="AZ7711"/>
      <c r="BA7711"/>
      <c r="BB7711"/>
      <c r="BC7711"/>
      <c r="BD7711"/>
      <c r="BE7711"/>
      <c r="BF7711"/>
      <c r="BG7711"/>
      <c r="BH7711"/>
      <c r="BI7711"/>
      <c r="BJ7711"/>
      <c r="BK7711"/>
      <c r="BL7711"/>
      <c r="BM7711"/>
      <c r="BN7711"/>
      <c r="BO7711"/>
      <c r="BP7711"/>
      <c r="BQ7711"/>
      <c r="BR7711"/>
      <c r="BS7711"/>
      <c r="BT7711"/>
      <c r="BU7711"/>
      <c r="BV7711"/>
      <c r="BW7711"/>
      <c r="BX7711"/>
      <c r="BY7711"/>
      <c r="BZ7711"/>
      <c r="CA7711"/>
      <c r="CB7711"/>
      <c r="CC7711"/>
      <c r="CD7711"/>
      <c r="CE7711"/>
      <c r="CF7711"/>
      <c r="CG7711"/>
      <c r="CH7711"/>
      <c r="CI7711"/>
      <c r="CJ7711"/>
      <c r="CK7711"/>
      <c r="CL7711"/>
      <c r="CM7711"/>
      <c r="CN7711"/>
      <c r="CO7711"/>
      <c r="CP7711"/>
      <c r="CQ7711"/>
      <c r="CR7711"/>
      <c r="CS7711"/>
      <c r="CT7711"/>
      <c r="CU7711"/>
      <c r="CV7711"/>
    </row>
    <row r="7712" spans="10:100" x14ac:dyDescent="0.25">
      <c r="J7712"/>
      <c r="K7712"/>
      <c r="L7712"/>
      <c r="M7712"/>
      <c r="N7712"/>
      <c r="O7712"/>
      <c r="P7712"/>
      <c r="Q7712"/>
      <c r="R7712"/>
      <c r="S7712"/>
      <c r="T7712"/>
      <c r="U7712"/>
      <c r="V7712"/>
      <c r="W7712"/>
      <c r="X7712"/>
      <c r="Y7712"/>
      <c r="Z7712"/>
      <c r="AA7712"/>
      <c r="AB7712"/>
      <c r="AC7712"/>
      <c r="AD7712"/>
      <c r="AE7712"/>
      <c r="AF7712"/>
      <c r="AG7712"/>
      <c r="AH7712"/>
      <c r="AI7712"/>
      <c r="AJ7712"/>
      <c r="AK7712"/>
      <c r="AL7712"/>
      <c r="AM7712"/>
      <c r="AN7712"/>
      <c r="AO7712"/>
      <c r="AP7712"/>
      <c r="AQ7712"/>
      <c r="AR7712"/>
      <c r="AS7712"/>
      <c r="AT7712"/>
      <c r="AU7712"/>
      <c r="AV7712"/>
      <c r="AW7712"/>
      <c r="AX7712"/>
      <c r="AY7712"/>
      <c r="AZ7712"/>
      <c r="BA7712"/>
      <c r="BB7712"/>
      <c r="BC7712"/>
      <c r="BD7712"/>
      <c r="BE7712"/>
      <c r="BF7712"/>
      <c r="BG7712"/>
      <c r="BH7712"/>
      <c r="BI7712"/>
      <c r="BJ7712"/>
      <c r="BK7712"/>
      <c r="BL7712"/>
      <c r="BM7712"/>
      <c r="BN7712"/>
      <c r="BO7712"/>
      <c r="BP7712"/>
      <c r="BQ7712"/>
      <c r="BR7712"/>
      <c r="BS7712"/>
      <c r="BT7712"/>
      <c r="BU7712"/>
      <c r="BV7712"/>
      <c r="BW7712"/>
      <c r="BX7712"/>
      <c r="BY7712"/>
      <c r="BZ7712"/>
      <c r="CA7712"/>
      <c r="CB7712"/>
      <c r="CC7712"/>
      <c r="CD7712"/>
      <c r="CE7712"/>
      <c r="CF7712"/>
      <c r="CG7712"/>
      <c r="CH7712"/>
      <c r="CI7712"/>
      <c r="CJ7712"/>
      <c r="CK7712"/>
      <c r="CL7712"/>
      <c r="CM7712"/>
      <c r="CN7712"/>
      <c r="CO7712"/>
      <c r="CP7712"/>
      <c r="CQ7712"/>
      <c r="CR7712"/>
      <c r="CS7712"/>
      <c r="CT7712"/>
      <c r="CU7712"/>
      <c r="CV7712"/>
    </row>
    <row r="7713" spans="10:100" x14ac:dyDescent="0.25">
      <c r="J7713"/>
      <c r="K7713"/>
      <c r="L7713"/>
      <c r="M7713"/>
      <c r="N7713"/>
      <c r="O7713"/>
      <c r="P7713"/>
      <c r="Q7713"/>
      <c r="R7713"/>
      <c r="S7713"/>
      <c r="T7713"/>
      <c r="U7713"/>
      <c r="V7713"/>
      <c r="W7713"/>
      <c r="X7713"/>
      <c r="Y7713"/>
      <c r="Z7713"/>
      <c r="AA7713"/>
      <c r="AB7713"/>
      <c r="AC7713"/>
      <c r="AD7713"/>
      <c r="AE7713"/>
      <c r="AF7713"/>
      <c r="AG7713"/>
      <c r="AH7713"/>
      <c r="AI7713"/>
      <c r="AJ7713"/>
      <c r="AK7713"/>
      <c r="AL7713"/>
      <c r="AM7713"/>
      <c r="AN7713"/>
      <c r="AO7713"/>
      <c r="AP7713"/>
      <c r="AQ7713"/>
      <c r="AR7713"/>
      <c r="AS7713"/>
      <c r="AT7713"/>
      <c r="AU7713"/>
      <c r="AV7713"/>
      <c r="AW7713"/>
      <c r="AX7713"/>
      <c r="AY7713"/>
      <c r="AZ7713"/>
      <c r="BA7713"/>
      <c r="BB7713"/>
      <c r="BC7713"/>
      <c r="BD7713"/>
      <c r="BE7713"/>
      <c r="BF7713"/>
      <c r="BG7713"/>
      <c r="BH7713"/>
      <c r="BI7713"/>
      <c r="BJ7713"/>
      <c r="BK7713"/>
      <c r="BL7713"/>
      <c r="BM7713"/>
      <c r="BN7713"/>
      <c r="BO7713"/>
      <c r="BP7713"/>
      <c r="BQ7713"/>
      <c r="BR7713"/>
      <c r="BS7713"/>
      <c r="BT7713"/>
      <c r="BU7713"/>
      <c r="BV7713"/>
      <c r="BW7713"/>
      <c r="BX7713"/>
      <c r="BY7713"/>
      <c r="BZ7713"/>
      <c r="CA7713"/>
      <c r="CB7713"/>
      <c r="CC7713"/>
      <c r="CD7713"/>
      <c r="CE7713"/>
      <c r="CF7713"/>
      <c r="CG7713"/>
      <c r="CH7713"/>
      <c r="CI7713"/>
      <c r="CJ7713"/>
      <c r="CK7713"/>
      <c r="CL7713"/>
      <c r="CM7713"/>
      <c r="CN7713"/>
      <c r="CO7713"/>
      <c r="CP7713"/>
      <c r="CQ7713"/>
      <c r="CR7713"/>
      <c r="CS7713"/>
      <c r="CT7713"/>
      <c r="CU7713"/>
      <c r="CV7713"/>
    </row>
    <row r="7714" spans="10:100" x14ac:dyDescent="0.25">
      <c r="J7714"/>
      <c r="K7714"/>
      <c r="L7714"/>
      <c r="M7714"/>
      <c r="N7714"/>
      <c r="O7714"/>
      <c r="P7714"/>
      <c r="Q7714"/>
      <c r="R7714"/>
      <c r="S7714"/>
      <c r="T7714"/>
      <c r="U7714"/>
      <c r="V7714"/>
      <c r="W7714"/>
      <c r="X7714"/>
      <c r="Y7714"/>
      <c r="Z7714"/>
      <c r="AA7714"/>
      <c r="AB7714"/>
      <c r="AC7714"/>
      <c r="AD7714"/>
      <c r="AE7714"/>
      <c r="AF7714"/>
      <c r="AG7714"/>
      <c r="AH7714"/>
      <c r="AI7714"/>
      <c r="AJ7714"/>
      <c r="AK7714"/>
      <c r="AL7714"/>
      <c r="AM7714"/>
      <c r="AN7714"/>
      <c r="AO7714"/>
      <c r="AP7714"/>
      <c r="AQ7714"/>
      <c r="AR7714"/>
      <c r="AS7714"/>
      <c r="AT7714"/>
      <c r="AU7714"/>
      <c r="AV7714"/>
      <c r="AW7714"/>
      <c r="AX7714"/>
      <c r="AY7714"/>
      <c r="AZ7714"/>
      <c r="BA7714"/>
      <c r="BB7714"/>
      <c r="BC7714"/>
      <c r="BD7714"/>
      <c r="BE7714"/>
      <c r="BF7714"/>
      <c r="BG7714"/>
      <c r="BH7714"/>
      <c r="BI7714"/>
      <c r="BJ7714"/>
      <c r="BK7714"/>
      <c r="BL7714"/>
      <c r="BM7714"/>
      <c r="BN7714"/>
      <c r="BO7714"/>
      <c r="BP7714"/>
      <c r="BQ7714"/>
      <c r="BR7714"/>
      <c r="BS7714"/>
      <c r="BT7714"/>
      <c r="BU7714"/>
      <c r="BV7714"/>
      <c r="BW7714"/>
      <c r="BX7714"/>
      <c r="BY7714"/>
      <c r="BZ7714"/>
      <c r="CA7714"/>
      <c r="CB7714"/>
      <c r="CC7714"/>
      <c r="CD7714"/>
      <c r="CE7714"/>
      <c r="CF7714"/>
      <c r="CG7714"/>
      <c r="CH7714"/>
      <c r="CI7714"/>
      <c r="CJ7714"/>
      <c r="CK7714"/>
      <c r="CL7714"/>
      <c r="CM7714"/>
      <c r="CN7714"/>
      <c r="CO7714"/>
      <c r="CP7714"/>
      <c r="CQ7714"/>
      <c r="CR7714"/>
      <c r="CS7714"/>
      <c r="CT7714"/>
      <c r="CU7714"/>
      <c r="CV7714"/>
    </row>
    <row r="7715" spans="10:100" x14ac:dyDescent="0.25">
      <c r="J7715"/>
      <c r="K7715"/>
      <c r="L7715"/>
      <c r="M7715"/>
      <c r="N7715"/>
      <c r="O7715"/>
      <c r="P7715"/>
      <c r="Q7715"/>
      <c r="R7715"/>
      <c r="S7715"/>
      <c r="T7715"/>
      <c r="U7715"/>
      <c r="V7715"/>
      <c r="W7715"/>
      <c r="X7715"/>
      <c r="Y7715"/>
      <c r="Z7715"/>
      <c r="AA7715"/>
      <c r="AB7715"/>
      <c r="AC7715"/>
      <c r="AD7715"/>
      <c r="AE7715"/>
      <c r="AF7715"/>
      <c r="AG7715"/>
      <c r="AH7715"/>
      <c r="AI7715"/>
      <c r="AJ7715"/>
      <c r="AK7715"/>
      <c r="AL7715"/>
      <c r="AM7715"/>
      <c r="AN7715"/>
      <c r="AO7715"/>
      <c r="AP7715"/>
      <c r="AQ7715"/>
      <c r="AR7715"/>
      <c r="AS7715"/>
      <c r="AT7715"/>
      <c r="AU7715"/>
      <c r="AV7715"/>
      <c r="AW7715"/>
      <c r="AX7715"/>
      <c r="AY7715"/>
      <c r="AZ7715"/>
      <c r="BA7715"/>
      <c r="BB7715"/>
      <c r="BC7715"/>
      <c r="BD7715"/>
      <c r="BE7715"/>
      <c r="BF7715"/>
      <c r="BG7715"/>
      <c r="BH7715"/>
      <c r="BI7715"/>
      <c r="BJ7715"/>
      <c r="BK7715"/>
      <c r="BL7715"/>
      <c r="BM7715"/>
      <c r="BN7715"/>
      <c r="BO7715"/>
      <c r="BP7715"/>
      <c r="BQ7715"/>
      <c r="BR7715"/>
      <c r="BS7715"/>
      <c r="BT7715"/>
      <c r="BU7715"/>
      <c r="BV7715"/>
      <c r="BW7715"/>
      <c r="BX7715"/>
      <c r="BY7715"/>
      <c r="BZ7715"/>
      <c r="CA7715"/>
      <c r="CB7715"/>
      <c r="CC7715"/>
      <c r="CD7715"/>
      <c r="CE7715"/>
      <c r="CF7715"/>
      <c r="CG7715"/>
      <c r="CH7715"/>
      <c r="CI7715"/>
      <c r="CJ7715"/>
      <c r="CK7715"/>
      <c r="CL7715"/>
      <c r="CM7715"/>
      <c r="CN7715"/>
      <c r="CO7715"/>
      <c r="CP7715"/>
      <c r="CQ7715"/>
      <c r="CR7715"/>
      <c r="CS7715"/>
      <c r="CT7715"/>
      <c r="CU7715"/>
      <c r="CV7715"/>
    </row>
    <row r="7716" spans="10:100" x14ac:dyDescent="0.25">
      <c r="J7716"/>
      <c r="K7716"/>
      <c r="L7716"/>
      <c r="M7716"/>
      <c r="N7716"/>
      <c r="O7716"/>
      <c r="P7716"/>
      <c r="Q7716"/>
      <c r="R7716"/>
      <c r="S7716"/>
      <c r="T7716"/>
      <c r="U7716"/>
      <c r="V7716"/>
      <c r="W7716"/>
      <c r="X7716"/>
      <c r="Y7716"/>
      <c r="Z7716"/>
      <c r="AA7716"/>
      <c r="AB7716"/>
      <c r="AC7716"/>
      <c r="AD7716"/>
      <c r="AE7716"/>
      <c r="AF7716"/>
      <c r="AG7716"/>
      <c r="AH7716"/>
      <c r="AI7716"/>
      <c r="AJ7716"/>
      <c r="AK7716"/>
      <c r="AL7716"/>
      <c r="AM7716"/>
      <c r="AN7716"/>
      <c r="AO7716"/>
      <c r="AP7716"/>
      <c r="AQ7716"/>
      <c r="AR7716"/>
      <c r="AS7716"/>
      <c r="AT7716"/>
      <c r="AU7716"/>
      <c r="AV7716"/>
      <c r="AW7716"/>
      <c r="AX7716"/>
      <c r="AY7716"/>
      <c r="AZ7716"/>
      <c r="BA7716"/>
      <c r="BB7716"/>
      <c r="BC7716"/>
      <c r="BD7716"/>
      <c r="BE7716"/>
      <c r="BF7716"/>
      <c r="BG7716"/>
      <c r="BH7716"/>
      <c r="BI7716"/>
      <c r="BJ7716"/>
      <c r="BK7716"/>
      <c r="BL7716"/>
      <c r="BM7716"/>
      <c r="BN7716"/>
      <c r="BO7716"/>
      <c r="BP7716"/>
      <c r="BQ7716"/>
      <c r="BR7716"/>
      <c r="BS7716"/>
      <c r="BT7716"/>
      <c r="BU7716"/>
      <c r="BV7716"/>
      <c r="BW7716"/>
      <c r="BX7716"/>
      <c r="BY7716"/>
      <c r="BZ7716"/>
      <c r="CA7716"/>
      <c r="CB7716"/>
      <c r="CC7716"/>
      <c r="CD7716"/>
      <c r="CE7716"/>
      <c r="CF7716"/>
      <c r="CG7716"/>
      <c r="CH7716"/>
      <c r="CI7716"/>
      <c r="CJ7716"/>
      <c r="CK7716"/>
      <c r="CL7716"/>
      <c r="CM7716"/>
      <c r="CN7716"/>
      <c r="CO7716"/>
      <c r="CP7716"/>
      <c r="CQ7716"/>
      <c r="CR7716"/>
      <c r="CS7716"/>
      <c r="CT7716"/>
      <c r="CU7716"/>
      <c r="CV7716"/>
    </row>
    <row r="7717" spans="10:100" x14ac:dyDescent="0.25">
      <c r="J7717"/>
      <c r="K7717"/>
      <c r="L7717"/>
      <c r="M7717"/>
      <c r="N7717"/>
      <c r="O7717"/>
      <c r="P7717"/>
      <c r="Q7717"/>
      <c r="R7717"/>
      <c r="S7717"/>
      <c r="T7717"/>
      <c r="U7717"/>
      <c r="V7717"/>
      <c r="W7717"/>
      <c r="X7717"/>
      <c r="Y7717"/>
      <c r="Z7717"/>
      <c r="AA7717"/>
      <c r="AB7717"/>
      <c r="AC7717"/>
      <c r="AD7717"/>
      <c r="AE7717"/>
      <c r="AF7717"/>
      <c r="AG7717"/>
      <c r="AH7717"/>
      <c r="AI7717"/>
      <c r="AJ7717"/>
      <c r="AK7717"/>
      <c r="AL7717"/>
      <c r="AM7717"/>
      <c r="AN7717"/>
      <c r="AO7717"/>
      <c r="AP7717"/>
      <c r="AQ7717"/>
      <c r="AR7717"/>
      <c r="AS7717"/>
      <c r="AT7717"/>
      <c r="AU7717"/>
      <c r="AV7717"/>
      <c r="AW7717"/>
      <c r="AX7717"/>
      <c r="AY7717"/>
      <c r="AZ7717"/>
      <c r="BA7717"/>
      <c r="BB7717"/>
      <c r="BC7717"/>
      <c r="BD7717"/>
      <c r="BE7717"/>
      <c r="BF7717"/>
      <c r="BG7717"/>
      <c r="BH7717"/>
      <c r="BI7717"/>
      <c r="BJ7717"/>
      <c r="BK7717"/>
      <c r="BL7717"/>
      <c r="BM7717"/>
      <c r="BN7717"/>
      <c r="BO7717"/>
      <c r="BP7717"/>
      <c r="BQ7717"/>
      <c r="BR7717"/>
      <c r="BS7717"/>
      <c r="BT7717"/>
      <c r="BU7717"/>
      <c r="BV7717"/>
      <c r="BW7717"/>
      <c r="BX7717"/>
      <c r="BY7717"/>
      <c r="BZ7717"/>
      <c r="CA7717"/>
      <c r="CB7717"/>
      <c r="CC7717"/>
      <c r="CD7717"/>
      <c r="CE7717"/>
      <c r="CF7717"/>
      <c r="CG7717"/>
      <c r="CH7717"/>
      <c r="CI7717"/>
      <c r="CJ7717"/>
      <c r="CK7717"/>
      <c r="CL7717"/>
      <c r="CM7717"/>
      <c r="CN7717"/>
      <c r="CO7717"/>
      <c r="CP7717"/>
      <c r="CQ7717"/>
      <c r="CR7717"/>
      <c r="CS7717"/>
      <c r="CT7717"/>
      <c r="CU7717"/>
      <c r="CV7717"/>
    </row>
    <row r="7718" spans="10:100" x14ac:dyDescent="0.25">
      <c r="J7718"/>
      <c r="K7718"/>
      <c r="L7718"/>
      <c r="M7718"/>
      <c r="N7718"/>
      <c r="O7718"/>
      <c r="P7718"/>
      <c r="Q7718"/>
      <c r="R7718"/>
      <c r="S7718"/>
      <c r="T7718"/>
      <c r="U7718"/>
      <c r="V7718"/>
      <c r="W7718"/>
      <c r="X7718"/>
      <c r="Y7718"/>
      <c r="Z7718"/>
      <c r="AA7718"/>
      <c r="AB7718"/>
      <c r="AC7718"/>
      <c r="AD7718"/>
      <c r="AE7718"/>
      <c r="AF7718"/>
      <c r="AG7718"/>
      <c r="AH7718"/>
      <c r="AI7718"/>
      <c r="AJ7718"/>
      <c r="AK7718"/>
      <c r="AL7718"/>
      <c r="AM7718"/>
      <c r="AN7718"/>
      <c r="AO7718"/>
      <c r="AP7718"/>
      <c r="AQ7718"/>
      <c r="AR7718"/>
      <c r="AS7718"/>
      <c r="AT7718"/>
      <c r="AU7718"/>
      <c r="AV7718"/>
      <c r="AW7718"/>
      <c r="AX7718"/>
      <c r="AY7718"/>
      <c r="AZ7718"/>
      <c r="BA7718"/>
      <c r="BB7718"/>
      <c r="BC7718"/>
      <c r="BD7718"/>
      <c r="BE7718"/>
      <c r="BF7718"/>
      <c r="BG7718"/>
      <c r="BH7718"/>
      <c r="BI7718"/>
      <c r="BJ7718"/>
      <c r="BK7718"/>
      <c r="BL7718"/>
      <c r="BM7718"/>
      <c r="BN7718"/>
      <c r="BO7718"/>
      <c r="BP7718"/>
      <c r="BQ7718"/>
      <c r="BR7718"/>
      <c r="BS7718"/>
      <c r="BT7718"/>
      <c r="BU7718"/>
      <c r="BV7718"/>
      <c r="BW7718"/>
      <c r="BX7718"/>
      <c r="BY7718"/>
      <c r="BZ7718"/>
      <c r="CA7718"/>
      <c r="CB7718"/>
      <c r="CC7718"/>
      <c r="CD7718"/>
      <c r="CE7718"/>
      <c r="CF7718"/>
      <c r="CG7718"/>
      <c r="CH7718"/>
      <c r="CI7718"/>
      <c r="CJ7718"/>
      <c r="CK7718"/>
      <c r="CL7718"/>
      <c r="CM7718"/>
      <c r="CN7718"/>
      <c r="CO7718"/>
      <c r="CP7718"/>
      <c r="CQ7718"/>
      <c r="CR7718"/>
      <c r="CS7718"/>
      <c r="CT7718"/>
      <c r="CU7718"/>
      <c r="CV7718"/>
    </row>
    <row r="7719" spans="10:100" x14ac:dyDescent="0.25">
      <c r="J7719"/>
      <c r="K7719"/>
      <c r="L7719"/>
      <c r="M7719"/>
      <c r="N7719"/>
      <c r="O7719"/>
      <c r="P7719"/>
      <c r="Q7719"/>
      <c r="R7719"/>
      <c r="S7719"/>
      <c r="T7719"/>
      <c r="U7719"/>
      <c r="V7719"/>
      <c r="W7719"/>
      <c r="X7719"/>
      <c r="Y7719"/>
      <c r="Z7719"/>
      <c r="AA7719"/>
      <c r="AB7719"/>
      <c r="AC7719"/>
      <c r="AD7719"/>
      <c r="AE7719"/>
      <c r="AF7719"/>
      <c r="AG7719"/>
      <c r="AH7719"/>
      <c r="AI7719"/>
      <c r="AJ7719"/>
      <c r="AK7719"/>
      <c r="AL7719"/>
      <c r="AM7719"/>
      <c r="AN7719"/>
      <c r="AO7719"/>
      <c r="AP7719"/>
      <c r="AQ7719"/>
      <c r="AR7719"/>
      <c r="AS7719"/>
      <c r="AT7719"/>
      <c r="AU7719"/>
      <c r="AV7719"/>
      <c r="AW7719"/>
      <c r="AX7719"/>
      <c r="AY7719"/>
      <c r="AZ7719"/>
      <c r="BA7719"/>
      <c r="BB7719"/>
      <c r="BC7719"/>
      <c r="BD7719"/>
      <c r="BE7719"/>
      <c r="BF7719"/>
      <c r="BG7719"/>
      <c r="BH7719"/>
      <c r="BI7719"/>
      <c r="BJ7719"/>
      <c r="BK7719"/>
      <c r="BL7719"/>
      <c r="BM7719"/>
      <c r="BN7719"/>
      <c r="BO7719"/>
      <c r="BP7719"/>
      <c r="BQ7719"/>
      <c r="BR7719"/>
      <c r="BS7719"/>
      <c r="BT7719"/>
      <c r="BU7719"/>
      <c r="BV7719"/>
      <c r="BW7719"/>
      <c r="BX7719"/>
      <c r="BY7719"/>
      <c r="BZ7719"/>
      <c r="CA7719"/>
      <c r="CB7719"/>
      <c r="CC7719"/>
      <c r="CD7719"/>
      <c r="CE7719"/>
      <c r="CF7719"/>
      <c r="CG7719"/>
      <c r="CH7719"/>
      <c r="CI7719"/>
      <c r="CJ7719"/>
      <c r="CK7719"/>
      <c r="CL7719"/>
      <c r="CM7719"/>
      <c r="CN7719"/>
      <c r="CO7719"/>
      <c r="CP7719"/>
      <c r="CQ7719"/>
      <c r="CR7719"/>
      <c r="CS7719"/>
      <c r="CT7719"/>
      <c r="CU7719"/>
      <c r="CV7719"/>
    </row>
    <row r="7720" spans="10:100" x14ac:dyDescent="0.25">
      <c r="J7720"/>
      <c r="K7720"/>
      <c r="L7720"/>
      <c r="M7720"/>
      <c r="N7720"/>
      <c r="O7720"/>
      <c r="P7720"/>
      <c r="Q7720"/>
      <c r="R7720"/>
      <c r="S7720"/>
      <c r="T7720"/>
      <c r="U7720"/>
      <c r="V7720"/>
      <c r="W7720"/>
      <c r="X7720"/>
      <c r="Y7720"/>
      <c r="Z7720"/>
      <c r="AA7720"/>
      <c r="AB7720"/>
      <c r="AC7720"/>
      <c r="AD7720"/>
      <c r="AE7720"/>
      <c r="AF7720"/>
      <c r="AG7720"/>
      <c r="AH7720"/>
      <c r="AI7720"/>
      <c r="AJ7720"/>
      <c r="AK7720"/>
      <c r="AL7720"/>
      <c r="AM7720"/>
      <c r="AN7720"/>
      <c r="AO7720"/>
      <c r="AP7720"/>
      <c r="AQ7720"/>
      <c r="AR7720"/>
      <c r="AS7720"/>
      <c r="AT7720"/>
      <c r="AU7720"/>
      <c r="AV7720"/>
      <c r="AW7720"/>
      <c r="AX7720"/>
      <c r="AY7720"/>
      <c r="AZ7720"/>
      <c r="BA7720"/>
      <c r="BB7720"/>
      <c r="BC7720"/>
      <c r="BD7720"/>
      <c r="BE7720"/>
      <c r="BF7720"/>
      <c r="BG7720"/>
      <c r="BH7720"/>
      <c r="BI7720"/>
      <c r="BJ7720"/>
      <c r="BK7720"/>
      <c r="BL7720"/>
      <c r="BM7720"/>
      <c r="BN7720"/>
      <c r="BO7720"/>
      <c r="BP7720"/>
      <c r="BQ7720"/>
      <c r="BR7720"/>
      <c r="BS7720"/>
      <c r="BT7720"/>
      <c r="BU7720"/>
      <c r="BV7720"/>
      <c r="BW7720"/>
      <c r="BX7720"/>
      <c r="BY7720"/>
      <c r="BZ7720"/>
      <c r="CA7720"/>
      <c r="CB7720"/>
      <c r="CC7720"/>
      <c r="CD7720"/>
      <c r="CE7720"/>
      <c r="CF7720"/>
      <c r="CG7720"/>
      <c r="CH7720"/>
      <c r="CI7720"/>
      <c r="CJ7720"/>
      <c r="CK7720"/>
      <c r="CL7720"/>
      <c r="CM7720"/>
      <c r="CN7720"/>
      <c r="CO7720"/>
      <c r="CP7720"/>
      <c r="CQ7720"/>
      <c r="CR7720"/>
      <c r="CS7720"/>
      <c r="CT7720"/>
      <c r="CU7720"/>
      <c r="CV7720"/>
    </row>
    <row r="7721" spans="10:100" x14ac:dyDescent="0.25">
      <c r="J7721"/>
      <c r="K7721"/>
      <c r="L7721"/>
      <c r="M7721"/>
      <c r="N7721"/>
      <c r="O7721"/>
      <c r="P7721"/>
      <c r="Q7721"/>
      <c r="R7721"/>
      <c r="S7721"/>
      <c r="T7721"/>
      <c r="U7721"/>
      <c r="V7721"/>
      <c r="W7721"/>
      <c r="X7721"/>
      <c r="Y7721"/>
      <c r="Z7721"/>
      <c r="AA7721"/>
      <c r="AB7721"/>
      <c r="AC7721"/>
      <c r="AD7721"/>
      <c r="AE7721"/>
      <c r="AF7721"/>
      <c r="AG7721"/>
      <c r="AH7721"/>
      <c r="AI7721"/>
      <c r="AJ7721"/>
      <c r="AK7721"/>
      <c r="AL7721"/>
      <c r="AM7721"/>
      <c r="AN7721"/>
      <c r="AO7721"/>
      <c r="AP7721"/>
      <c r="AQ7721"/>
      <c r="AR7721"/>
      <c r="AS7721"/>
      <c r="AT7721"/>
      <c r="AU7721"/>
      <c r="AV7721"/>
      <c r="AW7721"/>
      <c r="AX7721"/>
      <c r="AY7721"/>
      <c r="AZ7721"/>
      <c r="BA7721"/>
      <c r="BB7721"/>
      <c r="BC7721"/>
      <c r="BD7721"/>
      <c r="BE7721"/>
      <c r="BF7721"/>
      <c r="BG7721"/>
      <c r="BH7721"/>
      <c r="BI7721"/>
      <c r="BJ7721"/>
      <c r="BK7721"/>
      <c r="BL7721"/>
      <c r="BM7721"/>
      <c r="BN7721"/>
      <c r="BO7721"/>
      <c r="BP7721"/>
      <c r="BQ7721"/>
      <c r="BR7721"/>
      <c r="BS7721"/>
      <c r="BT7721"/>
      <c r="BU7721"/>
      <c r="BV7721"/>
      <c r="BW7721"/>
      <c r="BX7721"/>
      <c r="BY7721"/>
      <c r="BZ7721"/>
      <c r="CA7721"/>
      <c r="CB7721"/>
      <c r="CC7721"/>
      <c r="CD7721"/>
      <c r="CE7721"/>
      <c r="CF7721"/>
      <c r="CG7721"/>
      <c r="CH7721"/>
      <c r="CI7721"/>
      <c r="CJ7721"/>
      <c r="CK7721"/>
      <c r="CL7721"/>
      <c r="CM7721"/>
      <c r="CN7721"/>
      <c r="CO7721"/>
      <c r="CP7721"/>
      <c r="CQ7721"/>
      <c r="CR7721"/>
      <c r="CS7721"/>
      <c r="CT7721"/>
      <c r="CU7721"/>
      <c r="CV7721"/>
    </row>
    <row r="7722" spans="10:100" x14ac:dyDescent="0.25">
      <c r="J7722"/>
      <c r="K7722"/>
      <c r="L7722"/>
      <c r="M7722"/>
      <c r="N7722"/>
      <c r="O7722"/>
      <c r="P7722"/>
      <c r="Q7722"/>
      <c r="R7722"/>
      <c r="S7722"/>
      <c r="T7722"/>
      <c r="U7722"/>
      <c r="V7722"/>
      <c r="W7722"/>
      <c r="X7722"/>
      <c r="Y7722"/>
      <c r="Z7722"/>
      <c r="AA7722"/>
      <c r="AB7722"/>
      <c r="AC7722"/>
      <c r="AD7722"/>
      <c r="AE7722"/>
      <c r="AF7722"/>
      <c r="AG7722"/>
      <c r="AH7722"/>
      <c r="AI7722"/>
      <c r="AJ7722"/>
      <c r="AK7722"/>
      <c r="AL7722"/>
      <c r="AM7722"/>
      <c r="AN7722"/>
      <c r="AO7722"/>
      <c r="AP7722"/>
      <c r="AQ7722"/>
      <c r="AR7722"/>
      <c r="AS7722"/>
      <c r="AT7722"/>
      <c r="AU7722"/>
      <c r="AV7722"/>
      <c r="AW7722"/>
      <c r="AX7722"/>
      <c r="AY7722"/>
      <c r="AZ7722"/>
      <c r="BA7722"/>
      <c r="BB7722"/>
      <c r="BC7722"/>
      <c r="BD7722"/>
      <c r="BE7722"/>
      <c r="BF7722"/>
      <c r="BG7722"/>
      <c r="BH7722"/>
      <c r="BI7722"/>
      <c r="BJ7722"/>
      <c r="BK7722"/>
      <c r="BL7722"/>
      <c r="BM7722"/>
      <c r="BN7722"/>
      <c r="BO7722"/>
      <c r="BP7722"/>
      <c r="BQ7722"/>
      <c r="BR7722"/>
      <c r="BS7722"/>
      <c r="BT7722"/>
      <c r="BU7722"/>
      <c r="BV7722"/>
      <c r="BW7722"/>
      <c r="BX7722"/>
      <c r="BY7722"/>
      <c r="BZ7722"/>
      <c r="CA7722"/>
      <c r="CB7722"/>
      <c r="CC7722"/>
      <c r="CD7722"/>
      <c r="CE7722"/>
      <c r="CF7722"/>
      <c r="CG7722"/>
      <c r="CH7722"/>
      <c r="CI7722"/>
      <c r="CJ7722"/>
      <c r="CK7722"/>
      <c r="CL7722"/>
      <c r="CM7722"/>
      <c r="CN7722"/>
      <c r="CO7722"/>
      <c r="CP7722"/>
      <c r="CQ7722"/>
      <c r="CR7722"/>
      <c r="CS7722"/>
      <c r="CT7722"/>
      <c r="CU7722"/>
      <c r="CV7722"/>
    </row>
    <row r="7723" spans="10:100" x14ac:dyDescent="0.25">
      <c r="J7723"/>
      <c r="K7723"/>
      <c r="L7723"/>
      <c r="M7723"/>
      <c r="N7723"/>
      <c r="O7723"/>
      <c r="P7723"/>
      <c r="Q7723"/>
      <c r="R7723"/>
      <c r="S7723"/>
      <c r="T7723"/>
      <c r="U7723"/>
      <c r="V7723"/>
      <c r="W7723"/>
      <c r="X7723"/>
      <c r="Y7723"/>
      <c r="Z7723"/>
      <c r="AA7723"/>
      <c r="AB7723"/>
      <c r="AC7723"/>
      <c r="AD7723"/>
      <c r="AE7723"/>
      <c r="AF7723"/>
      <c r="AG7723"/>
      <c r="AH7723"/>
      <c r="AI7723"/>
      <c r="AJ7723"/>
      <c r="AK7723"/>
      <c r="AL7723"/>
      <c r="AM7723"/>
      <c r="AN7723"/>
      <c r="AO7723"/>
      <c r="AP7723"/>
      <c r="AQ7723"/>
      <c r="AR7723"/>
      <c r="AS7723"/>
      <c r="AT7723"/>
      <c r="AU7723"/>
      <c r="AV7723"/>
      <c r="AW7723"/>
      <c r="AX7723"/>
      <c r="AY7723"/>
      <c r="AZ7723"/>
      <c r="BA7723"/>
      <c r="BB7723"/>
      <c r="BC7723"/>
      <c r="BD7723"/>
      <c r="BE7723"/>
      <c r="BF7723"/>
      <c r="BG7723"/>
      <c r="BH7723"/>
      <c r="BI7723"/>
      <c r="BJ7723"/>
      <c r="BK7723"/>
      <c r="BL7723"/>
      <c r="BM7723"/>
      <c r="BN7723"/>
      <c r="BO7723"/>
      <c r="BP7723"/>
      <c r="BQ7723"/>
      <c r="BR7723"/>
      <c r="BS7723"/>
      <c r="BT7723"/>
      <c r="BU7723"/>
      <c r="BV7723"/>
      <c r="BW7723"/>
      <c r="BX7723"/>
      <c r="BY7723"/>
      <c r="BZ7723"/>
      <c r="CA7723"/>
      <c r="CB7723"/>
      <c r="CC7723"/>
      <c r="CD7723"/>
      <c r="CE7723"/>
      <c r="CF7723"/>
      <c r="CG7723"/>
      <c r="CH7723"/>
      <c r="CI7723"/>
      <c r="CJ7723"/>
      <c r="CK7723"/>
      <c r="CL7723"/>
      <c r="CM7723"/>
      <c r="CN7723"/>
      <c r="CO7723"/>
      <c r="CP7723"/>
      <c r="CQ7723"/>
      <c r="CR7723"/>
      <c r="CS7723"/>
      <c r="CT7723"/>
      <c r="CU7723"/>
      <c r="CV7723"/>
    </row>
    <row r="7724" spans="10:100" x14ac:dyDescent="0.25">
      <c r="J7724"/>
      <c r="K7724"/>
      <c r="L7724"/>
      <c r="M7724"/>
      <c r="N7724"/>
      <c r="O7724"/>
      <c r="P7724"/>
      <c r="Q7724"/>
      <c r="R7724"/>
      <c r="S7724"/>
      <c r="T7724"/>
      <c r="U7724"/>
      <c r="V7724"/>
      <c r="W7724"/>
      <c r="X7724"/>
      <c r="Y7724"/>
      <c r="Z7724"/>
      <c r="AA7724"/>
      <c r="AB7724"/>
      <c r="AC7724"/>
      <c r="AD7724"/>
      <c r="AE7724"/>
      <c r="AF7724"/>
      <c r="AG7724"/>
      <c r="AH7724"/>
      <c r="AI7724"/>
      <c r="AJ7724"/>
      <c r="AK7724"/>
      <c r="AL7724"/>
      <c r="AM7724"/>
      <c r="AN7724"/>
      <c r="AO7724"/>
      <c r="AP7724"/>
      <c r="AQ7724"/>
      <c r="AR7724"/>
      <c r="AS7724"/>
      <c r="AT7724"/>
      <c r="AU7724"/>
      <c r="AV7724"/>
      <c r="AW7724"/>
      <c r="AX7724"/>
      <c r="AY7724"/>
      <c r="AZ7724"/>
      <c r="BA7724"/>
      <c r="BB7724"/>
      <c r="BC7724"/>
      <c r="BD7724"/>
      <c r="BE7724"/>
      <c r="BF7724"/>
      <c r="BG7724"/>
      <c r="BH7724"/>
      <c r="BI7724"/>
      <c r="BJ7724"/>
      <c r="BK7724"/>
      <c r="BL7724"/>
      <c r="BM7724"/>
      <c r="BN7724"/>
      <c r="BO7724"/>
      <c r="BP7724"/>
      <c r="BQ7724"/>
      <c r="BR7724"/>
      <c r="BS7724"/>
      <c r="BT7724"/>
      <c r="BU7724"/>
      <c r="BV7724"/>
      <c r="BW7724"/>
      <c r="BX7724"/>
      <c r="BY7724"/>
      <c r="BZ7724"/>
      <c r="CA7724"/>
      <c r="CB7724"/>
      <c r="CC7724"/>
      <c r="CD7724"/>
      <c r="CE7724"/>
      <c r="CF7724"/>
      <c r="CG7724"/>
      <c r="CH7724"/>
      <c r="CI7724"/>
      <c r="CJ7724"/>
      <c r="CK7724"/>
      <c r="CL7724"/>
      <c r="CM7724"/>
      <c r="CN7724"/>
      <c r="CO7724"/>
      <c r="CP7724"/>
      <c r="CQ7724"/>
      <c r="CR7724"/>
      <c r="CS7724"/>
      <c r="CT7724"/>
      <c r="CU7724"/>
      <c r="CV7724"/>
    </row>
    <row r="7725" spans="10:100" x14ac:dyDescent="0.25">
      <c r="J7725"/>
      <c r="K7725"/>
      <c r="L7725"/>
      <c r="M7725"/>
      <c r="N7725"/>
      <c r="O7725"/>
      <c r="P7725"/>
      <c r="Q7725"/>
      <c r="R7725"/>
      <c r="S7725"/>
      <c r="T7725"/>
      <c r="U7725"/>
      <c r="V7725"/>
      <c r="W7725"/>
      <c r="X7725"/>
      <c r="Y7725"/>
      <c r="Z7725"/>
      <c r="AA7725"/>
      <c r="AB7725"/>
      <c r="AC7725"/>
      <c r="AD7725"/>
      <c r="AE7725"/>
      <c r="AF7725"/>
      <c r="AG7725"/>
      <c r="AH7725"/>
      <c r="AI7725"/>
      <c r="AJ7725"/>
      <c r="AK7725"/>
      <c r="AL7725"/>
      <c r="AM7725"/>
      <c r="AN7725"/>
      <c r="AO7725"/>
      <c r="AP7725"/>
      <c r="AQ7725"/>
      <c r="AR7725"/>
      <c r="AS7725"/>
      <c r="AT7725"/>
      <c r="AU7725"/>
      <c r="AV7725"/>
      <c r="AW7725"/>
      <c r="AX7725"/>
      <c r="AY7725"/>
      <c r="AZ7725"/>
      <c r="BA7725"/>
      <c r="BB7725"/>
      <c r="BC7725"/>
      <c r="BD7725"/>
      <c r="BE7725"/>
      <c r="BF7725"/>
      <c r="BG7725"/>
      <c r="BH7725"/>
      <c r="BI7725"/>
      <c r="BJ7725"/>
      <c r="BK7725"/>
      <c r="BL7725"/>
      <c r="BM7725"/>
      <c r="BN7725"/>
      <c r="BO7725"/>
      <c r="BP7725"/>
      <c r="BQ7725"/>
      <c r="BR7725"/>
      <c r="BS7725"/>
      <c r="BT7725"/>
      <c r="BU7725"/>
      <c r="BV7725"/>
      <c r="BW7725"/>
      <c r="BX7725"/>
      <c r="BY7725"/>
      <c r="BZ7725"/>
      <c r="CA7725"/>
      <c r="CB7725"/>
      <c r="CC7725"/>
      <c r="CD7725"/>
      <c r="CE7725"/>
      <c r="CF7725"/>
      <c r="CG7725"/>
      <c r="CH7725"/>
      <c r="CI7725"/>
      <c r="CJ7725"/>
      <c r="CK7725"/>
      <c r="CL7725"/>
      <c r="CM7725"/>
      <c r="CN7725"/>
      <c r="CO7725"/>
      <c r="CP7725"/>
      <c r="CQ7725"/>
      <c r="CR7725"/>
      <c r="CS7725"/>
      <c r="CT7725"/>
      <c r="CU7725"/>
      <c r="CV7725"/>
    </row>
    <row r="7726" spans="10:100" x14ac:dyDescent="0.25">
      <c r="J7726"/>
      <c r="K7726"/>
      <c r="L7726"/>
      <c r="M7726"/>
      <c r="N7726"/>
      <c r="O7726"/>
      <c r="P7726"/>
      <c r="Q7726"/>
      <c r="R7726"/>
      <c r="S7726"/>
      <c r="T7726"/>
      <c r="U7726"/>
      <c r="V7726"/>
      <c r="W7726"/>
      <c r="X7726"/>
      <c r="Y7726"/>
      <c r="Z7726"/>
      <c r="AA7726"/>
      <c r="AB7726"/>
      <c r="AC7726"/>
      <c r="AD7726"/>
      <c r="AE7726"/>
      <c r="AF7726"/>
      <c r="AG7726"/>
      <c r="AH7726"/>
      <c r="AI7726"/>
      <c r="AJ7726"/>
      <c r="AK7726"/>
      <c r="AL7726"/>
      <c r="AM7726"/>
      <c r="AN7726"/>
      <c r="AO7726"/>
      <c r="AP7726"/>
      <c r="AQ7726"/>
      <c r="AR7726"/>
      <c r="AS7726"/>
      <c r="AT7726"/>
      <c r="AU7726"/>
      <c r="AV7726"/>
      <c r="AW7726"/>
      <c r="AX7726"/>
      <c r="AY7726"/>
      <c r="AZ7726"/>
      <c r="BA7726"/>
      <c r="BB7726"/>
      <c r="BC7726"/>
      <c r="BD7726"/>
      <c r="BE7726"/>
      <c r="BF7726"/>
      <c r="BG7726"/>
      <c r="BH7726"/>
      <c r="BI7726"/>
      <c r="BJ7726"/>
      <c r="BK7726"/>
      <c r="BL7726"/>
      <c r="BM7726"/>
      <c r="BN7726"/>
      <c r="BO7726"/>
      <c r="BP7726"/>
      <c r="BQ7726"/>
      <c r="BR7726"/>
      <c r="BS7726"/>
      <c r="BT7726"/>
      <c r="BU7726"/>
      <c r="BV7726"/>
      <c r="BW7726"/>
      <c r="BX7726"/>
      <c r="BY7726"/>
      <c r="BZ7726"/>
      <c r="CA7726"/>
      <c r="CB7726"/>
      <c r="CC7726"/>
      <c r="CD7726"/>
      <c r="CE7726"/>
      <c r="CF7726"/>
      <c r="CG7726"/>
      <c r="CH7726"/>
      <c r="CI7726"/>
      <c r="CJ7726"/>
      <c r="CK7726"/>
      <c r="CL7726"/>
      <c r="CM7726"/>
      <c r="CN7726"/>
      <c r="CO7726"/>
      <c r="CP7726"/>
      <c r="CQ7726"/>
      <c r="CR7726"/>
      <c r="CS7726"/>
      <c r="CT7726"/>
      <c r="CU7726"/>
      <c r="CV7726"/>
    </row>
    <row r="7727" spans="10:100" x14ac:dyDescent="0.25">
      <c r="J7727"/>
      <c r="K7727"/>
      <c r="L7727"/>
      <c r="M7727"/>
      <c r="N7727"/>
      <c r="O7727"/>
      <c r="P7727"/>
      <c r="Q7727"/>
      <c r="R7727"/>
      <c r="S7727"/>
      <c r="T7727"/>
      <c r="U7727"/>
      <c r="V7727"/>
      <c r="W7727"/>
      <c r="X7727"/>
      <c r="Y7727"/>
      <c r="Z7727"/>
      <c r="AA7727"/>
      <c r="AB7727"/>
      <c r="AC7727"/>
      <c r="AD7727"/>
      <c r="AE7727"/>
      <c r="AF7727"/>
      <c r="AG7727"/>
      <c r="AH7727"/>
      <c r="AI7727"/>
      <c r="AJ7727"/>
      <c r="AK7727"/>
      <c r="AL7727"/>
      <c r="AM7727"/>
      <c r="AN7727"/>
      <c r="AO7727"/>
      <c r="AP7727"/>
      <c r="AQ7727"/>
      <c r="AR7727"/>
      <c r="AS7727"/>
      <c r="AT7727"/>
      <c r="AU7727"/>
      <c r="AV7727"/>
      <c r="AW7727"/>
      <c r="AX7727"/>
      <c r="AY7727"/>
      <c r="AZ7727"/>
      <c r="BA7727"/>
      <c r="BB7727"/>
      <c r="BC7727"/>
      <c r="BD7727"/>
      <c r="BE7727"/>
      <c r="BF7727"/>
      <c r="BG7727"/>
      <c r="BH7727"/>
      <c r="BI7727"/>
      <c r="BJ7727"/>
      <c r="BK7727"/>
      <c r="BL7727"/>
      <c r="BM7727"/>
      <c r="BN7727"/>
      <c r="BO7727"/>
      <c r="BP7727"/>
      <c r="BQ7727"/>
      <c r="BR7727"/>
      <c r="BS7727"/>
      <c r="BT7727"/>
      <c r="BU7727"/>
      <c r="BV7727"/>
      <c r="BW7727"/>
      <c r="BX7727"/>
      <c r="BY7727"/>
      <c r="BZ7727"/>
      <c r="CA7727"/>
      <c r="CB7727"/>
      <c r="CC7727"/>
      <c r="CD7727"/>
      <c r="CE7727"/>
      <c r="CF7727"/>
      <c r="CG7727"/>
      <c r="CH7727"/>
      <c r="CI7727"/>
      <c r="CJ7727"/>
      <c r="CK7727"/>
      <c r="CL7727"/>
      <c r="CM7727"/>
      <c r="CN7727"/>
      <c r="CO7727"/>
      <c r="CP7727"/>
      <c r="CQ7727"/>
      <c r="CR7727"/>
      <c r="CS7727"/>
      <c r="CT7727"/>
      <c r="CU7727"/>
      <c r="CV7727"/>
    </row>
    <row r="7728" spans="10:100" x14ac:dyDescent="0.25">
      <c r="J7728"/>
      <c r="K7728"/>
      <c r="L7728"/>
      <c r="M7728"/>
      <c r="N7728"/>
      <c r="O7728"/>
      <c r="P7728"/>
      <c r="Q7728"/>
      <c r="R7728"/>
      <c r="S7728"/>
      <c r="T7728"/>
      <c r="U7728"/>
      <c r="V7728"/>
      <c r="W7728"/>
      <c r="X7728"/>
      <c r="Y7728"/>
      <c r="Z7728"/>
      <c r="AA7728"/>
      <c r="AB7728"/>
      <c r="AC7728"/>
      <c r="AD7728"/>
      <c r="AE7728"/>
      <c r="AF7728"/>
      <c r="AG7728"/>
      <c r="AH7728"/>
      <c r="AI7728"/>
      <c r="AJ7728"/>
      <c r="AK7728"/>
      <c r="AL7728"/>
      <c r="AM7728"/>
      <c r="AN7728"/>
      <c r="AO7728"/>
      <c r="AP7728"/>
      <c r="AQ7728"/>
      <c r="AR7728"/>
      <c r="AS7728"/>
      <c r="AT7728"/>
      <c r="AU7728"/>
      <c r="AV7728"/>
      <c r="AW7728"/>
      <c r="AX7728"/>
      <c r="AY7728"/>
      <c r="AZ7728"/>
      <c r="BA7728"/>
      <c r="BB7728"/>
      <c r="BC7728"/>
      <c r="BD7728"/>
      <c r="BE7728"/>
      <c r="BF7728"/>
      <c r="BG7728"/>
      <c r="BH7728"/>
      <c r="BI7728"/>
      <c r="BJ7728"/>
      <c r="BK7728"/>
      <c r="BL7728"/>
      <c r="BM7728"/>
      <c r="BN7728"/>
      <c r="BO7728"/>
      <c r="BP7728"/>
      <c r="BQ7728"/>
      <c r="BR7728"/>
      <c r="BS7728"/>
      <c r="BT7728"/>
      <c r="BU7728"/>
      <c r="BV7728"/>
      <c r="BW7728"/>
      <c r="BX7728"/>
      <c r="BY7728"/>
      <c r="BZ7728"/>
      <c r="CA7728"/>
      <c r="CB7728"/>
      <c r="CC7728"/>
      <c r="CD7728"/>
      <c r="CE7728"/>
      <c r="CF7728"/>
      <c r="CG7728"/>
      <c r="CH7728"/>
      <c r="CI7728"/>
      <c r="CJ7728"/>
      <c r="CK7728"/>
      <c r="CL7728"/>
      <c r="CM7728"/>
      <c r="CN7728"/>
      <c r="CO7728"/>
      <c r="CP7728"/>
      <c r="CQ7728"/>
      <c r="CR7728"/>
      <c r="CS7728"/>
      <c r="CT7728"/>
      <c r="CU7728"/>
      <c r="CV7728"/>
    </row>
    <row r="7729" spans="10:100" x14ac:dyDescent="0.25">
      <c r="J7729"/>
      <c r="K7729"/>
      <c r="L7729"/>
      <c r="M7729"/>
      <c r="N7729"/>
      <c r="O7729"/>
      <c r="P7729"/>
      <c r="Q7729"/>
      <c r="R7729"/>
      <c r="S7729"/>
      <c r="T7729"/>
      <c r="U7729"/>
      <c r="V7729"/>
      <c r="W7729"/>
      <c r="X7729"/>
      <c r="Y7729"/>
      <c r="Z7729"/>
      <c r="AA7729"/>
      <c r="AB7729"/>
      <c r="AC7729"/>
      <c r="AD7729"/>
      <c r="AE7729"/>
      <c r="AF7729"/>
      <c r="AG7729"/>
      <c r="AH7729"/>
      <c r="AI7729"/>
      <c r="AJ7729"/>
      <c r="AK7729"/>
      <c r="AL7729"/>
      <c r="AM7729"/>
      <c r="AN7729"/>
      <c r="AO7729"/>
      <c r="AP7729"/>
      <c r="AQ7729"/>
      <c r="AR7729"/>
      <c r="AS7729"/>
      <c r="AT7729"/>
      <c r="AU7729"/>
      <c r="AV7729"/>
      <c r="AW7729"/>
      <c r="AX7729"/>
      <c r="AY7729"/>
      <c r="AZ7729"/>
      <c r="BA7729"/>
      <c r="BB7729"/>
      <c r="BC7729"/>
      <c r="BD7729"/>
      <c r="BE7729"/>
      <c r="BF7729"/>
      <c r="BG7729"/>
      <c r="BH7729"/>
      <c r="BI7729"/>
      <c r="BJ7729"/>
      <c r="BK7729"/>
      <c r="BL7729"/>
      <c r="BM7729"/>
      <c r="BN7729"/>
      <c r="BO7729"/>
      <c r="BP7729"/>
      <c r="BQ7729"/>
      <c r="BR7729"/>
      <c r="BS7729"/>
      <c r="BT7729"/>
      <c r="BU7729"/>
      <c r="BV7729"/>
      <c r="BW7729"/>
      <c r="BX7729"/>
      <c r="BY7729"/>
      <c r="BZ7729"/>
      <c r="CA7729"/>
      <c r="CB7729"/>
      <c r="CC7729"/>
      <c r="CD7729"/>
      <c r="CE7729"/>
      <c r="CF7729"/>
      <c r="CG7729"/>
      <c r="CH7729"/>
      <c r="CI7729"/>
      <c r="CJ7729"/>
      <c r="CK7729"/>
      <c r="CL7729"/>
      <c r="CM7729"/>
      <c r="CN7729"/>
      <c r="CO7729"/>
      <c r="CP7729"/>
      <c r="CQ7729"/>
      <c r="CR7729"/>
      <c r="CS7729"/>
      <c r="CT7729"/>
      <c r="CU7729"/>
      <c r="CV7729"/>
    </row>
    <row r="7730" spans="10:100" x14ac:dyDescent="0.25">
      <c r="J7730"/>
      <c r="K7730"/>
      <c r="L7730"/>
      <c r="M7730"/>
      <c r="N7730"/>
      <c r="O7730"/>
      <c r="P7730"/>
      <c r="Q7730"/>
      <c r="R7730"/>
      <c r="S7730"/>
      <c r="T7730"/>
      <c r="U7730"/>
      <c r="V7730"/>
      <c r="W7730"/>
      <c r="X7730"/>
      <c r="Y7730"/>
      <c r="Z7730"/>
      <c r="AA7730"/>
      <c r="AB7730"/>
      <c r="AC7730"/>
      <c r="AD7730"/>
      <c r="AE7730"/>
      <c r="AF7730"/>
      <c r="AG7730"/>
      <c r="AH7730"/>
      <c r="AI7730"/>
      <c r="AJ7730"/>
      <c r="AK7730"/>
      <c r="AL7730"/>
      <c r="AM7730"/>
      <c r="AN7730"/>
      <c r="AO7730"/>
      <c r="AP7730"/>
      <c r="AQ7730"/>
      <c r="AR7730"/>
      <c r="AS7730"/>
      <c r="AT7730"/>
      <c r="AU7730"/>
      <c r="AV7730"/>
      <c r="AW7730"/>
      <c r="AX7730"/>
      <c r="AY7730"/>
      <c r="AZ7730"/>
      <c r="BA7730"/>
      <c r="BB7730"/>
      <c r="BC7730"/>
      <c r="BD7730"/>
      <c r="BE7730"/>
      <c r="BF7730"/>
      <c r="BG7730"/>
      <c r="BH7730"/>
      <c r="BI7730"/>
      <c r="BJ7730"/>
      <c r="BK7730"/>
      <c r="BL7730"/>
      <c r="BM7730"/>
      <c r="BN7730"/>
      <c r="BO7730"/>
      <c r="BP7730"/>
      <c r="BQ7730"/>
      <c r="BR7730"/>
      <c r="BS7730"/>
      <c r="BT7730"/>
      <c r="BU7730"/>
      <c r="BV7730"/>
      <c r="BW7730"/>
      <c r="BX7730"/>
      <c r="BY7730"/>
      <c r="BZ7730"/>
      <c r="CA7730"/>
      <c r="CB7730"/>
      <c r="CC7730"/>
      <c r="CD7730"/>
      <c r="CE7730"/>
      <c r="CF7730"/>
      <c r="CG7730"/>
      <c r="CH7730"/>
      <c r="CI7730"/>
      <c r="CJ7730"/>
      <c r="CK7730"/>
      <c r="CL7730"/>
      <c r="CM7730"/>
      <c r="CN7730"/>
      <c r="CO7730"/>
      <c r="CP7730"/>
      <c r="CQ7730"/>
      <c r="CR7730"/>
      <c r="CS7730"/>
      <c r="CT7730"/>
      <c r="CU7730"/>
      <c r="CV7730"/>
    </row>
    <row r="7731" spans="10:100" x14ac:dyDescent="0.25">
      <c r="J7731"/>
      <c r="K7731"/>
      <c r="L7731"/>
      <c r="M7731"/>
      <c r="N7731"/>
      <c r="O7731"/>
      <c r="P7731"/>
      <c r="Q7731"/>
      <c r="R7731"/>
      <c r="S7731"/>
      <c r="T7731"/>
      <c r="U7731"/>
      <c r="V7731"/>
      <c r="W7731"/>
      <c r="X7731"/>
      <c r="Y7731"/>
      <c r="Z7731"/>
      <c r="AA7731"/>
      <c r="AB7731"/>
      <c r="AC7731"/>
      <c r="AD7731"/>
      <c r="AE7731"/>
      <c r="AF7731"/>
      <c r="AG7731"/>
      <c r="AH7731"/>
      <c r="AI7731"/>
      <c r="AJ7731"/>
      <c r="AK7731"/>
      <c r="AL7731"/>
      <c r="AM7731"/>
      <c r="AN7731"/>
      <c r="AO7731"/>
      <c r="AP7731"/>
      <c r="AQ7731"/>
      <c r="AR7731"/>
      <c r="AS7731"/>
      <c r="AT7731"/>
      <c r="AU7731"/>
      <c r="AV7731"/>
      <c r="AW7731"/>
      <c r="AX7731"/>
      <c r="AY7731"/>
      <c r="AZ7731"/>
      <c r="BA7731"/>
      <c r="BB7731"/>
      <c r="BC7731"/>
      <c r="BD7731"/>
      <c r="BE7731"/>
      <c r="BF7731"/>
      <c r="BG7731"/>
      <c r="BH7731"/>
      <c r="BI7731"/>
      <c r="BJ7731"/>
      <c r="BK7731"/>
      <c r="BL7731"/>
      <c r="BM7731"/>
      <c r="BN7731"/>
      <c r="BO7731"/>
      <c r="BP7731"/>
      <c r="BQ7731"/>
      <c r="BR7731"/>
      <c r="BS7731"/>
      <c r="BT7731"/>
      <c r="BU7731"/>
      <c r="BV7731"/>
      <c r="BW7731"/>
      <c r="BX7731"/>
      <c r="BY7731"/>
      <c r="BZ7731"/>
      <c r="CA7731"/>
      <c r="CB7731"/>
      <c r="CC7731"/>
      <c r="CD7731"/>
      <c r="CE7731"/>
      <c r="CF7731"/>
      <c r="CG7731"/>
      <c r="CH7731"/>
      <c r="CI7731"/>
      <c r="CJ7731"/>
      <c r="CK7731"/>
      <c r="CL7731"/>
      <c r="CM7731"/>
      <c r="CN7731"/>
      <c r="CO7731"/>
      <c r="CP7731"/>
      <c r="CQ7731"/>
      <c r="CR7731"/>
      <c r="CS7731"/>
      <c r="CT7731"/>
      <c r="CU7731"/>
      <c r="CV7731"/>
    </row>
    <row r="7732" spans="10:100" x14ac:dyDescent="0.25">
      <c r="J7732"/>
      <c r="K7732"/>
      <c r="L7732"/>
      <c r="M7732"/>
      <c r="N7732"/>
      <c r="O7732"/>
      <c r="P7732"/>
      <c r="Q7732"/>
      <c r="R7732"/>
      <c r="S7732"/>
      <c r="T7732"/>
      <c r="U7732"/>
      <c r="V7732"/>
      <c r="W7732"/>
      <c r="X7732"/>
      <c r="Y7732"/>
      <c r="Z7732"/>
      <c r="AA7732"/>
      <c r="AB7732"/>
      <c r="AC7732"/>
      <c r="AD7732"/>
      <c r="AE7732"/>
      <c r="AF7732"/>
      <c r="AG7732"/>
      <c r="AH7732"/>
      <c r="AI7732"/>
      <c r="AJ7732"/>
      <c r="AK7732"/>
      <c r="AL7732"/>
      <c r="AM7732"/>
      <c r="AN7732"/>
      <c r="AO7732"/>
      <c r="AP7732"/>
      <c r="AQ7732"/>
      <c r="AR7732"/>
      <c r="AS7732"/>
      <c r="AT7732"/>
      <c r="AU7732"/>
      <c r="AV7732"/>
      <c r="AW7732"/>
      <c r="AX7732"/>
      <c r="AY7732"/>
      <c r="AZ7732"/>
      <c r="BA7732"/>
      <c r="BB7732"/>
      <c r="BC7732"/>
      <c r="BD7732"/>
      <c r="BE7732"/>
      <c r="BF7732"/>
      <c r="BG7732"/>
      <c r="BH7732"/>
      <c r="BI7732"/>
      <c r="BJ7732"/>
      <c r="BK7732"/>
      <c r="BL7732"/>
      <c r="BM7732"/>
      <c r="BN7732"/>
      <c r="BO7732"/>
      <c r="BP7732"/>
      <c r="BQ7732"/>
      <c r="BR7732"/>
      <c r="BS7732"/>
      <c r="BT7732"/>
      <c r="BU7732"/>
      <c r="BV7732"/>
      <c r="BW7732"/>
      <c r="BX7732"/>
      <c r="BY7732"/>
      <c r="BZ7732"/>
      <c r="CA7732"/>
      <c r="CB7732"/>
      <c r="CC7732"/>
      <c r="CD7732"/>
      <c r="CE7732"/>
      <c r="CF7732"/>
      <c r="CG7732"/>
      <c r="CH7732"/>
      <c r="CI7732"/>
      <c r="CJ7732"/>
      <c r="CK7732"/>
      <c r="CL7732"/>
      <c r="CM7732"/>
      <c r="CN7732"/>
      <c r="CO7732"/>
      <c r="CP7732"/>
      <c r="CQ7732"/>
      <c r="CR7732"/>
      <c r="CS7732"/>
      <c r="CT7732"/>
      <c r="CU7732"/>
      <c r="CV7732"/>
    </row>
    <row r="7733" spans="10:100" x14ac:dyDescent="0.25">
      <c r="J7733"/>
      <c r="K7733"/>
      <c r="L7733"/>
      <c r="M7733"/>
      <c r="N7733"/>
      <c r="O7733"/>
      <c r="P7733"/>
      <c r="Q7733"/>
      <c r="R7733"/>
      <c r="S7733"/>
      <c r="T7733"/>
      <c r="U7733"/>
      <c r="V7733"/>
      <c r="W7733"/>
      <c r="X7733"/>
      <c r="Y7733"/>
      <c r="Z7733"/>
      <c r="AA7733"/>
      <c r="AB7733"/>
      <c r="AC7733"/>
      <c r="AD7733"/>
      <c r="AE7733"/>
      <c r="AF7733"/>
      <c r="AG7733"/>
      <c r="AH7733"/>
      <c r="AI7733"/>
      <c r="AJ7733"/>
      <c r="AK7733"/>
      <c r="AL7733"/>
      <c r="AM7733"/>
      <c r="AN7733"/>
      <c r="AO7733"/>
      <c r="AP7733"/>
      <c r="AQ7733"/>
      <c r="AR7733"/>
      <c r="AS7733"/>
      <c r="AT7733"/>
      <c r="AU7733"/>
      <c r="AV7733"/>
      <c r="AW7733"/>
      <c r="AX7733"/>
      <c r="AY7733"/>
      <c r="AZ7733"/>
      <c r="BA7733"/>
      <c r="BB7733"/>
      <c r="BC7733"/>
      <c r="BD7733"/>
      <c r="BE7733"/>
      <c r="BF7733"/>
      <c r="BG7733"/>
      <c r="BH7733"/>
      <c r="BI7733"/>
      <c r="BJ7733"/>
      <c r="BK7733"/>
      <c r="BL7733"/>
      <c r="BM7733"/>
      <c r="BN7733"/>
      <c r="BO7733"/>
      <c r="BP7733"/>
      <c r="BQ7733"/>
      <c r="BR7733"/>
      <c r="BS7733"/>
      <c r="BT7733"/>
      <c r="BU7733"/>
      <c r="BV7733"/>
      <c r="BW7733"/>
      <c r="BX7733"/>
      <c r="BY7733"/>
      <c r="BZ7733"/>
      <c r="CA7733"/>
      <c r="CB7733"/>
      <c r="CC7733"/>
      <c r="CD7733"/>
      <c r="CE7733"/>
      <c r="CF7733"/>
      <c r="CG7733"/>
      <c r="CH7733"/>
      <c r="CI7733"/>
      <c r="CJ7733"/>
      <c r="CK7733"/>
      <c r="CL7733"/>
      <c r="CM7733"/>
      <c r="CN7733"/>
      <c r="CO7733"/>
      <c r="CP7733"/>
      <c r="CQ7733"/>
      <c r="CR7733"/>
      <c r="CS7733"/>
      <c r="CT7733"/>
      <c r="CU7733"/>
      <c r="CV7733"/>
    </row>
    <row r="7734" spans="10:100" x14ac:dyDescent="0.25">
      <c r="J7734"/>
      <c r="K7734"/>
      <c r="L7734"/>
      <c r="M7734"/>
      <c r="N7734"/>
      <c r="O7734"/>
      <c r="P7734"/>
      <c r="Q7734"/>
      <c r="R7734"/>
      <c r="S7734"/>
      <c r="T7734"/>
      <c r="U7734"/>
      <c r="V7734"/>
      <c r="W7734"/>
      <c r="X7734"/>
      <c r="Y7734"/>
      <c r="Z7734"/>
      <c r="AA7734"/>
      <c r="AB7734"/>
      <c r="AC7734"/>
      <c r="AD7734"/>
      <c r="AE7734"/>
      <c r="AF7734"/>
      <c r="AG7734"/>
      <c r="AH7734"/>
      <c r="AI7734"/>
      <c r="AJ7734"/>
      <c r="AK7734"/>
      <c r="AL7734"/>
      <c r="AM7734"/>
      <c r="AN7734"/>
      <c r="AO7734"/>
      <c r="AP7734"/>
      <c r="AQ7734"/>
      <c r="AR7734"/>
      <c r="AS7734"/>
      <c r="AT7734"/>
      <c r="AU7734"/>
      <c r="AV7734"/>
      <c r="AW7734"/>
      <c r="AX7734"/>
      <c r="AY7734"/>
      <c r="AZ7734"/>
      <c r="BA7734"/>
      <c r="BB7734"/>
      <c r="BC7734"/>
      <c r="BD7734"/>
      <c r="BE7734"/>
      <c r="BF7734"/>
      <c r="BG7734"/>
      <c r="BH7734"/>
      <c r="BI7734"/>
      <c r="BJ7734"/>
      <c r="BK7734"/>
      <c r="BL7734"/>
      <c r="BM7734"/>
      <c r="BN7734"/>
      <c r="BO7734"/>
      <c r="BP7734"/>
      <c r="BQ7734"/>
      <c r="BR7734"/>
      <c r="BS7734"/>
      <c r="BT7734"/>
      <c r="BU7734"/>
      <c r="BV7734"/>
      <c r="BW7734"/>
      <c r="BX7734"/>
      <c r="BY7734"/>
      <c r="BZ7734"/>
      <c r="CA7734"/>
      <c r="CB7734"/>
      <c r="CC7734"/>
      <c r="CD7734"/>
      <c r="CE7734"/>
      <c r="CF7734"/>
      <c r="CG7734"/>
      <c r="CH7734"/>
      <c r="CI7734"/>
      <c r="CJ7734"/>
      <c r="CK7734"/>
      <c r="CL7734"/>
      <c r="CM7734"/>
      <c r="CN7734"/>
      <c r="CO7734"/>
      <c r="CP7734"/>
      <c r="CQ7734"/>
      <c r="CR7734"/>
      <c r="CS7734"/>
      <c r="CT7734"/>
      <c r="CU7734"/>
      <c r="CV7734"/>
    </row>
    <row r="7735" spans="10:100" x14ac:dyDescent="0.25">
      <c r="J7735"/>
      <c r="K7735"/>
      <c r="L7735"/>
      <c r="M7735"/>
      <c r="N7735"/>
      <c r="O7735"/>
      <c r="P7735"/>
      <c r="Q7735"/>
      <c r="R7735"/>
      <c r="S7735"/>
      <c r="T7735"/>
      <c r="U7735"/>
      <c r="V7735"/>
      <c r="W7735"/>
      <c r="X7735"/>
      <c r="Y7735"/>
      <c r="Z7735"/>
      <c r="AA7735"/>
      <c r="AB7735"/>
      <c r="AC7735"/>
      <c r="AD7735"/>
      <c r="AE7735"/>
      <c r="AF7735"/>
      <c r="AG7735"/>
      <c r="AH7735"/>
      <c r="AI7735"/>
      <c r="AJ7735"/>
      <c r="AK7735"/>
      <c r="AL7735"/>
      <c r="AM7735"/>
      <c r="AN7735"/>
      <c r="AO7735"/>
      <c r="AP7735"/>
      <c r="AQ7735"/>
      <c r="AR7735"/>
      <c r="AS7735"/>
      <c r="AT7735"/>
      <c r="AU7735"/>
      <c r="AV7735"/>
      <c r="AW7735"/>
      <c r="AX7735"/>
      <c r="AY7735"/>
      <c r="AZ7735"/>
      <c r="BA7735"/>
      <c r="BB7735"/>
      <c r="BC7735"/>
      <c r="BD7735"/>
      <c r="BE7735"/>
      <c r="BF7735"/>
      <c r="BG7735"/>
      <c r="BH7735"/>
      <c r="BI7735"/>
      <c r="BJ7735"/>
      <c r="BK7735"/>
      <c r="BL7735"/>
      <c r="BM7735"/>
      <c r="BN7735"/>
      <c r="BO7735"/>
      <c r="BP7735"/>
      <c r="BQ7735"/>
      <c r="BR7735"/>
      <c r="BS7735"/>
      <c r="BT7735"/>
      <c r="BU7735"/>
      <c r="BV7735"/>
      <c r="BW7735"/>
      <c r="BX7735"/>
      <c r="BY7735"/>
      <c r="BZ7735"/>
      <c r="CA7735"/>
      <c r="CB7735"/>
      <c r="CC7735"/>
      <c r="CD7735"/>
      <c r="CE7735"/>
      <c r="CF7735"/>
      <c r="CG7735"/>
      <c r="CH7735"/>
      <c r="CI7735"/>
      <c r="CJ7735"/>
      <c r="CK7735"/>
      <c r="CL7735"/>
      <c r="CM7735"/>
      <c r="CN7735"/>
      <c r="CO7735"/>
      <c r="CP7735"/>
      <c r="CQ7735"/>
      <c r="CR7735"/>
      <c r="CS7735"/>
      <c r="CT7735"/>
      <c r="CU7735"/>
      <c r="CV7735"/>
    </row>
    <row r="7736" spans="10:100" x14ac:dyDescent="0.25">
      <c r="J7736"/>
      <c r="K7736"/>
      <c r="L7736"/>
      <c r="M7736"/>
      <c r="N7736"/>
      <c r="O7736"/>
      <c r="P7736"/>
      <c r="Q7736"/>
      <c r="R7736"/>
      <c r="S7736"/>
      <c r="T7736"/>
      <c r="U7736"/>
      <c r="V7736"/>
      <c r="W7736"/>
      <c r="X7736"/>
      <c r="Y7736"/>
      <c r="Z7736"/>
      <c r="AA7736"/>
      <c r="AB7736"/>
      <c r="AC7736"/>
      <c r="AD7736"/>
      <c r="AE7736"/>
      <c r="AF7736"/>
      <c r="AG7736"/>
      <c r="AH7736"/>
      <c r="AI7736"/>
      <c r="AJ7736"/>
      <c r="AK7736"/>
      <c r="AL7736"/>
      <c r="AM7736"/>
      <c r="AN7736"/>
      <c r="AO7736"/>
      <c r="AP7736"/>
      <c r="AQ7736"/>
      <c r="AR7736"/>
      <c r="AS7736"/>
      <c r="AT7736"/>
      <c r="AU7736"/>
      <c r="AV7736"/>
      <c r="AW7736"/>
      <c r="AX7736"/>
      <c r="AY7736"/>
      <c r="AZ7736"/>
      <c r="BA7736"/>
      <c r="BB7736"/>
      <c r="BC7736"/>
      <c r="BD7736"/>
      <c r="BE7736"/>
      <c r="BF7736"/>
      <c r="BG7736"/>
      <c r="BH7736"/>
      <c r="BI7736"/>
      <c r="BJ7736"/>
      <c r="BK7736"/>
      <c r="BL7736"/>
      <c r="BM7736"/>
      <c r="BN7736"/>
      <c r="BO7736"/>
      <c r="BP7736"/>
      <c r="BQ7736"/>
      <c r="BR7736"/>
      <c r="BS7736"/>
      <c r="BT7736"/>
      <c r="BU7736"/>
      <c r="BV7736"/>
      <c r="BW7736"/>
      <c r="BX7736"/>
      <c r="BY7736"/>
      <c r="BZ7736"/>
      <c r="CA7736"/>
      <c r="CB7736"/>
      <c r="CC7736"/>
      <c r="CD7736"/>
      <c r="CE7736"/>
      <c r="CF7736"/>
      <c r="CG7736"/>
      <c r="CH7736"/>
      <c r="CI7736"/>
      <c r="CJ7736"/>
      <c r="CK7736"/>
      <c r="CL7736"/>
      <c r="CM7736"/>
      <c r="CN7736"/>
      <c r="CO7736"/>
      <c r="CP7736"/>
      <c r="CQ7736"/>
      <c r="CR7736"/>
      <c r="CS7736"/>
      <c r="CT7736"/>
      <c r="CU7736"/>
      <c r="CV7736"/>
    </row>
    <row r="7737" spans="10:100" x14ac:dyDescent="0.25">
      <c r="J7737"/>
      <c r="K7737"/>
      <c r="L7737"/>
      <c r="M7737"/>
      <c r="N7737"/>
      <c r="O7737"/>
      <c r="P7737"/>
      <c r="Q7737"/>
      <c r="R7737"/>
      <c r="S7737"/>
      <c r="T7737"/>
      <c r="U7737"/>
      <c r="V7737"/>
      <c r="W7737"/>
      <c r="X7737"/>
      <c r="Y7737"/>
      <c r="Z7737"/>
      <c r="AA7737"/>
      <c r="AB7737"/>
      <c r="AC7737"/>
      <c r="AD7737"/>
      <c r="AE7737"/>
      <c r="AF7737"/>
      <c r="AG7737"/>
      <c r="AH7737"/>
      <c r="AI7737"/>
      <c r="AJ7737"/>
      <c r="AK7737"/>
      <c r="AL7737"/>
      <c r="AM7737"/>
      <c r="AN7737"/>
      <c r="AO7737"/>
      <c r="AP7737"/>
      <c r="AQ7737"/>
      <c r="AR7737"/>
      <c r="AS7737"/>
      <c r="AT7737"/>
      <c r="AU7737"/>
      <c r="AV7737"/>
      <c r="AW7737"/>
      <c r="AX7737"/>
      <c r="AY7737"/>
      <c r="AZ7737"/>
      <c r="BA7737"/>
      <c r="BB7737"/>
      <c r="BC7737"/>
      <c r="BD7737"/>
      <c r="BE7737"/>
      <c r="BF7737"/>
      <c r="BG7737"/>
      <c r="BH7737"/>
      <c r="BI7737"/>
      <c r="BJ7737"/>
      <c r="BK7737"/>
      <c r="BL7737"/>
      <c r="BM7737"/>
      <c r="BN7737"/>
      <c r="BO7737"/>
      <c r="BP7737"/>
      <c r="BQ7737"/>
      <c r="BR7737"/>
      <c r="BS7737"/>
      <c r="BT7737"/>
      <c r="BU7737"/>
      <c r="BV7737"/>
      <c r="BW7737"/>
      <c r="BX7737"/>
      <c r="BY7737"/>
      <c r="BZ7737"/>
      <c r="CA7737"/>
      <c r="CB7737"/>
      <c r="CC7737"/>
      <c r="CD7737"/>
      <c r="CE7737"/>
      <c r="CF7737"/>
      <c r="CG7737"/>
      <c r="CH7737"/>
      <c r="CI7737"/>
      <c r="CJ7737"/>
      <c r="CK7737"/>
      <c r="CL7737"/>
      <c r="CM7737"/>
      <c r="CN7737"/>
      <c r="CO7737"/>
      <c r="CP7737"/>
      <c r="CQ7737"/>
      <c r="CR7737"/>
      <c r="CS7737"/>
      <c r="CT7737"/>
      <c r="CU7737"/>
      <c r="CV7737"/>
    </row>
    <row r="7738" spans="10:100" x14ac:dyDescent="0.25">
      <c r="J7738"/>
      <c r="K7738"/>
      <c r="L7738"/>
      <c r="M7738"/>
      <c r="N7738"/>
      <c r="O7738"/>
      <c r="P7738"/>
      <c r="Q7738"/>
      <c r="R7738"/>
      <c r="S7738"/>
      <c r="T7738"/>
      <c r="U7738"/>
      <c r="V7738"/>
      <c r="W7738"/>
      <c r="X7738"/>
      <c r="Y7738"/>
      <c r="Z7738"/>
      <c r="AA7738"/>
      <c r="AB7738"/>
      <c r="AC7738"/>
      <c r="AD7738"/>
      <c r="AE7738"/>
      <c r="AF7738"/>
      <c r="AG7738"/>
      <c r="AH7738"/>
      <c r="AI7738"/>
      <c r="AJ7738"/>
      <c r="AK7738"/>
      <c r="AL7738"/>
      <c r="AM7738"/>
      <c r="AN7738"/>
      <c r="AO7738"/>
      <c r="AP7738"/>
      <c r="AQ7738"/>
      <c r="AR7738"/>
      <c r="AS7738"/>
      <c r="AT7738"/>
      <c r="AU7738"/>
      <c r="AV7738"/>
      <c r="AW7738"/>
      <c r="AX7738"/>
      <c r="AY7738"/>
      <c r="AZ7738"/>
      <c r="BA7738"/>
      <c r="BB7738"/>
      <c r="BC7738"/>
      <c r="BD7738"/>
      <c r="BE7738"/>
      <c r="BF7738"/>
      <c r="BG7738"/>
      <c r="BH7738"/>
      <c r="BI7738"/>
      <c r="BJ7738"/>
      <c r="BK7738"/>
      <c r="BL7738"/>
      <c r="BM7738"/>
      <c r="BN7738"/>
      <c r="BO7738"/>
      <c r="BP7738"/>
      <c r="BQ7738"/>
      <c r="BR7738"/>
      <c r="BS7738"/>
      <c r="BT7738"/>
      <c r="BU7738"/>
      <c r="BV7738"/>
      <c r="BW7738"/>
      <c r="BX7738"/>
      <c r="BY7738"/>
      <c r="BZ7738"/>
      <c r="CA7738"/>
      <c r="CB7738"/>
      <c r="CC7738"/>
      <c r="CD7738"/>
      <c r="CE7738"/>
      <c r="CF7738"/>
      <c r="CG7738"/>
      <c r="CH7738"/>
      <c r="CI7738"/>
      <c r="CJ7738"/>
      <c r="CK7738"/>
      <c r="CL7738"/>
      <c r="CM7738"/>
      <c r="CN7738"/>
      <c r="CO7738"/>
      <c r="CP7738"/>
      <c r="CQ7738"/>
      <c r="CR7738"/>
      <c r="CS7738"/>
      <c r="CT7738"/>
      <c r="CU7738"/>
      <c r="CV7738"/>
    </row>
    <row r="7739" spans="10:100" x14ac:dyDescent="0.25">
      <c r="J7739"/>
      <c r="K7739"/>
      <c r="L7739"/>
      <c r="M7739"/>
      <c r="N7739"/>
      <c r="O7739"/>
      <c r="P7739"/>
      <c r="Q7739"/>
      <c r="R7739"/>
      <c r="S7739"/>
      <c r="T7739"/>
      <c r="U7739"/>
      <c r="V7739"/>
      <c r="W7739"/>
      <c r="X7739"/>
      <c r="Y7739"/>
      <c r="Z7739"/>
      <c r="AA7739"/>
      <c r="AB7739"/>
      <c r="AC7739"/>
      <c r="AD7739"/>
      <c r="AE7739"/>
      <c r="AF7739"/>
      <c r="AG7739"/>
      <c r="AH7739"/>
      <c r="AI7739"/>
      <c r="AJ7739"/>
      <c r="AK7739"/>
      <c r="AL7739"/>
      <c r="AM7739"/>
      <c r="AN7739"/>
      <c r="AO7739"/>
      <c r="AP7739"/>
      <c r="AQ7739"/>
      <c r="AR7739"/>
      <c r="AS7739"/>
      <c r="AT7739"/>
      <c r="AU7739"/>
      <c r="AV7739"/>
      <c r="AW7739"/>
      <c r="AX7739"/>
      <c r="AY7739"/>
      <c r="AZ7739"/>
      <c r="BA7739"/>
      <c r="BB7739"/>
      <c r="BC7739"/>
      <c r="BD7739"/>
      <c r="BE7739"/>
      <c r="BF7739"/>
      <c r="BG7739"/>
      <c r="BH7739"/>
      <c r="BI7739"/>
      <c r="BJ7739"/>
      <c r="BK7739"/>
      <c r="BL7739"/>
      <c r="BM7739"/>
      <c r="BN7739"/>
      <c r="BO7739"/>
      <c r="BP7739"/>
      <c r="BQ7739"/>
      <c r="BR7739"/>
      <c r="BS7739"/>
      <c r="BT7739"/>
      <c r="BU7739"/>
      <c r="BV7739"/>
      <c r="BW7739"/>
      <c r="BX7739"/>
      <c r="BY7739"/>
      <c r="BZ7739"/>
      <c r="CA7739"/>
      <c r="CB7739"/>
      <c r="CC7739"/>
      <c r="CD7739"/>
      <c r="CE7739"/>
      <c r="CF7739"/>
      <c r="CG7739"/>
      <c r="CH7739"/>
      <c r="CI7739"/>
      <c r="CJ7739"/>
      <c r="CK7739"/>
      <c r="CL7739"/>
      <c r="CM7739"/>
      <c r="CN7739"/>
      <c r="CO7739"/>
      <c r="CP7739"/>
      <c r="CQ7739"/>
      <c r="CR7739"/>
      <c r="CS7739"/>
      <c r="CT7739"/>
      <c r="CU7739"/>
      <c r="CV7739"/>
    </row>
    <row r="7740" spans="10:100" x14ac:dyDescent="0.25">
      <c r="J7740"/>
      <c r="K7740"/>
      <c r="L7740"/>
      <c r="M7740"/>
      <c r="N7740"/>
      <c r="O7740"/>
      <c r="P7740"/>
      <c r="Q7740"/>
      <c r="R7740"/>
      <c r="S7740"/>
      <c r="T7740"/>
      <c r="U7740"/>
      <c r="V7740"/>
      <c r="W7740"/>
      <c r="X7740"/>
      <c r="Y7740"/>
      <c r="Z7740"/>
      <c r="AA7740"/>
      <c r="AB7740"/>
      <c r="AC7740"/>
      <c r="AD7740"/>
      <c r="AE7740"/>
      <c r="AF7740"/>
      <c r="AG7740"/>
      <c r="AH7740"/>
      <c r="AI7740"/>
      <c r="AJ7740"/>
      <c r="AK7740"/>
      <c r="AL7740"/>
      <c r="AM7740"/>
      <c r="AN7740"/>
      <c r="AO7740"/>
      <c r="AP7740"/>
      <c r="AQ7740"/>
      <c r="AR7740"/>
      <c r="AS7740"/>
      <c r="AT7740"/>
      <c r="AU7740"/>
      <c r="AV7740"/>
      <c r="AW7740"/>
      <c r="AX7740"/>
      <c r="AY7740"/>
      <c r="AZ7740"/>
      <c r="BA7740"/>
      <c r="BB7740"/>
      <c r="BC7740"/>
      <c r="BD7740"/>
      <c r="BE7740"/>
      <c r="BF7740"/>
      <c r="BG7740"/>
      <c r="BH7740"/>
      <c r="BI7740"/>
      <c r="BJ7740"/>
      <c r="BK7740"/>
      <c r="BL7740"/>
      <c r="BM7740"/>
      <c r="BN7740"/>
      <c r="BO7740"/>
      <c r="BP7740"/>
      <c r="BQ7740"/>
      <c r="BR7740"/>
      <c r="BS7740"/>
      <c r="BT7740"/>
      <c r="BU7740"/>
      <c r="BV7740"/>
      <c r="BW7740"/>
      <c r="BX7740"/>
      <c r="BY7740"/>
      <c r="BZ7740"/>
      <c r="CA7740"/>
      <c r="CB7740"/>
      <c r="CC7740"/>
      <c r="CD7740"/>
      <c r="CE7740"/>
      <c r="CF7740"/>
      <c r="CG7740"/>
      <c r="CH7740"/>
      <c r="CI7740"/>
      <c r="CJ7740"/>
      <c r="CK7740"/>
      <c r="CL7740"/>
      <c r="CM7740"/>
      <c r="CN7740"/>
      <c r="CO7740"/>
      <c r="CP7740"/>
      <c r="CQ7740"/>
      <c r="CR7740"/>
      <c r="CS7740"/>
      <c r="CT7740"/>
      <c r="CU7740"/>
      <c r="CV7740"/>
    </row>
    <row r="7741" spans="10:100" x14ac:dyDescent="0.25">
      <c r="J7741"/>
      <c r="K7741"/>
      <c r="L7741"/>
      <c r="M7741"/>
      <c r="N7741"/>
      <c r="O7741"/>
      <c r="P7741"/>
      <c r="Q7741"/>
      <c r="R7741"/>
      <c r="S7741"/>
      <c r="T7741"/>
      <c r="U7741"/>
      <c r="V7741"/>
      <c r="W7741"/>
      <c r="X7741"/>
      <c r="Y7741"/>
      <c r="Z7741"/>
      <c r="AA7741"/>
      <c r="AB7741"/>
      <c r="AC7741"/>
      <c r="AD7741"/>
      <c r="AE7741"/>
      <c r="AF7741"/>
      <c r="AG7741"/>
      <c r="AH7741"/>
      <c r="AI7741"/>
      <c r="AJ7741"/>
      <c r="AK7741"/>
      <c r="AL7741"/>
      <c r="AM7741"/>
      <c r="AN7741"/>
      <c r="AO7741"/>
      <c r="AP7741"/>
      <c r="AQ7741"/>
      <c r="AR7741"/>
      <c r="AS7741"/>
      <c r="AT7741"/>
      <c r="AU7741"/>
      <c r="AV7741"/>
      <c r="AW7741"/>
      <c r="AX7741"/>
      <c r="AY7741"/>
      <c r="AZ7741"/>
      <c r="BA7741"/>
      <c r="BB7741"/>
      <c r="BC7741"/>
      <c r="BD7741"/>
      <c r="BE7741"/>
      <c r="BF7741"/>
      <c r="BG7741"/>
      <c r="BH7741"/>
      <c r="BI7741"/>
      <c r="BJ7741"/>
      <c r="BK7741"/>
      <c r="BL7741"/>
      <c r="BM7741"/>
      <c r="BN7741"/>
      <c r="BO7741"/>
      <c r="BP7741"/>
      <c r="BQ7741"/>
      <c r="BR7741"/>
      <c r="BS7741"/>
      <c r="BT7741"/>
      <c r="BU7741"/>
      <c r="BV7741"/>
      <c r="BW7741"/>
      <c r="BX7741"/>
      <c r="BY7741"/>
      <c r="BZ7741"/>
      <c r="CA7741"/>
      <c r="CB7741"/>
      <c r="CC7741"/>
      <c r="CD7741"/>
      <c r="CE7741"/>
      <c r="CF7741"/>
      <c r="CG7741"/>
      <c r="CH7741"/>
      <c r="CI7741"/>
      <c r="CJ7741"/>
      <c r="CK7741"/>
      <c r="CL7741"/>
      <c r="CM7741"/>
      <c r="CN7741"/>
      <c r="CO7741"/>
      <c r="CP7741"/>
      <c r="CQ7741"/>
      <c r="CR7741"/>
      <c r="CS7741"/>
      <c r="CT7741"/>
      <c r="CU7741"/>
      <c r="CV7741"/>
    </row>
    <row r="7742" spans="10:100" x14ac:dyDescent="0.25">
      <c r="J7742"/>
      <c r="K7742"/>
      <c r="L7742"/>
      <c r="M7742"/>
      <c r="N7742"/>
      <c r="O7742"/>
      <c r="P7742"/>
      <c r="Q7742"/>
      <c r="R7742"/>
      <c r="S7742"/>
      <c r="T7742"/>
      <c r="U7742"/>
      <c r="V7742"/>
      <c r="W7742"/>
      <c r="X7742"/>
      <c r="Y7742"/>
      <c r="Z7742"/>
      <c r="AA7742"/>
      <c r="AB7742"/>
      <c r="AC7742"/>
      <c r="AD7742"/>
      <c r="AE7742"/>
      <c r="AF7742"/>
      <c r="AG7742"/>
      <c r="AH7742"/>
      <c r="AI7742"/>
      <c r="AJ7742"/>
      <c r="AK7742"/>
      <c r="AL7742"/>
      <c r="AM7742"/>
      <c r="AN7742"/>
      <c r="AO7742"/>
      <c r="AP7742"/>
      <c r="AQ7742"/>
      <c r="AR7742"/>
      <c r="AS7742"/>
      <c r="AT7742"/>
      <c r="AU7742"/>
      <c r="AV7742"/>
      <c r="AW7742"/>
      <c r="AX7742"/>
      <c r="AY7742"/>
      <c r="AZ7742"/>
      <c r="BA7742"/>
      <c r="BB7742"/>
      <c r="BC7742"/>
      <c r="BD7742"/>
      <c r="BE7742"/>
      <c r="BF7742"/>
      <c r="BG7742"/>
      <c r="BH7742"/>
      <c r="BI7742"/>
      <c r="BJ7742"/>
      <c r="BK7742"/>
      <c r="BL7742"/>
      <c r="BM7742"/>
      <c r="BN7742"/>
      <c r="BO7742"/>
      <c r="BP7742"/>
      <c r="BQ7742"/>
      <c r="BR7742"/>
      <c r="BS7742"/>
      <c r="BT7742"/>
      <c r="BU7742"/>
      <c r="BV7742"/>
      <c r="BW7742"/>
      <c r="BX7742"/>
      <c r="BY7742"/>
      <c r="BZ7742"/>
      <c r="CA7742"/>
      <c r="CB7742"/>
      <c r="CC7742"/>
      <c r="CD7742"/>
      <c r="CE7742"/>
      <c r="CF7742"/>
      <c r="CG7742"/>
      <c r="CH7742"/>
      <c r="CI7742"/>
      <c r="CJ7742"/>
      <c r="CK7742"/>
      <c r="CL7742"/>
      <c r="CM7742"/>
      <c r="CN7742"/>
      <c r="CO7742"/>
      <c r="CP7742"/>
      <c r="CQ7742"/>
      <c r="CR7742"/>
      <c r="CS7742"/>
      <c r="CT7742"/>
      <c r="CU7742"/>
      <c r="CV7742"/>
    </row>
    <row r="7743" spans="10:100" x14ac:dyDescent="0.25">
      <c r="J7743"/>
      <c r="K7743"/>
      <c r="L7743"/>
      <c r="M7743"/>
      <c r="N7743"/>
      <c r="O7743"/>
      <c r="P7743"/>
      <c r="Q7743"/>
      <c r="R7743"/>
      <c r="S7743"/>
      <c r="T7743"/>
      <c r="U7743"/>
      <c r="V7743"/>
      <c r="W7743"/>
      <c r="X7743"/>
      <c r="Y7743"/>
      <c r="Z7743"/>
      <c r="AA7743"/>
      <c r="AB7743"/>
      <c r="AC7743"/>
      <c r="AD7743"/>
      <c r="AE7743"/>
      <c r="AF7743"/>
      <c r="AG7743"/>
      <c r="AH7743"/>
      <c r="AI7743"/>
      <c r="AJ7743"/>
      <c r="AK7743"/>
      <c r="AL7743"/>
      <c r="AM7743"/>
      <c r="AN7743"/>
      <c r="AO7743"/>
      <c r="AP7743"/>
      <c r="AQ7743"/>
      <c r="AR7743"/>
      <c r="AS7743"/>
      <c r="AT7743"/>
      <c r="AU7743"/>
      <c r="AV7743"/>
      <c r="AW7743"/>
      <c r="AX7743"/>
      <c r="AY7743"/>
      <c r="AZ7743"/>
      <c r="BA7743"/>
      <c r="BB7743"/>
      <c r="BC7743"/>
      <c r="BD7743"/>
      <c r="BE7743"/>
      <c r="BF7743"/>
      <c r="BG7743"/>
      <c r="BH7743"/>
      <c r="BI7743"/>
      <c r="BJ7743"/>
      <c r="BK7743"/>
      <c r="BL7743"/>
      <c r="BM7743"/>
      <c r="BN7743"/>
      <c r="BO7743"/>
      <c r="BP7743"/>
      <c r="BQ7743"/>
      <c r="BR7743"/>
      <c r="BS7743"/>
      <c r="BT7743"/>
      <c r="BU7743"/>
      <c r="BV7743"/>
      <c r="BW7743"/>
      <c r="BX7743"/>
      <c r="BY7743"/>
      <c r="BZ7743"/>
      <c r="CA7743"/>
      <c r="CB7743"/>
      <c r="CC7743"/>
      <c r="CD7743"/>
      <c r="CE7743"/>
      <c r="CF7743"/>
      <c r="CG7743"/>
      <c r="CH7743"/>
      <c r="CI7743"/>
      <c r="CJ7743"/>
      <c r="CK7743"/>
      <c r="CL7743"/>
      <c r="CM7743"/>
      <c r="CN7743"/>
      <c r="CO7743"/>
      <c r="CP7743"/>
      <c r="CQ7743"/>
      <c r="CR7743"/>
      <c r="CS7743"/>
      <c r="CT7743"/>
      <c r="CU7743"/>
      <c r="CV7743"/>
    </row>
    <row r="7744" spans="10:100" x14ac:dyDescent="0.25">
      <c r="J7744"/>
      <c r="K7744"/>
      <c r="L7744"/>
      <c r="M7744"/>
      <c r="N7744"/>
      <c r="O7744"/>
      <c r="P7744"/>
      <c r="Q7744"/>
      <c r="R7744"/>
      <c r="S7744"/>
      <c r="T7744"/>
      <c r="U7744"/>
      <c r="V7744"/>
      <c r="W7744"/>
      <c r="X7744"/>
      <c r="Y7744"/>
      <c r="Z7744"/>
      <c r="AA7744"/>
      <c r="AB7744"/>
      <c r="AC7744"/>
      <c r="AD7744"/>
      <c r="AE7744"/>
      <c r="AF7744"/>
      <c r="AG7744"/>
      <c r="AH7744"/>
      <c r="AI7744"/>
      <c r="AJ7744"/>
      <c r="AK7744"/>
      <c r="AL7744"/>
      <c r="AM7744"/>
      <c r="AN7744"/>
      <c r="AO7744"/>
      <c r="AP7744"/>
      <c r="AQ7744"/>
      <c r="AR7744"/>
      <c r="AS7744"/>
      <c r="AT7744"/>
      <c r="AU7744"/>
      <c r="AV7744"/>
      <c r="AW7744"/>
      <c r="AX7744"/>
      <c r="AY7744"/>
      <c r="AZ7744"/>
      <c r="BA7744"/>
      <c r="BB7744"/>
      <c r="BC7744"/>
      <c r="BD7744"/>
      <c r="BE7744"/>
      <c r="BF7744"/>
      <c r="BG7744"/>
      <c r="BH7744"/>
      <c r="BI7744"/>
      <c r="BJ7744"/>
      <c r="BK7744"/>
      <c r="BL7744"/>
      <c r="BM7744"/>
      <c r="BN7744"/>
      <c r="BO7744"/>
      <c r="BP7744"/>
      <c r="BQ7744"/>
      <c r="BR7744"/>
      <c r="BS7744"/>
      <c r="BT7744"/>
      <c r="BU7744"/>
      <c r="BV7744"/>
      <c r="BW7744"/>
      <c r="BX7744"/>
      <c r="BY7744"/>
      <c r="BZ7744"/>
      <c r="CA7744"/>
      <c r="CB7744"/>
      <c r="CC7744"/>
      <c r="CD7744"/>
      <c r="CE7744"/>
      <c r="CF7744"/>
      <c r="CG7744"/>
      <c r="CH7744"/>
      <c r="CI7744"/>
      <c r="CJ7744"/>
      <c r="CK7744"/>
      <c r="CL7744"/>
      <c r="CM7744"/>
      <c r="CN7744"/>
      <c r="CO7744"/>
      <c r="CP7744"/>
      <c r="CQ7744"/>
      <c r="CR7744"/>
      <c r="CS7744"/>
      <c r="CT7744"/>
      <c r="CU7744"/>
      <c r="CV7744"/>
    </row>
    <row r="7745" spans="10:100" x14ac:dyDescent="0.25">
      <c r="J7745"/>
      <c r="K7745"/>
      <c r="L7745"/>
      <c r="M7745"/>
      <c r="N7745"/>
      <c r="O7745"/>
      <c r="P7745"/>
      <c r="Q7745"/>
      <c r="R7745"/>
      <c r="S7745"/>
      <c r="T7745"/>
      <c r="U7745"/>
      <c r="V7745"/>
      <c r="W7745"/>
      <c r="X7745"/>
      <c r="Y7745"/>
      <c r="Z7745"/>
      <c r="AA7745"/>
      <c r="AB7745"/>
      <c r="AC7745"/>
      <c r="AD7745"/>
      <c r="AE7745"/>
      <c r="AF7745"/>
      <c r="AG7745"/>
      <c r="AH7745"/>
      <c r="AI7745"/>
      <c r="AJ7745"/>
      <c r="AK7745"/>
      <c r="AL7745"/>
      <c r="AM7745"/>
      <c r="AN7745"/>
      <c r="AO7745"/>
      <c r="AP7745"/>
      <c r="AQ7745"/>
      <c r="AR7745"/>
      <c r="AS7745"/>
      <c r="AT7745"/>
      <c r="AU7745"/>
      <c r="AV7745"/>
      <c r="AW7745"/>
      <c r="AX7745"/>
      <c r="AY7745"/>
      <c r="AZ7745"/>
      <c r="BA7745"/>
      <c r="BB7745"/>
      <c r="BC7745"/>
      <c r="BD7745"/>
      <c r="BE7745"/>
      <c r="BF7745"/>
      <c r="BG7745"/>
      <c r="BH7745"/>
      <c r="BI7745"/>
      <c r="BJ7745"/>
      <c r="BK7745"/>
      <c r="BL7745"/>
      <c r="BM7745"/>
      <c r="BN7745"/>
      <c r="BO7745"/>
      <c r="BP7745"/>
      <c r="BQ7745"/>
      <c r="BR7745"/>
      <c r="BS7745"/>
      <c r="BT7745"/>
      <c r="BU7745"/>
      <c r="BV7745"/>
      <c r="BW7745"/>
      <c r="BX7745"/>
      <c r="BY7745"/>
      <c r="BZ7745"/>
      <c r="CA7745"/>
      <c r="CB7745"/>
      <c r="CC7745"/>
      <c r="CD7745"/>
      <c r="CE7745"/>
      <c r="CF7745"/>
      <c r="CG7745"/>
      <c r="CH7745"/>
      <c r="CI7745"/>
      <c r="CJ7745"/>
      <c r="CK7745"/>
      <c r="CL7745"/>
      <c r="CM7745"/>
      <c r="CN7745"/>
      <c r="CO7745"/>
      <c r="CP7745"/>
      <c r="CQ7745"/>
      <c r="CR7745"/>
      <c r="CS7745"/>
      <c r="CT7745"/>
      <c r="CU7745"/>
      <c r="CV7745"/>
    </row>
    <row r="7746" spans="10:100" x14ac:dyDescent="0.25">
      <c r="J7746"/>
      <c r="K7746"/>
      <c r="L7746"/>
      <c r="M7746"/>
      <c r="N7746"/>
      <c r="O7746"/>
      <c r="P7746"/>
      <c r="Q7746"/>
      <c r="R7746"/>
      <c r="S7746"/>
      <c r="T7746"/>
      <c r="U7746"/>
      <c r="V7746"/>
      <c r="W7746"/>
      <c r="X7746"/>
      <c r="Y7746"/>
      <c r="Z7746"/>
      <c r="AA7746"/>
      <c r="AB7746"/>
      <c r="AC7746"/>
      <c r="AD7746"/>
      <c r="AE7746"/>
      <c r="AF7746"/>
      <c r="AG7746"/>
      <c r="AH7746"/>
      <c r="AI7746"/>
      <c r="AJ7746"/>
      <c r="AK7746"/>
      <c r="AL7746"/>
      <c r="AM7746"/>
      <c r="AN7746"/>
      <c r="AO7746"/>
      <c r="AP7746"/>
      <c r="AQ7746"/>
      <c r="AR7746"/>
      <c r="AS7746"/>
      <c r="AT7746"/>
      <c r="AU7746"/>
      <c r="AV7746"/>
      <c r="AW7746"/>
      <c r="AX7746"/>
      <c r="AY7746"/>
      <c r="AZ7746"/>
      <c r="BA7746"/>
      <c r="BB7746"/>
      <c r="BC7746"/>
      <c r="BD7746"/>
      <c r="BE7746"/>
      <c r="BF7746"/>
      <c r="BG7746"/>
      <c r="BH7746"/>
      <c r="BI7746"/>
      <c r="BJ7746"/>
      <c r="BK7746"/>
      <c r="BL7746"/>
      <c r="BM7746"/>
      <c r="BN7746"/>
      <c r="BO7746"/>
      <c r="BP7746"/>
      <c r="BQ7746"/>
      <c r="BR7746"/>
      <c r="BS7746"/>
      <c r="BT7746"/>
      <c r="BU7746"/>
      <c r="BV7746"/>
      <c r="BW7746"/>
      <c r="BX7746"/>
      <c r="BY7746"/>
      <c r="BZ7746"/>
      <c r="CA7746"/>
      <c r="CB7746"/>
      <c r="CC7746"/>
      <c r="CD7746"/>
      <c r="CE7746"/>
      <c r="CF7746"/>
      <c r="CG7746"/>
      <c r="CH7746"/>
      <c r="CI7746"/>
      <c r="CJ7746"/>
      <c r="CK7746"/>
      <c r="CL7746"/>
      <c r="CM7746"/>
      <c r="CN7746"/>
      <c r="CO7746"/>
      <c r="CP7746"/>
      <c r="CQ7746"/>
      <c r="CR7746"/>
      <c r="CS7746"/>
      <c r="CT7746"/>
      <c r="CU7746"/>
      <c r="CV7746"/>
    </row>
    <row r="7747" spans="10:100" x14ac:dyDescent="0.25">
      <c r="J7747"/>
      <c r="K7747"/>
      <c r="L7747"/>
      <c r="M7747"/>
      <c r="N7747"/>
      <c r="O7747"/>
      <c r="P7747"/>
      <c r="Q7747"/>
      <c r="R7747"/>
      <c r="S7747"/>
      <c r="T7747"/>
      <c r="U7747"/>
      <c r="V7747"/>
      <c r="W7747"/>
      <c r="X7747"/>
      <c r="Y7747"/>
      <c r="Z7747"/>
      <c r="AA7747"/>
      <c r="AB7747"/>
      <c r="AC7747"/>
      <c r="AD7747"/>
      <c r="AE7747"/>
      <c r="AF7747"/>
      <c r="AG7747"/>
      <c r="AH7747"/>
      <c r="AI7747"/>
      <c r="AJ7747"/>
      <c r="AK7747"/>
      <c r="AL7747"/>
      <c r="AM7747"/>
      <c r="AN7747"/>
      <c r="AO7747"/>
      <c r="AP7747"/>
      <c r="AQ7747"/>
      <c r="AR7747"/>
      <c r="AS7747"/>
      <c r="AT7747"/>
      <c r="AU7747"/>
      <c r="AV7747"/>
      <c r="AW7747"/>
      <c r="AX7747"/>
      <c r="AY7747"/>
      <c r="AZ7747"/>
      <c r="BA7747"/>
      <c r="BB7747"/>
      <c r="BC7747"/>
      <c r="BD7747"/>
      <c r="BE7747"/>
      <c r="BF7747"/>
      <c r="BG7747"/>
      <c r="BH7747"/>
      <c r="BI7747"/>
      <c r="BJ7747"/>
      <c r="BK7747"/>
      <c r="BL7747"/>
      <c r="BM7747"/>
      <c r="BN7747"/>
      <c r="BO7747"/>
      <c r="BP7747"/>
      <c r="BQ7747"/>
      <c r="BR7747"/>
      <c r="BS7747"/>
      <c r="BT7747"/>
      <c r="BU7747"/>
      <c r="BV7747"/>
      <c r="BW7747"/>
      <c r="BX7747"/>
      <c r="BY7747"/>
      <c r="BZ7747"/>
      <c r="CA7747"/>
      <c r="CB7747"/>
      <c r="CC7747"/>
      <c r="CD7747"/>
      <c r="CE7747"/>
      <c r="CF7747"/>
      <c r="CG7747"/>
      <c r="CH7747"/>
      <c r="CI7747"/>
      <c r="CJ7747"/>
      <c r="CK7747"/>
      <c r="CL7747"/>
      <c r="CM7747"/>
      <c r="CN7747"/>
      <c r="CO7747"/>
      <c r="CP7747"/>
      <c r="CQ7747"/>
      <c r="CR7747"/>
      <c r="CS7747"/>
      <c r="CT7747"/>
      <c r="CU7747"/>
      <c r="CV7747"/>
    </row>
    <row r="7748" spans="10:100" x14ac:dyDescent="0.25">
      <c r="J7748"/>
      <c r="K7748"/>
      <c r="L7748"/>
      <c r="M7748"/>
      <c r="N7748"/>
      <c r="O7748"/>
      <c r="P7748"/>
      <c r="Q7748"/>
      <c r="R7748"/>
      <c r="S7748"/>
      <c r="T7748"/>
      <c r="U7748"/>
      <c r="V7748"/>
      <c r="W7748"/>
      <c r="X7748"/>
      <c r="Y7748"/>
      <c r="Z7748"/>
      <c r="AA7748"/>
      <c r="AB7748"/>
      <c r="AC7748"/>
      <c r="AD7748"/>
      <c r="AE7748"/>
      <c r="AF7748"/>
      <c r="AG7748"/>
      <c r="AH7748"/>
      <c r="AI7748"/>
      <c r="AJ7748"/>
      <c r="AK7748"/>
      <c r="AL7748"/>
      <c r="AM7748"/>
      <c r="AN7748"/>
      <c r="AO7748"/>
      <c r="AP7748"/>
      <c r="AQ7748"/>
      <c r="AR7748"/>
      <c r="AS7748"/>
      <c r="AT7748"/>
      <c r="AU7748"/>
      <c r="AV7748"/>
      <c r="AW7748"/>
      <c r="AX7748"/>
      <c r="AY7748"/>
      <c r="AZ7748"/>
      <c r="BA7748"/>
      <c r="BB7748"/>
      <c r="BC7748"/>
      <c r="BD7748"/>
      <c r="BE7748"/>
      <c r="BF7748"/>
      <c r="BG7748"/>
      <c r="BH7748"/>
      <c r="BI7748"/>
      <c r="BJ7748"/>
      <c r="BK7748"/>
      <c r="BL7748"/>
      <c r="BM7748"/>
      <c r="BN7748"/>
      <c r="BO7748"/>
      <c r="BP7748"/>
      <c r="BQ7748"/>
      <c r="BR7748"/>
      <c r="BS7748"/>
      <c r="BT7748"/>
      <c r="BU7748"/>
      <c r="BV7748"/>
      <c r="BW7748"/>
      <c r="BX7748"/>
      <c r="BY7748"/>
      <c r="BZ7748"/>
      <c r="CA7748"/>
      <c r="CB7748"/>
      <c r="CC7748"/>
      <c r="CD7748"/>
      <c r="CE7748"/>
      <c r="CF7748"/>
      <c r="CG7748"/>
      <c r="CH7748"/>
      <c r="CI7748"/>
      <c r="CJ7748"/>
      <c r="CK7748"/>
      <c r="CL7748"/>
      <c r="CM7748"/>
      <c r="CN7748"/>
      <c r="CO7748"/>
      <c r="CP7748"/>
      <c r="CQ7748"/>
      <c r="CR7748"/>
      <c r="CS7748"/>
      <c r="CT7748"/>
      <c r="CU7748"/>
      <c r="CV7748"/>
    </row>
    <row r="7749" spans="10:100" x14ac:dyDescent="0.25">
      <c r="J7749"/>
      <c r="K7749"/>
      <c r="L7749"/>
      <c r="M7749"/>
      <c r="N7749"/>
      <c r="O7749"/>
      <c r="P7749"/>
      <c r="Q7749"/>
      <c r="R7749"/>
      <c r="S7749"/>
      <c r="T7749"/>
      <c r="U7749"/>
      <c r="V7749"/>
      <c r="W7749"/>
      <c r="X7749"/>
      <c r="Y7749"/>
      <c r="Z7749"/>
      <c r="AA7749"/>
      <c r="AB7749"/>
      <c r="AC7749"/>
      <c r="AD7749"/>
      <c r="AE7749"/>
      <c r="AF7749"/>
      <c r="AG7749"/>
      <c r="AH7749"/>
      <c r="AI7749"/>
      <c r="AJ7749"/>
      <c r="AK7749"/>
      <c r="AL7749"/>
      <c r="AM7749"/>
      <c r="AN7749"/>
      <c r="AO7749"/>
      <c r="AP7749"/>
      <c r="AQ7749"/>
      <c r="AR7749"/>
      <c r="AS7749"/>
      <c r="AT7749"/>
      <c r="AU7749"/>
      <c r="AV7749"/>
      <c r="AW7749"/>
      <c r="AX7749"/>
      <c r="AY7749"/>
      <c r="AZ7749"/>
      <c r="BA7749"/>
      <c r="BB7749"/>
      <c r="BC7749"/>
      <c r="BD7749"/>
      <c r="BE7749"/>
      <c r="BF7749"/>
      <c r="BG7749"/>
      <c r="BH7749"/>
      <c r="BI7749"/>
      <c r="BJ7749"/>
      <c r="BK7749"/>
      <c r="BL7749"/>
      <c r="BM7749"/>
      <c r="BN7749"/>
      <c r="BO7749"/>
      <c r="BP7749"/>
      <c r="BQ7749"/>
      <c r="BR7749"/>
      <c r="BS7749"/>
      <c r="BT7749"/>
      <c r="BU7749"/>
      <c r="BV7749"/>
      <c r="BW7749"/>
      <c r="BX7749"/>
      <c r="BY7749"/>
      <c r="BZ7749"/>
      <c r="CA7749"/>
      <c r="CB7749"/>
      <c r="CC7749"/>
      <c r="CD7749"/>
      <c r="CE7749"/>
      <c r="CF7749"/>
      <c r="CG7749"/>
      <c r="CH7749"/>
      <c r="CI7749"/>
      <c r="CJ7749"/>
      <c r="CK7749"/>
      <c r="CL7749"/>
      <c r="CM7749"/>
      <c r="CN7749"/>
      <c r="CO7749"/>
      <c r="CP7749"/>
      <c r="CQ7749"/>
      <c r="CR7749"/>
      <c r="CS7749"/>
      <c r="CT7749"/>
      <c r="CU7749"/>
      <c r="CV7749"/>
    </row>
    <row r="7750" spans="10:100" x14ac:dyDescent="0.25">
      <c r="J7750"/>
      <c r="K7750"/>
      <c r="L7750"/>
      <c r="M7750"/>
      <c r="N7750"/>
      <c r="O7750"/>
      <c r="P7750"/>
      <c r="Q7750"/>
      <c r="R7750"/>
      <c r="S7750"/>
      <c r="T7750"/>
      <c r="U7750"/>
      <c r="V7750"/>
      <c r="W7750"/>
      <c r="X7750"/>
      <c r="Y7750"/>
      <c r="Z7750"/>
      <c r="AA7750"/>
      <c r="AB7750"/>
      <c r="AC7750"/>
      <c r="AD7750"/>
      <c r="AE7750"/>
      <c r="AF7750"/>
      <c r="AG7750"/>
      <c r="AH7750"/>
      <c r="AI7750"/>
      <c r="AJ7750"/>
      <c r="AK7750"/>
      <c r="AL7750"/>
      <c r="AM7750"/>
      <c r="AN7750"/>
      <c r="AO7750"/>
      <c r="AP7750"/>
      <c r="AQ7750"/>
      <c r="AR7750"/>
      <c r="AS7750"/>
      <c r="AT7750"/>
      <c r="AU7750"/>
      <c r="AV7750"/>
      <c r="AW7750"/>
      <c r="AX7750"/>
      <c r="AY7750"/>
      <c r="AZ7750"/>
      <c r="BA7750"/>
      <c r="BB7750"/>
      <c r="BC7750"/>
      <c r="BD7750"/>
      <c r="BE7750"/>
      <c r="BF7750"/>
      <c r="BG7750"/>
      <c r="BH7750"/>
      <c r="BI7750"/>
      <c r="BJ7750"/>
      <c r="BK7750"/>
      <c r="BL7750"/>
      <c r="BM7750"/>
      <c r="BN7750"/>
      <c r="BO7750"/>
      <c r="BP7750"/>
      <c r="BQ7750"/>
      <c r="BR7750"/>
      <c r="BS7750"/>
      <c r="BT7750"/>
      <c r="BU7750"/>
      <c r="BV7750"/>
      <c r="BW7750"/>
      <c r="BX7750"/>
      <c r="BY7750"/>
      <c r="BZ7750"/>
      <c r="CA7750"/>
      <c r="CB7750"/>
      <c r="CC7750"/>
      <c r="CD7750"/>
      <c r="CE7750"/>
      <c r="CF7750"/>
      <c r="CG7750"/>
      <c r="CH7750"/>
      <c r="CI7750"/>
      <c r="CJ7750"/>
      <c r="CK7750"/>
      <c r="CL7750"/>
      <c r="CM7750"/>
      <c r="CN7750"/>
      <c r="CO7750"/>
      <c r="CP7750"/>
      <c r="CQ7750"/>
      <c r="CR7750"/>
      <c r="CS7750"/>
      <c r="CT7750"/>
      <c r="CU7750"/>
      <c r="CV7750"/>
    </row>
    <row r="7751" spans="10:100" x14ac:dyDescent="0.25">
      <c r="J7751"/>
      <c r="K7751"/>
      <c r="L7751"/>
      <c r="M7751"/>
      <c r="N7751"/>
      <c r="O7751"/>
      <c r="P7751"/>
      <c r="Q7751"/>
      <c r="R7751"/>
      <c r="S7751"/>
      <c r="T7751"/>
      <c r="U7751"/>
      <c r="V7751"/>
      <c r="W7751"/>
      <c r="X7751"/>
      <c r="Y7751"/>
      <c r="Z7751"/>
      <c r="AA7751"/>
      <c r="AB7751"/>
      <c r="AC7751"/>
      <c r="AD7751"/>
      <c r="AE7751"/>
      <c r="AF7751"/>
      <c r="AG7751"/>
      <c r="AH7751"/>
      <c r="AI7751"/>
      <c r="AJ7751"/>
      <c r="AK7751"/>
      <c r="AL7751"/>
      <c r="AM7751"/>
      <c r="AN7751"/>
      <c r="AO7751"/>
      <c r="AP7751"/>
      <c r="AQ7751"/>
      <c r="AR7751"/>
      <c r="AS7751"/>
      <c r="AT7751"/>
      <c r="AU7751"/>
      <c r="AV7751"/>
      <c r="AW7751"/>
      <c r="AX7751"/>
      <c r="AY7751"/>
      <c r="AZ7751"/>
      <c r="BA7751"/>
      <c r="BB7751"/>
      <c r="BC7751"/>
      <c r="BD7751"/>
      <c r="BE7751"/>
      <c r="BF7751"/>
      <c r="BG7751"/>
      <c r="BH7751"/>
      <c r="BI7751"/>
      <c r="BJ7751"/>
      <c r="BK7751"/>
      <c r="BL7751"/>
      <c r="BM7751"/>
      <c r="BN7751"/>
      <c r="BO7751"/>
      <c r="BP7751"/>
      <c r="BQ7751"/>
      <c r="BR7751"/>
      <c r="BS7751"/>
      <c r="BT7751"/>
      <c r="BU7751"/>
      <c r="BV7751"/>
      <c r="BW7751"/>
      <c r="BX7751"/>
      <c r="BY7751"/>
      <c r="BZ7751"/>
      <c r="CA7751"/>
      <c r="CB7751"/>
      <c r="CC7751"/>
      <c r="CD7751"/>
      <c r="CE7751"/>
      <c r="CF7751"/>
      <c r="CG7751"/>
      <c r="CH7751"/>
      <c r="CI7751"/>
      <c r="CJ7751"/>
      <c r="CK7751"/>
      <c r="CL7751"/>
      <c r="CM7751"/>
      <c r="CN7751"/>
      <c r="CO7751"/>
      <c r="CP7751"/>
      <c r="CQ7751"/>
      <c r="CR7751"/>
      <c r="CS7751"/>
      <c r="CT7751"/>
      <c r="CU7751"/>
      <c r="CV7751"/>
    </row>
    <row r="7752" spans="10:100" x14ac:dyDescent="0.25">
      <c r="J7752"/>
      <c r="K7752"/>
      <c r="L7752"/>
      <c r="M7752"/>
      <c r="N7752"/>
      <c r="O7752"/>
      <c r="P7752"/>
      <c r="Q7752"/>
      <c r="R7752"/>
      <c r="S7752"/>
      <c r="T7752"/>
      <c r="U7752"/>
      <c r="V7752"/>
      <c r="W7752"/>
      <c r="X7752"/>
      <c r="Y7752"/>
      <c r="Z7752"/>
      <c r="AA7752"/>
      <c r="AB7752"/>
      <c r="AC7752"/>
      <c r="AD7752"/>
      <c r="AE7752"/>
      <c r="AF7752"/>
      <c r="AG7752"/>
      <c r="AH7752"/>
      <c r="AI7752"/>
      <c r="AJ7752"/>
      <c r="AK7752"/>
      <c r="AL7752"/>
      <c r="AM7752"/>
      <c r="AN7752"/>
      <c r="AO7752"/>
      <c r="AP7752"/>
      <c r="AQ7752"/>
      <c r="AR7752"/>
      <c r="AS7752"/>
      <c r="AT7752"/>
      <c r="AU7752"/>
      <c r="AV7752"/>
      <c r="AW7752"/>
      <c r="AX7752"/>
      <c r="AY7752"/>
      <c r="AZ7752"/>
      <c r="BA7752"/>
      <c r="BB7752"/>
      <c r="BC7752"/>
      <c r="BD7752"/>
      <c r="BE7752"/>
      <c r="BF7752"/>
      <c r="BG7752"/>
      <c r="BH7752"/>
      <c r="BI7752"/>
      <c r="BJ7752"/>
      <c r="BK7752"/>
      <c r="BL7752"/>
      <c r="BM7752"/>
      <c r="BN7752"/>
      <c r="BO7752"/>
      <c r="BP7752"/>
      <c r="BQ7752"/>
      <c r="BR7752"/>
      <c r="BS7752"/>
      <c r="BT7752"/>
      <c r="BU7752"/>
      <c r="BV7752"/>
      <c r="BW7752"/>
      <c r="BX7752"/>
      <c r="BY7752"/>
      <c r="BZ7752"/>
      <c r="CA7752"/>
      <c r="CB7752"/>
      <c r="CC7752"/>
      <c r="CD7752"/>
      <c r="CE7752"/>
      <c r="CF7752"/>
      <c r="CG7752"/>
      <c r="CH7752"/>
      <c r="CI7752"/>
      <c r="CJ7752"/>
      <c r="CK7752"/>
      <c r="CL7752"/>
      <c r="CM7752"/>
      <c r="CN7752"/>
      <c r="CO7752"/>
      <c r="CP7752"/>
      <c r="CQ7752"/>
      <c r="CR7752"/>
      <c r="CS7752"/>
      <c r="CT7752"/>
      <c r="CU7752"/>
      <c r="CV7752"/>
    </row>
    <row r="7753" spans="10:100" x14ac:dyDescent="0.25">
      <c r="J7753"/>
      <c r="K7753"/>
      <c r="L7753"/>
      <c r="M7753"/>
      <c r="N7753"/>
      <c r="O7753"/>
      <c r="P7753"/>
      <c r="Q7753"/>
      <c r="R7753"/>
      <c r="S7753"/>
      <c r="T7753"/>
      <c r="U7753"/>
      <c r="V7753"/>
      <c r="W7753"/>
      <c r="X7753"/>
      <c r="Y7753"/>
      <c r="Z7753"/>
      <c r="AA7753"/>
      <c r="AB7753"/>
      <c r="AC7753"/>
      <c r="AD7753"/>
      <c r="AE7753"/>
      <c r="AF7753"/>
      <c r="AG7753"/>
      <c r="AH7753"/>
      <c r="AI7753"/>
      <c r="AJ7753"/>
      <c r="AK7753"/>
      <c r="AL7753"/>
      <c r="AM7753"/>
      <c r="AN7753"/>
      <c r="AO7753"/>
      <c r="AP7753"/>
      <c r="AQ7753"/>
      <c r="AR7753"/>
      <c r="AS7753"/>
      <c r="AT7753"/>
      <c r="AU7753"/>
      <c r="AV7753"/>
      <c r="AW7753"/>
      <c r="AX7753"/>
      <c r="AY7753"/>
      <c r="AZ7753"/>
      <c r="BA7753"/>
      <c r="BB7753"/>
      <c r="BC7753"/>
      <c r="BD7753"/>
      <c r="BE7753"/>
      <c r="BF7753"/>
      <c r="BG7753"/>
      <c r="BH7753"/>
      <c r="BI7753"/>
      <c r="BJ7753"/>
      <c r="BK7753"/>
      <c r="BL7753"/>
      <c r="BM7753"/>
      <c r="BN7753"/>
      <c r="BO7753"/>
      <c r="BP7753"/>
      <c r="BQ7753"/>
      <c r="BR7753"/>
      <c r="BS7753"/>
      <c r="BT7753"/>
      <c r="BU7753"/>
      <c r="BV7753"/>
      <c r="BW7753"/>
      <c r="BX7753"/>
      <c r="BY7753"/>
      <c r="BZ7753"/>
      <c r="CA7753"/>
      <c r="CB7753"/>
      <c r="CC7753"/>
      <c r="CD7753"/>
      <c r="CE7753"/>
      <c r="CF7753"/>
      <c r="CG7753"/>
      <c r="CH7753"/>
      <c r="CI7753"/>
      <c r="CJ7753"/>
      <c r="CK7753"/>
      <c r="CL7753"/>
      <c r="CM7753"/>
      <c r="CN7753"/>
      <c r="CO7753"/>
      <c r="CP7753"/>
      <c r="CQ7753"/>
      <c r="CR7753"/>
      <c r="CS7753"/>
      <c r="CT7753"/>
      <c r="CU7753"/>
      <c r="CV7753"/>
    </row>
    <row r="7754" spans="10:100" x14ac:dyDescent="0.25">
      <c r="J7754"/>
      <c r="K7754"/>
      <c r="L7754"/>
      <c r="M7754"/>
      <c r="N7754"/>
      <c r="O7754"/>
      <c r="P7754"/>
      <c r="Q7754"/>
      <c r="R7754"/>
      <c r="S7754"/>
      <c r="T7754"/>
      <c r="U7754"/>
      <c r="V7754"/>
      <c r="W7754"/>
      <c r="X7754"/>
      <c r="Y7754"/>
      <c r="Z7754"/>
      <c r="AA7754"/>
      <c r="AB7754"/>
      <c r="AC7754"/>
      <c r="AD7754"/>
      <c r="AE7754"/>
      <c r="AF7754"/>
      <c r="AG7754"/>
      <c r="AH7754"/>
      <c r="AI7754"/>
      <c r="AJ7754"/>
      <c r="AK7754"/>
      <c r="AL7754"/>
      <c r="AM7754"/>
      <c r="AN7754"/>
      <c r="AO7754"/>
      <c r="AP7754"/>
      <c r="AQ7754"/>
      <c r="AR7754"/>
      <c r="AS7754"/>
      <c r="AT7754"/>
      <c r="AU7754"/>
      <c r="AV7754"/>
      <c r="AW7754"/>
      <c r="AX7754"/>
      <c r="AY7754"/>
      <c r="AZ7754"/>
      <c r="BA7754"/>
      <c r="BB7754"/>
      <c r="BC7754"/>
      <c r="BD7754"/>
      <c r="BE7754"/>
      <c r="BF7754"/>
      <c r="BG7754"/>
      <c r="BH7754"/>
      <c r="BI7754"/>
      <c r="BJ7754"/>
      <c r="BK7754"/>
      <c r="BL7754"/>
      <c r="BM7754"/>
      <c r="BN7754"/>
      <c r="BO7754"/>
      <c r="BP7754"/>
      <c r="BQ7754"/>
      <c r="BR7754"/>
      <c r="BS7754"/>
      <c r="BT7754"/>
      <c r="BU7754"/>
      <c r="BV7754"/>
      <c r="BW7754"/>
      <c r="BX7754"/>
      <c r="BY7754"/>
      <c r="BZ7754"/>
      <c r="CA7754"/>
      <c r="CB7754"/>
      <c r="CC7754"/>
      <c r="CD7754"/>
      <c r="CE7754"/>
      <c r="CF7754"/>
      <c r="CG7754"/>
      <c r="CH7754"/>
      <c r="CI7754"/>
      <c r="CJ7754"/>
      <c r="CK7754"/>
      <c r="CL7754"/>
      <c r="CM7754"/>
      <c r="CN7754"/>
      <c r="CO7754"/>
      <c r="CP7754"/>
      <c r="CQ7754"/>
      <c r="CR7754"/>
      <c r="CS7754"/>
      <c r="CT7754"/>
      <c r="CU7754"/>
      <c r="CV7754"/>
    </row>
    <row r="7755" spans="10:100" x14ac:dyDescent="0.25">
      <c r="J7755"/>
      <c r="K7755"/>
      <c r="L7755"/>
      <c r="M7755"/>
      <c r="N7755"/>
      <c r="O7755"/>
      <c r="P7755"/>
      <c r="Q7755"/>
      <c r="R7755"/>
      <c r="S7755"/>
      <c r="T7755"/>
      <c r="U7755"/>
      <c r="V7755"/>
      <c r="W7755"/>
      <c r="X7755"/>
      <c r="Y7755"/>
      <c r="Z7755"/>
      <c r="AA7755"/>
      <c r="AB7755"/>
      <c r="AC7755"/>
      <c r="AD7755"/>
      <c r="AE7755"/>
      <c r="AF7755"/>
      <c r="AG7755"/>
      <c r="AH7755"/>
      <c r="AI7755"/>
      <c r="AJ7755"/>
      <c r="AK7755"/>
      <c r="AL7755"/>
      <c r="AM7755"/>
      <c r="AN7755"/>
      <c r="AO7755"/>
      <c r="AP7755"/>
      <c r="AQ7755"/>
      <c r="AR7755"/>
      <c r="AS7755"/>
      <c r="AT7755"/>
      <c r="AU7755"/>
      <c r="AV7755"/>
      <c r="AW7755"/>
      <c r="AX7755"/>
      <c r="AY7755"/>
      <c r="AZ7755"/>
      <c r="BA7755"/>
      <c r="BB7755"/>
      <c r="BC7755"/>
      <c r="BD7755"/>
      <c r="BE7755"/>
      <c r="BF7755"/>
      <c r="BG7755"/>
      <c r="BH7755"/>
      <c r="BI7755"/>
      <c r="BJ7755"/>
      <c r="BK7755"/>
      <c r="BL7755"/>
      <c r="BM7755"/>
      <c r="BN7755"/>
      <c r="BO7755"/>
      <c r="BP7755"/>
      <c r="BQ7755"/>
      <c r="BR7755"/>
      <c r="BS7755"/>
      <c r="BT7755"/>
      <c r="BU7755"/>
      <c r="BV7755"/>
      <c r="BW7755"/>
      <c r="BX7755"/>
      <c r="BY7755"/>
      <c r="BZ7755"/>
      <c r="CA7755"/>
      <c r="CB7755"/>
      <c r="CC7755"/>
      <c r="CD7755"/>
      <c r="CE7755"/>
      <c r="CF7755"/>
      <c r="CG7755"/>
      <c r="CH7755"/>
      <c r="CI7755"/>
      <c r="CJ7755"/>
      <c r="CK7755"/>
      <c r="CL7755"/>
      <c r="CM7755"/>
      <c r="CN7755"/>
      <c r="CO7755"/>
      <c r="CP7755"/>
      <c r="CQ7755"/>
      <c r="CR7755"/>
      <c r="CS7755"/>
      <c r="CT7755"/>
      <c r="CU7755"/>
      <c r="CV7755"/>
    </row>
    <row r="7756" spans="10:100" x14ac:dyDescent="0.25">
      <c r="J7756"/>
      <c r="K7756"/>
      <c r="L7756"/>
      <c r="M7756"/>
      <c r="N7756"/>
      <c r="O7756"/>
      <c r="P7756"/>
      <c r="Q7756"/>
      <c r="R7756"/>
      <c r="S7756"/>
      <c r="T7756"/>
      <c r="U7756"/>
      <c r="V7756"/>
      <c r="W7756"/>
      <c r="X7756"/>
      <c r="Y7756"/>
      <c r="Z7756"/>
      <c r="AA7756"/>
      <c r="AB7756"/>
      <c r="AC7756"/>
      <c r="AD7756"/>
      <c r="AE7756"/>
      <c r="AF7756"/>
      <c r="AG7756"/>
      <c r="AH7756"/>
      <c r="AI7756"/>
      <c r="AJ7756"/>
      <c r="AK7756"/>
      <c r="AL7756"/>
      <c r="AM7756"/>
      <c r="AN7756"/>
      <c r="AO7756"/>
      <c r="AP7756"/>
      <c r="AQ7756"/>
      <c r="AR7756"/>
      <c r="AS7756"/>
      <c r="AT7756"/>
      <c r="AU7756"/>
      <c r="AV7756"/>
      <c r="AW7756"/>
      <c r="AX7756"/>
      <c r="AY7756"/>
      <c r="AZ7756"/>
      <c r="BA7756"/>
      <c r="BB7756"/>
      <c r="BC7756"/>
      <c r="BD7756"/>
      <c r="BE7756"/>
      <c r="BF7756"/>
      <c r="BG7756"/>
      <c r="BH7756"/>
      <c r="BI7756"/>
      <c r="BJ7756"/>
      <c r="BK7756"/>
      <c r="BL7756"/>
      <c r="BM7756"/>
      <c r="BN7756"/>
      <c r="BO7756"/>
      <c r="BP7756"/>
      <c r="BQ7756"/>
      <c r="BR7756"/>
      <c r="BS7756"/>
      <c r="BT7756"/>
      <c r="BU7756"/>
      <c r="BV7756"/>
      <c r="BW7756"/>
      <c r="BX7756"/>
      <c r="BY7756"/>
      <c r="BZ7756"/>
      <c r="CA7756"/>
      <c r="CB7756"/>
      <c r="CC7756"/>
      <c r="CD7756"/>
      <c r="CE7756"/>
      <c r="CF7756"/>
      <c r="CG7756"/>
      <c r="CH7756"/>
      <c r="CI7756"/>
      <c r="CJ7756"/>
      <c r="CK7756"/>
      <c r="CL7756"/>
      <c r="CM7756"/>
      <c r="CN7756"/>
      <c r="CO7756"/>
      <c r="CP7756"/>
      <c r="CQ7756"/>
      <c r="CR7756"/>
      <c r="CS7756"/>
      <c r="CT7756"/>
      <c r="CU7756"/>
      <c r="CV7756"/>
    </row>
    <row r="7757" spans="10:100" x14ac:dyDescent="0.25">
      <c r="J7757"/>
      <c r="K7757"/>
      <c r="L7757"/>
      <c r="M7757"/>
      <c r="N7757"/>
      <c r="O7757"/>
      <c r="P7757"/>
      <c r="Q7757"/>
      <c r="R7757"/>
      <c r="S7757"/>
      <c r="T7757"/>
      <c r="U7757"/>
      <c r="V7757"/>
      <c r="W7757"/>
      <c r="X7757"/>
      <c r="Y7757"/>
      <c r="Z7757"/>
      <c r="AA7757"/>
      <c r="AB7757"/>
      <c r="AC7757"/>
      <c r="AD7757"/>
      <c r="AE7757"/>
      <c r="AF7757"/>
      <c r="AG7757"/>
      <c r="AH7757"/>
      <c r="AI7757"/>
      <c r="AJ7757"/>
      <c r="AK7757"/>
      <c r="AL7757"/>
      <c r="AM7757"/>
      <c r="AN7757"/>
      <c r="AO7757"/>
      <c r="AP7757"/>
      <c r="AQ7757"/>
      <c r="AR7757"/>
      <c r="AS7757"/>
      <c r="AT7757"/>
      <c r="AU7757"/>
      <c r="AV7757"/>
      <c r="AW7757"/>
      <c r="AX7757"/>
      <c r="AY7757"/>
      <c r="AZ7757"/>
      <c r="BA7757"/>
      <c r="BB7757"/>
      <c r="BC7757"/>
      <c r="BD7757"/>
      <c r="BE7757"/>
      <c r="BF7757"/>
      <c r="BG7757"/>
      <c r="BH7757"/>
      <c r="BI7757"/>
      <c r="BJ7757"/>
      <c r="BK7757"/>
      <c r="BL7757"/>
      <c r="BM7757"/>
      <c r="BN7757"/>
      <c r="BO7757"/>
      <c r="BP7757"/>
      <c r="BQ7757"/>
      <c r="BR7757"/>
      <c r="BS7757"/>
      <c r="BT7757"/>
      <c r="BU7757"/>
      <c r="BV7757"/>
      <c r="BW7757"/>
      <c r="BX7757"/>
      <c r="BY7757"/>
      <c r="BZ7757"/>
      <c r="CA7757"/>
      <c r="CB7757"/>
      <c r="CC7757"/>
      <c r="CD7757"/>
      <c r="CE7757"/>
      <c r="CF7757"/>
      <c r="CG7757"/>
      <c r="CH7757"/>
      <c r="CI7757"/>
      <c r="CJ7757"/>
      <c r="CK7757"/>
      <c r="CL7757"/>
      <c r="CM7757"/>
      <c r="CN7757"/>
      <c r="CO7757"/>
      <c r="CP7757"/>
      <c r="CQ7757"/>
      <c r="CR7757"/>
      <c r="CS7757"/>
      <c r="CT7757"/>
      <c r="CU7757"/>
      <c r="CV7757"/>
    </row>
    <row r="7758" spans="10:100" x14ac:dyDescent="0.25">
      <c r="J7758"/>
      <c r="K7758"/>
      <c r="L7758"/>
      <c r="M7758"/>
      <c r="N7758"/>
      <c r="O7758"/>
      <c r="P7758"/>
      <c r="Q7758"/>
      <c r="R7758"/>
      <c r="S7758"/>
      <c r="T7758"/>
      <c r="U7758"/>
      <c r="V7758"/>
      <c r="W7758"/>
      <c r="X7758"/>
      <c r="Y7758"/>
      <c r="Z7758"/>
      <c r="AA7758"/>
      <c r="AB7758"/>
      <c r="AC7758"/>
      <c r="AD7758"/>
      <c r="AE7758"/>
      <c r="AF7758"/>
      <c r="AG7758"/>
      <c r="AH7758"/>
      <c r="AI7758"/>
      <c r="AJ7758"/>
      <c r="AK7758"/>
      <c r="AL7758"/>
      <c r="AM7758"/>
      <c r="AN7758"/>
      <c r="AO7758"/>
      <c r="AP7758"/>
      <c r="AQ7758"/>
      <c r="AR7758"/>
      <c r="AS7758"/>
      <c r="AT7758"/>
      <c r="AU7758"/>
      <c r="AV7758"/>
      <c r="AW7758"/>
      <c r="AX7758"/>
      <c r="AY7758"/>
      <c r="AZ7758"/>
      <c r="BA7758"/>
      <c r="BB7758"/>
      <c r="BC7758"/>
      <c r="BD7758"/>
      <c r="BE7758"/>
      <c r="BF7758"/>
      <c r="BG7758"/>
      <c r="BH7758"/>
      <c r="BI7758"/>
      <c r="BJ7758"/>
      <c r="BK7758"/>
      <c r="BL7758"/>
      <c r="BM7758"/>
      <c r="BN7758"/>
      <c r="BO7758"/>
      <c r="BP7758"/>
      <c r="BQ7758"/>
      <c r="BR7758"/>
      <c r="BS7758"/>
      <c r="BT7758"/>
      <c r="BU7758"/>
      <c r="BV7758"/>
      <c r="BW7758"/>
      <c r="BX7758"/>
      <c r="BY7758"/>
      <c r="BZ7758"/>
      <c r="CA7758"/>
      <c r="CB7758"/>
      <c r="CC7758"/>
      <c r="CD7758"/>
      <c r="CE7758"/>
      <c r="CF7758"/>
      <c r="CG7758"/>
      <c r="CH7758"/>
      <c r="CI7758"/>
      <c r="CJ7758"/>
      <c r="CK7758"/>
      <c r="CL7758"/>
      <c r="CM7758"/>
      <c r="CN7758"/>
      <c r="CO7758"/>
      <c r="CP7758"/>
      <c r="CQ7758"/>
      <c r="CR7758"/>
      <c r="CS7758"/>
      <c r="CT7758"/>
      <c r="CU7758"/>
      <c r="CV7758"/>
    </row>
    <row r="7759" spans="10:100" x14ac:dyDescent="0.25">
      <c r="J7759"/>
      <c r="K7759"/>
      <c r="L7759"/>
      <c r="M7759"/>
      <c r="N7759"/>
      <c r="O7759"/>
      <c r="P7759"/>
      <c r="Q7759"/>
      <c r="R7759"/>
      <c r="S7759"/>
      <c r="T7759"/>
      <c r="U7759"/>
      <c r="V7759"/>
      <c r="W7759"/>
      <c r="X7759"/>
      <c r="Y7759"/>
      <c r="Z7759"/>
      <c r="AA7759"/>
      <c r="AB7759"/>
      <c r="AC7759"/>
      <c r="AD7759"/>
      <c r="AE7759"/>
      <c r="AF7759"/>
      <c r="AG7759"/>
      <c r="AH7759"/>
      <c r="AI7759"/>
      <c r="AJ7759"/>
      <c r="AK7759"/>
      <c r="AL7759"/>
      <c r="AM7759"/>
      <c r="AN7759"/>
      <c r="AO7759"/>
      <c r="AP7759"/>
      <c r="AQ7759"/>
      <c r="AR7759"/>
      <c r="AS7759"/>
      <c r="AT7759"/>
      <c r="AU7759"/>
      <c r="AV7759"/>
      <c r="AW7759"/>
      <c r="AX7759"/>
      <c r="AY7759"/>
      <c r="AZ7759"/>
      <c r="BA7759"/>
      <c r="BB7759"/>
      <c r="BC7759"/>
      <c r="BD7759"/>
      <c r="BE7759"/>
      <c r="BF7759"/>
      <c r="BG7759"/>
      <c r="BH7759"/>
      <c r="BI7759"/>
      <c r="BJ7759"/>
      <c r="BK7759"/>
      <c r="BL7759"/>
      <c r="BM7759"/>
      <c r="BN7759"/>
      <c r="BO7759"/>
      <c r="BP7759"/>
      <c r="BQ7759"/>
      <c r="BR7759"/>
      <c r="BS7759"/>
      <c r="BT7759"/>
      <c r="BU7759"/>
      <c r="BV7759"/>
      <c r="BW7759"/>
      <c r="BX7759"/>
      <c r="BY7759"/>
      <c r="BZ7759"/>
      <c r="CA7759"/>
      <c r="CB7759"/>
      <c r="CC7759"/>
      <c r="CD7759"/>
      <c r="CE7759"/>
      <c r="CF7759"/>
      <c r="CG7759"/>
      <c r="CH7759"/>
      <c r="CI7759"/>
      <c r="CJ7759"/>
      <c r="CK7759"/>
      <c r="CL7759"/>
      <c r="CM7759"/>
      <c r="CN7759"/>
      <c r="CO7759"/>
      <c r="CP7759"/>
      <c r="CQ7759"/>
      <c r="CR7759"/>
      <c r="CS7759"/>
      <c r="CT7759"/>
      <c r="CU7759"/>
      <c r="CV7759"/>
    </row>
    <row r="7760" spans="10:100" x14ac:dyDescent="0.25">
      <c r="J7760"/>
      <c r="K7760"/>
      <c r="L7760"/>
      <c r="M7760"/>
      <c r="N7760"/>
      <c r="O7760"/>
      <c r="P7760"/>
      <c r="Q7760"/>
      <c r="R7760"/>
      <c r="S7760"/>
      <c r="T7760"/>
      <c r="U7760"/>
      <c r="V7760"/>
      <c r="W7760"/>
      <c r="X7760"/>
      <c r="Y7760"/>
      <c r="Z7760"/>
      <c r="AA7760"/>
      <c r="AB7760"/>
      <c r="AC7760"/>
      <c r="AD7760"/>
      <c r="AE7760"/>
      <c r="AF7760"/>
      <c r="AG7760"/>
      <c r="AH7760"/>
      <c r="AI7760"/>
      <c r="AJ7760"/>
      <c r="AK7760"/>
      <c r="AL7760"/>
      <c r="AM7760"/>
      <c r="AN7760"/>
      <c r="AO7760"/>
      <c r="AP7760"/>
      <c r="AQ7760"/>
      <c r="AR7760"/>
      <c r="AS7760"/>
      <c r="AT7760"/>
      <c r="AU7760"/>
      <c r="AV7760"/>
      <c r="AW7760"/>
      <c r="AX7760"/>
      <c r="AY7760"/>
      <c r="AZ7760"/>
      <c r="BA7760"/>
      <c r="BB7760"/>
      <c r="BC7760"/>
      <c r="BD7760"/>
      <c r="BE7760"/>
      <c r="BF7760"/>
      <c r="BG7760"/>
      <c r="BH7760"/>
      <c r="BI7760"/>
      <c r="BJ7760"/>
      <c r="BK7760"/>
      <c r="BL7760"/>
      <c r="BM7760"/>
      <c r="BN7760"/>
      <c r="BO7760"/>
      <c r="BP7760"/>
      <c r="BQ7760"/>
      <c r="BR7760"/>
      <c r="BS7760"/>
      <c r="BT7760"/>
      <c r="BU7760"/>
      <c r="BV7760"/>
      <c r="BW7760"/>
      <c r="BX7760"/>
      <c r="BY7760"/>
      <c r="BZ7760"/>
      <c r="CA7760"/>
      <c r="CB7760"/>
      <c r="CC7760"/>
      <c r="CD7760"/>
      <c r="CE7760"/>
      <c r="CF7760"/>
      <c r="CG7760"/>
      <c r="CH7760"/>
      <c r="CI7760"/>
      <c r="CJ7760"/>
      <c r="CK7760"/>
      <c r="CL7760"/>
      <c r="CM7760"/>
      <c r="CN7760"/>
      <c r="CO7760"/>
      <c r="CP7760"/>
      <c r="CQ7760"/>
      <c r="CR7760"/>
      <c r="CS7760"/>
      <c r="CT7760"/>
      <c r="CU7760"/>
      <c r="CV7760"/>
    </row>
    <row r="7761" spans="10:100" x14ac:dyDescent="0.25">
      <c r="J7761"/>
      <c r="K7761"/>
      <c r="L7761"/>
      <c r="M7761"/>
      <c r="N7761"/>
      <c r="O7761"/>
      <c r="P7761"/>
      <c r="Q7761"/>
      <c r="R7761"/>
      <c r="S7761"/>
      <c r="T7761"/>
      <c r="U7761"/>
      <c r="V7761"/>
      <c r="W7761"/>
      <c r="X7761"/>
      <c r="Y7761"/>
      <c r="Z7761"/>
      <c r="AA7761"/>
      <c r="AB7761"/>
      <c r="AC7761"/>
      <c r="AD7761"/>
      <c r="AE7761"/>
      <c r="AF7761"/>
      <c r="AG7761"/>
      <c r="AH7761"/>
      <c r="AI7761"/>
      <c r="AJ7761"/>
      <c r="AK7761"/>
      <c r="AL7761"/>
      <c r="AM7761"/>
      <c r="AN7761"/>
      <c r="AO7761"/>
      <c r="AP7761"/>
      <c r="AQ7761"/>
      <c r="AR7761"/>
      <c r="AS7761"/>
      <c r="AT7761"/>
      <c r="AU7761"/>
      <c r="AV7761"/>
      <c r="AW7761"/>
      <c r="AX7761"/>
      <c r="AY7761"/>
      <c r="AZ7761"/>
      <c r="BA7761"/>
      <c r="BB7761"/>
      <c r="BC7761"/>
      <c r="BD7761"/>
      <c r="BE7761"/>
      <c r="BF7761"/>
      <c r="BG7761"/>
      <c r="BH7761"/>
      <c r="BI7761"/>
      <c r="BJ7761"/>
      <c r="BK7761"/>
      <c r="BL7761"/>
      <c r="BM7761"/>
      <c r="BN7761"/>
      <c r="BO7761"/>
      <c r="BP7761"/>
      <c r="BQ7761"/>
      <c r="BR7761"/>
      <c r="BS7761"/>
      <c r="BT7761"/>
      <c r="BU7761"/>
      <c r="BV7761"/>
      <c r="BW7761"/>
      <c r="BX7761"/>
      <c r="BY7761"/>
      <c r="BZ7761"/>
      <c r="CA7761"/>
      <c r="CB7761"/>
      <c r="CC7761"/>
      <c r="CD7761"/>
      <c r="CE7761"/>
      <c r="CF7761"/>
      <c r="CG7761"/>
      <c r="CH7761"/>
      <c r="CI7761"/>
      <c r="CJ7761"/>
      <c r="CK7761"/>
      <c r="CL7761"/>
      <c r="CM7761"/>
      <c r="CN7761"/>
      <c r="CO7761"/>
      <c r="CP7761"/>
      <c r="CQ7761"/>
      <c r="CR7761"/>
      <c r="CS7761"/>
      <c r="CT7761"/>
      <c r="CU7761"/>
      <c r="CV7761"/>
    </row>
    <row r="7762" spans="10:100" x14ac:dyDescent="0.25">
      <c r="J7762"/>
      <c r="K7762"/>
      <c r="L7762"/>
      <c r="M7762"/>
      <c r="N7762"/>
      <c r="O7762"/>
      <c r="P7762"/>
      <c r="Q7762"/>
      <c r="R7762"/>
      <c r="S7762"/>
      <c r="T7762"/>
      <c r="U7762"/>
      <c r="V7762"/>
      <c r="W7762"/>
      <c r="X7762"/>
      <c r="Y7762"/>
      <c r="Z7762"/>
      <c r="AA7762"/>
      <c r="AB7762"/>
      <c r="AC7762"/>
      <c r="AD7762"/>
      <c r="AE7762"/>
      <c r="AF7762"/>
      <c r="AG7762"/>
      <c r="AH7762"/>
      <c r="AI7762"/>
      <c r="AJ7762"/>
      <c r="AK7762"/>
      <c r="AL7762"/>
      <c r="AM7762"/>
      <c r="AN7762"/>
      <c r="AO7762"/>
      <c r="AP7762"/>
      <c r="AQ7762"/>
      <c r="AR7762"/>
      <c r="AS7762"/>
      <c r="AT7762"/>
      <c r="AU7762"/>
      <c r="AV7762"/>
      <c r="AW7762"/>
      <c r="AX7762"/>
      <c r="AY7762"/>
      <c r="AZ7762"/>
      <c r="BA7762"/>
      <c r="BB7762"/>
      <c r="BC7762"/>
      <c r="BD7762"/>
      <c r="BE7762"/>
      <c r="BF7762"/>
      <c r="BG7762"/>
      <c r="BH7762"/>
      <c r="BI7762"/>
      <c r="BJ7762"/>
      <c r="BK7762"/>
      <c r="BL7762"/>
      <c r="BM7762"/>
      <c r="BN7762"/>
      <c r="BO7762"/>
      <c r="BP7762"/>
      <c r="BQ7762"/>
      <c r="BR7762"/>
      <c r="BS7762"/>
      <c r="BT7762"/>
      <c r="BU7762"/>
      <c r="BV7762"/>
      <c r="BW7762"/>
      <c r="BX7762"/>
      <c r="BY7762"/>
      <c r="BZ7762"/>
      <c r="CA7762"/>
      <c r="CB7762"/>
      <c r="CC7762"/>
      <c r="CD7762"/>
      <c r="CE7762"/>
      <c r="CF7762"/>
      <c r="CG7762"/>
      <c r="CH7762"/>
      <c r="CI7762"/>
      <c r="CJ7762"/>
      <c r="CK7762"/>
      <c r="CL7762"/>
      <c r="CM7762"/>
      <c r="CN7762"/>
      <c r="CO7762"/>
      <c r="CP7762"/>
      <c r="CQ7762"/>
      <c r="CR7762"/>
      <c r="CS7762"/>
      <c r="CT7762"/>
      <c r="CU7762"/>
      <c r="CV7762"/>
    </row>
    <row r="7763" spans="10:100" x14ac:dyDescent="0.25">
      <c r="J7763"/>
      <c r="K7763"/>
      <c r="L7763"/>
      <c r="M7763"/>
      <c r="N7763"/>
      <c r="O7763"/>
      <c r="P7763"/>
      <c r="Q7763"/>
      <c r="R7763"/>
      <c r="S7763"/>
      <c r="T7763"/>
      <c r="U7763"/>
      <c r="V7763"/>
      <c r="W7763"/>
      <c r="X7763"/>
      <c r="Y7763"/>
      <c r="Z7763"/>
      <c r="AA7763"/>
      <c r="AB7763"/>
      <c r="AC7763"/>
      <c r="AD7763"/>
      <c r="AE7763"/>
      <c r="AF7763"/>
      <c r="AG7763"/>
      <c r="AH7763"/>
      <c r="AI7763"/>
      <c r="AJ7763"/>
      <c r="AK7763"/>
      <c r="AL7763"/>
      <c r="AM7763"/>
      <c r="AN7763"/>
      <c r="AO7763"/>
      <c r="AP7763"/>
      <c r="AQ7763"/>
      <c r="AR7763"/>
      <c r="AS7763"/>
      <c r="AT7763"/>
      <c r="AU7763"/>
      <c r="AV7763"/>
      <c r="AW7763"/>
      <c r="AX7763"/>
      <c r="AY7763"/>
      <c r="AZ7763"/>
      <c r="BA7763"/>
      <c r="BB7763"/>
      <c r="BC7763"/>
      <c r="BD7763"/>
      <c r="BE7763"/>
      <c r="BF7763"/>
      <c r="BG7763"/>
      <c r="BH7763"/>
      <c r="BI7763"/>
      <c r="BJ7763"/>
      <c r="BK7763"/>
      <c r="BL7763"/>
      <c r="BM7763"/>
      <c r="BN7763"/>
      <c r="BO7763"/>
      <c r="BP7763"/>
      <c r="BQ7763"/>
      <c r="BR7763"/>
      <c r="BS7763"/>
      <c r="BT7763"/>
      <c r="BU7763"/>
      <c r="BV7763"/>
      <c r="BW7763"/>
      <c r="BX7763"/>
      <c r="BY7763"/>
      <c r="BZ7763"/>
      <c r="CA7763"/>
      <c r="CB7763"/>
      <c r="CC7763"/>
      <c r="CD7763"/>
      <c r="CE7763"/>
      <c r="CF7763"/>
      <c r="CG7763"/>
      <c r="CH7763"/>
      <c r="CI7763"/>
      <c r="CJ7763"/>
      <c r="CK7763"/>
      <c r="CL7763"/>
      <c r="CM7763"/>
      <c r="CN7763"/>
      <c r="CO7763"/>
      <c r="CP7763"/>
      <c r="CQ7763"/>
      <c r="CR7763"/>
      <c r="CS7763"/>
      <c r="CT7763"/>
      <c r="CU7763"/>
      <c r="CV7763"/>
    </row>
    <row r="7764" spans="10:100" x14ac:dyDescent="0.25">
      <c r="J7764"/>
      <c r="K7764"/>
      <c r="L7764"/>
      <c r="M7764"/>
      <c r="N7764"/>
      <c r="O7764"/>
      <c r="P7764"/>
      <c r="Q7764"/>
      <c r="R7764"/>
      <c r="S7764"/>
      <c r="T7764"/>
      <c r="U7764"/>
      <c r="V7764"/>
      <c r="W7764"/>
      <c r="X7764"/>
      <c r="Y7764"/>
      <c r="Z7764"/>
      <c r="AA7764"/>
      <c r="AB7764"/>
      <c r="AC7764"/>
      <c r="AD7764"/>
      <c r="AE7764"/>
      <c r="AF7764"/>
      <c r="AG7764"/>
      <c r="AH7764"/>
      <c r="AI7764"/>
      <c r="AJ7764"/>
      <c r="AK7764"/>
      <c r="AL7764"/>
      <c r="AM7764"/>
      <c r="AN7764"/>
      <c r="AO7764"/>
      <c r="AP7764"/>
      <c r="AQ7764"/>
      <c r="AR7764"/>
      <c r="AS7764"/>
      <c r="AT7764"/>
      <c r="AU7764"/>
      <c r="AV7764"/>
      <c r="AW7764"/>
      <c r="AX7764"/>
      <c r="AY7764"/>
      <c r="AZ7764"/>
      <c r="BA7764"/>
      <c r="BB7764"/>
      <c r="BC7764"/>
      <c r="BD7764"/>
      <c r="BE7764"/>
      <c r="BF7764"/>
      <c r="BG7764"/>
      <c r="BH7764"/>
      <c r="BI7764"/>
      <c r="BJ7764"/>
      <c r="BK7764"/>
      <c r="BL7764"/>
      <c r="BM7764"/>
      <c r="BN7764"/>
      <c r="BO7764"/>
      <c r="BP7764"/>
      <c r="BQ7764"/>
      <c r="BR7764"/>
      <c r="BS7764"/>
      <c r="BT7764"/>
      <c r="BU7764"/>
      <c r="BV7764"/>
      <c r="BW7764"/>
      <c r="BX7764"/>
      <c r="BY7764"/>
      <c r="BZ7764"/>
      <c r="CA7764"/>
      <c r="CB7764"/>
      <c r="CC7764"/>
      <c r="CD7764"/>
      <c r="CE7764"/>
      <c r="CF7764"/>
      <c r="CG7764"/>
      <c r="CH7764"/>
      <c r="CI7764"/>
      <c r="CJ7764"/>
      <c r="CK7764"/>
      <c r="CL7764"/>
      <c r="CM7764"/>
      <c r="CN7764"/>
      <c r="CO7764"/>
      <c r="CP7764"/>
      <c r="CQ7764"/>
      <c r="CR7764"/>
      <c r="CS7764"/>
      <c r="CT7764"/>
      <c r="CU7764"/>
      <c r="CV7764"/>
    </row>
    <row r="7765" spans="10:100" x14ac:dyDescent="0.25">
      <c r="J7765"/>
      <c r="K7765"/>
      <c r="L7765"/>
      <c r="M7765"/>
      <c r="N7765"/>
      <c r="O7765"/>
      <c r="P7765"/>
      <c r="Q7765"/>
      <c r="R7765"/>
      <c r="S7765"/>
      <c r="T7765"/>
      <c r="U7765"/>
      <c r="V7765"/>
      <c r="W7765"/>
      <c r="X7765"/>
      <c r="Y7765"/>
      <c r="Z7765"/>
      <c r="AA7765"/>
      <c r="AB7765"/>
      <c r="AC7765"/>
      <c r="AD7765"/>
      <c r="AE7765"/>
      <c r="AF7765"/>
      <c r="AG7765"/>
      <c r="AH7765"/>
      <c r="AI7765"/>
      <c r="AJ7765"/>
      <c r="AK7765"/>
      <c r="AL7765"/>
      <c r="AM7765"/>
      <c r="AN7765"/>
      <c r="AO7765"/>
      <c r="AP7765"/>
      <c r="AQ7765"/>
      <c r="AR7765"/>
      <c r="AS7765"/>
      <c r="AT7765"/>
      <c r="AU7765"/>
      <c r="AV7765"/>
      <c r="AW7765"/>
      <c r="AX7765"/>
      <c r="AY7765"/>
      <c r="AZ7765"/>
      <c r="BA7765"/>
      <c r="BB7765"/>
      <c r="BC7765"/>
      <c r="BD7765"/>
      <c r="BE7765"/>
      <c r="BF7765"/>
      <c r="BG7765"/>
      <c r="BH7765"/>
      <c r="BI7765"/>
      <c r="BJ7765"/>
      <c r="BK7765"/>
      <c r="BL7765"/>
      <c r="BM7765"/>
      <c r="BN7765"/>
      <c r="BO7765"/>
      <c r="BP7765"/>
      <c r="BQ7765"/>
      <c r="BR7765"/>
      <c r="BS7765"/>
      <c r="BT7765"/>
      <c r="BU7765"/>
      <c r="BV7765"/>
      <c r="BW7765"/>
      <c r="BX7765"/>
      <c r="BY7765"/>
      <c r="BZ7765"/>
      <c r="CA7765"/>
      <c r="CB7765"/>
      <c r="CC7765"/>
      <c r="CD7765"/>
      <c r="CE7765"/>
      <c r="CF7765"/>
      <c r="CG7765"/>
      <c r="CH7765"/>
      <c r="CI7765"/>
      <c r="CJ7765"/>
      <c r="CK7765"/>
      <c r="CL7765"/>
      <c r="CM7765"/>
      <c r="CN7765"/>
      <c r="CO7765"/>
      <c r="CP7765"/>
      <c r="CQ7765"/>
      <c r="CR7765"/>
      <c r="CS7765"/>
      <c r="CT7765"/>
      <c r="CU7765"/>
      <c r="CV7765"/>
    </row>
    <row r="7766" spans="10:100" x14ac:dyDescent="0.25">
      <c r="J7766"/>
      <c r="K7766"/>
      <c r="L7766"/>
      <c r="M7766"/>
      <c r="N7766"/>
      <c r="O7766"/>
      <c r="P7766"/>
      <c r="Q7766"/>
      <c r="R7766"/>
      <c r="S7766"/>
      <c r="T7766"/>
      <c r="U7766"/>
      <c r="V7766"/>
      <c r="W7766"/>
      <c r="X7766"/>
      <c r="Y7766"/>
      <c r="Z7766"/>
      <c r="AA7766"/>
      <c r="AB7766"/>
      <c r="AC7766"/>
      <c r="AD7766"/>
      <c r="AE7766"/>
      <c r="AF7766"/>
      <c r="AG7766"/>
      <c r="AH7766"/>
      <c r="AI7766"/>
      <c r="AJ7766"/>
      <c r="AK7766"/>
      <c r="AL7766"/>
      <c r="AM7766"/>
      <c r="AN7766"/>
      <c r="AO7766"/>
      <c r="AP7766"/>
      <c r="AQ7766"/>
      <c r="AR7766"/>
      <c r="AS7766"/>
      <c r="AT7766"/>
      <c r="AU7766"/>
      <c r="AV7766"/>
      <c r="AW7766"/>
      <c r="AX7766"/>
      <c r="AY7766"/>
      <c r="AZ7766"/>
      <c r="BA7766"/>
      <c r="BB7766"/>
      <c r="BC7766"/>
      <c r="BD7766"/>
      <c r="BE7766"/>
      <c r="BF7766"/>
      <c r="BG7766"/>
      <c r="BH7766"/>
      <c r="BI7766"/>
      <c r="BJ7766"/>
      <c r="BK7766"/>
      <c r="BL7766"/>
      <c r="BM7766"/>
      <c r="BN7766"/>
      <c r="BO7766"/>
      <c r="BP7766"/>
      <c r="BQ7766"/>
      <c r="BR7766"/>
      <c r="BS7766"/>
      <c r="BT7766"/>
      <c r="BU7766"/>
      <c r="BV7766"/>
      <c r="BW7766"/>
      <c r="BX7766"/>
      <c r="BY7766"/>
      <c r="BZ7766"/>
      <c r="CA7766"/>
      <c r="CB7766"/>
      <c r="CC7766"/>
      <c r="CD7766"/>
      <c r="CE7766"/>
      <c r="CF7766"/>
      <c r="CG7766"/>
      <c r="CH7766"/>
      <c r="CI7766"/>
      <c r="CJ7766"/>
      <c r="CK7766"/>
      <c r="CL7766"/>
      <c r="CM7766"/>
      <c r="CN7766"/>
      <c r="CO7766"/>
      <c r="CP7766"/>
      <c r="CQ7766"/>
      <c r="CR7766"/>
      <c r="CS7766"/>
      <c r="CT7766"/>
      <c r="CU7766"/>
      <c r="CV7766"/>
    </row>
    <row r="7767" spans="10:100" x14ac:dyDescent="0.25">
      <c r="J7767"/>
      <c r="K7767"/>
      <c r="L7767"/>
      <c r="M7767"/>
      <c r="N7767"/>
      <c r="O7767"/>
      <c r="P7767"/>
      <c r="Q7767"/>
      <c r="R7767"/>
      <c r="S7767"/>
      <c r="T7767"/>
      <c r="U7767"/>
      <c r="V7767"/>
      <c r="W7767"/>
      <c r="X7767"/>
      <c r="Y7767"/>
      <c r="Z7767"/>
      <c r="AA7767"/>
      <c r="AB7767"/>
      <c r="AC7767"/>
      <c r="AD7767"/>
      <c r="AE7767"/>
      <c r="AF7767"/>
      <c r="AG7767"/>
      <c r="AH7767"/>
      <c r="AI7767"/>
      <c r="AJ7767"/>
      <c r="AK7767"/>
      <c r="AL7767"/>
      <c r="AM7767"/>
      <c r="AN7767"/>
      <c r="AO7767"/>
      <c r="AP7767"/>
      <c r="AQ7767"/>
      <c r="AR7767"/>
      <c r="AS7767"/>
      <c r="AT7767"/>
      <c r="AU7767"/>
      <c r="AV7767"/>
      <c r="AW7767"/>
      <c r="AX7767"/>
      <c r="AY7767"/>
      <c r="AZ7767"/>
      <c r="BA7767"/>
      <c r="BB7767"/>
      <c r="BC7767"/>
      <c r="BD7767"/>
      <c r="BE7767"/>
      <c r="BF7767"/>
      <c r="BG7767"/>
      <c r="BH7767"/>
      <c r="BI7767"/>
      <c r="BJ7767"/>
      <c r="BK7767"/>
      <c r="BL7767"/>
      <c r="BM7767"/>
      <c r="BN7767"/>
      <c r="BO7767"/>
      <c r="BP7767"/>
      <c r="BQ7767"/>
      <c r="BR7767"/>
      <c r="BS7767"/>
      <c r="BT7767"/>
      <c r="BU7767"/>
      <c r="BV7767"/>
      <c r="BW7767"/>
      <c r="BX7767"/>
      <c r="BY7767"/>
      <c r="BZ7767"/>
      <c r="CA7767"/>
      <c r="CB7767"/>
      <c r="CC7767"/>
      <c r="CD7767"/>
      <c r="CE7767"/>
      <c r="CF7767"/>
      <c r="CG7767"/>
      <c r="CH7767"/>
      <c r="CI7767"/>
      <c r="CJ7767"/>
      <c r="CK7767"/>
      <c r="CL7767"/>
      <c r="CM7767"/>
      <c r="CN7767"/>
      <c r="CO7767"/>
      <c r="CP7767"/>
      <c r="CQ7767"/>
      <c r="CR7767"/>
      <c r="CS7767"/>
      <c r="CT7767"/>
      <c r="CU7767"/>
      <c r="CV7767"/>
    </row>
    <row r="7768" spans="10:100" x14ac:dyDescent="0.25">
      <c r="J7768"/>
      <c r="K7768"/>
      <c r="L7768"/>
      <c r="M7768"/>
      <c r="N7768"/>
      <c r="O7768"/>
      <c r="P7768"/>
      <c r="Q7768"/>
      <c r="R7768"/>
      <c r="S7768"/>
      <c r="T7768"/>
      <c r="U7768"/>
      <c r="V7768"/>
      <c r="W7768"/>
      <c r="X7768"/>
      <c r="Y7768"/>
      <c r="Z7768"/>
      <c r="AA7768"/>
      <c r="AB7768"/>
      <c r="AC7768"/>
      <c r="AD7768"/>
      <c r="AE7768"/>
      <c r="AF7768"/>
      <c r="AG7768"/>
      <c r="AH7768"/>
      <c r="AI7768"/>
      <c r="AJ7768"/>
      <c r="AK7768"/>
      <c r="AL7768"/>
      <c r="AM7768"/>
      <c r="AN7768"/>
      <c r="AO7768"/>
      <c r="AP7768"/>
      <c r="AQ7768"/>
      <c r="AR7768"/>
      <c r="AS7768"/>
      <c r="AT7768"/>
      <c r="AU7768"/>
      <c r="AV7768"/>
      <c r="AW7768"/>
      <c r="AX7768"/>
      <c r="AY7768"/>
      <c r="AZ7768"/>
      <c r="BA7768"/>
      <c r="BB7768"/>
      <c r="BC7768"/>
      <c r="BD7768"/>
      <c r="BE7768"/>
      <c r="BF7768"/>
      <c r="BG7768"/>
      <c r="BH7768"/>
      <c r="BI7768"/>
      <c r="BJ7768"/>
      <c r="BK7768"/>
      <c r="BL7768"/>
      <c r="BM7768"/>
      <c r="BN7768"/>
      <c r="BO7768"/>
      <c r="BP7768"/>
      <c r="BQ7768"/>
      <c r="BR7768"/>
      <c r="BS7768"/>
      <c r="BT7768"/>
      <c r="BU7768"/>
      <c r="BV7768"/>
      <c r="BW7768"/>
      <c r="BX7768"/>
      <c r="BY7768"/>
      <c r="BZ7768"/>
      <c r="CA7768"/>
      <c r="CB7768"/>
      <c r="CC7768"/>
      <c r="CD7768"/>
      <c r="CE7768"/>
      <c r="CF7768"/>
      <c r="CG7768"/>
      <c r="CH7768"/>
      <c r="CI7768"/>
      <c r="CJ7768"/>
      <c r="CK7768"/>
      <c r="CL7768"/>
      <c r="CM7768"/>
      <c r="CN7768"/>
      <c r="CO7768"/>
      <c r="CP7768"/>
      <c r="CQ7768"/>
      <c r="CR7768"/>
      <c r="CS7768"/>
      <c r="CT7768"/>
      <c r="CU7768"/>
      <c r="CV7768"/>
    </row>
    <row r="7769" spans="10:100" x14ac:dyDescent="0.25">
      <c r="J7769"/>
      <c r="K7769"/>
      <c r="L7769"/>
      <c r="M7769"/>
      <c r="N7769"/>
      <c r="O7769"/>
      <c r="P7769"/>
      <c r="Q7769"/>
      <c r="R7769"/>
      <c r="S7769"/>
      <c r="T7769"/>
      <c r="U7769"/>
      <c r="V7769"/>
      <c r="W7769"/>
      <c r="X7769"/>
      <c r="Y7769"/>
      <c r="Z7769"/>
      <c r="AA7769"/>
      <c r="AB7769"/>
      <c r="AC7769"/>
      <c r="AD7769"/>
      <c r="AE7769"/>
      <c r="AF7769"/>
      <c r="AG7769"/>
      <c r="AH7769"/>
      <c r="AI7769"/>
      <c r="AJ7769"/>
      <c r="AK7769"/>
      <c r="AL7769"/>
      <c r="AM7769"/>
      <c r="AN7769"/>
      <c r="AO7769"/>
      <c r="AP7769"/>
      <c r="AQ7769"/>
      <c r="AR7769"/>
      <c r="AS7769"/>
      <c r="AT7769"/>
      <c r="AU7769"/>
      <c r="AV7769"/>
      <c r="AW7769"/>
      <c r="AX7769"/>
      <c r="AY7769"/>
      <c r="AZ7769"/>
      <c r="BA7769"/>
      <c r="BB7769"/>
      <c r="BC7769"/>
      <c r="BD7769"/>
      <c r="BE7769"/>
      <c r="BF7769"/>
      <c r="BG7769"/>
      <c r="BH7769"/>
      <c r="BI7769"/>
      <c r="BJ7769"/>
      <c r="BK7769"/>
      <c r="BL7769"/>
      <c r="BM7769"/>
      <c r="BN7769"/>
      <c r="BO7769"/>
      <c r="BP7769"/>
      <c r="BQ7769"/>
      <c r="BR7769"/>
      <c r="BS7769"/>
      <c r="BT7769"/>
      <c r="BU7769"/>
      <c r="BV7769"/>
      <c r="BW7769"/>
      <c r="BX7769"/>
      <c r="BY7769"/>
      <c r="BZ7769"/>
      <c r="CA7769"/>
      <c r="CB7769"/>
      <c r="CC7769"/>
      <c r="CD7769"/>
      <c r="CE7769"/>
      <c r="CF7769"/>
      <c r="CG7769"/>
      <c r="CH7769"/>
      <c r="CI7769"/>
      <c r="CJ7769"/>
      <c r="CK7769"/>
      <c r="CL7769"/>
      <c r="CM7769"/>
      <c r="CN7769"/>
      <c r="CO7769"/>
      <c r="CP7769"/>
      <c r="CQ7769"/>
      <c r="CR7769"/>
      <c r="CS7769"/>
      <c r="CT7769"/>
      <c r="CU7769"/>
      <c r="CV7769"/>
    </row>
    <row r="7770" spans="10:100" x14ac:dyDescent="0.25">
      <c r="J7770"/>
      <c r="K7770"/>
      <c r="L7770"/>
      <c r="M7770"/>
      <c r="N7770"/>
      <c r="O7770"/>
      <c r="P7770"/>
      <c r="Q7770"/>
      <c r="R7770"/>
      <c r="S7770"/>
      <c r="T7770"/>
      <c r="U7770"/>
      <c r="V7770"/>
      <c r="W7770"/>
      <c r="X7770"/>
      <c r="Y7770"/>
      <c r="Z7770"/>
      <c r="AA7770"/>
      <c r="AB7770"/>
      <c r="AC7770"/>
      <c r="AD7770"/>
      <c r="AE7770"/>
      <c r="AF7770"/>
      <c r="AG7770"/>
      <c r="AH7770"/>
      <c r="AI7770"/>
      <c r="AJ7770"/>
      <c r="AK7770"/>
      <c r="AL7770"/>
      <c r="AM7770"/>
      <c r="AN7770"/>
      <c r="AO7770"/>
      <c r="AP7770"/>
      <c r="AQ7770"/>
      <c r="AR7770"/>
      <c r="AS7770"/>
      <c r="AT7770"/>
      <c r="AU7770"/>
      <c r="AV7770"/>
      <c r="AW7770"/>
      <c r="AX7770"/>
      <c r="AY7770"/>
      <c r="AZ7770"/>
      <c r="BA7770"/>
      <c r="BB7770"/>
      <c r="BC7770"/>
      <c r="BD7770"/>
      <c r="BE7770"/>
      <c r="BF7770"/>
      <c r="BG7770"/>
      <c r="BH7770"/>
      <c r="BI7770"/>
      <c r="BJ7770"/>
      <c r="BK7770"/>
      <c r="BL7770"/>
      <c r="BM7770"/>
      <c r="BN7770"/>
      <c r="BO7770"/>
      <c r="BP7770"/>
      <c r="BQ7770"/>
      <c r="BR7770"/>
      <c r="BS7770"/>
      <c r="BT7770"/>
      <c r="BU7770"/>
      <c r="BV7770"/>
      <c r="BW7770"/>
      <c r="BX7770"/>
      <c r="BY7770"/>
      <c r="BZ7770"/>
      <c r="CA7770"/>
      <c r="CB7770"/>
      <c r="CC7770"/>
      <c r="CD7770"/>
      <c r="CE7770"/>
      <c r="CF7770"/>
      <c r="CG7770"/>
      <c r="CH7770"/>
      <c r="CI7770"/>
      <c r="CJ7770"/>
      <c r="CK7770"/>
      <c r="CL7770"/>
      <c r="CM7770"/>
      <c r="CN7770"/>
      <c r="CO7770"/>
      <c r="CP7770"/>
      <c r="CQ7770"/>
      <c r="CR7770"/>
      <c r="CS7770"/>
      <c r="CT7770"/>
      <c r="CU7770"/>
      <c r="CV7770"/>
    </row>
    <row r="7771" spans="10:100" x14ac:dyDescent="0.25">
      <c r="J7771"/>
      <c r="K7771"/>
      <c r="L7771"/>
      <c r="M7771"/>
      <c r="N7771"/>
      <c r="O7771"/>
      <c r="P7771"/>
      <c r="Q7771"/>
      <c r="R7771"/>
      <c r="S7771"/>
      <c r="T7771"/>
      <c r="U7771"/>
      <c r="V7771"/>
      <c r="W7771"/>
      <c r="X7771"/>
      <c r="Y7771"/>
      <c r="Z7771"/>
      <c r="AA7771"/>
      <c r="AB7771"/>
      <c r="AC7771"/>
      <c r="AD7771"/>
      <c r="AE7771"/>
      <c r="AF7771"/>
      <c r="AG7771"/>
      <c r="AH7771"/>
      <c r="AI7771"/>
      <c r="AJ7771"/>
      <c r="AK7771"/>
      <c r="AL7771"/>
      <c r="AM7771"/>
      <c r="AN7771"/>
      <c r="AO7771"/>
      <c r="AP7771"/>
      <c r="AQ7771"/>
      <c r="AR7771"/>
      <c r="AS7771"/>
      <c r="AT7771"/>
      <c r="AU7771"/>
      <c r="AV7771"/>
      <c r="AW7771"/>
      <c r="AX7771"/>
      <c r="AY7771"/>
      <c r="AZ7771"/>
      <c r="BA7771"/>
      <c r="BB7771"/>
      <c r="BC7771"/>
      <c r="BD7771"/>
      <c r="BE7771"/>
      <c r="BF7771"/>
      <c r="BG7771"/>
      <c r="BH7771"/>
      <c r="BI7771"/>
      <c r="BJ7771"/>
      <c r="BK7771"/>
      <c r="BL7771"/>
      <c r="BM7771"/>
      <c r="BN7771"/>
      <c r="BO7771"/>
      <c r="BP7771"/>
      <c r="BQ7771"/>
      <c r="BR7771"/>
      <c r="BS7771"/>
      <c r="BT7771"/>
      <c r="BU7771"/>
      <c r="BV7771"/>
      <c r="BW7771"/>
      <c r="BX7771"/>
      <c r="BY7771"/>
      <c r="BZ7771"/>
      <c r="CA7771"/>
      <c r="CB7771"/>
      <c r="CC7771"/>
      <c r="CD7771"/>
      <c r="CE7771"/>
      <c r="CF7771"/>
      <c r="CG7771"/>
      <c r="CH7771"/>
      <c r="CI7771"/>
      <c r="CJ7771"/>
      <c r="CK7771"/>
      <c r="CL7771"/>
      <c r="CM7771"/>
      <c r="CN7771"/>
      <c r="CO7771"/>
      <c r="CP7771"/>
      <c r="CQ7771"/>
      <c r="CR7771"/>
      <c r="CS7771"/>
      <c r="CT7771"/>
      <c r="CU7771"/>
      <c r="CV7771"/>
    </row>
    <row r="7772" spans="10:100" x14ac:dyDescent="0.25">
      <c r="J7772"/>
      <c r="K7772"/>
      <c r="L7772"/>
      <c r="M7772"/>
      <c r="N7772"/>
      <c r="O7772"/>
      <c r="P7772"/>
      <c r="Q7772"/>
      <c r="R7772"/>
      <c r="S7772"/>
      <c r="T7772"/>
      <c r="U7772"/>
      <c r="V7772"/>
      <c r="W7772"/>
      <c r="X7772"/>
      <c r="Y7772"/>
      <c r="Z7772"/>
      <c r="AA7772"/>
      <c r="AB7772"/>
      <c r="AC7772"/>
      <c r="AD7772"/>
      <c r="AE7772"/>
      <c r="AF7772"/>
      <c r="AG7772"/>
      <c r="AH7772"/>
      <c r="AI7772"/>
      <c r="AJ7772"/>
      <c r="AK7772"/>
      <c r="AL7772"/>
      <c r="AM7772"/>
      <c r="AN7772"/>
      <c r="AO7772"/>
      <c r="AP7772"/>
      <c r="AQ7772"/>
      <c r="AR7772"/>
      <c r="AS7772"/>
      <c r="AT7772"/>
      <c r="AU7772"/>
      <c r="AV7772"/>
      <c r="AW7772"/>
      <c r="AX7772"/>
      <c r="AY7772"/>
      <c r="AZ7772"/>
      <c r="BA7772"/>
      <c r="BB7772"/>
      <c r="BC7772"/>
      <c r="BD7772"/>
      <c r="BE7772"/>
      <c r="BF7772"/>
      <c r="BG7772"/>
      <c r="BH7772"/>
      <c r="BI7772"/>
      <c r="BJ7772"/>
      <c r="BK7772"/>
      <c r="BL7772"/>
      <c r="BM7772"/>
      <c r="BN7772"/>
      <c r="BO7772"/>
      <c r="BP7772"/>
      <c r="BQ7772"/>
      <c r="BR7772"/>
      <c r="BS7772"/>
      <c r="BT7772"/>
      <c r="BU7772"/>
      <c r="BV7772"/>
      <c r="BW7772"/>
      <c r="BX7772"/>
      <c r="BY7772"/>
      <c r="BZ7772"/>
      <c r="CA7772"/>
      <c r="CB7772"/>
      <c r="CC7772"/>
      <c r="CD7772"/>
      <c r="CE7772"/>
      <c r="CF7772"/>
      <c r="CG7772"/>
      <c r="CH7772"/>
      <c r="CI7772"/>
      <c r="CJ7772"/>
      <c r="CK7772"/>
      <c r="CL7772"/>
      <c r="CM7772"/>
      <c r="CN7772"/>
      <c r="CO7772"/>
      <c r="CP7772"/>
      <c r="CQ7772"/>
      <c r="CR7772"/>
      <c r="CS7772"/>
      <c r="CT7772"/>
      <c r="CU7772"/>
      <c r="CV7772"/>
    </row>
    <row r="7773" spans="10:100" x14ac:dyDescent="0.25">
      <c r="J7773"/>
      <c r="K7773"/>
      <c r="L7773"/>
      <c r="M7773"/>
      <c r="N7773"/>
      <c r="O7773"/>
      <c r="P7773"/>
      <c r="Q7773"/>
      <c r="R7773"/>
      <c r="S7773"/>
      <c r="T7773"/>
      <c r="U7773"/>
      <c r="V7773"/>
      <c r="W7773"/>
      <c r="X7773"/>
      <c r="Y7773"/>
      <c r="Z7773"/>
      <c r="AA7773"/>
      <c r="AB7773"/>
      <c r="AC7773"/>
      <c r="AD7773"/>
      <c r="AE7773"/>
      <c r="AF7773"/>
      <c r="AG7773"/>
      <c r="AH7773"/>
      <c r="AI7773"/>
      <c r="AJ7773"/>
      <c r="AK7773"/>
      <c r="AL7773"/>
      <c r="AM7773"/>
      <c r="AN7773"/>
      <c r="AO7773"/>
      <c r="AP7773"/>
      <c r="AQ7773"/>
      <c r="AR7773"/>
      <c r="AS7773"/>
      <c r="AT7773"/>
      <c r="AU7773"/>
      <c r="AV7773"/>
      <c r="AW7773"/>
      <c r="AX7773"/>
      <c r="AY7773"/>
      <c r="AZ7773"/>
      <c r="BA7773"/>
      <c r="BB7773"/>
      <c r="BC7773"/>
      <c r="BD7773"/>
      <c r="BE7773"/>
      <c r="BF7773"/>
      <c r="BG7773"/>
      <c r="BH7773"/>
      <c r="BI7773"/>
      <c r="BJ7773"/>
      <c r="BK7773"/>
      <c r="BL7773"/>
      <c r="BM7773"/>
      <c r="BN7773"/>
      <c r="BO7773"/>
      <c r="BP7773"/>
      <c r="BQ7773"/>
      <c r="BR7773"/>
      <c r="BS7773"/>
      <c r="BT7773"/>
      <c r="BU7773"/>
      <c r="BV7773"/>
      <c r="BW7773"/>
      <c r="BX7773"/>
      <c r="BY7773"/>
      <c r="BZ7773"/>
      <c r="CA7773"/>
      <c r="CB7773"/>
      <c r="CC7773"/>
      <c r="CD7773"/>
      <c r="CE7773"/>
      <c r="CF7773"/>
      <c r="CG7773"/>
      <c r="CH7773"/>
      <c r="CI7773"/>
      <c r="CJ7773"/>
      <c r="CK7773"/>
      <c r="CL7773"/>
      <c r="CM7773"/>
      <c r="CN7773"/>
      <c r="CO7773"/>
      <c r="CP7773"/>
      <c r="CQ7773"/>
      <c r="CR7773"/>
      <c r="CS7773"/>
      <c r="CT7773"/>
      <c r="CU7773"/>
      <c r="CV7773"/>
    </row>
    <row r="7774" spans="10:100" x14ac:dyDescent="0.25">
      <c r="J7774"/>
      <c r="K7774"/>
      <c r="L7774"/>
      <c r="M7774"/>
      <c r="N7774"/>
      <c r="O7774"/>
      <c r="P7774"/>
      <c r="Q7774"/>
      <c r="R7774"/>
      <c r="S7774"/>
      <c r="T7774"/>
      <c r="U7774"/>
      <c r="V7774"/>
      <c r="W7774"/>
      <c r="X7774"/>
      <c r="Y7774"/>
      <c r="Z7774"/>
      <c r="AA7774"/>
      <c r="AB7774"/>
      <c r="AC7774"/>
      <c r="AD7774"/>
      <c r="AE7774"/>
      <c r="AF7774"/>
      <c r="AG7774"/>
      <c r="AH7774"/>
      <c r="AI7774"/>
      <c r="AJ7774"/>
      <c r="AK7774"/>
      <c r="AL7774"/>
      <c r="AM7774"/>
      <c r="AN7774"/>
      <c r="AO7774"/>
      <c r="AP7774"/>
      <c r="AQ7774"/>
      <c r="AR7774"/>
      <c r="AS7774"/>
      <c r="AT7774"/>
      <c r="AU7774"/>
      <c r="AV7774"/>
      <c r="AW7774"/>
      <c r="AX7774"/>
      <c r="AY7774"/>
      <c r="AZ7774"/>
      <c r="BA7774"/>
      <c r="BB7774"/>
      <c r="BC7774"/>
      <c r="BD7774"/>
      <c r="BE7774"/>
      <c r="BF7774"/>
      <c r="BG7774"/>
      <c r="BH7774"/>
      <c r="BI7774"/>
      <c r="BJ7774"/>
      <c r="BK7774"/>
      <c r="BL7774"/>
      <c r="BM7774"/>
      <c r="BN7774"/>
      <c r="BO7774"/>
      <c r="BP7774"/>
      <c r="BQ7774"/>
      <c r="BR7774"/>
      <c r="BS7774"/>
      <c r="BT7774"/>
      <c r="BU7774"/>
      <c r="BV7774"/>
      <c r="BW7774"/>
      <c r="BX7774"/>
      <c r="BY7774"/>
      <c r="BZ7774"/>
      <c r="CA7774"/>
      <c r="CB7774"/>
      <c r="CC7774"/>
      <c r="CD7774"/>
      <c r="CE7774"/>
      <c r="CF7774"/>
      <c r="CG7774"/>
      <c r="CH7774"/>
      <c r="CI7774"/>
      <c r="CJ7774"/>
      <c r="CK7774"/>
      <c r="CL7774"/>
      <c r="CM7774"/>
      <c r="CN7774"/>
      <c r="CO7774"/>
      <c r="CP7774"/>
      <c r="CQ7774"/>
      <c r="CR7774"/>
      <c r="CS7774"/>
      <c r="CT7774"/>
      <c r="CU7774"/>
      <c r="CV7774"/>
    </row>
    <row r="7775" spans="10:100" x14ac:dyDescent="0.25">
      <c r="J7775"/>
      <c r="K7775"/>
      <c r="L7775"/>
      <c r="M7775"/>
      <c r="N7775"/>
      <c r="O7775"/>
      <c r="P7775"/>
      <c r="Q7775"/>
      <c r="R7775"/>
      <c r="S7775"/>
      <c r="T7775"/>
      <c r="U7775"/>
      <c r="V7775"/>
      <c r="W7775"/>
      <c r="X7775"/>
      <c r="Y7775"/>
      <c r="Z7775"/>
      <c r="AA7775"/>
      <c r="AB7775"/>
      <c r="AC7775"/>
      <c r="AD7775"/>
      <c r="AE7775"/>
      <c r="AF7775"/>
      <c r="AG7775"/>
      <c r="AH7775"/>
      <c r="AI7775"/>
      <c r="AJ7775"/>
      <c r="AK7775"/>
      <c r="AL7775"/>
      <c r="AM7775"/>
      <c r="AN7775"/>
      <c r="AO7775"/>
      <c r="AP7775"/>
      <c r="AQ7775"/>
      <c r="AR7775"/>
      <c r="AS7775"/>
      <c r="AT7775"/>
      <c r="AU7775"/>
      <c r="AV7775"/>
      <c r="AW7775"/>
      <c r="AX7775"/>
      <c r="AY7775"/>
      <c r="AZ7775"/>
      <c r="BA7775"/>
      <c r="BB7775"/>
      <c r="BC7775"/>
      <c r="BD7775"/>
      <c r="BE7775"/>
      <c r="BF7775"/>
      <c r="BG7775"/>
      <c r="BH7775"/>
      <c r="BI7775"/>
      <c r="BJ7775"/>
      <c r="BK7775"/>
      <c r="BL7775"/>
      <c r="BM7775"/>
      <c r="BN7775"/>
      <c r="BO7775"/>
      <c r="BP7775"/>
      <c r="BQ7775"/>
      <c r="BR7775"/>
      <c r="BS7775"/>
      <c r="BT7775"/>
      <c r="BU7775"/>
      <c r="BV7775"/>
      <c r="BW7775"/>
      <c r="BX7775"/>
      <c r="BY7775"/>
      <c r="BZ7775"/>
      <c r="CA7775"/>
      <c r="CB7775"/>
      <c r="CC7775"/>
      <c r="CD7775"/>
      <c r="CE7775"/>
      <c r="CF7775"/>
      <c r="CG7775"/>
      <c r="CH7775"/>
      <c r="CI7775"/>
      <c r="CJ7775"/>
      <c r="CK7775"/>
      <c r="CL7775"/>
      <c r="CM7775"/>
      <c r="CN7775"/>
      <c r="CO7775"/>
      <c r="CP7775"/>
      <c r="CQ7775"/>
      <c r="CR7775"/>
      <c r="CS7775"/>
      <c r="CT7775"/>
      <c r="CU7775"/>
      <c r="CV7775"/>
    </row>
    <row r="7776" spans="10:100" x14ac:dyDescent="0.25">
      <c r="J7776"/>
      <c r="K7776"/>
      <c r="L7776"/>
      <c r="M7776"/>
      <c r="N7776"/>
      <c r="O7776"/>
      <c r="P7776"/>
      <c r="Q7776"/>
      <c r="R7776"/>
      <c r="S7776"/>
      <c r="T7776"/>
      <c r="U7776"/>
      <c r="V7776"/>
      <c r="W7776"/>
      <c r="X7776"/>
      <c r="Y7776"/>
      <c r="Z7776"/>
      <c r="AA7776"/>
      <c r="AB7776"/>
      <c r="AC7776"/>
      <c r="AD7776"/>
      <c r="AE7776"/>
      <c r="AF7776"/>
      <c r="AG7776"/>
      <c r="AH7776"/>
      <c r="AI7776"/>
      <c r="AJ7776"/>
      <c r="AK7776"/>
      <c r="AL7776"/>
      <c r="AM7776"/>
      <c r="AN7776"/>
      <c r="AO7776"/>
      <c r="AP7776"/>
      <c r="AQ7776"/>
      <c r="AR7776"/>
      <c r="AS7776"/>
      <c r="AT7776"/>
      <c r="AU7776"/>
      <c r="AV7776"/>
      <c r="AW7776"/>
      <c r="AX7776"/>
      <c r="AY7776"/>
      <c r="AZ7776"/>
      <c r="BA7776"/>
      <c r="BB7776"/>
      <c r="BC7776"/>
      <c r="BD7776"/>
      <c r="BE7776"/>
      <c r="BF7776"/>
      <c r="BG7776"/>
      <c r="BH7776"/>
      <c r="BI7776"/>
      <c r="BJ7776"/>
      <c r="BK7776"/>
      <c r="BL7776"/>
      <c r="BM7776"/>
      <c r="BN7776"/>
      <c r="BO7776"/>
      <c r="BP7776"/>
      <c r="BQ7776"/>
      <c r="BR7776"/>
      <c r="BS7776"/>
      <c r="BT7776"/>
      <c r="BU7776"/>
      <c r="BV7776"/>
      <c r="BW7776"/>
      <c r="BX7776"/>
      <c r="BY7776"/>
      <c r="BZ7776"/>
      <c r="CA7776"/>
      <c r="CB7776"/>
      <c r="CC7776"/>
      <c r="CD7776"/>
      <c r="CE7776"/>
      <c r="CF7776"/>
      <c r="CG7776"/>
      <c r="CH7776"/>
      <c r="CI7776"/>
      <c r="CJ7776"/>
      <c r="CK7776"/>
      <c r="CL7776"/>
      <c r="CM7776"/>
      <c r="CN7776"/>
      <c r="CO7776"/>
      <c r="CP7776"/>
      <c r="CQ7776"/>
      <c r="CR7776"/>
      <c r="CS7776"/>
      <c r="CT7776"/>
      <c r="CU7776"/>
      <c r="CV7776"/>
    </row>
    <row r="7777" spans="10:100" x14ac:dyDescent="0.25">
      <c r="J7777"/>
      <c r="K7777"/>
      <c r="L7777"/>
      <c r="M7777"/>
      <c r="N7777"/>
      <c r="O7777"/>
      <c r="P7777"/>
      <c r="Q7777"/>
      <c r="R7777"/>
      <c r="S7777"/>
      <c r="T7777"/>
      <c r="U7777"/>
      <c r="V7777"/>
      <c r="W7777"/>
      <c r="X7777"/>
      <c r="Y7777"/>
      <c r="Z7777"/>
      <c r="AA7777"/>
      <c r="AB7777"/>
      <c r="AC7777"/>
      <c r="AD7777"/>
      <c r="AE7777"/>
      <c r="AF7777"/>
      <c r="AG7777"/>
      <c r="AH7777"/>
      <c r="AI7777"/>
      <c r="AJ7777"/>
      <c r="AK7777"/>
      <c r="AL7777"/>
      <c r="AM7777"/>
      <c r="AN7777"/>
      <c r="AO7777"/>
      <c r="AP7777"/>
      <c r="AQ7777"/>
      <c r="AR7777"/>
      <c r="AS7777"/>
      <c r="AT7777"/>
      <c r="AU7777"/>
      <c r="AV7777"/>
      <c r="AW7777"/>
      <c r="AX7777"/>
      <c r="AY7777"/>
      <c r="AZ7777"/>
      <c r="BA7777"/>
      <c r="BB7777"/>
      <c r="BC7777"/>
      <c r="BD7777"/>
      <c r="BE7777"/>
      <c r="BF7777"/>
      <c r="BG7777"/>
      <c r="BH7777"/>
      <c r="BI7777"/>
      <c r="BJ7777"/>
      <c r="BK7777"/>
      <c r="BL7777"/>
      <c r="BM7777"/>
      <c r="BN7777"/>
      <c r="BO7777"/>
      <c r="BP7777"/>
      <c r="BQ7777"/>
      <c r="BR7777"/>
      <c r="BS7777"/>
      <c r="BT7777"/>
      <c r="BU7777"/>
      <c r="BV7777"/>
      <c r="BW7777"/>
      <c r="BX7777"/>
      <c r="BY7777"/>
      <c r="BZ7777"/>
      <c r="CA7777"/>
      <c r="CB7777"/>
      <c r="CC7777"/>
      <c r="CD7777"/>
      <c r="CE7777"/>
      <c r="CF7777"/>
      <c r="CG7777"/>
      <c r="CH7777"/>
      <c r="CI7777"/>
      <c r="CJ7777"/>
      <c r="CK7777"/>
      <c r="CL7777"/>
      <c r="CM7777"/>
      <c r="CN7777"/>
      <c r="CO7777"/>
      <c r="CP7777"/>
      <c r="CQ7777"/>
      <c r="CR7777"/>
      <c r="CS7777"/>
      <c r="CT7777"/>
      <c r="CU7777"/>
      <c r="CV7777"/>
    </row>
    <row r="7778" spans="10:100" x14ac:dyDescent="0.25">
      <c r="J7778"/>
      <c r="K7778"/>
      <c r="L7778"/>
      <c r="M7778"/>
      <c r="N7778"/>
      <c r="O7778"/>
      <c r="P7778"/>
      <c r="Q7778"/>
      <c r="R7778"/>
      <c r="S7778"/>
      <c r="T7778"/>
      <c r="U7778"/>
      <c r="V7778"/>
      <c r="W7778"/>
      <c r="X7778"/>
      <c r="Y7778"/>
      <c r="Z7778"/>
      <c r="AA7778"/>
      <c r="AB7778"/>
      <c r="AC7778"/>
      <c r="AD7778"/>
      <c r="AE7778"/>
      <c r="AF7778"/>
      <c r="AG7778"/>
      <c r="AH7778"/>
      <c r="AI7778"/>
      <c r="AJ7778"/>
      <c r="AK7778"/>
      <c r="AL7778"/>
      <c r="AM7778"/>
      <c r="AN7778"/>
      <c r="AO7778"/>
      <c r="AP7778"/>
      <c r="AQ7778"/>
      <c r="AR7778"/>
      <c r="AS7778"/>
      <c r="AT7778"/>
      <c r="AU7778"/>
      <c r="AV7778"/>
      <c r="AW7778"/>
      <c r="AX7778"/>
      <c r="AY7778"/>
      <c r="AZ7778"/>
      <c r="BA7778"/>
      <c r="BB7778"/>
      <c r="BC7778"/>
      <c r="BD7778"/>
      <c r="BE7778"/>
      <c r="BF7778"/>
      <c r="BG7778"/>
      <c r="BH7778"/>
      <c r="BI7778"/>
      <c r="BJ7778"/>
      <c r="BK7778"/>
      <c r="BL7778"/>
      <c r="BM7778"/>
      <c r="BN7778"/>
      <c r="BO7778"/>
      <c r="BP7778"/>
      <c r="BQ7778"/>
      <c r="BR7778"/>
      <c r="BS7778"/>
      <c r="BT7778"/>
      <c r="BU7778"/>
      <c r="BV7778"/>
      <c r="BW7778"/>
      <c r="BX7778"/>
      <c r="BY7778"/>
      <c r="BZ7778"/>
      <c r="CA7778"/>
      <c r="CB7778"/>
      <c r="CC7778"/>
      <c r="CD7778"/>
      <c r="CE7778"/>
      <c r="CF7778"/>
      <c r="CG7778"/>
      <c r="CH7778"/>
      <c r="CI7778"/>
      <c r="CJ7778"/>
      <c r="CK7778"/>
      <c r="CL7778"/>
      <c r="CM7778"/>
      <c r="CN7778"/>
      <c r="CO7778"/>
      <c r="CP7778"/>
      <c r="CQ7778"/>
      <c r="CR7778"/>
      <c r="CS7778"/>
      <c r="CT7778"/>
      <c r="CU7778"/>
      <c r="CV7778"/>
    </row>
    <row r="7779" spans="10:100" x14ac:dyDescent="0.25">
      <c r="J7779"/>
      <c r="K7779"/>
      <c r="L7779"/>
      <c r="M7779"/>
      <c r="N7779"/>
      <c r="O7779"/>
      <c r="P7779"/>
      <c r="Q7779"/>
      <c r="R7779"/>
      <c r="S7779"/>
      <c r="T7779"/>
      <c r="U7779"/>
      <c r="V7779"/>
      <c r="W7779"/>
      <c r="X7779"/>
      <c r="Y7779"/>
      <c r="Z7779"/>
      <c r="AA7779"/>
      <c r="AB7779"/>
      <c r="AC7779"/>
      <c r="AD7779"/>
      <c r="AE7779"/>
      <c r="AF7779"/>
      <c r="AG7779"/>
      <c r="AH7779"/>
      <c r="AI7779"/>
      <c r="AJ7779"/>
      <c r="AK7779"/>
      <c r="AL7779"/>
      <c r="AM7779"/>
      <c r="AN7779"/>
      <c r="AO7779"/>
      <c r="AP7779"/>
      <c r="AQ7779"/>
      <c r="AR7779"/>
      <c r="AS7779"/>
      <c r="AT7779"/>
      <c r="AU7779"/>
      <c r="AV7779"/>
      <c r="AW7779"/>
      <c r="AX7779"/>
      <c r="AY7779"/>
      <c r="AZ7779"/>
      <c r="BA7779"/>
      <c r="BB7779"/>
      <c r="BC7779"/>
      <c r="BD7779"/>
      <c r="BE7779"/>
      <c r="BF7779"/>
      <c r="BG7779"/>
      <c r="BH7779"/>
      <c r="BI7779"/>
      <c r="BJ7779"/>
      <c r="BK7779"/>
      <c r="BL7779"/>
      <c r="BM7779"/>
      <c r="BN7779"/>
      <c r="BO7779"/>
      <c r="BP7779"/>
      <c r="BQ7779"/>
      <c r="BR7779"/>
      <c r="BS7779"/>
      <c r="BT7779"/>
      <c r="BU7779"/>
      <c r="BV7779"/>
      <c r="BW7779"/>
      <c r="BX7779"/>
      <c r="BY7779"/>
      <c r="BZ7779"/>
      <c r="CA7779"/>
      <c r="CB7779"/>
      <c r="CC7779"/>
      <c r="CD7779"/>
      <c r="CE7779"/>
      <c r="CF7779"/>
      <c r="CG7779"/>
      <c r="CH7779"/>
      <c r="CI7779"/>
      <c r="CJ7779"/>
      <c r="CK7779"/>
      <c r="CL7779"/>
      <c r="CM7779"/>
      <c r="CN7779"/>
      <c r="CO7779"/>
      <c r="CP7779"/>
      <c r="CQ7779"/>
      <c r="CR7779"/>
      <c r="CS7779"/>
      <c r="CT7779"/>
      <c r="CU7779"/>
      <c r="CV7779"/>
    </row>
    <row r="7780" spans="10:100" x14ac:dyDescent="0.25">
      <c r="J7780"/>
      <c r="K7780"/>
      <c r="L7780"/>
      <c r="M7780"/>
      <c r="N7780"/>
      <c r="O7780"/>
      <c r="P7780"/>
      <c r="Q7780"/>
      <c r="R7780"/>
      <c r="S7780"/>
      <c r="T7780"/>
      <c r="U7780"/>
      <c r="V7780"/>
      <c r="W7780"/>
      <c r="X7780"/>
      <c r="Y7780"/>
      <c r="Z7780"/>
      <c r="AA7780"/>
      <c r="AB7780"/>
      <c r="AC7780"/>
      <c r="AD7780"/>
      <c r="AE7780"/>
      <c r="AF7780"/>
      <c r="AG7780"/>
      <c r="AH7780"/>
      <c r="AI7780"/>
      <c r="AJ7780"/>
      <c r="AK7780"/>
      <c r="AL7780"/>
      <c r="AM7780"/>
      <c r="AN7780"/>
      <c r="AO7780"/>
      <c r="AP7780"/>
      <c r="AQ7780"/>
      <c r="AR7780"/>
      <c r="AS7780"/>
      <c r="AT7780"/>
      <c r="AU7780"/>
      <c r="AV7780"/>
      <c r="AW7780"/>
      <c r="AX7780"/>
      <c r="AY7780"/>
      <c r="AZ7780"/>
      <c r="BA7780"/>
      <c r="BB7780"/>
      <c r="BC7780"/>
      <c r="BD7780"/>
      <c r="BE7780"/>
      <c r="BF7780"/>
      <c r="BG7780"/>
      <c r="BH7780"/>
      <c r="BI7780"/>
      <c r="BJ7780"/>
      <c r="BK7780"/>
      <c r="BL7780"/>
      <c r="BM7780"/>
      <c r="BN7780"/>
      <c r="BO7780"/>
      <c r="BP7780"/>
      <c r="BQ7780"/>
      <c r="BR7780"/>
      <c r="BS7780"/>
      <c r="BT7780"/>
      <c r="BU7780"/>
      <c r="BV7780"/>
      <c r="BW7780"/>
      <c r="BX7780"/>
      <c r="BY7780"/>
      <c r="BZ7780"/>
      <c r="CA7780"/>
      <c r="CB7780"/>
      <c r="CC7780"/>
      <c r="CD7780"/>
      <c r="CE7780"/>
      <c r="CF7780"/>
      <c r="CG7780"/>
      <c r="CH7780"/>
      <c r="CI7780"/>
      <c r="CJ7780"/>
      <c r="CK7780"/>
      <c r="CL7780"/>
      <c r="CM7780"/>
      <c r="CN7780"/>
      <c r="CO7780"/>
      <c r="CP7780"/>
      <c r="CQ7780"/>
      <c r="CR7780"/>
      <c r="CS7780"/>
      <c r="CT7780"/>
      <c r="CU7780"/>
      <c r="CV7780"/>
    </row>
    <row r="7781" spans="10:100" x14ac:dyDescent="0.25">
      <c r="J7781"/>
      <c r="K7781"/>
      <c r="L7781"/>
      <c r="M7781"/>
      <c r="N7781"/>
      <c r="O7781"/>
      <c r="P7781"/>
      <c r="Q7781"/>
      <c r="R7781"/>
      <c r="S7781"/>
      <c r="T7781"/>
      <c r="U7781"/>
      <c r="V7781"/>
      <c r="W7781"/>
      <c r="X7781"/>
      <c r="Y7781"/>
      <c r="Z7781"/>
      <c r="AA7781"/>
      <c r="AB7781"/>
      <c r="AC7781"/>
      <c r="AD7781"/>
      <c r="AE7781"/>
      <c r="AF7781"/>
      <c r="AG7781"/>
      <c r="AH7781"/>
      <c r="AI7781"/>
      <c r="AJ7781"/>
      <c r="AK7781"/>
      <c r="AL7781"/>
      <c r="AM7781"/>
      <c r="AN7781"/>
      <c r="AO7781"/>
      <c r="AP7781"/>
      <c r="AQ7781"/>
      <c r="AR7781"/>
      <c r="AS7781"/>
      <c r="AT7781"/>
      <c r="AU7781"/>
      <c r="AV7781"/>
      <c r="AW7781"/>
      <c r="AX7781"/>
      <c r="AY7781"/>
      <c r="AZ7781"/>
      <c r="BA7781"/>
      <c r="BB7781"/>
      <c r="BC7781"/>
      <c r="BD7781"/>
      <c r="BE7781"/>
      <c r="BF7781"/>
      <c r="BG7781"/>
      <c r="BH7781"/>
      <c r="BI7781"/>
      <c r="BJ7781"/>
      <c r="BK7781"/>
      <c r="BL7781"/>
      <c r="BM7781"/>
      <c r="BN7781"/>
      <c r="BO7781"/>
      <c r="BP7781"/>
      <c r="BQ7781"/>
      <c r="BR7781"/>
      <c r="BS7781"/>
      <c r="BT7781"/>
      <c r="BU7781"/>
      <c r="BV7781"/>
      <c r="BW7781"/>
      <c r="BX7781"/>
      <c r="BY7781"/>
      <c r="BZ7781"/>
      <c r="CA7781"/>
      <c r="CB7781"/>
      <c r="CC7781"/>
      <c r="CD7781"/>
      <c r="CE7781"/>
      <c r="CF7781"/>
      <c r="CG7781"/>
      <c r="CH7781"/>
      <c r="CI7781"/>
      <c r="CJ7781"/>
      <c r="CK7781"/>
      <c r="CL7781"/>
      <c r="CM7781"/>
      <c r="CN7781"/>
      <c r="CO7781"/>
      <c r="CP7781"/>
      <c r="CQ7781"/>
      <c r="CR7781"/>
      <c r="CS7781"/>
      <c r="CT7781"/>
      <c r="CU7781"/>
      <c r="CV7781"/>
    </row>
    <row r="7782" spans="10:100" x14ac:dyDescent="0.25">
      <c r="J7782"/>
      <c r="K7782"/>
      <c r="L7782"/>
      <c r="M7782"/>
      <c r="N7782"/>
      <c r="O7782"/>
      <c r="P7782"/>
      <c r="Q7782"/>
      <c r="R7782"/>
      <c r="S7782"/>
      <c r="T7782"/>
      <c r="U7782"/>
      <c r="V7782"/>
      <c r="W7782"/>
      <c r="X7782"/>
      <c r="Y7782"/>
      <c r="Z7782"/>
      <c r="AA7782"/>
      <c r="AB7782"/>
      <c r="AC7782"/>
      <c r="AD7782"/>
      <c r="AE7782"/>
      <c r="AF7782"/>
      <c r="AG7782"/>
      <c r="AH7782"/>
      <c r="AI7782"/>
      <c r="AJ7782"/>
      <c r="AK7782"/>
      <c r="AL7782"/>
      <c r="AM7782"/>
      <c r="AN7782"/>
      <c r="AO7782"/>
      <c r="AP7782"/>
      <c r="AQ7782"/>
      <c r="AR7782"/>
      <c r="AS7782"/>
      <c r="AT7782"/>
      <c r="AU7782"/>
      <c r="AV7782"/>
      <c r="AW7782"/>
      <c r="AX7782"/>
      <c r="AY7782"/>
      <c r="AZ7782"/>
      <c r="BA7782"/>
      <c r="BB7782"/>
      <c r="BC7782"/>
      <c r="BD7782"/>
      <c r="BE7782"/>
      <c r="BF7782"/>
      <c r="BG7782"/>
      <c r="BH7782"/>
      <c r="BI7782"/>
      <c r="BJ7782"/>
      <c r="BK7782"/>
      <c r="BL7782"/>
      <c r="BM7782"/>
      <c r="BN7782"/>
      <c r="BO7782"/>
      <c r="BP7782"/>
      <c r="BQ7782"/>
      <c r="BR7782"/>
      <c r="BS7782"/>
      <c r="BT7782"/>
      <c r="BU7782"/>
      <c r="BV7782"/>
      <c r="BW7782"/>
      <c r="BX7782"/>
      <c r="BY7782"/>
      <c r="BZ7782"/>
      <c r="CA7782"/>
      <c r="CB7782"/>
      <c r="CC7782"/>
      <c r="CD7782"/>
      <c r="CE7782"/>
      <c r="CF7782"/>
      <c r="CG7782"/>
      <c r="CH7782"/>
      <c r="CI7782"/>
      <c r="CJ7782"/>
      <c r="CK7782"/>
      <c r="CL7782"/>
      <c r="CM7782"/>
      <c r="CN7782"/>
      <c r="CO7782"/>
      <c r="CP7782"/>
      <c r="CQ7782"/>
      <c r="CR7782"/>
      <c r="CS7782"/>
      <c r="CT7782"/>
      <c r="CU7782"/>
      <c r="CV7782"/>
    </row>
    <row r="7783" spans="10:100" x14ac:dyDescent="0.25">
      <c r="J7783"/>
      <c r="K7783"/>
      <c r="L7783"/>
      <c r="M7783"/>
      <c r="N7783"/>
      <c r="O7783"/>
      <c r="P7783"/>
      <c r="Q7783"/>
      <c r="R7783"/>
      <c r="S7783"/>
      <c r="T7783"/>
      <c r="U7783"/>
      <c r="V7783"/>
      <c r="W7783"/>
      <c r="X7783"/>
      <c r="Y7783"/>
      <c r="Z7783"/>
      <c r="AA7783"/>
      <c r="AB7783"/>
      <c r="AC7783"/>
      <c r="AD7783"/>
      <c r="AE7783"/>
      <c r="AF7783"/>
      <c r="AG7783"/>
      <c r="AH7783"/>
      <c r="AI7783"/>
      <c r="AJ7783"/>
      <c r="AK7783"/>
      <c r="AL7783"/>
      <c r="AM7783"/>
      <c r="AN7783"/>
      <c r="AO7783"/>
      <c r="AP7783"/>
      <c r="AQ7783"/>
      <c r="AR7783"/>
      <c r="AS7783"/>
      <c r="AT7783"/>
      <c r="AU7783"/>
      <c r="AV7783"/>
      <c r="AW7783"/>
      <c r="AX7783"/>
      <c r="AY7783"/>
      <c r="AZ7783"/>
      <c r="BA7783"/>
      <c r="BB7783"/>
      <c r="BC7783"/>
      <c r="BD7783"/>
      <c r="BE7783"/>
      <c r="BF7783"/>
      <c r="BG7783"/>
      <c r="BH7783"/>
      <c r="BI7783"/>
      <c r="BJ7783"/>
      <c r="BK7783"/>
      <c r="BL7783"/>
      <c r="BM7783"/>
      <c r="BN7783"/>
      <c r="BO7783"/>
      <c r="BP7783"/>
      <c r="BQ7783"/>
      <c r="BR7783"/>
      <c r="BS7783"/>
      <c r="BT7783"/>
      <c r="BU7783"/>
      <c r="BV7783"/>
      <c r="BW7783"/>
      <c r="BX7783"/>
      <c r="BY7783"/>
      <c r="BZ7783"/>
      <c r="CA7783"/>
      <c r="CB7783"/>
      <c r="CC7783"/>
      <c r="CD7783"/>
      <c r="CE7783"/>
      <c r="CF7783"/>
      <c r="CG7783"/>
      <c r="CH7783"/>
      <c r="CI7783"/>
      <c r="CJ7783"/>
      <c r="CK7783"/>
      <c r="CL7783"/>
      <c r="CM7783"/>
      <c r="CN7783"/>
      <c r="CO7783"/>
      <c r="CP7783"/>
      <c r="CQ7783"/>
      <c r="CR7783"/>
      <c r="CS7783"/>
      <c r="CT7783"/>
      <c r="CU7783"/>
      <c r="CV7783"/>
    </row>
    <row r="7784" spans="10:100" x14ac:dyDescent="0.25">
      <c r="J7784"/>
      <c r="K7784"/>
      <c r="L7784"/>
      <c r="M7784"/>
      <c r="N7784"/>
      <c r="O7784"/>
      <c r="P7784"/>
      <c r="Q7784"/>
      <c r="R7784"/>
      <c r="S7784"/>
      <c r="T7784"/>
      <c r="U7784"/>
      <c r="V7784"/>
      <c r="W7784"/>
      <c r="X7784"/>
      <c r="Y7784"/>
      <c r="Z7784"/>
      <c r="AA7784"/>
      <c r="AB7784"/>
      <c r="AC7784"/>
      <c r="AD7784"/>
      <c r="AE7784"/>
      <c r="AF7784"/>
      <c r="AG7784"/>
      <c r="AH7784"/>
      <c r="AI7784"/>
      <c r="AJ7784"/>
      <c r="AK7784"/>
      <c r="AL7784"/>
      <c r="AM7784"/>
      <c r="AN7784"/>
      <c r="AO7784"/>
      <c r="AP7784"/>
      <c r="AQ7784"/>
      <c r="AR7784"/>
      <c r="AS7784"/>
      <c r="AT7784"/>
      <c r="AU7784"/>
      <c r="AV7784"/>
      <c r="AW7784"/>
      <c r="AX7784"/>
      <c r="AY7784"/>
      <c r="AZ7784"/>
      <c r="BA7784"/>
      <c r="BB7784"/>
      <c r="BC7784"/>
      <c r="BD7784"/>
      <c r="BE7784"/>
      <c r="BF7784"/>
      <c r="BG7784"/>
      <c r="BH7784"/>
      <c r="BI7784"/>
      <c r="BJ7784"/>
      <c r="BK7784"/>
      <c r="BL7784"/>
      <c r="BM7784"/>
      <c r="BN7784"/>
      <c r="BO7784"/>
      <c r="BP7784"/>
      <c r="BQ7784"/>
      <c r="BR7784"/>
      <c r="BS7784"/>
      <c r="BT7784"/>
      <c r="BU7784"/>
      <c r="BV7784"/>
      <c r="BW7784"/>
      <c r="BX7784"/>
      <c r="BY7784"/>
      <c r="BZ7784"/>
      <c r="CA7784"/>
      <c r="CB7784"/>
      <c r="CC7784"/>
      <c r="CD7784"/>
      <c r="CE7784"/>
      <c r="CF7784"/>
      <c r="CG7784"/>
      <c r="CH7784"/>
      <c r="CI7784"/>
      <c r="CJ7784"/>
      <c r="CK7784"/>
      <c r="CL7784"/>
      <c r="CM7784"/>
      <c r="CN7784"/>
      <c r="CO7784"/>
      <c r="CP7784"/>
      <c r="CQ7784"/>
      <c r="CR7784"/>
      <c r="CS7784"/>
      <c r="CT7784"/>
      <c r="CU7784"/>
      <c r="CV7784"/>
    </row>
    <row r="7785" spans="10:100" x14ac:dyDescent="0.25">
      <c r="J7785"/>
      <c r="K7785"/>
      <c r="L7785"/>
      <c r="M7785"/>
      <c r="N7785"/>
      <c r="O7785"/>
      <c r="P7785"/>
      <c r="Q7785"/>
      <c r="R7785"/>
      <c r="S7785"/>
      <c r="T7785"/>
      <c r="U7785"/>
      <c r="V7785"/>
      <c r="W7785"/>
      <c r="X7785"/>
      <c r="Y7785"/>
      <c r="Z7785"/>
      <c r="AA7785"/>
      <c r="AB7785"/>
      <c r="AC7785"/>
      <c r="AD7785"/>
      <c r="AE7785"/>
      <c r="AF7785"/>
      <c r="AG7785"/>
      <c r="AH7785"/>
      <c r="AI7785"/>
      <c r="AJ7785"/>
      <c r="AK7785"/>
      <c r="AL7785"/>
      <c r="AM7785"/>
      <c r="AN7785"/>
      <c r="AO7785"/>
      <c r="AP7785"/>
      <c r="AQ7785"/>
      <c r="AR7785"/>
      <c r="AS7785"/>
      <c r="AT7785"/>
      <c r="AU7785"/>
      <c r="AV7785"/>
      <c r="AW7785"/>
      <c r="AX7785"/>
      <c r="AY7785"/>
      <c r="AZ7785"/>
      <c r="BA7785"/>
      <c r="BB7785"/>
      <c r="BC7785"/>
      <c r="BD7785"/>
      <c r="BE7785"/>
      <c r="BF7785"/>
      <c r="BG7785"/>
      <c r="BH7785"/>
      <c r="BI7785"/>
      <c r="BJ7785"/>
      <c r="BK7785"/>
      <c r="BL7785"/>
      <c r="BM7785"/>
      <c r="BN7785"/>
      <c r="BO7785"/>
      <c r="BP7785"/>
      <c r="BQ7785"/>
      <c r="BR7785"/>
      <c r="BS7785"/>
      <c r="BT7785"/>
      <c r="BU7785"/>
      <c r="BV7785"/>
      <c r="BW7785"/>
      <c r="BX7785"/>
      <c r="BY7785"/>
      <c r="BZ7785"/>
      <c r="CA7785"/>
      <c r="CB7785"/>
      <c r="CC7785"/>
      <c r="CD7785"/>
      <c r="CE7785"/>
      <c r="CF7785"/>
      <c r="CG7785"/>
      <c r="CH7785"/>
      <c r="CI7785"/>
      <c r="CJ7785"/>
      <c r="CK7785"/>
      <c r="CL7785"/>
      <c r="CM7785"/>
      <c r="CN7785"/>
      <c r="CO7785"/>
      <c r="CP7785"/>
      <c r="CQ7785"/>
      <c r="CR7785"/>
      <c r="CS7785"/>
      <c r="CT7785"/>
      <c r="CU7785"/>
      <c r="CV7785"/>
    </row>
    <row r="7786" spans="10:100" x14ac:dyDescent="0.25">
      <c r="J7786"/>
      <c r="K7786"/>
      <c r="L7786"/>
      <c r="M7786"/>
      <c r="N7786"/>
      <c r="O7786"/>
      <c r="P7786"/>
      <c r="Q7786"/>
      <c r="R7786"/>
      <c r="S7786"/>
      <c r="T7786"/>
      <c r="U7786"/>
      <c r="V7786"/>
      <c r="W7786"/>
      <c r="X7786"/>
      <c r="Y7786"/>
      <c r="Z7786"/>
      <c r="AA7786"/>
      <c r="AB7786"/>
      <c r="AC7786"/>
      <c r="AD7786"/>
      <c r="AE7786"/>
      <c r="AF7786"/>
      <c r="AG7786"/>
      <c r="AH7786"/>
      <c r="AI7786"/>
      <c r="AJ7786"/>
      <c r="AK7786"/>
      <c r="AL7786"/>
      <c r="AM7786"/>
      <c r="AN7786"/>
      <c r="AO7786"/>
      <c r="AP7786"/>
      <c r="AQ7786"/>
      <c r="AR7786"/>
      <c r="AS7786"/>
      <c r="AT7786"/>
      <c r="AU7786"/>
      <c r="AV7786"/>
      <c r="AW7786"/>
      <c r="AX7786"/>
      <c r="AY7786"/>
      <c r="AZ7786"/>
      <c r="BA7786"/>
      <c r="BB7786"/>
      <c r="BC7786"/>
      <c r="BD7786"/>
      <c r="BE7786"/>
      <c r="BF7786"/>
      <c r="BG7786"/>
      <c r="BH7786"/>
      <c r="BI7786"/>
      <c r="BJ7786"/>
      <c r="BK7786"/>
      <c r="BL7786"/>
      <c r="BM7786"/>
      <c r="BN7786"/>
      <c r="BO7786"/>
      <c r="BP7786"/>
      <c r="BQ7786"/>
      <c r="BR7786"/>
      <c r="BS7786"/>
      <c r="BT7786"/>
      <c r="BU7786"/>
      <c r="BV7786"/>
      <c r="BW7786"/>
      <c r="BX7786"/>
      <c r="BY7786"/>
      <c r="BZ7786"/>
      <c r="CA7786"/>
      <c r="CB7786"/>
      <c r="CC7786"/>
      <c r="CD7786"/>
      <c r="CE7786"/>
      <c r="CF7786"/>
      <c r="CG7786"/>
      <c r="CH7786"/>
      <c r="CI7786"/>
      <c r="CJ7786"/>
      <c r="CK7786"/>
      <c r="CL7786"/>
      <c r="CM7786"/>
      <c r="CN7786"/>
      <c r="CO7786"/>
      <c r="CP7786"/>
      <c r="CQ7786"/>
      <c r="CR7786"/>
      <c r="CS7786"/>
      <c r="CT7786"/>
      <c r="CU7786"/>
      <c r="CV7786"/>
    </row>
    <row r="7787" spans="10:100" x14ac:dyDescent="0.25">
      <c r="J7787"/>
      <c r="K7787"/>
      <c r="L7787"/>
      <c r="M7787"/>
      <c r="N7787"/>
      <c r="O7787"/>
      <c r="P7787"/>
      <c r="Q7787"/>
      <c r="R7787"/>
      <c r="S7787"/>
      <c r="T7787"/>
      <c r="U7787"/>
      <c r="V7787"/>
      <c r="W7787"/>
      <c r="X7787"/>
      <c r="Y7787"/>
      <c r="Z7787"/>
      <c r="AA7787"/>
      <c r="AB7787"/>
      <c r="AC7787"/>
      <c r="AD7787"/>
      <c r="AE7787"/>
      <c r="AF7787"/>
      <c r="AG7787"/>
      <c r="AH7787"/>
      <c r="AI7787"/>
      <c r="AJ7787"/>
      <c r="AK7787"/>
      <c r="AL7787"/>
      <c r="AM7787"/>
      <c r="AN7787"/>
      <c r="AO7787"/>
      <c r="AP7787"/>
      <c r="AQ7787"/>
      <c r="AR7787"/>
      <c r="AS7787"/>
      <c r="AT7787"/>
      <c r="AU7787"/>
      <c r="AV7787"/>
      <c r="AW7787"/>
      <c r="AX7787"/>
      <c r="AY7787"/>
      <c r="AZ7787"/>
      <c r="BA7787"/>
      <c r="BB7787"/>
      <c r="BC7787"/>
      <c r="BD7787"/>
      <c r="BE7787"/>
      <c r="BF7787"/>
      <c r="BG7787"/>
      <c r="BH7787"/>
      <c r="BI7787"/>
      <c r="BJ7787"/>
      <c r="BK7787"/>
      <c r="BL7787"/>
      <c r="BM7787"/>
      <c r="BN7787"/>
      <c r="BO7787"/>
      <c r="BP7787"/>
      <c r="BQ7787"/>
      <c r="BR7787"/>
      <c r="BS7787"/>
      <c r="BT7787"/>
      <c r="BU7787"/>
      <c r="BV7787"/>
      <c r="BW7787"/>
      <c r="BX7787"/>
      <c r="BY7787"/>
      <c r="BZ7787"/>
      <c r="CA7787"/>
      <c r="CB7787"/>
      <c r="CC7787"/>
      <c r="CD7787"/>
      <c r="CE7787"/>
      <c r="CF7787"/>
      <c r="CG7787"/>
      <c r="CH7787"/>
      <c r="CI7787"/>
      <c r="CJ7787"/>
      <c r="CK7787"/>
      <c r="CL7787"/>
      <c r="CM7787"/>
      <c r="CN7787"/>
      <c r="CO7787"/>
      <c r="CP7787"/>
      <c r="CQ7787"/>
      <c r="CR7787"/>
      <c r="CS7787"/>
      <c r="CT7787"/>
      <c r="CU7787"/>
      <c r="CV7787"/>
    </row>
    <row r="7788" spans="10:100" x14ac:dyDescent="0.25">
      <c r="J7788"/>
      <c r="K7788"/>
      <c r="L7788"/>
      <c r="M7788"/>
      <c r="N7788"/>
      <c r="O7788"/>
      <c r="P7788"/>
      <c r="Q7788"/>
      <c r="R7788"/>
      <c r="S7788"/>
      <c r="T7788"/>
      <c r="U7788"/>
      <c r="V7788"/>
      <c r="W7788"/>
      <c r="X7788"/>
      <c r="Y7788"/>
      <c r="Z7788"/>
      <c r="AA7788"/>
      <c r="AB7788"/>
      <c r="AC7788"/>
      <c r="AD7788"/>
      <c r="AE7788"/>
      <c r="AF7788"/>
      <c r="AG7788"/>
      <c r="AH7788"/>
      <c r="AI7788"/>
      <c r="AJ7788"/>
      <c r="AK7788"/>
      <c r="AL7788"/>
      <c r="AM7788"/>
      <c r="AN7788"/>
      <c r="AO7788"/>
      <c r="AP7788"/>
      <c r="AQ7788"/>
      <c r="AR7788"/>
      <c r="AS7788"/>
      <c r="AT7788"/>
      <c r="AU7788"/>
      <c r="AV7788"/>
      <c r="AW7788"/>
      <c r="AX7788"/>
      <c r="AY7788"/>
      <c r="AZ7788"/>
      <c r="BA7788"/>
      <c r="BB7788"/>
      <c r="BC7788"/>
      <c r="BD7788"/>
      <c r="BE7788"/>
      <c r="BF7788"/>
      <c r="BG7788"/>
      <c r="BH7788"/>
      <c r="BI7788"/>
      <c r="BJ7788"/>
      <c r="BK7788"/>
      <c r="BL7788"/>
      <c r="BM7788"/>
      <c r="BN7788"/>
      <c r="BO7788"/>
      <c r="BP7788"/>
      <c r="BQ7788"/>
      <c r="BR7788"/>
      <c r="BS7788"/>
      <c r="BT7788"/>
      <c r="BU7788"/>
      <c r="BV7788"/>
      <c r="BW7788"/>
      <c r="BX7788"/>
      <c r="BY7788"/>
      <c r="BZ7788"/>
      <c r="CA7788"/>
      <c r="CB7788"/>
      <c r="CC7788"/>
      <c r="CD7788"/>
      <c r="CE7788"/>
      <c r="CF7788"/>
      <c r="CG7788"/>
      <c r="CH7788"/>
      <c r="CI7788"/>
      <c r="CJ7788"/>
      <c r="CK7788"/>
      <c r="CL7788"/>
      <c r="CM7788"/>
      <c r="CN7788"/>
      <c r="CO7788"/>
      <c r="CP7788"/>
      <c r="CQ7788"/>
      <c r="CR7788"/>
      <c r="CS7788"/>
      <c r="CT7788"/>
      <c r="CU7788"/>
      <c r="CV7788"/>
    </row>
    <row r="7789" spans="10:100" x14ac:dyDescent="0.25">
      <c r="J7789"/>
      <c r="K7789"/>
      <c r="L7789"/>
      <c r="M7789"/>
      <c r="N7789"/>
      <c r="O7789"/>
      <c r="P7789"/>
      <c r="Q7789"/>
      <c r="R7789"/>
      <c r="S7789"/>
      <c r="T7789"/>
      <c r="U7789"/>
      <c r="V7789"/>
      <c r="W7789"/>
      <c r="X7789"/>
      <c r="Y7789"/>
      <c r="Z7789"/>
      <c r="AA7789"/>
      <c r="AB7789"/>
      <c r="AC7789"/>
      <c r="AD7789"/>
      <c r="AE7789"/>
      <c r="AF7789"/>
      <c r="AG7789"/>
      <c r="AH7789"/>
      <c r="AI7789"/>
      <c r="AJ7789"/>
      <c r="AK7789"/>
      <c r="AL7789"/>
      <c r="AM7789"/>
      <c r="AN7789"/>
      <c r="AO7789"/>
      <c r="AP7789"/>
      <c r="AQ7789"/>
      <c r="AR7789"/>
      <c r="AS7789"/>
      <c r="AT7789"/>
      <c r="AU7789"/>
      <c r="AV7789"/>
      <c r="AW7789"/>
      <c r="AX7789"/>
      <c r="AY7789"/>
      <c r="AZ7789"/>
      <c r="BA7789"/>
      <c r="BB7789"/>
      <c r="BC7789"/>
      <c r="BD7789"/>
      <c r="BE7789"/>
      <c r="BF7789"/>
      <c r="BG7789"/>
      <c r="BH7789"/>
      <c r="BI7789"/>
      <c r="BJ7789"/>
      <c r="BK7789"/>
      <c r="BL7789"/>
      <c r="BM7789"/>
      <c r="BN7789"/>
      <c r="BO7789"/>
      <c r="BP7789"/>
      <c r="BQ7789"/>
      <c r="BR7789"/>
      <c r="BS7789"/>
      <c r="BT7789"/>
      <c r="BU7789"/>
      <c r="BV7789"/>
      <c r="BW7789"/>
      <c r="BX7789"/>
      <c r="BY7789"/>
      <c r="BZ7789"/>
      <c r="CA7789"/>
      <c r="CB7789"/>
      <c r="CC7789"/>
      <c r="CD7789"/>
      <c r="CE7789"/>
      <c r="CF7789"/>
      <c r="CG7789"/>
      <c r="CH7789"/>
      <c r="CI7789"/>
      <c r="CJ7789"/>
      <c r="CK7789"/>
      <c r="CL7789"/>
      <c r="CM7789"/>
      <c r="CN7789"/>
      <c r="CO7789"/>
      <c r="CP7789"/>
      <c r="CQ7789"/>
      <c r="CR7789"/>
      <c r="CS7789"/>
      <c r="CT7789"/>
      <c r="CU7789"/>
      <c r="CV7789"/>
    </row>
    <row r="7790" spans="10:100" x14ac:dyDescent="0.25">
      <c r="J7790"/>
      <c r="K7790"/>
      <c r="L7790"/>
      <c r="M7790"/>
      <c r="N7790"/>
      <c r="O7790"/>
      <c r="P7790"/>
      <c r="Q7790"/>
      <c r="R7790"/>
      <c r="S7790"/>
      <c r="T7790"/>
      <c r="U7790"/>
      <c r="V7790"/>
      <c r="W7790"/>
      <c r="X7790"/>
      <c r="Y7790"/>
      <c r="Z7790"/>
      <c r="AA7790"/>
      <c r="AB7790"/>
      <c r="AC7790"/>
      <c r="AD7790"/>
      <c r="AE7790"/>
      <c r="AF7790"/>
      <c r="AG7790"/>
      <c r="AH7790"/>
      <c r="AI7790"/>
      <c r="AJ7790"/>
      <c r="AK7790"/>
      <c r="AL7790"/>
      <c r="AM7790"/>
      <c r="AN7790"/>
      <c r="AO7790"/>
      <c r="AP7790"/>
      <c r="AQ7790"/>
      <c r="AR7790"/>
      <c r="AS7790"/>
      <c r="AT7790"/>
      <c r="AU7790"/>
      <c r="AV7790"/>
      <c r="AW7790"/>
      <c r="AX7790"/>
      <c r="AY7790"/>
      <c r="AZ7790"/>
      <c r="BA7790"/>
      <c r="BB7790"/>
      <c r="BC7790"/>
      <c r="BD7790"/>
      <c r="BE7790"/>
      <c r="BF7790"/>
      <c r="BG7790"/>
      <c r="BH7790"/>
      <c r="BI7790"/>
      <c r="BJ7790"/>
      <c r="BK7790"/>
      <c r="BL7790"/>
      <c r="BM7790"/>
      <c r="BN7790"/>
      <c r="BO7790"/>
      <c r="BP7790"/>
      <c r="BQ7790"/>
      <c r="BR7790"/>
      <c r="BS7790"/>
      <c r="BT7790"/>
      <c r="BU7790"/>
      <c r="BV7790"/>
      <c r="BW7790"/>
      <c r="BX7790"/>
      <c r="BY7790"/>
      <c r="BZ7790"/>
      <c r="CA7790"/>
      <c r="CB7790"/>
      <c r="CC7790"/>
      <c r="CD7790"/>
      <c r="CE7790"/>
      <c r="CF7790"/>
      <c r="CG7790"/>
      <c r="CH7790"/>
      <c r="CI7790"/>
      <c r="CJ7790"/>
      <c r="CK7790"/>
      <c r="CL7790"/>
      <c r="CM7790"/>
      <c r="CN7790"/>
      <c r="CO7790"/>
      <c r="CP7790"/>
      <c r="CQ7790"/>
      <c r="CR7790"/>
      <c r="CS7790"/>
      <c r="CT7790"/>
      <c r="CU7790"/>
      <c r="CV7790"/>
    </row>
    <row r="7791" spans="10:100" x14ac:dyDescent="0.25">
      <c r="J7791"/>
      <c r="K7791"/>
      <c r="L7791"/>
      <c r="M7791"/>
      <c r="N7791"/>
      <c r="O7791"/>
      <c r="P7791"/>
      <c r="Q7791"/>
      <c r="R7791"/>
      <c r="S7791"/>
      <c r="T7791"/>
      <c r="U7791"/>
      <c r="V7791"/>
      <c r="W7791"/>
      <c r="X7791"/>
      <c r="Y7791"/>
      <c r="Z7791"/>
      <c r="AA7791"/>
      <c r="AB7791"/>
      <c r="AC7791"/>
      <c r="AD7791"/>
      <c r="AE7791"/>
      <c r="AF7791"/>
      <c r="AG7791"/>
      <c r="AH7791"/>
      <c r="AI7791"/>
      <c r="AJ7791"/>
      <c r="AK7791"/>
      <c r="AL7791"/>
      <c r="AM7791"/>
      <c r="AN7791"/>
      <c r="AO7791"/>
      <c r="AP7791"/>
      <c r="AQ7791"/>
      <c r="AR7791"/>
      <c r="AS7791"/>
      <c r="AT7791"/>
      <c r="AU7791"/>
      <c r="AV7791"/>
      <c r="AW7791"/>
      <c r="AX7791"/>
      <c r="AY7791"/>
      <c r="AZ7791"/>
      <c r="BA7791"/>
      <c r="BB7791"/>
      <c r="BC7791"/>
      <c r="BD7791"/>
      <c r="BE7791"/>
      <c r="BF7791"/>
      <c r="BG7791"/>
      <c r="BH7791"/>
      <c r="BI7791"/>
      <c r="BJ7791"/>
      <c r="BK7791"/>
      <c r="BL7791"/>
      <c r="BM7791"/>
      <c r="BN7791"/>
      <c r="BO7791"/>
      <c r="BP7791"/>
      <c r="BQ7791"/>
      <c r="BR7791"/>
      <c r="BS7791"/>
      <c r="BT7791"/>
      <c r="BU7791"/>
      <c r="BV7791"/>
      <c r="BW7791"/>
      <c r="BX7791"/>
      <c r="BY7791"/>
      <c r="BZ7791"/>
      <c r="CA7791"/>
      <c r="CB7791"/>
      <c r="CC7791"/>
      <c r="CD7791"/>
      <c r="CE7791"/>
      <c r="CF7791"/>
      <c r="CG7791"/>
      <c r="CH7791"/>
      <c r="CI7791"/>
      <c r="CJ7791"/>
      <c r="CK7791"/>
      <c r="CL7791"/>
      <c r="CM7791"/>
      <c r="CN7791"/>
      <c r="CO7791"/>
      <c r="CP7791"/>
      <c r="CQ7791"/>
      <c r="CR7791"/>
      <c r="CS7791"/>
      <c r="CT7791"/>
      <c r="CU7791"/>
      <c r="CV7791"/>
    </row>
    <row r="7792" spans="10:100" x14ac:dyDescent="0.25">
      <c r="J7792"/>
      <c r="K7792"/>
      <c r="L7792"/>
      <c r="M7792"/>
      <c r="N7792"/>
      <c r="O7792"/>
      <c r="P7792"/>
      <c r="Q7792"/>
      <c r="R7792"/>
      <c r="S7792"/>
      <c r="T7792"/>
      <c r="U7792"/>
      <c r="V7792"/>
      <c r="W7792"/>
      <c r="X7792"/>
      <c r="Y7792"/>
      <c r="Z7792"/>
      <c r="AA7792"/>
      <c r="AB7792"/>
      <c r="AC7792"/>
      <c r="AD7792"/>
      <c r="AE7792"/>
      <c r="AF7792"/>
      <c r="AG7792"/>
      <c r="AH7792"/>
      <c r="AI7792"/>
      <c r="AJ7792"/>
      <c r="AK7792"/>
      <c r="AL7792"/>
      <c r="AM7792"/>
      <c r="AN7792"/>
      <c r="AO7792"/>
      <c r="AP7792"/>
      <c r="AQ7792"/>
      <c r="AR7792"/>
      <c r="AS7792"/>
      <c r="AT7792"/>
      <c r="AU7792"/>
      <c r="AV7792"/>
      <c r="AW7792"/>
      <c r="AX7792"/>
      <c r="AY7792"/>
      <c r="AZ7792"/>
      <c r="BA7792"/>
      <c r="BB7792"/>
      <c r="BC7792"/>
      <c r="BD7792"/>
      <c r="BE7792"/>
      <c r="BF7792"/>
      <c r="BG7792"/>
      <c r="BH7792"/>
      <c r="BI7792"/>
      <c r="BJ7792"/>
      <c r="BK7792"/>
      <c r="BL7792"/>
      <c r="BM7792"/>
      <c r="BN7792"/>
      <c r="BO7792"/>
      <c r="BP7792"/>
      <c r="BQ7792"/>
      <c r="BR7792"/>
      <c r="BS7792"/>
      <c r="BT7792"/>
      <c r="BU7792"/>
      <c r="BV7792"/>
      <c r="BW7792"/>
      <c r="BX7792"/>
      <c r="BY7792"/>
      <c r="BZ7792"/>
      <c r="CA7792"/>
      <c r="CB7792"/>
      <c r="CC7792"/>
      <c r="CD7792"/>
      <c r="CE7792"/>
      <c r="CF7792"/>
      <c r="CG7792"/>
      <c r="CH7792"/>
      <c r="CI7792"/>
      <c r="CJ7792"/>
      <c r="CK7792"/>
      <c r="CL7792"/>
      <c r="CM7792"/>
      <c r="CN7792"/>
      <c r="CO7792"/>
      <c r="CP7792"/>
      <c r="CQ7792"/>
      <c r="CR7792"/>
      <c r="CS7792"/>
      <c r="CT7792"/>
      <c r="CU7792"/>
      <c r="CV7792"/>
    </row>
    <row r="7793" spans="10:100" x14ac:dyDescent="0.25">
      <c r="J7793"/>
      <c r="K7793"/>
      <c r="L7793"/>
      <c r="M7793"/>
      <c r="N7793"/>
      <c r="O7793"/>
      <c r="P7793"/>
      <c r="Q7793"/>
      <c r="R7793"/>
      <c r="S7793"/>
      <c r="T7793"/>
      <c r="U7793"/>
      <c r="V7793"/>
      <c r="W7793"/>
      <c r="X7793"/>
      <c r="Y7793"/>
      <c r="Z7793"/>
      <c r="AA7793"/>
      <c r="AB7793"/>
      <c r="AC7793"/>
      <c r="AD7793"/>
      <c r="AE7793"/>
      <c r="AF7793"/>
      <c r="AG7793"/>
      <c r="AH7793"/>
      <c r="AI7793"/>
      <c r="AJ7793"/>
      <c r="AK7793"/>
      <c r="AL7793"/>
      <c r="AM7793"/>
      <c r="AN7793"/>
      <c r="AO7793"/>
      <c r="AP7793"/>
      <c r="AQ7793"/>
      <c r="AR7793"/>
      <c r="AS7793"/>
      <c r="AT7793"/>
      <c r="AU7793"/>
      <c r="AV7793"/>
      <c r="AW7793"/>
      <c r="AX7793"/>
      <c r="AY7793"/>
      <c r="AZ7793"/>
      <c r="BA7793"/>
      <c r="BB7793"/>
      <c r="BC7793"/>
      <c r="BD7793"/>
      <c r="BE7793"/>
      <c r="BF7793"/>
      <c r="BG7793"/>
      <c r="BH7793"/>
      <c r="BI7793"/>
      <c r="BJ7793"/>
      <c r="BK7793"/>
      <c r="BL7793"/>
      <c r="BM7793"/>
      <c r="BN7793"/>
      <c r="BO7793"/>
      <c r="BP7793"/>
      <c r="BQ7793"/>
      <c r="BR7793"/>
      <c r="BS7793"/>
      <c r="BT7793"/>
      <c r="BU7793"/>
      <c r="BV7793"/>
      <c r="BW7793"/>
      <c r="BX7793"/>
      <c r="BY7793"/>
      <c r="BZ7793"/>
      <c r="CA7793"/>
      <c r="CB7793"/>
      <c r="CC7793"/>
      <c r="CD7793"/>
      <c r="CE7793"/>
      <c r="CF7793"/>
      <c r="CG7793"/>
      <c r="CH7793"/>
      <c r="CI7793"/>
      <c r="CJ7793"/>
      <c r="CK7793"/>
      <c r="CL7793"/>
      <c r="CM7793"/>
      <c r="CN7793"/>
      <c r="CO7793"/>
      <c r="CP7793"/>
      <c r="CQ7793"/>
      <c r="CR7793"/>
      <c r="CS7793"/>
      <c r="CT7793"/>
      <c r="CU7793"/>
      <c r="CV7793"/>
    </row>
    <row r="7794" spans="10:100" x14ac:dyDescent="0.25">
      <c r="J7794"/>
      <c r="K7794"/>
      <c r="L7794"/>
      <c r="M7794"/>
      <c r="N7794"/>
      <c r="O7794"/>
      <c r="P7794"/>
      <c r="Q7794"/>
      <c r="R7794"/>
      <c r="S7794"/>
      <c r="T7794"/>
      <c r="U7794"/>
      <c r="V7794"/>
      <c r="W7794"/>
      <c r="X7794"/>
      <c r="Y7794"/>
      <c r="Z7794"/>
      <c r="AA7794"/>
      <c r="AB7794"/>
      <c r="AC7794"/>
      <c r="AD7794"/>
      <c r="AE7794"/>
      <c r="AF7794"/>
      <c r="AG7794"/>
      <c r="AH7794"/>
      <c r="AI7794"/>
      <c r="AJ7794"/>
      <c r="AK7794"/>
      <c r="AL7794"/>
      <c r="AM7794"/>
      <c r="AN7794"/>
      <c r="AO7794"/>
      <c r="AP7794"/>
      <c r="AQ7794"/>
      <c r="AR7794"/>
      <c r="AS7794"/>
      <c r="AT7794"/>
      <c r="AU7794"/>
      <c r="AV7794"/>
      <c r="AW7794"/>
      <c r="AX7794"/>
      <c r="AY7794"/>
      <c r="AZ7794"/>
      <c r="BA7794"/>
      <c r="BB7794"/>
      <c r="BC7794"/>
      <c r="BD7794"/>
      <c r="BE7794"/>
      <c r="BF7794"/>
      <c r="BG7794"/>
      <c r="BH7794"/>
      <c r="BI7794"/>
      <c r="BJ7794"/>
      <c r="BK7794"/>
      <c r="BL7794"/>
      <c r="BM7794"/>
      <c r="BN7794"/>
      <c r="BO7794"/>
      <c r="BP7794"/>
      <c r="BQ7794"/>
      <c r="BR7794"/>
      <c r="BS7794"/>
      <c r="BT7794"/>
      <c r="BU7794"/>
      <c r="BV7794"/>
      <c r="BW7794"/>
      <c r="BX7794"/>
      <c r="BY7794"/>
      <c r="BZ7794"/>
      <c r="CA7794"/>
      <c r="CB7794"/>
      <c r="CC7794"/>
      <c r="CD7794"/>
      <c r="CE7794"/>
      <c r="CF7794"/>
      <c r="CG7794"/>
      <c r="CH7794"/>
      <c r="CI7794"/>
      <c r="CJ7794"/>
      <c r="CK7794"/>
      <c r="CL7794"/>
      <c r="CM7794"/>
      <c r="CN7794"/>
      <c r="CO7794"/>
      <c r="CP7794"/>
      <c r="CQ7794"/>
      <c r="CR7794"/>
      <c r="CS7794"/>
      <c r="CT7794"/>
      <c r="CU7794"/>
      <c r="CV7794"/>
    </row>
    <row r="7795" spans="10:100" x14ac:dyDescent="0.25">
      <c r="J7795"/>
      <c r="K7795"/>
      <c r="L7795"/>
      <c r="M7795"/>
      <c r="N7795"/>
      <c r="O7795"/>
      <c r="P7795"/>
      <c r="Q7795"/>
      <c r="R7795"/>
      <c r="S7795"/>
      <c r="T7795"/>
      <c r="U7795"/>
      <c r="V7795"/>
      <c r="W7795"/>
      <c r="X7795"/>
      <c r="Y7795"/>
      <c r="Z7795"/>
      <c r="AA7795"/>
      <c r="AB7795"/>
      <c r="AC7795"/>
      <c r="AD7795"/>
      <c r="AE7795"/>
      <c r="AF7795"/>
      <c r="AG7795"/>
      <c r="AH7795"/>
      <c r="AI7795"/>
      <c r="AJ7795"/>
      <c r="AK7795"/>
      <c r="AL7795"/>
      <c r="AM7795"/>
      <c r="AN7795"/>
      <c r="AO7795"/>
      <c r="AP7795"/>
      <c r="AQ7795"/>
      <c r="AR7795"/>
      <c r="AS7795"/>
      <c r="AT7795"/>
      <c r="AU7795"/>
      <c r="AV7795"/>
      <c r="AW7795"/>
      <c r="AX7795"/>
      <c r="AY7795"/>
      <c r="AZ7795"/>
      <c r="BA7795"/>
      <c r="BB7795"/>
      <c r="BC7795"/>
      <c r="BD7795"/>
      <c r="BE7795"/>
      <c r="BF7795"/>
      <c r="BG7795"/>
      <c r="BH7795"/>
      <c r="BI7795"/>
      <c r="BJ7795"/>
      <c r="BK7795"/>
      <c r="BL7795"/>
      <c r="BM7795"/>
      <c r="BN7795"/>
      <c r="BO7795"/>
      <c r="BP7795"/>
      <c r="BQ7795"/>
      <c r="BR7795"/>
      <c r="BS7795"/>
      <c r="BT7795"/>
      <c r="BU7795"/>
      <c r="BV7795"/>
      <c r="BW7795"/>
      <c r="BX7795"/>
      <c r="BY7795"/>
      <c r="BZ7795"/>
      <c r="CA7795"/>
      <c r="CB7795"/>
      <c r="CC7795"/>
      <c r="CD7795"/>
      <c r="CE7795"/>
      <c r="CF7795"/>
      <c r="CG7795"/>
      <c r="CH7795"/>
      <c r="CI7795"/>
      <c r="CJ7795"/>
      <c r="CK7795"/>
      <c r="CL7795"/>
      <c r="CM7795"/>
      <c r="CN7795"/>
      <c r="CO7795"/>
      <c r="CP7795"/>
      <c r="CQ7795"/>
      <c r="CR7795"/>
      <c r="CS7795"/>
      <c r="CT7795"/>
      <c r="CU7795"/>
      <c r="CV7795"/>
    </row>
    <row r="7796" spans="10:100" x14ac:dyDescent="0.25">
      <c r="J7796"/>
      <c r="K7796"/>
      <c r="L7796"/>
      <c r="M7796"/>
      <c r="N7796"/>
      <c r="O7796"/>
      <c r="P7796"/>
      <c r="Q7796"/>
      <c r="R7796"/>
      <c r="S7796"/>
      <c r="T7796"/>
      <c r="U7796"/>
      <c r="V7796"/>
      <c r="W7796"/>
      <c r="X7796"/>
      <c r="Y7796"/>
      <c r="Z7796"/>
      <c r="AA7796"/>
      <c r="AB7796"/>
      <c r="AC7796"/>
      <c r="AD7796"/>
      <c r="AE7796"/>
      <c r="AF7796"/>
      <c r="AG7796"/>
      <c r="AH7796"/>
      <c r="AI7796"/>
      <c r="AJ7796"/>
      <c r="AK7796"/>
      <c r="AL7796"/>
      <c r="AM7796"/>
      <c r="AN7796"/>
      <c r="AO7796"/>
      <c r="AP7796"/>
      <c r="AQ7796"/>
      <c r="AR7796"/>
      <c r="AS7796"/>
      <c r="AT7796"/>
      <c r="AU7796"/>
      <c r="AV7796"/>
      <c r="AW7796"/>
      <c r="AX7796"/>
      <c r="AY7796"/>
      <c r="AZ7796"/>
      <c r="BA7796"/>
      <c r="BB7796"/>
      <c r="BC7796"/>
      <c r="BD7796"/>
      <c r="BE7796"/>
      <c r="BF7796"/>
      <c r="BG7796"/>
      <c r="BH7796"/>
      <c r="BI7796"/>
      <c r="BJ7796"/>
      <c r="BK7796"/>
      <c r="BL7796"/>
      <c r="BM7796"/>
      <c r="BN7796"/>
      <c r="BO7796"/>
      <c r="BP7796"/>
      <c r="BQ7796"/>
      <c r="BR7796"/>
      <c r="BS7796"/>
      <c r="BT7796"/>
      <c r="BU7796"/>
      <c r="BV7796"/>
      <c r="BW7796"/>
      <c r="BX7796"/>
      <c r="BY7796"/>
      <c r="BZ7796"/>
      <c r="CA7796"/>
      <c r="CB7796"/>
      <c r="CC7796"/>
      <c r="CD7796"/>
      <c r="CE7796"/>
      <c r="CF7796"/>
      <c r="CG7796"/>
      <c r="CH7796"/>
      <c r="CI7796"/>
      <c r="CJ7796"/>
      <c r="CK7796"/>
      <c r="CL7796"/>
      <c r="CM7796"/>
      <c r="CN7796"/>
      <c r="CO7796"/>
      <c r="CP7796"/>
      <c r="CQ7796"/>
      <c r="CR7796"/>
      <c r="CS7796"/>
      <c r="CT7796"/>
      <c r="CU7796"/>
      <c r="CV7796"/>
    </row>
    <row r="7797" spans="10:100" x14ac:dyDescent="0.25">
      <c r="J7797"/>
      <c r="K7797"/>
      <c r="L7797"/>
      <c r="M7797"/>
      <c r="N7797"/>
      <c r="O7797"/>
      <c r="P7797"/>
      <c r="Q7797"/>
      <c r="R7797"/>
      <c r="S7797"/>
      <c r="T7797"/>
      <c r="U7797"/>
      <c r="V7797"/>
      <c r="W7797"/>
      <c r="X7797"/>
      <c r="Y7797"/>
      <c r="Z7797"/>
      <c r="AA7797"/>
      <c r="AB7797"/>
      <c r="AC7797"/>
      <c r="AD7797"/>
      <c r="AE7797"/>
      <c r="AF7797"/>
      <c r="AG7797"/>
      <c r="AH7797"/>
      <c r="AI7797"/>
      <c r="AJ7797"/>
      <c r="AK7797"/>
      <c r="AL7797"/>
      <c r="AM7797"/>
      <c r="AN7797"/>
      <c r="AO7797"/>
      <c r="AP7797"/>
      <c r="AQ7797"/>
      <c r="AR7797"/>
      <c r="AS7797"/>
      <c r="AT7797"/>
      <c r="AU7797"/>
      <c r="AV7797"/>
      <c r="AW7797"/>
      <c r="AX7797"/>
      <c r="AY7797"/>
      <c r="AZ7797"/>
      <c r="BA7797"/>
      <c r="BB7797"/>
      <c r="BC7797"/>
      <c r="BD7797"/>
      <c r="BE7797"/>
      <c r="BF7797"/>
      <c r="BG7797"/>
      <c r="BH7797"/>
      <c r="BI7797"/>
      <c r="BJ7797"/>
      <c r="BK7797"/>
      <c r="BL7797"/>
      <c r="BM7797"/>
      <c r="BN7797"/>
      <c r="BO7797"/>
      <c r="BP7797"/>
      <c r="BQ7797"/>
      <c r="BR7797"/>
      <c r="BS7797"/>
      <c r="BT7797"/>
      <c r="BU7797"/>
      <c r="BV7797"/>
      <c r="BW7797"/>
      <c r="BX7797"/>
      <c r="BY7797"/>
      <c r="BZ7797"/>
      <c r="CA7797"/>
      <c r="CB7797"/>
      <c r="CC7797"/>
      <c r="CD7797"/>
      <c r="CE7797"/>
      <c r="CF7797"/>
      <c r="CG7797"/>
      <c r="CH7797"/>
      <c r="CI7797"/>
      <c r="CJ7797"/>
      <c r="CK7797"/>
      <c r="CL7797"/>
      <c r="CM7797"/>
      <c r="CN7797"/>
      <c r="CO7797"/>
      <c r="CP7797"/>
      <c r="CQ7797"/>
      <c r="CR7797"/>
      <c r="CS7797"/>
      <c r="CT7797"/>
      <c r="CU7797"/>
      <c r="CV7797"/>
    </row>
    <row r="7798" spans="10:100" x14ac:dyDescent="0.25">
      <c r="J7798"/>
      <c r="K7798"/>
      <c r="L7798"/>
      <c r="M7798"/>
      <c r="N7798"/>
      <c r="O7798"/>
      <c r="P7798"/>
      <c r="Q7798"/>
      <c r="R7798"/>
      <c r="S7798"/>
      <c r="T7798"/>
      <c r="U7798"/>
      <c r="V7798"/>
      <c r="W7798"/>
      <c r="X7798"/>
      <c r="Y7798"/>
      <c r="Z7798"/>
      <c r="AA7798"/>
      <c r="AB7798"/>
      <c r="AC7798"/>
      <c r="AD7798"/>
      <c r="AE7798"/>
      <c r="AF7798"/>
      <c r="AG7798"/>
      <c r="AH7798"/>
      <c r="AI7798"/>
      <c r="AJ7798"/>
      <c r="AK7798"/>
      <c r="AL7798"/>
      <c r="AM7798"/>
      <c r="AN7798"/>
      <c r="AO7798"/>
      <c r="AP7798"/>
      <c r="AQ7798"/>
      <c r="AR7798"/>
      <c r="AS7798"/>
      <c r="AT7798"/>
      <c r="AU7798"/>
      <c r="AV7798"/>
      <c r="AW7798"/>
      <c r="AX7798"/>
      <c r="AY7798"/>
      <c r="AZ7798"/>
      <c r="BA7798"/>
      <c r="BB7798"/>
      <c r="BC7798"/>
      <c r="BD7798"/>
      <c r="BE7798"/>
      <c r="BF7798"/>
      <c r="BG7798"/>
      <c r="BH7798"/>
      <c r="BI7798"/>
      <c r="BJ7798"/>
      <c r="BK7798"/>
      <c r="BL7798"/>
      <c r="BM7798"/>
      <c r="BN7798"/>
      <c r="BO7798"/>
      <c r="BP7798"/>
      <c r="BQ7798"/>
      <c r="BR7798"/>
      <c r="BS7798"/>
      <c r="BT7798"/>
      <c r="BU7798"/>
      <c r="BV7798"/>
      <c r="BW7798"/>
      <c r="BX7798"/>
      <c r="BY7798"/>
      <c r="BZ7798"/>
      <c r="CA7798"/>
      <c r="CB7798"/>
      <c r="CC7798"/>
      <c r="CD7798"/>
      <c r="CE7798"/>
      <c r="CF7798"/>
      <c r="CG7798"/>
      <c r="CH7798"/>
      <c r="CI7798"/>
      <c r="CJ7798"/>
      <c r="CK7798"/>
      <c r="CL7798"/>
      <c r="CM7798"/>
      <c r="CN7798"/>
      <c r="CO7798"/>
      <c r="CP7798"/>
      <c r="CQ7798"/>
      <c r="CR7798"/>
      <c r="CS7798"/>
      <c r="CT7798"/>
      <c r="CU7798"/>
      <c r="CV7798"/>
    </row>
    <row r="7799" spans="10:100" x14ac:dyDescent="0.25">
      <c r="J7799"/>
      <c r="K7799"/>
      <c r="L7799"/>
      <c r="M7799"/>
      <c r="N7799"/>
      <c r="O7799"/>
      <c r="P7799"/>
      <c r="Q7799"/>
      <c r="R7799"/>
      <c r="S7799"/>
      <c r="T7799"/>
      <c r="U7799"/>
      <c r="V7799"/>
      <c r="W7799"/>
      <c r="X7799"/>
      <c r="Y7799"/>
      <c r="Z7799"/>
      <c r="AA7799"/>
      <c r="AB7799"/>
      <c r="AC7799"/>
      <c r="AD7799"/>
      <c r="AE7799"/>
      <c r="AF7799"/>
      <c r="AG7799"/>
      <c r="AH7799"/>
      <c r="AI7799"/>
      <c r="AJ7799"/>
      <c r="AK7799"/>
      <c r="AL7799"/>
      <c r="AM7799"/>
      <c r="AN7799"/>
      <c r="AO7799"/>
      <c r="AP7799"/>
      <c r="AQ7799"/>
      <c r="AR7799"/>
      <c r="AS7799"/>
      <c r="AT7799"/>
      <c r="AU7799"/>
      <c r="AV7799"/>
      <c r="AW7799"/>
      <c r="AX7799"/>
      <c r="AY7799"/>
      <c r="AZ7799"/>
      <c r="BA7799"/>
      <c r="BB7799"/>
      <c r="BC7799"/>
      <c r="BD7799"/>
      <c r="BE7799"/>
      <c r="BF7799"/>
      <c r="BG7799"/>
      <c r="BH7799"/>
      <c r="BI7799"/>
      <c r="BJ7799"/>
      <c r="BK7799"/>
      <c r="BL7799"/>
      <c r="BM7799"/>
      <c r="BN7799"/>
      <c r="BO7799"/>
      <c r="BP7799"/>
      <c r="BQ7799"/>
      <c r="BR7799"/>
      <c r="BS7799"/>
      <c r="BT7799"/>
      <c r="BU7799"/>
      <c r="BV7799"/>
      <c r="BW7799"/>
      <c r="BX7799"/>
      <c r="BY7799"/>
      <c r="BZ7799"/>
      <c r="CA7799"/>
      <c r="CB7799"/>
      <c r="CC7799"/>
      <c r="CD7799"/>
      <c r="CE7799"/>
      <c r="CF7799"/>
      <c r="CG7799"/>
      <c r="CH7799"/>
      <c r="CI7799"/>
      <c r="CJ7799"/>
      <c r="CK7799"/>
      <c r="CL7799"/>
      <c r="CM7799"/>
      <c r="CN7799"/>
      <c r="CO7799"/>
      <c r="CP7799"/>
      <c r="CQ7799"/>
      <c r="CR7799"/>
      <c r="CS7799"/>
      <c r="CT7799"/>
      <c r="CU7799"/>
      <c r="CV7799"/>
    </row>
    <row r="7800" spans="10:100" x14ac:dyDescent="0.25">
      <c r="J7800"/>
      <c r="K7800"/>
      <c r="L7800"/>
      <c r="M7800"/>
      <c r="N7800"/>
      <c r="O7800"/>
      <c r="P7800"/>
      <c r="Q7800"/>
      <c r="R7800"/>
      <c r="S7800"/>
      <c r="T7800"/>
      <c r="U7800"/>
      <c r="V7800"/>
      <c r="W7800"/>
      <c r="X7800"/>
      <c r="Y7800"/>
      <c r="Z7800"/>
      <c r="AA7800"/>
      <c r="AB7800"/>
      <c r="AC7800"/>
      <c r="AD7800"/>
      <c r="AE7800"/>
      <c r="AF7800"/>
      <c r="AG7800"/>
      <c r="AH7800"/>
      <c r="AI7800"/>
      <c r="AJ7800"/>
      <c r="AK7800"/>
      <c r="AL7800"/>
      <c r="AM7800"/>
      <c r="AN7800"/>
      <c r="AO7800"/>
      <c r="AP7800"/>
      <c r="AQ7800"/>
      <c r="AR7800"/>
      <c r="AS7800"/>
      <c r="AT7800"/>
      <c r="AU7800"/>
      <c r="AV7800"/>
      <c r="AW7800"/>
      <c r="AX7800"/>
      <c r="AY7800"/>
      <c r="AZ7800"/>
      <c r="BA7800"/>
      <c r="BB7800"/>
      <c r="BC7800"/>
      <c r="BD7800"/>
      <c r="BE7800"/>
      <c r="BF7800"/>
      <c r="BG7800"/>
      <c r="BH7800"/>
      <c r="BI7800"/>
      <c r="BJ7800"/>
      <c r="BK7800"/>
      <c r="BL7800"/>
      <c r="BM7800"/>
      <c r="BN7800"/>
      <c r="BO7800"/>
      <c r="BP7800"/>
      <c r="BQ7800"/>
      <c r="BR7800"/>
      <c r="BS7800"/>
      <c r="BT7800"/>
      <c r="BU7800"/>
      <c r="BV7800"/>
      <c r="BW7800"/>
      <c r="BX7800"/>
      <c r="BY7800"/>
      <c r="BZ7800"/>
      <c r="CA7800"/>
      <c r="CB7800"/>
      <c r="CC7800"/>
      <c r="CD7800"/>
      <c r="CE7800"/>
      <c r="CF7800"/>
      <c r="CG7800"/>
      <c r="CH7800"/>
      <c r="CI7800"/>
      <c r="CJ7800"/>
      <c r="CK7800"/>
      <c r="CL7800"/>
      <c r="CM7800"/>
      <c r="CN7800"/>
      <c r="CO7800"/>
      <c r="CP7800"/>
      <c r="CQ7800"/>
      <c r="CR7800"/>
      <c r="CS7800"/>
      <c r="CT7800"/>
      <c r="CU7800"/>
      <c r="CV7800"/>
    </row>
    <row r="7801" spans="10:100" x14ac:dyDescent="0.25">
      <c r="J7801"/>
      <c r="K7801"/>
      <c r="L7801"/>
      <c r="M7801"/>
      <c r="N7801"/>
      <c r="O7801"/>
      <c r="P7801"/>
      <c r="Q7801"/>
      <c r="R7801"/>
      <c r="S7801"/>
      <c r="T7801"/>
      <c r="U7801"/>
      <c r="V7801"/>
      <c r="W7801"/>
      <c r="X7801"/>
      <c r="Y7801"/>
      <c r="Z7801"/>
      <c r="AA7801"/>
      <c r="AB7801"/>
      <c r="AC7801"/>
      <c r="AD7801"/>
      <c r="AE7801"/>
      <c r="AF7801"/>
      <c r="AG7801"/>
      <c r="AH7801"/>
      <c r="AI7801"/>
      <c r="AJ7801"/>
      <c r="AK7801"/>
      <c r="AL7801"/>
      <c r="AM7801"/>
      <c r="AN7801"/>
      <c r="AO7801"/>
      <c r="AP7801"/>
      <c r="AQ7801"/>
      <c r="AR7801"/>
      <c r="AS7801"/>
      <c r="AT7801"/>
      <c r="AU7801"/>
      <c r="AV7801"/>
      <c r="AW7801"/>
      <c r="AX7801"/>
      <c r="AY7801"/>
      <c r="AZ7801"/>
      <c r="BA7801"/>
      <c r="BB7801"/>
      <c r="BC7801"/>
      <c r="BD7801"/>
      <c r="BE7801"/>
      <c r="BF7801"/>
      <c r="BG7801"/>
      <c r="BH7801"/>
      <c r="BI7801"/>
      <c r="BJ7801"/>
      <c r="BK7801"/>
      <c r="BL7801"/>
      <c r="BM7801"/>
      <c r="BN7801"/>
      <c r="BO7801"/>
      <c r="BP7801"/>
      <c r="BQ7801"/>
      <c r="BR7801"/>
      <c r="BS7801"/>
      <c r="BT7801"/>
      <c r="BU7801"/>
      <c r="BV7801"/>
      <c r="BW7801"/>
      <c r="BX7801"/>
      <c r="BY7801"/>
      <c r="BZ7801"/>
      <c r="CA7801"/>
      <c r="CB7801"/>
      <c r="CC7801"/>
      <c r="CD7801"/>
      <c r="CE7801"/>
      <c r="CF7801"/>
      <c r="CG7801"/>
      <c r="CH7801"/>
      <c r="CI7801"/>
      <c r="CJ7801"/>
      <c r="CK7801"/>
      <c r="CL7801"/>
      <c r="CM7801"/>
      <c r="CN7801"/>
      <c r="CO7801"/>
      <c r="CP7801"/>
      <c r="CQ7801"/>
      <c r="CR7801"/>
      <c r="CS7801"/>
      <c r="CT7801"/>
      <c r="CU7801"/>
      <c r="CV7801"/>
    </row>
    <row r="7802" spans="10:100" x14ac:dyDescent="0.25">
      <c r="J7802"/>
      <c r="K7802"/>
      <c r="L7802"/>
      <c r="M7802"/>
      <c r="N7802"/>
      <c r="O7802"/>
      <c r="P7802"/>
      <c r="Q7802"/>
      <c r="R7802"/>
      <c r="S7802"/>
      <c r="T7802"/>
      <c r="U7802"/>
      <c r="V7802"/>
      <c r="W7802"/>
      <c r="X7802"/>
      <c r="Y7802"/>
      <c r="Z7802"/>
      <c r="AA7802"/>
      <c r="AB7802"/>
      <c r="AC7802"/>
      <c r="AD7802"/>
      <c r="AE7802"/>
      <c r="AF7802"/>
      <c r="AG7802"/>
      <c r="AH7802"/>
      <c r="AI7802"/>
      <c r="AJ7802"/>
      <c r="AK7802"/>
      <c r="AL7802"/>
      <c r="AM7802"/>
      <c r="AN7802"/>
      <c r="AO7802"/>
      <c r="AP7802"/>
      <c r="AQ7802"/>
      <c r="AR7802"/>
      <c r="AS7802"/>
      <c r="AT7802"/>
      <c r="AU7802"/>
      <c r="AV7802"/>
      <c r="AW7802"/>
      <c r="AX7802"/>
      <c r="AY7802"/>
      <c r="AZ7802"/>
      <c r="BA7802"/>
      <c r="BB7802"/>
      <c r="BC7802"/>
      <c r="BD7802"/>
      <c r="BE7802"/>
      <c r="BF7802"/>
      <c r="BG7802"/>
      <c r="BH7802"/>
      <c r="BI7802"/>
      <c r="BJ7802"/>
      <c r="BK7802"/>
      <c r="BL7802"/>
      <c r="BM7802"/>
      <c r="BN7802"/>
      <c r="BO7802"/>
      <c r="BP7802"/>
      <c r="BQ7802"/>
      <c r="BR7802"/>
      <c r="BS7802"/>
      <c r="BT7802"/>
      <c r="BU7802"/>
      <c r="BV7802"/>
      <c r="BW7802"/>
      <c r="BX7802"/>
      <c r="BY7802"/>
      <c r="BZ7802"/>
      <c r="CA7802"/>
      <c r="CB7802"/>
      <c r="CC7802"/>
      <c r="CD7802"/>
      <c r="CE7802"/>
      <c r="CF7802"/>
      <c r="CG7802"/>
      <c r="CH7802"/>
      <c r="CI7802"/>
      <c r="CJ7802"/>
      <c r="CK7802"/>
      <c r="CL7802"/>
      <c r="CM7802"/>
      <c r="CN7802"/>
      <c r="CO7802"/>
      <c r="CP7802"/>
      <c r="CQ7802"/>
      <c r="CR7802"/>
      <c r="CS7802"/>
      <c r="CT7802"/>
      <c r="CU7802"/>
      <c r="CV7802"/>
    </row>
    <row r="7803" spans="10:100" x14ac:dyDescent="0.25">
      <c r="J7803"/>
      <c r="K7803"/>
      <c r="L7803"/>
      <c r="M7803"/>
      <c r="N7803"/>
      <c r="O7803"/>
      <c r="P7803"/>
      <c r="Q7803"/>
      <c r="R7803"/>
      <c r="S7803"/>
      <c r="T7803"/>
      <c r="U7803"/>
      <c r="V7803"/>
      <c r="W7803"/>
      <c r="X7803"/>
      <c r="Y7803"/>
      <c r="Z7803"/>
      <c r="AA7803"/>
      <c r="AB7803"/>
      <c r="AC7803"/>
      <c r="AD7803"/>
      <c r="AE7803"/>
      <c r="AF7803"/>
      <c r="AG7803"/>
      <c r="AH7803"/>
      <c r="AI7803"/>
      <c r="AJ7803"/>
      <c r="AK7803"/>
      <c r="AL7803"/>
      <c r="AM7803"/>
      <c r="AN7803"/>
      <c r="AO7803"/>
      <c r="AP7803"/>
      <c r="AQ7803"/>
      <c r="AR7803"/>
      <c r="AS7803"/>
      <c r="AT7803"/>
      <c r="AU7803"/>
      <c r="AV7803"/>
      <c r="AW7803"/>
      <c r="AX7803"/>
      <c r="AY7803"/>
      <c r="AZ7803"/>
      <c r="BA7803"/>
      <c r="BB7803"/>
      <c r="BC7803"/>
      <c r="BD7803"/>
      <c r="BE7803"/>
      <c r="BF7803"/>
      <c r="BG7803"/>
      <c r="BH7803"/>
      <c r="BI7803"/>
      <c r="BJ7803"/>
      <c r="BK7803"/>
      <c r="BL7803"/>
      <c r="BM7803"/>
      <c r="BN7803"/>
      <c r="BO7803"/>
      <c r="BP7803"/>
      <c r="BQ7803"/>
      <c r="BR7803"/>
      <c r="BS7803"/>
      <c r="BT7803"/>
      <c r="BU7803"/>
      <c r="BV7803"/>
      <c r="BW7803"/>
      <c r="BX7803"/>
      <c r="BY7803"/>
      <c r="BZ7803"/>
      <c r="CA7803"/>
      <c r="CB7803"/>
      <c r="CC7803"/>
      <c r="CD7803"/>
      <c r="CE7803"/>
      <c r="CF7803"/>
      <c r="CG7803"/>
      <c r="CH7803"/>
      <c r="CI7803"/>
      <c r="CJ7803"/>
      <c r="CK7803"/>
      <c r="CL7803"/>
      <c r="CM7803"/>
      <c r="CN7803"/>
      <c r="CO7803"/>
      <c r="CP7803"/>
      <c r="CQ7803"/>
      <c r="CR7803"/>
      <c r="CS7803"/>
      <c r="CT7803"/>
      <c r="CU7803"/>
      <c r="CV7803"/>
    </row>
    <row r="7804" spans="10:100" x14ac:dyDescent="0.25">
      <c r="J7804"/>
      <c r="K7804"/>
      <c r="L7804"/>
      <c r="M7804"/>
      <c r="N7804"/>
      <c r="O7804"/>
      <c r="P7804"/>
      <c r="Q7804"/>
      <c r="R7804"/>
      <c r="S7804"/>
      <c r="T7804"/>
      <c r="U7804"/>
      <c r="V7804"/>
      <c r="W7804"/>
      <c r="X7804"/>
      <c r="Y7804"/>
      <c r="Z7804"/>
      <c r="AA7804"/>
      <c r="AB7804"/>
      <c r="AC7804"/>
      <c r="AD7804"/>
      <c r="AE7804"/>
      <c r="AF7804"/>
      <c r="AG7804"/>
      <c r="AH7804"/>
      <c r="AI7804"/>
      <c r="AJ7804"/>
      <c r="AK7804"/>
      <c r="AL7804"/>
      <c r="AM7804"/>
      <c r="AN7804"/>
      <c r="AO7804"/>
      <c r="AP7804"/>
      <c r="AQ7804"/>
      <c r="AR7804"/>
      <c r="AS7804"/>
      <c r="AT7804"/>
      <c r="AU7804"/>
      <c r="AV7804"/>
      <c r="AW7804"/>
      <c r="AX7804"/>
      <c r="AY7804"/>
      <c r="AZ7804"/>
      <c r="BA7804"/>
      <c r="BB7804"/>
      <c r="BC7804"/>
      <c r="BD7804"/>
      <c r="BE7804"/>
      <c r="BF7804"/>
      <c r="BG7804"/>
      <c r="BH7804"/>
      <c r="BI7804"/>
      <c r="BJ7804"/>
      <c r="BK7804"/>
      <c r="BL7804"/>
      <c r="BM7804"/>
      <c r="BN7804"/>
      <c r="BO7804"/>
      <c r="BP7804"/>
      <c r="BQ7804"/>
      <c r="BR7804"/>
      <c r="BS7804"/>
      <c r="BT7804"/>
      <c r="BU7804"/>
      <c r="BV7804"/>
      <c r="BW7804"/>
      <c r="BX7804"/>
      <c r="BY7804"/>
      <c r="BZ7804"/>
      <c r="CA7804"/>
      <c r="CB7804"/>
      <c r="CC7804"/>
      <c r="CD7804"/>
      <c r="CE7804"/>
      <c r="CF7804"/>
      <c r="CG7804"/>
      <c r="CH7804"/>
      <c r="CI7804"/>
      <c r="CJ7804"/>
      <c r="CK7804"/>
      <c r="CL7804"/>
      <c r="CM7804"/>
      <c r="CN7804"/>
      <c r="CO7804"/>
      <c r="CP7804"/>
      <c r="CQ7804"/>
      <c r="CR7804"/>
      <c r="CS7804"/>
      <c r="CT7804"/>
      <c r="CU7804"/>
      <c r="CV7804"/>
    </row>
    <row r="7805" spans="10:100" x14ac:dyDescent="0.25">
      <c r="J7805"/>
      <c r="K7805"/>
      <c r="L7805"/>
      <c r="M7805"/>
      <c r="N7805"/>
      <c r="O7805"/>
      <c r="P7805"/>
      <c r="Q7805"/>
      <c r="R7805"/>
      <c r="S7805"/>
      <c r="T7805"/>
      <c r="U7805"/>
      <c r="V7805"/>
      <c r="W7805"/>
      <c r="X7805"/>
      <c r="Y7805"/>
      <c r="Z7805"/>
      <c r="AA7805"/>
      <c r="AB7805"/>
      <c r="AC7805"/>
      <c r="AD7805"/>
      <c r="AE7805"/>
      <c r="AF7805"/>
      <c r="AG7805"/>
      <c r="AH7805"/>
      <c r="AI7805"/>
      <c r="AJ7805"/>
      <c r="AK7805"/>
      <c r="AL7805"/>
      <c r="AM7805"/>
      <c r="AN7805"/>
      <c r="AO7805"/>
      <c r="AP7805"/>
      <c r="AQ7805"/>
      <c r="AR7805"/>
      <c r="AS7805"/>
      <c r="AT7805"/>
      <c r="AU7805"/>
      <c r="AV7805"/>
      <c r="AW7805"/>
      <c r="AX7805"/>
      <c r="AY7805"/>
      <c r="AZ7805"/>
      <c r="BA7805"/>
      <c r="BB7805"/>
      <c r="BC7805"/>
      <c r="BD7805"/>
      <c r="BE7805"/>
      <c r="BF7805"/>
      <c r="BG7805"/>
      <c r="BH7805"/>
      <c r="BI7805"/>
      <c r="BJ7805"/>
      <c r="BK7805"/>
      <c r="BL7805"/>
      <c r="BM7805"/>
      <c r="BN7805"/>
      <c r="BO7805"/>
      <c r="BP7805"/>
      <c r="BQ7805"/>
      <c r="BR7805"/>
      <c r="BS7805"/>
      <c r="BT7805"/>
      <c r="BU7805"/>
      <c r="BV7805"/>
      <c r="BW7805"/>
      <c r="BX7805"/>
      <c r="BY7805"/>
      <c r="BZ7805"/>
      <c r="CA7805"/>
      <c r="CB7805"/>
      <c r="CC7805"/>
      <c r="CD7805"/>
      <c r="CE7805"/>
      <c r="CF7805"/>
      <c r="CG7805"/>
      <c r="CH7805"/>
      <c r="CI7805"/>
      <c r="CJ7805"/>
      <c r="CK7805"/>
      <c r="CL7805"/>
      <c r="CM7805"/>
      <c r="CN7805"/>
      <c r="CO7805"/>
      <c r="CP7805"/>
      <c r="CQ7805"/>
      <c r="CR7805"/>
      <c r="CS7805"/>
      <c r="CT7805"/>
      <c r="CU7805"/>
      <c r="CV7805"/>
    </row>
    <row r="7806" spans="10:100" x14ac:dyDescent="0.25">
      <c r="J7806"/>
      <c r="K7806"/>
      <c r="L7806"/>
      <c r="M7806"/>
      <c r="N7806"/>
      <c r="O7806"/>
      <c r="P7806"/>
      <c r="Q7806"/>
      <c r="R7806"/>
      <c r="S7806"/>
      <c r="T7806"/>
      <c r="U7806"/>
      <c r="V7806"/>
      <c r="W7806"/>
      <c r="X7806"/>
      <c r="Y7806"/>
      <c r="Z7806"/>
      <c r="AA7806"/>
      <c r="AB7806"/>
      <c r="AC7806"/>
      <c r="AD7806"/>
      <c r="AE7806"/>
      <c r="AF7806"/>
      <c r="AG7806"/>
      <c r="AH7806"/>
      <c r="AI7806"/>
      <c r="AJ7806"/>
      <c r="AK7806"/>
      <c r="AL7806"/>
      <c r="AM7806"/>
      <c r="AN7806"/>
      <c r="AO7806"/>
      <c r="AP7806"/>
      <c r="AQ7806"/>
      <c r="AR7806"/>
      <c r="AS7806"/>
      <c r="AT7806"/>
      <c r="AU7806"/>
      <c r="AV7806"/>
      <c r="AW7806"/>
      <c r="AX7806"/>
      <c r="AY7806"/>
      <c r="AZ7806"/>
      <c r="BA7806"/>
      <c r="BB7806"/>
      <c r="BC7806"/>
      <c r="BD7806"/>
      <c r="BE7806"/>
      <c r="BF7806"/>
      <c r="BG7806"/>
      <c r="BH7806"/>
      <c r="BI7806"/>
      <c r="BJ7806"/>
      <c r="BK7806"/>
      <c r="BL7806"/>
      <c r="BM7806"/>
      <c r="BN7806"/>
      <c r="BO7806"/>
      <c r="BP7806"/>
      <c r="BQ7806"/>
      <c r="BR7806"/>
      <c r="BS7806"/>
      <c r="BT7806"/>
      <c r="BU7806"/>
      <c r="BV7806"/>
      <c r="BW7806"/>
      <c r="BX7806"/>
      <c r="BY7806"/>
      <c r="BZ7806"/>
      <c r="CA7806"/>
      <c r="CB7806"/>
      <c r="CC7806"/>
      <c r="CD7806"/>
      <c r="CE7806"/>
      <c r="CF7806"/>
      <c r="CG7806"/>
      <c r="CH7806"/>
      <c r="CI7806"/>
      <c r="CJ7806"/>
      <c r="CK7806"/>
      <c r="CL7806"/>
      <c r="CM7806"/>
      <c r="CN7806"/>
      <c r="CO7806"/>
      <c r="CP7806"/>
      <c r="CQ7806"/>
      <c r="CR7806"/>
      <c r="CS7806"/>
      <c r="CT7806"/>
      <c r="CU7806"/>
      <c r="CV7806"/>
    </row>
    <row r="7807" spans="10:100" x14ac:dyDescent="0.25">
      <c r="J7807"/>
      <c r="K7807"/>
      <c r="L7807"/>
      <c r="M7807"/>
      <c r="N7807"/>
      <c r="O7807"/>
      <c r="P7807"/>
      <c r="Q7807"/>
      <c r="R7807"/>
      <c r="S7807"/>
      <c r="T7807"/>
      <c r="U7807"/>
      <c r="V7807"/>
      <c r="W7807"/>
      <c r="X7807"/>
      <c r="Y7807"/>
      <c r="Z7807"/>
      <c r="AA7807"/>
      <c r="AB7807"/>
      <c r="AC7807"/>
      <c r="AD7807"/>
      <c r="AE7807"/>
      <c r="AF7807"/>
      <c r="AG7807"/>
      <c r="AH7807"/>
      <c r="AI7807"/>
      <c r="AJ7807"/>
      <c r="AK7807"/>
      <c r="AL7807"/>
      <c r="AM7807"/>
      <c r="AN7807"/>
      <c r="AO7807"/>
      <c r="AP7807"/>
      <c r="AQ7807"/>
      <c r="AR7807"/>
      <c r="AS7807"/>
      <c r="AT7807"/>
      <c r="AU7807"/>
      <c r="AV7807"/>
      <c r="AW7807"/>
      <c r="AX7807"/>
      <c r="AY7807"/>
      <c r="AZ7807"/>
      <c r="BA7807"/>
      <c r="BB7807"/>
      <c r="BC7807"/>
      <c r="BD7807"/>
      <c r="BE7807"/>
      <c r="BF7807"/>
      <c r="BG7807"/>
      <c r="BH7807"/>
      <c r="BI7807"/>
      <c r="BJ7807"/>
      <c r="BK7807"/>
      <c r="BL7807"/>
      <c r="BM7807"/>
      <c r="BN7807"/>
      <c r="BO7807"/>
      <c r="BP7807"/>
      <c r="BQ7807"/>
      <c r="BR7807"/>
      <c r="BS7807"/>
      <c r="BT7807"/>
      <c r="BU7807"/>
      <c r="BV7807"/>
      <c r="BW7807"/>
      <c r="BX7807"/>
      <c r="BY7807"/>
      <c r="BZ7807"/>
      <c r="CA7807"/>
      <c r="CB7807"/>
      <c r="CC7807"/>
      <c r="CD7807"/>
      <c r="CE7807"/>
      <c r="CF7807"/>
      <c r="CG7807"/>
      <c r="CH7807"/>
      <c r="CI7807"/>
      <c r="CJ7807"/>
      <c r="CK7807"/>
      <c r="CL7807"/>
      <c r="CM7807"/>
      <c r="CN7807"/>
      <c r="CO7807"/>
      <c r="CP7807"/>
      <c r="CQ7807"/>
      <c r="CR7807"/>
      <c r="CS7807"/>
      <c r="CT7807"/>
      <c r="CU7807"/>
      <c r="CV7807"/>
    </row>
    <row r="7808" spans="10:100" x14ac:dyDescent="0.25">
      <c r="J7808"/>
      <c r="K7808"/>
      <c r="L7808"/>
      <c r="M7808"/>
      <c r="N7808"/>
      <c r="O7808"/>
      <c r="P7808"/>
      <c r="Q7808"/>
      <c r="R7808"/>
      <c r="S7808"/>
      <c r="T7808"/>
      <c r="U7808"/>
      <c r="V7808"/>
      <c r="W7808"/>
      <c r="X7808"/>
      <c r="Y7808"/>
      <c r="Z7808"/>
      <c r="AA7808"/>
      <c r="AB7808"/>
      <c r="AC7808"/>
      <c r="AD7808"/>
      <c r="AE7808"/>
      <c r="AF7808"/>
      <c r="AG7808"/>
      <c r="AH7808"/>
      <c r="AI7808"/>
      <c r="AJ7808"/>
      <c r="AK7808"/>
      <c r="AL7808"/>
      <c r="AM7808"/>
      <c r="AN7808"/>
      <c r="AO7808"/>
      <c r="AP7808"/>
      <c r="AQ7808"/>
      <c r="AR7808"/>
      <c r="AS7808"/>
      <c r="AT7808"/>
      <c r="AU7808"/>
      <c r="AV7808"/>
      <c r="AW7808"/>
      <c r="AX7808"/>
      <c r="AY7808"/>
      <c r="AZ7808"/>
      <c r="BA7808"/>
      <c r="BB7808"/>
      <c r="BC7808"/>
      <c r="BD7808"/>
      <c r="BE7808"/>
      <c r="BF7808"/>
      <c r="BG7808"/>
      <c r="BH7808"/>
      <c r="BI7808"/>
      <c r="BJ7808"/>
      <c r="BK7808"/>
      <c r="BL7808"/>
      <c r="BM7808"/>
      <c r="BN7808"/>
      <c r="BO7808"/>
      <c r="BP7808"/>
      <c r="BQ7808"/>
      <c r="BR7808"/>
      <c r="BS7808"/>
      <c r="BT7808"/>
      <c r="BU7808"/>
      <c r="BV7808"/>
      <c r="BW7808"/>
      <c r="BX7808"/>
      <c r="BY7808"/>
      <c r="BZ7808"/>
      <c r="CA7808"/>
      <c r="CB7808"/>
      <c r="CC7808"/>
      <c r="CD7808"/>
      <c r="CE7808"/>
      <c r="CF7808"/>
      <c r="CG7808"/>
      <c r="CH7808"/>
      <c r="CI7808"/>
      <c r="CJ7808"/>
      <c r="CK7808"/>
      <c r="CL7808"/>
      <c r="CM7808"/>
      <c r="CN7808"/>
      <c r="CO7808"/>
      <c r="CP7808"/>
      <c r="CQ7808"/>
      <c r="CR7808"/>
      <c r="CS7808"/>
      <c r="CT7808"/>
      <c r="CU7808"/>
      <c r="CV7808"/>
    </row>
    <row r="7809" spans="10:100" x14ac:dyDescent="0.25">
      <c r="J7809"/>
      <c r="K7809"/>
      <c r="L7809"/>
      <c r="M7809"/>
      <c r="N7809"/>
      <c r="O7809"/>
      <c r="P7809"/>
      <c r="Q7809"/>
      <c r="R7809"/>
      <c r="S7809"/>
      <c r="T7809"/>
      <c r="U7809"/>
      <c r="V7809"/>
      <c r="W7809"/>
      <c r="X7809"/>
      <c r="Y7809"/>
      <c r="Z7809"/>
      <c r="AA7809"/>
      <c r="AB7809"/>
      <c r="AC7809"/>
      <c r="AD7809"/>
      <c r="AE7809"/>
      <c r="AF7809"/>
      <c r="AG7809"/>
      <c r="AH7809"/>
      <c r="AI7809"/>
      <c r="AJ7809"/>
      <c r="AK7809"/>
      <c r="AL7809"/>
      <c r="AM7809"/>
      <c r="AN7809"/>
      <c r="AO7809"/>
      <c r="AP7809"/>
      <c r="AQ7809"/>
      <c r="AR7809"/>
      <c r="AS7809"/>
      <c r="AT7809"/>
      <c r="AU7809"/>
      <c r="AV7809"/>
      <c r="AW7809"/>
      <c r="AX7809"/>
      <c r="AY7809"/>
      <c r="AZ7809"/>
      <c r="BA7809"/>
      <c r="BB7809"/>
      <c r="BC7809"/>
      <c r="BD7809"/>
      <c r="BE7809"/>
      <c r="BF7809"/>
      <c r="BG7809"/>
      <c r="BH7809"/>
      <c r="BI7809"/>
      <c r="BJ7809"/>
      <c r="BK7809"/>
      <c r="BL7809"/>
      <c r="BM7809"/>
      <c r="BN7809"/>
      <c r="BO7809"/>
      <c r="BP7809"/>
      <c r="BQ7809"/>
      <c r="BR7809"/>
      <c r="BS7809"/>
      <c r="BT7809"/>
      <c r="BU7809"/>
      <c r="BV7809"/>
      <c r="BW7809"/>
      <c r="BX7809"/>
      <c r="BY7809"/>
      <c r="BZ7809"/>
      <c r="CA7809"/>
      <c r="CB7809"/>
      <c r="CC7809"/>
      <c r="CD7809"/>
      <c r="CE7809"/>
      <c r="CF7809"/>
      <c r="CG7809"/>
      <c r="CH7809"/>
      <c r="CI7809"/>
      <c r="CJ7809"/>
      <c r="CK7809"/>
      <c r="CL7809"/>
      <c r="CM7809"/>
      <c r="CN7809"/>
      <c r="CO7809"/>
      <c r="CP7809"/>
      <c r="CQ7809"/>
      <c r="CR7809"/>
      <c r="CS7809"/>
      <c r="CT7809"/>
      <c r="CU7809"/>
      <c r="CV7809"/>
    </row>
    <row r="7810" spans="10:100" x14ac:dyDescent="0.25">
      <c r="J7810"/>
      <c r="K7810"/>
      <c r="L7810"/>
      <c r="M7810"/>
      <c r="N7810"/>
      <c r="O7810"/>
      <c r="P7810"/>
      <c r="Q7810"/>
      <c r="R7810"/>
      <c r="S7810"/>
      <c r="T7810"/>
      <c r="U7810"/>
      <c r="V7810"/>
      <c r="W7810"/>
      <c r="X7810"/>
      <c r="Y7810"/>
      <c r="Z7810"/>
      <c r="AA7810"/>
      <c r="AB7810"/>
      <c r="AC7810"/>
      <c r="AD7810"/>
      <c r="AE7810"/>
      <c r="AF7810"/>
      <c r="AG7810"/>
      <c r="AH7810"/>
      <c r="AI7810"/>
      <c r="AJ7810"/>
      <c r="AK7810"/>
      <c r="AL7810"/>
      <c r="AM7810"/>
      <c r="AN7810"/>
      <c r="AO7810"/>
      <c r="AP7810"/>
      <c r="AQ7810"/>
      <c r="AR7810"/>
      <c r="AS7810"/>
      <c r="AT7810"/>
      <c r="AU7810"/>
      <c r="AV7810"/>
      <c r="AW7810"/>
      <c r="AX7810"/>
      <c r="AY7810"/>
      <c r="AZ7810"/>
      <c r="BA7810"/>
      <c r="BB7810"/>
      <c r="BC7810"/>
      <c r="BD7810"/>
      <c r="BE7810"/>
      <c r="BF7810"/>
      <c r="BG7810"/>
      <c r="BH7810"/>
      <c r="BI7810"/>
      <c r="BJ7810"/>
      <c r="BK7810"/>
      <c r="BL7810"/>
      <c r="BM7810"/>
      <c r="BN7810"/>
      <c r="BO7810"/>
      <c r="BP7810"/>
      <c r="BQ7810"/>
      <c r="BR7810"/>
      <c r="BS7810"/>
      <c r="BT7810"/>
      <c r="BU7810"/>
      <c r="BV7810"/>
      <c r="BW7810"/>
      <c r="BX7810"/>
      <c r="BY7810"/>
      <c r="BZ7810"/>
      <c r="CA7810"/>
      <c r="CB7810"/>
      <c r="CC7810"/>
      <c r="CD7810"/>
      <c r="CE7810"/>
      <c r="CF7810"/>
      <c r="CG7810"/>
      <c r="CH7810"/>
      <c r="CI7810"/>
      <c r="CJ7810"/>
      <c r="CK7810"/>
      <c r="CL7810"/>
      <c r="CM7810"/>
      <c r="CN7810"/>
      <c r="CO7810"/>
      <c r="CP7810"/>
      <c r="CQ7810"/>
      <c r="CR7810"/>
      <c r="CS7810"/>
      <c r="CT7810"/>
      <c r="CU7810"/>
      <c r="CV7810"/>
    </row>
    <row r="7811" spans="10:100" x14ac:dyDescent="0.25">
      <c r="J7811"/>
      <c r="K7811"/>
      <c r="L7811"/>
      <c r="M7811"/>
      <c r="N7811"/>
      <c r="O7811"/>
      <c r="P7811"/>
      <c r="Q7811"/>
      <c r="R7811"/>
      <c r="S7811"/>
      <c r="T7811"/>
      <c r="U7811"/>
      <c r="V7811"/>
      <c r="W7811"/>
      <c r="X7811"/>
      <c r="Y7811"/>
      <c r="Z7811"/>
      <c r="AA7811"/>
      <c r="AB7811"/>
      <c r="AC7811"/>
      <c r="AD7811"/>
      <c r="AE7811"/>
      <c r="AF7811"/>
      <c r="AG7811"/>
      <c r="AH7811"/>
      <c r="AI7811"/>
      <c r="AJ7811"/>
      <c r="AK7811"/>
      <c r="AL7811"/>
      <c r="AM7811"/>
      <c r="AN7811"/>
      <c r="AO7811"/>
      <c r="AP7811"/>
      <c r="AQ7811"/>
      <c r="AR7811"/>
      <c r="AS7811"/>
      <c r="AT7811"/>
      <c r="AU7811"/>
      <c r="AV7811"/>
      <c r="AW7811"/>
      <c r="AX7811"/>
      <c r="AY7811"/>
      <c r="AZ7811"/>
      <c r="BA7811"/>
      <c r="BB7811"/>
      <c r="BC7811"/>
      <c r="BD7811"/>
      <c r="BE7811"/>
      <c r="BF7811"/>
      <c r="BG7811"/>
      <c r="BH7811"/>
      <c r="BI7811"/>
      <c r="BJ7811"/>
      <c r="BK7811"/>
      <c r="BL7811"/>
      <c r="BM7811"/>
      <c r="BN7811"/>
      <c r="BO7811"/>
      <c r="BP7811"/>
      <c r="BQ7811"/>
      <c r="BR7811"/>
      <c r="BS7811"/>
      <c r="BT7811"/>
      <c r="BU7811"/>
      <c r="BV7811"/>
      <c r="BW7811"/>
      <c r="BX7811"/>
      <c r="BY7811"/>
      <c r="BZ7811"/>
      <c r="CA7811"/>
      <c r="CB7811"/>
      <c r="CC7811"/>
      <c r="CD7811"/>
      <c r="CE7811"/>
      <c r="CF7811"/>
      <c r="CG7811"/>
      <c r="CH7811"/>
      <c r="CI7811"/>
      <c r="CJ7811"/>
      <c r="CK7811"/>
      <c r="CL7811"/>
      <c r="CM7811"/>
      <c r="CN7811"/>
      <c r="CO7811"/>
      <c r="CP7811"/>
      <c r="CQ7811"/>
      <c r="CR7811"/>
      <c r="CS7811"/>
      <c r="CT7811"/>
      <c r="CU7811"/>
      <c r="CV7811"/>
    </row>
    <row r="7812" spans="10:100" x14ac:dyDescent="0.25">
      <c r="J7812"/>
      <c r="K7812"/>
      <c r="L7812"/>
      <c r="M7812"/>
      <c r="N7812"/>
      <c r="O7812"/>
      <c r="P7812"/>
      <c r="Q7812"/>
      <c r="R7812"/>
      <c r="S7812"/>
      <c r="T7812"/>
      <c r="U7812"/>
      <c r="V7812"/>
      <c r="W7812"/>
      <c r="X7812"/>
      <c r="Y7812"/>
      <c r="Z7812"/>
      <c r="AA7812"/>
      <c r="AB7812"/>
      <c r="AC7812"/>
      <c r="AD7812"/>
      <c r="AE7812"/>
      <c r="AF7812"/>
      <c r="AG7812"/>
      <c r="AH7812"/>
      <c r="AI7812"/>
      <c r="AJ7812"/>
      <c r="AK7812"/>
      <c r="AL7812"/>
      <c r="AM7812"/>
      <c r="AN7812"/>
      <c r="AO7812"/>
      <c r="AP7812"/>
      <c r="AQ7812"/>
      <c r="AR7812"/>
      <c r="AS7812"/>
      <c r="AT7812"/>
      <c r="AU7812"/>
      <c r="AV7812"/>
      <c r="AW7812"/>
      <c r="AX7812"/>
      <c r="AY7812"/>
      <c r="AZ7812"/>
      <c r="BA7812"/>
      <c r="BB7812"/>
      <c r="BC7812"/>
      <c r="BD7812"/>
      <c r="BE7812"/>
      <c r="BF7812"/>
      <c r="BG7812"/>
      <c r="BH7812"/>
      <c r="BI7812"/>
      <c r="BJ7812"/>
      <c r="BK7812"/>
      <c r="BL7812"/>
      <c r="BM7812"/>
      <c r="BN7812"/>
      <c r="BO7812"/>
      <c r="BP7812"/>
      <c r="BQ7812"/>
      <c r="BR7812"/>
      <c r="BS7812"/>
      <c r="BT7812"/>
      <c r="BU7812"/>
      <c r="BV7812"/>
      <c r="BW7812"/>
      <c r="BX7812"/>
      <c r="BY7812"/>
      <c r="BZ7812"/>
      <c r="CA7812"/>
      <c r="CB7812"/>
      <c r="CC7812"/>
      <c r="CD7812"/>
      <c r="CE7812"/>
      <c r="CF7812"/>
      <c r="CG7812"/>
      <c r="CH7812"/>
      <c r="CI7812"/>
      <c r="CJ7812"/>
      <c r="CK7812"/>
      <c r="CL7812"/>
      <c r="CM7812"/>
      <c r="CN7812"/>
      <c r="CO7812"/>
      <c r="CP7812"/>
      <c r="CQ7812"/>
      <c r="CR7812"/>
      <c r="CS7812"/>
      <c r="CT7812"/>
      <c r="CU7812"/>
      <c r="CV7812"/>
    </row>
    <row r="7813" spans="10:100" x14ac:dyDescent="0.25">
      <c r="J7813"/>
      <c r="K7813"/>
      <c r="L7813"/>
      <c r="M7813"/>
      <c r="N7813"/>
      <c r="O7813"/>
      <c r="P7813"/>
      <c r="Q7813"/>
      <c r="R7813"/>
      <c r="S7813"/>
      <c r="T7813"/>
      <c r="U7813"/>
      <c r="V7813"/>
      <c r="W7813"/>
      <c r="X7813"/>
      <c r="Y7813"/>
      <c r="Z7813"/>
      <c r="AA7813"/>
      <c r="AB7813"/>
      <c r="AC7813"/>
      <c r="AD7813"/>
      <c r="AE7813"/>
      <c r="AF7813"/>
      <c r="AG7813"/>
      <c r="AH7813"/>
      <c r="AI7813"/>
      <c r="AJ7813"/>
      <c r="AK7813"/>
      <c r="AL7813"/>
      <c r="AM7813"/>
      <c r="AN7813"/>
      <c r="AO7813"/>
      <c r="AP7813"/>
      <c r="AQ7813"/>
      <c r="AR7813"/>
      <c r="AS7813"/>
      <c r="AT7813"/>
      <c r="AU7813"/>
      <c r="AV7813"/>
      <c r="AW7813"/>
      <c r="AX7813"/>
      <c r="AY7813"/>
      <c r="AZ7813"/>
      <c r="BA7813"/>
      <c r="BB7813"/>
      <c r="BC7813"/>
      <c r="BD7813"/>
      <c r="BE7813"/>
      <c r="BF7813"/>
      <c r="BG7813"/>
      <c r="BH7813"/>
      <c r="BI7813"/>
      <c r="BJ7813"/>
      <c r="BK7813"/>
      <c r="BL7813"/>
      <c r="BM7813"/>
      <c r="BN7813"/>
      <c r="BO7813"/>
      <c r="BP7813"/>
      <c r="BQ7813"/>
      <c r="BR7813"/>
      <c r="BS7813"/>
      <c r="BT7813"/>
      <c r="BU7813"/>
      <c r="BV7813"/>
      <c r="BW7813"/>
      <c r="BX7813"/>
      <c r="BY7813"/>
      <c r="BZ7813"/>
      <c r="CA7813"/>
      <c r="CB7813"/>
      <c r="CC7813"/>
      <c r="CD7813"/>
      <c r="CE7813"/>
      <c r="CF7813"/>
      <c r="CG7813"/>
      <c r="CH7813"/>
      <c r="CI7813"/>
      <c r="CJ7813"/>
      <c r="CK7813"/>
      <c r="CL7813"/>
      <c r="CM7813"/>
      <c r="CN7813"/>
      <c r="CO7813"/>
      <c r="CP7813"/>
      <c r="CQ7813"/>
      <c r="CR7813"/>
      <c r="CS7813"/>
      <c r="CT7813"/>
      <c r="CU7813"/>
      <c r="CV7813"/>
    </row>
    <row r="7814" spans="10:100" x14ac:dyDescent="0.25">
      <c r="J7814"/>
      <c r="K7814"/>
      <c r="L7814"/>
      <c r="M7814"/>
      <c r="N7814"/>
      <c r="O7814"/>
      <c r="P7814"/>
      <c r="Q7814"/>
      <c r="R7814"/>
      <c r="S7814"/>
      <c r="T7814"/>
      <c r="U7814"/>
      <c r="V7814"/>
      <c r="W7814"/>
      <c r="X7814"/>
      <c r="Y7814"/>
      <c r="Z7814"/>
      <c r="AA7814"/>
      <c r="AB7814"/>
      <c r="AC7814"/>
      <c r="AD7814"/>
      <c r="AE7814"/>
      <c r="AF7814"/>
      <c r="AG7814"/>
      <c r="AH7814"/>
      <c r="AI7814"/>
      <c r="AJ7814"/>
      <c r="AK7814"/>
      <c r="AL7814"/>
      <c r="AM7814"/>
      <c r="AN7814"/>
      <c r="AO7814"/>
      <c r="AP7814"/>
      <c r="AQ7814"/>
      <c r="AR7814"/>
      <c r="AS7814"/>
      <c r="AT7814"/>
      <c r="AU7814"/>
      <c r="AV7814"/>
      <c r="AW7814"/>
      <c r="AX7814"/>
      <c r="AY7814"/>
      <c r="AZ7814"/>
      <c r="BA7814"/>
      <c r="BB7814"/>
      <c r="BC7814"/>
      <c r="BD7814"/>
      <c r="BE7814"/>
      <c r="BF7814"/>
      <c r="BG7814"/>
      <c r="BH7814"/>
      <c r="BI7814"/>
      <c r="BJ7814"/>
      <c r="BK7814"/>
      <c r="BL7814"/>
      <c r="BM7814"/>
      <c r="BN7814"/>
      <c r="BO7814"/>
      <c r="BP7814"/>
      <c r="BQ7814"/>
      <c r="BR7814"/>
      <c r="BS7814"/>
      <c r="BT7814"/>
      <c r="BU7814"/>
      <c r="BV7814"/>
      <c r="BW7814"/>
      <c r="BX7814"/>
      <c r="BY7814"/>
      <c r="BZ7814"/>
      <c r="CA7814"/>
      <c r="CB7814"/>
      <c r="CC7814"/>
      <c r="CD7814"/>
      <c r="CE7814"/>
      <c r="CF7814"/>
      <c r="CG7814"/>
      <c r="CH7814"/>
      <c r="CI7814"/>
      <c r="CJ7814"/>
      <c r="CK7814"/>
      <c r="CL7814"/>
      <c r="CM7814"/>
      <c r="CN7814"/>
      <c r="CO7814"/>
      <c r="CP7814"/>
      <c r="CQ7814"/>
      <c r="CR7814"/>
      <c r="CS7814"/>
      <c r="CT7814"/>
      <c r="CU7814"/>
      <c r="CV7814"/>
    </row>
    <row r="7815" spans="10:100" x14ac:dyDescent="0.25">
      <c r="J7815"/>
      <c r="K7815"/>
      <c r="L7815"/>
      <c r="M7815"/>
      <c r="N7815"/>
      <c r="O7815"/>
      <c r="P7815"/>
      <c r="Q7815"/>
      <c r="R7815"/>
      <c r="S7815"/>
      <c r="T7815"/>
      <c r="U7815"/>
      <c r="V7815"/>
      <c r="W7815"/>
      <c r="X7815"/>
      <c r="Y7815"/>
      <c r="Z7815"/>
      <c r="AA7815"/>
      <c r="AB7815"/>
      <c r="AC7815"/>
      <c r="AD7815"/>
      <c r="AE7815"/>
      <c r="AF7815"/>
      <c r="AG7815"/>
      <c r="AH7815"/>
      <c r="AI7815"/>
      <c r="AJ7815"/>
      <c r="AK7815"/>
      <c r="AL7815"/>
      <c r="AM7815"/>
      <c r="AN7815"/>
      <c r="AO7815"/>
      <c r="AP7815"/>
      <c r="AQ7815"/>
      <c r="AR7815"/>
      <c r="AS7815"/>
      <c r="AT7815"/>
      <c r="AU7815"/>
      <c r="AV7815"/>
      <c r="AW7815"/>
      <c r="AX7815"/>
      <c r="AY7815"/>
      <c r="AZ7815"/>
      <c r="BA7815"/>
      <c r="BB7815"/>
      <c r="BC7815"/>
      <c r="BD7815"/>
      <c r="BE7815"/>
      <c r="BF7815"/>
      <c r="BG7815"/>
      <c r="BH7815"/>
      <c r="BI7815"/>
      <c r="BJ7815"/>
      <c r="BK7815"/>
      <c r="BL7815"/>
      <c r="BM7815"/>
      <c r="BN7815"/>
      <c r="BO7815"/>
      <c r="BP7815"/>
      <c r="BQ7815"/>
      <c r="BR7815"/>
      <c r="BS7815"/>
      <c r="BT7815"/>
      <c r="BU7815"/>
      <c r="BV7815"/>
      <c r="BW7815"/>
      <c r="BX7815"/>
      <c r="BY7815"/>
      <c r="BZ7815"/>
      <c r="CA7815"/>
      <c r="CB7815"/>
      <c r="CC7815"/>
      <c r="CD7815"/>
      <c r="CE7815"/>
      <c r="CF7815"/>
      <c r="CG7815"/>
      <c r="CH7815"/>
      <c r="CI7815"/>
      <c r="CJ7815"/>
      <c r="CK7815"/>
      <c r="CL7815"/>
      <c r="CM7815"/>
      <c r="CN7815"/>
      <c r="CO7815"/>
      <c r="CP7815"/>
      <c r="CQ7815"/>
      <c r="CR7815"/>
      <c r="CS7815"/>
      <c r="CT7815"/>
      <c r="CU7815"/>
      <c r="CV7815"/>
    </row>
    <row r="7816" spans="10:100" x14ac:dyDescent="0.25">
      <c r="J7816"/>
      <c r="K7816"/>
      <c r="L7816"/>
      <c r="M7816"/>
      <c r="N7816"/>
      <c r="O7816"/>
      <c r="P7816"/>
      <c r="Q7816"/>
      <c r="R7816"/>
      <c r="S7816"/>
      <c r="T7816"/>
      <c r="U7816"/>
      <c r="V7816"/>
      <c r="W7816"/>
      <c r="X7816"/>
      <c r="Y7816"/>
      <c r="Z7816"/>
      <c r="AA7816"/>
      <c r="AB7816"/>
      <c r="AC7816"/>
      <c r="AD7816"/>
      <c r="AE7816"/>
      <c r="AF7816"/>
      <c r="AG7816"/>
      <c r="AH7816"/>
      <c r="AI7816"/>
      <c r="AJ7816"/>
      <c r="AK7816"/>
      <c r="AL7816"/>
      <c r="AM7816"/>
      <c r="AN7816"/>
      <c r="AO7816"/>
      <c r="AP7816"/>
      <c r="AQ7816"/>
      <c r="AR7816"/>
      <c r="AS7816"/>
      <c r="AT7816"/>
      <c r="AU7816"/>
      <c r="AV7816"/>
      <c r="AW7816"/>
      <c r="AX7816"/>
      <c r="AY7816"/>
      <c r="AZ7816"/>
      <c r="BA7816"/>
      <c r="BB7816"/>
      <c r="BC7816"/>
      <c r="BD7816"/>
      <c r="BE7816"/>
      <c r="BF7816"/>
      <c r="BG7816"/>
      <c r="BH7816"/>
      <c r="BI7816"/>
      <c r="BJ7816"/>
      <c r="BK7816"/>
      <c r="BL7816"/>
      <c r="BM7816"/>
      <c r="BN7816"/>
      <c r="BO7816"/>
      <c r="BP7816"/>
      <c r="BQ7816"/>
      <c r="BR7816"/>
      <c r="BS7816"/>
      <c r="BT7816"/>
      <c r="BU7816"/>
      <c r="BV7816"/>
      <c r="BW7816"/>
      <c r="BX7816"/>
      <c r="BY7816"/>
      <c r="BZ7816"/>
      <c r="CA7816"/>
      <c r="CB7816"/>
      <c r="CC7816"/>
      <c r="CD7816"/>
      <c r="CE7816"/>
      <c r="CF7816"/>
      <c r="CG7816"/>
      <c r="CH7816"/>
      <c r="CI7816"/>
      <c r="CJ7816"/>
      <c r="CK7816"/>
      <c r="CL7816"/>
      <c r="CM7816"/>
      <c r="CN7816"/>
      <c r="CO7816"/>
      <c r="CP7816"/>
      <c r="CQ7816"/>
      <c r="CR7816"/>
      <c r="CS7816"/>
      <c r="CT7816"/>
      <c r="CU7816"/>
      <c r="CV7816"/>
    </row>
    <row r="7817" spans="10:100" x14ac:dyDescent="0.25">
      <c r="J7817"/>
      <c r="K7817"/>
      <c r="L7817"/>
      <c r="M7817"/>
      <c r="N7817"/>
      <c r="O7817"/>
      <c r="P7817"/>
      <c r="Q7817"/>
      <c r="R7817"/>
      <c r="S7817"/>
      <c r="T7817"/>
      <c r="U7817"/>
      <c r="V7817"/>
      <c r="W7817"/>
      <c r="X7817"/>
      <c r="Y7817"/>
      <c r="Z7817"/>
      <c r="AA7817"/>
      <c r="AB7817"/>
      <c r="AC7817"/>
      <c r="AD7817"/>
      <c r="AE7817"/>
      <c r="AF7817"/>
      <c r="AG7817"/>
      <c r="AH7817"/>
      <c r="AI7817"/>
      <c r="AJ7817"/>
      <c r="AK7817"/>
      <c r="AL7817"/>
      <c r="AM7817"/>
      <c r="AN7817"/>
      <c r="AO7817"/>
      <c r="AP7817"/>
      <c r="AQ7817"/>
      <c r="AR7817"/>
      <c r="AS7817"/>
      <c r="AT7817"/>
      <c r="AU7817"/>
      <c r="AV7817"/>
      <c r="AW7817"/>
      <c r="AX7817"/>
      <c r="AY7817"/>
      <c r="AZ7817"/>
      <c r="BA7817"/>
      <c r="BB7817"/>
      <c r="BC7817"/>
      <c r="BD7817"/>
      <c r="BE7817"/>
      <c r="BF7817"/>
      <c r="BG7817"/>
      <c r="BH7817"/>
      <c r="BI7817"/>
      <c r="BJ7817"/>
      <c r="BK7817"/>
      <c r="BL7817"/>
      <c r="BM7817"/>
      <c r="BN7817"/>
      <c r="BO7817"/>
      <c r="BP7817"/>
      <c r="BQ7817"/>
      <c r="BR7817"/>
      <c r="BS7817"/>
      <c r="BT7817"/>
      <c r="BU7817"/>
      <c r="BV7817"/>
      <c r="BW7817"/>
      <c r="BX7817"/>
      <c r="BY7817"/>
      <c r="BZ7817"/>
      <c r="CA7817"/>
      <c r="CB7817"/>
      <c r="CC7817"/>
      <c r="CD7817"/>
      <c r="CE7817"/>
      <c r="CF7817"/>
      <c r="CG7817"/>
      <c r="CH7817"/>
      <c r="CI7817"/>
      <c r="CJ7817"/>
      <c r="CK7817"/>
      <c r="CL7817"/>
      <c r="CM7817"/>
      <c r="CN7817"/>
      <c r="CO7817"/>
      <c r="CP7817"/>
      <c r="CQ7817"/>
      <c r="CR7817"/>
      <c r="CS7817"/>
      <c r="CT7817"/>
      <c r="CU7817"/>
      <c r="CV7817"/>
    </row>
    <row r="7818" spans="10:100" x14ac:dyDescent="0.25">
      <c r="J7818"/>
      <c r="K7818"/>
      <c r="L7818"/>
      <c r="M7818"/>
      <c r="N7818"/>
      <c r="O7818"/>
      <c r="P7818"/>
      <c r="Q7818"/>
      <c r="R7818"/>
      <c r="S7818"/>
      <c r="T7818"/>
      <c r="U7818"/>
      <c r="V7818"/>
      <c r="W7818"/>
      <c r="X7818"/>
      <c r="Y7818"/>
      <c r="Z7818"/>
      <c r="AA7818"/>
      <c r="AB7818"/>
      <c r="AC7818"/>
      <c r="AD7818"/>
      <c r="AE7818"/>
      <c r="AF7818"/>
      <c r="AG7818"/>
      <c r="AH7818"/>
      <c r="AI7818"/>
      <c r="AJ7818"/>
      <c r="AK7818"/>
      <c r="AL7818"/>
      <c r="AM7818"/>
      <c r="AN7818"/>
      <c r="AO7818"/>
      <c r="AP7818"/>
      <c r="AQ7818"/>
      <c r="AR7818"/>
      <c r="AS7818"/>
      <c r="AT7818"/>
      <c r="AU7818"/>
      <c r="AV7818"/>
      <c r="AW7818"/>
      <c r="AX7818"/>
      <c r="AY7818"/>
      <c r="AZ7818"/>
      <c r="BA7818"/>
      <c r="BB7818"/>
      <c r="BC7818"/>
      <c r="BD7818"/>
      <c r="BE7818"/>
      <c r="BF7818"/>
      <c r="BG7818"/>
      <c r="BH7818"/>
      <c r="BI7818"/>
      <c r="BJ7818"/>
      <c r="BK7818"/>
      <c r="BL7818"/>
      <c r="BM7818"/>
      <c r="BN7818"/>
      <c r="BO7818"/>
      <c r="BP7818"/>
      <c r="BQ7818"/>
      <c r="BR7818"/>
      <c r="BS7818"/>
      <c r="BT7818"/>
      <c r="BU7818"/>
      <c r="BV7818"/>
      <c r="BW7818"/>
      <c r="BX7818"/>
      <c r="BY7818"/>
      <c r="BZ7818"/>
      <c r="CA7818"/>
      <c r="CB7818"/>
      <c r="CC7818"/>
      <c r="CD7818"/>
      <c r="CE7818"/>
      <c r="CF7818"/>
      <c r="CG7818"/>
      <c r="CH7818"/>
      <c r="CI7818"/>
      <c r="CJ7818"/>
      <c r="CK7818"/>
      <c r="CL7818"/>
      <c r="CM7818"/>
      <c r="CN7818"/>
      <c r="CO7818"/>
      <c r="CP7818"/>
      <c r="CQ7818"/>
      <c r="CR7818"/>
      <c r="CS7818"/>
      <c r="CT7818"/>
      <c r="CU7818"/>
      <c r="CV7818"/>
    </row>
    <row r="7819" spans="10:100" x14ac:dyDescent="0.25">
      <c r="J7819"/>
      <c r="K7819"/>
      <c r="L7819"/>
      <c r="M7819"/>
      <c r="N7819"/>
      <c r="O7819"/>
      <c r="P7819"/>
      <c r="Q7819"/>
      <c r="R7819"/>
      <c r="S7819"/>
      <c r="T7819"/>
      <c r="U7819"/>
      <c r="V7819"/>
      <c r="W7819"/>
      <c r="X7819"/>
      <c r="Y7819"/>
      <c r="Z7819"/>
      <c r="AA7819"/>
      <c r="AB7819"/>
      <c r="AC7819"/>
      <c r="AD7819"/>
      <c r="AE7819"/>
      <c r="AF7819"/>
      <c r="AG7819"/>
      <c r="AH7819"/>
      <c r="AI7819"/>
      <c r="AJ7819"/>
      <c r="AK7819"/>
      <c r="AL7819"/>
      <c r="AM7819"/>
      <c r="AN7819"/>
      <c r="AO7819"/>
      <c r="AP7819"/>
      <c r="AQ7819"/>
      <c r="AR7819"/>
      <c r="AS7819"/>
      <c r="AT7819"/>
      <c r="AU7819"/>
      <c r="AV7819"/>
      <c r="AW7819"/>
      <c r="AX7819"/>
      <c r="AY7819"/>
      <c r="AZ7819"/>
      <c r="BA7819"/>
      <c r="BB7819"/>
      <c r="BC7819"/>
      <c r="BD7819"/>
      <c r="BE7819"/>
      <c r="BF7819"/>
      <c r="BG7819"/>
      <c r="BH7819"/>
      <c r="BI7819"/>
      <c r="BJ7819"/>
      <c r="BK7819"/>
      <c r="BL7819"/>
      <c r="BM7819"/>
      <c r="BN7819"/>
      <c r="BO7819"/>
      <c r="BP7819"/>
      <c r="BQ7819"/>
      <c r="BR7819"/>
      <c r="BS7819"/>
      <c r="BT7819"/>
      <c r="BU7819"/>
      <c r="BV7819"/>
      <c r="BW7819"/>
      <c r="BX7819"/>
      <c r="BY7819"/>
      <c r="BZ7819"/>
      <c r="CA7819"/>
      <c r="CB7819"/>
      <c r="CC7819"/>
      <c r="CD7819"/>
      <c r="CE7819"/>
      <c r="CF7819"/>
      <c r="CG7819"/>
      <c r="CH7819"/>
      <c r="CI7819"/>
      <c r="CJ7819"/>
      <c r="CK7819"/>
      <c r="CL7819"/>
      <c r="CM7819"/>
      <c r="CN7819"/>
      <c r="CO7819"/>
      <c r="CP7819"/>
      <c r="CQ7819"/>
      <c r="CR7819"/>
      <c r="CS7819"/>
      <c r="CT7819"/>
      <c r="CU7819"/>
      <c r="CV7819"/>
    </row>
    <row r="7820" spans="10:100" x14ac:dyDescent="0.25">
      <c r="J7820"/>
      <c r="K7820"/>
      <c r="L7820"/>
      <c r="M7820"/>
      <c r="N7820"/>
      <c r="O7820"/>
      <c r="P7820"/>
      <c r="Q7820"/>
      <c r="R7820"/>
      <c r="S7820"/>
      <c r="T7820"/>
      <c r="U7820"/>
      <c r="V7820"/>
      <c r="W7820"/>
      <c r="X7820"/>
      <c r="Y7820"/>
      <c r="Z7820"/>
      <c r="AA7820"/>
      <c r="AB7820"/>
      <c r="AC7820"/>
      <c r="AD7820"/>
      <c r="AE7820"/>
      <c r="AF7820"/>
      <c r="AG7820"/>
      <c r="AH7820"/>
      <c r="AI7820"/>
      <c r="AJ7820"/>
      <c r="AK7820"/>
      <c r="AL7820"/>
      <c r="AM7820"/>
      <c r="AN7820"/>
      <c r="AO7820"/>
      <c r="AP7820"/>
      <c r="AQ7820"/>
      <c r="AR7820"/>
      <c r="AS7820"/>
      <c r="AT7820"/>
      <c r="AU7820"/>
      <c r="AV7820"/>
      <c r="AW7820"/>
      <c r="AX7820"/>
      <c r="AY7820"/>
      <c r="AZ7820"/>
      <c r="BA7820"/>
      <c r="BB7820"/>
      <c r="BC7820"/>
      <c r="BD7820"/>
      <c r="BE7820"/>
      <c r="BF7820"/>
      <c r="BG7820"/>
      <c r="BH7820"/>
      <c r="BI7820"/>
      <c r="BJ7820"/>
      <c r="BK7820"/>
      <c r="BL7820"/>
      <c r="BM7820"/>
      <c r="BN7820"/>
      <c r="BO7820"/>
      <c r="BP7820"/>
      <c r="BQ7820"/>
      <c r="BR7820"/>
      <c r="BS7820"/>
      <c r="BT7820"/>
      <c r="BU7820"/>
      <c r="BV7820"/>
      <c r="BW7820"/>
      <c r="BX7820"/>
      <c r="BY7820"/>
      <c r="BZ7820"/>
      <c r="CA7820"/>
      <c r="CB7820"/>
      <c r="CC7820"/>
      <c r="CD7820"/>
      <c r="CE7820"/>
      <c r="CF7820"/>
      <c r="CG7820"/>
      <c r="CH7820"/>
      <c r="CI7820"/>
      <c r="CJ7820"/>
      <c r="CK7820"/>
      <c r="CL7820"/>
      <c r="CM7820"/>
      <c r="CN7820"/>
      <c r="CO7820"/>
      <c r="CP7820"/>
      <c r="CQ7820"/>
      <c r="CR7820"/>
      <c r="CS7820"/>
      <c r="CT7820"/>
      <c r="CU7820"/>
      <c r="CV7820"/>
    </row>
    <row r="7821" spans="10:100" x14ac:dyDescent="0.25">
      <c r="J7821"/>
      <c r="K7821"/>
      <c r="L7821"/>
      <c r="M7821"/>
      <c r="N7821"/>
      <c r="O7821"/>
      <c r="P7821"/>
      <c r="Q7821"/>
      <c r="R7821"/>
      <c r="S7821"/>
      <c r="T7821"/>
      <c r="U7821"/>
      <c r="V7821"/>
      <c r="W7821"/>
      <c r="X7821"/>
      <c r="Y7821"/>
      <c r="Z7821"/>
      <c r="AA7821"/>
      <c r="AB7821"/>
      <c r="AC7821"/>
      <c r="AD7821"/>
      <c r="AE7821"/>
      <c r="AF7821"/>
      <c r="AG7821"/>
      <c r="AH7821"/>
      <c r="AI7821"/>
      <c r="AJ7821"/>
      <c r="AK7821"/>
      <c r="AL7821"/>
      <c r="AM7821"/>
      <c r="AN7821"/>
      <c r="AO7821"/>
      <c r="AP7821"/>
      <c r="AQ7821"/>
      <c r="AR7821"/>
      <c r="AS7821"/>
      <c r="AT7821"/>
      <c r="AU7821"/>
      <c r="AV7821"/>
      <c r="AW7821"/>
      <c r="AX7821"/>
      <c r="AY7821"/>
      <c r="AZ7821"/>
      <c r="BA7821"/>
      <c r="BB7821"/>
      <c r="BC7821"/>
      <c r="BD7821"/>
      <c r="BE7821"/>
      <c r="BF7821"/>
      <c r="BG7821"/>
      <c r="BH7821"/>
      <c r="BI7821"/>
      <c r="BJ7821"/>
      <c r="BK7821"/>
      <c r="BL7821"/>
      <c r="BM7821"/>
      <c r="BN7821"/>
      <c r="BO7821"/>
      <c r="BP7821"/>
      <c r="BQ7821"/>
      <c r="BR7821"/>
      <c r="BS7821"/>
      <c r="BT7821"/>
      <c r="BU7821"/>
      <c r="BV7821"/>
      <c r="BW7821"/>
      <c r="BX7821"/>
      <c r="BY7821"/>
      <c r="BZ7821"/>
      <c r="CA7821"/>
      <c r="CB7821"/>
      <c r="CC7821"/>
      <c r="CD7821"/>
      <c r="CE7821"/>
      <c r="CF7821"/>
      <c r="CG7821"/>
      <c r="CH7821"/>
      <c r="CI7821"/>
      <c r="CJ7821"/>
      <c r="CK7821"/>
      <c r="CL7821"/>
      <c r="CM7821"/>
      <c r="CN7821"/>
      <c r="CO7821"/>
      <c r="CP7821"/>
      <c r="CQ7821"/>
      <c r="CR7821"/>
      <c r="CS7821"/>
      <c r="CT7821"/>
      <c r="CU7821"/>
      <c r="CV7821"/>
    </row>
    <row r="7822" spans="10:100" x14ac:dyDescent="0.25">
      <c r="J7822"/>
      <c r="K7822"/>
      <c r="L7822"/>
      <c r="M7822"/>
      <c r="N7822"/>
      <c r="O7822"/>
      <c r="P7822"/>
      <c r="Q7822"/>
      <c r="R7822"/>
      <c r="S7822"/>
      <c r="T7822"/>
      <c r="U7822"/>
      <c r="V7822"/>
      <c r="W7822"/>
      <c r="X7822"/>
      <c r="Y7822"/>
      <c r="Z7822"/>
      <c r="AA7822"/>
      <c r="AB7822"/>
      <c r="AC7822"/>
      <c r="AD7822"/>
      <c r="AE7822"/>
      <c r="AF7822"/>
      <c r="AG7822"/>
      <c r="AH7822"/>
      <c r="AI7822"/>
      <c r="AJ7822"/>
      <c r="AK7822"/>
      <c r="AL7822"/>
      <c r="AM7822"/>
      <c r="AN7822"/>
      <c r="AO7822"/>
      <c r="AP7822"/>
      <c r="AQ7822"/>
      <c r="AR7822"/>
      <c r="AS7822"/>
      <c r="AT7822"/>
      <c r="AU7822"/>
      <c r="AV7822"/>
      <c r="AW7822"/>
      <c r="AX7822"/>
      <c r="AY7822"/>
      <c r="AZ7822"/>
      <c r="BA7822"/>
      <c r="BB7822"/>
      <c r="BC7822"/>
      <c r="BD7822"/>
      <c r="BE7822"/>
      <c r="BF7822"/>
      <c r="BG7822"/>
      <c r="BH7822"/>
      <c r="BI7822"/>
      <c r="BJ7822"/>
      <c r="BK7822"/>
      <c r="BL7822"/>
      <c r="BM7822"/>
      <c r="BN7822"/>
      <c r="BO7822"/>
      <c r="BP7822"/>
      <c r="BQ7822"/>
      <c r="BR7822"/>
      <c r="BS7822"/>
      <c r="BT7822"/>
      <c r="BU7822"/>
      <c r="BV7822"/>
      <c r="BW7822"/>
      <c r="BX7822"/>
      <c r="BY7822"/>
      <c r="BZ7822"/>
      <c r="CA7822"/>
      <c r="CB7822"/>
      <c r="CC7822"/>
      <c r="CD7822"/>
      <c r="CE7822"/>
      <c r="CF7822"/>
      <c r="CG7822"/>
      <c r="CH7822"/>
      <c r="CI7822"/>
      <c r="CJ7822"/>
      <c r="CK7822"/>
      <c r="CL7822"/>
      <c r="CM7822"/>
      <c r="CN7822"/>
      <c r="CO7822"/>
      <c r="CP7822"/>
      <c r="CQ7822"/>
      <c r="CR7822"/>
      <c r="CS7822"/>
      <c r="CT7822"/>
      <c r="CU7822"/>
      <c r="CV7822"/>
    </row>
    <row r="7823" spans="10:100" x14ac:dyDescent="0.25">
      <c r="J7823"/>
      <c r="K7823"/>
      <c r="L7823"/>
      <c r="M7823"/>
      <c r="N7823"/>
      <c r="O7823"/>
      <c r="P7823"/>
      <c r="Q7823"/>
      <c r="R7823"/>
      <c r="S7823"/>
      <c r="T7823"/>
      <c r="U7823"/>
      <c r="V7823"/>
      <c r="W7823"/>
      <c r="X7823"/>
      <c r="Y7823"/>
      <c r="Z7823"/>
      <c r="AA7823"/>
      <c r="AB7823"/>
      <c r="AC7823"/>
      <c r="AD7823"/>
      <c r="AE7823"/>
      <c r="AF7823"/>
      <c r="AG7823"/>
      <c r="AH7823"/>
      <c r="AI7823"/>
      <c r="AJ7823"/>
      <c r="AK7823"/>
      <c r="AL7823"/>
      <c r="AM7823"/>
      <c r="AN7823"/>
      <c r="AO7823"/>
      <c r="AP7823"/>
      <c r="AQ7823"/>
      <c r="AR7823"/>
      <c r="AS7823"/>
      <c r="AT7823"/>
      <c r="AU7823"/>
      <c r="AV7823"/>
      <c r="AW7823"/>
      <c r="AX7823"/>
      <c r="AY7823"/>
      <c r="AZ7823"/>
      <c r="BA7823"/>
      <c r="BB7823"/>
      <c r="BC7823"/>
      <c r="BD7823"/>
      <c r="BE7823"/>
      <c r="BF7823"/>
      <c r="BG7823"/>
      <c r="BH7823"/>
      <c r="BI7823"/>
      <c r="BJ7823"/>
      <c r="BK7823"/>
      <c r="BL7823"/>
      <c r="BM7823"/>
      <c r="BN7823"/>
      <c r="BO7823"/>
      <c r="BP7823"/>
      <c r="BQ7823"/>
      <c r="BR7823"/>
      <c r="BS7823"/>
      <c r="BT7823"/>
      <c r="BU7823"/>
      <c r="BV7823"/>
      <c r="BW7823"/>
      <c r="BX7823"/>
      <c r="BY7823"/>
      <c r="BZ7823"/>
      <c r="CA7823"/>
      <c r="CB7823"/>
      <c r="CC7823"/>
      <c r="CD7823"/>
      <c r="CE7823"/>
      <c r="CF7823"/>
      <c r="CG7823"/>
      <c r="CH7823"/>
      <c r="CI7823"/>
      <c r="CJ7823"/>
      <c r="CK7823"/>
      <c r="CL7823"/>
      <c r="CM7823"/>
      <c r="CN7823"/>
      <c r="CO7823"/>
      <c r="CP7823"/>
      <c r="CQ7823"/>
      <c r="CR7823"/>
      <c r="CS7823"/>
      <c r="CT7823"/>
      <c r="CU7823"/>
      <c r="CV7823"/>
    </row>
    <row r="7824" spans="10:100" x14ac:dyDescent="0.25">
      <c r="J7824"/>
      <c r="K7824"/>
      <c r="L7824"/>
      <c r="M7824"/>
      <c r="N7824"/>
      <c r="O7824"/>
      <c r="P7824"/>
      <c r="Q7824"/>
      <c r="R7824"/>
      <c r="S7824"/>
      <c r="T7824"/>
      <c r="U7824"/>
      <c r="V7824"/>
      <c r="W7824"/>
      <c r="X7824"/>
      <c r="Y7824"/>
      <c r="Z7824"/>
      <c r="AA7824"/>
      <c r="AB7824"/>
      <c r="AC7824"/>
      <c r="AD7824"/>
      <c r="AE7824"/>
      <c r="AF7824"/>
      <c r="AG7824"/>
      <c r="AH7824"/>
      <c r="AI7824"/>
      <c r="AJ7824"/>
      <c r="AK7824"/>
      <c r="AL7824"/>
      <c r="AM7824"/>
      <c r="AN7824"/>
      <c r="AO7824"/>
      <c r="AP7824"/>
      <c r="AQ7824"/>
      <c r="AR7824"/>
      <c r="AS7824"/>
      <c r="AT7824"/>
      <c r="AU7824"/>
      <c r="AV7824"/>
      <c r="AW7824"/>
      <c r="AX7824"/>
      <c r="AY7824"/>
      <c r="AZ7824"/>
      <c r="BA7824"/>
      <c r="BB7824"/>
      <c r="BC7824"/>
      <c r="BD7824"/>
      <c r="BE7824"/>
      <c r="BF7824"/>
      <c r="BG7824"/>
      <c r="BH7824"/>
      <c r="BI7824"/>
      <c r="BJ7824"/>
      <c r="BK7824"/>
      <c r="BL7824"/>
      <c r="BM7824"/>
      <c r="BN7824"/>
      <c r="BO7824"/>
      <c r="BP7824"/>
      <c r="BQ7824"/>
      <c r="BR7824"/>
      <c r="BS7824"/>
      <c r="BT7824"/>
      <c r="BU7824"/>
      <c r="BV7824"/>
      <c r="BW7824"/>
      <c r="BX7824"/>
      <c r="BY7824"/>
      <c r="BZ7824"/>
      <c r="CA7824"/>
      <c r="CB7824"/>
      <c r="CC7824"/>
      <c r="CD7824"/>
      <c r="CE7824"/>
      <c r="CF7824"/>
      <c r="CG7824"/>
      <c r="CH7824"/>
      <c r="CI7824"/>
      <c r="CJ7824"/>
      <c r="CK7824"/>
      <c r="CL7824"/>
      <c r="CM7824"/>
      <c r="CN7824"/>
      <c r="CO7824"/>
      <c r="CP7824"/>
      <c r="CQ7824"/>
      <c r="CR7824"/>
      <c r="CS7824"/>
      <c r="CT7824"/>
      <c r="CU7824"/>
      <c r="CV7824"/>
    </row>
    <row r="7825" spans="10:100" x14ac:dyDescent="0.25">
      <c r="J7825"/>
      <c r="K7825"/>
      <c r="L7825"/>
      <c r="M7825"/>
      <c r="N7825"/>
      <c r="O7825"/>
      <c r="P7825"/>
      <c r="Q7825"/>
      <c r="R7825"/>
      <c r="S7825"/>
      <c r="T7825"/>
      <c r="U7825"/>
      <c r="V7825"/>
      <c r="W7825"/>
      <c r="X7825"/>
      <c r="Y7825"/>
      <c r="Z7825"/>
      <c r="AA7825"/>
      <c r="AB7825"/>
      <c r="AC7825"/>
      <c r="AD7825"/>
      <c r="AE7825"/>
      <c r="AF7825"/>
      <c r="AG7825"/>
      <c r="AH7825"/>
      <c r="AI7825"/>
      <c r="AJ7825"/>
      <c r="AK7825"/>
      <c r="AL7825"/>
      <c r="AM7825"/>
      <c r="AN7825"/>
      <c r="AO7825"/>
      <c r="AP7825"/>
      <c r="AQ7825"/>
      <c r="AR7825"/>
      <c r="AS7825"/>
      <c r="AT7825"/>
      <c r="AU7825"/>
      <c r="AV7825"/>
      <c r="AW7825"/>
      <c r="AX7825"/>
      <c r="AY7825"/>
      <c r="AZ7825"/>
      <c r="BA7825"/>
      <c r="BB7825"/>
      <c r="BC7825"/>
      <c r="BD7825"/>
      <c r="BE7825"/>
      <c r="BF7825"/>
      <c r="BG7825"/>
      <c r="BH7825"/>
      <c r="BI7825"/>
      <c r="BJ7825"/>
      <c r="BK7825"/>
      <c r="BL7825"/>
      <c r="BM7825"/>
      <c r="BN7825"/>
      <c r="BO7825"/>
      <c r="BP7825"/>
      <c r="BQ7825"/>
      <c r="BR7825"/>
      <c r="BS7825"/>
      <c r="BT7825"/>
      <c r="BU7825"/>
      <c r="BV7825"/>
      <c r="BW7825"/>
      <c r="BX7825"/>
      <c r="BY7825"/>
      <c r="BZ7825"/>
      <c r="CA7825"/>
      <c r="CB7825"/>
      <c r="CC7825"/>
      <c r="CD7825"/>
      <c r="CE7825"/>
      <c r="CF7825"/>
      <c r="CG7825"/>
      <c r="CH7825"/>
      <c r="CI7825"/>
      <c r="CJ7825"/>
      <c r="CK7825"/>
      <c r="CL7825"/>
      <c r="CM7825"/>
      <c r="CN7825"/>
      <c r="CO7825"/>
      <c r="CP7825"/>
      <c r="CQ7825"/>
      <c r="CR7825"/>
      <c r="CS7825"/>
      <c r="CT7825"/>
      <c r="CU7825"/>
      <c r="CV7825"/>
    </row>
    <row r="7826" spans="10:100" x14ac:dyDescent="0.25">
      <c r="J7826"/>
      <c r="K7826"/>
      <c r="L7826"/>
      <c r="M7826"/>
      <c r="N7826"/>
      <c r="O7826"/>
      <c r="P7826"/>
      <c r="Q7826"/>
      <c r="R7826"/>
      <c r="S7826"/>
      <c r="T7826"/>
      <c r="U7826"/>
      <c r="V7826"/>
      <c r="W7826"/>
      <c r="X7826"/>
      <c r="Y7826"/>
      <c r="Z7826"/>
      <c r="AA7826"/>
      <c r="AB7826"/>
      <c r="AC7826"/>
      <c r="AD7826"/>
      <c r="AE7826"/>
      <c r="AF7826"/>
      <c r="AG7826"/>
      <c r="AH7826"/>
      <c r="AI7826"/>
      <c r="AJ7826"/>
      <c r="AK7826"/>
      <c r="AL7826"/>
      <c r="AM7826"/>
      <c r="AN7826"/>
      <c r="AO7826"/>
      <c r="AP7826"/>
      <c r="AQ7826"/>
      <c r="AR7826"/>
      <c r="AS7826"/>
      <c r="AT7826"/>
      <c r="AU7826"/>
      <c r="AV7826"/>
      <c r="AW7826"/>
      <c r="AX7826"/>
      <c r="AY7826"/>
      <c r="AZ7826"/>
      <c r="BA7826"/>
      <c r="BB7826"/>
      <c r="BC7826"/>
      <c r="BD7826"/>
      <c r="BE7826"/>
      <c r="BF7826"/>
      <c r="BG7826"/>
      <c r="BH7826"/>
      <c r="BI7826"/>
      <c r="BJ7826"/>
      <c r="BK7826"/>
      <c r="BL7826"/>
      <c r="BM7826"/>
      <c r="BN7826"/>
      <c r="BO7826"/>
      <c r="BP7826"/>
      <c r="BQ7826"/>
      <c r="BR7826"/>
      <c r="BS7826"/>
      <c r="BT7826"/>
      <c r="BU7826"/>
      <c r="BV7826"/>
      <c r="BW7826"/>
      <c r="BX7826"/>
      <c r="BY7826"/>
      <c r="BZ7826"/>
      <c r="CA7826"/>
      <c r="CB7826"/>
      <c r="CC7826"/>
      <c r="CD7826"/>
      <c r="CE7826"/>
      <c r="CF7826"/>
      <c r="CG7826"/>
      <c r="CH7826"/>
      <c r="CI7826"/>
      <c r="CJ7826"/>
      <c r="CK7826"/>
      <c r="CL7826"/>
      <c r="CM7826"/>
      <c r="CN7826"/>
      <c r="CO7826"/>
      <c r="CP7826"/>
      <c r="CQ7826"/>
      <c r="CR7826"/>
      <c r="CS7826"/>
      <c r="CT7826"/>
      <c r="CU7826"/>
      <c r="CV7826"/>
    </row>
    <row r="7827" spans="10:100" x14ac:dyDescent="0.25">
      <c r="J7827"/>
      <c r="K7827"/>
      <c r="L7827"/>
      <c r="M7827"/>
      <c r="N7827"/>
      <c r="O7827"/>
      <c r="P7827"/>
      <c r="Q7827"/>
      <c r="R7827"/>
      <c r="S7827"/>
      <c r="T7827"/>
      <c r="U7827"/>
      <c r="V7827"/>
      <c r="W7827"/>
      <c r="X7827"/>
      <c r="Y7827"/>
      <c r="Z7827"/>
      <c r="AA7827"/>
      <c r="AB7827"/>
      <c r="AC7827"/>
      <c r="AD7827"/>
      <c r="AE7827"/>
      <c r="AF7827"/>
      <c r="AG7827"/>
      <c r="AH7827"/>
      <c r="AI7827"/>
      <c r="AJ7827"/>
      <c r="AK7827"/>
      <c r="AL7827"/>
      <c r="AM7827"/>
      <c r="AN7827"/>
      <c r="AO7827"/>
      <c r="AP7827"/>
      <c r="AQ7827"/>
      <c r="AR7827"/>
      <c r="AS7827"/>
      <c r="AT7827"/>
      <c r="AU7827"/>
      <c r="AV7827"/>
      <c r="AW7827"/>
      <c r="AX7827"/>
      <c r="AY7827"/>
      <c r="AZ7827"/>
      <c r="BA7827"/>
      <c r="BB7827"/>
      <c r="BC7827"/>
      <c r="BD7827"/>
      <c r="BE7827"/>
      <c r="BF7827"/>
      <c r="BG7827"/>
      <c r="BH7827"/>
      <c r="BI7827"/>
      <c r="BJ7827"/>
      <c r="BK7827"/>
      <c r="BL7827"/>
      <c r="BM7827"/>
      <c r="BN7827"/>
      <c r="BO7827"/>
      <c r="BP7827"/>
      <c r="BQ7827"/>
      <c r="BR7827"/>
      <c r="BS7827"/>
      <c r="BT7827"/>
      <c r="BU7827"/>
      <c r="BV7827"/>
      <c r="BW7827"/>
      <c r="BX7827"/>
      <c r="BY7827"/>
      <c r="BZ7827"/>
      <c r="CA7827"/>
      <c r="CB7827"/>
      <c r="CC7827"/>
      <c r="CD7827"/>
      <c r="CE7827"/>
      <c r="CF7827"/>
      <c r="CG7827"/>
      <c r="CH7827"/>
      <c r="CI7827"/>
      <c r="CJ7827"/>
      <c r="CK7827"/>
      <c r="CL7827"/>
      <c r="CM7827"/>
      <c r="CN7827"/>
      <c r="CO7827"/>
      <c r="CP7827"/>
      <c r="CQ7827"/>
      <c r="CR7827"/>
      <c r="CS7827"/>
      <c r="CT7827"/>
      <c r="CU7827"/>
      <c r="CV7827"/>
    </row>
    <row r="7828" spans="10:100" x14ac:dyDescent="0.25">
      <c r="J7828"/>
      <c r="K7828"/>
      <c r="L7828"/>
      <c r="M7828"/>
      <c r="N7828"/>
      <c r="O7828"/>
      <c r="P7828"/>
      <c r="Q7828"/>
      <c r="R7828"/>
      <c r="S7828"/>
      <c r="T7828"/>
      <c r="U7828"/>
      <c r="V7828"/>
      <c r="W7828"/>
      <c r="X7828"/>
      <c r="Y7828"/>
      <c r="Z7828"/>
      <c r="AA7828"/>
      <c r="AB7828"/>
      <c r="AC7828"/>
      <c r="AD7828"/>
      <c r="AE7828"/>
      <c r="AF7828"/>
      <c r="AG7828"/>
      <c r="AH7828"/>
      <c r="AI7828"/>
      <c r="AJ7828"/>
      <c r="AK7828"/>
      <c r="AL7828"/>
      <c r="AM7828"/>
      <c r="AN7828"/>
      <c r="AO7828"/>
      <c r="AP7828"/>
      <c r="AQ7828"/>
      <c r="AR7828"/>
      <c r="AS7828"/>
      <c r="AT7828"/>
      <c r="AU7828"/>
      <c r="AV7828"/>
      <c r="AW7828"/>
      <c r="AX7828"/>
      <c r="AY7828"/>
      <c r="AZ7828"/>
      <c r="BA7828"/>
      <c r="BB7828"/>
      <c r="BC7828"/>
      <c r="BD7828"/>
      <c r="BE7828"/>
      <c r="BF7828"/>
      <c r="BG7828"/>
      <c r="BH7828"/>
      <c r="BI7828"/>
      <c r="BJ7828"/>
      <c r="BK7828"/>
      <c r="BL7828"/>
      <c r="BM7828"/>
      <c r="BN7828"/>
      <c r="BO7828"/>
      <c r="BP7828"/>
      <c r="BQ7828"/>
      <c r="BR7828"/>
      <c r="BS7828"/>
      <c r="BT7828"/>
      <c r="BU7828"/>
      <c r="BV7828"/>
      <c r="BW7828"/>
      <c r="BX7828"/>
      <c r="BY7828"/>
      <c r="BZ7828"/>
      <c r="CA7828"/>
      <c r="CB7828"/>
      <c r="CC7828"/>
      <c r="CD7828"/>
      <c r="CE7828"/>
      <c r="CF7828"/>
      <c r="CG7828"/>
      <c r="CH7828"/>
      <c r="CI7828"/>
      <c r="CJ7828"/>
      <c r="CK7828"/>
      <c r="CL7828"/>
      <c r="CM7828"/>
      <c r="CN7828"/>
      <c r="CO7828"/>
      <c r="CP7828"/>
      <c r="CQ7828"/>
      <c r="CR7828"/>
      <c r="CS7828"/>
      <c r="CT7828"/>
      <c r="CU7828"/>
      <c r="CV7828"/>
    </row>
    <row r="7829" spans="10:100" x14ac:dyDescent="0.25">
      <c r="J7829"/>
      <c r="K7829"/>
      <c r="L7829"/>
      <c r="M7829"/>
      <c r="N7829"/>
      <c r="O7829"/>
      <c r="P7829"/>
      <c r="Q7829"/>
      <c r="R7829"/>
      <c r="S7829"/>
      <c r="T7829"/>
      <c r="U7829"/>
      <c r="V7829"/>
      <c r="W7829"/>
      <c r="X7829"/>
      <c r="Y7829"/>
      <c r="Z7829"/>
      <c r="AA7829"/>
      <c r="AB7829"/>
      <c r="AC7829"/>
      <c r="AD7829"/>
      <c r="AE7829"/>
      <c r="AF7829"/>
      <c r="AG7829"/>
      <c r="AH7829"/>
      <c r="AI7829"/>
      <c r="AJ7829"/>
      <c r="AK7829"/>
      <c r="AL7829"/>
      <c r="AM7829"/>
      <c r="AN7829"/>
      <c r="AO7829"/>
      <c r="AP7829"/>
      <c r="AQ7829"/>
      <c r="AR7829"/>
      <c r="AS7829"/>
      <c r="AT7829"/>
      <c r="AU7829"/>
      <c r="AV7829"/>
      <c r="AW7829"/>
      <c r="AX7829"/>
      <c r="AY7829"/>
      <c r="AZ7829"/>
      <c r="BA7829"/>
      <c r="BB7829"/>
      <c r="BC7829"/>
      <c r="BD7829"/>
      <c r="BE7829"/>
      <c r="BF7829"/>
      <c r="BG7829"/>
      <c r="BH7829"/>
      <c r="BI7829"/>
      <c r="BJ7829"/>
      <c r="BK7829"/>
      <c r="BL7829"/>
      <c r="BM7829"/>
      <c r="BN7829"/>
      <c r="BO7829"/>
      <c r="BP7829"/>
      <c r="BQ7829"/>
      <c r="BR7829"/>
      <c r="BS7829"/>
      <c r="BT7829"/>
      <c r="BU7829"/>
      <c r="BV7829"/>
      <c r="BW7829"/>
      <c r="BX7829"/>
      <c r="BY7829"/>
      <c r="BZ7829"/>
      <c r="CA7829"/>
      <c r="CB7829"/>
      <c r="CC7829"/>
      <c r="CD7829"/>
      <c r="CE7829"/>
      <c r="CF7829"/>
      <c r="CG7829"/>
      <c r="CH7829"/>
      <c r="CI7829"/>
      <c r="CJ7829"/>
      <c r="CK7829"/>
      <c r="CL7829"/>
      <c r="CM7829"/>
      <c r="CN7829"/>
      <c r="CO7829"/>
      <c r="CP7829"/>
      <c r="CQ7829"/>
      <c r="CR7829"/>
      <c r="CS7829"/>
      <c r="CT7829"/>
      <c r="CU7829"/>
      <c r="CV7829"/>
    </row>
    <row r="7830" spans="10:100" x14ac:dyDescent="0.25">
      <c r="J7830"/>
      <c r="K7830"/>
      <c r="L7830"/>
      <c r="M7830"/>
      <c r="N7830"/>
      <c r="O7830"/>
      <c r="P7830"/>
      <c r="Q7830"/>
      <c r="R7830"/>
      <c r="S7830"/>
      <c r="T7830"/>
      <c r="U7830"/>
      <c r="V7830"/>
      <c r="W7830"/>
      <c r="X7830"/>
      <c r="Y7830"/>
      <c r="Z7830"/>
      <c r="AA7830"/>
      <c r="AB7830"/>
      <c r="AC7830"/>
      <c r="AD7830"/>
      <c r="AE7830"/>
      <c r="AF7830"/>
      <c r="AG7830"/>
      <c r="AH7830"/>
      <c r="AI7830"/>
      <c r="AJ7830"/>
      <c r="AK7830"/>
      <c r="AL7830"/>
      <c r="AM7830"/>
      <c r="AN7830"/>
      <c r="AO7830"/>
      <c r="AP7830"/>
      <c r="AQ7830"/>
      <c r="AR7830"/>
      <c r="AS7830"/>
      <c r="AT7830"/>
      <c r="AU7830"/>
      <c r="AV7830"/>
      <c r="AW7830"/>
      <c r="AX7830"/>
      <c r="AY7830"/>
      <c r="AZ7830"/>
      <c r="BA7830"/>
      <c r="BB7830"/>
      <c r="BC7830"/>
      <c r="BD7830"/>
      <c r="BE7830"/>
      <c r="BF7830"/>
      <c r="BG7830"/>
      <c r="BH7830"/>
      <c r="BI7830"/>
      <c r="BJ7830"/>
      <c r="BK7830"/>
      <c r="BL7830"/>
      <c r="BM7830"/>
      <c r="BN7830"/>
      <c r="BO7830"/>
      <c r="BP7830"/>
      <c r="BQ7830"/>
      <c r="BR7830"/>
      <c r="BS7830"/>
      <c r="BT7830"/>
      <c r="BU7830"/>
      <c r="BV7830"/>
      <c r="BW7830"/>
      <c r="BX7830"/>
      <c r="BY7830"/>
      <c r="BZ7830"/>
      <c r="CA7830"/>
      <c r="CB7830"/>
      <c r="CC7830"/>
      <c r="CD7830"/>
      <c r="CE7830"/>
      <c r="CF7830"/>
      <c r="CG7830"/>
      <c r="CH7830"/>
      <c r="CI7830"/>
      <c r="CJ7830"/>
      <c r="CK7830"/>
      <c r="CL7830"/>
      <c r="CM7830"/>
      <c r="CN7830"/>
      <c r="CO7830"/>
      <c r="CP7830"/>
      <c r="CQ7830"/>
      <c r="CR7830"/>
      <c r="CS7830"/>
      <c r="CT7830"/>
      <c r="CU7830"/>
      <c r="CV7830"/>
    </row>
    <row r="7831" spans="10:100" x14ac:dyDescent="0.25">
      <c r="J7831"/>
      <c r="K7831"/>
      <c r="L7831"/>
      <c r="M7831"/>
      <c r="N7831"/>
      <c r="O7831"/>
      <c r="P7831"/>
      <c r="Q7831"/>
      <c r="R7831"/>
      <c r="S7831"/>
      <c r="T7831"/>
      <c r="U7831"/>
      <c r="V7831"/>
      <c r="W7831"/>
      <c r="X7831"/>
      <c r="Y7831"/>
      <c r="Z7831"/>
      <c r="AA7831"/>
      <c r="AB7831"/>
      <c r="AC7831"/>
      <c r="AD7831"/>
      <c r="AE7831"/>
      <c r="AF7831"/>
      <c r="AG7831"/>
      <c r="AH7831"/>
      <c r="AI7831"/>
      <c r="AJ7831"/>
      <c r="AK7831"/>
      <c r="AL7831"/>
      <c r="AM7831"/>
      <c r="AN7831"/>
      <c r="AO7831"/>
      <c r="AP7831"/>
      <c r="AQ7831"/>
      <c r="AR7831"/>
      <c r="AS7831"/>
      <c r="AT7831"/>
      <c r="AU7831"/>
      <c r="AV7831"/>
      <c r="AW7831"/>
      <c r="AX7831"/>
      <c r="AY7831"/>
      <c r="AZ7831"/>
      <c r="BA7831"/>
      <c r="BB7831"/>
      <c r="BC7831"/>
      <c r="BD7831"/>
      <c r="BE7831"/>
      <c r="BF7831"/>
      <c r="BG7831"/>
      <c r="BH7831"/>
      <c r="BI7831"/>
      <c r="BJ7831"/>
      <c r="BK7831"/>
      <c r="BL7831"/>
      <c r="BM7831"/>
      <c r="BN7831"/>
      <c r="BO7831"/>
      <c r="BP7831"/>
      <c r="BQ7831"/>
      <c r="BR7831"/>
      <c r="BS7831"/>
      <c r="BT7831"/>
      <c r="BU7831"/>
      <c r="BV7831"/>
      <c r="BW7831"/>
      <c r="BX7831"/>
      <c r="BY7831"/>
      <c r="BZ7831"/>
      <c r="CA7831"/>
      <c r="CB7831"/>
      <c r="CC7831"/>
      <c r="CD7831"/>
      <c r="CE7831"/>
      <c r="CF7831"/>
      <c r="CG7831"/>
      <c r="CH7831"/>
      <c r="CI7831"/>
      <c r="CJ7831"/>
      <c r="CK7831"/>
      <c r="CL7831"/>
      <c r="CM7831"/>
      <c r="CN7831"/>
      <c r="CO7831"/>
      <c r="CP7831"/>
      <c r="CQ7831"/>
      <c r="CR7831"/>
      <c r="CS7831"/>
      <c r="CT7831"/>
      <c r="CU7831"/>
      <c r="CV7831"/>
    </row>
    <row r="7832" spans="10:100" x14ac:dyDescent="0.25">
      <c r="J7832"/>
      <c r="K7832"/>
      <c r="L7832"/>
      <c r="M7832"/>
      <c r="N7832"/>
      <c r="O7832"/>
      <c r="P7832"/>
      <c r="Q7832"/>
      <c r="R7832"/>
      <c r="S7832"/>
      <c r="T7832"/>
      <c r="U7832"/>
      <c r="V7832"/>
      <c r="W7832"/>
      <c r="X7832"/>
      <c r="Y7832"/>
      <c r="Z7832"/>
      <c r="AA7832"/>
      <c r="AB7832"/>
      <c r="AC7832"/>
      <c r="AD7832"/>
      <c r="AE7832"/>
      <c r="AF7832"/>
      <c r="AG7832"/>
      <c r="AH7832"/>
      <c r="AI7832"/>
      <c r="AJ7832"/>
      <c r="AK7832"/>
      <c r="AL7832"/>
      <c r="AM7832"/>
      <c r="AN7832"/>
      <c r="AO7832"/>
      <c r="AP7832"/>
      <c r="AQ7832"/>
      <c r="AR7832"/>
      <c r="AS7832"/>
      <c r="AT7832"/>
      <c r="AU7832"/>
      <c r="AV7832"/>
      <c r="AW7832"/>
      <c r="AX7832"/>
      <c r="AY7832"/>
      <c r="AZ7832"/>
      <c r="BA7832"/>
      <c r="BB7832"/>
      <c r="BC7832"/>
      <c r="BD7832"/>
      <c r="BE7832"/>
      <c r="BF7832"/>
      <c r="BG7832"/>
      <c r="BH7832"/>
      <c r="BI7832"/>
      <c r="BJ7832"/>
      <c r="BK7832"/>
      <c r="BL7832"/>
      <c r="BM7832"/>
      <c r="BN7832"/>
      <c r="BO7832"/>
      <c r="BP7832"/>
      <c r="BQ7832"/>
      <c r="BR7832"/>
      <c r="BS7832"/>
      <c r="BT7832"/>
      <c r="BU7832"/>
      <c r="BV7832"/>
      <c r="BW7832"/>
      <c r="BX7832"/>
      <c r="BY7832"/>
      <c r="BZ7832"/>
      <c r="CA7832"/>
      <c r="CB7832"/>
      <c r="CC7832"/>
      <c r="CD7832"/>
      <c r="CE7832"/>
      <c r="CF7832"/>
      <c r="CG7832"/>
      <c r="CH7832"/>
      <c r="CI7832"/>
      <c r="CJ7832"/>
      <c r="CK7832"/>
      <c r="CL7832"/>
      <c r="CM7832"/>
      <c r="CN7832"/>
      <c r="CO7832"/>
      <c r="CP7832"/>
      <c r="CQ7832"/>
      <c r="CR7832"/>
      <c r="CS7832"/>
      <c r="CT7832"/>
      <c r="CU7832"/>
      <c r="CV7832"/>
    </row>
    <row r="7833" spans="10:100" x14ac:dyDescent="0.25">
      <c r="J7833"/>
      <c r="K7833"/>
      <c r="L7833"/>
      <c r="M7833"/>
      <c r="N7833"/>
      <c r="O7833"/>
      <c r="P7833"/>
      <c r="Q7833"/>
      <c r="R7833"/>
      <c r="S7833"/>
      <c r="T7833"/>
      <c r="U7833"/>
      <c r="V7833"/>
      <c r="W7833"/>
      <c r="X7833"/>
      <c r="Y7833"/>
      <c r="Z7833"/>
      <c r="AA7833"/>
      <c r="AB7833"/>
      <c r="AC7833"/>
      <c r="AD7833"/>
      <c r="AE7833"/>
      <c r="AF7833"/>
      <c r="AG7833"/>
      <c r="AH7833"/>
      <c r="AI7833"/>
      <c r="AJ7833"/>
      <c r="AK7833"/>
      <c r="AL7833"/>
      <c r="AM7833"/>
      <c r="AN7833"/>
      <c r="AO7833"/>
      <c r="AP7833"/>
      <c r="AQ7833"/>
      <c r="AR7833"/>
      <c r="AS7833"/>
      <c r="AT7833"/>
      <c r="AU7833"/>
      <c r="AV7833"/>
      <c r="AW7833"/>
      <c r="AX7833"/>
      <c r="AY7833"/>
      <c r="AZ7833"/>
      <c r="BA7833"/>
      <c r="BB7833"/>
      <c r="BC7833"/>
      <c r="BD7833"/>
      <c r="BE7833"/>
      <c r="BF7833"/>
      <c r="BG7833"/>
      <c r="BH7833"/>
      <c r="BI7833"/>
      <c r="BJ7833"/>
      <c r="BK7833"/>
      <c r="BL7833"/>
      <c r="BM7833"/>
      <c r="BN7833"/>
      <c r="BO7833"/>
      <c r="BP7833"/>
      <c r="BQ7833"/>
      <c r="BR7833"/>
      <c r="BS7833"/>
      <c r="BT7833"/>
      <c r="BU7833"/>
      <c r="BV7833"/>
      <c r="BW7833"/>
      <c r="BX7833"/>
      <c r="BY7833"/>
      <c r="BZ7833"/>
      <c r="CA7833"/>
      <c r="CB7833"/>
      <c r="CC7833"/>
      <c r="CD7833"/>
      <c r="CE7833"/>
      <c r="CF7833"/>
      <c r="CG7833"/>
      <c r="CH7833"/>
      <c r="CI7833"/>
      <c r="CJ7833"/>
      <c r="CK7833"/>
      <c r="CL7833"/>
      <c r="CM7833"/>
      <c r="CN7833"/>
      <c r="CO7833"/>
      <c r="CP7833"/>
      <c r="CQ7833"/>
      <c r="CR7833"/>
      <c r="CS7833"/>
      <c r="CT7833"/>
      <c r="CU7833"/>
      <c r="CV7833"/>
    </row>
    <row r="7834" spans="10:100" x14ac:dyDescent="0.25">
      <c r="J7834"/>
      <c r="K7834"/>
      <c r="L7834"/>
      <c r="M7834"/>
      <c r="N7834"/>
      <c r="O7834"/>
      <c r="P7834"/>
      <c r="Q7834"/>
      <c r="R7834"/>
      <c r="S7834"/>
      <c r="T7834"/>
      <c r="U7834"/>
      <c r="V7834"/>
      <c r="W7834"/>
      <c r="X7834"/>
      <c r="Y7834"/>
      <c r="Z7834"/>
      <c r="AA7834"/>
      <c r="AB7834"/>
      <c r="AC7834"/>
      <c r="AD7834"/>
      <c r="AE7834"/>
      <c r="AF7834"/>
      <c r="AG7834"/>
      <c r="AH7834"/>
      <c r="AI7834"/>
      <c r="AJ7834"/>
      <c r="AK7834"/>
      <c r="AL7834"/>
      <c r="AM7834"/>
      <c r="AN7834"/>
      <c r="AO7834"/>
      <c r="AP7834"/>
      <c r="AQ7834"/>
      <c r="AR7834"/>
      <c r="AS7834"/>
      <c r="AT7834"/>
      <c r="AU7834"/>
      <c r="AV7834"/>
      <c r="AW7834"/>
      <c r="AX7834"/>
      <c r="AY7834"/>
      <c r="AZ7834"/>
      <c r="BA7834"/>
      <c r="BB7834"/>
      <c r="BC7834"/>
      <c r="BD7834"/>
      <c r="BE7834"/>
      <c r="BF7834"/>
      <c r="BG7834"/>
      <c r="BH7834"/>
      <c r="BI7834"/>
      <c r="BJ7834"/>
      <c r="BK7834"/>
      <c r="BL7834"/>
      <c r="BM7834"/>
      <c r="BN7834"/>
      <c r="BO7834"/>
      <c r="BP7834"/>
      <c r="BQ7834"/>
      <c r="BR7834"/>
      <c r="BS7834"/>
      <c r="BT7834"/>
      <c r="BU7834"/>
      <c r="BV7834"/>
      <c r="BW7834"/>
      <c r="BX7834"/>
      <c r="BY7834"/>
      <c r="BZ7834"/>
      <c r="CA7834"/>
      <c r="CB7834"/>
      <c r="CC7834"/>
      <c r="CD7834"/>
      <c r="CE7834"/>
      <c r="CF7834"/>
      <c r="CG7834"/>
      <c r="CH7834"/>
      <c r="CI7834"/>
      <c r="CJ7834"/>
      <c r="CK7834"/>
      <c r="CL7834"/>
      <c r="CM7834"/>
      <c r="CN7834"/>
      <c r="CO7834"/>
      <c r="CP7834"/>
      <c r="CQ7834"/>
      <c r="CR7834"/>
      <c r="CS7834"/>
      <c r="CT7834"/>
      <c r="CU7834"/>
      <c r="CV7834"/>
    </row>
    <row r="7835" spans="10:100" x14ac:dyDescent="0.25">
      <c r="J7835"/>
      <c r="K7835"/>
      <c r="L7835"/>
      <c r="M7835"/>
      <c r="N7835"/>
      <c r="O7835"/>
      <c r="P7835"/>
      <c r="Q7835"/>
      <c r="R7835"/>
      <c r="S7835"/>
      <c r="T7835"/>
      <c r="U7835"/>
      <c r="V7835"/>
      <c r="W7835"/>
      <c r="X7835"/>
      <c r="Y7835"/>
      <c r="Z7835"/>
      <c r="AA7835"/>
      <c r="AB7835"/>
      <c r="AC7835"/>
      <c r="AD7835"/>
      <c r="AE7835"/>
      <c r="AF7835"/>
      <c r="AG7835"/>
      <c r="AH7835"/>
      <c r="AI7835"/>
      <c r="AJ7835"/>
      <c r="AK7835"/>
      <c r="AL7835"/>
      <c r="AM7835"/>
      <c r="AN7835"/>
      <c r="AO7835"/>
      <c r="AP7835"/>
      <c r="AQ7835"/>
      <c r="AR7835"/>
      <c r="AS7835"/>
      <c r="AT7835"/>
      <c r="AU7835"/>
      <c r="AV7835"/>
      <c r="AW7835"/>
      <c r="AX7835"/>
      <c r="AY7835"/>
      <c r="AZ7835"/>
      <c r="BA7835"/>
      <c r="BB7835"/>
      <c r="BC7835"/>
      <c r="BD7835"/>
      <c r="BE7835"/>
      <c r="BF7835"/>
      <c r="BG7835"/>
      <c r="BH7835"/>
      <c r="BI7835"/>
      <c r="BJ7835"/>
      <c r="BK7835"/>
      <c r="BL7835"/>
      <c r="BM7835"/>
      <c r="BN7835"/>
      <c r="BO7835"/>
      <c r="BP7835"/>
      <c r="BQ7835"/>
      <c r="BR7835"/>
      <c r="BS7835"/>
      <c r="BT7835"/>
      <c r="BU7835"/>
      <c r="BV7835"/>
      <c r="BW7835"/>
      <c r="BX7835"/>
      <c r="BY7835"/>
      <c r="BZ7835"/>
      <c r="CA7835"/>
      <c r="CB7835"/>
      <c r="CC7835"/>
      <c r="CD7835"/>
      <c r="CE7835"/>
      <c r="CF7835"/>
      <c r="CG7835"/>
      <c r="CH7835"/>
      <c r="CI7835"/>
      <c r="CJ7835"/>
      <c r="CK7835"/>
      <c r="CL7835"/>
      <c r="CM7835"/>
      <c r="CN7835"/>
      <c r="CO7835"/>
      <c r="CP7835"/>
      <c r="CQ7835"/>
      <c r="CR7835"/>
      <c r="CS7835"/>
      <c r="CT7835"/>
      <c r="CU7835"/>
      <c r="CV7835"/>
    </row>
    <row r="7836" spans="10:100" x14ac:dyDescent="0.25">
      <c r="J7836"/>
      <c r="K7836"/>
      <c r="L7836"/>
      <c r="M7836"/>
      <c r="N7836"/>
      <c r="O7836"/>
      <c r="P7836"/>
      <c r="Q7836"/>
      <c r="R7836"/>
      <c r="S7836"/>
      <c r="T7836"/>
      <c r="U7836"/>
      <c r="V7836"/>
      <c r="W7836"/>
      <c r="X7836"/>
      <c r="Y7836"/>
      <c r="Z7836"/>
      <c r="AA7836"/>
      <c r="AB7836"/>
      <c r="AC7836"/>
      <c r="AD7836"/>
      <c r="AE7836"/>
      <c r="AF7836"/>
      <c r="AG7836"/>
      <c r="AH7836"/>
      <c r="AI7836"/>
      <c r="AJ7836"/>
      <c r="AK7836"/>
      <c r="AL7836"/>
      <c r="AM7836"/>
      <c r="AN7836"/>
      <c r="AO7836"/>
      <c r="AP7836"/>
      <c r="AQ7836"/>
      <c r="AR7836"/>
      <c r="AS7836"/>
      <c r="AT7836"/>
      <c r="AU7836"/>
      <c r="AV7836"/>
      <c r="AW7836"/>
      <c r="AX7836"/>
      <c r="AY7836"/>
      <c r="AZ7836"/>
      <c r="BA7836"/>
      <c r="BB7836"/>
      <c r="BC7836"/>
      <c r="BD7836"/>
      <c r="BE7836"/>
      <c r="BF7836"/>
      <c r="BG7836"/>
      <c r="BH7836"/>
      <c r="BI7836"/>
      <c r="BJ7836"/>
      <c r="BK7836"/>
      <c r="BL7836"/>
      <c r="BM7836"/>
      <c r="BN7836"/>
      <c r="BO7836"/>
      <c r="BP7836"/>
      <c r="BQ7836"/>
      <c r="BR7836"/>
      <c r="BS7836"/>
      <c r="BT7836"/>
      <c r="BU7836"/>
      <c r="BV7836"/>
      <c r="BW7836"/>
      <c r="BX7836"/>
      <c r="BY7836"/>
      <c r="BZ7836"/>
      <c r="CA7836"/>
      <c r="CB7836"/>
      <c r="CC7836"/>
      <c r="CD7836"/>
      <c r="CE7836"/>
      <c r="CF7836"/>
      <c r="CG7836"/>
      <c r="CH7836"/>
      <c r="CI7836"/>
      <c r="CJ7836"/>
      <c r="CK7836"/>
      <c r="CL7836"/>
      <c r="CM7836"/>
      <c r="CN7836"/>
      <c r="CO7836"/>
      <c r="CP7836"/>
      <c r="CQ7836"/>
      <c r="CR7836"/>
      <c r="CS7836"/>
      <c r="CT7836"/>
      <c r="CU7836"/>
      <c r="CV7836"/>
    </row>
    <row r="7837" spans="10:100" x14ac:dyDescent="0.25">
      <c r="J7837"/>
      <c r="K7837"/>
      <c r="L7837"/>
      <c r="M7837"/>
      <c r="N7837"/>
      <c r="O7837"/>
      <c r="P7837"/>
      <c r="Q7837"/>
      <c r="R7837"/>
      <c r="S7837"/>
      <c r="T7837"/>
      <c r="U7837"/>
      <c r="V7837"/>
      <c r="W7837"/>
      <c r="X7837"/>
      <c r="Y7837"/>
      <c r="Z7837"/>
      <c r="AA7837"/>
      <c r="AB7837"/>
      <c r="AC7837"/>
      <c r="AD7837"/>
      <c r="AE7837"/>
      <c r="AF7837"/>
      <c r="AG7837"/>
      <c r="AH7837"/>
      <c r="AI7837"/>
      <c r="AJ7837"/>
      <c r="AK7837"/>
      <c r="AL7837"/>
      <c r="AM7837"/>
      <c r="AN7837"/>
      <c r="AO7837"/>
      <c r="AP7837"/>
      <c r="AQ7837"/>
      <c r="AR7837"/>
      <c r="AS7837"/>
      <c r="AT7837"/>
      <c r="AU7837"/>
      <c r="AV7837"/>
      <c r="AW7837"/>
      <c r="AX7837"/>
      <c r="AY7837"/>
      <c r="AZ7837"/>
      <c r="BA7837"/>
      <c r="BB7837"/>
      <c r="BC7837"/>
      <c r="BD7837"/>
      <c r="BE7837"/>
      <c r="BF7837"/>
      <c r="BG7837"/>
      <c r="BH7837"/>
      <c r="BI7837"/>
      <c r="BJ7837"/>
      <c r="BK7837"/>
      <c r="BL7837"/>
      <c r="BM7837"/>
      <c r="BN7837"/>
      <c r="BO7837"/>
      <c r="BP7837"/>
      <c r="BQ7837"/>
      <c r="BR7837"/>
      <c r="BS7837"/>
      <c r="BT7837"/>
      <c r="BU7837"/>
      <c r="BV7837"/>
      <c r="BW7837"/>
      <c r="BX7837"/>
      <c r="BY7837"/>
      <c r="BZ7837"/>
      <c r="CA7837"/>
      <c r="CB7837"/>
      <c r="CC7837"/>
      <c r="CD7837"/>
      <c r="CE7837"/>
      <c r="CF7837"/>
      <c r="CG7837"/>
      <c r="CH7837"/>
      <c r="CI7837"/>
      <c r="CJ7837"/>
      <c r="CK7837"/>
      <c r="CL7837"/>
      <c r="CM7837"/>
      <c r="CN7837"/>
      <c r="CO7837"/>
      <c r="CP7837"/>
      <c r="CQ7837"/>
      <c r="CR7837"/>
      <c r="CS7837"/>
      <c r="CT7837"/>
      <c r="CU7837"/>
      <c r="CV7837"/>
    </row>
    <row r="7838" spans="10:100" x14ac:dyDescent="0.25">
      <c r="J7838"/>
      <c r="K7838"/>
      <c r="L7838"/>
      <c r="M7838"/>
      <c r="N7838"/>
      <c r="O7838"/>
      <c r="P7838"/>
      <c r="Q7838"/>
      <c r="R7838"/>
      <c r="S7838"/>
      <c r="T7838"/>
      <c r="U7838"/>
      <c r="V7838"/>
      <c r="W7838"/>
      <c r="X7838"/>
      <c r="Y7838"/>
      <c r="Z7838"/>
      <c r="AA7838"/>
      <c r="AB7838"/>
      <c r="AC7838"/>
      <c r="AD7838"/>
      <c r="AE7838"/>
      <c r="AF7838"/>
      <c r="AG7838"/>
      <c r="AH7838"/>
      <c r="AI7838"/>
      <c r="AJ7838"/>
      <c r="AK7838"/>
      <c r="AL7838"/>
      <c r="AM7838"/>
      <c r="AN7838"/>
      <c r="AO7838"/>
      <c r="AP7838"/>
      <c r="AQ7838"/>
      <c r="AR7838"/>
      <c r="AS7838"/>
      <c r="AT7838"/>
      <c r="AU7838"/>
      <c r="AV7838"/>
      <c r="AW7838"/>
      <c r="AX7838"/>
      <c r="AY7838"/>
      <c r="AZ7838"/>
      <c r="BA7838"/>
      <c r="BB7838"/>
      <c r="BC7838"/>
      <c r="BD7838"/>
      <c r="BE7838"/>
      <c r="BF7838"/>
      <c r="BG7838"/>
      <c r="BH7838"/>
      <c r="BI7838"/>
      <c r="BJ7838"/>
      <c r="BK7838"/>
      <c r="BL7838"/>
      <c r="BM7838"/>
      <c r="BN7838"/>
      <c r="BO7838"/>
      <c r="BP7838"/>
      <c r="BQ7838"/>
      <c r="BR7838"/>
      <c r="BS7838"/>
      <c r="BT7838"/>
      <c r="BU7838"/>
      <c r="BV7838"/>
      <c r="BW7838"/>
      <c r="BX7838"/>
      <c r="BY7838"/>
      <c r="BZ7838"/>
      <c r="CA7838"/>
      <c r="CB7838"/>
      <c r="CC7838"/>
      <c r="CD7838"/>
      <c r="CE7838"/>
      <c r="CF7838"/>
      <c r="CG7838"/>
      <c r="CH7838"/>
      <c r="CI7838"/>
      <c r="CJ7838"/>
      <c r="CK7838"/>
      <c r="CL7838"/>
      <c r="CM7838"/>
      <c r="CN7838"/>
      <c r="CO7838"/>
      <c r="CP7838"/>
      <c r="CQ7838"/>
      <c r="CR7838"/>
      <c r="CS7838"/>
      <c r="CT7838"/>
      <c r="CU7838"/>
      <c r="CV7838"/>
    </row>
    <row r="7839" spans="10:100" x14ac:dyDescent="0.25">
      <c r="J7839"/>
      <c r="K7839"/>
      <c r="L7839"/>
      <c r="M7839"/>
      <c r="N7839"/>
      <c r="O7839"/>
      <c r="P7839"/>
      <c r="Q7839"/>
      <c r="R7839"/>
      <c r="S7839"/>
      <c r="T7839"/>
      <c r="U7839"/>
      <c r="V7839"/>
      <c r="W7839"/>
      <c r="X7839"/>
      <c r="Y7839"/>
      <c r="Z7839"/>
      <c r="AA7839"/>
      <c r="AB7839"/>
      <c r="AC7839"/>
      <c r="AD7839"/>
      <c r="AE7839"/>
      <c r="AF7839"/>
      <c r="AG7839"/>
      <c r="AH7839"/>
      <c r="AI7839"/>
      <c r="AJ7839"/>
      <c r="AK7839"/>
      <c r="AL7839"/>
      <c r="AM7839"/>
      <c r="AN7839"/>
      <c r="AO7839"/>
      <c r="AP7839"/>
      <c r="AQ7839"/>
      <c r="AR7839"/>
      <c r="AS7839"/>
      <c r="AT7839"/>
      <c r="AU7839"/>
      <c r="AV7839"/>
      <c r="AW7839"/>
      <c r="AX7839"/>
      <c r="AY7839"/>
      <c r="AZ7839"/>
      <c r="BA7839"/>
      <c r="BB7839"/>
      <c r="BC7839"/>
      <c r="BD7839"/>
      <c r="BE7839"/>
      <c r="BF7839"/>
      <c r="BG7839"/>
      <c r="BH7839"/>
      <c r="BI7839"/>
      <c r="BJ7839"/>
      <c r="BK7839"/>
      <c r="BL7839"/>
      <c r="BM7839"/>
      <c r="BN7839"/>
      <c r="BO7839"/>
      <c r="BP7839"/>
      <c r="BQ7839"/>
      <c r="BR7839"/>
      <c r="BS7839"/>
      <c r="BT7839"/>
      <c r="BU7839"/>
      <c r="BV7839"/>
      <c r="BW7839"/>
      <c r="BX7839"/>
      <c r="BY7839"/>
      <c r="BZ7839"/>
      <c r="CA7839"/>
      <c r="CB7839"/>
      <c r="CC7839"/>
      <c r="CD7839"/>
      <c r="CE7839"/>
      <c r="CF7839"/>
      <c r="CG7839"/>
      <c r="CH7839"/>
      <c r="CI7839"/>
      <c r="CJ7839"/>
      <c r="CK7839"/>
      <c r="CL7839"/>
      <c r="CM7839"/>
      <c r="CN7839"/>
      <c r="CO7839"/>
      <c r="CP7839"/>
      <c r="CQ7839"/>
      <c r="CR7839"/>
      <c r="CS7839"/>
      <c r="CT7839"/>
      <c r="CU7839"/>
      <c r="CV7839"/>
    </row>
    <row r="7840" spans="10:100" x14ac:dyDescent="0.25">
      <c r="J7840"/>
      <c r="K7840"/>
      <c r="L7840"/>
      <c r="M7840"/>
      <c r="N7840"/>
      <c r="O7840"/>
      <c r="P7840"/>
      <c r="Q7840"/>
      <c r="R7840"/>
      <c r="S7840"/>
      <c r="T7840"/>
      <c r="U7840"/>
      <c r="V7840"/>
      <c r="W7840"/>
      <c r="X7840"/>
      <c r="Y7840"/>
      <c r="Z7840"/>
      <c r="AA7840"/>
      <c r="AB7840"/>
      <c r="AC7840"/>
      <c r="AD7840"/>
      <c r="AE7840"/>
      <c r="AF7840"/>
      <c r="AG7840"/>
      <c r="AH7840"/>
      <c r="AI7840"/>
      <c r="AJ7840"/>
      <c r="AK7840"/>
      <c r="AL7840"/>
      <c r="AM7840"/>
      <c r="AN7840"/>
      <c r="AO7840"/>
      <c r="AP7840"/>
      <c r="AQ7840"/>
      <c r="AR7840"/>
      <c r="AS7840"/>
      <c r="AT7840"/>
      <c r="AU7840"/>
      <c r="AV7840"/>
      <c r="AW7840"/>
      <c r="AX7840"/>
      <c r="AY7840"/>
      <c r="AZ7840"/>
      <c r="BA7840"/>
      <c r="BB7840"/>
      <c r="BC7840"/>
      <c r="BD7840"/>
      <c r="BE7840"/>
      <c r="BF7840"/>
      <c r="BG7840"/>
      <c r="BH7840"/>
      <c r="BI7840"/>
      <c r="BJ7840"/>
      <c r="BK7840"/>
      <c r="BL7840"/>
      <c r="BM7840"/>
      <c r="BN7840"/>
      <c r="BO7840"/>
      <c r="BP7840"/>
      <c r="BQ7840"/>
      <c r="BR7840"/>
      <c r="BS7840"/>
      <c r="BT7840"/>
      <c r="BU7840"/>
      <c r="BV7840"/>
      <c r="BW7840"/>
      <c r="BX7840"/>
      <c r="BY7840"/>
      <c r="BZ7840"/>
      <c r="CA7840"/>
      <c r="CB7840"/>
      <c r="CC7840"/>
      <c r="CD7840"/>
      <c r="CE7840"/>
      <c r="CF7840"/>
      <c r="CG7840"/>
      <c r="CH7840"/>
      <c r="CI7840"/>
      <c r="CJ7840"/>
      <c r="CK7840"/>
      <c r="CL7840"/>
      <c r="CM7840"/>
      <c r="CN7840"/>
      <c r="CO7840"/>
      <c r="CP7840"/>
      <c r="CQ7840"/>
      <c r="CR7840"/>
      <c r="CS7840"/>
      <c r="CT7840"/>
      <c r="CU7840"/>
      <c r="CV7840"/>
    </row>
    <row r="7841" spans="10:100" x14ac:dyDescent="0.25">
      <c r="J7841"/>
      <c r="K7841"/>
      <c r="L7841"/>
      <c r="M7841"/>
      <c r="N7841"/>
      <c r="O7841"/>
      <c r="P7841"/>
      <c r="Q7841"/>
      <c r="R7841"/>
      <c r="S7841"/>
      <c r="T7841"/>
      <c r="U7841"/>
      <c r="V7841"/>
      <c r="W7841"/>
      <c r="X7841"/>
      <c r="Y7841"/>
      <c r="Z7841"/>
      <c r="AA7841"/>
      <c r="AB7841"/>
      <c r="AC7841"/>
      <c r="AD7841"/>
      <c r="AE7841"/>
      <c r="AF7841"/>
      <c r="AG7841"/>
      <c r="AH7841"/>
      <c r="AI7841"/>
      <c r="AJ7841"/>
      <c r="AK7841"/>
      <c r="AL7841"/>
      <c r="AM7841"/>
      <c r="AN7841"/>
      <c r="AO7841"/>
      <c r="AP7841"/>
      <c r="AQ7841"/>
      <c r="AR7841"/>
      <c r="AS7841"/>
      <c r="AT7841"/>
      <c r="AU7841"/>
      <c r="AV7841"/>
      <c r="AW7841"/>
      <c r="AX7841"/>
      <c r="AY7841"/>
      <c r="AZ7841"/>
      <c r="BA7841"/>
      <c r="BB7841"/>
      <c r="BC7841"/>
      <c r="BD7841"/>
      <c r="BE7841"/>
      <c r="BF7841"/>
      <c r="BG7841"/>
      <c r="BH7841"/>
      <c r="BI7841"/>
      <c r="BJ7841"/>
      <c r="BK7841"/>
      <c r="BL7841"/>
      <c r="BM7841"/>
      <c r="BN7841"/>
      <c r="BO7841"/>
      <c r="BP7841"/>
      <c r="BQ7841"/>
      <c r="BR7841"/>
      <c r="BS7841"/>
      <c r="BT7841"/>
      <c r="BU7841"/>
      <c r="BV7841"/>
      <c r="BW7841"/>
      <c r="BX7841"/>
      <c r="BY7841"/>
      <c r="BZ7841"/>
      <c r="CA7841"/>
      <c r="CB7841"/>
      <c r="CC7841"/>
      <c r="CD7841"/>
      <c r="CE7841"/>
      <c r="CF7841"/>
      <c r="CG7841"/>
      <c r="CH7841"/>
      <c r="CI7841"/>
      <c r="CJ7841"/>
      <c r="CK7841"/>
      <c r="CL7841"/>
      <c r="CM7841"/>
      <c r="CN7841"/>
      <c r="CO7841"/>
      <c r="CP7841"/>
      <c r="CQ7841"/>
      <c r="CR7841"/>
      <c r="CS7841"/>
      <c r="CT7841"/>
      <c r="CU7841"/>
      <c r="CV7841"/>
    </row>
    <row r="7842" spans="10:100" x14ac:dyDescent="0.25">
      <c r="J7842"/>
      <c r="K7842"/>
      <c r="L7842"/>
      <c r="M7842"/>
      <c r="N7842"/>
      <c r="O7842"/>
      <c r="P7842"/>
      <c r="Q7842"/>
      <c r="R7842"/>
      <c r="S7842"/>
      <c r="T7842"/>
      <c r="U7842"/>
      <c r="V7842"/>
      <c r="W7842"/>
      <c r="X7842"/>
      <c r="Y7842"/>
      <c r="Z7842"/>
      <c r="AA7842"/>
      <c r="AB7842"/>
      <c r="AC7842"/>
      <c r="AD7842"/>
      <c r="AE7842"/>
      <c r="AF7842"/>
      <c r="AG7842"/>
      <c r="AH7842"/>
      <c r="AI7842"/>
      <c r="AJ7842"/>
      <c r="AK7842"/>
      <c r="AL7842"/>
      <c r="AM7842"/>
      <c r="AN7842"/>
      <c r="AO7842"/>
      <c r="AP7842"/>
      <c r="AQ7842"/>
      <c r="AR7842"/>
      <c r="AS7842"/>
      <c r="AT7842"/>
      <c r="AU7842"/>
      <c r="AV7842"/>
      <c r="AW7842"/>
      <c r="AX7842"/>
      <c r="AY7842"/>
      <c r="AZ7842"/>
      <c r="BA7842"/>
      <c r="BB7842"/>
      <c r="BC7842"/>
      <c r="BD7842"/>
      <c r="BE7842"/>
      <c r="BF7842"/>
      <c r="BG7842"/>
      <c r="BH7842"/>
      <c r="BI7842"/>
      <c r="BJ7842"/>
      <c r="BK7842"/>
      <c r="BL7842"/>
      <c r="BM7842"/>
      <c r="BN7842"/>
      <c r="BO7842"/>
      <c r="BP7842"/>
      <c r="BQ7842"/>
      <c r="BR7842"/>
      <c r="BS7842"/>
      <c r="BT7842"/>
      <c r="BU7842"/>
      <c r="BV7842"/>
      <c r="BW7842"/>
      <c r="BX7842"/>
      <c r="BY7842"/>
      <c r="BZ7842"/>
      <c r="CA7842"/>
      <c r="CB7842"/>
      <c r="CC7842"/>
      <c r="CD7842"/>
      <c r="CE7842"/>
      <c r="CF7842"/>
      <c r="CG7842"/>
      <c r="CH7842"/>
      <c r="CI7842"/>
      <c r="CJ7842"/>
      <c r="CK7842"/>
      <c r="CL7842"/>
      <c r="CM7842"/>
      <c r="CN7842"/>
      <c r="CO7842"/>
      <c r="CP7842"/>
      <c r="CQ7842"/>
      <c r="CR7842"/>
      <c r="CS7842"/>
      <c r="CT7842"/>
      <c r="CU7842"/>
      <c r="CV7842"/>
    </row>
    <row r="7843" spans="10:100" x14ac:dyDescent="0.25">
      <c r="J7843"/>
      <c r="K7843"/>
      <c r="L7843"/>
      <c r="M7843"/>
      <c r="N7843"/>
      <c r="O7843"/>
      <c r="P7843"/>
      <c r="Q7843"/>
      <c r="R7843"/>
      <c r="S7843"/>
      <c r="T7843"/>
      <c r="U7843"/>
      <c r="V7843"/>
      <c r="W7843"/>
      <c r="X7843"/>
      <c r="Y7843"/>
      <c r="Z7843"/>
      <c r="AA7843"/>
      <c r="AB7843"/>
      <c r="AC7843"/>
      <c r="AD7843"/>
      <c r="AE7843"/>
      <c r="AF7843"/>
      <c r="AG7843"/>
      <c r="AH7843"/>
      <c r="AI7843"/>
      <c r="AJ7843"/>
      <c r="AK7843"/>
      <c r="AL7843"/>
      <c r="AM7843"/>
      <c r="AN7843"/>
      <c r="AO7843"/>
      <c r="AP7843"/>
      <c r="AQ7843"/>
      <c r="AR7843"/>
      <c r="AS7843"/>
      <c r="AT7843"/>
      <c r="AU7843"/>
      <c r="AV7843"/>
      <c r="AW7843"/>
      <c r="AX7843"/>
      <c r="AY7843"/>
      <c r="AZ7843"/>
      <c r="BA7843"/>
      <c r="BB7843"/>
      <c r="BC7843"/>
      <c r="BD7843"/>
      <c r="BE7843"/>
      <c r="BF7843"/>
      <c r="BG7843"/>
      <c r="BH7843"/>
      <c r="BI7843"/>
      <c r="BJ7843"/>
      <c r="BK7843"/>
      <c r="BL7843"/>
      <c r="BM7843"/>
      <c r="BN7843"/>
      <c r="BO7843"/>
      <c r="BP7843"/>
      <c r="BQ7843"/>
      <c r="BR7843"/>
      <c r="BS7843"/>
      <c r="BT7843"/>
      <c r="BU7843"/>
      <c r="BV7843"/>
      <c r="BW7843"/>
      <c r="BX7843"/>
      <c r="BY7843"/>
      <c r="BZ7843"/>
      <c r="CA7843"/>
      <c r="CB7843"/>
      <c r="CC7843"/>
      <c r="CD7843"/>
      <c r="CE7843"/>
      <c r="CF7843"/>
      <c r="CG7843"/>
      <c r="CH7843"/>
      <c r="CI7843"/>
      <c r="CJ7843"/>
      <c r="CK7843"/>
      <c r="CL7843"/>
      <c r="CM7843"/>
      <c r="CN7843"/>
      <c r="CO7843"/>
      <c r="CP7843"/>
      <c r="CQ7843"/>
      <c r="CR7843"/>
      <c r="CS7843"/>
      <c r="CT7843"/>
      <c r="CU7843"/>
      <c r="CV7843"/>
    </row>
    <row r="7844" spans="10:100" x14ac:dyDescent="0.25">
      <c r="J7844"/>
      <c r="K7844"/>
      <c r="L7844"/>
      <c r="M7844"/>
      <c r="N7844"/>
      <c r="O7844"/>
      <c r="P7844"/>
      <c r="Q7844"/>
      <c r="R7844"/>
      <c r="S7844"/>
      <c r="T7844"/>
      <c r="U7844"/>
      <c r="V7844"/>
      <c r="W7844"/>
      <c r="X7844"/>
      <c r="Y7844"/>
      <c r="Z7844"/>
      <c r="AA7844"/>
      <c r="AB7844"/>
      <c r="AC7844"/>
      <c r="AD7844"/>
      <c r="AE7844"/>
      <c r="AF7844"/>
      <c r="AG7844"/>
      <c r="AH7844"/>
      <c r="AI7844"/>
      <c r="AJ7844"/>
      <c r="AK7844"/>
      <c r="AL7844"/>
      <c r="AM7844"/>
      <c r="AN7844"/>
      <c r="AO7844"/>
      <c r="AP7844"/>
      <c r="AQ7844"/>
      <c r="AR7844"/>
      <c r="AS7844"/>
      <c r="AT7844"/>
      <c r="AU7844"/>
      <c r="AV7844"/>
      <c r="AW7844"/>
      <c r="AX7844"/>
      <c r="AY7844"/>
      <c r="AZ7844"/>
      <c r="BA7844"/>
      <c r="BB7844"/>
      <c r="BC7844"/>
      <c r="BD7844"/>
      <c r="BE7844"/>
      <c r="BF7844"/>
      <c r="BG7844"/>
      <c r="BH7844"/>
      <c r="BI7844"/>
      <c r="BJ7844"/>
      <c r="BK7844"/>
      <c r="BL7844"/>
      <c r="BM7844"/>
      <c r="BN7844"/>
      <c r="BO7844"/>
      <c r="BP7844"/>
      <c r="BQ7844"/>
      <c r="BR7844"/>
      <c r="BS7844"/>
      <c r="BT7844"/>
      <c r="BU7844"/>
      <c r="BV7844"/>
      <c r="BW7844"/>
      <c r="BX7844"/>
      <c r="BY7844"/>
      <c r="BZ7844"/>
      <c r="CA7844"/>
      <c r="CB7844"/>
      <c r="CC7844"/>
      <c r="CD7844"/>
      <c r="CE7844"/>
      <c r="CF7844"/>
      <c r="CG7844"/>
      <c r="CH7844"/>
      <c r="CI7844"/>
      <c r="CJ7844"/>
      <c r="CK7844"/>
      <c r="CL7844"/>
      <c r="CM7844"/>
      <c r="CN7844"/>
      <c r="CO7844"/>
      <c r="CP7844"/>
      <c r="CQ7844"/>
      <c r="CR7844"/>
      <c r="CS7844"/>
      <c r="CT7844"/>
      <c r="CU7844"/>
      <c r="CV7844"/>
    </row>
    <row r="7845" spans="10:100" x14ac:dyDescent="0.25">
      <c r="J7845"/>
      <c r="K7845"/>
      <c r="L7845"/>
      <c r="M7845"/>
      <c r="N7845"/>
      <c r="O7845"/>
      <c r="P7845"/>
      <c r="Q7845"/>
      <c r="R7845"/>
      <c r="S7845"/>
      <c r="T7845"/>
      <c r="U7845"/>
      <c r="V7845"/>
      <c r="W7845"/>
      <c r="X7845"/>
      <c r="Y7845"/>
      <c r="Z7845"/>
      <c r="AA7845"/>
      <c r="AB7845"/>
      <c r="AC7845"/>
      <c r="AD7845"/>
      <c r="AE7845"/>
      <c r="AF7845"/>
      <c r="AG7845"/>
      <c r="AH7845"/>
      <c r="AI7845"/>
      <c r="AJ7845"/>
      <c r="AK7845"/>
      <c r="AL7845"/>
      <c r="AM7845"/>
      <c r="AN7845"/>
      <c r="AO7845"/>
      <c r="AP7845"/>
      <c r="AQ7845"/>
      <c r="AR7845"/>
      <c r="AS7845"/>
      <c r="AT7845"/>
      <c r="AU7845"/>
      <c r="AV7845"/>
      <c r="AW7845"/>
      <c r="AX7845"/>
      <c r="AY7845"/>
      <c r="AZ7845"/>
      <c r="BA7845"/>
      <c r="BB7845"/>
      <c r="BC7845"/>
      <c r="BD7845"/>
      <c r="BE7845"/>
      <c r="BF7845"/>
      <c r="BG7845"/>
      <c r="BH7845"/>
      <c r="BI7845"/>
      <c r="BJ7845"/>
      <c r="BK7845"/>
      <c r="BL7845"/>
      <c r="BM7845"/>
      <c r="BN7845"/>
      <c r="BO7845"/>
      <c r="BP7845"/>
      <c r="BQ7845"/>
      <c r="BR7845"/>
      <c r="BS7845"/>
      <c r="BT7845"/>
      <c r="BU7845"/>
      <c r="BV7845"/>
      <c r="BW7845"/>
      <c r="BX7845"/>
      <c r="BY7845"/>
      <c r="BZ7845"/>
      <c r="CA7845"/>
      <c r="CB7845"/>
      <c r="CC7845"/>
      <c r="CD7845"/>
      <c r="CE7845"/>
      <c r="CF7845"/>
      <c r="CG7845"/>
      <c r="CH7845"/>
      <c r="CI7845"/>
      <c r="CJ7845"/>
      <c r="CK7845"/>
      <c r="CL7845"/>
      <c r="CM7845"/>
      <c r="CN7845"/>
      <c r="CO7845"/>
      <c r="CP7845"/>
      <c r="CQ7845"/>
      <c r="CR7845"/>
      <c r="CS7845"/>
      <c r="CT7845"/>
      <c r="CU7845"/>
      <c r="CV7845"/>
    </row>
    <row r="7846" spans="10:100" x14ac:dyDescent="0.25">
      <c r="J7846"/>
      <c r="K7846"/>
      <c r="L7846"/>
      <c r="M7846"/>
      <c r="N7846"/>
      <c r="O7846"/>
      <c r="P7846"/>
      <c r="Q7846"/>
      <c r="R7846"/>
      <c r="S7846"/>
      <c r="T7846"/>
      <c r="U7846"/>
      <c r="V7846"/>
      <c r="W7846"/>
      <c r="X7846"/>
      <c r="Y7846"/>
      <c r="Z7846"/>
      <c r="AA7846"/>
      <c r="AB7846"/>
      <c r="AC7846"/>
      <c r="AD7846"/>
      <c r="AE7846"/>
      <c r="AF7846"/>
      <c r="AG7846"/>
      <c r="AH7846"/>
      <c r="AI7846"/>
      <c r="AJ7846"/>
      <c r="AK7846"/>
      <c r="AL7846"/>
      <c r="AM7846"/>
      <c r="AN7846"/>
      <c r="AO7846"/>
      <c r="AP7846"/>
      <c r="AQ7846"/>
      <c r="AR7846"/>
      <c r="AS7846"/>
      <c r="AT7846"/>
      <c r="AU7846"/>
      <c r="AV7846"/>
      <c r="AW7846"/>
      <c r="AX7846"/>
      <c r="AY7846"/>
      <c r="AZ7846"/>
      <c r="BA7846"/>
      <c r="BB7846"/>
      <c r="BC7846"/>
      <c r="BD7846"/>
      <c r="BE7846"/>
      <c r="BF7846"/>
      <c r="BG7846"/>
      <c r="BH7846"/>
      <c r="BI7846"/>
      <c r="BJ7846"/>
      <c r="BK7846"/>
      <c r="BL7846"/>
      <c r="BM7846"/>
      <c r="BN7846"/>
      <c r="BO7846"/>
      <c r="BP7846"/>
      <c r="BQ7846"/>
      <c r="BR7846"/>
      <c r="BS7846"/>
      <c r="BT7846"/>
      <c r="BU7846"/>
      <c r="BV7846"/>
      <c r="BW7846"/>
      <c r="BX7846"/>
      <c r="BY7846"/>
      <c r="BZ7846"/>
      <c r="CA7846"/>
      <c r="CB7846"/>
      <c r="CC7846"/>
      <c r="CD7846"/>
      <c r="CE7846"/>
      <c r="CF7846"/>
      <c r="CG7846"/>
      <c r="CH7846"/>
      <c r="CI7846"/>
      <c r="CJ7846"/>
      <c r="CK7846"/>
      <c r="CL7846"/>
      <c r="CM7846"/>
      <c r="CN7846"/>
      <c r="CO7846"/>
      <c r="CP7846"/>
      <c r="CQ7846"/>
      <c r="CR7846"/>
      <c r="CS7846"/>
      <c r="CT7846"/>
      <c r="CU7846"/>
      <c r="CV7846"/>
    </row>
    <row r="7847" spans="10:100" x14ac:dyDescent="0.25">
      <c r="J7847"/>
      <c r="K7847"/>
      <c r="L7847"/>
      <c r="M7847"/>
      <c r="N7847"/>
      <c r="O7847"/>
      <c r="P7847"/>
      <c r="Q7847"/>
      <c r="R7847"/>
      <c r="S7847"/>
      <c r="T7847"/>
      <c r="U7847"/>
      <c r="V7847"/>
      <c r="W7847"/>
      <c r="X7847"/>
      <c r="Y7847"/>
      <c r="Z7847"/>
      <c r="AA7847"/>
      <c r="AB7847"/>
      <c r="AC7847"/>
      <c r="AD7847"/>
      <c r="AE7847"/>
      <c r="AF7847"/>
      <c r="AG7847"/>
      <c r="AH7847"/>
      <c r="AI7847"/>
      <c r="AJ7847"/>
      <c r="AK7847"/>
      <c r="AL7847"/>
      <c r="AM7847"/>
      <c r="AN7847"/>
      <c r="AO7847"/>
      <c r="AP7847"/>
      <c r="AQ7847"/>
      <c r="AR7847"/>
      <c r="AS7847"/>
      <c r="AT7847"/>
      <c r="AU7847"/>
      <c r="AV7847"/>
      <c r="AW7847"/>
      <c r="AX7847"/>
      <c r="AY7847"/>
      <c r="AZ7847"/>
      <c r="BA7847"/>
      <c r="BB7847"/>
      <c r="BC7847"/>
      <c r="BD7847"/>
      <c r="BE7847"/>
      <c r="BF7847"/>
      <c r="BG7847"/>
      <c r="BH7847"/>
      <c r="BI7847"/>
      <c r="BJ7847"/>
      <c r="BK7847"/>
      <c r="BL7847"/>
      <c r="BM7847"/>
      <c r="BN7847"/>
      <c r="BO7847"/>
      <c r="BP7847"/>
      <c r="BQ7847"/>
      <c r="BR7847"/>
      <c r="BS7847"/>
      <c r="BT7847"/>
      <c r="BU7847"/>
      <c r="BV7847"/>
      <c r="BW7847"/>
      <c r="BX7847"/>
      <c r="BY7847"/>
      <c r="BZ7847"/>
      <c r="CA7847"/>
      <c r="CB7847"/>
      <c r="CC7847"/>
      <c r="CD7847"/>
      <c r="CE7847"/>
      <c r="CF7847"/>
      <c r="CG7847"/>
      <c r="CH7847"/>
      <c r="CI7847"/>
      <c r="CJ7847"/>
      <c r="CK7847"/>
      <c r="CL7847"/>
      <c r="CM7847"/>
      <c r="CN7847"/>
      <c r="CO7847"/>
      <c r="CP7847"/>
      <c r="CQ7847"/>
      <c r="CR7847"/>
      <c r="CS7847"/>
      <c r="CT7847"/>
      <c r="CU7847"/>
      <c r="CV7847"/>
    </row>
    <row r="7848" spans="10:100" x14ac:dyDescent="0.25">
      <c r="J7848"/>
      <c r="K7848"/>
      <c r="L7848"/>
      <c r="M7848"/>
      <c r="N7848"/>
      <c r="O7848"/>
      <c r="P7848"/>
      <c r="Q7848"/>
      <c r="R7848"/>
      <c r="S7848"/>
      <c r="T7848"/>
      <c r="U7848"/>
      <c r="V7848"/>
      <c r="W7848"/>
      <c r="X7848"/>
      <c r="Y7848"/>
      <c r="Z7848"/>
      <c r="AA7848"/>
      <c r="AB7848"/>
      <c r="AC7848"/>
      <c r="AD7848"/>
      <c r="AE7848"/>
      <c r="AF7848"/>
      <c r="AG7848"/>
      <c r="AH7848"/>
      <c r="AI7848"/>
      <c r="AJ7848"/>
      <c r="AK7848"/>
      <c r="AL7848"/>
      <c r="AM7848"/>
      <c r="AN7848"/>
      <c r="AO7848"/>
      <c r="AP7848"/>
      <c r="AQ7848"/>
      <c r="AR7848"/>
      <c r="AS7848"/>
      <c r="AT7848"/>
      <c r="AU7848"/>
      <c r="AV7848"/>
      <c r="AW7848"/>
      <c r="AX7848"/>
      <c r="AY7848"/>
      <c r="AZ7848"/>
      <c r="BA7848"/>
      <c r="BB7848"/>
      <c r="BC7848"/>
      <c r="BD7848"/>
      <c r="BE7848"/>
      <c r="BF7848"/>
      <c r="BG7848"/>
      <c r="BH7848"/>
      <c r="BI7848"/>
      <c r="BJ7848"/>
      <c r="BK7848"/>
      <c r="BL7848"/>
      <c r="BM7848"/>
      <c r="BN7848"/>
      <c r="BO7848"/>
      <c r="BP7848"/>
      <c r="BQ7848"/>
      <c r="BR7848"/>
      <c r="BS7848"/>
      <c r="BT7848"/>
      <c r="BU7848"/>
      <c r="BV7848"/>
      <c r="BW7848"/>
      <c r="BX7848"/>
      <c r="BY7848"/>
      <c r="BZ7848"/>
      <c r="CA7848"/>
      <c r="CB7848"/>
      <c r="CC7848"/>
      <c r="CD7848"/>
      <c r="CE7848"/>
      <c r="CF7848"/>
      <c r="CG7848"/>
      <c r="CH7848"/>
      <c r="CI7848"/>
      <c r="CJ7848"/>
      <c r="CK7848"/>
      <c r="CL7848"/>
      <c r="CM7848"/>
      <c r="CN7848"/>
      <c r="CO7848"/>
      <c r="CP7848"/>
      <c r="CQ7848"/>
      <c r="CR7848"/>
      <c r="CS7848"/>
      <c r="CT7848"/>
      <c r="CU7848"/>
      <c r="CV7848"/>
    </row>
    <row r="7849" spans="10:100" x14ac:dyDescent="0.25">
      <c r="J7849"/>
      <c r="K7849"/>
      <c r="L7849"/>
      <c r="M7849"/>
      <c r="N7849"/>
      <c r="O7849"/>
      <c r="P7849"/>
      <c r="Q7849"/>
      <c r="R7849"/>
      <c r="S7849"/>
      <c r="T7849"/>
      <c r="U7849"/>
      <c r="V7849"/>
      <c r="W7849"/>
      <c r="X7849"/>
      <c r="Y7849"/>
      <c r="Z7849"/>
      <c r="AA7849"/>
      <c r="AB7849"/>
      <c r="AC7849"/>
      <c r="AD7849"/>
      <c r="AE7849"/>
      <c r="AF7849"/>
      <c r="AG7849"/>
      <c r="AH7849"/>
      <c r="AI7849"/>
      <c r="AJ7849"/>
      <c r="AK7849"/>
      <c r="AL7849"/>
      <c r="AM7849"/>
      <c r="AN7849"/>
      <c r="AO7849"/>
      <c r="AP7849"/>
      <c r="AQ7849"/>
      <c r="AR7849"/>
      <c r="AS7849"/>
      <c r="AT7849"/>
      <c r="AU7849"/>
      <c r="AV7849"/>
      <c r="AW7849"/>
      <c r="AX7849"/>
      <c r="AY7849"/>
      <c r="AZ7849"/>
      <c r="BA7849"/>
      <c r="BB7849"/>
      <c r="BC7849"/>
      <c r="BD7849"/>
      <c r="BE7849"/>
      <c r="BF7849"/>
      <c r="BG7849"/>
      <c r="BH7849"/>
      <c r="BI7849"/>
      <c r="BJ7849"/>
      <c r="BK7849"/>
      <c r="BL7849"/>
      <c r="BM7849"/>
      <c r="BN7849"/>
      <c r="BO7849"/>
      <c r="BP7849"/>
      <c r="BQ7849"/>
      <c r="BR7849"/>
      <c r="BS7849"/>
      <c r="BT7849"/>
      <c r="BU7849"/>
      <c r="BV7849"/>
      <c r="BW7849"/>
      <c r="BX7849"/>
      <c r="BY7849"/>
      <c r="BZ7849"/>
      <c r="CA7849"/>
      <c r="CB7849"/>
      <c r="CC7849"/>
      <c r="CD7849"/>
      <c r="CE7849"/>
      <c r="CF7849"/>
      <c r="CG7849"/>
      <c r="CH7849"/>
      <c r="CI7849"/>
      <c r="CJ7849"/>
      <c r="CK7849"/>
      <c r="CL7849"/>
      <c r="CM7849"/>
      <c r="CN7849"/>
      <c r="CO7849"/>
      <c r="CP7849"/>
      <c r="CQ7849"/>
      <c r="CR7849"/>
      <c r="CS7849"/>
      <c r="CT7849"/>
      <c r="CU7849"/>
      <c r="CV7849"/>
    </row>
    <row r="7850" spans="10:100" x14ac:dyDescent="0.25">
      <c r="J7850"/>
      <c r="K7850"/>
      <c r="L7850"/>
      <c r="M7850"/>
      <c r="N7850"/>
      <c r="O7850"/>
      <c r="P7850"/>
      <c r="Q7850"/>
      <c r="R7850"/>
      <c r="S7850"/>
      <c r="T7850"/>
      <c r="U7850"/>
      <c r="V7850"/>
      <c r="W7850"/>
      <c r="X7850"/>
      <c r="Y7850"/>
      <c r="Z7850"/>
      <c r="AA7850"/>
      <c r="AB7850"/>
      <c r="AC7850"/>
      <c r="AD7850"/>
      <c r="AE7850"/>
      <c r="AF7850"/>
      <c r="AG7850"/>
      <c r="AH7850"/>
      <c r="AI7850"/>
      <c r="AJ7850"/>
      <c r="AK7850"/>
      <c r="AL7850"/>
      <c r="AM7850"/>
      <c r="AN7850"/>
      <c r="AO7850"/>
      <c r="AP7850"/>
      <c r="AQ7850"/>
      <c r="AR7850"/>
      <c r="AS7850"/>
      <c r="AT7850"/>
      <c r="AU7850"/>
      <c r="AV7850"/>
      <c r="AW7850"/>
      <c r="AX7850"/>
      <c r="AY7850"/>
      <c r="AZ7850"/>
      <c r="BA7850"/>
      <c r="BB7850"/>
      <c r="BC7850"/>
      <c r="BD7850"/>
      <c r="BE7850"/>
      <c r="BF7850"/>
      <c r="BG7850"/>
      <c r="BH7850"/>
      <c r="BI7850"/>
      <c r="BJ7850"/>
      <c r="BK7850"/>
      <c r="BL7850"/>
      <c r="BM7850"/>
      <c r="BN7850"/>
      <c r="BO7850"/>
      <c r="BP7850"/>
      <c r="BQ7850"/>
      <c r="BR7850"/>
      <c r="BS7850"/>
      <c r="BT7850"/>
      <c r="BU7850"/>
      <c r="BV7850"/>
      <c r="BW7850"/>
      <c r="BX7850"/>
      <c r="BY7850"/>
      <c r="BZ7850"/>
      <c r="CA7850"/>
      <c r="CB7850"/>
      <c r="CC7850"/>
      <c r="CD7850"/>
      <c r="CE7850"/>
      <c r="CF7850"/>
      <c r="CG7850"/>
      <c r="CH7850"/>
      <c r="CI7850"/>
      <c r="CJ7850"/>
      <c r="CK7850"/>
      <c r="CL7850"/>
      <c r="CM7850"/>
      <c r="CN7850"/>
      <c r="CO7850"/>
      <c r="CP7850"/>
      <c r="CQ7850"/>
      <c r="CR7850"/>
      <c r="CS7850"/>
      <c r="CT7850"/>
      <c r="CU7850"/>
      <c r="CV7850"/>
    </row>
    <row r="7851" spans="10:100" x14ac:dyDescent="0.25">
      <c r="J7851"/>
      <c r="K7851"/>
      <c r="L7851"/>
      <c r="M7851"/>
      <c r="N7851"/>
      <c r="O7851"/>
      <c r="P7851"/>
      <c r="Q7851"/>
      <c r="R7851"/>
      <c r="S7851"/>
      <c r="T7851"/>
      <c r="U7851"/>
      <c r="V7851"/>
      <c r="W7851"/>
      <c r="X7851"/>
      <c r="Y7851"/>
      <c r="Z7851"/>
      <c r="AA7851"/>
      <c r="AB7851"/>
      <c r="AC7851"/>
      <c r="AD7851"/>
      <c r="AE7851"/>
      <c r="AF7851"/>
      <c r="AG7851"/>
      <c r="AH7851"/>
      <c r="AI7851"/>
      <c r="AJ7851"/>
      <c r="AK7851"/>
      <c r="AL7851"/>
      <c r="AM7851"/>
      <c r="AN7851"/>
      <c r="AO7851"/>
      <c r="AP7851"/>
      <c r="AQ7851"/>
      <c r="AR7851"/>
      <c r="AS7851"/>
      <c r="AT7851"/>
      <c r="AU7851"/>
      <c r="AV7851"/>
      <c r="AW7851"/>
      <c r="AX7851"/>
      <c r="AY7851"/>
      <c r="AZ7851"/>
      <c r="BA7851"/>
      <c r="BB7851"/>
      <c r="BC7851"/>
      <c r="BD7851"/>
      <c r="BE7851"/>
      <c r="BF7851"/>
      <c r="BG7851"/>
      <c r="BH7851"/>
      <c r="BI7851"/>
      <c r="BJ7851"/>
      <c r="BK7851"/>
      <c r="BL7851"/>
      <c r="BM7851"/>
      <c r="BN7851"/>
      <c r="BO7851"/>
      <c r="BP7851"/>
      <c r="BQ7851"/>
      <c r="BR7851"/>
      <c r="BS7851"/>
      <c r="BT7851"/>
      <c r="BU7851"/>
      <c r="BV7851"/>
      <c r="BW7851"/>
      <c r="BX7851"/>
      <c r="BY7851"/>
      <c r="BZ7851"/>
      <c r="CA7851"/>
      <c r="CB7851"/>
      <c r="CC7851"/>
      <c r="CD7851"/>
      <c r="CE7851"/>
      <c r="CF7851"/>
      <c r="CG7851"/>
      <c r="CH7851"/>
      <c r="CI7851"/>
      <c r="CJ7851"/>
      <c r="CK7851"/>
      <c r="CL7851"/>
      <c r="CM7851"/>
      <c r="CN7851"/>
      <c r="CO7851"/>
      <c r="CP7851"/>
      <c r="CQ7851"/>
      <c r="CR7851"/>
      <c r="CS7851"/>
      <c r="CT7851"/>
      <c r="CU7851"/>
      <c r="CV7851"/>
    </row>
    <row r="7852" spans="10:100" x14ac:dyDescent="0.25">
      <c r="J7852"/>
      <c r="K7852"/>
      <c r="L7852"/>
      <c r="M7852"/>
      <c r="N7852"/>
      <c r="O7852"/>
      <c r="P7852"/>
      <c r="Q7852"/>
      <c r="R7852"/>
      <c r="S7852"/>
      <c r="T7852"/>
      <c r="U7852"/>
      <c r="V7852"/>
      <c r="W7852"/>
      <c r="X7852"/>
      <c r="Y7852"/>
      <c r="Z7852"/>
      <c r="AA7852"/>
      <c r="AB7852"/>
      <c r="AC7852"/>
      <c r="AD7852"/>
      <c r="AE7852"/>
      <c r="AF7852"/>
      <c r="AG7852"/>
      <c r="AH7852"/>
      <c r="AI7852"/>
      <c r="AJ7852"/>
      <c r="AK7852"/>
      <c r="AL7852"/>
      <c r="AM7852"/>
      <c r="AN7852"/>
      <c r="AO7852"/>
      <c r="AP7852"/>
      <c r="AQ7852"/>
      <c r="AR7852"/>
      <c r="AS7852"/>
      <c r="AT7852"/>
      <c r="AU7852"/>
      <c r="AV7852"/>
      <c r="AW7852"/>
      <c r="AX7852"/>
      <c r="AY7852"/>
      <c r="AZ7852"/>
      <c r="BA7852"/>
      <c r="BB7852"/>
      <c r="BC7852"/>
      <c r="BD7852"/>
      <c r="BE7852"/>
      <c r="BF7852"/>
      <c r="BG7852"/>
      <c r="BH7852"/>
      <c r="BI7852"/>
      <c r="BJ7852"/>
      <c r="BK7852"/>
      <c r="BL7852"/>
      <c r="BM7852"/>
      <c r="BN7852"/>
      <c r="BO7852"/>
      <c r="BP7852"/>
      <c r="BQ7852"/>
      <c r="BR7852"/>
      <c r="BS7852"/>
      <c r="BT7852"/>
      <c r="BU7852"/>
      <c r="BV7852"/>
      <c r="BW7852"/>
      <c r="BX7852"/>
      <c r="BY7852"/>
      <c r="BZ7852"/>
      <c r="CA7852"/>
      <c r="CB7852"/>
      <c r="CC7852"/>
      <c r="CD7852"/>
      <c r="CE7852"/>
      <c r="CF7852"/>
      <c r="CG7852"/>
      <c r="CH7852"/>
      <c r="CI7852"/>
      <c r="CJ7852"/>
      <c r="CK7852"/>
      <c r="CL7852"/>
      <c r="CM7852"/>
      <c r="CN7852"/>
      <c r="CO7852"/>
      <c r="CP7852"/>
      <c r="CQ7852"/>
      <c r="CR7852"/>
      <c r="CS7852"/>
      <c r="CT7852"/>
      <c r="CU7852"/>
      <c r="CV7852"/>
    </row>
    <row r="7853" spans="10:100" x14ac:dyDescent="0.25">
      <c r="J7853"/>
      <c r="K7853"/>
      <c r="L7853"/>
      <c r="M7853"/>
      <c r="N7853"/>
      <c r="O7853"/>
      <c r="P7853"/>
      <c r="Q7853"/>
      <c r="R7853"/>
      <c r="S7853"/>
      <c r="T7853"/>
      <c r="U7853"/>
      <c r="V7853"/>
      <c r="W7853"/>
      <c r="X7853"/>
      <c r="Y7853"/>
      <c r="Z7853"/>
      <c r="AA7853"/>
      <c r="AB7853"/>
      <c r="AC7853"/>
      <c r="AD7853"/>
      <c r="AE7853"/>
      <c r="AF7853"/>
      <c r="AG7853"/>
      <c r="AH7853"/>
      <c r="AI7853"/>
      <c r="AJ7853"/>
      <c r="AK7853"/>
      <c r="AL7853"/>
      <c r="AM7853"/>
      <c r="AN7853"/>
      <c r="AO7853"/>
      <c r="AP7853"/>
      <c r="AQ7853"/>
      <c r="AR7853"/>
      <c r="AS7853"/>
      <c r="AT7853"/>
      <c r="AU7853"/>
      <c r="AV7853"/>
      <c r="AW7853"/>
      <c r="AX7853"/>
      <c r="AY7853"/>
      <c r="AZ7853"/>
      <c r="BA7853"/>
      <c r="BB7853"/>
      <c r="BC7853"/>
      <c r="BD7853"/>
      <c r="BE7853"/>
      <c r="BF7853"/>
      <c r="BG7853"/>
      <c r="BH7853"/>
      <c r="BI7853"/>
      <c r="BJ7853"/>
      <c r="BK7853"/>
      <c r="BL7853"/>
      <c r="BM7853"/>
      <c r="BN7853"/>
      <c r="BO7853"/>
      <c r="BP7853"/>
      <c r="BQ7853"/>
      <c r="BR7853"/>
      <c r="BS7853"/>
      <c r="BT7853"/>
      <c r="BU7853"/>
      <c r="BV7853"/>
      <c r="BW7853"/>
      <c r="BX7853"/>
      <c r="BY7853"/>
      <c r="BZ7853"/>
      <c r="CA7853"/>
      <c r="CB7853"/>
      <c r="CC7853"/>
      <c r="CD7853"/>
      <c r="CE7853"/>
      <c r="CF7853"/>
      <c r="CG7853"/>
      <c r="CH7853"/>
      <c r="CI7853"/>
      <c r="CJ7853"/>
      <c r="CK7853"/>
      <c r="CL7853"/>
      <c r="CM7853"/>
      <c r="CN7853"/>
      <c r="CO7853"/>
      <c r="CP7853"/>
      <c r="CQ7853"/>
      <c r="CR7853"/>
      <c r="CS7853"/>
      <c r="CT7853"/>
      <c r="CU7853"/>
      <c r="CV7853"/>
    </row>
    <row r="7854" spans="10:100" x14ac:dyDescent="0.25">
      <c r="J7854"/>
      <c r="K7854"/>
      <c r="L7854"/>
      <c r="M7854"/>
      <c r="N7854"/>
      <c r="O7854"/>
      <c r="P7854"/>
      <c r="Q7854"/>
      <c r="R7854"/>
      <c r="S7854"/>
      <c r="T7854"/>
      <c r="U7854"/>
      <c r="V7854"/>
      <c r="W7854"/>
      <c r="X7854"/>
      <c r="Y7854"/>
      <c r="Z7854"/>
      <c r="AA7854"/>
      <c r="AB7854"/>
      <c r="AC7854"/>
      <c r="AD7854"/>
      <c r="AE7854"/>
      <c r="AF7854"/>
      <c r="AG7854"/>
      <c r="AH7854"/>
      <c r="AI7854"/>
      <c r="AJ7854"/>
      <c r="AK7854"/>
      <c r="AL7854"/>
      <c r="AM7854"/>
      <c r="AN7854"/>
      <c r="AO7854"/>
      <c r="AP7854"/>
      <c r="AQ7854"/>
      <c r="AR7854"/>
      <c r="AS7854"/>
      <c r="AT7854"/>
      <c r="AU7854"/>
      <c r="AV7854"/>
      <c r="AW7854"/>
      <c r="AX7854"/>
      <c r="AY7854"/>
      <c r="AZ7854"/>
      <c r="BA7854"/>
      <c r="BB7854"/>
      <c r="BC7854"/>
      <c r="BD7854"/>
      <c r="BE7854"/>
      <c r="BF7854"/>
      <c r="BG7854"/>
      <c r="BH7854"/>
      <c r="BI7854"/>
      <c r="BJ7854"/>
      <c r="BK7854"/>
      <c r="BL7854"/>
      <c r="BM7854"/>
      <c r="BN7854"/>
      <c r="BO7854"/>
      <c r="BP7854"/>
      <c r="BQ7854"/>
      <c r="BR7854"/>
      <c r="BS7854"/>
      <c r="BT7854"/>
      <c r="BU7854"/>
      <c r="BV7854"/>
      <c r="BW7854"/>
      <c r="BX7854"/>
      <c r="BY7854"/>
      <c r="BZ7854"/>
      <c r="CA7854"/>
      <c r="CB7854"/>
      <c r="CC7854"/>
      <c r="CD7854"/>
      <c r="CE7854"/>
      <c r="CF7854"/>
      <c r="CG7854"/>
      <c r="CH7854"/>
      <c r="CI7854"/>
      <c r="CJ7854"/>
      <c r="CK7854"/>
      <c r="CL7854"/>
      <c r="CM7854"/>
      <c r="CN7854"/>
      <c r="CO7854"/>
      <c r="CP7854"/>
      <c r="CQ7854"/>
      <c r="CR7854"/>
      <c r="CS7854"/>
      <c r="CT7854"/>
      <c r="CU7854"/>
      <c r="CV7854"/>
    </row>
    <row r="7855" spans="10:100" x14ac:dyDescent="0.25">
      <c r="J7855"/>
      <c r="K7855"/>
      <c r="L7855"/>
      <c r="M7855"/>
      <c r="N7855"/>
      <c r="O7855"/>
      <c r="P7855"/>
      <c r="Q7855"/>
      <c r="R7855"/>
      <c r="S7855"/>
      <c r="T7855"/>
      <c r="U7855"/>
      <c r="V7855"/>
      <c r="W7855"/>
      <c r="X7855"/>
      <c r="Y7855"/>
      <c r="Z7855"/>
      <c r="AA7855"/>
      <c r="AB7855"/>
      <c r="AC7855"/>
      <c r="AD7855"/>
      <c r="AE7855"/>
      <c r="AF7855"/>
      <c r="AG7855"/>
      <c r="AH7855"/>
      <c r="AI7855"/>
      <c r="AJ7855"/>
      <c r="AK7855"/>
      <c r="AL7855"/>
      <c r="AM7855"/>
      <c r="AN7855"/>
      <c r="AO7855"/>
      <c r="AP7855"/>
      <c r="AQ7855"/>
      <c r="AR7855"/>
      <c r="AS7855"/>
      <c r="AT7855"/>
      <c r="AU7855"/>
      <c r="AV7855"/>
      <c r="AW7855"/>
      <c r="AX7855"/>
      <c r="AY7855"/>
      <c r="AZ7855"/>
      <c r="BA7855"/>
      <c r="BB7855"/>
      <c r="BC7855"/>
      <c r="BD7855"/>
      <c r="BE7855"/>
      <c r="BF7855"/>
      <c r="BG7855"/>
      <c r="BH7855"/>
      <c r="BI7855"/>
      <c r="BJ7855"/>
      <c r="BK7855"/>
      <c r="BL7855"/>
      <c r="BM7855"/>
      <c r="BN7855"/>
      <c r="BO7855"/>
      <c r="BP7855"/>
      <c r="BQ7855"/>
      <c r="BR7855"/>
      <c r="BS7855"/>
      <c r="BT7855"/>
      <c r="BU7855"/>
      <c r="BV7855"/>
      <c r="BW7855"/>
      <c r="BX7855"/>
      <c r="BY7855"/>
      <c r="BZ7855"/>
      <c r="CA7855"/>
      <c r="CB7855"/>
      <c r="CC7855"/>
      <c r="CD7855"/>
      <c r="CE7855"/>
      <c r="CF7855"/>
      <c r="CG7855"/>
      <c r="CH7855"/>
      <c r="CI7855"/>
      <c r="CJ7855"/>
      <c r="CK7855"/>
      <c r="CL7855"/>
      <c r="CM7855"/>
      <c r="CN7855"/>
      <c r="CO7855"/>
      <c r="CP7855"/>
      <c r="CQ7855"/>
      <c r="CR7855"/>
      <c r="CS7855"/>
      <c r="CT7855"/>
      <c r="CU7855"/>
      <c r="CV7855"/>
    </row>
    <row r="7856" spans="10:100" x14ac:dyDescent="0.25">
      <c r="J7856"/>
      <c r="K7856"/>
      <c r="L7856"/>
      <c r="M7856"/>
      <c r="N7856"/>
      <c r="O7856"/>
      <c r="P7856"/>
      <c r="Q7856"/>
      <c r="R7856"/>
      <c r="S7856"/>
      <c r="T7856"/>
      <c r="U7856"/>
      <c r="V7856"/>
      <c r="W7856"/>
      <c r="X7856"/>
      <c r="Y7856"/>
      <c r="Z7856"/>
      <c r="AA7856"/>
      <c r="AB7856"/>
      <c r="AC7856"/>
      <c r="AD7856"/>
      <c r="AE7856"/>
      <c r="AF7856"/>
      <c r="AG7856"/>
      <c r="AH7856"/>
      <c r="AI7856"/>
      <c r="AJ7856"/>
      <c r="AK7856"/>
      <c r="AL7856"/>
      <c r="AM7856"/>
      <c r="AN7856"/>
      <c r="AO7856"/>
      <c r="AP7856"/>
      <c r="AQ7856"/>
      <c r="AR7856"/>
      <c r="AS7856"/>
      <c r="AT7856"/>
      <c r="AU7856"/>
      <c r="AV7856"/>
      <c r="AW7856"/>
      <c r="AX7856"/>
      <c r="AY7856"/>
      <c r="AZ7856"/>
      <c r="BA7856"/>
      <c r="BB7856"/>
      <c r="BC7856"/>
      <c r="BD7856"/>
      <c r="BE7856"/>
      <c r="BF7856"/>
      <c r="BG7856"/>
      <c r="BH7856"/>
      <c r="BI7856"/>
      <c r="BJ7856"/>
      <c r="BK7856"/>
      <c r="BL7856"/>
      <c r="BM7856"/>
      <c r="BN7856"/>
      <c r="BO7856"/>
      <c r="BP7856"/>
      <c r="BQ7856"/>
      <c r="BR7856"/>
      <c r="BS7856"/>
      <c r="BT7856"/>
      <c r="BU7856"/>
      <c r="BV7856"/>
      <c r="BW7856"/>
      <c r="BX7856"/>
      <c r="BY7856"/>
      <c r="BZ7856"/>
      <c r="CA7856"/>
      <c r="CB7856"/>
      <c r="CC7856"/>
      <c r="CD7856"/>
      <c r="CE7856"/>
      <c r="CF7856"/>
      <c r="CG7856"/>
      <c r="CH7856"/>
      <c r="CI7856"/>
      <c r="CJ7856"/>
      <c r="CK7856"/>
      <c r="CL7856"/>
      <c r="CM7856"/>
      <c r="CN7856"/>
      <c r="CO7856"/>
      <c r="CP7856"/>
      <c r="CQ7856"/>
      <c r="CR7856"/>
      <c r="CS7856"/>
      <c r="CT7856"/>
      <c r="CU7856"/>
      <c r="CV7856"/>
    </row>
    <row r="7857" spans="10:100" x14ac:dyDescent="0.25">
      <c r="J7857"/>
      <c r="K7857"/>
      <c r="L7857"/>
      <c r="M7857"/>
      <c r="N7857"/>
      <c r="O7857"/>
      <c r="P7857"/>
      <c r="Q7857"/>
      <c r="R7857"/>
      <c r="S7857"/>
      <c r="T7857"/>
      <c r="U7857"/>
      <c r="V7857"/>
      <c r="W7857"/>
      <c r="X7857"/>
      <c r="Y7857"/>
      <c r="Z7857"/>
      <c r="AA7857"/>
      <c r="AB7857"/>
      <c r="AC7857"/>
      <c r="AD7857"/>
      <c r="AE7857"/>
      <c r="AF7857"/>
      <c r="AG7857"/>
      <c r="AH7857"/>
      <c r="AI7857"/>
      <c r="AJ7857"/>
      <c r="AK7857"/>
      <c r="AL7857"/>
      <c r="AM7857"/>
      <c r="AN7857"/>
      <c r="AO7857"/>
      <c r="AP7857"/>
      <c r="AQ7857"/>
      <c r="AR7857"/>
      <c r="AS7857"/>
      <c r="AT7857"/>
      <c r="AU7857"/>
      <c r="AV7857"/>
      <c r="AW7857"/>
      <c r="AX7857"/>
      <c r="AY7857"/>
      <c r="AZ7857"/>
      <c r="BA7857"/>
      <c r="BB7857"/>
      <c r="BC7857"/>
      <c r="BD7857"/>
      <c r="BE7857"/>
      <c r="BF7857"/>
      <c r="BG7857"/>
      <c r="BH7857"/>
      <c r="BI7857"/>
      <c r="BJ7857"/>
      <c r="BK7857"/>
      <c r="BL7857"/>
      <c r="BM7857"/>
      <c r="BN7857"/>
      <c r="BO7857"/>
      <c r="BP7857"/>
      <c r="BQ7857"/>
      <c r="BR7857"/>
      <c r="BS7857"/>
      <c r="BT7857"/>
      <c r="BU7857"/>
      <c r="BV7857"/>
      <c r="BW7857"/>
      <c r="BX7857"/>
      <c r="BY7857"/>
      <c r="BZ7857"/>
      <c r="CA7857"/>
      <c r="CB7857"/>
      <c r="CC7857"/>
      <c r="CD7857"/>
      <c r="CE7857"/>
      <c r="CF7857"/>
      <c r="CG7857"/>
      <c r="CH7857"/>
      <c r="CI7857"/>
      <c r="CJ7857"/>
      <c r="CK7857"/>
      <c r="CL7857"/>
      <c r="CM7857"/>
      <c r="CN7857"/>
      <c r="CO7857"/>
      <c r="CP7857"/>
      <c r="CQ7857"/>
      <c r="CR7857"/>
      <c r="CS7857"/>
      <c r="CT7857"/>
      <c r="CU7857"/>
      <c r="CV7857"/>
    </row>
    <row r="7858" spans="10:100" x14ac:dyDescent="0.25">
      <c r="J7858"/>
      <c r="K7858"/>
      <c r="L7858"/>
      <c r="M7858"/>
      <c r="N7858"/>
      <c r="O7858"/>
      <c r="P7858"/>
      <c r="Q7858"/>
      <c r="R7858"/>
      <c r="S7858"/>
      <c r="T7858"/>
      <c r="U7858"/>
      <c r="V7858"/>
      <c r="W7858"/>
      <c r="X7858"/>
      <c r="Y7858"/>
      <c r="Z7858"/>
      <c r="AA7858"/>
      <c r="AB7858"/>
      <c r="AC7858"/>
      <c r="AD7858"/>
      <c r="AE7858"/>
      <c r="AF7858"/>
      <c r="AG7858"/>
      <c r="AH7858"/>
      <c r="AI7858"/>
      <c r="AJ7858"/>
      <c r="AK7858"/>
      <c r="AL7858"/>
      <c r="AM7858"/>
      <c r="AN7858"/>
      <c r="AO7858"/>
      <c r="AP7858"/>
      <c r="AQ7858"/>
      <c r="AR7858"/>
      <c r="AS7858"/>
      <c r="AT7858"/>
      <c r="AU7858"/>
      <c r="AV7858"/>
      <c r="AW7858"/>
      <c r="AX7858"/>
      <c r="AY7858"/>
      <c r="AZ7858"/>
      <c r="BA7858"/>
      <c r="BB7858"/>
      <c r="BC7858"/>
      <c r="BD7858"/>
      <c r="BE7858"/>
      <c r="BF7858"/>
      <c r="BG7858"/>
      <c r="BH7858"/>
      <c r="BI7858"/>
      <c r="BJ7858"/>
      <c r="BK7858"/>
      <c r="BL7858"/>
      <c r="BM7858"/>
      <c r="BN7858"/>
      <c r="BO7858"/>
      <c r="BP7858"/>
      <c r="BQ7858"/>
      <c r="BR7858"/>
      <c r="BS7858"/>
      <c r="BT7858"/>
      <c r="BU7858"/>
      <c r="BV7858"/>
      <c r="BW7858"/>
      <c r="BX7858"/>
      <c r="BY7858"/>
      <c r="BZ7858"/>
      <c r="CA7858"/>
      <c r="CB7858"/>
      <c r="CC7858"/>
      <c r="CD7858"/>
      <c r="CE7858"/>
      <c r="CF7858"/>
      <c r="CG7858"/>
      <c r="CH7858"/>
      <c r="CI7858"/>
      <c r="CJ7858"/>
      <c r="CK7858"/>
      <c r="CL7858"/>
      <c r="CM7858"/>
      <c r="CN7858"/>
      <c r="CO7858"/>
      <c r="CP7858"/>
      <c r="CQ7858"/>
      <c r="CR7858"/>
      <c r="CS7858"/>
      <c r="CT7858"/>
      <c r="CU7858"/>
      <c r="CV7858"/>
    </row>
    <row r="7859" spans="10:100" x14ac:dyDescent="0.25">
      <c r="J7859"/>
      <c r="K7859"/>
      <c r="L7859"/>
      <c r="M7859"/>
      <c r="N7859"/>
      <c r="O7859"/>
      <c r="P7859"/>
      <c r="Q7859"/>
      <c r="R7859"/>
      <c r="S7859"/>
      <c r="T7859"/>
      <c r="U7859"/>
      <c r="V7859"/>
      <c r="W7859"/>
      <c r="X7859"/>
      <c r="Y7859"/>
      <c r="Z7859"/>
      <c r="AA7859"/>
      <c r="AB7859"/>
      <c r="AC7859"/>
      <c r="AD7859"/>
      <c r="AE7859"/>
      <c r="AF7859"/>
      <c r="AG7859"/>
      <c r="AH7859"/>
      <c r="AI7859"/>
      <c r="AJ7859"/>
      <c r="AK7859"/>
      <c r="AL7859"/>
      <c r="AM7859"/>
      <c r="AN7859"/>
      <c r="AO7859"/>
      <c r="AP7859"/>
      <c r="AQ7859"/>
      <c r="AR7859"/>
      <c r="AS7859"/>
      <c r="AT7859"/>
      <c r="AU7859"/>
      <c r="AV7859"/>
      <c r="AW7859"/>
      <c r="AX7859"/>
      <c r="AY7859"/>
      <c r="AZ7859"/>
      <c r="BA7859"/>
      <c r="BB7859"/>
      <c r="BC7859"/>
      <c r="BD7859"/>
      <c r="BE7859"/>
      <c r="BF7859"/>
      <c r="BG7859"/>
      <c r="BH7859"/>
      <c r="BI7859"/>
      <c r="BJ7859"/>
      <c r="BK7859"/>
      <c r="BL7859"/>
      <c r="BM7859"/>
      <c r="BN7859"/>
      <c r="BO7859"/>
      <c r="BP7859"/>
      <c r="BQ7859"/>
      <c r="BR7859"/>
      <c r="BS7859"/>
      <c r="BT7859"/>
      <c r="BU7859"/>
      <c r="BV7859"/>
      <c r="BW7859"/>
      <c r="BX7859"/>
      <c r="BY7859"/>
      <c r="BZ7859"/>
      <c r="CA7859"/>
      <c r="CB7859"/>
      <c r="CC7859"/>
      <c r="CD7859"/>
      <c r="CE7859"/>
      <c r="CF7859"/>
      <c r="CG7859"/>
      <c r="CH7859"/>
      <c r="CI7859"/>
      <c r="CJ7859"/>
      <c r="CK7859"/>
      <c r="CL7859"/>
      <c r="CM7859"/>
      <c r="CN7859"/>
      <c r="CO7859"/>
      <c r="CP7859"/>
      <c r="CQ7859"/>
      <c r="CR7859"/>
      <c r="CS7859"/>
      <c r="CT7859"/>
      <c r="CU7859"/>
      <c r="CV7859"/>
    </row>
    <row r="7860" spans="10:100" x14ac:dyDescent="0.25">
      <c r="J7860"/>
      <c r="K7860"/>
      <c r="L7860"/>
      <c r="M7860"/>
      <c r="N7860"/>
      <c r="O7860"/>
      <c r="P7860"/>
      <c r="Q7860"/>
      <c r="R7860"/>
      <c r="S7860"/>
      <c r="T7860"/>
      <c r="U7860"/>
      <c r="V7860"/>
      <c r="W7860"/>
      <c r="X7860"/>
      <c r="Y7860"/>
      <c r="Z7860"/>
      <c r="AA7860"/>
      <c r="AB7860"/>
      <c r="AC7860"/>
      <c r="AD7860"/>
      <c r="AE7860"/>
      <c r="AF7860"/>
      <c r="AG7860"/>
      <c r="AH7860"/>
      <c r="AI7860"/>
      <c r="AJ7860"/>
      <c r="AK7860"/>
      <c r="AL7860"/>
      <c r="AM7860"/>
      <c r="AN7860"/>
      <c r="AO7860"/>
      <c r="AP7860"/>
      <c r="AQ7860"/>
      <c r="AR7860"/>
      <c r="AS7860"/>
      <c r="AT7860"/>
      <c r="AU7860"/>
      <c r="AV7860"/>
      <c r="AW7860"/>
      <c r="AX7860"/>
      <c r="AY7860"/>
      <c r="AZ7860"/>
      <c r="BA7860"/>
      <c r="BB7860"/>
      <c r="BC7860"/>
      <c r="BD7860"/>
      <c r="BE7860"/>
      <c r="BF7860"/>
      <c r="BG7860"/>
      <c r="BH7860"/>
      <c r="BI7860"/>
      <c r="BJ7860"/>
      <c r="BK7860"/>
      <c r="BL7860"/>
      <c r="BM7860"/>
      <c r="BN7860"/>
      <c r="BO7860"/>
      <c r="BP7860"/>
      <c r="BQ7860"/>
      <c r="BR7860"/>
      <c r="BS7860"/>
      <c r="BT7860"/>
      <c r="BU7860"/>
      <c r="BV7860"/>
      <c r="BW7860"/>
      <c r="BX7860"/>
      <c r="BY7860"/>
      <c r="BZ7860"/>
      <c r="CA7860"/>
      <c r="CB7860"/>
      <c r="CC7860"/>
      <c r="CD7860"/>
      <c r="CE7860"/>
      <c r="CF7860"/>
      <c r="CG7860"/>
      <c r="CH7860"/>
      <c r="CI7860"/>
      <c r="CJ7860"/>
      <c r="CK7860"/>
      <c r="CL7860"/>
      <c r="CM7860"/>
      <c r="CN7860"/>
      <c r="CO7860"/>
      <c r="CP7860"/>
      <c r="CQ7860"/>
      <c r="CR7860"/>
      <c r="CS7860"/>
      <c r="CT7860"/>
      <c r="CU7860"/>
      <c r="CV7860"/>
    </row>
    <row r="7861" spans="10:100" x14ac:dyDescent="0.25">
      <c r="J7861"/>
      <c r="K7861"/>
      <c r="L7861"/>
      <c r="M7861"/>
      <c r="N7861"/>
      <c r="O7861"/>
      <c r="P7861"/>
      <c r="Q7861"/>
      <c r="R7861"/>
      <c r="S7861"/>
      <c r="T7861"/>
      <c r="U7861"/>
      <c r="V7861"/>
      <c r="W7861"/>
      <c r="X7861"/>
      <c r="Y7861"/>
      <c r="Z7861"/>
      <c r="AA7861"/>
      <c r="AB7861"/>
      <c r="AC7861"/>
      <c r="AD7861"/>
      <c r="AE7861"/>
      <c r="AF7861"/>
      <c r="AG7861"/>
      <c r="AH7861"/>
      <c r="AI7861"/>
      <c r="AJ7861"/>
      <c r="AK7861"/>
      <c r="AL7861"/>
      <c r="AM7861"/>
      <c r="AN7861"/>
      <c r="AO7861"/>
      <c r="AP7861"/>
      <c r="AQ7861"/>
      <c r="AR7861"/>
      <c r="AS7861"/>
      <c r="AT7861"/>
      <c r="AU7861"/>
      <c r="AV7861"/>
      <c r="AW7861"/>
      <c r="AX7861"/>
      <c r="AY7861"/>
      <c r="AZ7861"/>
      <c r="BA7861"/>
      <c r="BB7861"/>
      <c r="BC7861"/>
      <c r="BD7861"/>
      <c r="BE7861"/>
      <c r="BF7861"/>
      <c r="BG7861"/>
      <c r="BH7861"/>
      <c r="BI7861"/>
      <c r="BJ7861"/>
      <c r="BK7861"/>
      <c r="BL7861"/>
      <c r="BM7861"/>
      <c r="BN7861"/>
      <c r="BO7861"/>
      <c r="BP7861"/>
      <c r="BQ7861"/>
      <c r="BR7861"/>
      <c r="BS7861"/>
      <c r="BT7861"/>
      <c r="BU7861"/>
      <c r="BV7861"/>
      <c r="BW7861"/>
      <c r="BX7861"/>
      <c r="BY7861"/>
      <c r="BZ7861"/>
      <c r="CA7861"/>
      <c r="CB7861"/>
      <c r="CC7861"/>
      <c r="CD7861"/>
      <c r="CE7861"/>
      <c r="CF7861"/>
      <c r="CG7861"/>
      <c r="CH7861"/>
      <c r="CI7861"/>
      <c r="CJ7861"/>
      <c r="CK7861"/>
      <c r="CL7861"/>
      <c r="CM7861"/>
      <c r="CN7861"/>
      <c r="CO7861"/>
      <c r="CP7861"/>
      <c r="CQ7861"/>
      <c r="CR7861"/>
      <c r="CS7861"/>
      <c r="CT7861"/>
      <c r="CU7861"/>
      <c r="CV7861"/>
    </row>
    <row r="7862" spans="10:100" x14ac:dyDescent="0.25">
      <c r="J7862"/>
      <c r="K7862"/>
      <c r="L7862"/>
      <c r="M7862"/>
      <c r="N7862"/>
      <c r="O7862"/>
      <c r="P7862"/>
      <c r="Q7862"/>
      <c r="R7862"/>
      <c r="S7862"/>
      <c r="T7862"/>
      <c r="U7862"/>
      <c r="V7862"/>
      <c r="W7862"/>
      <c r="X7862"/>
      <c r="Y7862"/>
      <c r="Z7862"/>
      <c r="AA7862"/>
      <c r="AB7862"/>
      <c r="AC7862"/>
      <c r="AD7862"/>
      <c r="AE7862"/>
      <c r="AF7862"/>
      <c r="AG7862"/>
      <c r="AH7862"/>
      <c r="AI7862"/>
      <c r="AJ7862"/>
      <c r="AK7862"/>
      <c r="AL7862"/>
      <c r="AM7862"/>
      <c r="AN7862"/>
      <c r="AO7862"/>
      <c r="AP7862"/>
      <c r="AQ7862"/>
      <c r="AR7862"/>
      <c r="AS7862"/>
      <c r="AT7862"/>
      <c r="AU7862"/>
      <c r="AV7862"/>
      <c r="AW7862"/>
      <c r="AX7862"/>
      <c r="AY7862"/>
      <c r="AZ7862"/>
      <c r="BA7862"/>
      <c r="BB7862"/>
      <c r="BC7862"/>
      <c r="BD7862"/>
      <c r="BE7862"/>
      <c r="BF7862"/>
      <c r="BG7862"/>
      <c r="BH7862"/>
      <c r="BI7862"/>
      <c r="BJ7862"/>
      <c r="BK7862"/>
      <c r="BL7862"/>
      <c r="BM7862"/>
      <c r="BN7862"/>
      <c r="BO7862"/>
      <c r="BP7862"/>
      <c r="BQ7862"/>
      <c r="BR7862"/>
      <c r="BS7862"/>
      <c r="BT7862"/>
      <c r="BU7862"/>
      <c r="BV7862"/>
      <c r="BW7862"/>
      <c r="BX7862"/>
      <c r="BY7862"/>
      <c r="BZ7862"/>
      <c r="CA7862"/>
      <c r="CB7862"/>
      <c r="CC7862"/>
      <c r="CD7862"/>
      <c r="CE7862"/>
      <c r="CF7862"/>
      <c r="CG7862"/>
      <c r="CH7862"/>
      <c r="CI7862"/>
      <c r="CJ7862"/>
      <c r="CK7862"/>
      <c r="CL7862"/>
      <c r="CM7862"/>
      <c r="CN7862"/>
      <c r="CO7862"/>
      <c r="CP7862"/>
      <c r="CQ7862"/>
      <c r="CR7862"/>
      <c r="CS7862"/>
      <c r="CT7862"/>
      <c r="CU7862"/>
      <c r="CV7862"/>
    </row>
    <row r="7863" spans="10:100" x14ac:dyDescent="0.25">
      <c r="J7863"/>
      <c r="K7863"/>
      <c r="L7863"/>
      <c r="M7863"/>
      <c r="N7863"/>
      <c r="O7863"/>
      <c r="P7863"/>
      <c r="Q7863"/>
      <c r="R7863"/>
      <c r="S7863"/>
      <c r="T7863"/>
      <c r="U7863"/>
      <c r="V7863"/>
      <c r="W7863"/>
      <c r="X7863"/>
      <c r="Y7863"/>
      <c r="Z7863"/>
      <c r="AA7863"/>
      <c r="AB7863"/>
      <c r="AC7863"/>
      <c r="AD7863"/>
      <c r="AE7863"/>
      <c r="AF7863"/>
      <c r="AG7863"/>
      <c r="AH7863"/>
      <c r="AI7863"/>
      <c r="AJ7863"/>
      <c r="AK7863"/>
      <c r="AL7863"/>
      <c r="AM7863"/>
      <c r="AN7863"/>
      <c r="AO7863"/>
      <c r="AP7863"/>
      <c r="AQ7863"/>
      <c r="AR7863"/>
      <c r="AS7863"/>
      <c r="AT7863"/>
      <c r="AU7863"/>
      <c r="AV7863"/>
      <c r="AW7863"/>
      <c r="AX7863"/>
      <c r="AY7863"/>
      <c r="AZ7863"/>
      <c r="BA7863"/>
      <c r="BB7863"/>
      <c r="BC7863"/>
      <c r="BD7863"/>
      <c r="BE7863"/>
      <c r="BF7863"/>
      <c r="BG7863"/>
      <c r="BH7863"/>
      <c r="BI7863"/>
      <c r="BJ7863"/>
      <c r="BK7863"/>
      <c r="BL7863"/>
      <c r="BM7863"/>
      <c r="BN7863"/>
      <c r="BO7863"/>
      <c r="BP7863"/>
      <c r="BQ7863"/>
      <c r="BR7863"/>
      <c r="BS7863"/>
      <c r="BT7863"/>
      <c r="BU7863"/>
      <c r="BV7863"/>
      <c r="BW7863"/>
      <c r="BX7863"/>
      <c r="BY7863"/>
      <c r="BZ7863"/>
      <c r="CA7863"/>
      <c r="CB7863"/>
      <c r="CC7863"/>
      <c r="CD7863"/>
      <c r="CE7863"/>
      <c r="CF7863"/>
      <c r="CG7863"/>
      <c r="CH7863"/>
      <c r="CI7863"/>
      <c r="CJ7863"/>
      <c r="CK7863"/>
      <c r="CL7863"/>
      <c r="CM7863"/>
      <c r="CN7863"/>
      <c r="CO7863"/>
      <c r="CP7863"/>
      <c r="CQ7863"/>
      <c r="CR7863"/>
      <c r="CS7863"/>
      <c r="CT7863"/>
      <c r="CU7863"/>
      <c r="CV7863"/>
    </row>
    <row r="7864" spans="10:100" x14ac:dyDescent="0.25">
      <c r="J7864"/>
      <c r="K7864"/>
      <c r="L7864"/>
      <c r="M7864"/>
      <c r="N7864"/>
      <c r="O7864"/>
      <c r="P7864"/>
      <c r="Q7864"/>
      <c r="R7864"/>
      <c r="S7864"/>
      <c r="T7864"/>
      <c r="U7864"/>
      <c r="V7864"/>
      <c r="W7864"/>
      <c r="X7864"/>
      <c r="Y7864"/>
      <c r="Z7864"/>
      <c r="AA7864"/>
      <c r="AB7864"/>
      <c r="AC7864"/>
      <c r="AD7864"/>
      <c r="AE7864"/>
      <c r="AF7864"/>
      <c r="AG7864"/>
      <c r="AH7864"/>
      <c r="AI7864"/>
      <c r="AJ7864"/>
      <c r="AK7864"/>
      <c r="AL7864"/>
      <c r="AM7864"/>
      <c r="AN7864"/>
      <c r="AO7864"/>
      <c r="AP7864"/>
      <c r="AQ7864"/>
      <c r="AR7864"/>
      <c r="AS7864"/>
      <c r="AT7864"/>
      <c r="AU7864"/>
      <c r="AV7864"/>
      <c r="AW7864"/>
      <c r="AX7864"/>
      <c r="AY7864"/>
      <c r="AZ7864"/>
      <c r="BA7864"/>
      <c r="BB7864"/>
      <c r="BC7864"/>
      <c r="BD7864"/>
      <c r="BE7864"/>
      <c r="BF7864"/>
      <c r="BG7864"/>
      <c r="BH7864"/>
      <c r="BI7864"/>
      <c r="BJ7864"/>
      <c r="BK7864"/>
      <c r="BL7864"/>
      <c r="BM7864"/>
      <c r="BN7864"/>
      <c r="BO7864"/>
      <c r="BP7864"/>
      <c r="BQ7864"/>
      <c r="BR7864"/>
      <c r="BS7864"/>
      <c r="BT7864"/>
      <c r="BU7864"/>
      <c r="BV7864"/>
      <c r="BW7864"/>
      <c r="BX7864"/>
      <c r="BY7864"/>
      <c r="BZ7864"/>
      <c r="CA7864"/>
      <c r="CB7864"/>
      <c r="CC7864"/>
      <c r="CD7864"/>
      <c r="CE7864"/>
      <c r="CF7864"/>
      <c r="CG7864"/>
      <c r="CH7864"/>
      <c r="CI7864"/>
      <c r="CJ7864"/>
      <c r="CK7864"/>
      <c r="CL7864"/>
      <c r="CM7864"/>
      <c r="CN7864"/>
      <c r="CO7864"/>
      <c r="CP7864"/>
      <c r="CQ7864"/>
      <c r="CR7864"/>
      <c r="CS7864"/>
      <c r="CT7864"/>
      <c r="CU7864"/>
      <c r="CV7864"/>
    </row>
    <row r="7865" spans="10:100" x14ac:dyDescent="0.25">
      <c r="J7865"/>
      <c r="K7865"/>
      <c r="L7865"/>
      <c r="M7865"/>
      <c r="N7865"/>
      <c r="O7865"/>
      <c r="P7865"/>
      <c r="Q7865"/>
      <c r="R7865"/>
      <c r="S7865"/>
      <c r="T7865"/>
      <c r="U7865"/>
      <c r="V7865"/>
      <c r="W7865"/>
      <c r="X7865"/>
      <c r="Y7865"/>
      <c r="Z7865"/>
      <c r="AA7865"/>
      <c r="AB7865"/>
      <c r="AC7865"/>
      <c r="AD7865"/>
      <c r="AE7865"/>
      <c r="AF7865"/>
      <c r="AG7865"/>
      <c r="AH7865"/>
      <c r="AI7865"/>
      <c r="AJ7865"/>
      <c r="AK7865"/>
      <c r="AL7865"/>
      <c r="AM7865"/>
      <c r="AN7865"/>
      <c r="AO7865"/>
      <c r="AP7865"/>
      <c r="AQ7865"/>
      <c r="AR7865"/>
      <c r="AS7865"/>
      <c r="AT7865"/>
      <c r="AU7865"/>
      <c r="AV7865"/>
      <c r="AW7865"/>
      <c r="AX7865"/>
      <c r="AY7865"/>
      <c r="AZ7865"/>
      <c r="BA7865"/>
      <c r="BB7865"/>
      <c r="BC7865"/>
      <c r="BD7865"/>
      <c r="BE7865"/>
      <c r="BF7865"/>
      <c r="BG7865"/>
      <c r="BH7865"/>
      <c r="BI7865"/>
      <c r="BJ7865"/>
      <c r="BK7865"/>
      <c r="BL7865"/>
      <c r="BM7865"/>
      <c r="BN7865"/>
      <c r="BO7865"/>
      <c r="BP7865"/>
      <c r="BQ7865"/>
      <c r="BR7865"/>
      <c r="BS7865"/>
      <c r="BT7865"/>
      <c r="BU7865"/>
      <c r="BV7865"/>
      <c r="BW7865"/>
      <c r="BX7865"/>
      <c r="BY7865"/>
      <c r="BZ7865"/>
      <c r="CA7865"/>
      <c r="CB7865"/>
      <c r="CC7865"/>
      <c r="CD7865"/>
      <c r="CE7865"/>
      <c r="CF7865"/>
      <c r="CG7865"/>
      <c r="CH7865"/>
      <c r="CI7865"/>
      <c r="CJ7865"/>
      <c r="CK7865"/>
      <c r="CL7865"/>
      <c r="CM7865"/>
      <c r="CN7865"/>
      <c r="CO7865"/>
      <c r="CP7865"/>
      <c r="CQ7865"/>
      <c r="CR7865"/>
      <c r="CS7865"/>
      <c r="CT7865"/>
      <c r="CU7865"/>
      <c r="CV7865"/>
    </row>
    <row r="7866" spans="10:100" x14ac:dyDescent="0.25">
      <c r="J7866"/>
      <c r="K7866"/>
      <c r="L7866"/>
      <c r="M7866"/>
      <c r="N7866"/>
      <c r="O7866"/>
      <c r="P7866"/>
      <c r="Q7866"/>
      <c r="R7866"/>
      <c r="S7866"/>
      <c r="T7866"/>
      <c r="U7866"/>
      <c r="V7866"/>
      <c r="W7866"/>
      <c r="X7866"/>
      <c r="Y7866"/>
      <c r="Z7866"/>
      <c r="AA7866"/>
      <c r="AB7866"/>
      <c r="AC7866"/>
      <c r="AD7866"/>
      <c r="AE7866"/>
      <c r="AF7866"/>
      <c r="AG7866"/>
      <c r="AH7866"/>
      <c r="AI7866"/>
      <c r="AJ7866"/>
      <c r="AK7866"/>
      <c r="AL7866"/>
      <c r="AM7866"/>
      <c r="AN7866"/>
      <c r="AO7866"/>
      <c r="AP7866"/>
      <c r="AQ7866"/>
      <c r="AR7866"/>
      <c r="AS7866"/>
      <c r="AT7866"/>
      <c r="AU7866"/>
      <c r="AV7866"/>
      <c r="AW7866"/>
      <c r="AX7866"/>
      <c r="AY7866"/>
      <c r="AZ7866"/>
      <c r="BA7866"/>
      <c r="BB7866"/>
      <c r="BC7866"/>
      <c r="BD7866"/>
      <c r="BE7866"/>
      <c r="BF7866"/>
      <c r="BG7866"/>
      <c r="BH7866"/>
      <c r="BI7866"/>
      <c r="BJ7866"/>
      <c r="BK7866"/>
      <c r="BL7866"/>
      <c r="BM7866"/>
      <c r="BN7866"/>
      <c r="BO7866"/>
      <c r="BP7866"/>
      <c r="BQ7866"/>
      <c r="BR7866"/>
      <c r="BS7866"/>
      <c r="BT7866"/>
      <c r="BU7866"/>
      <c r="BV7866"/>
      <c r="BW7866"/>
      <c r="BX7866"/>
      <c r="BY7866"/>
      <c r="BZ7866"/>
      <c r="CA7866"/>
      <c r="CB7866"/>
      <c r="CC7866"/>
      <c r="CD7866"/>
      <c r="CE7866"/>
      <c r="CF7866"/>
      <c r="CG7866"/>
      <c r="CH7866"/>
      <c r="CI7866"/>
      <c r="CJ7866"/>
      <c r="CK7866"/>
      <c r="CL7866"/>
      <c r="CM7866"/>
      <c r="CN7866"/>
      <c r="CO7866"/>
      <c r="CP7866"/>
      <c r="CQ7866"/>
      <c r="CR7866"/>
      <c r="CS7866"/>
      <c r="CT7866"/>
      <c r="CU7866"/>
      <c r="CV7866"/>
    </row>
    <row r="7867" spans="10:100" x14ac:dyDescent="0.25">
      <c r="J7867"/>
      <c r="K7867"/>
      <c r="L7867"/>
      <c r="M7867"/>
      <c r="N7867"/>
      <c r="O7867"/>
      <c r="P7867"/>
      <c r="Q7867"/>
      <c r="R7867"/>
      <c r="S7867"/>
      <c r="T7867"/>
      <c r="U7867"/>
      <c r="V7867"/>
      <c r="W7867"/>
      <c r="X7867"/>
      <c r="Y7867"/>
      <c r="Z7867"/>
      <c r="AA7867"/>
      <c r="AB7867"/>
      <c r="AC7867"/>
      <c r="AD7867"/>
      <c r="AE7867"/>
      <c r="AF7867"/>
      <c r="AG7867"/>
      <c r="AH7867"/>
      <c r="AI7867"/>
      <c r="AJ7867"/>
      <c r="AK7867"/>
      <c r="AL7867"/>
      <c r="AM7867"/>
      <c r="AN7867"/>
      <c r="AO7867"/>
      <c r="AP7867"/>
      <c r="AQ7867"/>
      <c r="AR7867"/>
      <c r="AS7867"/>
      <c r="AT7867"/>
      <c r="AU7867"/>
      <c r="AV7867"/>
      <c r="AW7867"/>
      <c r="AX7867"/>
      <c r="AY7867"/>
      <c r="AZ7867"/>
      <c r="BA7867"/>
      <c r="BB7867"/>
      <c r="BC7867"/>
      <c r="BD7867"/>
      <c r="BE7867"/>
      <c r="BF7867"/>
      <c r="BG7867"/>
      <c r="BH7867"/>
      <c r="BI7867"/>
      <c r="BJ7867"/>
      <c r="BK7867"/>
      <c r="BL7867"/>
      <c r="BM7867"/>
      <c r="BN7867"/>
      <c r="BO7867"/>
      <c r="BP7867"/>
      <c r="BQ7867"/>
      <c r="BR7867"/>
      <c r="BS7867"/>
      <c r="BT7867"/>
      <c r="BU7867"/>
      <c r="BV7867"/>
      <c r="BW7867"/>
      <c r="BX7867"/>
      <c r="BY7867"/>
      <c r="BZ7867"/>
      <c r="CA7867"/>
      <c r="CB7867"/>
      <c r="CC7867"/>
      <c r="CD7867"/>
      <c r="CE7867"/>
      <c r="CF7867"/>
      <c r="CG7867"/>
      <c r="CH7867"/>
      <c r="CI7867"/>
      <c r="CJ7867"/>
      <c r="CK7867"/>
      <c r="CL7867"/>
      <c r="CM7867"/>
      <c r="CN7867"/>
      <c r="CO7867"/>
      <c r="CP7867"/>
      <c r="CQ7867"/>
      <c r="CR7867"/>
      <c r="CS7867"/>
      <c r="CT7867"/>
      <c r="CU7867"/>
      <c r="CV7867"/>
    </row>
    <row r="7868" spans="10:100" x14ac:dyDescent="0.25">
      <c r="J7868"/>
      <c r="K7868"/>
      <c r="L7868"/>
      <c r="M7868"/>
      <c r="N7868"/>
      <c r="O7868"/>
      <c r="P7868"/>
      <c r="Q7868"/>
      <c r="R7868"/>
      <c r="S7868"/>
      <c r="T7868"/>
      <c r="U7868"/>
      <c r="V7868"/>
      <c r="W7868"/>
      <c r="X7868"/>
      <c r="Y7868"/>
      <c r="Z7868"/>
      <c r="AA7868"/>
      <c r="AB7868"/>
      <c r="AC7868"/>
      <c r="AD7868"/>
      <c r="AE7868"/>
      <c r="AF7868"/>
      <c r="AG7868"/>
      <c r="AH7868"/>
      <c r="AI7868"/>
      <c r="AJ7868"/>
      <c r="AK7868"/>
      <c r="AL7868"/>
      <c r="AM7868"/>
      <c r="AN7868"/>
      <c r="AO7868"/>
      <c r="AP7868"/>
      <c r="AQ7868"/>
      <c r="AR7868"/>
      <c r="AS7868"/>
      <c r="AT7868"/>
      <c r="AU7868"/>
      <c r="AV7868"/>
      <c r="AW7868"/>
      <c r="AX7868"/>
      <c r="AY7868"/>
      <c r="AZ7868"/>
      <c r="BA7868"/>
      <c r="BB7868"/>
      <c r="BC7868"/>
      <c r="BD7868"/>
      <c r="BE7868"/>
      <c r="BF7868"/>
      <c r="BG7868"/>
      <c r="BH7868"/>
      <c r="BI7868"/>
      <c r="BJ7868"/>
      <c r="BK7868"/>
      <c r="BL7868"/>
      <c r="BM7868"/>
      <c r="BN7868"/>
      <c r="BO7868"/>
      <c r="BP7868"/>
      <c r="BQ7868"/>
      <c r="BR7868"/>
      <c r="BS7868"/>
      <c r="BT7868"/>
      <c r="BU7868"/>
      <c r="BV7868"/>
      <c r="BW7868"/>
      <c r="BX7868"/>
      <c r="BY7868"/>
      <c r="BZ7868"/>
      <c r="CA7868"/>
      <c r="CB7868"/>
      <c r="CC7868"/>
      <c r="CD7868"/>
      <c r="CE7868"/>
      <c r="CF7868"/>
      <c r="CG7868"/>
      <c r="CH7868"/>
      <c r="CI7868"/>
      <c r="CJ7868"/>
      <c r="CK7868"/>
      <c r="CL7868"/>
      <c r="CM7868"/>
      <c r="CN7868"/>
      <c r="CO7868"/>
      <c r="CP7868"/>
      <c r="CQ7868"/>
      <c r="CR7868"/>
      <c r="CS7868"/>
      <c r="CT7868"/>
      <c r="CU7868"/>
      <c r="CV7868"/>
    </row>
    <row r="7869" spans="10:100" x14ac:dyDescent="0.25">
      <c r="J7869"/>
      <c r="K7869"/>
      <c r="L7869"/>
      <c r="M7869"/>
      <c r="N7869"/>
      <c r="O7869"/>
      <c r="P7869"/>
      <c r="Q7869"/>
      <c r="R7869"/>
      <c r="S7869"/>
      <c r="T7869"/>
      <c r="U7869"/>
      <c r="V7869"/>
      <c r="W7869"/>
      <c r="X7869"/>
      <c r="Y7869"/>
      <c r="Z7869"/>
      <c r="AA7869"/>
      <c r="AB7869"/>
      <c r="AC7869"/>
      <c r="AD7869"/>
      <c r="AE7869"/>
      <c r="AF7869"/>
      <c r="AG7869"/>
      <c r="AH7869"/>
      <c r="AI7869"/>
      <c r="AJ7869"/>
      <c r="AK7869"/>
      <c r="AL7869"/>
      <c r="AM7869"/>
      <c r="AN7869"/>
      <c r="AO7869"/>
      <c r="AP7869"/>
      <c r="AQ7869"/>
      <c r="AR7869"/>
      <c r="AS7869"/>
      <c r="AT7869"/>
      <c r="AU7869"/>
      <c r="AV7869"/>
      <c r="AW7869"/>
      <c r="AX7869"/>
      <c r="AY7869"/>
      <c r="AZ7869"/>
      <c r="BA7869"/>
      <c r="BB7869"/>
      <c r="BC7869"/>
      <c r="BD7869"/>
      <c r="BE7869"/>
      <c r="BF7869"/>
      <c r="BG7869"/>
      <c r="BH7869"/>
      <c r="BI7869"/>
      <c r="BJ7869"/>
      <c r="BK7869"/>
      <c r="BL7869"/>
      <c r="BM7869"/>
      <c r="BN7869"/>
      <c r="BO7869"/>
      <c r="BP7869"/>
      <c r="BQ7869"/>
      <c r="BR7869"/>
      <c r="BS7869"/>
      <c r="BT7869"/>
      <c r="BU7869"/>
      <c r="BV7869"/>
      <c r="BW7869"/>
      <c r="BX7869"/>
      <c r="BY7869"/>
      <c r="BZ7869"/>
      <c r="CA7869"/>
      <c r="CB7869"/>
      <c r="CC7869"/>
      <c r="CD7869"/>
      <c r="CE7869"/>
      <c r="CF7869"/>
      <c r="CG7869"/>
      <c r="CH7869"/>
      <c r="CI7869"/>
      <c r="CJ7869"/>
      <c r="CK7869"/>
      <c r="CL7869"/>
      <c r="CM7869"/>
      <c r="CN7869"/>
      <c r="CO7869"/>
      <c r="CP7869"/>
      <c r="CQ7869"/>
      <c r="CR7869"/>
      <c r="CS7869"/>
      <c r="CT7869"/>
      <c r="CU7869"/>
      <c r="CV7869"/>
    </row>
    <row r="7870" spans="10:100" x14ac:dyDescent="0.25">
      <c r="J7870"/>
      <c r="K7870"/>
      <c r="L7870"/>
      <c r="M7870"/>
      <c r="N7870"/>
      <c r="O7870"/>
      <c r="P7870"/>
      <c r="Q7870"/>
      <c r="R7870"/>
      <c r="S7870"/>
      <c r="T7870"/>
      <c r="U7870"/>
      <c r="V7870"/>
      <c r="W7870"/>
      <c r="X7870"/>
      <c r="Y7870"/>
      <c r="Z7870"/>
      <c r="AA7870"/>
      <c r="AB7870"/>
      <c r="AC7870"/>
      <c r="AD7870"/>
      <c r="AE7870"/>
      <c r="AF7870"/>
      <c r="AG7870"/>
      <c r="AH7870"/>
      <c r="AI7870"/>
      <c r="AJ7870"/>
      <c r="AK7870"/>
      <c r="AL7870"/>
      <c r="AM7870"/>
      <c r="AN7870"/>
      <c r="AO7870"/>
      <c r="AP7870"/>
      <c r="AQ7870"/>
      <c r="AR7870"/>
      <c r="AS7870"/>
      <c r="AT7870"/>
      <c r="AU7870"/>
      <c r="AV7870"/>
      <c r="AW7870"/>
      <c r="AX7870"/>
      <c r="AY7870"/>
      <c r="AZ7870"/>
      <c r="BA7870"/>
      <c r="BB7870"/>
      <c r="BC7870"/>
      <c r="BD7870"/>
      <c r="BE7870"/>
      <c r="BF7870"/>
      <c r="BG7870"/>
      <c r="BH7870"/>
      <c r="BI7870"/>
      <c r="BJ7870"/>
      <c r="BK7870"/>
      <c r="BL7870"/>
      <c r="BM7870"/>
      <c r="BN7870"/>
      <c r="BO7870"/>
      <c r="BP7870"/>
      <c r="BQ7870"/>
      <c r="BR7870"/>
      <c r="BS7870"/>
      <c r="BT7870"/>
      <c r="BU7870"/>
      <c r="BV7870"/>
      <c r="BW7870"/>
      <c r="BX7870"/>
      <c r="BY7870"/>
      <c r="BZ7870"/>
      <c r="CA7870"/>
      <c r="CB7870"/>
      <c r="CC7870"/>
      <c r="CD7870"/>
      <c r="CE7870"/>
      <c r="CF7870"/>
      <c r="CG7870"/>
      <c r="CH7870"/>
      <c r="CI7870"/>
      <c r="CJ7870"/>
      <c r="CK7870"/>
      <c r="CL7870"/>
      <c r="CM7870"/>
      <c r="CN7870"/>
      <c r="CO7870"/>
      <c r="CP7870"/>
      <c r="CQ7870"/>
      <c r="CR7870"/>
      <c r="CS7870"/>
      <c r="CT7870"/>
      <c r="CU7870"/>
      <c r="CV7870"/>
    </row>
    <row r="7871" spans="10:100" x14ac:dyDescent="0.25">
      <c r="J7871"/>
      <c r="K7871"/>
      <c r="L7871"/>
      <c r="M7871"/>
      <c r="N7871"/>
      <c r="O7871"/>
      <c r="P7871"/>
      <c r="Q7871"/>
      <c r="R7871"/>
      <c r="S7871"/>
      <c r="T7871"/>
      <c r="U7871"/>
      <c r="V7871"/>
      <c r="W7871"/>
      <c r="X7871"/>
      <c r="Y7871"/>
      <c r="Z7871"/>
      <c r="AA7871"/>
      <c r="AB7871"/>
      <c r="AC7871"/>
      <c r="AD7871"/>
      <c r="AE7871"/>
      <c r="AF7871"/>
      <c r="AG7871"/>
      <c r="AH7871"/>
      <c r="AI7871"/>
      <c r="AJ7871"/>
      <c r="AK7871"/>
      <c r="AL7871"/>
      <c r="AM7871"/>
      <c r="AN7871"/>
      <c r="AO7871"/>
      <c r="AP7871"/>
      <c r="AQ7871"/>
      <c r="AR7871"/>
      <c r="AS7871"/>
      <c r="AT7871"/>
      <c r="AU7871"/>
      <c r="AV7871"/>
      <c r="AW7871"/>
      <c r="AX7871"/>
      <c r="AY7871"/>
      <c r="AZ7871"/>
      <c r="BA7871"/>
      <c r="BB7871"/>
      <c r="BC7871"/>
      <c r="BD7871"/>
      <c r="BE7871"/>
      <c r="BF7871"/>
      <c r="BG7871"/>
      <c r="BH7871"/>
      <c r="BI7871"/>
      <c r="BJ7871"/>
      <c r="BK7871"/>
      <c r="BL7871"/>
      <c r="BM7871"/>
      <c r="BN7871"/>
      <c r="BO7871"/>
      <c r="BP7871"/>
      <c r="BQ7871"/>
      <c r="BR7871"/>
      <c r="BS7871"/>
      <c r="BT7871"/>
      <c r="BU7871"/>
      <c r="BV7871"/>
      <c r="BW7871"/>
      <c r="BX7871"/>
      <c r="BY7871"/>
      <c r="BZ7871"/>
      <c r="CA7871"/>
      <c r="CB7871"/>
      <c r="CC7871"/>
      <c r="CD7871"/>
      <c r="CE7871"/>
      <c r="CF7871"/>
      <c r="CG7871"/>
      <c r="CH7871"/>
      <c r="CI7871"/>
      <c r="CJ7871"/>
      <c r="CK7871"/>
      <c r="CL7871"/>
      <c r="CM7871"/>
      <c r="CN7871"/>
      <c r="CO7871"/>
      <c r="CP7871"/>
      <c r="CQ7871"/>
      <c r="CR7871"/>
      <c r="CS7871"/>
      <c r="CT7871"/>
      <c r="CU7871"/>
      <c r="CV7871"/>
    </row>
    <row r="7872" spans="10:100" x14ac:dyDescent="0.25">
      <c r="J7872"/>
      <c r="K7872"/>
      <c r="L7872"/>
      <c r="M7872"/>
      <c r="N7872"/>
      <c r="O7872"/>
      <c r="P7872"/>
      <c r="Q7872"/>
      <c r="R7872"/>
      <c r="S7872"/>
      <c r="T7872"/>
      <c r="U7872"/>
      <c r="V7872"/>
      <c r="W7872"/>
      <c r="X7872"/>
      <c r="Y7872"/>
      <c r="Z7872"/>
      <c r="AA7872"/>
      <c r="AB7872"/>
      <c r="AC7872"/>
      <c r="AD7872"/>
      <c r="AE7872"/>
      <c r="AF7872"/>
      <c r="AG7872"/>
      <c r="AH7872"/>
      <c r="AI7872"/>
      <c r="AJ7872"/>
      <c r="AK7872"/>
      <c r="AL7872"/>
      <c r="AM7872"/>
      <c r="AN7872"/>
      <c r="AO7872"/>
      <c r="AP7872"/>
      <c r="AQ7872"/>
      <c r="AR7872"/>
      <c r="AS7872"/>
      <c r="AT7872"/>
      <c r="AU7872"/>
      <c r="AV7872"/>
      <c r="AW7872"/>
      <c r="AX7872"/>
      <c r="AY7872"/>
      <c r="AZ7872"/>
      <c r="BA7872"/>
      <c r="BB7872"/>
      <c r="BC7872"/>
      <c r="BD7872"/>
      <c r="BE7872"/>
      <c r="BF7872"/>
      <c r="BG7872"/>
      <c r="BH7872"/>
      <c r="BI7872"/>
      <c r="BJ7872"/>
      <c r="BK7872"/>
      <c r="BL7872"/>
      <c r="BM7872"/>
      <c r="BN7872"/>
      <c r="BO7872"/>
      <c r="BP7872"/>
      <c r="BQ7872"/>
      <c r="BR7872"/>
      <c r="BS7872"/>
      <c r="BT7872"/>
      <c r="BU7872"/>
      <c r="BV7872"/>
      <c r="BW7872"/>
      <c r="BX7872"/>
      <c r="BY7872"/>
      <c r="BZ7872"/>
      <c r="CA7872"/>
      <c r="CB7872"/>
      <c r="CC7872"/>
      <c r="CD7872"/>
      <c r="CE7872"/>
      <c r="CF7872"/>
      <c r="CG7872"/>
      <c r="CH7872"/>
      <c r="CI7872"/>
      <c r="CJ7872"/>
      <c r="CK7872"/>
      <c r="CL7872"/>
      <c r="CM7872"/>
      <c r="CN7872"/>
      <c r="CO7872"/>
      <c r="CP7872"/>
      <c r="CQ7872"/>
      <c r="CR7872"/>
      <c r="CS7872"/>
      <c r="CT7872"/>
      <c r="CU7872"/>
      <c r="CV7872"/>
    </row>
    <row r="7873" spans="10:100" x14ac:dyDescent="0.25">
      <c r="J7873"/>
      <c r="K7873"/>
      <c r="L7873"/>
      <c r="M7873"/>
      <c r="N7873"/>
      <c r="O7873"/>
      <c r="P7873"/>
      <c r="Q7873"/>
      <c r="R7873"/>
      <c r="S7873"/>
      <c r="T7873"/>
      <c r="U7873"/>
      <c r="V7873"/>
      <c r="W7873"/>
      <c r="X7873"/>
      <c r="Y7873"/>
      <c r="Z7873"/>
      <c r="AA7873"/>
      <c r="AB7873"/>
      <c r="AC7873"/>
      <c r="AD7873"/>
      <c r="AE7873"/>
      <c r="AF7873"/>
      <c r="AG7873"/>
      <c r="AH7873"/>
      <c r="AI7873"/>
      <c r="AJ7873"/>
      <c r="AK7873"/>
      <c r="AL7873"/>
      <c r="AM7873"/>
      <c r="AN7873"/>
      <c r="AO7873"/>
      <c r="AP7873"/>
      <c r="AQ7873"/>
      <c r="AR7873"/>
      <c r="AS7873"/>
      <c r="AT7873"/>
      <c r="AU7873"/>
      <c r="AV7873"/>
      <c r="AW7873"/>
      <c r="AX7873"/>
      <c r="AY7873"/>
      <c r="AZ7873"/>
      <c r="BA7873"/>
      <c r="BB7873"/>
      <c r="BC7873"/>
      <c r="BD7873"/>
      <c r="BE7873"/>
      <c r="BF7873"/>
      <c r="BG7873"/>
      <c r="BH7873"/>
      <c r="BI7873"/>
      <c r="BJ7873"/>
      <c r="BK7873"/>
      <c r="BL7873"/>
      <c r="BM7873"/>
      <c r="BN7873"/>
      <c r="BO7873"/>
      <c r="BP7873"/>
      <c r="BQ7873"/>
      <c r="BR7873"/>
      <c r="BS7873"/>
      <c r="BT7873"/>
      <c r="BU7873"/>
      <c r="BV7873"/>
      <c r="BW7873"/>
      <c r="BX7873"/>
      <c r="BY7873"/>
      <c r="BZ7873"/>
      <c r="CA7873"/>
      <c r="CB7873"/>
      <c r="CC7873"/>
      <c r="CD7873"/>
      <c r="CE7873"/>
      <c r="CF7873"/>
      <c r="CG7873"/>
      <c r="CH7873"/>
      <c r="CI7873"/>
      <c r="CJ7873"/>
      <c r="CK7873"/>
      <c r="CL7873"/>
      <c r="CM7873"/>
      <c r="CN7873"/>
      <c r="CO7873"/>
      <c r="CP7873"/>
      <c r="CQ7873"/>
      <c r="CR7873"/>
      <c r="CS7873"/>
      <c r="CT7873"/>
      <c r="CU7873"/>
      <c r="CV7873"/>
    </row>
    <row r="7874" spans="10:100" x14ac:dyDescent="0.25">
      <c r="J7874"/>
      <c r="K7874"/>
      <c r="L7874"/>
      <c r="M7874"/>
      <c r="N7874"/>
      <c r="O7874"/>
      <c r="P7874"/>
      <c r="Q7874"/>
      <c r="R7874"/>
      <c r="S7874"/>
      <c r="T7874"/>
      <c r="U7874"/>
      <c r="V7874"/>
      <c r="W7874"/>
      <c r="X7874"/>
      <c r="Y7874"/>
      <c r="Z7874"/>
      <c r="AA7874"/>
      <c r="AB7874"/>
      <c r="AC7874"/>
      <c r="AD7874"/>
      <c r="AE7874"/>
      <c r="AF7874"/>
      <c r="AG7874"/>
      <c r="AH7874"/>
      <c r="AI7874"/>
      <c r="AJ7874"/>
      <c r="AK7874"/>
      <c r="AL7874"/>
      <c r="AM7874"/>
      <c r="AN7874"/>
      <c r="AO7874"/>
      <c r="AP7874"/>
      <c r="AQ7874"/>
      <c r="AR7874"/>
      <c r="AS7874"/>
      <c r="AT7874"/>
      <c r="AU7874"/>
      <c r="AV7874"/>
      <c r="AW7874"/>
      <c r="AX7874"/>
      <c r="AY7874"/>
      <c r="AZ7874"/>
      <c r="BA7874"/>
      <c r="BB7874"/>
      <c r="BC7874"/>
      <c r="BD7874"/>
      <c r="BE7874"/>
      <c r="BF7874"/>
      <c r="BG7874"/>
      <c r="BH7874"/>
      <c r="BI7874"/>
      <c r="BJ7874"/>
      <c r="BK7874"/>
      <c r="BL7874"/>
      <c r="BM7874"/>
      <c r="BN7874"/>
      <c r="BO7874"/>
      <c r="BP7874"/>
      <c r="BQ7874"/>
      <c r="BR7874"/>
      <c r="BS7874"/>
      <c r="BT7874"/>
      <c r="BU7874"/>
      <c r="BV7874"/>
      <c r="BW7874"/>
      <c r="BX7874"/>
      <c r="BY7874"/>
      <c r="BZ7874"/>
      <c r="CA7874"/>
      <c r="CB7874"/>
      <c r="CC7874"/>
      <c r="CD7874"/>
      <c r="CE7874"/>
      <c r="CF7874"/>
      <c r="CG7874"/>
      <c r="CH7874"/>
      <c r="CI7874"/>
      <c r="CJ7874"/>
      <c r="CK7874"/>
      <c r="CL7874"/>
      <c r="CM7874"/>
      <c r="CN7874"/>
      <c r="CO7874"/>
      <c r="CP7874"/>
      <c r="CQ7874"/>
      <c r="CR7874"/>
      <c r="CS7874"/>
      <c r="CT7874"/>
      <c r="CU7874"/>
      <c r="CV7874"/>
    </row>
    <row r="7875" spans="10:100" x14ac:dyDescent="0.25">
      <c r="J7875"/>
      <c r="K7875"/>
      <c r="L7875"/>
      <c r="M7875"/>
      <c r="N7875"/>
      <c r="O7875"/>
      <c r="P7875"/>
      <c r="Q7875"/>
      <c r="R7875"/>
      <c r="S7875"/>
      <c r="T7875"/>
      <c r="U7875"/>
      <c r="V7875"/>
      <c r="W7875"/>
      <c r="X7875"/>
      <c r="Y7875"/>
      <c r="Z7875"/>
      <c r="AA7875"/>
      <c r="AB7875"/>
      <c r="AC7875"/>
      <c r="AD7875"/>
      <c r="AE7875"/>
      <c r="AF7875"/>
      <c r="AG7875"/>
      <c r="AH7875"/>
      <c r="AI7875"/>
      <c r="AJ7875"/>
      <c r="AK7875"/>
      <c r="AL7875"/>
      <c r="AM7875"/>
      <c r="AN7875"/>
      <c r="AO7875"/>
      <c r="AP7875"/>
      <c r="AQ7875"/>
      <c r="AR7875"/>
      <c r="AS7875"/>
      <c r="AT7875"/>
      <c r="AU7875"/>
      <c r="AV7875"/>
      <c r="AW7875"/>
      <c r="AX7875"/>
      <c r="AY7875"/>
      <c r="AZ7875"/>
      <c r="BA7875"/>
      <c r="BB7875"/>
      <c r="BC7875"/>
      <c r="BD7875"/>
      <c r="BE7875"/>
      <c r="BF7875"/>
      <c r="BG7875"/>
      <c r="BH7875"/>
      <c r="BI7875"/>
      <c r="BJ7875"/>
      <c r="BK7875"/>
      <c r="BL7875"/>
      <c r="BM7875"/>
      <c r="BN7875"/>
      <c r="BO7875"/>
      <c r="BP7875"/>
      <c r="BQ7875"/>
      <c r="BR7875"/>
      <c r="BS7875"/>
      <c r="BT7875"/>
      <c r="BU7875"/>
      <c r="BV7875"/>
      <c r="BW7875"/>
      <c r="BX7875"/>
      <c r="BY7875"/>
      <c r="BZ7875"/>
      <c r="CA7875"/>
      <c r="CB7875"/>
      <c r="CC7875"/>
      <c r="CD7875"/>
      <c r="CE7875"/>
      <c r="CF7875"/>
      <c r="CG7875"/>
      <c r="CH7875"/>
      <c r="CI7875"/>
      <c r="CJ7875"/>
      <c r="CK7875"/>
      <c r="CL7875"/>
      <c r="CM7875"/>
      <c r="CN7875"/>
      <c r="CO7875"/>
      <c r="CP7875"/>
      <c r="CQ7875"/>
      <c r="CR7875"/>
      <c r="CS7875"/>
      <c r="CT7875"/>
      <c r="CU7875"/>
      <c r="CV7875"/>
    </row>
    <row r="7876" spans="10:100" x14ac:dyDescent="0.25">
      <c r="J7876"/>
      <c r="K7876"/>
      <c r="L7876"/>
      <c r="M7876"/>
      <c r="N7876"/>
      <c r="O7876"/>
      <c r="P7876"/>
      <c r="Q7876"/>
      <c r="R7876"/>
      <c r="S7876"/>
      <c r="T7876"/>
      <c r="U7876"/>
      <c r="V7876"/>
      <c r="W7876"/>
      <c r="X7876"/>
      <c r="Y7876"/>
      <c r="Z7876"/>
      <c r="AA7876"/>
      <c r="AB7876"/>
      <c r="AC7876"/>
      <c r="AD7876"/>
      <c r="AE7876"/>
      <c r="AF7876"/>
      <c r="AG7876"/>
      <c r="AH7876"/>
      <c r="AI7876"/>
      <c r="AJ7876"/>
      <c r="AK7876"/>
      <c r="AL7876"/>
      <c r="AM7876"/>
      <c r="AN7876"/>
      <c r="AO7876"/>
      <c r="AP7876"/>
      <c r="AQ7876"/>
      <c r="AR7876"/>
      <c r="AS7876"/>
      <c r="AT7876"/>
      <c r="AU7876"/>
      <c r="AV7876"/>
      <c r="AW7876"/>
      <c r="AX7876"/>
      <c r="AY7876"/>
      <c r="AZ7876"/>
      <c r="BA7876"/>
      <c r="BB7876"/>
      <c r="BC7876"/>
      <c r="BD7876"/>
      <c r="BE7876"/>
      <c r="BF7876"/>
      <c r="BG7876"/>
      <c r="BH7876"/>
      <c r="BI7876"/>
      <c r="BJ7876"/>
      <c r="BK7876"/>
      <c r="BL7876"/>
      <c r="BM7876"/>
      <c r="BN7876"/>
      <c r="BO7876"/>
      <c r="BP7876"/>
      <c r="BQ7876"/>
      <c r="BR7876"/>
      <c r="BS7876"/>
      <c r="BT7876"/>
      <c r="BU7876"/>
      <c r="BV7876"/>
      <c r="BW7876"/>
      <c r="BX7876"/>
      <c r="BY7876"/>
      <c r="BZ7876"/>
      <c r="CA7876"/>
      <c r="CB7876"/>
      <c r="CC7876"/>
      <c r="CD7876"/>
      <c r="CE7876"/>
      <c r="CF7876"/>
      <c r="CG7876"/>
      <c r="CH7876"/>
      <c r="CI7876"/>
      <c r="CJ7876"/>
      <c r="CK7876"/>
      <c r="CL7876"/>
      <c r="CM7876"/>
      <c r="CN7876"/>
      <c r="CO7876"/>
      <c r="CP7876"/>
      <c r="CQ7876"/>
      <c r="CR7876"/>
      <c r="CS7876"/>
      <c r="CT7876"/>
      <c r="CU7876"/>
      <c r="CV7876"/>
    </row>
    <row r="7877" spans="10:100" x14ac:dyDescent="0.25">
      <c r="J7877"/>
      <c r="K7877"/>
      <c r="L7877"/>
      <c r="M7877"/>
      <c r="N7877"/>
      <c r="O7877"/>
      <c r="P7877"/>
      <c r="Q7877"/>
      <c r="R7877"/>
      <c r="S7877"/>
      <c r="T7877"/>
      <c r="U7877"/>
      <c r="V7877"/>
      <c r="W7877"/>
      <c r="X7877"/>
      <c r="Y7877"/>
      <c r="Z7877"/>
      <c r="AA7877"/>
      <c r="AB7877"/>
      <c r="AC7877"/>
      <c r="AD7877"/>
      <c r="AE7877"/>
      <c r="AF7877"/>
      <c r="AG7877"/>
      <c r="AH7877"/>
      <c r="AI7877"/>
      <c r="AJ7877"/>
      <c r="AK7877"/>
      <c r="AL7877"/>
      <c r="AM7877"/>
      <c r="AN7877"/>
      <c r="AO7877"/>
      <c r="AP7877"/>
      <c r="AQ7877"/>
      <c r="AR7877"/>
      <c r="AS7877"/>
      <c r="AT7877"/>
      <c r="AU7877"/>
      <c r="AV7877"/>
      <c r="AW7877"/>
      <c r="AX7877"/>
      <c r="AY7877"/>
      <c r="AZ7877"/>
      <c r="BA7877"/>
      <c r="BB7877"/>
      <c r="BC7877"/>
      <c r="BD7877"/>
      <c r="BE7877"/>
      <c r="BF7877"/>
      <c r="BG7877"/>
      <c r="BH7877"/>
      <c r="BI7877"/>
      <c r="BJ7877"/>
      <c r="BK7877"/>
      <c r="BL7877"/>
      <c r="BM7877"/>
      <c r="BN7877"/>
      <c r="BO7877"/>
      <c r="BP7877"/>
      <c r="BQ7877"/>
      <c r="BR7877"/>
      <c r="BS7877"/>
      <c r="BT7877"/>
      <c r="BU7877"/>
      <c r="BV7877"/>
      <c r="BW7877"/>
      <c r="BX7877"/>
      <c r="BY7877"/>
      <c r="BZ7877"/>
      <c r="CA7877"/>
      <c r="CB7877"/>
      <c r="CC7877"/>
      <c r="CD7877"/>
      <c r="CE7877"/>
      <c r="CF7877"/>
      <c r="CG7877"/>
      <c r="CH7877"/>
      <c r="CI7877"/>
      <c r="CJ7877"/>
      <c r="CK7877"/>
      <c r="CL7877"/>
      <c r="CM7877"/>
      <c r="CN7877"/>
      <c r="CO7877"/>
      <c r="CP7877"/>
      <c r="CQ7877"/>
      <c r="CR7877"/>
      <c r="CS7877"/>
      <c r="CT7877"/>
      <c r="CU7877"/>
      <c r="CV7877"/>
    </row>
    <row r="7878" spans="10:100" x14ac:dyDescent="0.25">
      <c r="J7878"/>
      <c r="K7878"/>
      <c r="L7878"/>
      <c r="M7878"/>
      <c r="N7878"/>
      <c r="O7878"/>
      <c r="P7878"/>
      <c r="Q7878"/>
      <c r="R7878"/>
      <c r="S7878"/>
      <c r="T7878"/>
      <c r="U7878"/>
      <c r="V7878"/>
      <c r="W7878"/>
      <c r="X7878"/>
      <c r="Y7878"/>
      <c r="Z7878"/>
      <c r="AA7878"/>
      <c r="AB7878"/>
      <c r="AC7878"/>
      <c r="AD7878"/>
      <c r="AE7878"/>
      <c r="AF7878"/>
      <c r="AG7878"/>
      <c r="AH7878"/>
      <c r="AI7878"/>
      <c r="AJ7878"/>
      <c r="AK7878"/>
      <c r="AL7878"/>
      <c r="AM7878"/>
      <c r="AN7878"/>
      <c r="AO7878"/>
      <c r="AP7878"/>
      <c r="AQ7878"/>
      <c r="AR7878"/>
      <c r="AS7878"/>
      <c r="AT7878"/>
      <c r="AU7878"/>
      <c r="AV7878"/>
      <c r="AW7878"/>
      <c r="AX7878"/>
      <c r="AY7878"/>
      <c r="AZ7878"/>
      <c r="BA7878"/>
      <c r="BB7878"/>
      <c r="BC7878"/>
      <c r="BD7878"/>
      <c r="BE7878"/>
      <c r="BF7878"/>
      <c r="BG7878"/>
      <c r="BH7878"/>
      <c r="BI7878"/>
      <c r="BJ7878"/>
      <c r="BK7878"/>
      <c r="BL7878"/>
      <c r="BM7878"/>
      <c r="BN7878"/>
      <c r="BO7878"/>
      <c r="BP7878"/>
      <c r="BQ7878"/>
      <c r="BR7878"/>
      <c r="BS7878"/>
      <c r="BT7878"/>
      <c r="BU7878"/>
      <c r="BV7878"/>
      <c r="BW7878"/>
      <c r="BX7878"/>
      <c r="BY7878"/>
      <c r="BZ7878"/>
      <c r="CA7878"/>
      <c r="CB7878"/>
      <c r="CC7878"/>
      <c r="CD7878"/>
      <c r="CE7878"/>
      <c r="CF7878"/>
      <c r="CG7878"/>
      <c r="CH7878"/>
      <c r="CI7878"/>
      <c r="CJ7878"/>
      <c r="CK7878"/>
      <c r="CL7878"/>
      <c r="CM7878"/>
      <c r="CN7878"/>
      <c r="CO7878"/>
      <c r="CP7878"/>
      <c r="CQ7878"/>
      <c r="CR7878"/>
      <c r="CS7878"/>
      <c r="CT7878"/>
      <c r="CU7878"/>
      <c r="CV7878"/>
    </row>
    <row r="7879" spans="10:100" x14ac:dyDescent="0.25">
      <c r="J7879"/>
      <c r="K7879"/>
      <c r="L7879"/>
      <c r="M7879"/>
      <c r="N7879"/>
      <c r="O7879"/>
      <c r="P7879"/>
      <c r="Q7879"/>
      <c r="R7879"/>
      <c r="S7879"/>
      <c r="T7879"/>
      <c r="U7879"/>
      <c r="V7879"/>
      <c r="W7879"/>
      <c r="X7879"/>
      <c r="Y7879"/>
      <c r="Z7879"/>
      <c r="AA7879"/>
      <c r="AB7879"/>
      <c r="AC7879"/>
      <c r="AD7879"/>
      <c r="AE7879"/>
      <c r="AF7879"/>
      <c r="AG7879"/>
      <c r="AH7879"/>
      <c r="AI7879"/>
      <c r="AJ7879"/>
      <c r="AK7879"/>
      <c r="AL7879"/>
      <c r="AM7879"/>
      <c r="AN7879"/>
      <c r="AO7879"/>
      <c r="AP7879"/>
      <c r="AQ7879"/>
      <c r="AR7879"/>
      <c r="AS7879"/>
      <c r="AT7879"/>
      <c r="AU7879"/>
      <c r="AV7879"/>
      <c r="AW7879"/>
      <c r="AX7879"/>
      <c r="AY7879"/>
      <c r="AZ7879"/>
      <c r="BA7879"/>
      <c r="BB7879"/>
      <c r="BC7879"/>
      <c r="BD7879"/>
      <c r="BE7879"/>
      <c r="BF7879"/>
      <c r="BG7879"/>
      <c r="BH7879"/>
      <c r="BI7879"/>
      <c r="BJ7879"/>
      <c r="BK7879"/>
      <c r="BL7879"/>
      <c r="BM7879"/>
      <c r="BN7879"/>
      <c r="BO7879"/>
      <c r="BP7879"/>
      <c r="BQ7879"/>
      <c r="BR7879"/>
      <c r="BS7879"/>
      <c r="BT7879"/>
      <c r="BU7879"/>
      <c r="BV7879"/>
      <c r="BW7879"/>
      <c r="BX7879"/>
      <c r="BY7879"/>
      <c r="BZ7879"/>
      <c r="CA7879"/>
      <c r="CB7879"/>
      <c r="CC7879"/>
      <c r="CD7879"/>
      <c r="CE7879"/>
      <c r="CF7879"/>
      <c r="CG7879"/>
      <c r="CH7879"/>
      <c r="CI7879"/>
      <c r="CJ7879"/>
      <c r="CK7879"/>
      <c r="CL7879"/>
      <c r="CM7879"/>
      <c r="CN7879"/>
      <c r="CO7879"/>
      <c r="CP7879"/>
      <c r="CQ7879"/>
      <c r="CR7879"/>
      <c r="CS7879"/>
      <c r="CT7879"/>
      <c r="CU7879"/>
      <c r="CV7879"/>
    </row>
    <row r="7880" spans="10:100" x14ac:dyDescent="0.25">
      <c r="J7880"/>
      <c r="K7880"/>
      <c r="L7880"/>
      <c r="M7880"/>
      <c r="N7880"/>
      <c r="O7880"/>
      <c r="P7880"/>
      <c r="Q7880"/>
      <c r="R7880"/>
      <c r="S7880"/>
      <c r="T7880"/>
      <c r="U7880"/>
      <c r="V7880"/>
      <c r="W7880"/>
      <c r="X7880"/>
      <c r="Y7880"/>
      <c r="Z7880"/>
      <c r="AA7880"/>
      <c r="AB7880"/>
      <c r="AC7880"/>
      <c r="AD7880"/>
      <c r="AE7880"/>
      <c r="AF7880"/>
      <c r="AG7880"/>
      <c r="AH7880"/>
      <c r="AI7880"/>
      <c r="AJ7880"/>
      <c r="AK7880"/>
      <c r="AL7880"/>
      <c r="AM7880"/>
      <c r="AN7880"/>
      <c r="AO7880"/>
      <c r="AP7880"/>
      <c r="AQ7880"/>
      <c r="AR7880"/>
      <c r="AS7880"/>
      <c r="AT7880"/>
      <c r="AU7880"/>
      <c r="AV7880"/>
      <c r="AW7880"/>
      <c r="AX7880"/>
      <c r="AY7880"/>
      <c r="AZ7880"/>
      <c r="BA7880"/>
      <c r="BB7880"/>
      <c r="BC7880"/>
      <c r="BD7880"/>
      <c r="BE7880"/>
      <c r="BF7880"/>
      <c r="BG7880"/>
      <c r="BH7880"/>
      <c r="BI7880"/>
      <c r="BJ7880"/>
      <c r="BK7880"/>
      <c r="BL7880"/>
      <c r="BM7880"/>
      <c r="BN7880"/>
      <c r="BO7880"/>
      <c r="BP7880"/>
      <c r="BQ7880"/>
      <c r="BR7880"/>
      <c r="BS7880"/>
      <c r="BT7880"/>
      <c r="BU7880"/>
      <c r="BV7880"/>
      <c r="BW7880"/>
      <c r="BX7880"/>
      <c r="BY7880"/>
      <c r="BZ7880"/>
      <c r="CA7880"/>
      <c r="CB7880"/>
      <c r="CC7880"/>
      <c r="CD7880"/>
      <c r="CE7880"/>
      <c r="CF7880"/>
      <c r="CG7880"/>
      <c r="CH7880"/>
      <c r="CI7880"/>
      <c r="CJ7880"/>
      <c r="CK7880"/>
      <c r="CL7880"/>
      <c r="CM7880"/>
      <c r="CN7880"/>
      <c r="CO7880"/>
      <c r="CP7880"/>
      <c r="CQ7880"/>
      <c r="CR7880"/>
      <c r="CS7880"/>
      <c r="CT7880"/>
      <c r="CU7880"/>
      <c r="CV7880"/>
    </row>
    <row r="7881" spans="10:100" x14ac:dyDescent="0.25">
      <c r="J7881"/>
      <c r="K7881"/>
      <c r="L7881"/>
      <c r="M7881"/>
      <c r="N7881"/>
      <c r="O7881"/>
      <c r="P7881"/>
      <c r="Q7881"/>
      <c r="R7881"/>
      <c r="S7881"/>
      <c r="T7881"/>
      <c r="U7881"/>
      <c r="V7881"/>
      <c r="W7881"/>
      <c r="X7881"/>
      <c r="Y7881"/>
      <c r="Z7881"/>
      <c r="AA7881"/>
      <c r="AB7881"/>
      <c r="AC7881"/>
      <c r="AD7881"/>
      <c r="AE7881"/>
      <c r="AF7881"/>
      <c r="AG7881"/>
      <c r="AH7881"/>
      <c r="AI7881"/>
      <c r="AJ7881"/>
      <c r="AK7881"/>
      <c r="AL7881"/>
      <c r="AM7881"/>
      <c r="AN7881"/>
      <c r="AO7881"/>
      <c r="AP7881"/>
      <c r="AQ7881"/>
      <c r="AR7881"/>
      <c r="AS7881"/>
      <c r="AT7881"/>
      <c r="AU7881"/>
      <c r="AV7881"/>
      <c r="AW7881"/>
      <c r="AX7881"/>
      <c r="AY7881"/>
      <c r="AZ7881"/>
      <c r="BA7881"/>
      <c r="BB7881"/>
      <c r="BC7881"/>
      <c r="BD7881"/>
      <c r="BE7881"/>
      <c r="BF7881"/>
      <c r="BG7881"/>
      <c r="BH7881"/>
      <c r="BI7881"/>
      <c r="BJ7881"/>
      <c r="BK7881"/>
      <c r="BL7881"/>
      <c r="BM7881"/>
      <c r="BN7881"/>
      <c r="BO7881"/>
      <c r="BP7881"/>
      <c r="BQ7881"/>
      <c r="BR7881"/>
      <c r="BS7881"/>
      <c r="BT7881"/>
      <c r="BU7881"/>
      <c r="BV7881"/>
      <c r="BW7881"/>
      <c r="BX7881"/>
      <c r="BY7881"/>
      <c r="BZ7881"/>
      <c r="CA7881"/>
      <c r="CB7881"/>
      <c r="CC7881"/>
      <c r="CD7881"/>
      <c r="CE7881"/>
      <c r="CF7881"/>
      <c r="CG7881"/>
      <c r="CH7881"/>
      <c r="CI7881"/>
      <c r="CJ7881"/>
      <c r="CK7881"/>
      <c r="CL7881"/>
      <c r="CM7881"/>
      <c r="CN7881"/>
      <c r="CO7881"/>
      <c r="CP7881"/>
      <c r="CQ7881"/>
      <c r="CR7881"/>
      <c r="CS7881"/>
      <c r="CT7881"/>
      <c r="CU7881"/>
      <c r="CV7881"/>
    </row>
    <row r="7882" spans="10:100" x14ac:dyDescent="0.25">
      <c r="J7882"/>
      <c r="K7882"/>
      <c r="L7882"/>
      <c r="M7882"/>
      <c r="N7882"/>
      <c r="O7882"/>
      <c r="P7882"/>
      <c r="Q7882"/>
      <c r="R7882"/>
      <c r="S7882"/>
      <c r="T7882"/>
      <c r="U7882"/>
      <c r="V7882"/>
      <c r="W7882"/>
      <c r="X7882"/>
      <c r="Y7882"/>
      <c r="Z7882"/>
      <c r="AA7882"/>
      <c r="AB7882"/>
      <c r="AC7882"/>
      <c r="AD7882"/>
      <c r="AE7882"/>
      <c r="AF7882"/>
      <c r="AG7882"/>
      <c r="AH7882"/>
      <c r="AI7882"/>
      <c r="AJ7882"/>
      <c r="AK7882"/>
      <c r="AL7882"/>
      <c r="AM7882"/>
      <c r="AN7882"/>
      <c r="AO7882"/>
      <c r="AP7882"/>
      <c r="AQ7882"/>
      <c r="AR7882"/>
      <c r="AS7882"/>
      <c r="AT7882"/>
      <c r="AU7882"/>
      <c r="AV7882"/>
      <c r="AW7882"/>
      <c r="AX7882"/>
      <c r="AY7882"/>
      <c r="AZ7882"/>
      <c r="BA7882"/>
      <c r="BB7882"/>
      <c r="BC7882"/>
      <c r="BD7882"/>
      <c r="BE7882"/>
      <c r="BF7882"/>
      <c r="BG7882"/>
      <c r="BH7882"/>
      <c r="BI7882"/>
      <c r="BJ7882"/>
      <c r="BK7882"/>
      <c r="BL7882"/>
      <c r="BM7882"/>
      <c r="BN7882"/>
      <c r="BO7882"/>
      <c r="BP7882"/>
      <c r="BQ7882"/>
      <c r="BR7882"/>
      <c r="BS7882"/>
      <c r="BT7882"/>
      <c r="BU7882"/>
      <c r="BV7882"/>
      <c r="BW7882"/>
      <c r="BX7882"/>
      <c r="BY7882"/>
      <c r="BZ7882"/>
      <c r="CA7882"/>
      <c r="CB7882"/>
      <c r="CC7882"/>
      <c r="CD7882"/>
      <c r="CE7882"/>
      <c r="CF7882"/>
      <c r="CG7882"/>
      <c r="CH7882"/>
      <c r="CI7882"/>
      <c r="CJ7882"/>
      <c r="CK7882"/>
      <c r="CL7882"/>
      <c r="CM7882"/>
      <c r="CN7882"/>
      <c r="CO7882"/>
      <c r="CP7882"/>
      <c r="CQ7882"/>
      <c r="CR7882"/>
      <c r="CS7882"/>
      <c r="CT7882"/>
      <c r="CU7882"/>
      <c r="CV7882"/>
    </row>
    <row r="7883" spans="10:100" x14ac:dyDescent="0.25">
      <c r="J7883"/>
      <c r="K7883"/>
      <c r="L7883"/>
      <c r="M7883"/>
      <c r="N7883"/>
      <c r="O7883"/>
      <c r="P7883"/>
      <c r="Q7883"/>
      <c r="R7883"/>
      <c r="S7883"/>
      <c r="T7883"/>
      <c r="U7883"/>
      <c r="V7883"/>
      <c r="W7883"/>
      <c r="X7883"/>
      <c r="Y7883"/>
      <c r="Z7883"/>
      <c r="AA7883"/>
      <c r="AB7883"/>
      <c r="AC7883"/>
      <c r="AD7883"/>
      <c r="AE7883"/>
      <c r="AF7883"/>
      <c r="AG7883"/>
      <c r="AH7883"/>
      <c r="AI7883"/>
      <c r="AJ7883"/>
      <c r="AK7883"/>
      <c r="AL7883"/>
      <c r="AM7883"/>
      <c r="AN7883"/>
      <c r="AO7883"/>
      <c r="AP7883"/>
      <c r="AQ7883"/>
      <c r="AR7883"/>
      <c r="AS7883"/>
      <c r="AT7883"/>
      <c r="AU7883"/>
      <c r="AV7883"/>
      <c r="AW7883"/>
      <c r="AX7883"/>
      <c r="AY7883"/>
      <c r="AZ7883"/>
      <c r="BA7883"/>
      <c r="BB7883"/>
      <c r="BC7883"/>
      <c r="BD7883"/>
      <c r="BE7883"/>
      <c r="BF7883"/>
      <c r="BG7883"/>
      <c r="BH7883"/>
      <c r="BI7883"/>
      <c r="BJ7883"/>
      <c r="BK7883"/>
      <c r="BL7883"/>
      <c r="BM7883"/>
      <c r="BN7883"/>
      <c r="BO7883"/>
      <c r="BP7883"/>
      <c r="BQ7883"/>
      <c r="BR7883"/>
      <c r="BS7883"/>
      <c r="BT7883"/>
      <c r="BU7883"/>
      <c r="BV7883"/>
      <c r="BW7883"/>
      <c r="BX7883"/>
      <c r="BY7883"/>
      <c r="BZ7883"/>
      <c r="CA7883"/>
      <c r="CB7883"/>
      <c r="CC7883"/>
      <c r="CD7883"/>
      <c r="CE7883"/>
      <c r="CF7883"/>
      <c r="CG7883"/>
      <c r="CH7883"/>
      <c r="CI7883"/>
      <c r="CJ7883"/>
      <c r="CK7883"/>
      <c r="CL7883"/>
      <c r="CM7883"/>
      <c r="CN7883"/>
      <c r="CO7883"/>
      <c r="CP7883"/>
      <c r="CQ7883"/>
      <c r="CR7883"/>
      <c r="CS7883"/>
      <c r="CT7883"/>
      <c r="CU7883"/>
      <c r="CV7883"/>
    </row>
    <row r="7884" spans="10:100" x14ac:dyDescent="0.25">
      <c r="J7884"/>
      <c r="K7884"/>
      <c r="L7884"/>
      <c r="M7884"/>
      <c r="N7884"/>
      <c r="O7884"/>
      <c r="P7884"/>
      <c r="Q7884"/>
      <c r="R7884"/>
      <c r="S7884"/>
      <c r="T7884"/>
      <c r="U7884"/>
      <c r="V7884"/>
      <c r="W7884"/>
      <c r="X7884"/>
      <c r="Y7884"/>
      <c r="Z7884"/>
      <c r="AA7884"/>
      <c r="AB7884"/>
      <c r="AC7884"/>
      <c r="AD7884"/>
      <c r="AE7884"/>
      <c r="AF7884"/>
      <c r="AG7884"/>
      <c r="AH7884"/>
      <c r="AI7884"/>
      <c r="AJ7884"/>
      <c r="AK7884"/>
      <c r="AL7884"/>
      <c r="AM7884"/>
      <c r="AN7884"/>
      <c r="AO7884"/>
      <c r="AP7884"/>
      <c r="AQ7884"/>
      <c r="AR7884"/>
      <c r="AS7884"/>
      <c r="AT7884"/>
      <c r="AU7884"/>
      <c r="AV7884"/>
      <c r="AW7884"/>
      <c r="AX7884"/>
      <c r="AY7884"/>
      <c r="AZ7884"/>
      <c r="BA7884"/>
      <c r="BB7884"/>
      <c r="BC7884"/>
      <c r="BD7884"/>
      <c r="BE7884"/>
      <c r="BF7884"/>
      <c r="BG7884"/>
      <c r="BH7884"/>
      <c r="BI7884"/>
      <c r="BJ7884"/>
      <c r="BK7884"/>
      <c r="BL7884"/>
      <c r="BM7884"/>
      <c r="BN7884"/>
      <c r="BO7884"/>
      <c r="BP7884"/>
      <c r="BQ7884"/>
      <c r="BR7884"/>
      <c r="BS7884"/>
      <c r="BT7884"/>
      <c r="BU7884"/>
      <c r="BV7884"/>
      <c r="BW7884"/>
      <c r="BX7884"/>
      <c r="BY7884"/>
      <c r="BZ7884"/>
      <c r="CA7884"/>
      <c r="CB7884"/>
      <c r="CC7884"/>
      <c r="CD7884"/>
      <c r="CE7884"/>
      <c r="CF7884"/>
      <c r="CG7884"/>
      <c r="CH7884"/>
      <c r="CI7884"/>
      <c r="CJ7884"/>
      <c r="CK7884"/>
      <c r="CL7884"/>
      <c r="CM7884"/>
      <c r="CN7884"/>
      <c r="CO7884"/>
      <c r="CP7884"/>
      <c r="CQ7884"/>
      <c r="CR7884"/>
      <c r="CS7884"/>
      <c r="CT7884"/>
      <c r="CU7884"/>
      <c r="CV7884"/>
    </row>
    <row r="7885" spans="10:100" x14ac:dyDescent="0.25">
      <c r="J7885"/>
      <c r="K7885"/>
      <c r="L7885"/>
      <c r="M7885"/>
      <c r="N7885"/>
      <c r="O7885"/>
      <c r="P7885"/>
      <c r="Q7885"/>
      <c r="R7885"/>
      <c r="S7885"/>
      <c r="T7885"/>
      <c r="U7885"/>
      <c r="V7885"/>
      <c r="W7885"/>
      <c r="X7885"/>
      <c r="Y7885"/>
      <c r="Z7885"/>
      <c r="AA7885"/>
      <c r="AB7885"/>
      <c r="AC7885"/>
      <c r="AD7885"/>
      <c r="AE7885"/>
      <c r="AF7885"/>
      <c r="AG7885"/>
      <c r="AH7885"/>
      <c r="AI7885"/>
      <c r="AJ7885"/>
      <c r="AK7885"/>
      <c r="AL7885"/>
      <c r="AM7885"/>
      <c r="AN7885"/>
      <c r="AO7885"/>
      <c r="AP7885"/>
      <c r="AQ7885"/>
      <c r="AR7885"/>
      <c r="AS7885"/>
      <c r="AT7885"/>
      <c r="AU7885"/>
      <c r="AV7885"/>
      <c r="AW7885"/>
      <c r="AX7885"/>
      <c r="AY7885"/>
      <c r="AZ7885"/>
      <c r="BA7885"/>
      <c r="BB7885"/>
      <c r="BC7885"/>
      <c r="BD7885"/>
      <c r="BE7885"/>
      <c r="BF7885"/>
      <c r="BG7885"/>
      <c r="BH7885"/>
      <c r="BI7885"/>
      <c r="BJ7885"/>
      <c r="BK7885"/>
      <c r="BL7885"/>
      <c r="BM7885"/>
      <c r="BN7885"/>
      <c r="BO7885"/>
      <c r="BP7885"/>
      <c r="BQ7885"/>
      <c r="BR7885"/>
      <c r="BS7885"/>
      <c r="BT7885"/>
      <c r="BU7885"/>
      <c r="BV7885"/>
      <c r="BW7885"/>
      <c r="BX7885"/>
      <c r="BY7885"/>
      <c r="BZ7885"/>
      <c r="CA7885"/>
      <c r="CB7885"/>
      <c r="CC7885"/>
      <c r="CD7885"/>
      <c r="CE7885"/>
      <c r="CF7885"/>
      <c r="CG7885"/>
      <c r="CH7885"/>
      <c r="CI7885"/>
      <c r="CJ7885"/>
      <c r="CK7885"/>
      <c r="CL7885"/>
      <c r="CM7885"/>
      <c r="CN7885"/>
      <c r="CO7885"/>
      <c r="CP7885"/>
      <c r="CQ7885"/>
      <c r="CR7885"/>
      <c r="CS7885"/>
      <c r="CT7885"/>
      <c r="CU7885"/>
      <c r="CV7885"/>
    </row>
    <row r="7886" spans="10:100" x14ac:dyDescent="0.25">
      <c r="J7886"/>
      <c r="K7886"/>
      <c r="L7886"/>
      <c r="M7886"/>
      <c r="N7886"/>
      <c r="O7886"/>
      <c r="P7886"/>
      <c r="Q7886"/>
      <c r="R7886"/>
      <c r="S7886"/>
      <c r="T7886"/>
      <c r="U7886"/>
      <c r="V7886"/>
      <c r="W7886"/>
      <c r="X7886"/>
      <c r="Y7886"/>
      <c r="Z7886"/>
      <c r="AA7886"/>
      <c r="AB7886"/>
      <c r="AC7886"/>
      <c r="AD7886"/>
      <c r="AE7886"/>
      <c r="AF7886"/>
      <c r="AG7886"/>
      <c r="AH7886"/>
      <c r="AI7886"/>
      <c r="AJ7886"/>
      <c r="AK7886"/>
      <c r="AL7886"/>
      <c r="AM7886"/>
      <c r="AN7886"/>
      <c r="AO7886"/>
      <c r="AP7886"/>
      <c r="AQ7886"/>
      <c r="AR7886"/>
      <c r="AS7886"/>
      <c r="AT7886"/>
      <c r="AU7886"/>
      <c r="AV7886"/>
      <c r="AW7886"/>
      <c r="AX7886"/>
      <c r="AY7886"/>
      <c r="AZ7886"/>
      <c r="BA7886"/>
      <c r="BB7886"/>
      <c r="BC7886"/>
      <c r="BD7886"/>
      <c r="BE7886"/>
      <c r="BF7886"/>
      <c r="BG7886"/>
      <c r="BH7886"/>
      <c r="BI7886"/>
      <c r="BJ7886"/>
      <c r="BK7886"/>
      <c r="BL7886"/>
      <c r="BM7886"/>
      <c r="BN7886"/>
      <c r="BO7886"/>
      <c r="BP7886"/>
      <c r="BQ7886"/>
      <c r="BR7886"/>
      <c r="BS7886"/>
      <c r="BT7886"/>
      <c r="BU7886"/>
      <c r="BV7886"/>
      <c r="BW7886"/>
      <c r="BX7886"/>
      <c r="BY7886"/>
      <c r="BZ7886"/>
      <c r="CA7886"/>
      <c r="CB7886"/>
      <c r="CC7886"/>
      <c r="CD7886"/>
      <c r="CE7886"/>
      <c r="CF7886"/>
      <c r="CG7886"/>
      <c r="CH7886"/>
      <c r="CI7886"/>
      <c r="CJ7886"/>
      <c r="CK7886"/>
      <c r="CL7886"/>
      <c r="CM7886"/>
      <c r="CN7886"/>
      <c r="CO7886"/>
      <c r="CP7886"/>
      <c r="CQ7886"/>
      <c r="CR7886"/>
      <c r="CS7886"/>
      <c r="CT7886"/>
      <c r="CU7886"/>
      <c r="CV7886"/>
    </row>
    <row r="7887" spans="10:100" x14ac:dyDescent="0.25">
      <c r="J7887"/>
      <c r="K7887"/>
      <c r="L7887"/>
      <c r="M7887"/>
      <c r="N7887"/>
      <c r="O7887"/>
      <c r="P7887"/>
      <c r="Q7887"/>
      <c r="R7887"/>
      <c r="S7887"/>
      <c r="T7887"/>
      <c r="U7887"/>
      <c r="V7887"/>
      <c r="W7887"/>
      <c r="X7887"/>
      <c r="Y7887"/>
      <c r="Z7887"/>
      <c r="AA7887"/>
      <c r="AB7887"/>
      <c r="AC7887"/>
      <c r="AD7887"/>
      <c r="AE7887"/>
      <c r="AF7887"/>
      <c r="AG7887"/>
      <c r="AH7887"/>
      <c r="AI7887"/>
      <c r="AJ7887"/>
      <c r="AK7887"/>
      <c r="AL7887"/>
      <c r="AM7887"/>
      <c r="AN7887"/>
      <c r="AO7887"/>
      <c r="AP7887"/>
      <c r="AQ7887"/>
      <c r="AR7887"/>
      <c r="AS7887"/>
      <c r="AT7887"/>
      <c r="AU7887"/>
      <c r="AV7887"/>
      <c r="AW7887"/>
      <c r="AX7887"/>
      <c r="AY7887"/>
      <c r="AZ7887"/>
      <c r="BA7887"/>
      <c r="BB7887"/>
      <c r="BC7887"/>
      <c r="BD7887"/>
      <c r="BE7887"/>
      <c r="BF7887"/>
      <c r="BG7887"/>
      <c r="BH7887"/>
      <c r="BI7887"/>
      <c r="BJ7887"/>
      <c r="BK7887"/>
      <c r="BL7887"/>
      <c r="BM7887"/>
      <c r="BN7887"/>
      <c r="BO7887"/>
      <c r="BP7887"/>
      <c r="BQ7887"/>
      <c r="BR7887"/>
      <c r="BS7887"/>
      <c r="BT7887"/>
      <c r="BU7887"/>
      <c r="BV7887"/>
      <c r="BW7887"/>
      <c r="BX7887"/>
      <c r="BY7887"/>
      <c r="BZ7887"/>
      <c r="CA7887"/>
      <c r="CB7887"/>
      <c r="CC7887"/>
      <c r="CD7887"/>
      <c r="CE7887"/>
      <c r="CF7887"/>
      <c r="CG7887"/>
      <c r="CH7887"/>
      <c r="CI7887"/>
      <c r="CJ7887"/>
      <c r="CK7887"/>
      <c r="CL7887"/>
      <c r="CM7887"/>
      <c r="CN7887"/>
      <c r="CO7887"/>
      <c r="CP7887"/>
      <c r="CQ7887"/>
      <c r="CR7887"/>
      <c r="CS7887"/>
      <c r="CT7887"/>
      <c r="CU7887"/>
      <c r="CV7887"/>
    </row>
    <row r="7888" spans="10:100" x14ac:dyDescent="0.25">
      <c r="J7888"/>
      <c r="K7888"/>
      <c r="L7888"/>
      <c r="M7888"/>
      <c r="N7888"/>
      <c r="O7888"/>
      <c r="P7888"/>
      <c r="Q7888"/>
      <c r="R7888"/>
      <c r="S7888"/>
      <c r="T7888"/>
      <c r="U7888"/>
      <c r="V7888"/>
      <c r="W7888"/>
      <c r="X7888"/>
      <c r="Y7888"/>
      <c r="Z7888"/>
      <c r="AA7888"/>
      <c r="AB7888"/>
      <c r="AC7888"/>
      <c r="AD7888"/>
      <c r="AE7888"/>
      <c r="AF7888"/>
      <c r="AG7888"/>
      <c r="AH7888"/>
      <c r="AI7888"/>
      <c r="AJ7888"/>
      <c r="AK7888"/>
      <c r="AL7888"/>
      <c r="AM7888"/>
      <c r="AN7888"/>
      <c r="AO7888"/>
      <c r="AP7888"/>
      <c r="AQ7888"/>
      <c r="AR7888"/>
      <c r="AS7888"/>
      <c r="AT7888"/>
      <c r="AU7888"/>
      <c r="AV7888"/>
      <c r="AW7888"/>
      <c r="AX7888"/>
      <c r="AY7888"/>
      <c r="AZ7888"/>
      <c r="BA7888"/>
      <c r="BB7888"/>
      <c r="BC7888"/>
      <c r="BD7888"/>
      <c r="BE7888"/>
      <c r="BF7888"/>
      <c r="BG7888"/>
      <c r="BH7888"/>
      <c r="BI7888"/>
      <c r="BJ7888"/>
      <c r="BK7888"/>
      <c r="BL7888"/>
      <c r="BM7888"/>
      <c r="BN7888"/>
      <c r="BO7888"/>
      <c r="BP7888"/>
      <c r="BQ7888"/>
      <c r="BR7888"/>
      <c r="BS7888"/>
      <c r="BT7888"/>
      <c r="BU7888"/>
      <c r="BV7888"/>
      <c r="BW7888"/>
      <c r="BX7888"/>
      <c r="BY7888"/>
      <c r="BZ7888"/>
      <c r="CA7888"/>
      <c r="CB7888"/>
      <c r="CC7888"/>
      <c r="CD7888"/>
      <c r="CE7888"/>
      <c r="CF7888"/>
      <c r="CG7888"/>
      <c r="CH7888"/>
      <c r="CI7888"/>
      <c r="CJ7888"/>
      <c r="CK7888"/>
      <c r="CL7888"/>
      <c r="CM7888"/>
      <c r="CN7888"/>
      <c r="CO7888"/>
      <c r="CP7888"/>
      <c r="CQ7888"/>
      <c r="CR7888"/>
      <c r="CS7888"/>
      <c r="CT7888"/>
      <c r="CU7888"/>
      <c r="CV7888"/>
    </row>
    <row r="7889" spans="10:100" x14ac:dyDescent="0.25">
      <c r="J7889"/>
      <c r="K7889"/>
      <c r="L7889"/>
      <c r="M7889"/>
      <c r="N7889"/>
      <c r="O7889"/>
      <c r="P7889"/>
      <c r="Q7889"/>
      <c r="R7889"/>
      <c r="S7889"/>
      <c r="T7889"/>
      <c r="U7889"/>
      <c r="V7889"/>
      <c r="W7889"/>
      <c r="X7889"/>
      <c r="Y7889"/>
      <c r="Z7889"/>
      <c r="AA7889"/>
      <c r="AB7889"/>
      <c r="AC7889"/>
      <c r="AD7889"/>
      <c r="AE7889"/>
      <c r="AF7889"/>
      <c r="AG7889"/>
      <c r="AH7889"/>
      <c r="AI7889"/>
      <c r="AJ7889"/>
      <c r="AK7889"/>
      <c r="AL7889"/>
      <c r="AM7889"/>
      <c r="AN7889"/>
      <c r="AO7889"/>
      <c r="AP7889"/>
      <c r="AQ7889"/>
      <c r="AR7889"/>
      <c r="AS7889"/>
      <c r="AT7889"/>
      <c r="AU7889"/>
      <c r="AV7889"/>
      <c r="AW7889"/>
      <c r="AX7889"/>
      <c r="AY7889"/>
      <c r="AZ7889"/>
      <c r="BA7889"/>
      <c r="BB7889"/>
      <c r="BC7889"/>
      <c r="BD7889"/>
      <c r="BE7889"/>
      <c r="BF7889"/>
      <c r="BG7889"/>
      <c r="BH7889"/>
      <c r="BI7889"/>
      <c r="BJ7889"/>
      <c r="BK7889"/>
      <c r="BL7889"/>
      <c r="BM7889"/>
      <c r="BN7889"/>
      <c r="BO7889"/>
      <c r="BP7889"/>
      <c r="BQ7889"/>
      <c r="BR7889"/>
      <c r="BS7889"/>
      <c r="BT7889"/>
      <c r="BU7889"/>
      <c r="BV7889"/>
      <c r="BW7889"/>
      <c r="BX7889"/>
      <c r="BY7889"/>
      <c r="BZ7889"/>
      <c r="CA7889"/>
      <c r="CB7889"/>
      <c r="CC7889"/>
      <c r="CD7889"/>
      <c r="CE7889"/>
      <c r="CF7889"/>
      <c r="CG7889"/>
      <c r="CH7889"/>
      <c r="CI7889"/>
      <c r="CJ7889"/>
      <c r="CK7889"/>
      <c r="CL7889"/>
      <c r="CM7889"/>
      <c r="CN7889"/>
      <c r="CO7889"/>
      <c r="CP7889"/>
      <c r="CQ7889"/>
      <c r="CR7889"/>
      <c r="CS7889"/>
      <c r="CT7889"/>
      <c r="CU7889"/>
      <c r="CV7889"/>
    </row>
    <row r="7890" spans="10:100" x14ac:dyDescent="0.25">
      <c r="J7890"/>
      <c r="K7890"/>
      <c r="L7890"/>
      <c r="M7890"/>
      <c r="N7890"/>
      <c r="O7890"/>
      <c r="P7890"/>
      <c r="Q7890"/>
      <c r="R7890"/>
      <c r="S7890"/>
      <c r="T7890"/>
      <c r="U7890"/>
      <c r="V7890"/>
      <c r="W7890"/>
      <c r="X7890"/>
      <c r="Y7890"/>
      <c r="Z7890"/>
      <c r="AA7890"/>
      <c r="AB7890"/>
      <c r="AC7890"/>
      <c r="AD7890"/>
      <c r="AE7890"/>
      <c r="AF7890"/>
      <c r="AG7890"/>
      <c r="AH7890"/>
      <c r="AI7890"/>
      <c r="AJ7890"/>
      <c r="AK7890"/>
      <c r="AL7890"/>
      <c r="AM7890"/>
      <c r="AN7890"/>
      <c r="AO7890"/>
      <c r="AP7890"/>
      <c r="AQ7890"/>
      <c r="AR7890"/>
      <c r="AS7890"/>
      <c r="AT7890"/>
      <c r="AU7890"/>
      <c r="AV7890"/>
      <c r="AW7890"/>
      <c r="AX7890"/>
      <c r="AY7890"/>
      <c r="AZ7890"/>
      <c r="BA7890"/>
      <c r="BB7890"/>
      <c r="BC7890"/>
      <c r="BD7890"/>
      <c r="BE7890"/>
      <c r="BF7890"/>
      <c r="BG7890"/>
      <c r="BH7890"/>
      <c r="BI7890"/>
      <c r="BJ7890"/>
      <c r="BK7890"/>
      <c r="BL7890"/>
      <c r="BM7890"/>
      <c r="BN7890"/>
      <c r="BO7890"/>
      <c r="BP7890"/>
      <c r="BQ7890"/>
      <c r="BR7890"/>
      <c r="BS7890"/>
      <c r="BT7890"/>
      <c r="BU7890"/>
      <c r="BV7890"/>
      <c r="BW7890"/>
      <c r="BX7890"/>
      <c r="BY7890"/>
      <c r="BZ7890"/>
      <c r="CA7890"/>
      <c r="CB7890"/>
      <c r="CC7890"/>
      <c r="CD7890"/>
      <c r="CE7890"/>
      <c r="CF7890"/>
      <c r="CG7890"/>
      <c r="CH7890"/>
      <c r="CI7890"/>
      <c r="CJ7890"/>
      <c r="CK7890"/>
      <c r="CL7890"/>
      <c r="CM7890"/>
      <c r="CN7890"/>
      <c r="CO7890"/>
      <c r="CP7890"/>
      <c r="CQ7890"/>
      <c r="CR7890"/>
      <c r="CS7890"/>
      <c r="CT7890"/>
      <c r="CU7890"/>
      <c r="CV7890"/>
    </row>
    <row r="7891" spans="10:100" x14ac:dyDescent="0.25">
      <c r="J7891"/>
      <c r="K7891"/>
      <c r="L7891"/>
      <c r="M7891"/>
      <c r="N7891"/>
      <c r="O7891"/>
      <c r="P7891"/>
      <c r="Q7891"/>
      <c r="R7891"/>
      <c r="S7891"/>
      <c r="T7891"/>
      <c r="U7891"/>
      <c r="V7891"/>
      <c r="W7891"/>
      <c r="X7891"/>
      <c r="Y7891"/>
      <c r="Z7891"/>
      <c r="AA7891"/>
      <c r="AB7891"/>
      <c r="AC7891"/>
      <c r="AD7891"/>
      <c r="AE7891"/>
      <c r="AF7891"/>
      <c r="AG7891"/>
      <c r="AH7891"/>
      <c r="AI7891"/>
      <c r="AJ7891"/>
      <c r="AK7891"/>
      <c r="AL7891"/>
      <c r="AM7891"/>
      <c r="AN7891"/>
      <c r="AO7891"/>
      <c r="AP7891"/>
      <c r="AQ7891"/>
      <c r="AR7891"/>
      <c r="AS7891"/>
      <c r="AT7891"/>
      <c r="AU7891"/>
      <c r="AV7891"/>
      <c r="AW7891"/>
      <c r="AX7891"/>
      <c r="AY7891"/>
      <c r="AZ7891"/>
      <c r="BA7891"/>
      <c r="BB7891"/>
      <c r="BC7891"/>
      <c r="BD7891"/>
      <c r="BE7891"/>
      <c r="BF7891"/>
      <c r="BG7891"/>
      <c r="BH7891"/>
      <c r="BI7891"/>
      <c r="BJ7891"/>
      <c r="BK7891"/>
      <c r="BL7891"/>
      <c r="BM7891"/>
      <c r="BN7891"/>
      <c r="BO7891"/>
      <c r="BP7891"/>
      <c r="BQ7891"/>
      <c r="BR7891"/>
      <c r="BS7891"/>
      <c r="BT7891"/>
      <c r="BU7891"/>
      <c r="BV7891"/>
      <c r="BW7891"/>
      <c r="BX7891"/>
      <c r="BY7891"/>
      <c r="BZ7891"/>
      <c r="CA7891"/>
      <c r="CB7891"/>
      <c r="CC7891"/>
      <c r="CD7891"/>
      <c r="CE7891"/>
      <c r="CF7891"/>
      <c r="CG7891"/>
      <c r="CH7891"/>
      <c r="CI7891"/>
      <c r="CJ7891"/>
      <c r="CK7891"/>
      <c r="CL7891"/>
      <c r="CM7891"/>
      <c r="CN7891"/>
      <c r="CO7891"/>
      <c r="CP7891"/>
      <c r="CQ7891"/>
      <c r="CR7891"/>
      <c r="CS7891"/>
      <c r="CT7891"/>
      <c r="CU7891"/>
      <c r="CV7891"/>
    </row>
    <row r="7892" spans="10:100" x14ac:dyDescent="0.25">
      <c r="J7892"/>
      <c r="K7892"/>
      <c r="L7892"/>
      <c r="M7892"/>
      <c r="N7892"/>
      <c r="O7892"/>
      <c r="P7892"/>
      <c r="Q7892"/>
      <c r="R7892"/>
      <c r="S7892"/>
      <c r="T7892"/>
      <c r="U7892"/>
      <c r="V7892"/>
      <c r="W7892"/>
      <c r="X7892"/>
      <c r="Y7892"/>
      <c r="Z7892"/>
      <c r="AA7892"/>
      <c r="AB7892"/>
      <c r="AC7892"/>
      <c r="AD7892"/>
      <c r="AE7892"/>
      <c r="AF7892"/>
      <c r="AG7892"/>
      <c r="AH7892"/>
      <c r="AI7892"/>
      <c r="AJ7892"/>
      <c r="AK7892"/>
      <c r="AL7892"/>
      <c r="AM7892"/>
      <c r="AN7892"/>
      <c r="AO7892"/>
      <c r="AP7892"/>
      <c r="AQ7892"/>
      <c r="AR7892"/>
      <c r="AS7892"/>
      <c r="AT7892"/>
      <c r="AU7892"/>
      <c r="AV7892"/>
      <c r="AW7892"/>
      <c r="AX7892"/>
      <c r="AY7892"/>
      <c r="AZ7892"/>
      <c r="BA7892"/>
      <c r="BB7892"/>
      <c r="BC7892"/>
      <c r="BD7892"/>
      <c r="BE7892"/>
      <c r="BF7892"/>
      <c r="BG7892"/>
      <c r="BH7892"/>
      <c r="BI7892"/>
      <c r="BJ7892"/>
      <c r="BK7892"/>
      <c r="BL7892"/>
      <c r="BM7892"/>
      <c r="BN7892"/>
      <c r="BO7892"/>
      <c r="BP7892"/>
      <c r="BQ7892"/>
      <c r="BR7892"/>
      <c r="BS7892"/>
      <c r="BT7892"/>
      <c r="BU7892"/>
      <c r="BV7892"/>
      <c r="BW7892"/>
      <c r="BX7892"/>
      <c r="BY7892"/>
      <c r="BZ7892"/>
      <c r="CA7892"/>
      <c r="CB7892"/>
      <c r="CC7892"/>
      <c r="CD7892"/>
      <c r="CE7892"/>
      <c r="CF7892"/>
      <c r="CG7892"/>
      <c r="CH7892"/>
      <c r="CI7892"/>
      <c r="CJ7892"/>
      <c r="CK7892"/>
      <c r="CL7892"/>
      <c r="CM7892"/>
      <c r="CN7892"/>
      <c r="CO7892"/>
      <c r="CP7892"/>
      <c r="CQ7892"/>
      <c r="CR7892"/>
      <c r="CS7892"/>
      <c r="CT7892"/>
      <c r="CU7892"/>
      <c r="CV7892"/>
    </row>
    <row r="7893" spans="10:100" x14ac:dyDescent="0.25">
      <c r="J7893"/>
      <c r="K7893"/>
      <c r="L7893"/>
      <c r="M7893"/>
      <c r="N7893"/>
      <c r="O7893"/>
      <c r="P7893"/>
      <c r="Q7893"/>
      <c r="R7893"/>
      <c r="S7893"/>
      <c r="T7893"/>
      <c r="U7893"/>
      <c r="V7893"/>
      <c r="W7893"/>
      <c r="X7893"/>
      <c r="Y7893"/>
      <c r="Z7893"/>
      <c r="AA7893"/>
      <c r="AB7893"/>
      <c r="AC7893"/>
      <c r="AD7893"/>
      <c r="AE7893"/>
      <c r="AF7893"/>
      <c r="AG7893"/>
      <c r="AH7893"/>
      <c r="AI7893"/>
      <c r="AJ7893"/>
      <c r="AK7893"/>
      <c r="AL7893"/>
      <c r="AM7893"/>
      <c r="AN7893"/>
      <c r="AO7893"/>
      <c r="AP7893"/>
      <c r="AQ7893"/>
      <c r="AR7893"/>
      <c r="AS7893"/>
      <c r="AT7893"/>
      <c r="AU7893"/>
      <c r="AV7893"/>
      <c r="AW7893"/>
      <c r="AX7893"/>
      <c r="AY7893"/>
      <c r="AZ7893"/>
      <c r="BA7893"/>
      <c r="BB7893"/>
      <c r="BC7893"/>
      <c r="BD7893"/>
      <c r="BE7893"/>
      <c r="BF7893"/>
      <c r="BG7893"/>
      <c r="BH7893"/>
      <c r="BI7893"/>
      <c r="BJ7893"/>
      <c r="BK7893"/>
      <c r="BL7893"/>
      <c r="BM7893"/>
      <c r="BN7893"/>
      <c r="BO7893"/>
      <c r="BP7893"/>
      <c r="BQ7893"/>
      <c r="BR7893"/>
      <c r="BS7893"/>
      <c r="BT7893"/>
      <c r="BU7893"/>
      <c r="BV7893"/>
      <c r="BW7893"/>
      <c r="BX7893"/>
      <c r="BY7893"/>
      <c r="BZ7893"/>
      <c r="CA7893"/>
      <c r="CB7893"/>
      <c r="CC7893"/>
      <c r="CD7893"/>
      <c r="CE7893"/>
      <c r="CF7893"/>
      <c r="CG7893"/>
      <c r="CH7893"/>
      <c r="CI7893"/>
      <c r="CJ7893"/>
      <c r="CK7893"/>
      <c r="CL7893"/>
      <c r="CM7893"/>
      <c r="CN7893"/>
      <c r="CO7893"/>
      <c r="CP7893"/>
      <c r="CQ7893"/>
      <c r="CR7893"/>
      <c r="CS7893"/>
      <c r="CT7893"/>
      <c r="CU7893"/>
      <c r="CV7893"/>
    </row>
    <row r="7894" spans="10:100" x14ac:dyDescent="0.25">
      <c r="J7894"/>
      <c r="K7894"/>
      <c r="L7894"/>
      <c r="M7894"/>
      <c r="N7894"/>
      <c r="O7894"/>
      <c r="P7894"/>
      <c r="Q7894"/>
      <c r="R7894"/>
      <c r="S7894"/>
      <c r="T7894"/>
      <c r="U7894"/>
      <c r="V7894"/>
      <c r="W7894"/>
      <c r="X7894"/>
      <c r="Y7894"/>
      <c r="Z7894"/>
      <c r="AA7894"/>
      <c r="AB7894"/>
      <c r="AC7894"/>
      <c r="AD7894"/>
      <c r="AE7894"/>
      <c r="AF7894"/>
      <c r="AG7894"/>
      <c r="AH7894"/>
      <c r="AI7894"/>
      <c r="AJ7894"/>
      <c r="AK7894"/>
      <c r="AL7894"/>
      <c r="AM7894"/>
      <c r="AN7894"/>
      <c r="AO7894"/>
      <c r="AP7894"/>
      <c r="AQ7894"/>
      <c r="AR7894"/>
      <c r="AS7894"/>
      <c r="AT7894"/>
      <c r="AU7894"/>
      <c r="AV7894"/>
      <c r="AW7894"/>
      <c r="AX7894"/>
      <c r="AY7894"/>
      <c r="AZ7894"/>
      <c r="BA7894"/>
      <c r="BB7894"/>
      <c r="BC7894"/>
      <c r="BD7894"/>
      <c r="BE7894"/>
      <c r="BF7894"/>
      <c r="BG7894"/>
      <c r="BH7894"/>
      <c r="BI7894"/>
      <c r="BJ7894"/>
      <c r="BK7894"/>
      <c r="BL7894"/>
      <c r="BM7894"/>
      <c r="BN7894"/>
      <c r="BO7894"/>
      <c r="BP7894"/>
      <c r="BQ7894"/>
      <c r="BR7894"/>
      <c r="BS7894"/>
      <c r="BT7894"/>
      <c r="BU7894"/>
      <c r="BV7894"/>
      <c r="BW7894"/>
      <c r="BX7894"/>
      <c r="BY7894"/>
      <c r="BZ7894"/>
      <c r="CA7894"/>
      <c r="CB7894"/>
      <c r="CC7894"/>
      <c r="CD7894"/>
      <c r="CE7894"/>
      <c r="CF7894"/>
      <c r="CG7894"/>
      <c r="CH7894"/>
      <c r="CI7894"/>
      <c r="CJ7894"/>
      <c r="CK7894"/>
      <c r="CL7894"/>
      <c r="CM7894"/>
      <c r="CN7894"/>
      <c r="CO7894"/>
      <c r="CP7894"/>
      <c r="CQ7894"/>
      <c r="CR7894"/>
      <c r="CS7894"/>
      <c r="CT7894"/>
      <c r="CU7894"/>
      <c r="CV7894"/>
    </row>
    <row r="7895" spans="10:100" x14ac:dyDescent="0.25">
      <c r="J7895"/>
      <c r="K7895"/>
      <c r="L7895"/>
      <c r="M7895"/>
      <c r="N7895"/>
      <c r="O7895"/>
      <c r="P7895"/>
      <c r="Q7895"/>
      <c r="R7895"/>
      <c r="S7895"/>
      <c r="T7895"/>
      <c r="U7895"/>
      <c r="V7895"/>
      <c r="W7895"/>
      <c r="X7895"/>
      <c r="Y7895"/>
      <c r="Z7895"/>
      <c r="AA7895"/>
      <c r="AB7895"/>
      <c r="AC7895"/>
      <c r="AD7895"/>
      <c r="AE7895"/>
      <c r="AF7895"/>
      <c r="AG7895"/>
      <c r="AH7895"/>
      <c r="AI7895"/>
      <c r="AJ7895"/>
      <c r="AK7895"/>
      <c r="AL7895"/>
      <c r="AM7895"/>
      <c r="AN7895"/>
      <c r="AO7895"/>
      <c r="AP7895"/>
      <c r="AQ7895"/>
      <c r="AR7895"/>
      <c r="AS7895"/>
      <c r="AT7895"/>
      <c r="AU7895"/>
      <c r="AV7895"/>
      <c r="AW7895"/>
      <c r="AX7895"/>
      <c r="AY7895"/>
      <c r="AZ7895"/>
      <c r="BA7895"/>
      <c r="BB7895"/>
      <c r="BC7895"/>
      <c r="BD7895"/>
      <c r="BE7895"/>
      <c r="BF7895"/>
      <c r="BG7895"/>
      <c r="BH7895"/>
      <c r="BI7895"/>
      <c r="BJ7895"/>
      <c r="BK7895"/>
      <c r="BL7895"/>
      <c r="BM7895"/>
      <c r="BN7895"/>
      <c r="BO7895"/>
      <c r="BP7895"/>
      <c r="BQ7895"/>
      <c r="BR7895"/>
      <c r="BS7895"/>
      <c r="BT7895"/>
      <c r="BU7895"/>
      <c r="BV7895"/>
      <c r="BW7895"/>
      <c r="BX7895"/>
      <c r="BY7895"/>
      <c r="BZ7895"/>
      <c r="CA7895"/>
      <c r="CB7895"/>
      <c r="CC7895"/>
      <c r="CD7895"/>
      <c r="CE7895"/>
      <c r="CF7895"/>
      <c r="CG7895"/>
      <c r="CH7895"/>
      <c r="CI7895"/>
      <c r="CJ7895"/>
      <c r="CK7895"/>
      <c r="CL7895"/>
      <c r="CM7895"/>
      <c r="CN7895"/>
      <c r="CO7895"/>
      <c r="CP7895"/>
      <c r="CQ7895"/>
      <c r="CR7895"/>
      <c r="CS7895"/>
      <c r="CT7895"/>
      <c r="CU7895"/>
      <c r="CV7895"/>
    </row>
    <row r="7896" spans="10:100" x14ac:dyDescent="0.25">
      <c r="J7896"/>
      <c r="K7896"/>
      <c r="L7896"/>
      <c r="M7896"/>
      <c r="N7896"/>
      <c r="O7896"/>
      <c r="P7896"/>
      <c r="Q7896"/>
      <c r="R7896"/>
      <c r="S7896"/>
      <c r="T7896"/>
      <c r="U7896"/>
      <c r="V7896"/>
      <c r="W7896"/>
      <c r="X7896"/>
      <c r="Y7896"/>
      <c r="Z7896"/>
      <c r="AA7896"/>
      <c r="AB7896"/>
      <c r="AC7896"/>
      <c r="AD7896"/>
      <c r="AE7896"/>
      <c r="AF7896"/>
      <c r="AG7896"/>
      <c r="AH7896"/>
      <c r="AI7896"/>
      <c r="AJ7896"/>
      <c r="AK7896"/>
      <c r="AL7896"/>
      <c r="AM7896"/>
      <c r="AN7896"/>
      <c r="AO7896"/>
      <c r="AP7896"/>
      <c r="AQ7896"/>
      <c r="AR7896"/>
      <c r="AS7896"/>
      <c r="AT7896"/>
      <c r="AU7896"/>
      <c r="AV7896"/>
      <c r="AW7896"/>
      <c r="AX7896"/>
      <c r="AY7896"/>
      <c r="AZ7896"/>
      <c r="BA7896"/>
      <c r="BB7896"/>
      <c r="BC7896"/>
      <c r="BD7896"/>
      <c r="BE7896"/>
      <c r="BF7896"/>
      <c r="BG7896"/>
      <c r="BH7896"/>
      <c r="BI7896"/>
      <c r="BJ7896"/>
      <c r="BK7896"/>
      <c r="BL7896"/>
      <c r="BM7896"/>
      <c r="BN7896"/>
      <c r="BO7896"/>
      <c r="BP7896"/>
      <c r="BQ7896"/>
      <c r="BR7896"/>
      <c r="BS7896"/>
      <c r="BT7896"/>
      <c r="BU7896"/>
      <c r="BV7896"/>
      <c r="BW7896"/>
      <c r="BX7896"/>
      <c r="BY7896"/>
      <c r="BZ7896"/>
      <c r="CA7896"/>
      <c r="CB7896"/>
      <c r="CC7896"/>
      <c r="CD7896"/>
      <c r="CE7896"/>
      <c r="CF7896"/>
      <c r="CG7896"/>
      <c r="CH7896"/>
      <c r="CI7896"/>
      <c r="CJ7896"/>
      <c r="CK7896"/>
      <c r="CL7896"/>
      <c r="CM7896"/>
      <c r="CN7896"/>
      <c r="CO7896"/>
      <c r="CP7896"/>
      <c r="CQ7896"/>
      <c r="CR7896"/>
      <c r="CS7896"/>
      <c r="CT7896"/>
      <c r="CU7896"/>
      <c r="CV7896"/>
    </row>
    <row r="7897" spans="10:100" x14ac:dyDescent="0.25">
      <c r="J7897"/>
      <c r="K7897"/>
      <c r="L7897"/>
      <c r="M7897"/>
      <c r="N7897"/>
      <c r="O7897"/>
      <c r="P7897"/>
      <c r="Q7897"/>
      <c r="R7897"/>
      <c r="S7897"/>
      <c r="T7897"/>
      <c r="U7897"/>
      <c r="V7897"/>
      <c r="W7897"/>
      <c r="X7897"/>
      <c r="Y7897"/>
      <c r="Z7897"/>
      <c r="AA7897"/>
      <c r="AB7897"/>
      <c r="AC7897"/>
      <c r="AD7897"/>
      <c r="AE7897"/>
      <c r="AF7897"/>
      <c r="AG7897"/>
      <c r="AH7897"/>
      <c r="AI7897"/>
      <c r="AJ7897"/>
      <c r="AK7897"/>
      <c r="AL7897"/>
      <c r="AM7897"/>
      <c r="AN7897"/>
      <c r="AO7897"/>
      <c r="AP7897"/>
      <c r="AQ7897"/>
      <c r="AR7897"/>
      <c r="AS7897"/>
      <c r="AT7897"/>
      <c r="AU7897"/>
      <c r="AV7897"/>
      <c r="AW7897"/>
      <c r="AX7897"/>
      <c r="AY7897"/>
      <c r="AZ7897"/>
      <c r="BA7897"/>
      <c r="BB7897"/>
      <c r="BC7897"/>
      <c r="BD7897"/>
      <c r="BE7897"/>
      <c r="BF7897"/>
      <c r="BG7897"/>
      <c r="BH7897"/>
      <c r="BI7897"/>
      <c r="BJ7897"/>
      <c r="BK7897"/>
      <c r="BL7897"/>
      <c r="BM7897"/>
      <c r="BN7897"/>
      <c r="BO7897"/>
      <c r="BP7897"/>
      <c r="BQ7897"/>
      <c r="BR7897"/>
      <c r="BS7897"/>
      <c r="BT7897"/>
      <c r="BU7897"/>
      <c r="BV7897"/>
      <c r="BW7897"/>
      <c r="BX7897"/>
      <c r="BY7897"/>
      <c r="BZ7897"/>
      <c r="CA7897"/>
      <c r="CB7897"/>
      <c r="CC7897"/>
      <c r="CD7897"/>
      <c r="CE7897"/>
      <c r="CF7897"/>
      <c r="CG7897"/>
      <c r="CH7897"/>
      <c r="CI7897"/>
      <c r="CJ7897"/>
      <c r="CK7897"/>
      <c r="CL7897"/>
      <c r="CM7897"/>
      <c r="CN7897"/>
      <c r="CO7897"/>
      <c r="CP7897"/>
      <c r="CQ7897"/>
      <c r="CR7897"/>
      <c r="CS7897"/>
      <c r="CT7897"/>
      <c r="CU7897"/>
      <c r="CV7897"/>
    </row>
    <row r="7898" spans="10:100" x14ac:dyDescent="0.25">
      <c r="J7898"/>
      <c r="K7898"/>
      <c r="L7898"/>
      <c r="M7898"/>
      <c r="N7898"/>
      <c r="O7898"/>
      <c r="P7898"/>
      <c r="Q7898"/>
      <c r="R7898"/>
      <c r="S7898"/>
      <c r="T7898"/>
      <c r="U7898"/>
      <c r="V7898"/>
      <c r="W7898"/>
      <c r="X7898"/>
      <c r="Y7898"/>
      <c r="Z7898"/>
      <c r="AA7898"/>
      <c r="AB7898"/>
      <c r="AC7898"/>
      <c r="AD7898"/>
      <c r="AE7898"/>
      <c r="AF7898"/>
      <c r="AG7898"/>
      <c r="AH7898"/>
      <c r="AI7898"/>
      <c r="AJ7898"/>
      <c r="AK7898"/>
      <c r="AL7898"/>
      <c r="AM7898"/>
      <c r="AN7898"/>
      <c r="AO7898"/>
      <c r="AP7898"/>
      <c r="AQ7898"/>
      <c r="AR7898"/>
      <c r="AS7898"/>
      <c r="AT7898"/>
      <c r="AU7898"/>
      <c r="AV7898"/>
      <c r="AW7898"/>
      <c r="AX7898"/>
      <c r="AY7898"/>
      <c r="AZ7898"/>
      <c r="BA7898"/>
      <c r="BB7898"/>
      <c r="BC7898"/>
      <c r="BD7898"/>
      <c r="BE7898"/>
      <c r="BF7898"/>
      <c r="BG7898"/>
      <c r="BH7898"/>
      <c r="BI7898"/>
      <c r="BJ7898"/>
      <c r="BK7898"/>
      <c r="BL7898"/>
      <c r="BM7898"/>
      <c r="BN7898"/>
      <c r="BO7898"/>
      <c r="BP7898"/>
      <c r="BQ7898"/>
      <c r="BR7898"/>
      <c r="BS7898"/>
      <c r="BT7898"/>
      <c r="BU7898"/>
      <c r="BV7898"/>
      <c r="BW7898"/>
      <c r="BX7898"/>
      <c r="BY7898"/>
      <c r="BZ7898"/>
      <c r="CA7898"/>
      <c r="CB7898"/>
      <c r="CC7898"/>
      <c r="CD7898"/>
      <c r="CE7898"/>
      <c r="CF7898"/>
      <c r="CG7898"/>
      <c r="CH7898"/>
      <c r="CI7898"/>
      <c r="CJ7898"/>
      <c r="CK7898"/>
      <c r="CL7898"/>
      <c r="CM7898"/>
      <c r="CN7898"/>
      <c r="CO7898"/>
      <c r="CP7898"/>
      <c r="CQ7898"/>
      <c r="CR7898"/>
      <c r="CS7898"/>
      <c r="CT7898"/>
      <c r="CU7898"/>
      <c r="CV7898"/>
    </row>
    <row r="7899" spans="10:100" x14ac:dyDescent="0.25">
      <c r="J7899"/>
      <c r="K7899"/>
      <c r="L7899"/>
      <c r="M7899"/>
      <c r="N7899"/>
      <c r="O7899"/>
      <c r="P7899"/>
      <c r="Q7899"/>
      <c r="R7899"/>
      <c r="S7899"/>
      <c r="T7899"/>
      <c r="U7899"/>
      <c r="V7899"/>
      <c r="W7899"/>
      <c r="X7899"/>
      <c r="Y7899"/>
      <c r="Z7899"/>
      <c r="AA7899"/>
      <c r="AB7899"/>
      <c r="AC7899"/>
      <c r="AD7899"/>
      <c r="AE7899"/>
      <c r="AF7899"/>
      <c r="AG7899"/>
      <c r="AH7899"/>
      <c r="AI7899"/>
      <c r="AJ7899"/>
      <c r="AK7899"/>
      <c r="AL7899"/>
      <c r="AM7899"/>
      <c r="AN7899"/>
      <c r="AO7899"/>
      <c r="AP7899"/>
      <c r="AQ7899"/>
      <c r="AR7899"/>
      <c r="AS7899"/>
      <c r="AT7899"/>
      <c r="AU7899"/>
      <c r="AV7899"/>
      <c r="AW7899"/>
      <c r="AX7899"/>
      <c r="AY7899"/>
      <c r="AZ7899"/>
      <c r="BA7899"/>
      <c r="BB7899"/>
      <c r="BC7899"/>
      <c r="BD7899"/>
      <c r="BE7899"/>
      <c r="BF7899"/>
      <c r="BG7899"/>
      <c r="BH7899"/>
      <c r="BI7899"/>
      <c r="BJ7899"/>
      <c r="BK7899"/>
      <c r="BL7899"/>
      <c r="BM7899"/>
      <c r="BN7899"/>
      <c r="BO7899"/>
      <c r="BP7899"/>
      <c r="BQ7899"/>
      <c r="BR7899"/>
      <c r="BS7899"/>
      <c r="BT7899"/>
      <c r="BU7899"/>
      <c r="BV7899"/>
      <c r="BW7899"/>
      <c r="BX7899"/>
      <c r="BY7899"/>
      <c r="BZ7899"/>
      <c r="CA7899"/>
      <c r="CB7899"/>
      <c r="CC7899"/>
      <c r="CD7899"/>
      <c r="CE7899"/>
      <c r="CF7899"/>
      <c r="CG7899"/>
      <c r="CH7899"/>
      <c r="CI7899"/>
      <c r="CJ7899"/>
      <c r="CK7899"/>
      <c r="CL7899"/>
      <c r="CM7899"/>
      <c r="CN7899"/>
      <c r="CO7899"/>
      <c r="CP7899"/>
      <c r="CQ7899"/>
      <c r="CR7899"/>
      <c r="CS7899"/>
      <c r="CT7899"/>
      <c r="CU7899"/>
      <c r="CV7899"/>
    </row>
    <row r="7900" spans="10:100" x14ac:dyDescent="0.25">
      <c r="J7900"/>
      <c r="K7900"/>
      <c r="L7900"/>
      <c r="M7900"/>
      <c r="N7900"/>
      <c r="O7900"/>
      <c r="P7900"/>
      <c r="Q7900"/>
      <c r="R7900"/>
      <c r="S7900"/>
      <c r="T7900"/>
      <c r="U7900"/>
      <c r="V7900"/>
      <c r="W7900"/>
      <c r="X7900"/>
      <c r="Y7900"/>
      <c r="Z7900"/>
      <c r="AA7900"/>
      <c r="AB7900"/>
      <c r="AC7900"/>
      <c r="AD7900"/>
      <c r="AE7900"/>
      <c r="AF7900"/>
      <c r="AG7900"/>
      <c r="AH7900"/>
      <c r="AI7900"/>
      <c r="AJ7900"/>
      <c r="AK7900"/>
      <c r="AL7900"/>
      <c r="AM7900"/>
      <c r="AN7900"/>
      <c r="AO7900"/>
      <c r="AP7900"/>
      <c r="AQ7900"/>
      <c r="AR7900"/>
      <c r="AS7900"/>
      <c r="AT7900"/>
      <c r="AU7900"/>
      <c r="AV7900"/>
      <c r="AW7900"/>
      <c r="AX7900"/>
      <c r="AY7900"/>
      <c r="AZ7900"/>
      <c r="BA7900"/>
      <c r="BB7900"/>
      <c r="BC7900"/>
      <c r="BD7900"/>
      <c r="BE7900"/>
      <c r="BF7900"/>
      <c r="BG7900"/>
      <c r="BH7900"/>
      <c r="BI7900"/>
      <c r="BJ7900"/>
      <c r="BK7900"/>
      <c r="BL7900"/>
      <c r="BM7900"/>
      <c r="BN7900"/>
      <c r="BO7900"/>
      <c r="BP7900"/>
      <c r="BQ7900"/>
      <c r="BR7900"/>
      <c r="BS7900"/>
      <c r="BT7900"/>
      <c r="BU7900"/>
      <c r="BV7900"/>
      <c r="BW7900"/>
      <c r="BX7900"/>
      <c r="BY7900"/>
      <c r="BZ7900"/>
      <c r="CA7900"/>
      <c r="CB7900"/>
      <c r="CC7900"/>
      <c r="CD7900"/>
      <c r="CE7900"/>
      <c r="CF7900"/>
      <c r="CG7900"/>
      <c r="CH7900"/>
      <c r="CI7900"/>
      <c r="CJ7900"/>
      <c r="CK7900"/>
      <c r="CL7900"/>
      <c r="CM7900"/>
      <c r="CN7900"/>
      <c r="CO7900"/>
      <c r="CP7900"/>
      <c r="CQ7900"/>
      <c r="CR7900"/>
      <c r="CS7900"/>
      <c r="CT7900"/>
      <c r="CU7900"/>
      <c r="CV7900"/>
    </row>
    <row r="7901" spans="10:100" x14ac:dyDescent="0.25">
      <c r="J7901"/>
      <c r="K7901"/>
      <c r="L7901"/>
      <c r="M7901"/>
      <c r="N7901"/>
      <c r="O7901"/>
      <c r="P7901"/>
      <c r="Q7901"/>
      <c r="R7901"/>
      <c r="S7901"/>
      <c r="T7901"/>
      <c r="U7901"/>
      <c r="V7901"/>
      <c r="W7901"/>
      <c r="X7901"/>
      <c r="Y7901"/>
      <c r="Z7901"/>
      <c r="AA7901"/>
      <c r="AB7901"/>
      <c r="AC7901"/>
      <c r="AD7901"/>
      <c r="AE7901"/>
      <c r="AF7901"/>
      <c r="AG7901"/>
      <c r="AH7901"/>
      <c r="AI7901"/>
      <c r="AJ7901"/>
      <c r="AK7901"/>
      <c r="AL7901"/>
      <c r="AM7901"/>
      <c r="AN7901"/>
      <c r="AO7901"/>
      <c r="AP7901"/>
      <c r="AQ7901"/>
      <c r="AR7901"/>
      <c r="AS7901"/>
      <c r="AT7901"/>
      <c r="AU7901"/>
      <c r="AV7901"/>
      <c r="AW7901"/>
      <c r="AX7901"/>
      <c r="AY7901"/>
      <c r="AZ7901"/>
      <c r="BA7901"/>
      <c r="BB7901"/>
      <c r="BC7901"/>
      <c r="BD7901"/>
      <c r="BE7901"/>
      <c r="BF7901"/>
      <c r="BG7901"/>
      <c r="BH7901"/>
      <c r="BI7901"/>
      <c r="BJ7901"/>
      <c r="BK7901"/>
      <c r="BL7901"/>
      <c r="BM7901"/>
      <c r="BN7901"/>
      <c r="BO7901"/>
      <c r="BP7901"/>
      <c r="BQ7901"/>
      <c r="BR7901"/>
      <c r="BS7901"/>
      <c r="BT7901"/>
      <c r="BU7901"/>
      <c r="BV7901"/>
      <c r="BW7901"/>
      <c r="BX7901"/>
      <c r="BY7901"/>
      <c r="BZ7901"/>
      <c r="CA7901"/>
      <c r="CB7901"/>
      <c r="CC7901"/>
      <c r="CD7901"/>
      <c r="CE7901"/>
      <c r="CF7901"/>
      <c r="CG7901"/>
      <c r="CH7901"/>
      <c r="CI7901"/>
      <c r="CJ7901"/>
      <c r="CK7901"/>
      <c r="CL7901"/>
      <c r="CM7901"/>
      <c r="CN7901"/>
      <c r="CO7901"/>
      <c r="CP7901"/>
      <c r="CQ7901"/>
      <c r="CR7901"/>
      <c r="CS7901"/>
      <c r="CT7901"/>
      <c r="CU7901"/>
      <c r="CV7901"/>
    </row>
    <row r="7902" spans="10:100" x14ac:dyDescent="0.25">
      <c r="J7902"/>
      <c r="K7902"/>
      <c r="L7902"/>
      <c r="M7902"/>
      <c r="N7902"/>
      <c r="O7902"/>
      <c r="P7902"/>
      <c r="Q7902"/>
      <c r="R7902"/>
      <c r="S7902"/>
      <c r="T7902"/>
      <c r="U7902"/>
      <c r="V7902"/>
      <c r="W7902"/>
      <c r="X7902"/>
      <c r="Y7902"/>
      <c r="Z7902"/>
      <c r="AA7902"/>
      <c r="AB7902"/>
      <c r="AC7902"/>
      <c r="AD7902"/>
      <c r="AE7902"/>
      <c r="AF7902"/>
      <c r="AG7902"/>
      <c r="AH7902"/>
      <c r="AI7902"/>
      <c r="AJ7902"/>
      <c r="AK7902"/>
      <c r="AL7902"/>
      <c r="AM7902"/>
      <c r="AN7902"/>
      <c r="AO7902"/>
      <c r="AP7902"/>
      <c r="AQ7902"/>
      <c r="AR7902"/>
      <c r="AS7902"/>
      <c r="AT7902"/>
      <c r="AU7902"/>
      <c r="AV7902"/>
      <c r="AW7902"/>
      <c r="AX7902"/>
      <c r="AY7902"/>
      <c r="AZ7902"/>
      <c r="BA7902"/>
      <c r="BB7902"/>
      <c r="BC7902"/>
      <c r="BD7902"/>
      <c r="BE7902"/>
      <c r="BF7902"/>
      <c r="BG7902"/>
      <c r="BH7902"/>
      <c r="BI7902"/>
      <c r="BJ7902"/>
      <c r="BK7902"/>
      <c r="BL7902"/>
      <c r="BM7902"/>
      <c r="BN7902"/>
      <c r="BO7902"/>
      <c r="BP7902"/>
      <c r="BQ7902"/>
      <c r="BR7902"/>
      <c r="BS7902"/>
      <c r="BT7902"/>
      <c r="BU7902"/>
      <c r="BV7902"/>
      <c r="BW7902"/>
      <c r="BX7902"/>
      <c r="BY7902"/>
      <c r="BZ7902"/>
      <c r="CA7902"/>
      <c r="CB7902"/>
      <c r="CC7902"/>
      <c r="CD7902"/>
      <c r="CE7902"/>
      <c r="CF7902"/>
      <c r="CG7902"/>
      <c r="CH7902"/>
      <c r="CI7902"/>
      <c r="CJ7902"/>
      <c r="CK7902"/>
      <c r="CL7902"/>
      <c r="CM7902"/>
      <c r="CN7902"/>
      <c r="CO7902"/>
      <c r="CP7902"/>
      <c r="CQ7902"/>
      <c r="CR7902"/>
      <c r="CS7902"/>
      <c r="CT7902"/>
      <c r="CU7902"/>
      <c r="CV7902"/>
    </row>
    <row r="7903" spans="10:100" x14ac:dyDescent="0.25">
      <c r="J7903"/>
      <c r="K7903"/>
      <c r="L7903"/>
      <c r="M7903"/>
      <c r="N7903"/>
      <c r="O7903"/>
      <c r="P7903"/>
      <c r="Q7903"/>
      <c r="R7903"/>
      <c r="S7903"/>
      <c r="T7903"/>
      <c r="U7903"/>
      <c r="V7903"/>
      <c r="W7903"/>
      <c r="X7903"/>
      <c r="Y7903"/>
      <c r="Z7903"/>
      <c r="AA7903"/>
      <c r="AB7903"/>
      <c r="AC7903"/>
      <c r="AD7903"/>
      <c r="AE7903"/>
      <c r="AF7903"/>
      <c r="AG7903"/>
      <c r="AH7903"/>
      <c r="AI7903"/>
      <c r="AJ7903"/>
      <c r="AK7903"/>
      <c r="AL7903"/>
      <c r="AM7903"/>
      <c r="AN7903"/>
      <c r="AO7903"/>
      <c r="AP7903"/>
      <c r="AQ7903"/>
      <c r="AR7903"/>
      <c r="AS7903"/>
      <c r="AT7903"/>
      <c r="AU7903"/>
      <c r="AV7903"/>
      <c r="AW7903"/>
      <c r="AX7903"/>
      <c r="AY7903"/>
      <c r="AZ7903"/>
      <c r="BA7903"/>
      <c r="BB7903"/>
      <c r="BC7903"/>
      <c r="BD7903"/>
      <c r="BE7903"/>
      <c r="BF7903"/>
      <c r="BG7903"/>
      <c r="BH7903"/>
      <c r="BI7903"/>
      <c r="BJ7903"/>
      <c r="BK7903"/>
      <c r="BL7903"/>
      <c r="BM7903"/>
      <c r="BN7903"/>
      <c r="BO7903"/>
      <c r="BP7903"/>
      <c r="BQ7903"/>
      <c r="BR7903"/>
      <c r="BS7903"/>
      <c r="BT7903"/>
      <c r="BU7903"/>
      <c r="BV7903"/>
      <c r="BW7903"/>
      <c r="BX7903"/>
      <c r="BY7903"/>
      <c r="BZ7903"/>
      <c r="CA7903"/>
      <c r="CB7903"/>
      <c r="CC7903"/>
      <c r="CD7903"/>
      <c r="CE7903"/>
      <c r="CF7903"/>
      <c r="CG7903"/>
      <c r="CH7903"/>
      <c r="CI7903"/>
      <c r="CJ7903"/>
      <c r="CK7903"/>
      <c r="CL7903"/>
      <c r="CM7903"/>
      <c r="CN7903"/>
      <c r="CO7903"/>
      <c r="CP7903"/>
      <c r="CQ7903"/>
      <c r="CR7903"/>
      <c r="CS7903"/>
      <c r="CT7903"/>
      <c r="CU7903"/>
      <c r="CV7903"/>
    </row>
    <row r="7904" spans="10:100" x14ac:dyDescent="0.25">
      <c r="J7904"/>
      <c r="K7904"/>
      <c r="L7904"/>
      <c r="M7904"/>
      <c r="N7904"/>
      <c r="O7904"/>
      <c r="P7904"/>
      <c r="Q7904"/>
      <c r="R7904"/>
      <c r="S7904"/>
      <c r="T7904"/>
      <c r="U7904"/>
      <c r="V7904"/>
      <c r="W7904"/>
      <c r="X7904"/>
      <c r="Y7904"/>
      <c r="Z7904"/>
      <c r="AA7904"/>
      <c r="AB7904"/>
      <c r="AC7904"/>
      <c r="AD7904"/>
      <c r="AE7904"/>
      <c r="AF7904"/>
      <c r="AG7904"/>
      <c r="AH7904"/>
      <c r="AI7904"/>
      <c r="AJ7904"/>
      <c r="AK7904"/>
      <c r="AL7904"/>
      <c r="AM7904"/>
      <c r="AN7904"/>
      <c r="AO7904"/>
      <c r="AP7904"/>
      <c r="AQ7904"/>
      <c r="AR7904"/>
      <c r="AS7904"/>
      <c r="AT7904"/>
      <c r="AU7904"/>
      <c r="AV7904"/>
      <c r="AW7904"/>
      <c r="AX7904"/>
      <c r="AY7904"/>
      <c r="AZ7904"/>
      <c r="BA7904"/>
      <c r="BB7904"/>
      <c r="BC7904"/>
      <c r="BD7904"/>
      <c r="BE7904"/>
      <c r="BF7904"/>
      <c r="BG7904"/>
      <c r="BH7904"/>
      <c r="BI7904"/>
      <c r="BJ7904"/>
      <c r="BK7904"/>
      <c r="BL7904"/>
      <c r="BM7904"/>
      <c r="BN7904"/>
      <c r="BO7904"/>
      <c r="BP7904"/>
      <c r="BQ7904"/>
      <c r="BR7904"/>
      <c r="BS7904"/>
      <c r="BT7904"/>
      <c r="BU7904"/>
      <c r="BV7904"/>
      <c r="BW7904"/>
      <c r="BX7904"/>
      <c r="BY7904"/>
      <c r="BZ7904"/>
      <c r="CA7904"/>
      <c r="CB7904"/>
      <c r="CC7904"/>
      <c r="CD7904"/>
      <c r="CE7904"/>
      <c r="CF7904"/>
      <c r="CG7904"/>
      <c r="CH7904"/>
      <c r="CI7904"/>
      <c r="CJ7904"/>
      <c r="CK7904"/>
      <c r="CL7904"/>
      <c r="CM7904"/>
      <c r="CN7904"/>
      <c r="CO7904"/>
      <c r="CP7904"/>
      <c r="CQ7904"/>
      <c r="CR7904"/>
      <c r="CS7904"/>
      <c r="CT7904"/>
      <c r="CU7904"/>
      <c r="CV7904"/>
    </row>
    <row r="7905" spans="10:100" x14ac:dyDescent="0.25">
      <c r="J7905"/>
      <c r="K7905"/>
      <c r="L7905"/>
      <c r="M7905"/>
      <c r="N7905"/>
      <c r="O7905"/>
      <c r="P7905"/>
      <c r="Q7905"/>
      <c r="R7905"/>
      <c r="S7905"/>
      <c r="T7905"/>
      <c r="U7905"/>
      <c r="V7905"/>
      <c r="W7905"/>
      <c r="X7905"/>
      <c r="Y7905"/>
      <c r="Z7905"/>
      <c r="AA7905"/>
      <c r="AB7905"/>
      <c r="AC7905"/>
      <c r="AD7905"/>
      <c r="AE7905"/>
      <c r="AF7905"/>
      <c r="AG7905"/>
      <c r="AH7905"/>
      <c r="AI7905"/>
      <c r="AJ7905"/>
      <c r="AK7905"/>
      <c r="AL7905"/>
      <c r="AM7905"/>
      <c r="AN7905"/>
      <c r="AO7905"/>
      <c r="AP7905"/>
      <c r="AQ7905"/>
      <c r="AR7905"/>
      <c r="AS7905"/>
      <c r="AT7905"/>
      <c r="AU7905"/>
      <c r="AV7905"/>
      <c r="AW7905"/>
      <c r="AX7905"/>
      <c r="AY7905"/>
      <c r="AZ7905"/>
      <c r="BA7905"/>
      <c r="BB7905"/>
      <c r="BC7905"/>
      <c r="BD7905"/>
      <c r="BE7905"/>
      <c r="BF7905"/>
      <c r="BG7905"/>
      <c r="BH7905"/>
      <c r="BI7905"/>
      <c r="BJ7905"/>
      <c r="BK7905"/>
      <c r="BL7905"/>
      <c r="BM7905"/>
      <c r="BN7905"/>
      <c r="BO7905"/>
      <c r="BP7905"/>
      <c r="BQ7905"/>
      <c r="BR7905"/>
      <c r="BS7905"/>
      <c r="BT7905"/>
      <c r="BU7905"/>
      <c r="BV7905"/>
      <c r="BW7905"/>
      <c r="BX7905"/>
      <c r="BY7905"/>
      <c r="BZ7905"/>
      <c r="CA7905"/>
      <c r="CB7905"/>
      <c r="CC7905"/>
      <c r="CD7905"/>
      <c r="CE7905"/>
      <c r="CF7905"/>
      <c r="CG7905"/>
      <c r="CH7905"/>
      <c r="CI7905"/>
      <c r="CJ7905"/>
      <c r="CK7905"/>
      <c r="CL7905"/>
      <c r="CM7905"/>
      <c r="CN7905"/>
      <c r="CO7905"/>
      <c r="CP7905"/>
      <c r="CQ7905"/>
      <c r="CR7905"/>
      <c r="CS7905"/>
      <c r="CT7905"/>
      <c r="CU7905"/>
      <c r="CV7905"/>
    </row>
    <row r="7906" spans="10:100" x14ac:dyDescent="0.25">
      <c r="J7906"/>
      <c r="K7906"/>
      <c r="L7906"/>
      <c r="M7906"/>
      <c r="N7906"/>
      <c r="O7906"/>
      <c r="P7906"/>
      <c r="Q7906"/>
      <c r="R7906"/>
      <c r="S7906"/>
      <c r="T7906"/>
      <c r="U7906"/>
      <c r="V7906"/>
      <c r="W7906"/>
      <c r="X7906"/>
      <c r="Y7906"/>
      <c r="Z7906"/>
      <c r="AA7906"/>
      <c r="AB7906"/>
      <c r="AC7906"/>
      <c r="AD7906"/>
      <c r="AE7906"/>
      <c r="AF7906"/>
      <c r="AG7906"/>
      <c r="AH7906"/>
      <c r="AI7906"/>
      <c r="AJ7906"/>
      <c r="AK7906"/>
      <c r="AL7906"/>
      <c r="AM7906"/>
      <c r="AN7906"/>
      <c r="AO7906"/>
      <c r="AP7906"/>
      <c r="AQ7906"/>
      <c r="AR7906"/>
      <c r="AS7906"/>
      <c r="AT7906"/>
      <c r="AU7906"/>
      <c r="AV7906"/>
      <c r="AW7906"/>
      <c r="AX7906"/>
      <c r="AY7906"/>
      <c r="AZ7906"/>
      <c r="BA7906"/>
      <c r="BB7906"/>
      <c r="BC7906"/>
      <c r="BD7906"/>
      <c r="BE7906"/>
      <c r="BF7906"/>
      <c r="BG7906"/>
      <c r="BH7906"/>
      <c r="BI7906"/>
      <c r="BJ7906"/>
      <c r="BK7906"/>
      <c r="BL7906"/>
      <c r="BM7906"/>
      <c r="BN7906"/>
      <c r="BO7906"/>
      <c r="BP7906"/>
      <c r="BQ7906"/>
      <c r="BR7906"/>
      <c r="BS7906"/>
      <c r="BT7906"/>
      <c r="BU7906"/>
      <c r="BV7906"/>
      <c r="BW7906"/>
      <c r="BX7906"/>
      <c r="BY7906"/>
      <c r="BZ7906"/>
      <c r="CA7906"/>
      <c r="CB7906"/>
      <c r="CC7906"/>
      <c r="CD7906"/>
      <c r="CE7906"/>
      <c r="CF7906"/>
      <c r="CG7906"/>
      <c r="CH7906"/>
      <c r="CI7906"/>
      <c r="CJ7906"/>
      <c r="CK7906"/>
      <c r="CL7906"/>
      <c r="CM7906"/>
      <c r="CN7906"/>
      <c r="CO7906"/>
      <c r="CP7906"/>
      <c r="CQ7906"/>
      <c r="CR7906"/>
      <c r="CS7906"/>
      <c r="CT7906"/>
      <c r="CU7906"/>
      <c r="CV7906"/>
    </row>
    <row r="7907" spans="10:100" x14ac:dyDescent="0.25">
      <c r="J7907"/>
      <c r="K7907"/>
      <c r="L7907"/>
      <c r="M7907"/>
      <c r="N7907"/>
      <c r="O7907"/>
      <c r="P7907"/>
      <c r="Q7907"/>
      <c r="R7907"/>
      <c r="S7907"/>
      <c r="T7907"/>
      <c r="U7907"/>
      <c r="V7907"/>
      <c r="W7907"/>
      <c r="X7907"/>
      <c r="Y7907"/>
      <c r="Z7907"/>
      <c r="AA7907"/>
      <c r="AB7907"/>
      <c r="AC7907"/>
      <c r="AD7907"/>
      <c r="AE7907"/>
      <c r="AF7907"/>
      <c r="AG7907"/>
      <c r="AH7907"/>
      <c r="AI7907"/>
      <c r="AJ7907"/>
      <c r="AK7907"/>
      <c r="AL7907"/>
      <c r="AM7907"/>
      <c r="AN7907"/>
      <c r="AO7907"/>
      <c r="AP7907"/>
      <c r="AQ7907"/>
      <c r="AR7907"/>
      <c r="AS7907"/>
      <c r="AT7907"/>
      <c r="AU7907"/>
      <c r="AV7907"/>
      <c r="AW7907"/>
      <c r="AX7907"/>
      <c r="AY7907"/>
      <c r="AZ7907"/>
      <c r="BA7907"/>
      <c r="BB7907"/>
      <c r="BC7907"/>
      <c r="BD7907"/>
      <c r="BE7907"/>
      <c r="BF7907"/>
      <c r="BG7907"/>
      <c r="BH7907"/>
      <c r="BI7907"/>
      <c r="BJ7907"/>
      <c r="BK7907"/>
      <c r="BL7907"/>
      <c r="BM7907"/>
      <c r="BN7907"/>
      <c r="BO7907"/>
      <c r="BP7907"/>
      <c r="BQ7907"/>
      <c r="BR7907"/>
      <c r="BS7907"/>
      <c r="BT7907"/>
      <c r="BU7907"/>
      <c r="BV7907"/>
      <c r="BW7907"/>
      <c r="BX7907"/>
      <c r="BY7907"/>
      <c r="BZ7907"/>
      <c r="CA7907"/>
      <c r="CB7907"/>
      <c r="CC7907"/>
      <c r="CD7907"/>
      <c r="CE7907"/>
      <c r="CF7907"/>
      <c r="CG7907"/>
      <c r="CH7907"/>
      <c r="CI7907"/>
      <c r="CJ7907"/>
      <c r="CK7907"/>
      <c r="CL7907"/>
      <c r="CM7907"/>
      <c r="CN7907"/>
      <c r="CO7907"/>
      <c r="CP7907"/>
      <c r="CQ7907"/>
      <c r="CR7907"/>
      <c r="CS7907"/>
      <c r="CT7907"/>
      <c r="CU7907"/>
      <c r="CV7907"/>
    </row>
    <row r="7908" spans="10:100" x14ac:dyDescent="0.25">
      <c r="J7908"/>
      <c r="K7908"/>
      <c r="L7908"/>
      <c r="M7908"/>
      <c r="N7908"/>
      <c r="O7908"/>
      <c r="P7908"/>
      <c r="Q7908"/>
      <c r="R7908"/>
      <c r="S7908"/>
      <c r="T7908"/>
      <c r="U7908"/>
      <c r="V7908"/>
      <c r="W7908"/>
      <c r="X7908"/>
      <c r="Y7908"/>
      <c r="Z7908"/>
      <c r="AA7908"/>
      <c r="AB7908"/>
      <c r="AC7908"/>
      <c r="AD7908"/>
      <c r="AE7908"/>
      <c r="AF7908"/>
      <c r="AG7908"/>
      <c r="AH7908"/>
      <c r="AI7908"/>
      <c r="AJ7908"/>
      <c r="AK7908"/>
      <c r="AL7908"/>
      <c r="AM7908"/>
      <c r="AN7908"/>
      <c r="AO7908"/>
      <c r="AP7908"/>
      <c r="AQ7908"/>
      <c r="AR7908"/>
      <c r="AS7908"/>
      <c r="AT7908"/>
      <c r="AU7908"/>
      <c r="AV7908"/>
      <c r="AW7908"/>
      <c r="AX7908"/>
      <c r="AY7908"/>
      <c r="AZ7908"/>
      <c r="BA7908"/>
      <c r="BB7908"/>
      <c r="BC7908"/>
      <c r="BD7908"/>
      <c r="BE7908"/>
      <c r="BF7908"/>
      <c r="BG7908"/>
      <c r="BH7908"/>
      <c r="BI7908"/>
      <c r="BJ7908"/>
      <c r="BK7908"/>
      <c r="BL7908"/>
      <c r="BM7908"/>
      <c r="BN7908"/>
      <c r="BO7908"/>
      <c r="BP7908"/>
      <c r="BQ7908"/>
      <c r="BR7908"/>
      <c r="BS7908"/>
      <c r="BT7908"/>
      <c r="BU7908"/>
      <c r="BV7908"/>
      <c r="BW7908"/>
      <c r="BX7908"/>
      <c r="BY7908"/>
      <c r="BZ7908"/>
      <c r="CA7908"/>
      <c r="CB7908"/>
      <c r="CC7908"/>
      <c r="CD7908"/>
      <c r="CE7908"/>
      <c r="CF7908"/>
      <c r="CG7908"/>
      <c r="CH7908"/>
      <c r="CI7908"/>
      <c r="CJ7908"/>
      <c r="CK7908"/>
      <c r="CL7908"/>
      <c r="CM7908"/>
      <c r="CN7908"/>
      <c r="CO7908"/>
      <c r="CP7908"/>
      <c r="CQ7908"/>
      <c r="CR7908"/>
      <c r="CS7908"/>
      <c r="CT7908"/>
      <c r="CU7908"/>
      <c r="CV7908"/>
    </row>
    <row r="7909" spans="10:100" x14ac:dyDescent="0.25">
      <c r="J7909"/>
      <c r="K7909"/>
      <c r="L7909"/>
      <c r="M7909"/>
      <c r="N7909"/>
      <c r="O7909"/>
      <c r="P7909"/>
      <c r="Q7909"/>
      <c r="R7909"/>
      <c r="S7909"/>
      <c r="T7909"/>
      <c r="U7909"/>
      <c r="V7909"/>
      <c r="W7909"/>
      <c r="X7909"/>
      <c r="Y7909"/>
      <c r="Z7909"/>
      <c r="AA7909"/>
      <c r="AB7909"/>
      <c r="AC7909"/>
      <c r="AD7909"/>
      <c r="AE7909"/>
      <c r="AF7909"/>
      <c r="AG7909"/>
      <c r="AH7909"/>
      <c r="AI7909"/>
      <c r="AJ7909"/>
      <c r="AK7909"/>
      <c r="AL7909"/>
      <c r="AM7909"/>
      <c r="AN7909"/>
      <c r="AO7909"/>
      <c r="AP7909"/>
      <c r="AQ7909"/>
      <c r="AR7909"/>
      <c r="AS7909"/>
      <c r="AT7909"/>
      <c r="AU7909"/>
      <c r="AV7909"/>
      <c r="AW7909"/>
      <c r="AX7909"/>
      <c r="AY7909"/>
      <c r="AZ7909"/>
      <c r="BA7909"/>
      <c r="BB7909"/>
      <c r="BC7909"/>
      <c r="BD7909"/>
      <c r="BE7909"/>
      <c r="BF7909"/>
      <c r="BG7909"/>
      <c r="BH7909"/>
      <c r="BI7909"/>
      <c r="BJ7909"/>
      <c r="BK7909"/>
      <c r="BL7909"/>
      <c r="BM7909"/>
      <c r="BN7909"/>
      <c r="BO7909"/>
      <c r="BP7909"/>
      <c r="BQ7909"/>
      <c r="BR7909"/>
      <c r="BS7909"/>
      <c r="BT7909"/>
      <c r="BU7909"/>
      <c r="BV7909"/>
      <c r="BW7909"/>
      <c r="BX7909"/>
      <c r="BY7909"/>
      <c r="BZ7909"/>
      <c r="CA7909"/>
      <c r="CB7909"/>
      <c r="CC7909"/>
      <c r="CD7909"/>
      <c r="CE7909"/>
      <c r="CF7909"/>
      <c r="CG7909"/>
      <c r="CH7909"/>
      <c r="CI7909"/>
      <c r="CJ7909"/>
      <c r="CK7909"/>
      <c r="CL7909"/>
      <c r="CM7909"/>
      <c r="CN7909"/>
      <c r="CO7909"/>
      <c r="CP7909"/>
      <c r="CQ7909"/>
      <c r="CR7909"/>
      <c r="CS7909"/>
      <c r="CT7909"/>
      <c r="CU7909"/>
      <c r="CV7909"/>
    </row>
    <row r="7910" spans="10:100" x14ac:dyDescent="0.25">
      <c r="J7910"/>
      <c r="K7910"/>
      <c r="L7910"/>
      <c r="M7910"/>
      <c r="N7910"/>
      <c r="O7910"/>
      <c r="P7910"/>
      <c r="Q7910"/>
      <c r="R7910"/>
      <c r="S7910"/>
      <c r="T7910"/>
      <c r="U7910"/>
      <c r="V7910"/>
      <c r="W7910"/>
      <c r="X7910"/>
      <c r="Y7910"/>
      <c r="Z7910"/>
      <c r="AA7910"/>
      <c r="AB7910"/>
      <c r="AC7910"/>
      <c r="AD7910"/>
      <c r="AE7910"/>
      <c r="AF7910"/>
      <c r="AG7910"/>
      <c r="AH7910"/>
      <c r="AI7910"/>
      <c r="AJ7910"/>
      <c r="AK7910"/>
      <c r="AL7910"/>
      <c r="AM7910"/>
      <c r="AN7910"/>
      <c r="AO7910"/>
      <c r="AP7910"/>
      <c r="AQ7910"/>
      <c r="AR7910"/>
      <c r="AS7910"/>
      <c r="AT7910"/>
      <c r="AU7910"/>
      <c r="AV7910"/>
      <c r="AW7910"/>
      <c r="AX7910"/>
      <c r="AY7910"/>
      <c r="AZ7910"/>
      <c r="BA7910"/>
      <c r="BB7910"/>
      <c r="BC7910"/>
      <c r="BD7910"/>
      <c r="BE7910"/>
      <c r="BF7910"/>
      <c r="BG7910"/>
      <c r="BH7910"/>
      <c r="BI7910"/>
      <c r="BJ7910"/>
      <c r="BK7910"/>
      <c r="BL7910"/>
      <c r="BM7910"/>
      <c r="BN7910"/>
      <c r="BO7910"/>
      <c r="BP7910"/>
      <c r="BQ7910"/>
      <c r="BR7910"/>
      <c r="BS7910"/>
      <c r="BT7910"/>
      <c r="BU7910"/>
      <c r="BV7910"/>
      <c r="BW7910"/>
      <c r="BX7910"/>
      <c r="BY7910"/>
      <c r="BZ7910"/>
      <c r="CA7910"/>
      <c r="CB7910"/>
      <c r="CC7910"/>
      <c r="CD7910"/>
      <c r="CE7910"/>
      <c r="CF7910"/>
      <c r="CG7910"/>
      <c r="CH7910"/>
      <c r="CI7910"/>
      <c r="CJ7910"/>
      <c r="CK7910"/>
      <c r="CL7910"/>
      <c r="CM7910"/>
      <c r="CN7910"/>
      <c r="CO7910"/>
      <c r="CP7910"/>
      <c r="CQ7910"/>
      <c r="CR7910"/>
      <c r="CS7910"/>
      <c r="CT7910"/>
      <c r="CU7910"/>
      <c r="CV7910"/>
    </row>
    <row r="7911" spans="10:100" x14ac:dyDescent="0.25">
      <c r="J7911"/>
      <c r="K7911"/>
      <c r="L7911"/>
      <c r="M7911"/>
      <c r="N7911"/>
      <c r="O7911"/>
      <c r="P7911"/>
      <c r="Q7911"/>
      <c r="R7911"/>
      <c r="S7911"/>
      <c r="T7911"/>
      <c r="U7911"/>
      <c r="V7911"/>
      <c r="W7911"/>
      <c r="X7911"/>
      <c r="Y7911"/>
      <c r="Z7911"/>
      <c r="AA7911"/>
      <c r="AB7911"/>
      <c r="AC7911"/>
      <c r="AD7911"/>
      <c r="AE7911"/>
      <c r="AF7911"/>
      <c r="AG7911"/>
      <c r="AH7911"/>
      <c r="AI7911"/>
      <c r="AJ7911"/>
      <c r="AK7911"/>
      <c r="AL7911"/>
      <c r="AM7911"/>
      <c r="AN7911"/>
      <c r="AO7911"/>
      <c r="AP7911"/>
      <c r="AQ7911"/>
      <c r="AR7911"/>
      <c r="AS7911"/>
      <c r="AT7911"/>
      <c r="AU7911"/>
      <c r="AV7911"/>
      <c r="AW7911"/>
      <c r="AX7911"/>
      <c r="AY7911"/>
      <c r="AZ7911"/>
      <c r="BA7911"/>
      <c r="BB7911"/>
      <c r="BC7911"/>
      <c r="BD7911"/>
      <c r="BE7911"/>
      <c r="BF7911"/>
      <c r="BG7911"/>
      <c r="BH7911"/>
      <c r="BI7911"/>
      <c r="BJ7911"/>
      <c r="BK7911"/>
      <c r="BL7911"/>
      <c r="BM7911"/>
      <c r="BN7911"/>
      <c r="BO7911"/>
      <c r="BP7911"/>
      <c r="BQ7911"/>
      <c r="BR7911"/>
      <c r="BS7911"/>
      <c r="BT7911"/>
      <c r="BU7911"/>
      <c r="BV7911"/>
      <c r="BW7911"/>
      <c r="BX7911"/>
      <c r="BY7911"/>
      <c r="BZ7911"/>
      <c r="CA7911"/>
      <c r="CB7911"/>
      <c r="CC7911"/>
      <c r="CD7911"/>
      <c r="CE7911"/>
      <c r="CF7911"/>
      <c r="CG7911"/>
      <c r="CH7911"/>
      <c r="CI7911"/>
      <c r="CJ7911"/>
      <c r="CK7911"/>
      <c r="CL7911"/>
      <c r="CM7911"/>
      <c r="CN7911"/>
      <c r="CO7911"/>
      <c r="CP7911"/>
      <c r="CQ7911"/>
      <c r="CR7911"/>
      <c r="CS7911"/>
      <c r="CT7911"/>
      <c r="CU7911"/>
      <c r="CV7911"/>
    </row>
    <row r="7912" spans="10:100" x14ac:dyDescent="0.25">
      <c r="J7912"/>
      <c r="K7912"/>
      <c r="L7912"/>
      <c r="M7912"/>
      <c r="N7912"/>
      <c r="O7912"/>
      <c r="P7912"/>
      <c r="Q7912"/>
      <c r="R7912"/>
      <c r="S7912"/>
      <c r="T7912"/>
      <c r="U7912"/>
      <c r="V7912"/>
      <c r="W7912"/>
      <c r="X7912"/>
      <c r="Y7912"/>
      <c r="Z7912"/>
      <c r="AA7912"/>
      <c r="AB7912"/>
      <c r="AC7912"/>
      <c r="AD7912"/>
      <c r="AE7912"/>
      <c r="AF7912"/>
      <c r="AG7912"/>
      <c r="AH7912"/>
      <c r="AI7912"/>
      <c r="AJ7912"/>
      <c r="AK7912"/>
      <c r="AL7912"/>
      <c r="AM7912"/>
      <c r="AN7912"/>
      <c r="AO7912"/>
      <c r="AP7912"/>
      <c r="AQ7912"/>
      <c r="AR7912"/>
      <c r="AS7912"/>
      <c r="AT7912"/>
      <c r="AU7912"/>
      <c r="AV7912"/>
      <c r="AW7912"/>
      <c r="AX7912"/>
      <c r="AY7912"/>
      <c r="AZ7912"/>
      <c r="BA7912"/>
      <c r="BB7912"/>
      <c r="BC7912"/>
      <c r="BD7912"/>
      <c r="BE7912"/>
      <c r="BF7912"/>
      <c r="BG7912"/>
      <c r="BH7912"/>
      <c r="BI7912"/>
      <c r="BJ7912"/>
      <c r="BK7912"/>
      <c r="BL7912"/>
      <c r="BM7912"/>
      <c r="BN7912"/>
      <c r="BO7912"/>
      <c r="BP7912"/>
      <c r="BQ7912"/>
      <c r="BR7912"/>
      <c r="BS7912"/>
      <c r="BT7912"/>
      <c r="BU7912"/>
      <c r="BV7912"/>
      <c r="BW7912"/>
      <c r="BX7912"/>
      <c r="BY7912"/>
      <c r="BZ7912"/>
      <c r="CA7912"/>
      <c r="CB7912"/>
      <c r="CC7912"/>
      <c r="CD7912"/>
      <c r="CE7912"/>
      <c r="CF7912"/>
      <c r="CG7912"/>
      <c r="CH7912"/>
      <c r="CI7912"/>
      <c r="CJ7912"/>
      <c r="CK7912"/>
      <c r="CL7912"/>
      <c r="CM7912"/>
      <c r="CN7912"/>
      <c r="CO7912"/>
      <c r="CP7912"/>
      <c r="CQ7912"/>
      <c r="CR7912"/>
      <c r="CS7912"/>
      <c r="CT7912"/>
      <c r="CU7912"/>
      <c r="CV7912"/>
    </row>
    <row r="7913" spans="10:100" x14ac:dyDescent="0.25">
      <c r="J7913"/>
      <c r="K7913"/>
      <c r="L7913"/>
      <c r="M7913"/>
      <c r="N7913"/>
      <c r="O7913"/>
      <c r="P7913"/>
      <c r="Q7913"/>
      <c r="R7913"/>
      <c r="S7913"/>
      <c r="T7913"/>
      <c r="U7913"/>
      <c r="V7913"/>
      <c r="W7913"/>
      <c r="X7913"/>
      <c r="Y7913"/>
      <c r="Z7913"/>
      <c r="AA7913"/>
      <c r="AB7913"/>
      <c r="AC7913"/>
      <c r="AD7913"/>
      <c r="AE7913"/>
      <c r="AF7913"/>
      <c r="AG7913"/>
      <c r="AH7913"/>
      <c r="AI7913"/>
      <c r="AJ7913"/>
      <c r="AK7913"/>
      <c r="AL7913"/>
      <c r="AM7913"/>
      <c r="AN7913"/>
      <c r="AO7913"/>
      <c r="AP7913"/>
      <c r="AQ7913"/>
      <c r="AR7913"/>
      <c r="AS7913"/>
      <c r="AT7913"/>
      <c r="AU7913"/>
      <c r="AV7913"/>
      <c r="AW7913"/>
      <c r="AX7913"/>
      <c r="AY7913"/>
      <c r="AZ7913"/>
      <c r="BA7913"/>
      <c r="BB7913"/>
      <c r="BC7913"/>
      <c r="BD7913"/>
      <c r="BE7913"/>
      <c r="BF7913"/>
      <c r="BG7913"/>
      <c r="BH7913"/>
      <c r="BI7913"/>
      <c r="BJ7913"/>
      <c r="BK7913"/>
      <c r="BL7913"/>
      <c r="BM7913"/>
      <c r="BN7913"/>
      <c r="BO7913"/>
      <c r="BP7913"/>
      <c r="BQ7913"/>
      <c r="BR7913"/>
      <c r="BS7913"/>
      <c r="BT7913"/>
      <c r="BU7913"/>
      <c r="BV7913"/>
      <c r="BW7913"/>
      <c r="BX7913"/>
      <c r="BY7913"/>
      <c r="BZ7913"/>
      <c r="CA7913"/>
      <c r="CB7913"/>
      <c r="CC7913"/>
      <c r="CD7913"/>
      <c r="CE7913"/>
      <c r="CF7913"/>
      <c r="CG7913"/>
      <c r="CH7913"/>
      <c r="CI7913"/>
      <c r="CJ7913"/>
      <c r="CK7913"/>
      <c r="CL7913"/>
      <c r="CM7913"/>
      <c r="CN7913"/>
      <c r="CO7913"/>
      <c r="CP7913"/>
      <c r="CQ7913"/>
      <c r="CR7913"/>
      <c r="CS7913"/>
      <c r="CT7913"/>
      <c r="CU7913"/>
      <c r="CV7913"/>
    </row>
    <row r="7914" spans="10:100" x14ac:dyDescent="0.25">
      <c r="J7914"/>
      <c r="K7914"/>
      <c r="L7914"/>
      <c r="M7914"/>
      <c r="N7914"/>
      <c r="O7914"/>
      <c r="P7914"/>
      <c r="Q7914"/>
      <c r="R7914"/>
      <c r="S7914"/>
      <c r="T7914"/>
      <c r="U7914"/>
      <c r="V7914"/>
      <c r="W7914"/>
      <c r="X7914"/>
      <c r="Y7914"/>
      <c r="Z7914"/>
      <c r="AA7914"/>
      <c r="AB7914"/>
      <c r="AC7914"/>
      <c r="AD7914"/>
      <c r="AE7914"/>
      <c r="AF7914"/>
      <c r="AG7914"/>
      <c r="AH7914"/>
      <c r="AI7914"/>
      <c r="AJ7914"/>
      <c r="AK7914"/>
      <c r="AL7914"/>
      <c r="AM7914"/>
      <c r="AN7914"/>
      <c r="AO7914"/>
      <c r="AP7914"/>
      <c r="AQ7914"/>
      <c r="AR7914"/>
      <c r="AS7914"/>
      <c r="AT7914"/>
      <c r="AU7914"/>
      <c r="AV7914"/>
      <c r="AW7914"/>
      <c r="AX7914"/>
      <c r="AY7914"/>
      <c r="AZ7914"/>
      <c r="BA7914"/>
      <c r="BB7914"/>
      <c r="BC7914"/>
      <c r="BD7914"/>
      <c r="BE7914"/>
      <c r="BF7914"/>
      <c r="BG7914"/>
      <c r="BH7914"/>
      <c r="BI7914"/>
      <c r="BJ7914"/>
      <c r="BK7914"/>
      <c r="BL7914"/>
      <c r="BM7914"/>
      <c r="BN7914"/>
      <c r="BO7914"/>
      <c r="BP7914"/>
      <c r="BQ7914"/>
      <c r="BR7914"/>
      <c r="BS7914"/>
      <c r="BT7914"/>
      <c r="BU7914"/>
      <c r="BV7914"/>
      <c r="BW7914"/>
      <c r="BX7914"/>
      <c r="BY7914"/>
      <c r="BZ7914"/>
      <c r="CA7914"/>
      <c r="CB7914"/>
      <c r="CC7914"/>
      <c r="CD7914"/>
      <c r="CE7914"/>
      <c r="CF7914"/>
      <c r="CG7914"/>
      <c r="CH7914"/>
      <c r="CI7914"/>
      <c r="CJ7914"/>
      <c r="CK7914"/>
      <c r="CL7914"/>
      <c r="CM7914"/>
      <c r="CN7914"/>
      <c r="CO7914"/>
      <c r="CP7914"/>
      <c r="CQ7914"/>
      <c r="CR7914"/>
      <c r="CS7914"/>
      <c r="CT7914"/>
      <c r="CU7914"/>
      <c r="CV7914"/>
    </row>
    <row r="7915" spans="10:100" x14ac:dyDescent="0.25">
      <c r="J7915"/>
      <c r="K7915"/>
      <c r="L7915"/>
      <c r="M7915"/>
      <c r="N7915"/>
      <c r="O7915"/>
      <c r="P7915"/>
      <c r="Q7915"/>
      <c r="R7915"/>
      <c r="S7915"/>
      <c r="T7915"/>
      <c r="U7915"/>
      <c r="V7915"/>
      <c r="W7915"/>
      <c r="X7915"/>
      <c r="Y7915"/>
      <c r="Z7915"/>
      <c r="AA7915"/>
      <c r="AB7915"/>
      <c r="AC7915"/>
      <c r="AD7915"/>
      <c r="AE7915"/>
      <c r="AF7915"/>
      <c r="AG7915"/>
      <c r="AH7915"/>
      <c r="AI7915"/>
      <c r="AJ7915"/>
      <c r="AK7915"/>
      <c r="AL7915"/>
      <c r="AM7915"/>
      <c r="AN7915"/>
      <c r="AO7915"/>
      <c r="AP7915"/>
      <c r="AQ7915"/>
      <c r="AR7915"/>
      <c r="AS7915"/>
      <c r="AT7915"/>
      <c r="AU7915"/>
      <c r="AV7915"/>
      <c r="AW7915"/>
      <c r="AX7915"/>
      <c r="AY7915"/>
      <c r="AZ7915"/>
      <c r="BA7915"/>
      <c r="BB7915"/>
      <c r="BC7915"/>
      <c r="BD7915"/>
      <c r="BE7915"/>
      <c r="BF7915"/>
      <c r="BG7915"/>
      <c r="BH7915"/>
      <c r="BI7915"/>
      <c r="BJ7915"/>
      <c r="BK7915"/>
      <c r="BL7915"/>
      <c r="BM7915"/>
      <c r="BN7915"/>
      <c r="BO7915"/>
      <c r="BP7915"/>
      <c r="BQ7915"/>
      <c r="BR7915"/>
      <c r="BS7915"/>
      <c r="BT7915"/>
      <c r="BU7915"/>
      <c r="BV7915"/>
      <c r="BW7915"/>
      <c r="BX7915"/>
      <c r="BY7915"/>
      <c r="BZ7915"/>
      <c r="CA7915"/>
      <c r="CB7915"/>
      <c r="CC7915"/>
      <c r="CD7915"/>
      <c r="CE7915"/>
      <c r="CF7915"/>
      <c r="CG7915"/>
      <c r="CH7915"/>
      <c r="CI7915"/>
      <c r="CJ7915"/>
      <c r="CK7915"/>
      <c r="CL7915"/>
      <c r="CM7915"/>
      <c r="CN7915"/>
      <c r="CO7915"/>
      <c r="CP7915"/>
      <c r="CQ7915"/>
      <c r="CR7915"/>
      <c r="CS7915"/>
      <c r="CT7915"/>
      <c r="CU7915"/>
      <c r="CV7915"/>
    </row>
    <row r="7916" spans="10:100" x14ac:dyDescent="0.25">
      <c r="J7916"/>
      <c r="K7916"/>
      <c r="L7916"/>
      <c r="M7916"/>
      <c r="N7916"/>
      <c r="O7916"/>
      <c r="P7916"/>
      <c r="Q7916"/>
      <c r="R7916"/>
      <c r="S7916"/>
      <c r="T7916"/>
      <c r="U7916"/>
      <c r="V7916"/>
      <c r="W7916"/>
      <c r="X7916"/>
      <c r="Y7916"/>
      <c r="Z7916"/>
      <c r="AA7916"/>
      <c r="AB7916"/>
      <c r="AC7916"/>
      <c r="AD7916"/>
      <c r="AE7916"/>
      <c r="AF7916"/>
      <c r="AG7916"/>
      <c r="AH7916"/>
      <c r="AI7916"/>
      <c r="AJ7916"/>
      <c r="AK7916"/>
      <c r="AL7916"/>
      <c r="AM7916"/>
      <c r="AN7916"/>
      <c r="AO7916"/>
      <c r="AP7916"/>
      <c r="AQ7916"/>
      <c r="AR7916"/>
      <c r="AS7916"/>
      <c r="AT7916"/>
      <c r="AU7916"/>
      <c r="AV7916"/>
      <c r="AW7916"/>
      <c r="AX7916"/>
      <c r="AY7916"/>
      <c r="AZ7916"/>
      <c r="BA7916"/>
      <c r="BB7916"/>
      <c r="BC7916"/>
      <c r="BD7916"/>
      <c r="BE7916"/>
      <c r="BF7916"/>
      <c r="BG7916"/>
      <c r="BH7916"/>
      <c r="BI7916"/>
      <c r="BJ7916"/>
      <c r="BK7916"/>
      <c r="BL7916"/>
      <c r="BM7916"/>
      <c r="BN7916"/>
      <c r="BO7916"/>
      <c r="BP7916"/>
      <c r="BQ7916"/>
      <c r="BR7916"/>
      <c r="BS7916"/>
      <c r="BT7916"/>
      <c r="BU7916"/>
      <c r="BV7916"/>
      <c r="BW7916"/>
      <c r="BX7916"/>
      <c r="BY7916"/>
      <c r="BZ7916"/>
      <c r="CA7916"/>
      <c r="CB7916"/>
      <c r="CC7916"/>
      <c r="CD7916"/>
      <c r="CE7916"/>
      <c r="CF7916"/>
      <c r="CG7916"/>
      <c r="CH7916"/>
      <c r="CI7916"/>
      <c r="CJ7916"/>
      <c r="CK7916"/>
      <c r="CL7916"/>
      <c r="CM7916"/>
      <c r="CN7916"/>
      <c r="CO7916"/>
      <c r="CP7916"/>
      <c r="CQ7916"/>
      <c r="CR7916"/>
      <c r="CS7916"/>
      <c r="CT7916"/>
      <c r="CU7916"/>
      <c r="CV7916"/>
    </row>
    <row r="7917" spans="10:100" x14ac:dyDescent="0.25">
      <c r="J7917"/>
      <c r="K7917"/>
      <c r="L7917"/>
      <c r="M7917"/>
      <c r="N7917"/>
      <c r="O7917"/>
      <c r="P7917"/>
      <c r="Q7917"/>
      <c r="R7917"/>
      <c r="S7917"/>
      <c r="T7917"/>
      <c r="U7917"/>
      <c r="V7917"/>
      <c r="W7917"/>
      <c r="X7917"/>
      <c r="Y7917"/>
      <c r="Z7917"/>
      <c r="AA7917"/>
      <c r="AB7917"/>
      <c r="AC7917"/>
      <c r="AD7917"/>
      <c r="AE7917"/>
      <c r="AF7917"/>
      <c r="AG7917"/>
      <c r="AH7917"/>
      <c r="AI7917"/>
      <c r="AJ7917"/>
      <c r="AK7917"/>
      <c r="AL7917"/>
      <c r="AM7917"/>
      <c r="AN7917"/>
      <c r="AO7917"/>
      <c r="AP7917"/>
      <c r="AQ7917"/>
      <c r="AR7917"/>
      <c r="AS7917"/>
      <c r="AT7917"/>
      <c r="AU7917"/>
      <c r="AV7917"/>
      <c r="AW7917"/>
      <c r="AX7917"/>
      <c r="AY7917"/>
      <c r="AZ7917"/>
      <c r="BA7917"/>
      <c r="BB7917"/>
      <c r="BC7917"/>
      <c r="BD7917"/>
      <c r="BE7917"/>
      <c r="BF7917"/>
      <c r="BG7917"/>
      <c r="BH7917"/>
      <c r="BI7917"/>
      <c r="BJ7917"/>
      <c r="BK7917"/>
      <c r="BL7917"/>
      <c r="BM7917"/>
      <c r="BN7917"/>
      <c r="BO7917"/>
      <c r="BP7917"/>
      <c r="BQ7917"/>
      <c r="BR7917"/>
      <c r="BS7917"/>
      <c r="BT7917"/>
      <c r="BU7917"/>
      <c r="BV7917"/>
      <c r="BW7917"/>
      <c r="BX7917"/>
      <c r="BY7917"/>
      <c r="BZ7917"/>
      <c r="CA7917"/>
      <c r="CB7917"/>
      <c r="CC7917"/>
      <c r="CD7917"/>
      <c r="CE7917"/>
      <c r="CF7917"/>
      <c r="CG7917"/>
      <c r="CH7917"/>
      <c r="CI7917"/>
      <c r="CJ7917"/>
      <c r="CK7917"/>
      <c r="CL7917"/>
      <c r="CM7917"/>
      <c r="CN7917"/>
      <c r="CO7917"/>
      <c r="CP7917"/>
      <c r="CQ7917"/>
      <c r="CR7917"/>
      <c r="CS7917"/>
      <c r="CT7917"/>
      <c r="CU7917"/>
      <c r="CV7917"/>
    </row>
    <row r="7918" spans="10:100" x14ac:dyDescent="0.25">
      <c r="J7918"/>
      <c r="K7918"/>
      <c r="L7918"/>
      <c r="M7918"/>
      <c r="N7918"/>
      <c r="O7918"/>
      <c r="P7918"/>
      <c r="Q7918"/>
      <c r="R7918"/>
      <c r="S7918"/>
      <c r="T7918"/>
      <c r="U7918"/>
      <c r="V7918"/>
      <c r="W7918"/>
      <c r="X7918"/>
      <c r="Y7918"/>
      <c r="Z7918"/>
      <c r="AA7918"/>
      <c r="AB7918"/>
      <c r="AC7918"/>
      <c r="AD7918"/>
      <c r="AE7918"/>
      <c r="AF7918"/>
      <c r="AG7918"/>
      <c r="AH7918"/>
      <c r="AI7918"/>
      <c r="AJ7918"/>
      <c r="AK7918"/>
      <c r="AL7918"/>
      <c r="AM7918"/>
      <c r="AN7918"/>
      <c r="AO7918"/>
      <c r="AP7918"/>
      <c r="AQ7918"/>
      <c r="AR7918"/>
      <c r="AS7918"/>
      <c r="AT7918"/>
      <c r="AU7918"/>
      <c r="AV7918"/>
      <c r="AW7918"/>
      <c r="AX7918"/>
      <c r="AY7918"/>
      <c r="AZ7918"/>
      <c r="BA7918"/>
      <c r="BB7918"/>
      <c r="BC7918"/>
      <c r="BD7918"/>
      <c r="BE7918"/>
      <c r="BF7918"/>
      <c r="BG7918"/>
      <c r="BH7918"/>
      <c r="BI7918"/>
      <c r="BJ7918"/>
      <c r="BK7918"/>
      <c r="BL7918"/>
      <c r="BM7918"/>
      <c r="BN7918"/>
      <c r="BO7918"/>
      <c r="BP7918"/>
      <c r="BQ7918"/>
      <c r="BR7918"/>
      <c r="BS7918"/>
      <c r="BT7918"/>
      <c r="BU7918"/>
      <c r="BV7918"/>
      <c r="BW7918"/>
      <c r="BX7918"/>
      <c r="BY7918"/>
      <c r="BZ7918"/>
      <c r="CA7918"/>
      <c r="CB7918"/>
      <c r="CC7918"/>
      <c r="CD7918"/>
      <c r="CE7918"/>
      <c r="CF7918"/>
      <c r="CG7918"/>
      <c r="CH7918"/>
      <c r="CI7918"/>
      <c r="CJ7918"/>
      <c r="CK7918"/>
      <c r="CL7918"/>
      <c r="CM7918"/>
      <c r="CN7918"/>
      <c r="CO7918"/>
      <c r="CP7918"/>
      <c r="CQ7918"/>
      <c r="CR7918"/>
      <c r="CS7918"/>
      <c r="CT7918"/>
      <c r="CU7918"/>
      <c r="CV7918"/>
    </row>
    <row r="7919" spans="10:100" x14ac:dyDescent="0.25">
      <c r="J7919"/>
      <c r="K7919"/>
      <c r="L7919"/>
      <c r="M7919"/>
      <c r="N7919"/>
      <c r="O7919"/>
      <c r="P7919"/>
      <c r="Q7919"/>
      <c r="R7919"/>
      <c r="S7919"/>
      <c r="T7919"/>
      <c r="U7919"/>
      <c r="V7919"/>
      <c r="W7919"/>
      <c r="X7919"/>
      <c r="Y7919"/>
      <c r="Z7919"/>
      <c r="AA7919"/>
      <c r="AB7919"/>
      <c r="AC7919"/>
      <c r="AD7919"/>
      <c r="AE7919"/>
      <c r="AF7919"/>
      <c r="AG7919"/>
      <c r="AH7919"/>
      <c r="AI7919"/>
      <c r="AJ7919"/>
      <c r="AK7919"/>
      <c r="AL7919"/>
      <c r="AM7919"/>
      <c r="AN7919"/>
      <c r="AO7919"/>
      <c r="AP7919"/>
      <c r="AQ7919"/>
      <c r="AR7919"/>
      <c r="AS7919"/>
      <c r="AT7919"/>
      <c r="AU7919"/>
      <c r="AV7919"/>
      <c r="AW7919"/>
      <c r="AX7919"/>
      <c r="AY7919"/>
      <c r="AZ7919"/>
      <c r="BA7919"/>
      <c r="BB7919"/>
      <c r="BC7919"/>
      <c r="BD7919"/>
      <c r="BE7919"/>
      <c r="BF7919"/>
      <c r="BG7919"/>
      <c r="BH7919"/>
      <c r="BI7919"/>
      <c r="BJ7919"/>
      <c r="BK7919"/>
      <c r="BL7919"/>
      <c r="BM7919"/>
      <c r="BN7919"/>
      <c r="BO7919"/>
      <c r="BP7919"/>
      <c r="BQ7919"/>
      <c r="BR7919"/>
      <c r="BS7919"/>
      <c r="BT7919"/>
      <c r="BU7919"/>
      <c r="BV7919"/>
      <c r="BW7919"/>
      <c r="BX7919"/>
      <c r="BY7919"/>
      <c r="BZ7919"/>
      <c r="CA7919"/>
      <c r="CB7919"/>
      <c r="CC7919"/>
      <c r="CD7919"/>
      <c r="CE7919"/>
      <c r="CF7919"/>
      <c r="CG7919"/>
      <c r="CH7919"/>
      <c r="CI7919"/>
      <c r="CJ7919"/>
      <c r="CK7919"/>
      <c r="CL7919"/>
      <c r="CM7919"/>
      <c r="CN7919"/>
      <c r="CO7919"/>
      <c r="CP7919"/>
      <c r="CQ7919"/>
      <c r="CR7919"/>
      <c r="CS7919"/>
      <c r="CT7919"/>
      <c r="CU7919"/>
      <c r="CV7919"/>
    </row>
    <row r="7920" spans="10:100" x14ac:dyDescent="0.25">
      <c r="J7920"/>
      <c r="K7920"/>
      <c r="L7920"/>
      <c r="M7920"/>
      <c r="N7920"/>
      <c r="O7920"/>
      <c r="P7920"/>
      <c r="Q7920"/>
      <c r="R7920"/>
      <c r="S7920"/>
      <c r="T7920"/>
      <c r="U7920"/>
      <c r="V7920"/>
      <c r="W7920"/>
      <c r="X7920"/>
      <c r="Y7920"/>
      <c r="Z7920"/>
      <c r="AA7920"/>
      <c r="AB7920"/>
      <c r="AC7920"/>
      <c r="AD7920"/>
      <c r="AE7920"/>
      <c r="AF7920"/>
      <c r="AG7920"/>
      <c r="AH7920"/>
      <c r="AI7920"/>
      <c r="AJ7920"/>
      <c r="AK7920"/>
      <c r="AL7920"/>
      <c r="AM7920"/>
      <c r="AN7920"/>
      <c r="AO7920"/>
      <c r="AP7920"/>
      <c r="AQ7920"/>
      <c r="AR7920"/>
      <c r="AS7920"/>
      <c r="AT7920"/>
      <c r="AU7920"/>
      <c r="AV7920"/>
      <c r="AW7920"/>
      <c r="AX7920"/>
      <c r="AY7920"/>
      <c r="AZ7920"/>
      <c r="BA7920"/>
      <c r="BB7920"/>
      <c r="BC7920"/>
      <c r="BD7920"/>
      <c r="BE7920"/>
      <c r="BF7920"/>
      <c r="BG7920"/>
      <c r="BH7920"/>
      <c r="BI7920"/>
      <c r="BJ7920"/>
      <c r="BK7920"/>
      <c r="BL7920"/>
      <c r="BM7920"/>
      <c r="BN7920"/>
      <c r="BO7920"/>
      <c r="BP7920"/>
      <c r="BQ7920"/>
      <c r="BR7920"/>
      <c r="BS7920"/>
      <c r="BT7920"/>
      <c r="BU7920"/>
      <c r="BV7920"/>
      <c r="BW7920"/>
      <c r="BX7920"/>
      <c r="BY7920"/>
      <c r="BZ7920"/>
      <c r="CA7920"/>
      <c r="CB7920"/>
      <c r="CC7920"/>
      <c r="CD7920"/>
      <c r="CE7920"/>
      <c r="CF7920"/>
      <c r="CG7920"/>
      <c r="CH7920"/>
      <c r="CI7920"/>
      <c r="CJ7920"/>
      <c r="CK7920"/>
      <c r="CL7920"/>
      <c r="CM7920"/>
      <c r="CN7920"/>
      <c r="CO7920"/>
      <c r="CP7920"/>
      <c r="CQ7920"/>
      <c r="CR7920"/>
      <c r="CS7920"/>
      <c r="CT7920"/>
      <c r="CU7920"/>
      <c r="CV7920"/>
    </row>
    <row r="7921" spans="10:100" x14ac:dyDescent="0.25">
      <c r="J7921"/>
      <c r="K7921"/>
      <c r="L7921"/>
      <c r="M7921"/>
      <c r="N7921"/>
      <c r="O7921"/>
      <c r="P7921"/>
      <c r="Q7921"/>
      <c r="R7921"/>
      <c r="S7921"/>
      <c r="T7921"/>
      <c r="U7921"/>
      <c r="V7921"/>
      <c r="W7921"/>
      <c r="X7921"/>
      <c r="Y7921"/>
      <c r="Z7921"/>
      <c r="AA7921"/>
      <c r="AB7921"/>
      <c r="AC7921"/>
      <c r="AD7921"/>
      <c r="AE7921"/>
      <c r="AF7921"/>
      <c r="AG7921"/>
      <c r="AH7921"/>
      <c r="AI7921"/>
      <c r="AJ7921"/>
      <c r="AK7921"/>
      <c r="AL7921"/>
      <c r="AM7921"/>
      <c r="AN7921"/>
      <c r="AO7921"/>
      <c r="AP7921"/>
      <c r="AQ7921"/>
      <c r="AR7921"/>
      <c r="AS7921"/>
      <c r="AT7921"/>
      <c r="AU7921"/>
      <c r="AV7921"/>
      <c r="AW7921"/>
      <c r="AX7921"/>
      <c r="AY7921"/>
      <c r="AZ7921"/>
      <c r="BA7921"/>
      <c r="BB7921"/>
      <c r="BC7921"/>
      <c r="BD7921"/>
      <c r="BE7921"/>
      <c r="BF7921"/>
      <c r="BG7921"/>
      <c r="BH7921"/>
      <c r="BI7921"/>
      <c r="BJ7921"/>
      <c r="BK7921"/>
      <c r="BL7921"/>
      <c r="BM7921"/>
      <c r="BN7921"/>
      <c r="BO7921"/>
      <c r="BP7921"/>
      <c r="BQ7921"/>
      <c r="BR7921"/>
      <c r="BS7921"/>
      <c r="BT7921"/>
      <c r="BU7921"/>
      <c r="BV7921"/>
      <c r="BW7921"/>
      <c r="BX7921"/>
      <c r="BY7921"/>
      <c r="BZ7921"/>
      <c r="CA7921"/>
      <c r="CB7921"/>
      <c r="CC7921"/>
      <c r="CD7921"/>
      <c r="CE7921"/>
      <c r="CF7921"/>
      <c r="CG7921"/>
      <c r="CH7921"/>
      <c r="CI7921"/>
      <c r="CJ7921"/>
      <c r="CK7921"/>
      <c r="CL7921"/>
      <c r="CM7921"/>
      <c r="CN7921"/>
      <c r="CO7921"/>
      <c r="CP7921"/>
      <c r="CQ7921"/>
      <c r="CR7921"/>
      <c r="CS7921"/>
      <c r="CT7921"/>
      <c r="CU7921"/>
      <c r="CV7921"/>
    </row>
    <row r="7922" spans="10:100" x14ac:dyDescent="0.25">
      <c r="J7922"/>
      <c r="K7922"/>
      <c r="L7922"/>
      <c r="M7922"/>
      <c r="N7922"/>
      <c r="O7922"/>
      <c r="P7922"/>
      <c r="Q7922"/>
      <c r="R7922"/>
      <c r="S7922"/>
      <c r="T7922"/>
      <c r="U7922"/>
      <c r="V7922"/>
      <c r="W7922"/>
      <c r="X7922"/>
      <c r="Y7922"/>
      <c r="Z7922"/>
      <c r="AA7922"/>
      <c r="AB7922"/>
      <c r="AC7922"/>
      <c r="AD7922"/>
      <c r="AE7922"/>
      <c r="AF7922"/>
      <c r="AG7922"/>
      <c r="AH7922"/>
      <c r="AI7922"/>
      <c r="AJ7922"/>
      <c r="AK7922"/>
      <c r="AL7922"/>
      <c r="AM7922"/>
      <c r="AN7922"/>
      <c r="AO7922"/>
      <c r="AP7922"/>
      <c r="AQ7922"/>
      <c r="AR7922"/>
      <c r="AS7922"/>
      <c r="AT7922"/>
      <c r="AU7922"/>
      <c r="AV7922"/>
      <c r="AW7922"/>
      <c r="AX7922"/>
      <c r="AY7922"/>
      <c r="AZ7922"/>
      <c r="BA7922"/>
      <c r="BB7922"/>
      <c r="BC7922"/>
      <c r="BD7922"/>
      <c r="BE7922"/>
      <c r="BF7922"/>
      <c r="BG7922"/>
      <c r="BH7922"/>
      <c r="BI7922"/>
      <c r="BJ7922"/>
      <c r="BK7922"/>
      <c r="BL7922"/>
      <c r="BM7922"/>
      <c r="BN7922"/>
      <c r="BO7922"/>
      <c r="BP7922"/>
      <c r="BQ7922"/>
      <c r="BR7922"/>
      <c r="BS7922"/>
      <c r="BT7922"/>
      <c r="BU7922"/>
      <c r="BV7922"/>
      <c r="BW7922"/>
      <c r="BX7922"/>
      <c r="BY7922"/>
      <c r="BZ7922"/>
      <c r="CA7922"/>
      <c r="CB7922"/>
      <c r="CC7922"/>
      <c r="CD7922"/>
      <c r="CE7922"/>
      <c r="CF7922"/>
      <c r="CG7922"/>
      <c r="CH7922"/>
      <c r="CI7922"/>
      <c r="CJ7922"/>
      <c r="CK7922"/>
      <c r="CL7922"/>
      <c r="CM7922"/>
      <c r="CN7922"/>
      <c r="CO7922"/>
      <c r="CP7922"/>
      <c r="CQ7922"/>
      <c r="CR7922"/>
      <c r="CS7922"/>
      <c r="CT7922"/>
      <c r="CU7922"/>
      <c r="CV7922"/>
    </row>
    <row r="7923" spans="10:100" x14ac:dyDescent="0.25">
      <c r="J7923"/>
      <c r="K7923"/>
      <c r="L7923"/>
      <c r="M7923"/>
      <c r="N7923"/>
      <c r="O7923"/>
      <c r="P7923"/>
      <c r="Q7923"/>
      <c r="R7923"/>
      <c r="S7923"/>
      <c r="T7923"/>
      <c r="U7923"/>
      <c r="V7923"/>
      <c r="W7923"/>
      <c r="X7923"/>
      <c r="Y7923"/>
      <c r="Z7923"/>
      <c r="AA7923"/>
      <c r="AB7923"/>
      <c r="AC7923"/>
      <c r="AD7923"/>
      <c r="AE7923"/>
      <c r="AF7923"/>
      <c r="AG7923"/>
      <c r="AH7923"/>
      <c r="AI7923"/>
      <c r="AJ7923"/>
      <c r="AK7923"/>
      <c r="AL7923"/>
      <c r="AM7923"/>
      <c r="AN7923"/>
      <c r="AO7923"/>
      <c r="AP7923"/>
      <c r="AQ7923"/>
      <c r="AR7923"/>
      <c r="AS7923"/>
      <c r="AT7923"/>
      <c r="AU7923"/>
      <c r="AV7923"/>
      <c r="AW7923"/>
      <c r="AX7923"/>
      <c r="AY7923"/>
      <c r="AZ7923"/>
      <c r="BA7923"/>
      <c r="BB7923"/>
      <c r="BC7923"/>
      <c r="BD7923"/>
      <c r="BE7923"/>
      <c r="BF7923"/>
      <c r="BG7923"/>
      <c r="BH7923"/>
      <c r="BI7923"/>
      <c r="BJ7923"/>
      <c r="BK7923"/>
      <c r="BL7923"/>
      <c r="BM7923"/>
      <c r="BN7923"/>
      <c r="BO7923"/>
      <c r="BP7923"/>
      <c r="BQ7923"/>
      <c r="BR7923"/>
      <c r="BS7923"/>
      <c r="BT7923"/>
      <c r="BU7923"/>
      <c r="BV7923"/>
      <c r="BW7923"/>
      <c r="BX7923"/>
      <c r="BY7923"/>
      <c r="BZ7923"/>
      <c r="CA7923"/>
      <c r="CB7923"/>
      <c r="CC7923"/>
      <c r="CD7923"/>
      <c r="CE7923"/>
      <c r="CF7923"/>
      <c r="CG7923"/>
      <c r="CH7923"/>
      <c r="CI7923"/>
      <c r="CJ7923"/>
      <c r="CK7923"/>
      <c r="CL7923"/>
      <c r="CM7923"/>
      <c r="CN7923"/>
      <c r="CO7923"/>
      <c r="CP7923"/>
      <c r="CQ7923"/>
      <c r="CR7923"/>
      <c r="CS7923"/>
      <c r="CT7923"/>
      <c r="CU7923"/>
      <c r="CV7923"/>
    </row>
    <row r="7924" spans="10:100" x14ac:dyDescent="0.25">
      <c r="J7924"/>
      <c r="K7924"/>
      <c r="L7924"/>
      <c r="M7924"/>
      <c r="N7924"/>
      <c r="O7924"/>
      <c r="P7924"/>
      <c r="Q7924"/>
      <c r="R7924"/>
      <c r="S7924"/>
      <c r="T7924"/>
      <c r="U7924"/>
      <c r="V7924"/>
      <c r="W7924"/>
      <c r="X7924"/>
      <c r="Y7924"/>
      <c r="Z7924"/>
      <c r="AA7924"/>
      <c r="AB7924"/>
      <c r="AC7924"/>
      <c r="AD7924"/>
      <c r="AE7924"/>
      <c r="AF7924"/>
      <c r="AG7924"/>
      <c r="AH7924"/>
      <c r="AI7924"/>
      <c r="AJ7924"/>
      <c r="AK7924"/>
      <c r="AL7924"/>
      <c r="AM7924"/>
      <c r="AN7924"/>
      <c r="AO7924"/>
      <c r="AP7924"/>
      <c r="AQ7924"/>
      <c r="AR7924"/>
      <c r="AS7924"/>
      <c r="AT7924"/>
      <c r="AU7924"/>
      <c r="AV7924"/>
      <c r="AW7924"/>
      <c r="AX7924"/>
      <c r="AY7924"/>
      <c r="AZ7924"/>
      <c r="BA7924"/>
      <c r="BB7924"/>
      <c r="BC7924"/>
      <c r="BD7924"/>
      <c r="BE7924"/>
      <c r="BF7924"/>
      <c r="BG7924"/>
      <c r="BH7924"/>
      <c r="BI7924"/>
      <c r="BJ7924"/>
      <c r="BK7924"/>
      <c r="BL7924"/>
      <c r="BM7924"/>
      <c r="BN7924"/>
      <c r="BO7924"/>
      <c r="BP7924"/>
      <c r="BQ7924"/>
      <c r="BR7924"/>
      <c r="BS7924"/>
      <c r="BT7924"/>
      <c r="BU7924"/>
      <c r="BV7924"/>
      <c r="BW7924"/>
      <c r="BX7924"/>
      <c r="BY7924"/>
      <c r="BZ7924"/>
      <c r="CA7924"/>
      <c r="CB7924"/>
      <c r="CC7924"/>
      <c r="CD7924"/>
      <c r="CE7924"/>
      <c r="CF7924"/>
      <c r="CG7924"/>
      <c r="CH7924"/>
      <c r="CI7924"/>
      <c r="CJ7924"/>
      <c r="CK7924"/>
      <c r="CL7924"/>
      <c r="CM7924"/>
      <c r="CN7924"/>
      <c r="CO7924"/>
      <c r="CP7924"/>
      <c r="CQ7924"/>
      <c r="CR7924"/>
      <c r="CS7924"/>
      <c r="CT7924"/>
      <c r="CU7924"/>
      <c r="CV7924"/>
    </row>
    <row r="7925" spans="10:100" x14ac:dyDescent="0.25">
      <c r="J7925"/>
      <c r="K7925"/>
      <c r="L7925"/>
      <c r="M7925"/>
      <c r="N7925"/>
      <c r="O7925"/>
      <c r="P7925"/>
      <c r="Q7925"/>
      <c r="R7925"/>
      <c r="S7925"/>
      <c r="T7925"/>
      <c r="U7925"/>
      <c r="V7925"/>
      <c r="W7925"/>
      <c r="X7925"/>
      <c r="Y7925"/>
      <c r="Z7925"/>
      <c r="AA7925"/>
      <c r="AB7925"/>
      <c r="AC7925"/>
      <c r="AD7925"/>
      <c r="AE7925"/>
      <c r="AF7925"/>
      <c r="AG7925"/>
      <c r="AH7925"/>
      <c r="AI7925"/>
      <c r="AJ7925"/>
      <c r="AK7925"/>
      <c r="AL7925"/>
      <c r="AM7925"/>
      <c r="AN7925"/>
      <c r="AO7925"/>
      <c r="AP7925"/>
      <c r="AQ7925"/>
      <c r="AR7925"/>
      <c r="AS7925"/>
      <c r="AT7925"/>
      <c r="AU7925"/>
      <c r="AV7925"/>
      <c r="AW7925"/>
      <c r="AX7925"/>
      <c r="AY7925"/>
      <c r="AZ7925"/>
      <c r="BA7925"/>
      <c r="BB7925"/>
      <c r="BC7925"/>
      <c r="BD7925"/>
      <c r="BE7925"/>
      <c r="BF7925"/>
      <c r="BG7925"/>
      <c r="BH7925"/>
      <c r="BI7925"/>
      <c r="BJ7925"/>
      <c r="BK7925"/>
      <c r="BL7925"/>
      <c r="BM7925"/>
      <c r="BN7925"/>
      <c r="BO7925"/>
      <c r="BP7925"/>
      <c r="BQ7925"/>
      <c r="BR7925"/>
      <c r="BS7925"/>
      <c r="BT7925"/>
      <c r="BU7925"/>
      <c r="BV7925"/>
      <c r="BW7925"/>
      <c r="BX7925"/>
      <c r="BY7925"/>
      <c r="BZ7925"/>
      <c r="CA7925"/>
      <c r="CB7925"/>
      <c r="CC7925"/>
      <c r="CD7925"/>
      <c r="CE7925"/>
      <c r="CF7925"/>
      <c r="CG7925"/>
      <c r="CH7925"/>
      <c r="CI7925"/>
      <c r="CJ7925"/>
      <c r="CK7925"/>
      <c r="CL7925"/>
      <c r="CM7925"/>
      <c r="CN7925"/>
      <c r="CO7925"/>
      <c r="CP7925"/>
      <c r="CQ7925"/>
      <c r="CR7925"/>
      <c r="CS7925"/>
      <c r="CT7925"/>
      <c r="CU7925"/>
      <c r="CV7925"/>
    </row>
    <row r="7926" spans="10:100" x14ac:dyDescent="0.25">
      <c r="J7926"/>
      <c r="K7926"/>
      <c r="L7926"/>
      <c r="M7926"/>
      <c r="N7926"/>
      <c r="O7926"/>
      <c r="P7926"/>
      <c r="Q7926"/>
      <c r="R7926"/>
      <c r="S7926"/>
      <c r="T7926"/>
      <c r="U7926"/>
      <c r="V7926"/>
      <c r="W7926"/>
      <c r="X7926"/>
      <c r="Y7926"/>
      <c r="Z7926"/>
      <c r="AA7926"/>
      <c r="AB7926"/>
      <c r="AC7926"/>
      <c r="AD7926"/>
      <c r="AE7926"/>
      <c r="AF7926"/>
      <c r="AG7926"/>
      <c r="AH7926"/>
      <c r="AI7926"/>
      <c r="AJ7926"/>
      <c r="AK7926"/>
      <c r="AL7926"/>
      <c r="AM7926"/>
      <c r="AN7926"/>
      <c r="AO7926"/>
      <c r="AP7926"/>
      <c r="AQ7926"/>
      <c r="AR7926"/>
      <c r="AS7926"/>
      <c r="AT7926"/>
      <c r="AU7926"/>
      <c r="AV7926"/>
      <c r="AW7926"/>
      <c r="AX7926"/>
      <c r="AY7926"/>
      <c r="AZ7926"/>
      <c r="BA7926"/>
      <c r="BB7926"/>
      <c r="BC7926"/>
      <c r="BD7926"/>
      <c r="BE7926"/>
      <c r="BF7926"/>
      <c r="BG7926"/>
      <c r="BH7926"/>
      <c r="BI7926"/>
      <c r="BJ7926"/>
      <c r="BK7926"/>
      <c r="BL7926"/>
      <c r="BM7926"/>
      <c r="BN7926"/>
      <c r="BO7926"/>
      <c r="BP7926"/>
      <c r="BQ7926"/>
      <c r="BR7926"/>
      <c r="BS7926"/>
      <c r="BT7926"/>
      <c r="BU7926"/>
      <c r="BV7926"/>
      <c r="BW7926"/>
      <c r="BX7926"/>
      <c r="BY7926"/>
      <c r="BZ7926"/>
      <c r="CA7926"/>
      <c r="CB7926"/>
      <c r="CC7926"/>
      <c r="CD7926"/>
      <c r="CE7926"/>
      <c r="CF7926"/>
      <c r="CG7926"/>
      <c r="CH7926"/>
      <c r="CI7926"/>
      <c r="CJ7926"/>
      <c r="CK7926"/>
      <c r="CL7926"/>
      <c r="CM7926"/>
      <c r="CN7926"/>
      <c r="CO7926"/>
      <c r="CP7926"/>
      <c r="CQ7926"/>
      <c r="CR7926"/>
      <c r="CS7926"/>
      <c r="CT7926"/>
      <c r="CU7926"/>
      <c r="CV7926"/>
    </row>
    <row r="7927" spans="10:100" x14ac:dyDescent="0.25">
      <c r="J7927"/>
      <c r="K7927"/>
      <c r="L7927"/>
      <c r="M7927"/>
      <c r="N7927"/>
      <c r="O7927"/>
      <c r="P7927"/>
      <c r="Q7927"/>
      <c r="R7927"/>
      <c r="S7927"/>
      <c r="T7927"/>
      <c r="U7927"/>
      <c r="V7927"/>
      <c r="W7927"/>
      <c r="X7927"/>
      <c r="Y7927"/>
      <c r="Z7927"/>
      <c r="AA7927"/>
      <c r="AB7927"/>
      <c r="AC7927"/>
      <c r="AD7927"/>
      <c r="AE7927"/>
      <c r="AF7927"/>
      <c r="AG7927"/>
      <c r="AH7927"/>
      <c r="AI7927"/>
      <c r="AJ7927"/>
      <c r="AK7927"/>
      <c r="AL7927"/>
      <c r="AM7927"/>
      <c r="AN7927"/>
      <c r="AO7927"/>
      <c r="AP7927"/>
      <c r="AQ7927"/>
      <c r="AR7927"/>
      <c r="AS7927"/>
      <c r="AT7927"/>
      <c r="AU7927"/>
      <c r="AV7927"/>
      <c r="AW7927"/>
      <c r="AX7927"/>
      <c r="AY7927"/>
      <c r="AZ7927"/>
      <c r="BA7927"/>
      <c r="BB7927"/>
      <c r="BC7927"/>
      <c r="BD7927"/>
      <c r="BE7927"/>
      <c r="BF7927"/>
      <c r="BG7927"/>
      <c r="BH7927"/>
      <c r="BI7927"/>
      <c r="BJ7927"/>
      <c r="BK7927"/>
      <c r="BL7927"/>
      <c r="BM7927"/>
      <c r="BN7927"/>
      <c r="BO7927"/>
      <c r="BP7927"/>
      <c r="BQ7927"/>
      <c r="BR7927"/>
      <c r="BS7927"/>
      <c r="BT7927"/>
      <c r="BU7927"/>
      <c r="BV7927"/>
      <c r="BW7927"/>
      <c r="BX7927"/>
      <c r="BY7927"/>
      <c r="BZ7927"/>
      <c r="CA7927"/>
      <c r="CB7927"/>
      <c r="CC7927"/>
      <c r="CD7927"/>
      <c r="CE7927"/>
      <c r="CF7927"/>
      <c r="CG7927"/>
      <c r="CH7927"/>
      <c r="CI7927"/>
      <c r="CJ7927"/>
      <c r="CK7927"/>
      <c r="CL7927"/>
      <c r="CM7927"/>
      <c r="CN7927"/>
      <c r="CO7927"/>
      <c r="CP7927"/>
      <c r="CQ7927"/>
      <c r="CR7927"/>
      <c r="CS7927"/>
      <c r="CT7927"/>
      <c r="CU7927"/>
      <c r="CV7927"/>
    </row>
    <row r="7928" spans="10:100" x14ac:dyDescent="0.25">
      <c r="J7928"/>
      <c r="K7928"/>
      <c r="L7928"/>
      <c r="M7928"/>
      <c r="N7928"/>
      <c r="O7928"/>
      <c r="P7928"/>
      <c r="Q7928"/>
      <c r="R7928"/>
      <c r="S7928"/>
      <c r="T7928"/>
      <c r="U7928"/>
      <c r="V7928"/>
      <c r="W7928"/>
      <c r="X7928"/>
      <c r="Y7928"/>
      <c r="Z7928"/>
      <c r="AA7928"/>
      <c r="AB7928"/>
      <c r="AC7928"/>
      <c r="AD7928"/>
      <c r="AE7928"/>
      <c r="AF7928"/>
      <c r="AG7928"/>
      <c r="AH7928"/>
      <c r="AI7928"/>
      <c r="AJ7928"/>
      <c r="AK7928"/>
      <c r="AL7928"/>
      <c r="AM7928"/>
      <c r="AN7928"/>
      <c r="AO7928"/>
      <c r="AP7928"/>
      <c r="AQ7928"/>
      <c r="AR7928"/>
      <c r="AS7928"/>
      <c r="AT7928"/>
      <c r="AU7928"/>
      <c r="AV7928"/>
      <c r="AW7928"/>
      <c r="AX7928"/>
      <c r="AY7928"/>
      <c r="AZ7928"/>
      <c r="BA7928"/>
      <c r="BB7928"/>
      <c r="BC7928"/>
      <c r="BD7928"/>
      <c r="BE7928"/>
      <c r="BF7928"/>
      <c r="BG7928"/>
      <c r="BH7928"/>
      <c r="BI7928"/>
      <c r="BJ7928"/>
      <c r="BK7928"/>
      <c r="BL7928"/>
      <c r="BM7928"/>
      <c r="BN7928"/>
      <c r="BO7928"/>
      <c r="BP7928"/>
      <c r="BQ7928"/>
      <c r="BR7928"/>
      <c r="BS7928"/>
      <c r="BT7928"/>
      <c r="BU7928"/>
      <c r="BV7928"/>
      <c r="BW7928"/>
      <c r="BX7928"/>
      <c r="BY7928"/>
      <c r="BZ7928"/>
      <c r="CA7928"/>
      <c r="CB7928"/>
      <c r="CC7928"/>
      <c r="CD7928"/>
      <c r="CE7928"/>
      <c r="CF7928"/>
      <c r="CG7928"/>
      <c r="CH7928"/>
      <c r="CI7928"/>
      <c r="CJ7928"/>
      <c r="CK7928"/>
      <c r="CL7928"/>
      <c r="CM7928"/>
      <c r="CN7928"/>
      <c r="CO7928"/>
      <c r="CP7928"/>
      <c r="CQ7928"/>
      <c r="CR7928"/>
      <c r="CS7928"/>
      <c r="CT7928"/>
      <c r="CU7928"/>
      <c r="CV7928"/>
    </row>
    <row r="7929" spans="10:100" x14ac:dyDescent="0.25">
      <c r="J7929"/>
      <c r="K7929"/>
      <c r="L7929"/>
      <c r="M7929"/>
      <c r="N7929"/>
      <c r="O7929"/>
      <c r="P7929"/>
      <c r="Q7929"/>
      <c r="R7929"/>
      <c r="S7929"/>
      <c r="T7929"/>
      <c r="U7929"/>
      <c r="V7929"/>
      <c r="W7929"/>
      <c r="X7929"/>
      <c r="Y7929"/>
      <c r="Z7929"/>
      <c r="AA7929"/>
      <c r="AB7929"/>
      <c r="AC7929"/>
      <c r="AD7929"/>
      <c r="AE7929"/>
      <c r="AF7929"/>
      <c r="AG7929"/>
      <c r="AH7929"/>
      <c r="AI7929"/>
      <c r="AJ7929"/>
      <c r="AK7929"/>
      <c r="AL7929"/>
      <c r="AM7929"/>
      <c r="AN7929"/>
      <c r="AO7929"/>
      <c r="AP7929"/>
      <c r="AQ7929"/>
      <c r="AR7929"/>
      <c r="AS7929"/>
      <c r="AT7929"/>
      <c r="AU7929"/>
      <c r="AV7929"/>
      <c r="AW7929"/>
      <c r="AX7929"/>
      <c r="AY7929"/>
      <c r="AZ7929"/>
      <c r="BA7929"/>
      <c r="BB7929"/>
      <c r="BC7929"/>
      <c r="BD7929"/>
      <c r="BE7929"/>
      <c r="BF7929"/>
      <c r="BG7929"/>
      <c r="BH7929"/>
      <c r="BI7929"/>
      <c r="BJ7929"/>
      <c r="BK7929"/>
      <c r="BL7929"/>
      <c r="BM7929"/>
      <c r="BN7929"/>
      <c r="BO7929"/>
      <c r="BP7929"/>
      <c r="BQ7929"/>
      <c r="BR7929"/>
      <c r="BS7929"/>
      <c r="BT7929"/>
      <c r="BU7929"/>
      <c r="BV7929"/>
      <c r="BW7929"/>
      <c r="BX7929"/>
      <c r="BY7929"/>
      <c r="BZ7929"/>
      <c r="CA7929"/>
      <c r="CB7929"/>
      <c r="CC7929"/>
      <c r="CD7929"/>
      <c r="CE7929"/>
      <c r="CF7929"/>
      <c r="CG7929"/>
      <c r="CH7929"/>
      <c r="CI7929"/>
      <c r="CJ7929"/>
      <c r="CK7929"/>
      <c r="CL7929"/>
      <c r="CM7929"/>
      <c r="CN7929"/>
      <c r="CO7929"/>
      <c r="CP7929"/>
      <c r="CQ7929"/>
      <c r="CR7929"/>
      <c r="CS7929"/>
      <c r="CT7929"/>
      <c r="CU7929"/>
      <c r="CV7929"/>
    </row>
    <row r="7930" spans="10:100" x14ac:dyDescent="0.25">
      <c r="J7930"/>
      <c r="K7930"/>
      <c r="L7930"/>
      <c r="M7930"/>
      <c r="N7930"/>
      <c r="O7930"/>
      <c r="P7930"/>
      <c r="Q7930"/>
      <c r="R7930"/>
      <c r="S7930"/>
      <c r="T7930"/>
      <c r="U7930"/>
      <c r="V7930"/>
      <c r="W7930"/>
      <c r="X7930"/>
      <c r="Y7930"/>
      <c r="Z7930"/>
      <c r="AA7930"/>
      <c r="AB7930"/>
      <c r="AC7930"/>
      <c r="AD7930"/>
      <c r="AE7930"/>
      <c r="AF7930"/>
      <c r="AG7930"/>
      <c r="AH7930"/>
      <c r="AI7930"/>
      <c r="AJ7930"/>
      <c r="AK7930"/>
      <c r="AL7930"/>
      <c r="AM7930"/>
      <c r="AN7930"/>
      <c r="AO7930"/>
      <c r="AP7930"/>
      <c r="AQ7930"/>
      <c r="AR7930"/>
      <c r="AS7930"/>
      <c r="AT7930"/>
      <c r="AU7930"/>
      <c r="AV7930"/>
      <c r="AW7930"/>
      <c r="AX7930"/>
      <c r="AY7930"/>
      <c r="AZ7930"/>
      <c r="BA7930"/>
      <c r="BB7930"/>
      <c r="BC7930"/>
      <c r="BD7930"/>
      <c r="BE7930"/>
      <c r="BF7930"/>
      <c r="BG7930"/>
      <c r="BH7930"/>
      <c r="BI7930"/>
      <c r="BJ7930"/>
      <c r="BK7930"/>
      <c r="BL7930"/>
      <c r="BM7930"/>
      <c r="BN7930"/>
      <c r="BO7930"/>
      <c r="BP7930"/>
      <c r="BQ7930"/>
      <c r="BR7930"/>
      <c r="BS7930"/>
      <c r="BT7930"/>
      <c r="BU7930"/>
      <c r="BV7930"/>
      <c r="BW7930"/>
      <c r="BX7930"/>
      <c r="BY7930"/>
      <c r="BZ7930"/>
      <c r="CA7930"/>
      <c r="CB7930"/>
      <c r="CC7930"/>
      <c r="CD7930"/>
      <c r="CE7930"/>
      <c r="CF7930"/>
      <c r="CG7930"/>
      <c r="CH7930"/>
      <c r="CI7930"/>
      <c r="CJ7930"/>
      <c r="CK7930"/>
      <c r="CL7930"/>
      <c r="CM7930"/>
      <c r="CN7930"/>
      <c r="CO7930"/>
      <c r="CP7930"/>
      <c r="CQ7930"/>
      <c r="CR7930"/>
      <c r="CS7930"/>
      <c r="CT7930"/>
      <c r="CU7930"/>
      <c r="CV7930"/>
    </row>
    <row r="7931" spans="10:100" x14ac:dyDescent="0.25">
      <c r="J7931"/>
      <c r="K7931"/>
      <c r="L7931"/>
      <c r="M7931"/>
      <c r="N7931"/>
      <c r="O7931"/>
      <c r="P7931"/>
      <c r="Q7931"/>
      <c r="R7931"/>
      <c r="S7931"/>
      <c r="T7931"/>
      <c r="U7931"/>
      <c r="V7931"/>
      <c r="W7931"/>
      <c r="X7931"/>
      <c r="Y7931"/>
      <c r="Z7931"/>
      <c r="AA7931"/>
      <c r="AB7931"/>
      <c r="AC7931"/>
      <c r="AD7931"/>
      <c r="AE7931"/>
      <c r="AF7931"/>
      <c r="AG7931"/>
      <c r="AH7931"/>
      <c r="AI7931"/>
      <c r="AJ7931"/>
      <c r="AK7931"/>
      <c r="AL7931"/>
      <c r="AM7931"/>
      <c r="AN7931"/>
      <c r="AO7931"/>
      <c r="AP7931"/>
      <c r="AQ7931"/>
      <c r="AR7931"/>
      <c r="AS7931"/>
      <c r="AT7931"/>
      <c r="AU7931"/>
      <c r="AV7931"/>
      <c r="AW7931"/>
      <c r="AX7931"/>
      <c r="AY7931"/>
      <c r="AZ7931"/>
      <c r="BA7931"/>
      <c r="BB7931"/>
      <c r="BC7931"/>
      <c r="BD7931"/>
      <c r="BE7931"/>
      <c r="BF7931"/>
      <c r="BG7931"/>
      <c r="BH7931"/>
      <c r="BI7931"/>
      <c r="BJ7931"/>
      <c r="BK7931"/>
      <c r="BL7931"/>
      <c r="BM7931"/>
      <c r="BN7931"/>
      <c r="BO7931"/>
      <c r="BP7931"/>
      <c r="BQ7931"/>
      <c r="BR7931"/>
      <c r="BS7931"/>
      <c r="BT7931"/>
      <c r="BU7931"/>
      <c r="BV7931"/>
      <c r="BW7931"/>
      <c r="BX7931"/>
      <c r="BY7931"/>
      <c r="BZ7931"/>
      <c r="CA7931"/>
      <c r="CB7931"/>
      <c r="CC7931"/>
      <c r="CD7931"/>
      <c r="CE7931"/>
      <c r="CF7931"/>
      <c r="CG7931"/>
      <c r="CH7931"/>
      <c r="CI7931"/>
      <c r="CJ7931"/>
      <c r="CK7931"/>
      <c r="CL7931"/>
      <c r="CM7931"/>
      <c r="CN7931"/>
      <c r="CO7931"/>
      <c r="CP7931"/>
      <c r="CQ7931"/>
      <c r="CR7931"/>
      <c r="CS7931"/>
      <c r="CT7931"/>
      <c r="CU7931"/>
      <c r="CV7931"/>
    </row>
    <row r="7932" spans="10:100" x14ac:dyDescent="0.25">
      <c r="J7932"/>
      <c r="K7932"/>
      <c r="L7932"/>
      <c r="M7932"/>
      <c r="N7932"/>
      <c r="O7932"/>
      <c r="P7932"/>
      <c r="Q7932"/>
      <c r="R7932"/>
      <c r="S7932"/>
      <c r="T7932"/>
      <c r="U7932"/>
      <c r="V7932"/>
      <c r="W7932"/>
      <c r="X7932"/>
      <c r="Y7932"/>
      <c r="Z7932"/>
      <c r="AA7932"/>
      <c r="AB7932"/>
      <c r="AC7932"/>
      <c r="AD7932"/>
      <c r="AE7932"/>
      <c r="AF7932"/>
      <c r="AG7932"/>
      <c r="AH7932"/>
      <c r="AI7932"/>
      <c r="AJ7932"/>
      <c r="AK7932"/>
      <c r="AL7932"/>
      <c r="AM7932"/>
      <c r="AN7932"/>
      <c r="AO7932"/>
      <c r="AP7932"/>
      <c r="AQ7932"/>
      <c r="AR7932"/>
      <c r="AS7932"/>
      <c r="AT7932"/>
      <c r="AU7932"/>
      <c r="AV7932"/>
      <c r="AW7932"/>
      <c r="AX7932"/>
      <c r="AY7932"/>
      <c r="AZ7932"/>
      <c r="BA7932"/>
      <c r="BB7932"/>
      <c r="BC7932"/>
      <c r="BD7932"/>
      <c r="BE7932"/>
      <c r="BF7932"/>
      <c r="BG7932"/>
      <c r="BH7932"/>
      <c r="BI7932"/>
      <c r="BJ7932"/>
      <c r="BK7932"/>
      <c r="BL7932"/>
      <c r="BM7932"/>
      <c r="BN7932"/>
      <c r="BO7932"/>
      <c r="BP7932"/>
      <c r="BQ7932"/>
      <c r="BR7932"/>
      <c r="BS7932"/>
      <c r="BT7932"/>
      <c r="BU7932"/>
      <c r="BV7932"/>
      <c r="BW7932"/>
      <c r="BX7932"/>
      <c r="BY7932"/>
      <c r="BZ7932"/>
      <c r="CA7932"/>
      <c r="CB7932"/>
      <c r="CC7932"/>
      <c r="CD7932"/>
      <c r="CE7932"/>
      <c r="CF7932"/>
      <c r="CG7932"/>
      <c r="CH7932"/>
      <c r="CI7932"/>
      <c r="CJ7932"/>
      <c r="CK7932"/>
      <c r="CL7932"/>
      <c r="CM7932"/>
      <c r="CN7932"/>
      <c r="CO7932"/>
      <c r="CP7932"/>
      <c r="CQ7932"/>
      <c r="CR7932"/>
      <c r="CS7932"/>
      <c r="CT7932"/>
      <c r="CU7932"/>
      <c r="CV7932"/>
    </row>
    <row r="7933" spans="10:100" x14ac:dyDescent="0.25">
      <c r="J7933"/>
      <c r="K7933"/>
      <c r="L7933"/>
      <c r="M7933"/>
      <c r="N7933"/>
      <c r="O7933"/>
      <c r="P7933"/>
      <c r="Q7933"/>
      <c r="R7933"/>
      <c r="S7933"/>
      <c r="T7933"/>
      <c r="U7933"/>
      <c r="V7933"/>
      <c r="W7933"/>
      <c r="X7933"/>
      <c r="Y7933"/>
      <c r="Z7933"/>
      <c r="AA7933"/>
      <c r="AB7933"/>
      <c r="AC7933"/>
      <c r="AD7933"/>
      <c r="AE7933"/>
      <c r="AF7933"/>
      <c r="AG7933"/>
      <c r="AH7933"/>
      <c r="AI7933"/>
      <c r="AJ7933"/>
      <c r="AK7933"/>
      <c r="AL7933"/>
      <c r="AM7933"/>
      <c r="AN7933"/>
      <c r="AO7933"/>
      <c r="AP7933"/>
      <c r="AQ7933"/>
      <c r="AR7933"/>
      <c r="AS7933"/>
      <c r="AT7933"/>
      <c r="AU7933"/>
      <c r="AV7933"/>
      <c r="AW7933"/>
      <c r="AX7933"/>
      <c r="AY7933"/>
      <c r="AZ7933"/>
      <c r="BA7933"/>
      <c r="BB7933"/>
      <c r="BC7933"/>
      <c r="BD7933"/>
      <c r="BE7933"/>
      <c r="BF7933"/>
      <c r="BG7933"/>
      <c r="BH7933"/>
      <c r="BI7933"/>
      <c r="BJ7933"/>
      <c r="BK7933"/>
      <c r="BL7933"/>
      <c r="BM7933"/>
      <c r="BN7933"/>
      <c r="BO7933"/>
      <c r="BP7933"/>
      <c r="BQ7933"/>
      <c r="BR7933"/>
      <c r="BS7933"/>
      <c r="BT7933"/>
      <c r="BU7933"/>
      <c r="BV7933"/>
      <c r="BW7933"/>
      <c r="BX7933"/>
      <c r="BY7933"/>
      <c r="BZ7933"/>
      <c r="CA7933"/>
      <c r="CB7933"/>
      <c r="CC7933"/>
      <c r="CD7933"/>
      <c r="CE7933"/>
      <c r="CF7933"/>
      <c r="CG7933"/>
      <c r="CH7933"/>
      <c r="CI7933"/>
      <c r="CJ7933"/>
      <c r="CK7933"/>
      <c r="CL7933"/>
      <c r="CM7933"/>
      <c r="CN7933"/>
      <c r="CO7933"/>
      <c r="CP7933"/>
      <c r="CQ7933"/>
      <c r="CR7933"/>
      <c r="CS7933"/>
      <c r="CT7933"/>
      <c r="CU7933"/>
      <c r="CV7933"/>
    </row>
    <row r="7934" spans="10:100" x14ac:dyDescent="0.25">
      <c r="J7934"/>
      <c r="K7934"/>
      <c r="L7934"/>
      <c r="M7934"/>
      <c r="N7934"/>
      <c r="O7934"/>
      <c r="P7934"/>
      <c r="Q7934"/>
      <c r="R7934"/>
      <c r="S7934"/>
      <c r="T7934"/>
      <c r="U7934"/>
      <c r="V7934"/>
      <c r="W7934"/>
      <c r="X7934"/>
      <c r="Y7934"/>
      <c r="Z7934"/>
      <c r="AA7934"/>
      <c r="AB7934"/>
      <c r="AC7934"/>
      <c r="AD7934"/>
      <c r="AE7934"/>
      <c r="AF7934"/>
      <c r="AG7934"/>
      <c r="AH7934"/>
      <c r="AI7934"/>
      <c r="AJ7934"/>
      <c r="AK7934"/>
      <c r="AL7934"/>
      <c r="AM7934"/>
      <c r="AN7934"/>
      <c r="AO7934"/>
      <c r="AP7934"/>
      <c r="AQ7934"/>
      <c r="AR7934"/>
      <c r="AS7934"/>
      <c r="AT7934"/>
      <c r="AU7934"/>
      <c r="AV7934"/>
      <c r="AW7934"/>
      <c r="AX7934"/>
      <c r="AY7934"/>
      <c r="AZ7934"/>
      <c r="BA7934"/>
      <c r="BB7934"/>
      <c r="BC7934"/>
      <c r="BD7934"/>
      <c r="BE7934"/>
      <c r="BF7934"/>
      <c r="BG7934"/>
      <c r="BH7934"/>
      <c r="BI7934"/>
      <c r="BJ7934"/>
      <c r="BK7934"/>
      <c r="BL7934"/>
      <c r="BM7934"/>
      <c r="BN7934"/>
      <c r="BO7934"/>
      <c r="BP7934"/>
      <c r="BQ7934"/>
      <c r="BR7934"/>
      <c r="BS7934"/>
      <c r="BT7934"/>
      <c r="BU7934"/>
      <c r="BV7934"/>
      <c r="BW7934"/>
      <c r="BX7934"/>
      <c r="BY7934"/>
      <c r="BZ7934"/>
      <c r="CA7934"/>
      <c r="CB7934"/>
      <c r="CC7934"/>
      <c r="CD7934"/>
      <c r="CE7934"/>
      <c r="CF7934"/>
      <c r="CG7934"/>
      <c r="CH7934"/>
      <c r="CI7934"/>
      <c r="CJ7934"/>
      <c r="CK7934"/>
      <c r="CL7934"/>
      <c r="CM7934"/>
      <c r="CN7934"/>
      <c r="CO7934"/>
      <c r="CP7934"/>
      <c r="CQ7934"/>
      <c r="CR7934"/>
      <c r="CS7934"/>
      <c r="CT7934"/>
      <c r="CU7934"/>
      <c r="CV7934"/>
    </row>
    <row r="7935" spans="10:100" x14ac:dyDescent="0.25">
      <c r="J7935"/>
      <c r="K7935"/>
      <c r="L7935"/>
      <c r="M7935"/>
      <c r="N7935"/>
      <c r="O7935"/>
      <c r="P7935"/>
      <c r="Q7935"/>
      <c r="R7935"/>
      <c r="S7935"/>
      <c r="T7935"/>
      <c r="U7935"/>
      <c r="V7935"/>
      <c r="W7935"/>
      <c r="X7935"/>
      <c r="Y7935"/>
      <c r="Z7935"/>
      <c r="AA7935"/>
      <c r="AB7935"/>
      <c r="AC7935"/>
      <c r="AD7935"/>
      <c r="AE7935"/>
      <c r="AF7935"/>
      <c r="AG7935"/>
      <c r="AH7935"/>
      <c r="AI7935"/>
      <c r="AJ7935"/>
      <c r="AK7935"/>
      <c r="AL7935"/>
      <c r="AM7935"/>
      <c r="AN7935"/>
      <c r="AO7935"/>
      <c r="AP7935"/>
      <c r="AQ7935"/>
      <c r="AR7935"/>
      <c r="AS7935"/>
      <c r="AT7935"/>
      <c r="AU7935"/>
      <c r="AV7935"/>
      <c r="AW7935"/>
      <c r="AX7935"/>
      <c r="AY7935"/>
      <c r="AZ7935"/>
      <c r="BA7935"/>
      <c r="BB7935"/>
      <c r="BC7935"/>
      <c r="BD7935"/>
      <c r="BE7935"/>
      <c r="BF7935"/>
      <c r="BG7935"/>
      <c r="BH7935"/>
      <c r="BI7935"/>
      <c r="BJ7935"/>
      <c r="BK7935"/>
      <c r="BL7935"/>
      <c r="BM7935"/>
      <c r="BN7935"/>
      <c r="BO7935"/>
      <c r="BP7935"/>
      <c r="BQ7935"/>
      <c r="BR7935"/>
      <c r="BS7935"/>
      <c r="BT7935"/>
      <c r="BU7935"/>
      <c r="BV7935"/>
      <c r="BW7935"/>
      <c r="BX7935"/>
      <c r="BY7935"/>
      <c r="BZ7935"/>
      <c r="CA7935"/>
      <c r="CB7935"/>
      <c r="CC7935"/>
      <c r="CD7935"/>
      <c r="CE7935"/>
      <c r="CF7935"/>
      <c r="CG7935"/>
      <c r="CH7935"/>
      <c r="CI7935"/>
      <c r="CJ7935"/>
      <c r="CK7935"/>
      <c r="CL7935"/>
      <c r="CM7935"/>
      <c r="CN7935"/>
      <c r="CO7935"/>
      <c r="CP7935"/>
      <c r="CQ7935"/>
      <c r="CR7935"/>
      <c r="CS7935"/>
      <c r="CT7935"/>
      <c r="CU7935"/>
      <c r="CV7935"/>
    </row>
    <row r="7936" spans="10:100" x14ac:dyDescent="0.25">
      <c r="J7936"/>
      <c r="K7936"/>
      <c r="L7936"/>
      <c r="M7936"/>
      <c r="N7936"/>
      <c r="O7936"/>
      <c r="P7936"/>
      <c r="Q7936"/>
      <c r="R7936"/>
      <c r="S7936"/>
      <c r="T7936"/>
      <c r="U7936"/>
      <c r="V7936"/>
      <c r="W7936"/>
      <c r="X7936"/>
      <c r="Y7936"/>
      <c r="Z7936"/>
      <c r="AA7936"/>
      <c r="AB7936"/>
      <c r="AC7936"/>
      <c r="AD7936"/>
      <c r="AE7936"/>
      <c r="AF7936"/>
      <c r="AG7936"/>
      <c r="AH7936"/>
      <c r="AI7936"/>
      <c r="AJ7936"/>
      <c r="AK7936"/>
      <c r="AL7936"/>
      <c r="AM7936"/>
      <c r="AN7936"/>
      <c r="AO7936"/>
      <c r="AP7936"/>
      <c r="AQ7936"/>
      <c r="AR7936"/>
      <c r="AS7936"/>
      <c r="AT7936"/>
      <c r="AU7936"/>
      <c r="AV7936"/>
      <c r="AW7936"/>
      <c r="AX7936"/>
      <c r="AY7936"/>
      <c r="AZ7936"/>
      <c r="BA7936"/>
      <c r="BB7936"/>
      <c r="BC7936"/>
      <c r="BD7936"/>
      <c r="BE7936"/>
      <c r="BF7936"/>
      <c r="BG7936"/>
      <c r="BH7936"/>
      <c r="BI7936"/>
      <c r="BJ7936"/>
      <c r="BK7936"/>
      <c r="BL7936"/>
      <c r="BM7936"/>
      <c r="BN7936"/>
      <c r="BO7936"/>
      <c r="BP7936"/>
      <c r="BQ7936"/>
      <c r="BR7936"/>
      <c r="BS7936"/>
      <c r="BT7936"/>
      <c r="BU7936"/>
      <c r="BV7936"/>
      <c r="BW7936"/>
      <c r="BX7936"/>
      <c r="BY7936"/>
      <c r="BZ7936"/>
      <c r="CA7936"/>
      <c r="CB7936"/>
      <c r="CC7936"/>
      <c r="CD7936"/>
      <c r="CE7936"/>
      <c r="CF7936"/>
      <c r="CG7936"/>
      <c r="CH7936"/>
      <c r="CI7936"/>
      <c r="CJ7936"/>
      <c r="CK7936"/>
      <c r="CL7936"/>
      <c r="CM7936"/>
      <c r="CN7936"/>
      <c r="CO7936"/>
      <c r="CP7936"/>
      <c r="CQ7936"/>
      <c r="CR7936"/>
      <c r="CS7936"/>
      <c r="CT7936"/>
      <c r="CU7936"/>
      <c r="CV7936"/>
    </row>
    <row r="7937" spans="10:100" x14ac:dyDescent="0.25">
      <c r="J7937"/>
      <c r="K7937"/>
      <c r="L7937"/>
      <c r="M7937"/>
      <c r="N7937"/>
      <c r="O7937"/>
      <c r="P7937"/>
      <c r="Q7937"/>
      <c r="R7937"/>
      <c r="S7937"/>
      <c r="T7937"/>
      <c r="U7937"/>
      <c r="V7937"/>
      <c r="W7937"/>
      <c r="X7937"/>
      <c r="Y7937"/>
      <c r="Z7937"/>
      <c r="AA7937"/>
      <c r="AB7937"/>
      <c r="AC7937"/>
      <c r="AD7937"/>
      <c r="AE7937"/>
      <c r="AF7937"/>
      <c r="AG7937"/>
      <c r="AH7937"/>
      <c r="AI7937"/>
      <c r="AJ7937"/>
      <c r="AK7937"/>
      <c r="AL7937"/>
      <c r="AM7937"/>
      <c r="AN7937"/>
      <c r="AO7937"/>
      <c r="AP7937"/>
      <c r="AQ7937"/>
      <c r="AR7937"/>
      <c r="AS7937"/>
      <c r="AT7937"/>
      <c r="AU7937"/>
      <c r="AV7937"/>
      <c r="AW7937"/>
      <c r="AX7937"/>
      <c r="AY7937"/>
      <c r="AZ7937"/>
      <c r="BA7937"/>
      <c r="BB7937"/>
      <c r="BC7937"/>
      <c r="BD7937"/>
      <c r="BE7937"/>
      <c r="BF7937"/>
      <c r="BG7937"/>
      <c r="BH7937"/>
      <c r="BI7937"/>
      <c r="BJ7937"/>
      <c r="BK7937"/>
      <c r="BL7937"/>
      <c r="BM7937"/>
      <c r="BN7937"/>
      <c r="BO7937"/>
      <c r="BP7937"/>
      <c r="BQ7937"/>
      <c r="BR7937"/>
      <c r="BS7937"/>
      <c r="BT7937"/>
      <c r="BU7937"/>
      <c r="BV7937"/>
      <c r="BW7937"/>
      <c r="BX7937"/>
      <c r="BY7937"/>
      <c r="BZ7937"/>
      <c r="CA7937"/>
      <c r="CB7937"/>
      <c r="CC7937"/>
      <c r="CD7937"/>
      <c r="CE7937"/>
      <c r="CF7937"/>
      <c r="CG7937"/>
      <c r="CH7937"/>
      <c r="CI7937"/>
      <c r="CJ7937"/>
      <c r="CK7937"/>
      <c r="CL7937"/>
      <c r="CM7937"/>
      <c r="CN7937"/>
      <c r="CO7937"/>
      <c r="CP7937"/>
      <c r="CQ7937"/>
      <c r="CR7937"/>
      <c r="CS7937"/>
      <c r="CT7937"/>
      <c r="CU7937"/>
      <c r="CV7937"/>
    </row>
    <row r="7938" spans="10:100" x14ac:dyDescent="0.25">
      <c r="J7938"/>
      <c r="K7938"/>
      <c r="L7938"/>
      <c r="M7938"/>
      <c r="N7938"/>
      <c r="O7938"/>
      <c r="P7938"/>
      <c r="Q7938"/>
      <c r="R7938"/>
      <c r="S7938"/>
      <c r="T7938"/>
      <c r="U7938"/>
      <c r="V7938"/>
      <c r="W7938"/>
      <c r="X7938"/>
      <c r="Y7938"/>
      <c r="Z7938"/>
      <c r="AA7938"/>
      <c r="AB7938"/>
      <c r="AC7938"/>
      <c r="AD7938"/>
      <c r="AE7938"/>
      <c r="AF7938"/>
      <c r="AG7938"/>
      <c r="AH7938"/>
      <c r="AI7938"/>
      <c r="AJ7938"/>
      <c r="AK7938"/>
      <c r="AL7938"/>
      <c r="AM7938"/>
      <c r="AN7938"/>
      <c r="AO7938"/>
      <c r="AP7938"/>
      <c r="AQ7938"/>
      <c r="AR7938"/>
      <c r="AS7938"/>
      <c r="AT7938"/>
      <c r="AU7938"/>
      <c r="AV7938"/>
      <c r="AW7938"/>
      <c r="AX7938"/>
      <c r="AY7938"/>
      <c r="AZ7938"/>
      <c r="BA7938"/>
      <c r="BB7938"/>
      <c r="BC7938"/>
      <c r="BD7938"/>
      <c r="BE7938"/>
      <c r="BF7938"/>
      <c r="BG7938"/>
      <c r="BH7938"/>
      <c r="BI7938"/>
      <c r="BJ7938"/>
      <c r="BK7938"/>
      <c r="BL7938"/>
      <c r="BM7938"/>
      <c r="BN7938"/>
      <c r="BO7938"/>
      <c r="BP7938"/>
      <c r="BQ7938"/>
      <c r="BR7938"/>
      <c r="BS7938"/>
      <c r="BT7938"/>
      <c r="BU7938"/>
      <c r="BV7938"/>
      <c r="BW7938"/>
      <c r="BX7938"/>
      <c r="BY7938"/>
      <c r="BZ7938"/>
      <c r="CA7938"/>
      <c r="CB7938"/>
      <c r="CC7938"/>
      <c r="CD7938"/>
      <c r="CE7938"/>
      <c r="CF7938"/>
      <c r="CG7938"/>
      <c r="CH7938"/>
      <c r="CI7938"/>
      <c r="CJ7938"/>
      <c r="CK7938"/>
      <c r="CL7938"/>
      <c r="CM7938"/>
      <c r="CN7938"/>
      <c r="CO7938"/>
      <c r="CP7938"/>
      <c r="CQ7938"/>
      <c r="CR7938"/>
      <c r="CS7938"/>
      <c r="CT7938"/>
      <c r="CU7938"/>
      <c r="CV7938"/>
    </row>
    <row r="7939" spans="10:100" x14ac:dyDescent="0.25">
      <c r="J7939"/>
      <c r="K7939"/>
      <c r="L7939"/>
      <c r="M7939"/>
      <c r="N7939"/>
      <c r="O7939"/>
      <c r="P7939"/>
      <c r="Q7939"/>
      <c r="R7939"/>
      <c r="S7939"/>
      <c r="T7939"/>
      <c r="U7939"/>
      <c r="V7939"/>
      <c r="W7939"/>
      <c r="X7939"/>
      <c r="Y7939"/>
      <c r="Z7939"/>
      <c r="AA7939"/>
      <c r="AB7939"/>
      <c r="AC7939"/>
      <c r="AD7939"/>
      <c r="AE7939"/>
      <c r="AF7939"/>
      <c r="AG7939"/>
      <c r="AH7939"/>
      <c r="AI7939"/>
      <c r="AJ7939"/>
      <c r="AK7939"/>
      <c r="AL7939"/>
      <c r="AM7939"/>
      <c r="AN7939"/>
      <c r="AO7939"/>
      <c r="AP7939"/>
      <c r="AQ7939"/>
      <c r="AR7939"/>
      <c r="AS7939"/>
      <c r="AT7939"/>
      <c r="AU7939"/>
      <c r="AV7939"/>
      <c r="AW7939"/>
      <c r="AX7939"/>
      <c r="AY7939"/>
      <c r="AZ7939"/>
      <c r="BA7939"/>
      <c r="BB7939"/>
      <c r="BC7939"/>
      <c r="BD7939"/>
      <c r="BE7939"/>
      <c r="BF7939"/>
      <c r="BG7939"/>
      <c r="BH7939"/>
      <c r="BI7939"/>
      <c r="BJ7939"/>
      <c r="BK7939"/>
      <c r="BL7939"/>
      <c r="BM7939"/>
      <c r="BN7939"/>
      <c r="BO7939"/>
      <c r="BP7939"/>
      <c r="BQ7939"/>
      <c r="BR7939"/>
      <c r="BS7939"/>
      <c r="BT7939"/>
      <c r="BU7939"/>
      <c r="BV7939"/>
      <c r="BW7939"/>
      <c r="BX7939"/>
      <c r="BY7939"/>
      <c r="BZ7939"/>
      <c r="CA7939"/>
      <c r="CB7939"/>
      <c r="CC7939"/>
      <c r="CD7939"/>
      <c r="CE7939"/>
      <c r="CF7939"/>
      <c r="CG7939"/>
      <c r="CH7939"/>
      <c r="CI7939"/>
      <c r="CJ7939"/>
      <c r="CK7939"/>
      <c r="CL7939"/>
      <c r="CM7939"/>
      <c r="CN7939"/>
      <c r="CO7939"/>
      <c r="CP7939"/>
      <c r="CQ7939"/>
      <c r="CR7939"/>
      <c r="CS7939"/>
      <c r="CT7939"/>
      <c r="CU7939"/>
      <c r="CV7939"/>
    </row>
    <row r="7940" spans="10:100" x14ac:dyDescent="0.25">
      <c r="J7940"/>
      <c r="K7940"/>
      <c r="L7940"/>
      <c r="M7940"/>
      <c r="N7940"/>
      <c r="O7940"/>
      <c r="P7940"/>
      <c r="Q7940"/>
      <c r="R7940"/>
      <c r="S7940"/>
      <c r="T7940"/>
      <c r="U7940"/>
      <c r="V7940"/>
      <c r="W7940"/>
      <c r="X7940"/>
      <c r="Y7940"/>
      <c r="Z7940"/>
      <c r="AA7940"/>
      <c r="AB7940"/>
      <c r="AC7940"/>
      <c r="AD7940"/>
      <c r="AE7940"/>
      <c r="AF7940"/>
      <c r="AG7940"/>
      <c r="AH7940"/>
      <c r="AI7940"/>
      <c r="AJ7940"/>
      <c r="AK7940"/>
      <c r="AL7940"/>
      <c r="AM7940"/>
      <c r="AN7940"/>
      <c r="AO7940"/>
      <c r="AP7940"/>
      <c r="AQ7940"/>
      <c r="AR7940"/>
      <c r="AS7940"/>
      <c r="AT7940"/>
      <c r="AU7940"/>
      <c r="AV7940"/>
      <c r="AW7940"/>
      <c r="AX7940"/>
      <c r="AY7940"/>
      <c r="AZ7940"/>
      <c r="BA7940"/>
      <c r="BB7940"/>
      <c r="BC7940"/>
      <c r="BD7940"/>
      <c r="BE7940"/>
      <c r="BF7940"/>
      <c r="BG7940"/>
      <c r="BH7940"/>
      <c r="BI7940"/>
      <c r="BJ7940"/>
      <c r="BK7940"/>
      <c r="BL7940"/>
      <c r="BM7940"/>
      <c r="BN7940"/>
      <c r="BO7940"/>
      <c r="BP7940"/>
      <c r="BQ7940"/>
      <c r="BR7940"/>
      <c r="BS7940"/>
      <c r="BT7940"/>
      <c r="BU7940"/>
      <c r="BV7940"/>
      <c r="BW7940"/>
      <c r="BX7940"/>
      <c r="BY7940"/>
      <c r="BZ7940"/>
      <c r="CA7940"/>
      <c r="CB7940"/>
      <c r="CC7940"/>
      <c r="CD7940"/>
      <c r="CE7940"/>
      <c r="CF7940"/>
      <c r="CG7940"/>
      <c r="CH7940"/>
      <c r="CI7940"/>
      <c r="CJ7940"/>
      <c r="CK7940"/>
      <c r="CL7940"/>
      <c r="CM7940"/>
      <c r="CN7940"/>
      <c r="CO7940"/>
      <c r="CP7940"/>
      <c r="CQ7940"/>
      <c r="CR7940"/>
      <c r="CS7940"/>
      <c r="CT7940"/>
      <c r="CU7940"/>
      <c r="CV7940"/>
    </row>
    <row r="7941" spans="10:100" x14ac:dyDescent="0.25">
      <c r="J7941"/>
      <c r="K7941"/>
      <c r="L7941"/>
      <c r="M7941"/>
      <c r="N7941"/>
      <c r="O7941"/>
      <c r="P7941"/>
      <c r="Q7941"/>
      <c r="R7941"/>
      <c r="S7941"/>
      <c r="T7941"/>
      <c r="U7941"/>
      <c r="V7941"/>
      <c r="W7941"/>
      <c r="X7941"/>
      <c r="Y7941"/>
      <c r="Z7941"/>
      <c r="AA7941"/>
      <c r="AB7941"/>
      <c r="AC7941"/>
      <c r="AD7941"/>
      <c r="AE7941"/>
      <c r="AF7941"/>
      <c r="AG7941"/>
      <c r="AH7941"/>
      <c r="AI7941"/>
      <c r="AJ7941"/>
      <c r="AK7941"/>
      <c r="AL7941"/>
      <c r="AM7941"/>
      <c r="AN7941"/>
      <c r="AO7941"/>
      <c r="AP7941"/>
      <c r="AQ7941"/>
      <c r="AR7941"/>
      <c r="AS7941"/>
      <c r="AT7941"/>
      <c r="AU7941"/>
      <c r="AV7941"/>
      <c r="AW7941"/>
      <c r="AX7941"/>
      <c r="AY7941"/>
      <c r="AZ7941"/>
      <c r="BA7941"/>
      <c r="BB7941"/>
      <c r="BC7941"/>
      <c r="BD7941"/>
      <c r="BE7941"/>
      <c r="BF7941"/>
      <c r="BG7941"/>
      <c r="BH7941"/>
      <c r="BI7941"/>
      <c r="BJ7941"/>
      <c r="BK7941"/>
      <c r="BL7941"/>
      <c r="BM7941"/>
      <c r="BN7941"/>
      <c r="BO7941"/>
      <c r="BP7941"/>
      <c r="BQ7941"/>
      <c r="BR7941"/>
      <c r="BS7941"/>
      <c r="BT7941"/>
      <c r="BU7941"/>
      <c r="BV7941"/>
      <c r="BW7941"/>
      <c r="BX7941"/>
      <c r="BY7941"/>
      <c r="BZ7941"/>
      <c r="CA7941"/>
      <c r="CB7941"/>
      <c r="CC7941"/>
      <c r="CD7941"/>
      <c r="CE7941"/>
      <c r="CF7941"/>
      <c r="CG7941"/>
      <c r="CH7941"/>
      <c r="CI7941"/>
      <c r="CJ7941"/>
      <c r="CK7941"/>
      <c r="CL7941"/>
      <c r="CM7941"/>
      <c r="CN7941"/>
      <c r="CO7941"/>
      <c r="CP7941"/>
      <c r="CQ7941"/>
      <c r="CR7941"/>
      <c r="CS7941"/>
      <c r="CT7941"/>
      <c r="CU7941"/>
      <c r="CV7941"/>
    </row>
    <row r="7942" spans="10:100" x14ac:dyDescent="0.25">
      <c r="J7942"/>
      <c r="K7942"/>
      <c r="L7942"/>
      <c r="M7942"/>
      <c r="N7942"/>
      <c r="O7942"/>
      <c r="P7942"/>
      <c r="Q7942"/>
      <c r="R7942"/>
      <c r="S7942"/>
      <c r="T7942"/>
      <c r="U7942"/>
      <c r="V7942"/>
      <c r="W7942"/>
      <c r="X7942"/>
      <c r="Y7942"/>
      <c r="Z7942"/>
      <c r="AA7942"/>
      <c r="AB7942"/>
      <c r="AC7942"/>
      <c r="AD7942"/>
      <c r="AE7942"/>
      <c r="AF7942"/>
      <c r="AG7942"/>
      <c r="AH7942"/>
      <c r="AI7942"/>
      <c r="AJ7942"/>
      <c r="AK7942"/>
      <c r="AL7942"/>
      <c r="AM7942"/>
      <c r="AN7942"/>
      <c r="AO7942"/>
      <c r="AP7942"/>
      <c r="AQ7942"/>
      <c r="AR7942"/>
      <c r="AS7942"/>
      <c r="AT7942"/>
      <c r="AU7942"/>
      <c r="AV7942"/>
      <c r="AW7942"/>
      <c r="AX7942"/>
      <c r="AY7942"/>
      <c r="AZ7942"/>
      <c r="BA7942"/>
      <c r="BB7942"/>
      <c r="BC7942"/>
      <c r="BD7942"/>
      <c r="BE7942"/>
      <c r="BF7942"/>
      <c r="BG7942"/>
      <c r="BH7942"/>
      <c r="BI7942"/>
      <c r="BJ7942"/>
      <c r="BK7942"/>
      <c r="BL7942"/>
      <c r="BM7942"/>
      <c r="BN7942"/>
      <c r="BO7942"/>
      <c r="BP7942"/>
      <c r="BQ7942"/>
      <c r="BR7942"/>
      <c r="BS7942"/>
      <c r="BT7942"/>
      <c r="BU7942"/>
      <c r="BV7942"/>
      <c r="BW7942"/>
      <c r="BX7942"/>
      <c r="BY7942"/>
      <c r="BZ7942"/>
      <c r="CA7942"/>
      <c r="CB7942"/>
      <c r="CC7942"/>
      <c r="CD7942"/>
      <c r="CE7942"/>
      <c r="CF7942"/>
      <c r="CG7942"/>
      <c r="CH7942"/>
      <c r="CI7942"/>
      <c r="CJ7942"/>
      <c r="CK7942"/>
      <c r="CL7942"/>
      <c r="CM7942"/>
      <c r="CN7942"/>
      <c r="CO7942"/>
      <c r="CP7942"/>
      <c r="CQ7942"/>
      <c r="CR7942"/>
      <c r="CS7942"/>
      <c r="CT7942"/>
      <c r="CU7942"/>
      <c r="CV7942"/>
    </row>
    <row r="7943" spans="10:100" x14ac:dyDescent="0.25">
      <c r="J7943"/>
      <c r="K7943"/>
      <c r="L7943"/>
      <c r="M7943"/>
      <c r="N7943"/>
      <c r="O7943"/>
      <c r="P7943"/>
      <c r="Q7943"/>
      <c r="R7943"/>
      <c r="S7943"/>
      <c r="T7943"/>
      <c r="U7943"/>
      <c r="V7943"/>
      <c r="W7943"/>
      <c r="X7943"/>
      <c r="Y7943"/>
      <c r="Z7943"/>
      <c r="AA7943"/>
      <c r="AB7943"/>
      <c r="AC7943"/>
      <c r="AD7943"/>
      <c r="AE7943"/>
      <c r="AF7943"/>
      <c r="AG7943"/>
      <c r="AH7943"/>
      <c r="AI7943"/>
      <c r="AJ7943"/>
      <c r="AK7943"/>
      <c r="AL7943"/>
      <c r="AM7943"/>
      <c r="AN7943"/>
      <c r="AO7943"/>
      <c r="AP7943"/>
      <c r="AQ7943"/>
      <c r="AR7943"/>
      <c r="AS7943"/>
      <c r="AT7943"/>
      <c r="AU7943"/>
      <c r="AV7943"/>
      <c r="AW7943"/>
      <c r="AX7943"/>
      <c r="AY7943"/>
      <c r="AZ7943"/>
      <c r="BA7943"/>
      <c r="BB7943"/>
      <c r="BC7943"/>
      <c r="BD7943"/>
      <c r="BE7943"/>
      <c r="BF7943"/>
      <c r="BG7943"/>
      <c r="BH7943"/>
      <c r="BI7943"/>
      <c r="BJ7943"/>
      <c r="BK7943"/>
      <c r="BL7943"/>
      <c r="BM7943"/>
      <c r="BN7943"/>
      <c r="BO7943"/>
      <c r="BP7943"/>
      <c r="BQ7943"/>
      <c r="BR7943"/>
      <c r="BS7943"/>
      <c r="BT7943"/>
      <c r="BU7943"/>
      <c r="BV7943"/>
      <c r="BW7943"/>
      <c r="BX7943"/>
      <c r="BY7943"/>
      <c r="BZ7943"/>
      <c r="CA7943"/>
      <c r="CB7943"/>
      <c r="CC7943"/>
      <c r="CD7943"/>
      <c r="CE7943"/>
      <c r="CF7943"/>
      <c r="CG7943"/>
      <c r="CH7943"/>
      <c r="CI7943"/>
      <c r="CJ7943"/>
      <c r="CK7943"/>
      <c r="CL7943"/>
      <c r="CM7943"/>
      <c r="CN7943"/>
      <c r="CO7943"/>
      <c r="CP7943"/>
      <c r="CQ7943"/>
      <c r="CR7943"/>
      <c r="CS7943"/>
      <c r="CT7943"/>
      <c r="CU7943"/>
      <c r="CV7943"/>
    </row>
    <row r="7944" spans="10:100" x14ac:dyDescent="0.25">
      <c r="J7944"/>
      <c r="K7944"/>
      <c r="L7944"/>
      <c r="M7944"/>
      <c r="N7944"/>
      <c r="O7944"/>
      <c r="P7944"/>
      <c r="Q7944"/>
      <c r="R7944"/>
      <c r="S7944"/>
      <c r="T7944"/>
      <c r="U7944"/>
      <c r="V7944"/>
      <c r="W7944"/>
      <c r="X7944"/>
      <c r="Y7944"/>
      <c r="Z7944"/>
      <c r="AA7944"/>
      <c r="AB7944"/>
      <c r="AC7944"/>
      <c r="AD7944"/>
      <c r="AE7944"/>
      <c r="AF7944"/>
      <c r="AG7944"/>
      <c r="AH7944"/>
      <c r="AI7944"/>
      <c r="AJ7944"/>
      <c r="AK7944"/>
      <c r="AL7944"/>
      <c r="AM7944"/>
      <c r="AN7944"/>
      <c r="AO7944"/>
      <c r="AP7944"/>
      <c r="AQ7944"/>
      <c r="AR7944"/>
      <c r="AS7944"/>
      <c r="AT7944"/>
      <c r="AU7944"/>
      <c r="AV7944"/>
      <c r="AW7944"/>
      <c r="AX7944"/>
      <c r="AY7944"/>
      <c r="AZ7944"/>
      <c r="BA7944"/>
      <c r="BB7944"/>
      <c r="BC7944"/>
      <c r="BD7944"/>
      <c r="BE7944"/>
      <c r="BF7944"/>
      <c r="BG7944"/>
      <c r="BH7944"/>
      <c r="BI7944"/>
      <c r="BJ7944"/>
      <c r="BK7944"/>
      <c r="BL7944"/>
      <c r="BM7944"/>
      <c r="BN7944"/>
      <c r="BO7944"/>
      <c r="BP7944"/>
      <c r="BQ7944"/>
      <c r="BR7944"/>
      <c r="BS7944"/>
      <c r="BT7944"/>
      <c r="BU7944"/>
      <c r="BV7944"/>
      <c r="BW7944"/>
      <c r="BX7944"/>
      <c r="BY7944"/>
      <c r="BZ7944"/>
      <c r="CA7944"/>
      <c r="CB7944"/>
      <c r="CC7944"/>
      <c r="CD7944"/>
      <c r="CE7944"/>
      <c r="CF7944"/>
      <c r="CG7944"/>
      <c r="CH7944"/>
      <c r="CI7944"/>
      <c r="CJ7944"/>
      <c r="CK7944"/>
      <c r="CL7944"/>
      <c r="CM7944"/>
      <c r="CN7944"/>
      <c r="CO7944"/>
      <c r="CP7944"/>
      <c r="CQ7944"/>
      <c r="CR7944"/>
      <c r="CS7944"/>
      <c r="CT7944"/>
      <c r="CU7944"/>
      <c r="CV7944"/>
    </row>
    <row r="7945" spans="10:100" x14ac:dyDescent="0.25">
      <c r="J7945"/>
      <c r="K7945"/>
      <c r="L7945"/>
      <c r="M7945"/>
      <c r="N7945"/>
      <c r="O7945"/>
      <c r="P7945"/>
      <c r="Q7945"/>
      <c r="R7945"/>
      <c r="S7945"/>
      <c r="T7945"/>
      <c r="U7945"/>
      <c r="V7945"/>
      <c r="W7945"/>
      <c r="X7945"/>
      <c r="Y7945"/>
      <c r="Z7945"/>
      <c r="AA7945"/>
      <c r="AB7945"/>
      <c r="AC7945"/>
      <c r="AD7945"/>
      <c r="AE7945"/>
      <c r="AF7945"/>
      <c r="AG7945"/>
      <c r="AH7945"/>
      <c r="AI7945"/>
      <c r="AJ7945"/>
      <c r="AK7945"/>
      <c r="AL7945"/>
      <c r="AM7945"/>
      <c r="AN7945"/>
      <c r="AO7945"/>
      <c r="AP7945"/>
      <c r="AQ7945"/>
      <c r="AR7945"/>
      <c r="AS7945"/>
      <c r="AT7945"/>
      <c r="AU7945"/>
      <c r="AV7945"/>
      <c r="AW7945"/>
      <c r="AX7945"/>
      <c r="AY7945"/>
      <c r="AZ7945"/>
      <c r="BA7945"/>
      <c r="BB7945"/>
      <c r="BC7945"/>
      <c r="BD7945"/>
      <c r="BE7945"/>
      <c r="BF7945"/>
      <c r="BG7945"/>
      <c r="BH7945"/>
      <c r="BI7945"/>
      <c r="BJ7945"/>
      <c r="BK7945"/>
      <c r="BL7945"/>
      <c r="BM7945"/>
      <c r="BN7945"/>
      <c r="BO7945"/>
      <c r="BP7945"/>
      <c r="BQ7945"/>
      <c r="BR7945"/>
      <c r="BS7945"/>
      <c r="BT7945"/>
      <c r="BU7945"/>
      <c r="BV7945"/>
      <c r="BW7945"/>
      <c r="BX7945"/>
      <c r="BY7945"/>
      <c r="BZ7945"/>
      <c r="CA7945"/>
      <c r="CB7945"/>
      <c r="CC7945"/>
      <c r="CD7945"/>
      <c r="CE7945"/>
      <c r="CF7945"/>
      <c r="CG7945"/>
      <c r="CH7945"/>
      <c r="CI7945"/>
      <c r="CJ7945"/>
      <c r="CK7945"/>
      <c r="CL7945"/>
      <c r="CM7945"/>
      <c r="CN7945"/>
      <c r="CO7945"/>
      <c r="CP7945"/>
      <c r="CQ7945"/>
      <c r="CR7945"/>
      <c r="CS7945"/>
      <c r="CT7945"/>
      <c r="CU7945"/>
      <c r="CV7945"/>
    </row>
    <row r="7946" spans="10:100" x14ac:dyDescent="0.25">
      <c r="J7946"/>
      <c r="K7946"/>
      <c r="L7946"/>
      <c r="M7946"/>
      <c r="N7946"/>
      <c r="O7946"/>
      <c r="P7946"/>
      <c r="Q7946"/>
      <c r="R7946"/>
      <c r="S7946"/>
      <c r="T7946"/>
      <c r="U7946"/>
      <c r="V7946"/>
      <c r="W7946"/>
      <c r="X7946"/>
      <c r="Y7946"/>
      <c r="Z7946"/>
      <c r="AA7946"/>
      <c r="AB7946"/>
      <c r="AC7946"/>
      <c r="AD7946"/>
      <c r="AE7946"/>
      <c r="AF7946"/>
      <c r="AG7946"/>
      <c r="AH7946"/>
      <c r="AI7946"/>
      <c r="AJ7946"/>
      <c r="AK7946"/>
      <c r="AL7946"/>
      <c r="AM7946"/>
      <c r="AN7946"/>
      <c r="AO7946"/>
      <c r="AP7946"/>
      <c r="AQ7946"/>
      <c r="AR7946"/>
      <c r="AS7946"/>
      <c r="AT7946"/>
      <c r="AU7946"/>
      <c r="AV7946"/>
      <c r="AW7946"/>
      <c r="AX7946"/>
      <c r="AY7946"/>
      <c r="AZ7946"/>
      <c r="BA7946"/>
      <c r="BB7946"/>
      <c r="BC7946"/>
      <c r="BD7946"/>
      <c r="BE7946"/>
      <c r="BF7946"/>
      <c r="BG7946"/>
      <c r="BH7946"/>
      <c r="BI7946"/>
      <c r="BJ7946"/>
      <c r="BK7946"/>
      <c r="BL7946"/>
      <c r="BM7946"/>
      <c r="BN7946"/>
      <c r="BO7946"/>
      <c r="BP7946"/>
      <c r="BQ7946"/>
      <c r="BR7946"/>
      <c r="BS7946"/>
      <c r="BT7946"/>
      <c r="BU7946"/>
      <c r="BV7946"/>
      <c r="BW7946"/>
      <c r="BX7946"/>
      <c r="BY7946"/>
      <c r="BZ7946"/>
      <c r="CA7946"/>
      <c r="CB7946"/>
      <c r="CC7946"/>
      <c r="CD7946"/>
      <c r="CE7946"/>
      <c r="CF7946"/>
      <c r="CG7946"/>
      <c r="CH7946"/>
      <c r="CI7946"/>
      <c r="CJ7946"/>
      <c r="CK7946"/>
      <c r="CL7946"/>
      <c r="CM7946"/>
      <c r="CN7946"/>
      <c r="CO7946"/>
      <c r="CP7946"/>
      <c r="CQ7946"/>
      <c r="CR7946"/>
      <c r="CS7946"/>
      <c r="CT7946"/>
      <c r="CU7946"/>
      <c r="CV7946"/>
    </row>
    <row r="7947" spans="10:100" x14ac:dyDescent="0.25">
      <c r="J7947"/>
      <c r="K7947"/>
      <c r="L7947"/>
      <c r="M7947"/>
      <c r="N7947"/>
      <c r="O7947"/>
      <c r="P7947"/>
      <c r="Q7947"/>
      <c r="R7947"/>
      <c r="S7947"/>
      <c r="T7947"/>
      <c r="U7947"/>
      <c r="V7947"/>
      <c r="W7947"/>
      <c r="X7947"/>
      <c r="Y7947"/>
      <c r="Z7947"/>
      <c r="AA7947"/>
      <c r="AB7947"/>
      <c r="AC7947"/>
      <c r="AD7947"/>
      <c r="AE7947"/>
      <c r="AF7947"/>
      <c r="AG7947"/>
      <c r="AH7947"/>
      <c r="AI7947"/>
      <c r="AJ7947"/>
      <c r="AK7947"/>
      <c r="AL7947"/>
      <c r="AM7947"/>
      <c r="AN7947"/>
      <c r="AO7947"/>
      <c r="AP7947"/>
      <c r="AQ7947"/>
      <c r="AR7947"/>
      <c r="AS7947"/>
      <c r="AT7947"/>
      <c r="AU7947"/>
      <c r="AV7947"/>
      <c r="AW7947"/>
      <c r="AX7947"/>
      <c r="AY7947"/>
      <c r="AZ7947"/>
      <c r="BA7947"/>
      <c r="BB7947"/>
      <c r="BC7947"/>
      <c r="BD7947"/>
      <c r="BE7947"/>
      <c r="BF7947"/>
      <c r="BG7947"/>
      <c r="BH7947"/>
      <c r="BI7947"/>
      <c r="BJ7947"/>
      <c r="BK7947"/>
      <c r="BL7947"/>
      <c r="BM7947"/>
      <c r="BN7947"/>
      <c r="BO7947"/>
      <c r="BP7947"/>
      <c r="BQ7947"/>
      <c r="BR7947"/>
      <c r="BS7947"/>
      <c r="BT7947"/>
      <c r="BU7947"/>
      <c r="BV7947"/>
      <c r="BW7947"/>
      <c r="BX7947"/>
      <c r="BY7947"/>
      <c r="BZ7947"/>
      <c r="CA7947"/>
      <c r="CB7947"/>
      <c r="CC7947"/>
      <c r="CD7947"/>
      <c r="CE7947"/>
      <c r="CF7947"/>
      <c r="CG7947"/>
      <c r="CH7947"/>
      <c r="CI7947"/>
      <c r="CJ7947"/>
      <c r="CK7947"/>
      <c r="CL7947"/>
      <c r="CM7947"/>
      <c r="CN7947"/>
      <c r="CO7947"/>
      <c r="CP7947"/>
      <c r="CQ7947"/>
      <c r="CR7947"/>
      <c r="CS7947"/>
      <c r="CT7947"/>
      <c r="CU7947"/>
      <c r="CV7947"/>
    </row>
    <row r="7948" spans="10:100" x14ac:dyDescent="0.25">
      <c r="J7948"/>
      <c r="K7948"/>
      <c r="L7948"/>
      <c r="M7948"/>
      <c r="N7948"/>
      <c r="O7948"/>
      <c r="P7948"/>
      <c r="Q7948"/>
      <c r="R7948"/>
      <c r="S7948"/>
      <c r="T7948"/>
      <c r="U7948"/>
      <c r="V7948"/>
      <c r="W7948"/>
      <c r="X7948"/>
      <c r="Y7948"/>
      <c r="Z7948"/>
      <c r="AA7948"/>
      <c r="AB7948"/>
      <c r="AC7948"/>
      <c r="AD7948"/>
      <c r="AE7948"/>
      <c r="AF7948"/>
      <c r="AG7948"/>
      <c r="AH7948"/>
      <c r="AI7948"/>
      <c r="AJ7948"/>
      <c r="AK7948"/>
      <c r="AL7948"/>
      <c r="AM7948"/>
      <c r="AN7948"/>
      <c r="AO7948"/>
      <c r="AP7948"/>
      <c r="AQ7948"/>
      <c r="AR7948"/>
      <c r="AS7948"/>
      <c r="AT7948"/>
      <c r="AU7948"/>
      <c r="AV7948"/>
      <c r="AW7948"/>
      <c r="AX7948"/>
      <c r="AY7948"/>
      <c r="AZ7948"/>
      <c r="BA7948"/>
      <c r="BB7948"/>
      <c r="BC7948"/>
      <c r="BD7948"/>
      <c r="BE7948"/>
      <c r="BF7948"/>
      <c r="BG7948"/>
      <c r="BH7948"/>
      <c r="BI7948"/>
      <c r="BJ7948"/>
      <c r="BK7948"/>
      <c r="BL7948"/>
      <c r="BM7948"/>
      <c r="BN7948"/>
      <c r="BO7948"/>
      <c r="BP7948"/>
      <c r="BQ7948"/>
      <c r="BR7948"/>
      <c r="BS7948"/>
      <c r="BT7948"/>
      <c r="BU7948"/>
      <c r="BV7948"/>
      <c r="BW7948"/>
      <c r="BX7948"/>
      <c r="BY7948"/>
      <c r="BZ7948"/>
      <c r="CA7948"/>
      <c r="CB7948"/>
      <c r="CC7948"/>
      <c r="CD7948"/>
      <c r="CE7948"/>
      <c r="CF7948"/>
      <c r="CG7948"/>
      <c r="CH7948"/>
      <c r="CI7948"/>
      <c r="CJ7948"/>
      <c r="CK7948"/>
      <c r="CL7948"/>
      <c r="CM7948"/>
      <c r="CN7948"/>
      <c r="CO7948"/>
      <c r="CP7948"/>
      <c r="CQ7948"/>
      <c r="CR7948"/>
      <c r="CS7948"/>
      <c r="CT7948"/>
      <c r="CU7948"/>
      <c r="CV7948"/>
    </row>
    <row r="7949" spans="10:100" x14ac:dyDescent="0.25">
      <c r="J7949"/>
      <c r="K7949"/>
      <c r="L7949"/>
      <c r="M7949"/>
      <c r="N7949"/>
      <c r="O7949"/>
      <c r="P7949"/>
      <c r="Q7949"/>
      <c r="R7949"/>
      <c r="S7949"/>
      <c r="T7949"/>
      <c r="U7949"/>
      <c r="V7949"/>
      <c r="W7949"/>
      <c r="X7949"/>
      <c r="Y7949"/>
      <c r="Z7949"/>
      <c r="AA7949"/>
      <c r="AB7949"/>
      <c r="AC7949"/>
      <c r="AD7949"/>
      <c r="AE7949"/>
      <c r="AF7949"/>
      <c r="AG7949"/>
      <c r="AH7949"/>
      <c r="AI7949"/>
      <c r="AJ7949"/>
      <c r="AK7949"/>
      <c r="AL7949"/>
      <c r="AM7949"/>
      <c r="AN7949"/>
      <c r="AO7949"/>
      <c r="AP7949"/>
      <c r="AQ7949"/>
      <c r="AR7949"/>
      <c r="AS7949"/>
      <c r="AT7949"/>
      <c r="AU7949"/>
      <c r="AV7949"/>
      <c r="AW7949"/>
      <c r="AX7949"/>
      <c r="AY7949"/>
      <c r="AZ7949"/>
      <c r="BA7949"/>
      <c r="BB7949"/>
      <c r="BC7949"/>
      <c r="BD7949"/>
      <c r="BE7949"/>
      <c r="BF7949"/>
      <c r="BG7949"/>
      <c r="BH7949"/>
      <c r="BI7949"/>
      <c r="BJ7949"/>
      <c r="BK7949"/>
      <c r="BL7949"/>
      <c r="BM7949"/>
      <c r="BN7949"/>
      <c r="BO7949"/>
      <c r="BP7949"/>
      <c r="BQ7949"/>
      <c r="BR7949"/>
      <c r="BS7949"/>
      <c r="BT7949"/>
      <c r="BU7949"/>
      <c r="BV7949"/>
      <c r="BW7949"/>
      <c r="BX7949"/>
      <c r="BY7949"/>
      <c r="BZ7949"/>
      <c r="CA7949"/>
      <c r="CB7949"/>
      <c r="CC7949"/>
      <c r="CD7949"/>
      <c r="CE7949"/>
      <c r="CF7949"/>
      <c r="CG7949"/>
      <c r="CH7949"/>
      <c r="CI7949"/>
      <c r="CJ7949"/>
      <c r="CK7949"/>
      <c r="CL7949"/>
      <c r="CM7949"/>
      <c r="CN7949"/>
      <c r="CO7949"/>
      <c r="CP7949"/>
      <c r="CQ7949"/>
      <c r="CR7949"/>
      <c r="CS7949"/>
      <c r="CT7949"/>
      <c r="CU7949"/>
      <c r="CV7949"/>
    </row>
    <row r="7950" spans="10:100" x14ac:dyDescent="0.25">
      <c r="J7950"/>
      <c r="K7950"/>
      <c r="L7950"/>
      <c r="M7950"/>
      <c r="N7950"/>
      <c r="O7950"/>
      <c r="P7950"/>
      <c r="Q7950"/>
      <c r="R7950"/>
      <c r="S7950"/>
      <c r="T7950"/>
      <c r="U7950"/>
      <c r="V7950"/>
      <c r="W7950"/>
      <c r="X7950"/>
      <c r="Y7950"/>
      <c r="Z7950"/>
      <c r="AA7950"/>
      <c r="AB7950"/>
      <c r="AC7950"/>
      <c r="AD7950"/>
      <c r="AE7950"/>
      <c r="AF7950"/>
      <c r="AG7950"/>
      <c r="AH7950"/>
      <c r="AI7950"/>
      <c r="AJ7950"/>
      <c r="AK7950"/>
      <c r="AL7950"/>
      <c r="AM7950"/>
      <c r="AN7950"/>
      <c r="AO7950"/>
      <c r="AP7950"/>
      <c r="AQ7950"/>
      <c r="AR7950"/>
      <c r="AS7950"/>
      <c r="AT7950"/>
      <c r="AU7950"/>
      <c r="AV7950"/>
      <c r="AW7950"/>
      <c r="AX7950"/>
      <c r="AY7950"/>
      <c r="AZ7950"/>
      <c r="BA7950"/>
      <c r="BB7950"/>
      <c r="BC7950"/>
      <c r="BD7950"/>
      <c r="BE7950"/>
      <c r="BF7950"/>
      <c r="BG7950"/>
      <c r="BH7950"/>
      <c r="BI7950"/>
      <c r="BJ7950"/>
      <c r="BK7950"/>
      <c r="BL7950"/>
      <c r="BM7950"/>
      <c r="BN7950"/>
      <c r="BO7950"/>
      <c r="BP7950"/>
      <c r="BQ7950"/>
      <c r="BR7950"/>
      <c r="BS7950"/>
      <c r="BT7950"/>
      <c r="BU7950"/>
      <c r="BV7950"/>
      <c r="BW7950"/>
      <c r="BX7950"/>
      <c r="BY7950"/>
      <c r="BZ7950"/>
      <c r="CA7950"/>
      <c r="CB7950"/>
      <c r="CC7950"/>
      <c r="CD7950"/>
      <c r="CE7950"/>
      <c r="CF7950"/>
      <c r="CG7950"/>
      <c r="CH7950"/>
      <c r="CI7950"/>
      <c r="CJ7950"/>
      <c r="CK7950"/>
      <c r="CL7950"/>
      <c r="CM7950"/>
      <c r="CN7950"/>
      <c r="CO7950"/>
      <c r="CP7950"/>
      <c r="CQ7950"/>
      <c r="CR7950"/>
      <c r="CS7950"/>
      <c r="CT7950"/>
      <c r="CU7950"/>
      <c r="CV7950"/>
    </row>
    <row r="7951" spans="10:100" x14ac:dyDescent="0.25">
      <c r="J7951"/>
      <c r="K7951"/>
      <c r="L7951"/>
      <c r="M7951"/>
      <c r="N7951"/>
      <c r="O7951"/>
      <c r="P7951"/>
      <c r="Q7951"/>
      <c r="R7951"/>
      <c r="S7951"/>
      <c r="T7951"/>
      <c r="U7951"/>
      <c r="V7951"/>
      <c r="W7951"/>
      <c r="X7951"/>
      <c r="Y7951"/>
      <c r="Z7951"/>
      <c r="AA7951"/>
      <c r="AB7951"/>
      <c r="AC7951"/>
      <c r="AD7951"/>
      <c r="AE7951"/>
      <c r="AF7951"/>
      <c r="AG7951"/>
      <c r="AH7951"/>
      <c r="AI7951"/>
      <c r="AJ7951"/>
      <c r="AK7951"/>
      <c r="AL7951"/>
      <c r="AM7951"/>
      <c r="AN7951"/>
      <c r="AO7951"/>
      <c r="AP7951"/>
      <c r="AQ7951"/>
      <c r="AR7951"/>
      <c r="AS7951"/>
      <c r="AT7951"/>
      <c r="AU7951"/>
      <c r="AV7951"/>
      <c r="AW7951"/>
      <c r="AX7951"/>
      <c r="AY7951"/>
      <c r="AZ7951"/>
      <c r="BA7951"/>
      <c r="BB7951"/>
      <c r="BC7951"/>
      <c r="BD7951"/>
      <c r="BE7951"/>
      <c r="BF7951"/>
      <c r="BG7951"/>
      <c r="BH7951"/>
      <c r="BI7951"/>
      <c r="BJ7951"/>
      <c r="BK7951"/>
      <c r="BL7951"/>
      <c r="BM7951"/>
      <c r="BN7951"/>
      <c r="BO7951"/>
      <c r="BP7951"/>
      <c r="BQ7951"/>
      <c r="BR7951"/>
      <c r="BS7951"/>
      <c r="BT7951"/>
      <c r="BU7951"/>
      <c r="BV7951"/>
      <c r="BW7951"/>
      <c r="BX7951"/>
      <c r="BY7951"/>
      <c r="BZ7951"/>
      <c r="CA7951"/>
      <c r="CB7951"/>
      <c r="CC7951"/>
      <c r="CD7951"/>
      <c r="CE7951"/>
      <c r="CF7951"/>
      <c r="CG7951"/>
      <c r="CH7951"/>
      <c r="CI7951"/>
      <c r="CJ7951"/>
      <c r="CK7951"/>
      <c r="CL7951"/>
      <c r="CM7951"/>
      <c r="CN7951"/>
      <c r="CO7951"/>
      <c r="CP7951"/>
      <c r="CQ7951"/>
      <c r="CR7951"/>
      <c r="CS7951"/>
      <c r="CT7951"/>
      <c r="CU7951"/>
      <c r="CV7951"/>
    </row>
    <row r="7952" spans="10:100" x14ac:dyDescent="0.25">
      <c r="J7952"/>
      <c r="K7952"/>
      <c r="L7952"/>
      <c r="M7952"/>
      <c r="N7952"/>
      <c r="O7952"/>
      <c r="P7952"/>
      <c r="Q7952"/>
      <c r="R7952"/>
      <c r="S7952"/>
      <c r="T7952"/>
      <c r="U7952"/>
      <c r="V7952"/>
      <c r="W7952"/>
      <c r="X7952"/>
      <c r="Y7952"/>
      <c r="Z7952"/>
      <c r="AA7952"/>
      <c r="AB7952"/>
      <c r="AC7952"/>
      <c r="AD7952"/>
      <c r="AE7952"/>
      <c r="AF7952"/>
      <c r="AG7952"/>
      <c r="AH7952"/>
      <c r="AI7952"/>
      <c r="AJ7952"/>
      <c r="AK7952"/>
      <c r="AL7952"/>
      <c r="AM7952"/>
      <c r="AN7952"/>
      <c r="AO7952"/>
      <c r="AP7952"/>
      <c r="AQ7952"/>
      <c r="AR7952"/>
      <c r="AS7952"/>
      <c r="AT7952"/>
      <c r="AU7952"/>
      <c r="AV7952"/>
      <c r="AW7952"/>
      <c r="AX7952"/>
      <c r="AY7952"/>
      <c r="AZ7952"/>
      <c r="BA7952"/>
      <c r="BB7952"/>
      <c r="BC7952"/>
      <c r="BD7952"/>
      <c r="BE7952"/>
      <c r="BF7952"/>
      <c r="BG7952"/>
      <c r="BH7952"/>
      <c r="BI7952"/>
      <c r="BJ7952"/>
      <c r="BK7952"/>
      <c r="BL7952"/>
      <c r="BM7952"/>
      <c r="BN7952"/>
      <c r="BO7952"/>
      <c r="BP7952"/>
      <c r="BQ7952"/>
      <c r="BR7952"/>
      <c r="BS7952"/>
      <c r="BT7952"/>
      <c r="BU7952"/>
      <c r="BV7952"/>
      <c r="BW7952"/>
      <c r="BX7952"/>
      <c r="BY7952"/>
      <c r="BZ7952"/>
      <c r="CA7952"/>
      <c r="CB7952"/>
      <c r="CC7952"/>
      <c r="CD7952"/>
      <c r="CE7952"/>
      <c r="CF7952"/>
      <c r="CG7952"/>
      <c r="CH7952"/>
      <c r="CI7952"/>
      <c r="CJ7952"/>
      <c r="CK7952"/>
      <c r="CL7952"/>
      <c r="CM7952"/>
      <c r="CN7952"/>
      <c r="CO7952"/>
      <c r="CP7952"/>
      <c r="CQ7952"/>
      <c r="CR7952"/>
      <c r="CS7952"/>
      <c r="CT7952"/>
      <c r="CU7952"/>
      <c r="CV7952"/>
    </row>
    <row r="7953" spans="10:100" x14ac:dyDescent="0.25">
      <c r="J7953"/>
      <c r="K7953"/>
      <c r="L7953"/>
      <c r="M7953"/>
      <c r="N7953"/>
      <c r="O7953"/>
      <c r="P7953"/>
      <c r="Q7953"/>
      <c r="R7953"/>
      <c r="S7953"/>
      <c r="T7953"/>
      <c r="U7953"/>
      <c r="V7953"/>
      <c r="W7953"/>
      <c r="X7953"/>
      <c r="Y7953"/>
      <c r="Z7953"/>
      <c r="AA7953"/>
      <c r="AB7953"/>
      <c r="AC7953"/>
      <c r="AD7953"/>
      <c r="AE7953"/>
      <c r="AF7953"/>
      <c r="AG7953"/>
      <c r="AH7953"/>
      <c r="AI7953"/>
      <c r="AJ7953"/>
      <c r="AK7953"/>
      <c r="AL7953"/>
      <c r="AM7953"/>
      <c r="AN7953"/>
      <c r="AO7953"/>
      <c r="AP7953"/>
      <c r="AQ7953"/>
      <c r="AR7953"/>
      <c r="AS7953"/>
      <c r="AT7953"/>
      <c r="AU7953"/>
      <c r="AV7953"/>
      <c r="AW7953"/>
      <c r="AX7953"/>
      <c r="AY7953"/>
      <c r="AZ7953"/>
      <c r="BA7953"/>
      <c r="BB7953"/>
      <c r="BC7953"/>
      <c r="BD7953"/>
      <c r="BE7953"/>
      <c r="BF7953"/>
      <c r="BG7953"/>
      <c r="BH7953"/>
      <c r="BI7953"/>
      <c r="BJ7953"/>
      <c r="BK7953"/>
      <c r="BL7953"/>
      <c r="BM7953"/>
      <c r="BN7953"/>
      <c r="BO7953"/>
      <c r="BP7953"/>
      <c r="BQ7953"/>
      <c r="BR7953"/>
      <c r="BS7953"/>
      <c r="BT7953"/>
      <c r="BU7953"/>
      <c r="BV7953"/>
      <c r="BW7953"/>
      <c r="BX7953"/>
      <c r="BY7953"/>
      <c r="BZ7953"/>
      <c r="CA7953"/>
      <c r="CB7953"/>
      <c r="CC7953"/>
      <c r="CD7953"/>
      <c r="CE7953"/>
      <c r="CF7953"/>
      <c r="CG7953"/>
      <c r="CH7953"/>
      <c r="CI7953"/>
      <c r="CJ7953"/>
      <c r="CK7953"/>
      <c r="CL7953"/>
      <c r="CM7953"/>
      <c r="CN7953"/>
      <c r="CO7953"/>
      <c r="CP7953"/>
      <c r="CQ7953"/>
      <c r="CR7953"/>
      <c r="CS7953"/>
      <c r="CT7953"/>
      <c r="CU7953"/>
      <c r="CV7953"/>
    </row>
    <row r="7954" spans="10:100" x14ac:dyDescent="0.25">
      <c r="J7954"/>
      <c r="K7954"/>
      <c r="L7954"/>
      <c r="M7954"/>
      <c r="N7954"/>
      <c r="O7954"/>
      <c r="P7954"/>
      <c r="Q7954"/>
      <c r="R7954"/>
      <c r="S7954"/>
      <c r="T7954"/>
      <c r="U7954"/>
      <c r="V7954"/>
      <c r="W7954"/>
      <c r="X7954"/>
      <c r="Y7954"/>
      <c r="Z7954"/>
      <c r="AA7954"/>
      <c r="AB7954"/>
      <c r="AC7954"/>
      <c r="AD7954"/>
      <c r="AE7954"/>
      <c r="AF7954"/>
      <c r="AG7954"/>
      <c r="AH7954"/>
      <c r="AI7954"/>
      <c r="AJ7954"/>
      <c r="AK7954"/>
      <c r="AL7954"/>
      <c r="AM7954"/>
      <c r="AN7954"/>
      <c r="AO7954"/>
      <c r="AP7954"/>
      <c r="AQ7954"/>
      <c r="AR7954"/>
      <c r="AS7954"/>
      <c r="AT7954"/>
      <c r="AU7954"/>
      <c r="AV7954"/>
      <c r="AW7954"/>
      <c r="AX7954"/>
      <c r="AY7954"/>
      <c r="AZ7954"/>
      <c r="BA7954"/>
      <c r="BB7954"/>
      <c r="BC7954"/>
      <c r="BD7954"/>
      <c r="BE7954"/>
      <c r="BF7954"/>
      <c r="BG7954"/>
      <c r="BH7954"/>
      <c r="BI7954"/>
      <c r="BJ7954"/>
      <c r="BK7954"/>
      <c r="BL7954"/>
      <c r="BM7954"/>
      <c r="BN7954"/>
      <c r="BO7954"/>
      <c r="BP7954"/>
      <c r="BQ7954"/>
      <c r="BR7954"/>
      <c r="BS7954"/>
      <c r="BT7954"/>
      <c r="BU7954"/>
      <c r="BV7954"/>
      <c r="BW7954"/>
      <c r="BX7954"/>
      <c r="BY7954"/>
      <c r="BZ7954"/>
      <c r="CA7954"/>
      <c r="CB7954"/>
      <c r="CC7954"/>
      <c r="CD7954"/>
      <c r="CE7954"/>
      <c r="CF7954"/>
      <c r="CG7954"/>
      <c r="CH7954"/>
      <c r="CI7954"/>
      <c r="CJ7954"/>
      <c r="CK7954"/>
      <c r="CL7954"/>
      <c r="CM7954"/>
      <c r="CN7954"/>
      <c r="CO7954"/>
      <c r="CP7954"/>
      <c r="CQ7954"/>
      <c r="CR7954"/>
      <c r="CS7954"/>
      <c r="CT7954"/>
      <c r="CU7954"/>
      <c r="CV7954"/>
    </row>
    <row r="7955" spans="10:100" x14ac:dyDescent="0.25">
      <c r="J7955"/>
      <c r="K7955"/>
      <c r="L7955"/>
      <c r="M7955"/>
      <c r="N7955"/>
      <c r="O7955"/>
      <c r="P7955"/>
      <c r="Q7955"/>
      <c r="R7955"/>
      <c r="S7955"/>
      <c r="T7955"/>
      <c r="U7955"/>
      <c r="V7955"/>
      <c r="W7955"/>
      <c r="X7955"/>
      <c r="Y7955"/>
      <c r="Z7955"/>
      <c r="AA7955"/>
      <c r="AB7955"/>
      <c r="AC7955"/>
      <c r="AD7955"/>
      <c r="AE7955"/>
      <c r="AF7955"/>
      <c r="AG7955"/>
      <c r="AH7955"/>
      <c r="AI7955"/>
      <c r="AJ7955"/>
      <c r="AK7955"/>
      <c r="AL7955"/>
      <c r="AM7955"/>
      <c r="AN7955"/>
      <c r="AO7955"/>
      <c r="AP7955"/>
      <c r="AQ7955"/>
      <c r="AR7955"/>
      <c r="AS7955"/>
      <c r="AT7955"/>
      <c r="AU7955"/>
      <c r="AV7955"/>
      <c r="AW7955"/>
      <c r="AX7955"/>
      <c r="AY7955"/>
      <c r="AZ7955"/>
      <c r="BA7955"/>
      <c r="BB7955"/>
      <c r="BC7955"/>
      <c r="BD7955"/>
      <c r="BE7955"/>
      <c r="BF7955"/>
      <c r="BG7955"/>
      <c r="BH7955"/>
      <c r="BI7955"/>
      <c r="BJ7955"/>
      <c r="BK7955"/>
      <c r="BL7955"/>
      <c r="BM7955"/>
      <c r="BN7955"/>
      <c r="BO7955"/>
      <c r="BP7955"/>
      <c r="BQ7955"/>
      <c r="BR7955"/>
      <c r="BS7955"/>
      <c r="BT7955"/>
      <c r="BU7955"/>
      <c r="BV7955"/>
      <c r="BW7955"/>
      <c r="BX7955"/>
      <c r="BY7955"/>
      <c r="BZ7955"/>
      <c r="CA7955"/>
      <c r="CB7955"/>
      <c r="CC7955"/>
      <c r="CD7955"/>
      <c r="CE7955"/>
      <c r="CF7955"/>
      <c r="CG7955"/>
      <c r="CH7955"/>
      <c r="CI7955"/>
      <c r="CJ7955"/>
      <c r="CK7955"/>
      <c r="CL7955"/>
      <c r="CM7955"/>
      <c r="CN7955"/>
      <c r="CO7955"/>
      <c r="CP7955"/>
      <c r="CQ7955"/>
      <c r="CR7955"/>
      <c r="CS7955"/>
      <c r="CT7955"/>
      <c r="CU7955"/>
      <c r="CV7955"/>
    </row>
    <row r="7956" spans="10:100" x14ac:dyDescent="0.25">
      <c r="J7956"/>
      <c r="K7956"/>
      <c r="L7956"/>
      <c r="M7956"/>
      <c r="N7956"/>
      <c r="O7956"/>
      <c r="P7956"/>
      <c r="Q7956"/>
      <c r="R7956"/>
      <c r="S7956"/>
      <c r="T7956"/>
      <c r="U7956"/>
      <c r="V7956"/>
      <c r="W7956"/>
      <c r="X7956"/>
      <c r="Y7956"/>
      <c r="Z7956"/>
      <c r="AA7956"/>
      <c r="AB7956"/>
      <c r="AC7956"/>
      <c r="AD7956"/>
      <c r="AE7956"/>
      <c r="AF7956"/>
      <c r="AG7956"/>
      <c r="AH7956"/>
      <c r="AI7956"/>
      <c r="AJ7956"/>
      <c r="AK7956"/>
      <c r="AL7956"/>
      <c r="AM7956"/>
      <c r="AN7956"/>
      <c r="AO7956"/>
      <c r="AP7956"/>
      <c r="AQ7956"/>
      <c r="AR7956"/>
      <c r="AS7956"/>
      <c r="AT7956"/>
      <c r="AU7956"/>
      <c r="AV7956"/>
      <c r="AW7956"/>
      <c r="AX7956"/>
      <c r="AY7956"/>
      <c r="AZ7956"/>
      <c r="BA7956"/>
      <c r="BB7956"/>
      <c r="BC7956"/>
      <c r="BD7956"/>
      <c r="BE7956"/>
      <c r="BF7956"/>
      <c r="BG7956"/>
      <c r="BH7956"/>
      <c r="BI7956"/>
      <c r="BJ7956"/>
      <c r="BK7956"/>
      <c r="BL7956"/>
      <c r="BM7956"/>
      <c r="BN7956"/>
      <c r="BO7956"/>
      <c r="BP7956"/>
      <c r="BQ7956"/>
      <c r="BR7956"/>
      <c r="BS7956"/>
      <c r="BT7956"/>
      <c r="BU7956"/>
      <c r="BV7956"/>
      <c r="BW7956"/>
      <c r="BX7956"/>
      <c r="BY7956"/>
      <c r="BZ7956"/>
      <c r="CA7956"/>
      <c r="CB7956"/>
      <c r="CC7956"/>
      <c r="CD7956"/>
      <c r="CE7956"/>
      <c r="CF7956"/>
      <c r="CG7956"/>
      <c r="CH7956"/>
      <c r="CI7956"/>
      <c r="CJ7956"/>
      <c r="CK7956"/>
      <c r="CL7956"/>
      <c r="CM7956"/>
      <c r="CN7956"/>
      <c r="CO7956"/>
      <c r="CP7956"/>
      <c r="CQ7956"/>
      <c r="CR7956"/>
      <c r="CS7956"/>
      <c r="CT7956"/>
      <c r="CU7956"/>
      <c r="CV7956"/>
    </row>
    <row r="7957" spans="10:100" x14ac:dyDescent="0.25">
      <c r="J7957"/>
      <c r="K7957"/>
      <c r="L7957"/>
      <c r="M7957"/>
      <c r="N7957"/>
      <c r="O7957"/>
      <c r="P7957"/>
      <c r="Q7957"/>
      <c r="R7957"/>
      <c r="S7957"/>
      <c r="T7957"/>
      <c r="U7957"/>
      <c r="V7957"/>
      <c r="W7957"/>
      <c r="X7957"/>
      <c r="Y7957"/>
      <c r="Z7957"/>
      <c r="AA7957"/>
      <c r="AB7957"/>
      <c r="AC7957"/>
      <c r="AD7957"/>
      <c r="AE7957"/>
      <c r="AF7957"/>
      <c r="AG7957"/>
      <c r="AH7957"/>
      <c r="AI7957"/>
      <c r="AJ7957"/>
      <c r="AK7957"/>
      <c r="AL7957"/>
      <c r="AM7957"/>
      <c r="AN7957"/>
      <c r="AO7957"/>
      <c r="AP7957"/>
      <c r="AQ7957"/>
      <c r="AR7957"/>
      <c r="AS7957"/>
      <c r="AT7957"/>
      <c r="AU7957"/>
      <c r="AV7957"/>
      <c r="AW7957"/>
      <c r="AX7957"/>
      <c r="AY7957"/>
      <c r="AZ7957"/>
      <c r="BA7957"/>
      <c r="BB7957"/>
      <c r="BC7957"/>
      <c r="BD7957"/>
      <c r="BE7957"/>
      <c r="BF7957"/>
      <c r="BG7957"/>
      <c r="BH7957"/>
      <c r="BI7957"/>
      <c r="BJ7957"/>
      <c r="BK7957"/>
      <c r="BL7957"/>
      <c r="BM7957"/>
      <c r="BN7957"/>
      <c r="BO7957"/>
      <c r="BP7957"/>
      <c r="BQ7957"/>
      <c r="BR7957"/>
      <c r="BS7957"/>
      <c r="BT7957"/>
      <c r="BU7957"/>
      <c r="BV7957"/>
      <c r="BW7957"/>
      <c r="BX7957"/>
      <c r="BY7957"/>
      <c r="BZ7957"/>
      <c r="CA7957"/>
      <c r="CB7957"/>
      <c r="CC7957"/>
      <c r="CD7957"/>
      <c r="CE7957"/>
      <c r="CF7957"/>
      <c r="CG7957"/>
      <c r="CH7957"/>
      <c r="CI7957"/>
      <c r="CJ7957"/>
      <c r="CK7957"/>
      <c r="CL7957"/>
      <c r="CM7957"/>
      <c r="CN7957"/>
      <c r="CO7957"/>
      <c r="CP7957"/>
      <c r="CQ7957"/>
      <c r="CR7957"/>
      <c r="CS7957"/>
      <c r="CT7957"/>
      <c r="CU7957"/>
      <c r="CV7957"/>
    </row>
    <row r="7958" spans="10:100" x14ac:dyDescent="0.25">
      <c r="J7958"/>
      <c r="K7958"/>
      <c r="L7958"/>
      <c r="M7958"/>
      <c r="N7958"/>
      <c r="O7958"/>
      <c r="P7958"/>
      <c r="Q7958"/>
      <c r="R7958"/>
      <c r="S7958"/>
      <c r="T7958"/>
      <c r="U7958"/>
      <c r="V7958"/>
      <c r="W7958"/>
      <c r="X7958"/>
      <c r="Y7958"/>
      <c r="Z7958"/>
      <c r="AA7958"/>
      <c r="AB7958"/>
      <c r="AC7958"/>
      <c r="AD7958"/>
      <c r="AE7958"/>
      <c r="AF7958"/>
      <c r="AG7958"/>
      <c r="AH7958"/>
      <c r="AI7958"/>
      <c r="AJ7958"/>
      <c r="AK7958"/>
      <c r="AL7958"/>
      <c r="AM7958"/>
      <c r="AN7958"/>
      <c r="AO7958"/>
      <c r="AP7958"/>
      <c r="AQ7958"/>
      <c r="AR7958"/>
      <c r="AS7958"/>
      <c r="AT7958"/>
      <c r="AU7958"/>
      <c r="AV7958"/>
      <c r="AW7958"/>
      <c r="AX7958"/>
      <c r="AY7958"/>
      <c r="AZ7958"/>
      <c r="BA7958"/>
      <c r="BB7958"/>
      <c r="BC7958"/>
      <c r="BD7958"/>
      <c r="BE7958"/>
      <c r="BF7958"/>
      <c r="BG7958"/>
      <c r="BH7958"/>
      <c r="BI7958"/>
      <c r="BJ7958"/>
      <c r="BK7958"/>
      <c r="BL7958"/>
      <c r="BM7958"/>
      <c r="BN7958"/>
      <c r="BO7958"/>
      <c r="BP7958"/>
      <c r="BQ7958"/>
      <c r="BR7958"/>
      <c r="BS7958"/>
      <c r="BT7958"/>
      <c r="BU7958"/>
      <c r="BV7958"/>
      <c r="BW7958"/>
      <c r="BX7958"/>
      <c r="BY7958"/>
      <c r="BZ7958"/>
      <c r="CA7958"/>
      <c r="CB7958"/>
      <c r="CC7958"/>
      <c r="CD7958"/>
      <c r="CE7958"/>
      <c r="CF7958"/>
      <c r="CG7958"/>
      <c r="CH7958"/>
      <c r="CI7958"/>
      <c r="CJ7958"/>
      <c r="CK7958"/>
      <c r="CL7958"/>
      <c r="CM7958"/>
      <c r="CN7958"/>
      <c r="CO7958"/>
      <c r="CP7958"/>
      <c r="CQ7958"/>
      <c r="CR7958"/>
      <c r="CS7958"/>
      <c r="CT7958"/>
      <c r="CU7958"/>
      <c r="CV7958"/>
    </row>
    <row r="7959" spans="10:100" x14ac:dyDescent="0.25">
      <c r="J7959"/>
      <c r="K7959"/>
      <c r="L7959"/>
      <c r="M7959"/>
      <c r="N7959"/>
      <c r="O7959"/>
      <c r="P7959"/>
      <c r="Q7959"/>
      <c r="R7959"/>
      <c r="S7959"/>
      <c r="T7959"/>
      <c r="U7959"/>
      <c r="V7959"/>
      <c r="W7959"/>
      <c r="X7959"/>
      <c r="Y7959"/>
      <c r="Z7959"/>
      <c r="AA7959"/>
      <c r="AB7959"/>
      <c r="AC7959"/>
      <c r="AD7959"/>
      <c r="AE7959"/>
      <c r="AF7959"/>
      <c r="AG7959"/>
      <c r="AH7959"/>
      <c r="AI7959"/>
      <c r="AJ7959"/>
      <c r="AK7959"/>
      <c r="AL7959"/>
      <c r="AM7959"/>
      <c r="AN7959"/>
      <c r="AO7959"/>
      <c r="AP7959"/>
      <c r="AQ7959"/>
      <c r="AR7959"/>
      <c r="AS7959"/>
      <c r="AT7959"/>
      <c r="AU7959"/>
      <c r="AV7959"/>
      <c r="AW7959"/>
      <c r="AX7959"/>
      <c r="AY7959"/>
      <c r="AZ7959"/>
      <c r="BA7959"/>
      <c r="BB7959"/>
      <c r="BC7959"/>
      <c r="BD7959"/>
      <c r="BE7959"/>
      <c r="BF7959"/>
      <c r="BG7959"/>
      <c r="BH7959"/>
      <c r="BI7959"/>
      <c r="BJ7959"/>
      <c r="BK7959"/>
      <c r="BL7959"/>
      <c r="BM7959"/>
      <c r="BN7959"/>
      <c r="BO7959"/>
      <c r="BP7959"/>
      <c r="BQ7959"/>
      <c r="BR7959"/>
      <c r="BS7959"/>
      <c r="BT7959"/>
      <c r="BU7959"/>
      <c r="BV7959"/>
      <c r="BW7959"/>
      <c r="BX7959"/>
      <c r="BY7959"/>
      <c r="BZ7959"/>
      <c r="CA7959"/>
      <c r="CB7959"/>
      <c r="CC7959"/>
      <c r="CD7959"/>
      <c r="CE7959"/>
      <c r="CF7959"/>
      <c r="CG7959"/>
      <c r="CH7959"/>
      <c r="CI7959"/>
      <c r="CJ7959"/>
      <c r="CK7959"/>
      <c r="CL7959"/>
      <c r="CM7959"/>
      <c r="CN7959"/>
      <c r="CO7959"/>
      <c r="CP7959"/>
      <c r="CQ7959"/>
      <c r="CR7959"/>
      <c r="CS7959"/>
      <c r="CT7959"/>
      <c r="CU7959"/>
      <c r="CV7959"/>
    </row>
    <row r="7960" spans="10:100" x14ac:dyDescent="0.25">
      <c r="J7960"/>
      <c r="K7960"/>
      <c r="L7960"/>
      <c r="M7960"/>
      <c r="N7960"/>
      <c r="O7960"/>
      <c r="P7960"/>
      <c r="Q7960"/>
      <c r="R7960"/>
      <c r="S7960"/>
      <c r="T7960"/>
      <c r="U7960"/>
      <c r="V7960"/>
      <c r="W7960"/>
      <c r="X7960"/>
      <c r="Y7960"/>
      <c r="Z7960"/>
      <c r="AA7960"/>
      <c r="AB7960"/>
      <c r="AC7960"/>
      <c r="AD7960"/>
      <c r="AE7960"/>
      <c r="AF7960"/>
      <c r="AG7960"/>
      <c r="AH7960"/>
      <c r="AI7960"/>
      <c r="AJ7960"/>
      <c r="AK7960"/>
      <c r="AL7960"/>
      <c r="AM7960"/>
      <c r="AN7960"/>
      <c r="AO7960"/>
      <c r="AP7960"/>
      <c r="AQ7960"/>
      <c r="AR7960"/>
      <c r="AS7960"/>
      <c r="AT7960"/>
      <c r="AU7960"/>
      <c r="AV7960"/>
      <c r="AW7960"/>
      <c r="AX7960"/>
      <c r="AY7960"/>
      <c r="AZ7960"/>
      <c r="BA7960"/>
      <c r="BB7960"/>
      <c r="BC7960"/>
      <c r="BD7960"/>
      <c r="BE7960"/>
      <c r="BF7960"/>
      <c r="BG7960"/>
      <c r="BH7960"/>
      <c r="BI7960"/>
      <c r="BJ7960"/>
      <c r="BK7960"/>
      <c r="BL7960"/>
      <c r="BM7960"/>
      <c r="BN7960"/>
      <c r="BO7960"/>
      <c r="BP7960"/>
      <c r="BQ7960"/>
      <c r="BR7960"/>
      <c r="BS7960"/>
      <c r="BT7960"/>
      <c r="BU7960"/>
      <c r="BV7960"/>
      <c r="BW7960"/>
      <c r="BX7960"/>
      <c r="BY7960"/>
      <c r="BZ7960"/>
      <c r="CA7960"/>
      <c r="CB7960"/>
      <c r="CC7960"/>
      <c r="CD7960"/>
      <c r="CE7960"/>
      <c r="CF7960"/>
      <c r="CG7960"/>
      <c r="CH7960"/>
      <c r="CI7960"/>
      <c r="CJ7960"/>
      <c r="CK7960"/>
      <c r="CL7960"/>
      <c r="CM7960"/>
      <c r="CN7960"/>
      <c r="CO7960"/>
      <c r="CP7960"/>
      <c r="CQ7960"/>
      <c r="CR7960"/>
      <c r="CS7960"/>
      <c r="CT7960"/>
      <c r="CU7960"/>
      <c r="CV7960"/>
    </row>
    <row r="7961" spans="10:100" x14ac:dyDescent="0.25">
      <c r="J7961"/>
      <c r="K7961"/>
      <c r="L7961"/>
      <c r="M7961"/>
      <c r="N7961"/>
      <c r="O7961"/>
      <c r="P7961"/>
      <c r="Q7961"/>
      <c r="R7961"/>
      <c r="S7961"/>
      <c r="T7961"/>
      <c r="U7961"/>
      <c r="V7961"/>
      <c r="W7961"/>
      <c r="X7961"/>
      <c r="Y7961"/>
      <c r="Z7961"/>
      <c r="AA7961"/>
      <c r="AB7961"/>
      <c r="AC7961"/>
      <c r="AD7961"/>
      <c r="AE7961"/>
      <c r="AF7961"/>
      <c r="AG7961"/>
      <c r="AH7961"/>
      <c r="AI7961"/>
      <c r="AJ7961"/>
      <c r="AK7961"/>
      <c r="AL7961"/>
      <c r="AM7961"/>
      <c r="AN7961"/>
      <c r="AO7961"/>
      <c r="AP7961"/>
      <c r="AQ7961"/>
      <c r="AR7961"/>
      <c r="AS7961"/>
      <c r="AT7961"/>
      <c r="AU7961"/>
      <c r="AV7961"/>
      <c r="AW7961"/>
      <c r="AX7961"/>
      <c r="AY7961"/>
      <c r="AZ7961"/>
      <c r="BA7961"/>
      <c r="BB7961"/>
      <c r="BC7961"/>
      <c r="BD7961"/>
      <c r="BE7961"/>
      <c r="BF7961"/>
      <c r="BG7961"/>
      <c r="BH7961"/>
      <c r="BI7961"/>
      <c r="BJ7961"/>
      <c r="BK7961"/>
      <c r="BL7961"/>
      <c r="BM7961"/>
      <c r="BN7961"/>
      <c r="BO7961"/>
      <c r="BP7961"/>
      <c r="BQ7961"/>
      <c r="BR7961"/>
      <c r="BS7961"/>
      <c r="BT7961"/>
      <c r="BU7961"/>
      <c r="BV7961"/>
      <c r="BW7961"/>
      <c r="BX7961"/>
      <c r="BY7961"/>
      <c r="BZ7961"/>
      <c r="CA7961"/>
      <c r="CB7961"/>
      <c r="CC7961"/>
      <c r="CD7961"/>
      <c r="CE7961"/>
      <c r="CF7961"/>
      <c r="CG7961"/>
      <c r="CH7961"/>
      <c r="CI7961"/>
      <c r="CJ7961"/>
      <c r="CK7961"/>
      <c r="CL7961"/>
      <c r="CM7961"/>
      <c r="CN7961"/>
      <c r="CO7961"/>
      <c r="CP7961"/>
      <c r="CQ7961"/>
      <c r="CR7961"/>
      <c r="CS7961"/>
      <c r="CT7961"/>
      <c r="CU7961"/>
      <c r="CV7961"/>
    </row>
    <row r="7962" spans="10:100" x14ac:dyDescent="0.25">
      <c r="J7962"/>
      <c r="K7962"/>
      <c r="L7962"/>
      <c r="M7962"/>
      <c r="N7962"/>
      <c r="O7962"/>
      <c r="P7962"/>
      <c r="Q7962"/>
      <c r="R7962"/>
      <c r="S7962"/>
      <c r="T7962"/>
      <c r="U7962"/>
      <c r="V7962"/>
      <c r="W7962"/>
      <c r="X7962"/>
      <c r="Y7962"/>
      <c r="Z7962"/>
      <c r="AA7962"/>
      <c r="AB7962"/>
      <c r="AC7962"/>
      <c r="AD7962"/>
      <c r="AE7962"/>
      <c r="AF7962"/>
      <c r="AG7962"/>
      <c r="AH7962"/>
      <c r="AI7962"/>
      <c r="AJ7962"/>
      <c r="AK7962"/>
      <c r="AL7962"/>
      <c r="AM7962"/>
      <c r="AN7962"/>
      <c r="AO7962"/>
      <c r="AP7962"/>
      <c r="AQ7962"/>
      <c r="AR7962"/>
      <c r="AS7962"/>
      <c r="AT7962"/>
      <c r="AU7962"/>
      <c r="AV7962"/>
      <c r="AW7962"/>
      <c r="AX7962"/>
      <c r="AY7962"/>
      <c r="AZ7962"/>
      <c r="BA7962"/>
      <c r="BB7962"/>
      <c r="BC7962"/>
      <c r="BD7962"/>
      <c r="BE7962"/>
      <c r="BF7962"/>
      <c r="BG7962"/>
      <c r="BH7962"/>
      <c r="BI7962"/>
      <c r="BJ7962"/>
      <c r="BK7962"/>
      <c r="BL7962"/>
      <c r="BM7962"/>
      <c r="BN7962"/>
      <c r="BO7962"/>
      <c r="BP7962"/>
      <c r="BQ7962"/>
      <c r="BR7962"/>
      <c r="BS7962"/>
      <c r="BT7962"/>
      <c r="BU7962"/>
      <c r="BV7962"/>
      <c r="BW7962"/>
      <c r="BX7962"/>
      <c r="BY7962"/>
      <c r="BZ7962"/>
      <c r="CA7962"/>
      <c r="CB7962"/>
      <c r="CC7962"/>
      <c r="CD7962"/>
      <c r="CE7962"/>
      <c r="CF7962"/>
      <c r="CG7962"/>
      <c r="CH7962"/>
      <c r="CI7962"/>
      <c r="CJ7962"/>
      <c r="CK7962"/>
      <c r="CL7962"/>
      <c r="CM7962"/>
      <c r="CN7962"/>
      <c r="CO7962"/>
      <c r="CP7962"/>
      <c r="CQ7962"/>
      <c r="CR7962"/>
      <c r="CS7962"/>
      <c r="CT7962"/>
      <c r="CU7962"/>
      <c r="CV7962"/>
    </row>
    <row r="7963" spans="10:100" x14ac:dyDescent="0.25">
      <c r="J7963"/>
      <c r="K7963"/>
      <c r="L7963"/>
      <c r="M7963"/>
      <c r="N7963"/>
      <c r="O7963"/>
      <c r="P7963"/>
      <c r="Q7963"/>
      <c r="R7963"/>
      <c r="S7963"/>
      <c r="T7963"/>
      <c r="U7963"/>
      <c r="V7963"/>
      <c r="W7963"/>
      <c r="X7963"/>
      <c r="Y7963"/>
      <c r="Z7963"/>
      <c r="AA7963"/>
      <c r="AB7963"/>
      <c r="AC7963"/>
      <c r="AD7963"/>
      <c r="AE7963"/>
      <c r="AF7963"/>
      <c r="AG7963"/>
      <c r="AH7963"/>
      <c r="AI7963"/>
      <c r="AJ7963"/>
      <c r="AK7963"/>
      <c r="AL7963"/>
      <c r="AM7963"/>
      <c r="AN7963"/>
      <c r="AO7963"/>
      <c r="AP7963"/>
      <c r="AQ7963"/>
      <c r="AR7963"/>
      <c r="AS7963"/>
      <c r="AT7963"/>
      <c r="AU7963"/>
      <c r="AV7963"/>
      <c r="AW7963"/>
      <c r="AX7963"/>
      <c r="AY7963"/>
      <c r="AZ7963"/>
      <c r="BA7963"/>
      <c r="BB7963"/>
      <c r="BC7963"/>
      <c r="BD7963"/>
      <c r="BE7963"/>
      <c r="BF7963"/>
      <c r="BG7963"/>
      <c r="BH7963"/>
      <c r="BI7963"/>
      <c r="BJ7963"/>
      <c r="BK7963"/>
      <c r="BL7963"/>
      <c r="BM7963"/>
      <c r="BN7963"/>
      <c r="BO7963"/>
      <c r="BP7963"/>
      <c r="BQ7963"/>
      <c r="BR7963"/>
      <c r="BS7963"/>
      <c r="BT7963"/>
      <c r="BU7963"/>
      <c r="BV7963"/>
      <c r="BW7963"/>
      <c r="BX7963"/>
      <c r="BY7963"/>
      <c r="BZ7963"/>
      <c r="CA7963"/>
      <c r="CB7963"/>
      <c r="CC7963"/>
      <c r="CD7963"/>
      <c r="CE7963"/>
      <c r="CF7963"/>
      <c r="CG7963"/>
      <c r="CH7963"/>
      <c r="CI7963"/>
      <c r="CJ7963"/>
      <c r="CK7963"/>
      <c r="CL7963"/>
      <c r="CM7963"/>
      <c r="CN7963"/>
      <c r="CO7963"/>
      <c r="CP7963"/>
      <c r="CQ7963"/>
      <c r="CR7963"/>
      <c r="CS7963"/>
      <c r="CT7963"/>
      <c r="CU7963"/>
      <c r="CV7963"/>
    </row>
    <row r="7964" spans="10:100" x14ac:dyDescent="0.25">
      <c r="J7964"/>
      <c r="K7964"/>
      <c r="L7964"/>
      <c r="M7964"/>
      <c r="N7964"/>
      <c r="O7964"/>
      <c r="P7964"/>
      <c r="Q7964"/>
      <c r="R7964"/>
      <c r="S7964"/>
      <c r="T7964"/>
      <c r="U7964"/>
      <c r="V7964"/>
      <c r="W7964"/>
      <c r="X7964"/>
      <c r="Y7964"/>
      <c r="Z7964"/>
      <c r="AA7964"/>
      <c r="AB7964"/>
      <c r="AC7964"/>
      <c r="AD7964"/>
      <c r="AE7964"/>
      <c r="AF7964"/>
      <c r="AG7964"/>
      <c r="AH7964"/>
      <c r="AI7964"/>
      <c r="AJ7964"/>
      <c r="AK7964"/>
      <c r="AL7964"/>
      <c r="AM7964"/>
      <c r="AN7964"/>
      <c r="AO7964"/>
      <c r="AP7964"/>
      <c r="AQ7964"/>
      <c r="AR7964"/>
      <c r="AS7964"/>
      <c r="AT7964"/>
      <c r="AU7964"/>
      <c r="AV7964"/>
      <c r="AW7964"/>
      <c r="AX7964"/>
      <c r="AY7964"/>
      <c r="AZ7964"/>
      <c r="BA7964"/>
      <c r="BB7964"/>
      <c r="BC7964"/>
      <c r="BD7964"/>
      <c r="BE7964"/>
      <c r="BF7964"/>
      <c r="BG7964"/>
      <c r="BH7964"/>
      <c r="BI7964"/>
      <c r="BJ7964"/>
      <c r="BK7964"/>
      <c r="BL7964"/>
      <c r="BM7964"/>
      <c r="BN7964"/>
      <c r="BO7964"/>
      <c r="BP7964"/>
      <c r="BQ7964"/>
      <c r="BR7964"/>
      <c r="BS7964"/>
      <c r="BT7964"/>
      <c r="BU7964"/>
      <c r="BV7964"/>
      <c r="BW7964"/>
      <c r="BX7964"/>
      <c r="BY7964"/>
      <c r="BZ7964"/>
      <c r="CA7964"/>
      <c r="CB7964"/>
      <c r="CC7964"/>
      <c r="CD7964"/>
      <c r="CE7964"/>
      <c r="CF7964"/>
      <c r="CG7964"/>
      <c r="CH7964"/>
      <c r="CI7964"/>
      <c r="CJ7964"/>
      <c r="CK7964"/>
      <c r="CL7964"/>
      <c r="CM7964"/>
      <c r="CN7964"/>
      <c r="CO7964"/>
      <c r="CP7964"/>
      <c r="CQ7964"/>
      <c r="CR7964"/>
      <c r="CS7964"/>
      <c r="CT7964"/>
      <c r="CU7964"/>
      <c r="CV7964"/>
    </row>
    <row r="7965" spans="10:100" x14ac:dyDescent="0.25">
      <c r="J7965"/>
      <c r="K7965"/>
      <c r="L7965"/>
      <c r="M7965"/>
      <c r="N7965"/>
      <c r="O7965"/>
      <c r="P7965"/>
      <c r="Q7965"/>
      <c r="R7965"/>
      <c r="S7965"/>
      <c r="T7965"/>
      <c r="U7965"/>
      <c r="V7965"/>
      <c r="W7965"/>
      <c r="X7965"/>
      <c r="Y7965"/>
      <c r="Z7965"/>
      <c r="AA7965"/>
      <c r="AB7965"/>
      <c r="AC7965"/>
      <c r="AD7965"/>
      <c r="AE7965"/>
      <c r="AF7965"/>
      <c r="AG7965"/>
      <c r="AH7965"/>
      <c r="AI7965"/>
      <c r="AJ7965"/>
      <c r="AK7965"/>
      <c r="AL7965"/>
      <c r="AM7965"/>
      <c r="AN7965"/>
      <c r="AO7965"/>
      <c r="AP7965"/>
      <c r="AQ7965"/>
      <c r="AR7965"/>
      <c r="AS7965"/>
      <c r="AT7965"/>
      <c r="AU7965"/>
      <c r="AV7965"/>
      <c r="AW7965"/>
      <c r="AX7965"/>
      <c r="AY7965"/>
      <c r="AZ7965"/>
      <c r="BA7965"/>
      <c r="BB7965"/>
      <c r="BC7965"/>
      <c r="BD7965"/>
      <c r="BE7965"/>
      <c r="BF7965"/>
      <c r="BG7965"/>
      <c r="BH7965"/>
      <c r="BI7965"/>
      <c r="BJ7965"/>
      <c r="BK7965"/>
      <c r="BL7965"/>
      <c r="BM7965"/>
      <c r="BN7965"/>
      <c r="BO7965"/>
      <c r="BP7965"/>
      <c r="BQ7965"/>
      <c r="BR7965"/>
      <c r="BS7965"/>
      <c r="BT7965"/>
      <c r="BU7965"/>
      <c r="BV7965"/>
      <c r="BW7965"/>
      <c r="BX7965"/>
      <c r="BY7965"/>
      <c r="BZ7965"/>
      <c r="CA7965"/>
      <c r="CB7965"/>
      <c r="CC7965"/>
      <c r="CD7965"/>
      <c r="CE7965"/>
      <c r="CF7965"/>
      <c r="CG7965"/>
      <c r="CH7965"/>
      <c r="CI7965"/>
      <c r="CJ7965"/>
      <c r="CK7965"/>
      <c r="CL7965"/>
      <c r="CM7965"/>
      <c r="CN7965"/>
      <c r="CO7965"/>
      <c r="CP7965"/>
      <c r="CQ7965"/>
      <c r="CR7965"/>
      <c r="CS7965"/>
      <c r="CT7965"/>
      <c r="CU7965"/>
      <c r="CV7965"/>
    </row>
    <row r="7966" spans="10:100" x14ac:dyDescent="0.25">
      <c r="J7966"/>
      <c r="K7966"/>
      <c r="L7966"/>
      <c r="M7966"/>
      <c r="N7966"/>
      <c r="O7966"/>
      <c r="P7966"/>
      <c r="Q7966"/>
      <c r="R7966"/>
      <c r="S7966"/>
      <c r="T7966"/>
      <c r="U7966"/>
      <c r="V7966"/>
      <c r="W7966"/>
      <c r="X7966"/>
      <c r="Y7966"/>
      <c r="Z7966"/>
      <c r="AA7966"/>
      <c r="AB7966"/>
      <c r="AC7966"/>
      <c r="AD7966"/>
      <c r="AE7966"/>
      <c r="AF7966"/>
      <c r="AG7966"/>
      <c r="AH7966"/>
      <c r="AI7966"/>
      <c r="AJ7966"/>
      <c r="AK7966"/>
      <c r="AL7966"/>
      <c r="AM7966"/>
      <c r="AN7966"/>
      <c r="AO7966"/>
      <c r="AP7966"/>
      <c r="AQ7966"/>
      <c r="AR7966"/>
      <c r="AS7966"/>
      <c r="AT7966"/>
      <c r="AU7966"/>
      <c r="AV7966"/>
      <c r="AW7966"/>
      <c r="AX7966"/>
      <c r="AY7966"/>
      <c r="AZ7966"/>
      <c r="BA7966"/>
      <c r="BB7966"/>
      <c r="BC7966"/>
      <c r="BD7966"/>
      <c r="BE7966"/>
      <c r="BF7966"/>
      <c r="BG7966"/>
      <c r="BH7966"/>
      <c r="BI7966"/>
      <c r="BJ7966"/>
      <c r="BK7966"/>
      <c r="BL7966"/>
      <c r="BM7966"/>
      <c r="BN7966"/>
      <c r="BO7966"/>
      <c r="BP7966"/>
      <c r="BQ7966"/>
      <c r="BR7966"/>
      <c r="BS7966"/>
      <c r="BT7966"/>
      <c r="BU7966"/>
      <c r="BV7966"/>
      <c r="BW7966"/>
      <c r="BX7966"/>
      <c r="BY7966"/>
      <c r="BZ7966"/>
      <c r="CA7966"/>
      <c r="CB7966"/>
      <c r="CC7966"/>
      <c r="CD7966"/>
      <c r="CE7966"/>
      <c r="CF7966"/>
      <c r="CG7966"/>
      <c r="CH7966"/>
      <c r="CI7966"/>
      <c r="CJ7966"/>
      <c r="CK7966"/>
      <c r="CL7966"/>
      <c r="CM7966"/>
      <c r="CN7966"/>
      <c r="CO7966"/>
      <c r="CP7966"/>
      <c r="CQ7966"/>
      <c r="CR7966"/>
      <c r="CS7966"/>
      <c r="CT7966"/>
      <c r="CU7966"/>
      <c r="CV7966"/>
    </row>
    <row r="7967" spans="10:100" x14ac:dyDescent="0.25">
      <c r="J7967"/>
      <c r="K7967"/>
      <c r="L7967"/>
      <c r="M7967"/>
      <c r="N7967"/>
      <c r="O7967"/>
      <c r="P7967"/>
      <c r="Q7967"/>
      <c r="R7967"/>
      <c r="S7967"/>
      <c r="T7967"/>
      <c r="U7967"/>
      <c r="V7967"/>
      <c r="W7967"/>
      <c r="X7967"/>
      <c r="Y7967"/>
      <c r="Z7967"/>
      <c r="AA7967"/>
      <c r="AB7967"/>
      <c r="AC7967"/>
      <c r="AD7967"/>
      <c r="AE7967"/>
      <c r="AF7967"/>
      <c r="AG7967"/>
      <c r="AH7967"/>
      <c r="AI7967"/>
      <c r="AJ7967"/>
      <c r="AK7967"/>
      <c r="AL7967"/>
      <c r="AM7967"/>
      <c r="AN7967"/>
      <c r="AO7967"/>
      <c r="AP7967"/>
      <c r="AQ7967"/>
      <c r="AR7967"/>
      <c r="AS7967"/>
      <c r="AT7967"/>
      <c r="AU7967"/>
      <c r="AV7967"/>
      <c r="AW7967"/>
      <c r="AX7967"/>
      <c r="AY7967"/>
      <c r="AZ7967"/>
      <c r="BA7967"/>
      <c r="BB7967"/>
      <c r="BC7967"/>
      <c r="BD7967"/>
      <c r="BE7967"/>
      <c r="BF7967"/>
      <c r="BG7967"/>
      <c r="BH7967"/>
      <c r="BI7967"/>
      <c r="BJ7967"/>
      <c r="BK7967"/>
      <c r="BL7967"/>
      <c r="BM7967"/>
      <c r="BN7967"/>
      <c r="BO7967"/>
      <c r="BP7967"/>
      <c r="BQ7967"/>
      <c r="BR7967"/>
      <c r="BS7967"/>
      <c r="BT7967"/>
      <c r="BU7967"/>
      <c r="BV7967"/>
      <c r="BW7967"/>
      <c r="BX7967"/>
      <c r="BY7967"/>
      <c r="BZ7967"/>
      <c r="CA7967"/>
      <c r="CB7967"/>
      <c r="CC7967"/>
      <c r="CD7967"/>
      <c r="CE7967"/>
      <c r="CF7967"/>
      <c r="CG7967"/>
      <c r="CH7967"/>
      <c r="CI7967"/>
      <c r="CJ7967"/>
      <c r="CK7967"/>
      <c r="CL7967"/>
      <c r="CM7967"/>
      <c r="CN7967"/>
      <c r="CO7967"/>
      <c r="CP7967"/>
      <c r="CQ7967"/>
      <c r="CR7967"/>
      <c r="CS7967"/>
      <c r="CT7967"/>
      <c r="CU7967"/>
      <c r="CV7967"/>
    </row>
    <row r="7968" spans="10:100" x14ac:dyDescent="0.25">
      <c r="J7968"/>
      <c r="K7968"/>
      <c r="L7968"/>
      <c r="M7968"/>
      <c r="N7968"/>
      <c r="O7968"/>
      <c r="P7968"/>
      <c r="Q7968"/>
      <c r="R7968"/>
      <c r="S7968"/>
      <c r="T7968"/>
      <c r="U7968"/>
      <c r="V7968"/>
      <c r="W7968"/>
      <c r="X7968"/>
      <c r="Y7968"/>
      <c r="Z7968"/>
      <c r="AA7968"/>
      <c r="AB7968"/>
      <c r="AC7968"/>
      <c r="AD7968"/>
      <c r="AE7968"/>
      <c r="AF7968"/>
      <c r="AG7968"/>
      <c r="AH7968"/>
      <c r="AI7968"/>
      <c r="AJ7968"/>
      <c r="AK7968"/>
      <c r="AL7968"/>
      <c r="AM7968"/>
      <c r="AN7968"/>
      <c r="AO7968"/>
      <c r="AP7968"/>
      <c r="AQ7968"/>
      <c r="AR7968"/>
      <c r="AS7968"/>
      <c r="AT7968"/>
      <c r="AU7968"/>
      <c r="AV7968"/>
      <c r="AW7968"/>
      <c r="AX7968"/>
      <c r="AY7968"/>
      <c r="AZ7968"/>
      <c r="BA7968"/>
      <c r="BB7968"/>
      <c r="BC7968"/>
      <c r="BD7968"/>
      <c r="BE7968"/>
      <c r="BF7968"/>
      <c r="BG7968"/>
      <c r="BH7968"/>
      <c r="BI7968"/>
      <c r="BJ7968"/>
      <c r="BK7968"/>
      <c r="BL7968"/>
      <c r="BM7968"/>
      <c r="BN7968"/>
      <c r="BO7968"/>
      <c r="BP7968"/>
      <c r="BQ7968"/>
      <c r="BR7968"/>
      <c r="BS7968"/>
      <c r="BT7968"/>
      <c r="BU7968"/>
      <c r="BV7968"/>
      <c r="BW7968"/>
      <c r="BX7968"/>
      <c r="BY7968"/>
      <c r="BZ7968"/>
      <c r="CA7968"/>
      <c r="CB7968"/>
      <c r="CC7968"/>
      <c r="CD7968"/>
      <c r="CE7968"/>
      <c r="CF7968"/>
      <c r="CG7968"/>
      <c r="CH7968"/>
      <c r="CI7968"/>
      <c r="CJ7968"/>
      <c r="CK7968"/>
      <c r="CL7968"/>
      <c r="CM7968"/>
      <c r="CN7968"/>
      <c r="CO7968"/>
      <c r="CP7968"/>
      <c r="CQ7968"/>
      <c r="CR7968"/>
      <c r="CS7968"/>
      <c r="CT7968"/>
      <c r="CU7968"/>
      <c r="CV7968"/>
    </row>
    <row r="7969" spans="10:100" x14ac:dyDescent="0.25">
      <c r="J7969"/>
      <c r="K7969"/>
      <c r="L7969"/>
      <c r="M7969"/>
      <c r="N7969"/>
      <c r="O7969"/>
      <c r="P7969"/>
      <c r="Q7969"/>
      <c r="R7969"/>
      <c r="S7969"/>
      <c r="T7969"/>
      <c r="U7969"/>
      <c r="V7969"/>
      <c r="W7969"/>
      <c r="X7969"/>
      <c r="Y7969"/>
      <c r="Z7969"/>
      <c r="AA7969"/>
      <c r="AB7969"/>
      <c r="AC7969"/>
      <c r="AD7969"/>
      <c r="AE7969"/>
      <c r="AF7969"/>
      <c r="AG7969"/>
      <c r="AH7969"/>
      <c r="AI7969"/>
      <c r="AJ7969"/>
      <c r="AK7969"/>
      <c r="AL7969"/>
      <c r="AM7969"/>
      <c r="AN7969"/>
      <c r="AO7969"/>
      <c r="AP7969"/>
      <c r="AQ7969"/>
      <c r="AR7969"/>
      <c r="AS7969"/>
      <c r="AT7969"/>
      <c r="AU7969"/>
      <c r="AV7969"/>
      <c r="AW7969"/>
      <c r="AX7969"/>
      <c r="AY7969"/>
      <c r="AZ7969"/>
      <c r="BA7969"/>
      <c r="BB7969"/>
      <c r="BC7969"/>
      <c r="BD7969"/>
      <c r="BE7969"/>
      <c r="BF7969"/>
      <c r="BG7969"/>
      <c r="BH7969"/>
      <c r="BI7969"/>
      <c r="BJ7969"/>
      <c r="BK7969"/>
      <c r="BL7969"/>
      <c r="BM7969"/>
      <c r="BN7969"/>
      <c r="BO7969"/>
      <c r="BP7969"/>
      <c r="BQ7969"/>
      <c r="BR7969"/>
      <c r="BS7969"/>
      <c r="BT7969"/>
      <c r="BU7969"/>
      <c r="BV7969"/>
      <c r="BW7969"/>
      <c r="BX7969"/>
      <c r="BY7969"/>
      <c r="BZ7969"/>
      <c r="CA7969"/>
      <c r="CB7969"/>
      <c r="CC7969"/>
      <c r="CD7969"/>
      <c r="CE7969"/>
      <c r="CF7969"/>
      <c r="CG7969"/>
      <c r="CH7969"/>
      <c r="CI7969"/>
      <c r="CJ7969"/>
      <c r="CK7969"/>
      <c r="CL7969"/>
      <c r="CM7969"/>
      <c r="CN7969"/>
      <c r="CO7969"/>
      <c r="CP7969"/>
      <c r="CQ7969"/>
      <c r="CR7969"/>
      <c r="CS7969"/>
      <c r="CT7969"/>
      <c r="CU7969"/>
      <c r="CV7969"/>
    </row>
    <row r="7970" spans="10:100" x14ac:dyDescent="0.25">
      <c r="J7970"/>
      <c r="K7970"/>
      <c r="L7970"/>
      <c r="M7970"/>
      <c r="N7970"/>
      <c r="O7970"/>
      <c r="P7970"/>
      <c r="Q7970"/>
      <c r="R7970"/>
      <c r="S7970"/>
      <c r="T7970"/>
      <c r="U7970"/>
      <c r="V7970"/>
      <c r="W7970"/>
      <c r="X7970"/>
      <c r="Y7970"/>
      <c r="Z7970"/>
      <c r="AA7970"/>
      <c r="AB7970"/>
      <c r="AC7970"/>
      <c r="AD7970"/>
      <c r="AE7970"/>
      <c r="AF7970"/>
      <c r="AG7970"/>
      <c r="AH7970"/>
      <c r="AI7970"/>
      <c r="AJ7970"/>
      <c r="AK7970"/>
      <c r="AL7970"/>
      <c r="AM7970"/>
      <c r="AN7970"/>
      <c r="AO7970"/>
      <c r="AP7970"/>
      <c r="AQ7970"/>
      <c r="AR7970"/>
      <c r="AS7970"/>
      <c r="AT7970"/>
      <c r="AU7970"/>
      <c r="AV7970"/>
      <c r="AW7970"/>
      <c r="AX7970"/>
      <c r="AY7970"/>
      <c r="AZ7970"/>
      <c r="BA7970"/>
      <c r="BB7970"/>
      <c r="BC7970"/>
      <c r="BD7970"/>
      <c r="BE7970"/>
      <c r="BF7970"/>
      <c r="BG7970"/>
      <c r="BH7970"/>
      <c r="BI7970"/>
      <c r="BJ7970"/>
      <c r="BK7970"/>
      <c r="BL7970"/>
      <c r="BM7970"/>
      <c r="BN7970"/>
      <c r="BO7970"/>
      <c r="BP7970"/>
      <c r="BQ7970"/>
      <c r="BR7970"/>
      <c r="BS7970"/>
      <c r="BT7970"/>
      <c r="BU7970"/>
      <c r="BV7970"/>
      <c r="BW7970"/>
      <c r="BX7970"/>
      <c r="BY7970"/>
      <c r="BZ7970"/>
      <c r="CA7970"/>
      <c r="CB7970"/>
      <c r="CC7970"/>
      <c r="CD7970"/>
      <c r="CE7970"/>
      <c r="CF7970"/>
      <c r="CG7970"/>
      <c r="CH7970"/>
      <c r="CI7970"/>
      <c r="CJ7970"/>
      <c r="CK7970"/>
      <c r="CL7970"/>
      <c r="CM7970"/>
      <c r="CN7970"/>
      <c r="CO7970"/>
      <c r="CP7970"/>
      <c r="CQ7970"/>
      <c r="CR7970"/>
      <c r="CS7970"/>
      <c r="CT7970"/>
      <c r="CU7970"/>
      <c r="CV7970"/>
    </row>
    <row r="7971" spans="10:100" x14ac:dyDescent="0.25">
      <c r="J7971"/>
      <c r="K7971"/>
      <c r="L7971"/>
      <c r="M7971"/>
      <c r="N7971"/>
      <c r="O7971"/>
      <c r="P7971"/>
      <c r="Q7971"/>
      <c r="R7971"/>
      <c r="S7971"/>
      <c r="T7971"/>
      <c r="U7971"/>
      <c r="V7971"/>
      <c r="W7971"/>
      <c r="X7971"/>
      <c r="Y7971"/>
      <c r="Z7971"/>
      <c r="AA7971"/>
      <c r="AB7971"/>
      <c r="AC7971"/>
      <c r="AD7971"/>
      <c r="AE7971"/>
      <c r="AF7971"/>
      <c r="AG7971"/>
      <c r="AH7971"/>
      <c r="AI7971"/>
      <c r="AJ7971"/>
      <c r="AK7971"/>
      <c r="AL7971"/>
      <c r="AM7971"/>
      <c r="AN7971"/>
      <c r="AO7971"/>
      <c r="AP7971"/>
      <c r="AQ7971"/>
      <c r="AR7971"/>
      <c r="AS7971"/>
      <c r="AT7971"/>
      <c r="AU7971"/>
      <c r="AV7971"/>
      <c r="AW7971"/>
      <c r="AX7971"/>
      <c r="AY7971"/>
      <c r="AZ7971"/>
      <c r="BA7971"/>
      <c r="BB7971"/>
      <c r="BC7971"/>
      <c r="BD7971"/>
      <c r="BE7971"/>
      <c r="BF7971"/>
      <c r="BG7971"/>
      <c r="BH7971"/>
      <c r="BI7971"/>
      <c r="BJ7971"/>
      <c r="BK7971"/>
      <c r="BL7971"/>
      <c r="BM7971"/>
      <c r="BN7971"/>
      <c r="BO7971"/>
      <c r="BP7971"/>
      <c r="BQ7971"/>
      <c r="BR7971"/>
      <c r="BS7971"/>
      <c r="BT7971"/>
      <c r="BU7971"/>
      <c r="BV7971"/>
      <c r="BW7971"/>
      <c r="BX7971"/>
      <c r="BY7971"/>
      <c r="BZ7971"/>
      <c r="CA7971"/>
      <c r="CB7971"/>
      <c r="CC7971"/>
      <c r="CD7971"/>
      <c r="CE7971"/>
      <c r="CF7971"/>
      <c r="CG7971"/>
      <c r="CH7971"/>
      <c r="CI7971"/>
      <c r="CJ7971"/>
      <c r="CK7971"/>
      <c r="CL7971"/>
      <c r="CM7971"/>
      <c r="CN7971"/>
      <c r="CO7971"/>
      <c r="CP7971"/>
      <c r="CQ7971"/>
      <c r="CR7971"/>
      <c r="CS7971"/>
      <c r="CT7971"/>
      <c r="CU7971"/>
      <c r="CV7971"/>
    </row>
    <row r="7972" spans="10:100" x14ac:dyDescent="0.25">
      <c r="J7972"/>
      <c r="K7972"/>
      <c r="L7972"/>
      <c r="M7972"/>
      <c r="N7972"/>
      <c r="O7972"/>
      <c r="P7972"/>
      <c r="Q7972"/>
      <c r="R7972"/>
      <c r="S7972"/>
      <c r="T7972"/>
      <c r="U7972"/>
      <c r="V7972"/>
      <c r="W7972"/>
      <c r="X7972"/>
      <c r="Y7972"/>
      <c r="Z7972"/>
      <c r="AA7972"/>
      <c r="AB7972"/>
      <c r="AC7972"/>
      <c r="AD7972"/>
      <c r="AE7972"/>
      <c r="AF7972"/>
      <c r="AG7972"/>
      <c r="AH7972"/>
      <c r="AI7972"/>
      <c r="AJ7972"/>
      <c r="AK7972"/>
      <c r="AL7972"/>
      <c r="AM7972"/>
      <c r="AN7972"/>
      <c r="AO7972"/>
      <c r="AP7972"/>
      <c r="AQ7972"/>
      <c r="AR7972"/>
      <c r="AS7972"/>
      <c r="AT7972"/>
      <c r="AU7972"/>
      <c r="AV7972"/>
      <c r="AW7972"/>
      <c r="AX7972"/>
      <c r="AY7972"/>
      <c r="AZ7972"/>
      <c r="BA7972"/>
      <c r="BB7972"/>
      <c r="BC7972"/>
      <c r="BD7972"/>
      <c r="BE7972"/>
      <c r="BF7972"/>
      <c r="BG7972"/>
      <c r="BH7972"/>
      <c r="BI7972"/>
      <c r="BJ7972"/>
      <c r="BK7972"/>
      <c r="BL7972"/>
      <c r="BM7972"/>
      <c r="BN7972"/>
      <c r="BO7972"/>
      <c r="BP7972"/>
      <c r="BQ7972"/>
      <c r="BR7972"/>
      <c r="BS7972"/>
      <c r="BT7972"/>
      <c r="BU7972"/>
      <c r="BV7972"/>
      <c r="BW7972"/>
      <c r="BX7972"/>
      <c r="BY7972"/>
      <c r="BZ7972"/>
      <c r="CA7972"/>
      <c r="CB7972"/>
      <c r="CC7972"/>
      <c r="CD7972"/>
      <c r="CE7972"/>
      <c r="CF7972"/>
      <c r="CG7972"/>
      <c r="CH7972"/>
      <c r="CI7972"/>
      <c r="CJ7972"/>
      <c r="CK7972"/>
      <c r="CL7972"/>
      <c r="CM7972"/>
      <c r="CN7972"/>
      <c r="CO7972"/>
      <c r="CP7972"/>
      <c r="CQ7972"/>
      <c r="CR7972"/>
      <c r="CS7972"/>
      <c r="CT7972"/>
      <c r="CU7972"/>
      <c r="CV7972"/>
    </row>
    <row r="7973" spans="10:100" x14ac:dyDescent="0.25">
      <c r="J7973"/>
      <c r="K7973"/>
      <c r="L7973"/>
      <c r="M7973"/>
      <c r="N7973"/>
      <c r="O7973"/>
      <c r="P7973"/>
      <c r="Q7973"/>
      <c r="R7973"/>
      <c r="S7973"/>
      <c r="T7973"/>
      <c r="U7973"/>
      <c r="V7973"/>
      <c r="W7973"/>
      <c r="X7973"/>
      <c r="Y7973"/>
      <c r="Z7973"/>
      <c r="AA7973"/>
      <c r="AB7973"/>
      <c r="AC7973"/>
      <c r="AD7973"/>
      <c r="AE7973"/>
      <c r="AF7973"/>
      <c r="AG7973"/>
      <c r="AH7973"/>
      <c r="AI7973"/>
      <c r="AJ7973"/>
      <c r="AK7973"/>
      <c r="AL7973"/>
      <c r="AM7973"/>
      <c r="AN7973"/>
      <c r="AO7973"/>
      <c r="AP7973"/>
      <c r="AQ7973"/>
      <c r="AR7973"/>
      <c r="AS7973"/>
      <c r="AT7973"/>
      <c r="AU7973"/>
      <c r="AV7973"/>
      <c r="AW7973"/>
      <c r="AX7973"/>
      <c r="AY7973"/>
      <c r="AZ7973"/>
      <c r="BA7973"/>
      <c r="BB7973"/>
      <c r="BC7973"/>
      <c r="BD7973"/>
      <c r="BE7973"/>
      <c r="BF7973"/>
      <c r="BG7973"/>
      <c r="BH7973"/>
      <c r="BI7973"/>
      <c r="BJ7973"/>
      <c r="BK7973"/>
      <c r="BL7973"/>
      <c r="BM7973"/>
      <c r="BN7973"/>
      <c r="BO7973"/>
      <c r="BP7973"/>
      <c r="BQ7973"/>
      <c r="BR7973"/>
      <c r="BS7973"/>
      <c r="BT7973"/>
      <c r="BU7973"/>
      <c r="BV7973"/>
      <c r="BW7973"/>
      <c r="BX7973"/>
      <c r="BY7973"/>
      <c r="BZ7973"/>
      <c r="CA7973"/>
      <c r="CB7973"/>
      <c r="CC7973"/>
      <c r="CD7973"/>
      <c r="CE7973"/>
      <c r="CF7973"/>
      <c r="CG7973"/>
      <c r="CH7973"/>
      <c r="CI7973"/>
      <c r="CJ7973"/>
      <c r="CK7973"/>
      <c r="CL7973"/>
      <c r="CM7973"/>
      <c r="CN7973"/>
      <c r="CO7973"/>
      <c r="CP7973"/>
      <c r="CQ7973"/>
      <c r="CR7973"/>
      <c r="CS7973"/>
      <c r="CT7973"/>
      <c r="CU7973"/>
      <c r="CV7973"/>
    </row>
    <row r="7974" spans="10:100" x14ac:dyDescent="0.25">
      <c r="J7974"/>
      <c r="K7974"/>
      <c r="L7974"/>
      <c r="M7974"/>
      <c r="N7974"/>
      <c r="O7974"/>
      <c r="P7974"/>
      <c r="Q7974"/>
      <c r="R7974"/>
      <c r="S7974"/>
      <c r="T7974"/>
      <c r="U7974"/>
      <c r="V7974"/>
      <c r="W7974"/>
      <c r="X7974"/>
      <c r="Y7974"/>
      <c r="Z7974"/>
      <c r="AA7974"/>
      <c r="AB7974"/>
      <c r="AC7974"/>
      <c r="AD7974"/>
      <c r="AE7974"/>
      <c r="AF7974"/>
      <c r="AG7974"/>
      <c r="AH7974"/>
      <c r="AI7974"/>
      <c r="AJ7974"/>
      <c r="AK7974"/>
      <c r="AL7974"/>
      <c r="AM7974"/>
      <c r="AN7974"/>
      <c r="AO7974"/>
      <c r="AP7974"/>
      <c r="AQ7974"/>
      <c r="AR7974"/>
      <c r="AS7974"/>
      <c r="AT7974"/>
      <c r="AU7974"/>
      <c r="AV7974"/>
      <c r="AW7974"/>
      <c r="AX7974"/>
      <c r="AY7974"/>
      <c r="AZ7974"/>
      <c r="BA7974"/>
      <c r="BB7974"/>
      <c r="BC7974"/>
      <c r="BD7974"/>
      <c r="BE7974"/>
      <c r="BF7974"/>
      <c r="BG7974"/>
      <c r="BH7974"/>
      <c r="BI7974"/>
      <c r="BJ7974"/>
      <c r="BK7974"/>
      <c r="BL7974"/>
      <c r="BM7974"/>
      <c r="BN7974"/>
      <c r="BO7974"/>
      <c r="BP7974"/>
      <c r="BQ7974"/>
      <c r="BR7974"/>
      <c r="BS7974"/>
      <c r="BT7974"/>
      <c r="BU7974"/>
      <c r="BV7974"/>
      <c r="BW7974"/>
      <c r="BX7974"/>
      <c r="BY7974"/>
      <c r="BZ7974"/>
      <c r="CA7974"/>
      <c r="CB7974"/>
      <c r="CC7974"/>
      <c r="CD7974"/>
      <c r="CE7974"/>
      <c r="CF7974"/>
      <c r="CG7974"/>
      <c r="CH7974"/>
      <c r="CI7974"/>
      <c r="CJ7974"/>
      <c r="CK7974"/>
      <c r="CL7974"/>
      <c r="CM7974"/>
      <c r="CN7974"/>
      <c r="CO7974"/>
      <c r="CP7974"/>
      <c r="CQ7974"/>
      <c r="CR7974"/>
      <c r="CS7974"/>
      <c r="CT7974"/>
      <c r="CU7974"/>
      <c r="CV7974"/>
    </row>
    <row r="7975" spans="10:100" x14ac:dyDescent="0.25">
      <c r="J7975"/>
      <c r="K7975"/>
      <c r="L7975"/>
      <c r="M7975"/>
      <c r="N7975"/>
      <c r="O7975"/>
      <c r="P7975"/>
      <c r="Q7975"/>
      <c r="R7975"/>
      <c r="S7975"/>
      <c r="T7975"/>
      <c r="U7975"/>
      <c r="V7975"/>
      <c r="W7975"/>
      <c r="X7975"/>
      <c r="Y7975"/>
      <c r="Z7975"/>
      <c r="AA7975"/>
      <c r="AB7975"/>
      <c r="AC7975"/>
      <c r="AD7975"/>
      <c r="AE7975"/>
      <c r="AF7975"/>
      <c r="AG7975"/>
      <c r="AH7975"/>
      <c r="AI7975"/>
      <c r="AJ7975"/>
      <c r="AK7975"/>
      <c r="AL7975"/>
      <c r="AM7975"/>
      <c r="AN7975"/>
      <c r="AO7975"/>
      <c r="AP7975"/>
      <c r="AQ7975"/>
      <c r="AR7975"/>
      <c r="AS7975"/>
      <c r="AT7975"/>
      <c r="AU7975"/>
      <c r="AV7975"/>
      <c r="AW7975"/>
      <c r="AX7975"/>
      <c r="AY7975"/>
      <c r="AZ7975"/>
      <c r="BA7975"/>
      <c r="BB7975"/>
      <c r="BC7975"/>
      <c r="BD7975"/>
      <c r="BE7975"/>
      <c r="BF7975"/>
      <c r="BG7975"/>
      <c r="BH7975"/>
      <c r="BI7975"/>
      <c r="BJ7975"/>
      <c r="BK7975"/>
      <c r="BL7975"/>
      <c r="BM7975"/>
      <c r="BN7975"/>
      <c r="BO7975"/>
      <c r="BP7975"/>
      <c r="BQ7975"/>
      <c r="BR7975"/>
      <c r="BS7975"/>
      <c r="BT7975"/>
      <c r="BU7975"/>
      <c r="BV7975"/>
      <c r="BW7975"/>
      <c r="BX7975"/>
      <c r="BY7975"/>
      <c r="BZ7975"/>
      <c r="CA7975"/>
      <c r="CB7975"/>
      <c r="CC7975"/>
      <c r="CD7975"/>
      <c r="CE7975"/>
      <c r="CF7975"/>
      <c r="CG7975"/>
      <c r="CH7975"/>
      <c r="CI7975"/>
      <c r="CJ7975"/>
      <c r="CK7975"/>
      <c r="CL7975"/>
      <c r="CM7975"/>
      <c r="CN7975"/>
      <c r="CO7975"/>
      <c r="CP7975"/>
      <c r="CQ7975"/>
      <c r="CR7975"/>
      <c r="CS7975"/>
      <c r="CT7975"/>
      <c r="CU7975"/>
      <c r="CV7975"/>
    </row>
    <row r="7976" spans="10:100" x14ac:dyDescent="0.25">
      <c r="J7976"/>
      <c r="K7976"/>
      <c r="L7976"/>
      <c r="M7976"/>
      <c r="N7976"/>
      <c r="O7976"/>
      <c r="P7976"/>
      <c r="Q7976"/>
      <c r="R7976"/>
      <c r="S7976"/>
      <c r="T7976"/>
      <c r="U7976"/>
      <c r="V7976"/>
      <c r="W7976"/>
      <c r="X7976"/>
      <c r="Y7976"/>
      <c r="Z7976"/>
      <c r="AA7976"/>
      <c r="AB7976"/>
      <c r="AC7976"/>
      <c r="AD7976"/>
      <c r="AE7976"/>
      <c r="AF7976"/>
      <c r="AG7976"/>
      <c r="AH7976"/>
      <c r="AI7976"/>
      <c r="AJ7976"/>
      <c r="AK7976"/>
      <c r="AL7976"/>
      <c r="AM7976"/>
      <c r="AN7976"/>
      <c r="AO7976"/>
      <c r="AP7976"/>
      <c r="AQ7976"/>
      <c r="AR7976"/>
      <c r="AS7976"/>
      <c r="AT7976"/>
      <c r="AU7976"/>
      <c r="AV7976"/>
      <c r="AW7976"/>
      <c r="AX7976"/>
      <c r="AY7976"/>
      <c r="AZ7976"/>
      <c r="BA7976"/>
      <c r="BB7976"/>
      <c r="BC7976"/>
      <c r="BD7976"/>
      <c r="BE7976"/>
      <c r="BF7976"/>
      <c r="BG7976"/>
      <c r="BH7976"/>
      <c r="BI7976"/>
      <c r="BJ7976"/>
      <c r="BK7976"/>
      <c r="BL7976"/>
      <c r="BM7976"/>
      <c r="BN7976"/>
      <c r="BO7976"/>
      <c r="BP7976"/>
      <c r="BQ7976"/>
      <c r="BR7976"/>
      <c r="BS7976"/>
      <c r="BT7976"/>
      <c r="BU7976"/>
      <c r="BV7976"/>
      <c r="BW7976"/>
      <c r="BX7976"/>
      <c r="BY7976"/>
      <c r="BZ7976"/>
      <c r="CA7976"/>
      <c r="CB7976"/>
      <c r="CC7976"/>
      <c r="CD7976"/>
      <c r="CE7976"/>
      <c r="CF7976"/>
      <c r="CG7976"/>
      <c r="CH7976"/>
      <c r="CI7976"/>
      <c r="CJ7976"/>
      <c r="CK7976"/>
      <c r="CL7976"/>
      <c r="CM7976"/>
      <c r="CN7976"/>
      <c r="CO7976"/>
      <c r="CP7976"/>
      <c r="CQ7976"/>
      <c r="CR7976"/>
      <c r="CS7976"/>
      <c r="CT7976"/>
      <c r="CU7976"/>
      <c r="CV7976"/>
    </row>
    <row r="7977" spans="10:100" x14ac:dyDescent="0.25">
      <c r="J7977"/>
      <c r="K7977"/>
      <c r="L7977"/>
      <c r="M7977"/>
      <c r="N7977"/>
      <c r="O7977"/>
      <c r="P7977"/>
      <c r="Q7977"/>
      <c r="R7977"/>
      <c r="S7977"/>
      <c r="T7977"/>
      <c r="U7977"/>
      <c r="V7977"/>
      <c r="W7977"/>
      <c r="X7977"/>
      <c r="Y7977"/>
      <c r="Z7977"/>
      <c r="AA7977"/>
      <c r="AB7977"/>
      <c r="AC7977"/>
      <c r="AD7977"/>
      <c r="AE7977"/>
      <c r="AF7977"/>
      <c r="AG7977"/>
      <c r="AH7977"/>
      <c r="AI7977"/>
      <c r="AJ7977"/>
      <c r="AK7977"/>
      <c r="AL7977"/>
      <c r="AM7977"/>
      <c r="AN7977"/>
      <c r="AO7977"/>
      <c r="AP7977"/>
      <c r="AQ7977"/>
      <c r="AR7977"/>
      <c r="AS7977"/>
      <c r="AT7977"/>
      <c r="AU7977"/>
      <c r="AV7977"/>
      <c r="AW7977"/>
      <c r="AX7977"/>
      <c r="AY7977"/>
      <c r="AZ7977"/>
      <c r="BA7977"/>
      <c r="BB7977"/>
      <c r="BC7977"/>
      <c r="BD7977"/>
      <c r="BE7977"/>
      <c r="BF7977"/>
      <c r="BG7977"/>
      <c r="BH7977"/>
      <c r="BI7977"/>
      <c r="BJ7977"/>
      <c r="BK7977"/>
      <c r="BL7977"/>
      <c r="BM7977"/>
      <c r="BN7977"/>
      <c r="BO7977"/>
      <c r="BP7977"/>
      <c r="BQ7977"/>
      <c r="BR7977"/>
      <c r="BS7977"/>
      <c r="BT7977"/>
      <c r="BU7977"/>
      <c r="BV7977"/>
      <c r="BW7977"/>
      <c r="BX7977"/>
      <c r="BY7977"/>
      <c r="BZ7977"/>
      <c r="CA7977"/>
      <c r="CB7977"/>
      <c r="CC7977"/>
      <c r="CD7977"/>
      <c r="CE7977"/>
      <c r="CF7977"/>
      <c r="CG7977"/>
      <c r="CH7977"/>
      <c r="CI7977"/>
      <c r="CJ7977"/>
      <c r="CK7977"/>
      <c r="CL7977"/>
      <c r="CM7977"/>
      <c r="CN7977"/>
      <c r="CO7977"/>
      <c r="CP7977"/>
      <c r="CQ7977"/>
      <c r="CR7977"/>
      <c r="CS7977"/>
      <c r="CT7977"/>
      <c r="CU7977"/>
      <c r="CV7977"/>
    </row>
    <row r="7978" spans="10:100" x14ac:dyDescent="0.25">
      <c r="J7978"/>
      <c r="K7978"/>
      <c r="L7978"/>
      <c r="M7978"/>
      <c r="N7978"/>
      <c r="O7978"/>
      <c r="P7978"/>
      <c r="Q7978"/>
      <c r="R7978"/>
      <c r="S7978"/>
      <c r="T7978"/>
      <c r="U7978"/>
      <c r="V7978"/>
      <c r="W7978"/>
      <c r="X7978"/>
      <c r="Y7978"/>
      <c r="Z7978"/>
      <c r="AA7978"/>
      <c r="AB7978"/>
      <c r="AC7978"/>
      <c r="AD7978"/>
      <c r="AE7978"/>
      <c r="AF7978"/>
      <c r="AG7978"/>
      <c r="AH7978"/>
      <c r="AI7978"/>
      <c r="AJ7978"/>
      <c r="AK7978"/>
      <c r="AL7978"/>
      <c r="AM7978"/>
      <c r="AN7978"/>
      <c r="AO7978"/>
      <c r="AP7978"/>
      <c r="AQ7978"/>
      <c r="AR7978"/>
      <c r="AS7978"/>
      <c r="AT7978"/>
      <c r="AU7978"/>
      <c r="AV7978"/>
      <c r="AW7978"/>
      <c r="AX7978"/>
      <c r="AY7978"/>
      <c r="AZ7978"/>
      <c r="BA7978"/>
      <c r="BB7978"/>
      <c r="BC7978"/>
      <c r="BD7978"/>
      <c r="BE7978"/>
      <c r="BF7978"/>
      <c r="BG7978"/>
      <c r="BH7978"/>
      <c r="BI7978"/>
      <c r="BJ7978"/>
      <c r="BK7978"/>
      <c r="BL7978"/>
      <c r="BM7978"/>
      <c r="BN7978"/>
      <c r="BO7978"/>
      <c r="BP7978"/>
      <c r="BQ7978"/>
      <c r="BR7978"/>
      <c r="BS7978"/>
      <c r="BT7978"/>
      <c r="BU7978"/>
      <c r="BV7978"/>
      <c r="BW7978"/>
      <c r="BX7978"/>
      <c r="BY7978"/>
      <c r="BZ7978"/>
      <c r="CA7978"/>
      <c r="CB7978"/>
      <c r="CC7978"/>
      <c r="CD7978"/>
      <c r="CE7978"/>
      <c r="CF7978"/>
      <c r="CG7978"/>
      <c r="CH7978"/>
      <c r="CI7978"/>
      <c r="CJ7978"/>
      <c r="CK7978"/>
      <c r="CL7978"/>
      <c r="CM7978"/>
      <c r="CN7978"/>
      <c r="CO7978"/>
      <c r="CP7978"/>
      <c r="CQ7978"/>
      <c r="CR7978"/>
      <c r="CS7978"/>
      <c r="CT7978"/>
      <c r="CU7978"/>
      <c r="CV7978"/>
    </row>
    <row r="7979" spans="10:100" x14ac:dyDescent="0.25">
      <c r="J7979"/>
      <c r="K7979"/>
      <c r="L7979"/>
      <c r="M7979"/>
      <c r="N7979"/>
      <c r="O7979"/>
      <c r="P7979"/>
      <c r="Q7979"/>
      <c r="R7979"/>
      <c r="S7979"/>
      <c r="T7979"/>
      <c r="U7979"/>
      <c r="V7979"/>
      <c r="W7979"/>
      <c r="X7979"/>
      <c r="Y7979"/>
      <c r="Z7979"/>
      <c r="AA7979"/>
      <c r="AB7979"/>
      <c r="AC7979"/>
      <c r="AD7979"/>
      <c r="AE7979"/>
      <c r="AF7979"/>
      <c r="AG7979"/>
      <c r="AH7979"/>
      <c r="AI7979"/>
      <c r="AJ7979"/>
      <c r="AK7979"/>
      <c r="AL7979"/>
      <c r="AM7979"/>
      <c r="AN7979"/>
      <c r="AO7979"/>
      <c r="AP7979"/>
      <c r="AQ7979"/>
      <c r="AR7979"/>
      <c r="AS7979"/>
      <c r="AT7979"/>
      <c r="AU7979"/>
      <c r="AV7979"/>
      <c r="AW7979"/>
      <c r="AX7979"/>
      <c r="AY7979"/>
      <c r="AZ7979"/>
      <c r="BA7979"/>
      <c r="BB7979"/>
      <c r="BC7979"/>
      <c r="BD7979"/>
      <c r="BE7979"/>
      <c r="BF7979"/>
      <c r="BG7979"/>
      <c r="BH7979"/>
      <c r="BI7979"/>
      <c r="BJ7979"/>
      <c r="BK7979"/>
      <c r="BL7979"/>
      <c r="BM7979"/>
      <c r="BN7979"/>
      <c r="BO7979"/>
      <c r="BP7979"/>
      <c r="BQ7979"/>
      <c r="BR7979"/>
      <c r="BS7979"/>
      <c r="BT7979"/>
      <c r="BU7979"/>
      <c r="BV7979"/>
      <c r="BW7979"/>
      <c r="BX7979"/>
      <c r="BY7979"/>
      <c r="BZ7979"/>
      <c r="CA7979"/>
      <c r="CB7979"/>
      <c r="CC7979"/>
      <c r="CD7979"/>
      <c r="CE7979"/>
      <c r="CF7979"/>
      <c r="CG7979"/>
      <c r="CH7979"/>
      <c r="CI7979"/>
      <c r="CJ7979"/>
      <c r="CK7979"/>
      <c r="CL7979"/>
      <c r="CM7979"/>
      <c r="CN7979"/>
      <c r="CO7979"/>
      <c r="CP7979"/>
      <c r="CQ7979"/>
      <c r="CR7979"/>
      <c r="CS7979"/>
      <c r="CT7979"/>
      <c r="CU7979"/>
      <c r="CV7979"/>
    </row>
    <row r="7980" spans="10:100" x14ac:dyDescent="0.25">
      <c r="J7980"/>
      <c r="K7980"/>
      <c r="L7980"/>
      <c r="M7980"/>
      <c r="N7980"/>
      <c r="O7980"/>
      <c r="P7980"/>
      <c r="Q7980"/>
      <c r="R7980"/>
      <c r="S7980"/>
      <c r="T7980"/>
      <c r="U7980"/>
      <c r="V7980"/>
      <c r="W7980"/>
      <c r="X7980"/>
      <c r="Y7980"/>
      <c r="Z7980"/>
      <c r="AA7980"/>
      <c r="AB7980"/>
      <c r="AC7980"/>
      <c r="AD7980"/>
      <c r="AE7980"/>
      <c r="AF7980"/>
      <c r="AG7980"/>
      <c r="AH7980"/>
      <c r="AI7980"/>
      <c r="AJ7980"/>
      <c r="AK7980"/>
      <c r="AL7980"/>
      <c r="AM7980"/>
      <c r="AN7980"/>
      <c r="AO7980"/>
      <c r="AP7980"/>
      <c r="AQ7980"/>
      <c r="AR7980"/>
      <c r="AS7980"/>
      <c r="AT7980"/>
      <c r="AU7980"/>
      <c r="AV7980"/>
      <c r="AW7980"/>
      <c r="AX7980"/>
      <c r="AY7980"/>
      <c r="AZ7980"/>
      <c r="BA7980"/>
      <c r="BB7980"/>
      <c r="BC7980"/>
      <c r="BD7980"/>
      <c r="BE7980"/>
      <c r="BF7980"/>
      <c r="BG7980"/>
      <c r="BH7980"/>
      <c r="BI7980"/>
      <c r="BJ7980"/>
      <c r="BK7980"/>
      <c r="BL7980"/>
      <c r="BM7980"/>
      <c r="BN7980"/>
      <c r="BO7980"/>
      <c r="BP7980"/>
      <c r="BQ7980"/>
      <c r="BR7980"/>
      <c r="BS7980"/>
      <c r="BT7980"/>
      <c r="BU7980"/>
      <c r="BV7980"/>
      <c r="BW7980"/>
      <c r="BX7980"/>
      <c r="BY7980"/>
      <c r="BZ7980"/>
      <c r="CA7980"/>
      <c r="CB7980"/>
      <c r="CC7980"/>
      <c r="CD7980"/>
      <c r="CE7980"/>
      <c r="CF7980"/>
      <c r="CG7980"/>
      <c r="CH7980"/>
      <c r="CI7980"/>
      <c r="CJ7980"/>
      <c r="CK7980"/>
      <c r="CL7980"/>
      <c r="CM7980"/>
      <c r="CN7980"/>
      <c r="CO7980"/>
      <c r="CP7980"/>
      <c r="CQ7980"/>
      <c r="CR7980"/>
      <c r="CS7980"/>
      <c r="CT7980"/>
      <c r="CU7980"/>
      <c r="CV7980"/>
    </row>
    <row r="7981" spans="10:100" x14ac:dyDescent="0.25">
      <c r="J7981"/>
      <c r="K7981"/>
      <c r="L7981"/>
      <c r="M7981"/>
      <c r="N7981"/>
      <c r="O7981"/>
      <c r="P7981"/>
      <c r="Q7981"/>
      <c r="R7981"/>
      <c r="S7981"/>
      <c r="T7981"/>
      <c r="U7981"/>
      <c r="V7981"/>
      <c r="W7981"/>
      <c r="X7981"/>
      <c r="Y7981"/>
      <c r="Z7981"/>
      <c r="AA7981"/>
      <c r="AB7981"/>
      <c r="AC7981"/>
      <c r="AD7981"/>
      <c r="AE7981"/>
      <c r="AF7981"/>
      <c r="AG7981"/>
      <c r="AH7981"/>
      <c r="AI7981"/>
      <c r="AJ7981"/>
      <c r="AK7981"/>
      <c r="AL7981"/>
      <c r="AM7981"/>
      <c r="AN7981"/>
      <c r="AO7981"/>
      <c r="AP7981"/>
      <c r="AQ7981"/>
      <c r="AR7981"/>
      <c r="AS7981"/>
      <c r="AT7981"/>
      <c r="AU7981"/>
      <c r="AV7981"/>
      <c r="AW7981"/>
      <c r="AX7981"/>
      <c r="AY7981"/>
      <c r="AZ7981"/>
      <c r="BA7981"/>
      <c r="BB7981"/>
      <c r="BC7981"/>
      <c r="BD7981"/>
      <c r="BE7981"/>
      <c r="BF7981"/>
      <c r="BG7981"/>
      <c r="BH7981"/>
      <c r="BI7981"/>
      <c r="BJ7981"/>
      <c r="BK7981"/>
      <c r="BL7981"/>
      <c r="BM7981"/>
      <c r="BN7981"/>
      <c r="BO7981"/>
      <c r="BP7981"/>
      <c r="BQ7981"/>
      <c r="BR7981"/>
      <c r="BS7981"/>
      <c r="BT7981"/>
      <c r="BU7981"/>
      <c r="BV7981"/>
      <c r="BW7981"/>
      <c r="BX7981"/>
      <c r="BY7981"/>
      <c r="BZ7981"/>
      <c r="CA7981"/>
      <c r="CB7981"/>
      <c r="CC7981"/>
      <c r="CD7981"/>
      <c r="CE7981"/>
      <c r="CF7981"/>
      <c r="CG7981"/>
      <c r="CH7981"/>
      <c r="CI7981"/>
      <c r="CJ7981"/>
      <c r="CK7981"/>
      <c r="CL7981"/>
      <c r="CM7981"/>
      <c r="CN7981"/>
      <c r="CO7981"/>
      <c r="CP7981"/>
      <c r="CQ7981"/>
      <c r="CR7981"/>
      <c r="CS7981"/>
      <c r="CT7981"/>
      <c r="CU7981"/>
      <c r="CV7981"/>
    </row>
    <row r="7982" spans="10:100" x14ac:dyDescent="0.25">
      <c r="J7982"/>
      <c r="K7982"/>
      <c r="L7982"/>
      <c r="M7982"/>
      <c r="N7982"/>
      <c r="O7982"/>
      <c r="P7982"/>
      <c r="Q7982"/>
      <c r="R7982"/>
      <c r="S7982"/>
      <c r="T7982"/>
      <c r="U7982"/>
      <c r="V7982"/>
      <c r="W7982"/>
      <c r="X7982"/>
      <c r="Y7982"/>
      <c r="Z7982"/>
      <c r="AA7982"/>
      <c r="AB7982"/>
      <c r="AC7982"/>
      <c r="AD7982"/>
      <c r="AE7982"/>
      <c r="AF7982"/>
      <c r="AG7982"/>
      <c r="AH7982"/>
      <c r="AI7982"/>
      <c r="AJ7982"/>
      <c r="AK7982"/>
      <c r="AL7982"/>
      <c r="AM7982"/>
      <c r="AN7982"/>
      <c r="AO7982"/>
      <c r="AP7982"/>
      <c r="AQ7982"/>
      <c r="AR7982"/>
      <c r="AS7982"/>
      <c r="AT7982"/>
      <c r="AU7982"/>
      <c r="AV7982"/>
      <c r="AW7982"/>
      <c r="AX7982"/>
      <c r="AY7982"/>
      <c r="AZ7982"/>
      <c r="BA7982"/>
      <c r="BB7982"/>
      <c r="BC7982"/>
      <c r="BD7982"/>
      <c r="BE7982"/>
      <c r="BF7982"/>
      <c r="BG7982"/>
      <c r="BH7982"/>
      <c r="BI7982"/>
      <c r="BJ7982"/>
      <c r="BK7982"/>
      <c r="BL7982"/>
      <c r="BM7982"/>
      <c r="BN7982"/>
      <c r="BO7982"/>
      <c r="BP7982"/>
      <c r="BQ7982"/>
      <c r="BR7982"/>
      <c r="BS7982"/>
      <c r="BT7982"/>
      <c r="BU7982"/>
      <c r="BV7982"/>
      <c r="BW7982"/>
      <c r="BX7982"/>
      <c r="BY7982"/>
      <c r="BZ7982"/>
      <c r="CA7982"/>
      <c r="CB7982"/>
      <c r="CC7982"/>
      <c r="CD7982"/>
      <c r="CE7982"/>
      <c r="CF7982"/>
      <c r="CG7982"/>
      <c r="CH7982"/>
      <c r="CI7982"/>
      <c r="CJ7982"/>
      <c r="CK7982"/>
      <c r="CL7982"/>
      <c r="CM7982"/>
      <c r="CN7982"/>
      <c r="CO7982"/>
      <c r="CP7982"/>
      <c r="CQ7982"/>
      <c r="CR7982"/>
      <c r="CS7982"/>
      <c r="CT7982"/>
      <c r="CU7982"/>
      <c r="CV7982"/>
    </row>
    <row r="7983" spans="10:100" x14ac:dyDescent="0.25">
      <c r="J7983"/>
      <c r="K7983"/>
      <c r="L7983"/>
      <c r="M7983"/>
      <c r="N7983"/>
      <c r="O7983"/>
      <c r="P7983"/>
      <c r="Q7983"/>
      <c r="R7983"/>
      <c r="S7983"/>
      <c r="T7983"/>
      <c r="U7983"/>
      <c r="V7983"/>
      <c r="W7983"/>
      <c r="X7983"/>
      <c r="Y7983"/>
      <c r="Z7983"/>
      <c r="AA7983"/>
      <c r="AB7983"/>
      <c r="AC7983"/>
      <c r="AD7983"/>
      <c r="AE7983"/>
      <c r="AF7983"/>
      <c r="AG7983"/>
      <c r="AH7983"/>
      <c r="AI7983"/>
      <c r="AJ7983"/>
      <c r="AK7983"/>
      <c r="AL7983"/>
      <c r="AM7983"/>
      <c r="AN7983"/>
      <c r="AO7983"/>
      <c r="AP7983"/>
      <c r="AQ7983"/>
      <c r="AR7983"/>
      <c r="AS7983"/>
      <c r="AT7983"/>
      <c r="AU7983"/>
      <c r="AV7983"/>
      <c r="AW7983"/>
      <c r="AX7983"/>
      <c r="AY7983"/>
      <c r="AZ7983"/>
      <c r="BA7983"/>
      <c r="BB7983"/>
      <c r="BC7983"/>
      <c r="BD7983"/>
      <c r="BE7983"/>
      <c r="BF7983"/>
      <c r="BG7983"/>
      <c r="BH7983"/>
      <c r="BI7983"/>
      <c r="BJ7983"/>
      <c r="BK7983"/>
      <c r="BL7983"/>
      <c r="BM7983"/>
      <c r="BN7983"/>
      <c r="BO7983"/>
      <c r="BP7983"/>
      <c r="BQ7983"/>
      <c r="BR7983"/>
      <c r="BS7983"/>
      <c r="BT7983"/>
      <c r="BU7983"/>
      <c r="BV7983"/>
      <c r="BW7983"/>
      <c r="BX7983"/>
      <c r="BY7983"/>
      <c r="BZ7983"/>
      <c r="CA7983"/>
      <c r="CB7983"/>
      <c r="CC7983"/>
      <c r="CD7983"/>
      <c r="CE7983"/>
      <c r="CF7983"/>
      <c r="CG7983"/>
      <c r="CH7983"/>
      <c r="CI7983"/>
      <c r="CJ7983"/>
      <c r="CK7983"/>
      <c r="CL7983"/>
      <c r="CM7983"/>
      <c r="CN7983"/>
      <c r="CO7983"/>
      <c r="CP7983"/>
      <c r="CQ7983"/>
      <c r="CR7983"/>
      <c r="CS7983"/>
      <c r="CT7983"/>
      <c r="CU7983"/>
      <c r="CV7983"/>
    </row>
    <row r="7984" spans="10:100" x14ac:dyDescent="0.25">
      <c r="J7984"/>
      <c r="K7984"/>
      <c r="L7984"/>
      <c r="M7984"/>
      <c r="N7984"/>
      <c r="O7984"/>
      <c r="P7984"/>
      <c r="Q7984"/>
      <c r="R7984"/>
      <c r="S7984"/>
      <c r="T7984"/>
      <c r="U7984"/>
      <c r="V7984"/>
      <c r="W7984"/>
      <c r="X7984"/>
      <c r="Y7984"/>
      <c r="Z7984"/>
      <c r="AA7984"/>
      <c r="AB7984"/>
      <c r="AC7984"/>
      <c r="AD7984"/>
      <c r="AE7984"/>
      <c r="AF7984"/>
      <c r="AG7984"/>
      <c r="AH7984"/>
      <c r="AI7984"/>
      <c r="AJ7984"/>
      <c r="AK7984"/>
      <c r="AL7984"/>
      <c r="AM7984"/>
      <c r="AN7984"/>
      <c r="AO7984"/>
      <c r="AP7984"/>
      <c r="AQ7984"/>
      <c r="AR7984"/>
      <c r="AS7984"/>
      <c r="AT7984"/>
      <c r="AU7984"/>
      <c r="AV7984"/>
      <c r="AW7984"/>
      <c r="AX7984"/>
      <c r="AY7984"/>
      <c r="AZ7984"/>
      <c r="BA7984"/>
      <c r="BB7984"/>
      <c r="BC7984"/>
      <c r="BD7984"/>
      <c r="BE7984"/>
      <c r="BF7984"/>
      <c r="BG7984"/>
      <c r="BH7984"/>
      <c r="BI7984"/>
      <c r="BJ7984"/>
      <c r="BK7984"/>
      <c r="BL7984"/>
      <c r="BM7984"/>
      <c r="BN7984"/>
      <c r="BO7984"/>
      <c r="BP7984"/>
      <c r="BQ7984"/>
      <c r="BR7984"/>
      <c r="BS7984"/>
      <c r="BT7984"/>
      <c r="BU7984"/>
      <c r="BV7984"/>
      <c r="BW7984"/>
      <c r="BX7984"/>
      <c r="BY7984"/>
      <c r="BZ7984"/>
      <c r="CA7984"/>
      <c r="CB7984"/>
      <c r="CC7984"/>
      <c r="CD7984"/>
      <c r="CE7984"/>
      <c r="CF7984"/>
      <c r="CG7984"/>
      <c r="CH7984"/>
      <c r="CI7984"/>
      <c r="CJ7984"/>
      <c r="CK7984"/>
      <c r="CL7984"/>
      <c r="CM7984"/>
      <c r="CN7984"/>
      <c r="CO7984"/>
      <c r="CP7984"/>
      <c r="CQ7984"/>
      <c r="CR7984"/>
      <c r="CS7984"/>
      <c r="CT7984"/>
      <c r="CU7984"/>
      <c r="CV7984"/>
    </row>
    <row r="7985" spans="10:100" x14ac:dyDescent="0.25">
      <c r="J7985"/>
      <c r="K7985"/>
      <c r="L7985"/>
      <c r="M7985"/>
      <c r="N7985"/>
      <c r="O7985"/>
      <c r="P7985"/>
      <c r="Q7985"/>
      <c r="R7985"/>
      <c r="S7985"/>
      <c r="T7985"/>
      <c r="U7985"/>
      <c r="V7985"/>
      <c r="W7985"/>
      <c r="X7985"/>
      <c r="Y7985"/>
      <c r="Z7985"/>
      <c r="AA7985"/>
      <c r="AB7985"/>
      <c r="AC7985"/>
      <c r="AD7985"/>
      <c r="AE7985"/>
      <c r="AF7985"/>
      <c r="AG7985"/>
      <c r="AH7985"/>
      <c r="AI7985"/>
      <c r="AJ7985"/>
      <c r="AK7985"/>
      <c r="AL7985"/>
      <c r="AM7985"/>
      <c r="AN7985"/>
      <c r="AO7985"/>
      <c r="AP7985"/>
      <c r="AQ7985"/>
      <c r="AR7985"/>
      <c r="AS7985"/>
      <c r="AT7985"/>
      <c r="AU7985"/>
      <c r="AV7985"/>
      <c r="AW7985"/>
      <c r="AX7985"/>
      <c r="AY7985"/>
      <c r="AZ7985"/>
      <c r="BA7985"/>
      <c r="BB7985"/>
      <c r="BC7985"/>
      <c r="BD7985"/>
      <c r="BE7985"/>
      <c r="BF7985"/>
      <c r="BG7985"/>
      <c r="BH7985"/>
      <c r="BI7985"/>
      <c r="BJ7985"/>
      <c r="BK7985"/>
      <c r="BL7985"/>
      <c r="BM7985"/>
      <c r="BN7985"/>
      <c r="BO7985"/>
      <c r="BP7985"/>
      <c r="BQ7985"/>
      <c r="BR7985"/>
      <c r="BS7985"/>
      <c r="BT7985"/>
      <c r="BU7985"/>
      <c r="BV7985"/>
      <c r="BW7985"/>
      <c r="BX7985"/>
      <c r="BY7985"/>
      <c r="BZ7985"/>
      <c r="CA7985"/>
      <c r="CB7985"/>
      <c r="CC7985"/>
      <c r="CD7985"/>
      <c r="CE7985"/>
      <c r="CF7985"/>
      <c r="CG7985"/>
      <c r="CH7985"/>
      <c r="CI7985"/>
      <c r="CJ7985"/>
      <c r="CK7985"/>
      <c r="CL7985"/>
      <c r="CM7985"/>
      <c r="CN7985"/>
      <c r="CO7985"/>
      <c r="CP7985"/>
      <c r="CQ7985"/>
      <c r="CR7985"/>
      <c r="CS7985"/>
      <c r="CT7985"/>
      <c r="CU7985"/>
      <c r="CV7985"/>
    </row>
    <row r="7986" spans="10:100" x14ac:dyDescent="0.25">
      <c r="J7986"/>
      <c r="K7986"/>
      <c r="L7986"/>
      <c r="M7986"/>
      <c r="N7986"/>
      <c r="O7986"/>
      <c r="P7986"/>
      <c r="Q7986"/>
      <c r="R7986"/>
      <c r="S7986"/>
      <c r="T7986"/>
      <c r="U7986"/>
      <c r="V7986"/>
      <c r="W7986"/>
      <c r="X7986"/>
      <c r="Y7986"/>
      <c r="Z7986"/>
      <c r="AA7986"/>
      <c r="AB7986"/>
      <c r="AC7986"/>
      <c r="AD7986"/>
      <c r="AE7986"/>
      <c r="AF7986"/>
      <c r="AG7986"/>
      <c r="AH7986"/>
      <c r="AI7986"/>
      <c r="AJ7986"/>
      <c r="AK7986"/>
      <c r="AL7986"/>
      <c r="AM7986"/>
      <c r="AN7986"/>
      <c r="AO7986"/>
      <c r="AP7986"/>
      <c r="AQ7986"/>
      <c r="AR7986"/>
      <c r="AS7986"/>
      <c r="AT7986"/>
      <c r="AU7986"/>
      <c r="AV7986"/>
      <c r="AW7986"/>
      <c r="AX7986"/>
      <c r="AY7986"/>
      <c r="AZ7986"/>
      <c r="BA7986"/>
      <c r="BB7986"/>
      <c r="BC7986"/>
      <c r="BD7986"/>
      <c r="BE7986"/>
      <c r="BF7986"/>
      <c r="BG7986"/>
      <c r="BH7986"/>
      <c r="BI7986"/>
      <c r="BJ7986"/>
      <c r="BK7986"/>
      <c r="BL7986"/>
      <c r="BM7986"/>
      <c r="BN7986"/>
      <c r="BO7986"/>
      <c r="BP7986"/>
      <c r="BQ7986"/>
      <c r="BR7986"/>
      <c r="BS7986"/>
      <c r="BT7986"/>
      <c r="BU7986"/>
      <c r="BV7986"/>
      <c r="BW7986"/>
      <c r="BX7986"/>
      <c r="BY7986"/>
      <c r="BZ7986"/>
      <c r="CA7986"/>
      <c r="CB7986"/>
      <c r="CC7986"/>
      <c r="CD7986"/>
      <c r="CE7986"/>
      <c r="CF7986"/>
      <c r="CG7986"/>
      <c r="CH7986"/>
      <c r="CI7986"/>
      <c r="CJ7986"/>
      <c r="CK7986"/>
      <c r="CL7986"/>
      <c r="CM7986"/>
      <c r="CN7986"/>
      <c r="CO7986"/>
      <c r="CP7986"/>
      <c r="CQ7986"/>
      <c r="CR7986"/>
      <c r="CS7986"/>
      <c r="CT7986"/>
      <c r="CU7986"/>
      <c r="CV7986"/>
    </row>
    <row r="7987" spans="10:100" x14ac:dyDescent="0.25">
      <c r="J7987"/>
      <c r="K7987"/>
      <c r="L7987"/>
      <c r="M7987"/>
      <c r="N7987"/>
      <c r="O7987"/>
      <c r="P7987"/>
      <c r="Q7987"/>
      <c r="R7987"/>
      <c r="S7987"/>
      <c r="T7987"/>
      <c r="U7987"/>
      <c r="V7987"/>
      <c r="W7987"/>
      <c r="X7987"/>
      <c r="Y7987"/>
      <c r="Z7987"/>
      <c r="AA7987"/>
      <c r="AB7987"/>
      <c r="AC7987"/>
      <c r="AD7987"/>
      <c r="AE7987"/>
      <c r="AF7987"/>
      <c r="AG7987"/>
      <c r="AH7987"/>
      <c r="AI7987"/>
      <c r="AJ7987"/>
      <c r="AK7987"/>
      <c r="AL7987"/>
      <c r="AM7987"/>
      <c r="AN7987"/>
      <c r="AO7987"/>
      <c r="AP7987"/>
      <c r="AQ7987"/>
      <c r="AR7987"/>
      <c r="AS7987"/>
      <c r="AT7987"/>
      <c r="AU7987"/>
      <c r="AV7987"/>
      <c r="AW7987"/>
      <c r="AX7987"/>
      <c r="AY7987"/>
      <c r="AZ7987"/>
      <c r="BA7987"/>
      <c r="BB7987"/>
      <c r="BC7987"/>
      <c r="BD7987"/>
      <c r="BE7987"/>
      <c r="BF7987"/>
      <c r="BG7987"/>
      <c r="BH7987"/>
      <c r="BI7987"/>
      <c r="BJ7987"/>
      <c r="BK7987"/>
      <c r="BL7987"/>
      <c r="BM7987"/>
      <c r="BN7987"/>
      <c r="BO7987"/>
      <c r="BP7987"/>
      <c r="BQ7987"/>
      <c r="BR7987"/>
      <c r="BS7987"/>
      <c r="BT7987"/>
      <c r="BU7987"/>
      <c r="BV7987"/>
      <c r="BW7987"/>
      <c r="BX7987"/>
      <c r="BY7987"/>
      <c r="BZ7987"/>
      <c r="CA7987"/>
      <c r="CB7987"/>
      <c r="CC7987"/>
      <c r="CD7987"/>
      <c r="CE7987"/>
      <c r="CF7987"/>
      <c r="CG7987"/>
      <c r="CH7987"/>
      <c r="CI7987"/>
      <c r="CJ7987"/>
      <c r="CK7987"/>
      <c r="CL7987"/>
      <c r="CM7987"/>
      <c r="CN7987"/>
      <c r="CO7987"/>
      <c r="CP7987"/>
      <c r="CQ7987"/>
      <c r="CR7987"/>
      <c r="CS7987"/>
      <c r="CT7987"/>
      <c r="CU7987"/>
      <c r="CV7987"/>
    </row>
    <row r="7988" spans="10:100" x14ac:dyDescent="0.25">
      <c r="J7988"/>
      <c r="K7988"/>
      <c r="L7988"/>
      <c r="M7988"/>
      <c r="N7988"/>
      <c r="O7988"/>
      <c r="P7988"/>
      <c r="Q7988"/>
      <c r="R7988"/>
      <c r="S7988"/>
      <c r="T7988"/>
      <c r="U7988"/>
      <c r="V7988"/>
      <c r="W7988"/>
      <c r="X7988"/>
      <c r="Y7988"/>
      <c r="Z7988"/>
      <c r="AA7988"/>
      <c r="AB7988"/>
      <c r="AC7988"/>
      <c r="AD7988"/>
      <c r="AE7988"/>
      <c r="AF7988"/>
      <c r="AG7988"/>
      <c r="AH7988"/>
      <c r="AI7988"/>
      <c r="AJ7988"/>
      <c r="AK7988"/>
      <c r="AL7988"/>
      <c r="AM7988"/>
      <c r="AN7988"/>
      <c r="AO7988"/>
      <c r="AP7988"/>
      <c r="AQ7988"/>
      <c r="AR7988"/>
      <c r="AS7988"/>
      <c r="AT7988"/>
      <c r="AU7988"/>
      <c r="AV7988"/>
      <c r="AW7988"/>
      <c r="AX7988"/>
      <c r="AY7988"/>
      <c r="AZ7988"/>
      <c r="BA7988"/>
      <c r="BB7988"/>
      <c r="BC7988"/>
      <c r="BD7988"/>
      <c r="BE7988"/>
      <c r="BF7988"/>
      <c r="BG7988"/>
      <c r="BH7988"/>
      <c r="BI7988"/>
      <c r="BJ7988"/>
      <c r="BK7988"/>
      <c r="BL7988"/>
      <c r="BM7988"/>
      <c r="BN7988"/>
      <c r="BO7988"/>
      <c r="BP7988"/>
      <c r="BQ7988"/>
      <c r="BR7988"/>
      <c r="BS7988"/>
      <c r="BT7988"/>
      <c r="BU7988"/>
      <c r="BV7988"/>
      <c r="BW7988"/>
      <c r="BX7988"/>
      <c r="BY7988"/>
      <c r="BZ7988"/>
      <c r="CA7988"/>
      <c r="CB7988"/>
      <c r="CC7988"/>
      <c r="CD7988"/>
      <c r="CE7988"/>
      <c r="CF7988"/>
      <c r="CG7988"/>
      <c r="CH7988"/>
      <c r="CI7988"/>
      <c r="CJ7988"/>
      <c r="CK7988"/>
      <c r="CL7988"/>
      <c r="CM7988"/>
      <c r="CN7988"/>
      <c r="CO7988"/>
      <c r="CP7988"/>
      <c r="CQ7988"/>
      <c r="CR7988"/>
      <c r="CS7988"/>
      <c r="CT7988"/>
      <c r="CU7988"/>
      <c r="CV7988"/>
    </row>
    <row r="7989" spans="10:100" x14ac:dyDescent="0.25">
      <c r="J7989"/>
      <c r="K7989"/>
      <c r="L7989"/>
      <c r="M7989"/>
      <c r="N7989"/>
      <c r="O7989"/>
      <c r="P7989"/>
      <c r="Q7989"/>
      <c r="R7989"/>
      <c r="S7989"/>
      <c r="T7989"/>
      <c r="U7989"/>
      <c r="V7989"/>
      <c r="W7989"/>
      <c r="X7989"/>
      <c r="Y7989"/>
      <c r="Z7989"/>
      <c r="AA7989"/>
      <c r="AB7989"/>
      <c r="AC7989"/>
      <c r="AD7989"/>
      <c r="AE7989"/>
      <c r="AF7989"/>
      <c r="AG7989"/>
      <c r="AH7989"/>
      <c r="AI7989"/>
      <c r="AJ7989"/>
      <c r="AK7989"/>
      <c r="AL7989"/>
      <c r="AM7989"/>
      <c r="AN7989"/>
      <c r="AO7989"/>
      <c r="AP7989"/>
      <c r="AQ7989"/>
      <c r="AR7989"/>
      <c r="AS7989"/>
      <c r="AT7989"/>
      <c r="AU7989"/>
      <c r="AV7989"/>
      <c r="AW7989"/>
      <c r="AX7989"/>
      <c r="AY7989"/>
      <c r="AZ7989"/>
      <c r="BA7989"/>
      <c r="BB7989"/>
      <c r="BC7989"/>
      <c r="BD7989"/>
      <c r="BE7989"/>
      <c r="BF7989"/>
      <c r="BG7989"/>
      <c r="BH7989"/>
      <c r="BI7989"/>
      <c r="BJ7989"/>
      <c r="BK7989"/>
      <c r="BL7989"/>
      <c r="BM7989"/>
      <c r="BN7989"/>
      <c r="BO7989"/>
      <c r="BP7989"/>
      <c r="BQ7989"/>
      <c r="BR7989"/>
      <c r="BS7989"/>
      <c r="BT7989"/>
      <c r="BU7989"/>
      <c r="BV7989"/>
      <c r="BW7989"/>
      <c r="BX7989"/>
      <c r="BY7989"/>
      <c r="BZ7989"/>
      <c r="CA7989"/>
      <c r="CB7989"/>
      <c r="CC7989"/>
      <c r="CD7989"/>
      <c r="CE7989"/>
      <c r="CF7989"/>
      <c r="CG7989"/>
      <c r="CH7989"/>
      <c r="CI7989"/>
      <c r="CJ7989"/>
      <c r="CK7989"/>
      <c r="CL7989"/>
      <c r="CM7989"/>
      <c r="CN7989"/>
      <c r="CO7989"/>
      <c r="CP7989"/>
      <c r="CQ7989"/>
      <c r="CR7989"/>
      <c r="CS7989"/>
      <c r="CT7989"/>
      <c r="CU7989"/>
      <c r="CV7989"/>
    </row>
    <row r="7990" spans="10:100" x14ac:dyDescent="0.25">
      <c r="J7990"/>
      <c r="K7990"/>
      <c r="L7990"/>
      <c r="M7990"/>
      <c r="N7990"/>
      <c r="O7990"/>
      <c r="P7990"/>
      <c r="Q7990"/>
      <c r="R7990"/>
      <c r="S7990"/>
      <c r="T7990"/>
      <c r="U7990"/>
      <c r="V7990"/>
      <c r="W7990"/>
      <c r="X7990"/>
      <c r="Y7990"/>
      <c r="Z7990"/>
      <c r="AA7990"/>
      <c r="AB7990"/>
      <c r="AC7990"/>
      <c r="AD7990"/>
      <c r="AE7990"/>
      <c r="AF7990"/>
      <c r="AG7990"/>
      <c r="AH7990"/>
      <c r="AI7990"/>
      <c r="AJ7990"/>
      <c r="AK7990"/>
      <c r="AL7990"/>
      <c r="AM7990"/>
      <c r="AN7990"/>
      <c r="AO7990"/>
      <c r="AP7990"/>
      <c r="AQ7990"/>
      <c r="AR7990"/>
      <c r="AS7990"/>
      <c r="AT7990"/>
      <c r="AU7990"/>
      <c r="AV7990"/>
      <c r="AW7990"/>
      <c r="AX7990"/>
      <c r="AY7990"/>
      <c r="AZ7990"/>
      <c r="BA7990"/>
      <c r="BB7990"/>
      <c r="BC7990"/>
      <c r="BD7990"/>
      <c r="BE7990"/>
      <c r="BF7990"/>
      <c r="BG7990"/>
      <c r="BH7990"/>
      <c r="BI7990"/>
      <c r="BJ7990"/>
      <c r="BK7990"/>
      <c r="BL7990"/>
      <c r="BM7990"/>
      <c r="BN7990"/>
      <c r="BO7990"/>
      <c r="BP7990"/>
      <c r="BQ7990"/>
      <c r="BR7990"/>
      <c r="BS7990"/>
      <c r="BT7990"/>
      <c r="BU7990"/>
      <c r="BV7990"/>
      <c r="BW7990"/>
      <c r="BX7990"/>
      <c r="BY7990"/>
      <c r="BZ7990"/>
      <c r="CA7990"/>
      <c r="CB7990"/>
      <c r="CC7990"/>
      <c r="CD7990"/>
      <c r="CE7990"/>
      <c r="CF7990"/>
      <c r="CG7990"/>
      <c r="CH7990"/>
      <c r="CI7990"/>
      <c r="CJ7990"/>
      <c r="CK7990"/>
      <c r="CL7990"/>
      <c r="CM7990"/>
      <c r="CN7990"/>
      <c r="CO7990"/>
      <c r="CP7990"/>
      <c r="CQ7990"/>
      <c r="CR7990"/>
      <c r="CS7990"/>
      <c r="CT7990"/>
      <c r="CU7990"/>
      <c r="CV7990"/>
    </row>
    <row r="7991" spans="10:100" x14ac:dyDescent="0.25">
      <c r="J7991"/>
      <c r="K7991"/>
      <c r="L7991"/>
      <c r="M7991"/>
      <c r="N7991"/>
      <c r="O7991"/>
      <c r="P7991"/>
      <c r="Q7991"/>
      <c r="R7991"/>
      <c r="S7991"/>
      <c r="T7991"/>
      <c r="U7991"/>
      <c r="V7991"/>
      <c r="W7991"/>
      <c r="X7991"/>
      <c r="Y7991"/>
      <c r="Z7991"/>
      <c r="AA7991"/>
      <c r="AB7991"/>
      <c r="AC7991"/>
      <c r="AD7991"/>
      <c r="AE7991"/>
      <c r="AF7991"/>
      <c r="AG7991"/>
      <c r="AH7991"/>
      <c r="AI7991"/>
      <c r="AJ7991"/>
      <c r="AK7991"/>
      <c r="AL7991"/>
      <c r="AM7991"/>
      <c r="AN7991"/>
      <c r="AO7991"/>
      <c r="AP7991"/>
      <c r="AQ7991"/>
      <c r="AR7991"/>
      <c r="AS7991"/>
      <c r="AT7991"/>
      <c r="AU7991"/>
      <c r="AV7991"/>
      <c r="AW7991"/>
      <c r="AX7991"/>
      <c r="AY7991"/>
      <c r="AZ7991"/>
      <c r="BA7991"/>
      <c r="BB7991"/>
      <c r="BC7991"/>
      <c r="BD7991"/>
      <c r="BE7991"/>
      <c r="BF7991"/>
      <c r="BG7991"/>
      <c r="BH7991"/>
      <c r="BI7991"/>
      <c r="BJ7991"/>
      <c r="BK7991"/>
      <c r="BL7991"/>
      <c r="BM7991"/>
      <c r="BN7991"/>
      <c r="BO7991"/>
      <c r="BP7991"/>
      <c r="BQ7991"/>
      <c r="BR7991"/>
      <c r="BS7991"/>
      <c r="BT7991"/>
      <c r="BU7991"/>
      <c r="BV7991"/>
      <c r="BW7991"/>
      <c r="BX7991"/>
      <c r="BY7991"/>
      <c r="BZ7991"/>
      <c r="CA7991"/>
      <c r="CB7991"/>
      <c r="CC7991"/>
      <c r="CD7991"/>
      <c r="CE7991"/>
      <c r="CF7991"/>
      <c r="CG7991"/>
      <c r="CH7991"/>
      <c r="CI7991"/>
      <c r="CJ7991"/>
      <c r="CK7991"/>
      <c r="CL7991"/>
      <c r="CM7991"/>
      <c r="CN7991"/>
      <c r="CO7991"/>
      <c r="CP7991"/>
      <c r="CQ7991"/>
      <c r="CR7991"/>
      <c r="CS7991"/>
      <c r="CT7991"/>
      <c r="CU7991"/>
      <c r="CV7991"/>
    </row>
    <row r="7992" spans="10:100" x14ac:dyDescent="0.25">
      <c r="J7992"/>
      <c r="K7992"/>
      <c r="L7992"/>
      <c r="M7992"/>
      <c r="N7992"/>
      <c r="O7992"/>
      <c r="P7992"/>
      <c r="Q7992"/>
      <c r="R7992"/>
      <c r="S7992"/>
      <c r="T7992"/>
      <c r="U7992"/>
      <c r="V7992"/>
      <c r="W7992"/>
      <c r="X7992"/>
      <c r="Y7992"/>
      <c r="Z7992"/>
      <c r="AA7992"/>
      <c r="AB7992"/>
      <c r="AC7992"/>
      <c r="AD7992"/>
      <c r="AE7992"/>
      <c r="AF7992"/>
      <c r="AG7992"/>
      <c r="AH7992"/>
      <c r="AI7992"/>
      <c r="AJ7992"/>
      <c r="AK7992"/>
      <c r="AL7992"/>
      <c r="AM7992"/>
      <c r="AN7992"/>
      <c r="AO7992"/>
      <c r="AP7992"/>
      <c r="AQ7992"/>
      <c r="AR7992"/>
      <c r="AS7992"/>
      <c r="AT7992"/>
      <c r="AU7992"/>
      <c r="AV7992"/>
      <c r="AW7992"/>
      <c r="AX7992"/>
      <c r="AY7992"/>
      <c r="AZ7992"/>
      <c r="BA7992"/>
      <c r="BB7992"/>
      <c r="BC7992"/>
      <c r="BD7992"/>
      <c r="BE7992"/>
      <c r="BF7992"/>
      <c r="BG7992"/>
      <c r="BH7992"/>
      <c r="BI7992"/>
      <c r="BJ7992"/>
      <c r="BK7992"/>
      <c r="BL7992"/>
      <c r="BM7992"/>
      <c r="BN7992"/>
      <c r="BO7992"/>
      <c r="BP7992"/>
      <c r="BQ7992"/>
      <c r="BR7992"/>
      <c r="BS7992"/>
      <c r="BT7992"/>
      <c r="BU7992"/>
      <c r="BV7992"/>
      <c r="BW7992"/>
      <c r="BX7992"/>
      <c r="BY7992"/>
      <c r="BZ7992"/>
      <c r="CA7992"/>
      <c r="CB7992"/>
      <c r="CC7992"/>
      <c r="CD7992"/>
      <c r="CE7992"/>
      <c r="CF7992"/>
      <c r="CG7992"/>
      <c r="CH7992"/>
      <c r="CI7992"/>
      <c r="CJ7992"/>
      <c r="CK7992"/>
      <c r="CL7992"/>
      <c r="CM7992"/>
      <c r="CN7992"/>
      <c r="CO7992"/>
      <c r="CP7992"/>
      <c r="CQ7992"/>
      <c r="CR7992"/>
      <c r="CS7992"/>
      <c r="CT7992"/>
      <c r="CU7992"/>
      <c r="CV7992"/>
    </row>
    <row r="7993" spans="10:100" x14ac:dyDescent="0.25">
      <c r="J7993"/>
      <c r="K7993"/>
      <c r="L7993"/>
      <c r="M7993"/>
      <c r="N7993"/>
      <c r="O7993"/>
      <c r="P7993"/>
      <c r="Q7993"/>
      <c r="R7993"/>
      <c r="S7993"/>
      <c r="T7993"/>
      <c r="U7993"/>
      <c r="V7993"/>
      <c r="W7993"/>
      <c r="X7993"/>
      <c r="Y7993"/>
      <c r="Z7993"/>
      <c r="AA7993"/>
      <c r="AB7993"/>
      <c r="AC7993"/>
      <c r="AD7993"/>
      <c r="AE7993"/>
      <c r="AF7993"/>
      <c r="AG7993"/>
      <c r="AH7993"/>
      <c r="AI7993"/>
      <c r="AJ7993"/>
      <c r="AK7993"/>
      <c r="AL7993"/>
      <c r="AM7993"/>
      <c r="AN7993"/>
      <c r="AO7993"/>
      <c r="AP7993"/>
      <c r="AQ7993"/>
      <c r="AR7993"/>
      <c r="AS7993"/>
      <c r="AT7993"/>
      <c r="AU7993"/>
      <c r="AV7993"/>
      <c r="AW7993"/>
      <c r="AX7993"/>
      <c r="AY7993"/>
      <c r="AZ7993"/>
      <c r="BA7993"/>
      <c r="BB7993"/>
      <c r="BC7993"/>
      <c r="BD7993"/>
      <c r="BE7993"/>
      <c r="BF7993"/>
      <c r="BG7993"/>
      <c r="BH7993"/>
      <c r="BI7993"/>
      <c r="BJ7993"/>
      <c r="BK7993"/>
      <c r="BL7993"/>
      <c r="BM7993"/>
      <c r="BN7993"/>
      <c r="BO7993"/>
      <c r="BP7993"/>
      <c r="BQ7993"/>
      <c r="BR7993"/>
      <c r="BS7993"/>
      <c r="BT7993"/>
      <c r="BU7993"/>
      <c r="BV7993"/>
      <c r="BW7993"/>
      <c r="BX7993"/>
      <c r="BY7993"/>
      <c r="BZ7993"/>
      <c r="CA7993"/>
      <c r="CB7993"/>
      <c r="CC7993"/>
      <c r="CD7993"/>
      <c r="CE7993"/>
      <c r="CF7993"/>
      <c r="CG7993"/>
      <c r="CH7993"/>
      <c r="CI7993"/>
      <c r="CJ7993"/>
      <c r="CK7993"/>
      <c r="CL7993"/>
      <c r="CM7993"/>
      <c r="CN7993"/>
      <c r="CO7993"/>
      <c r="CP7993"/>
      <c r="CQ7993"/>
      <c r="CR7993"/>
      <c r="CS7993"/>
      <c r="CT7993"/>
      <c r="CU7993"/>
      <c r="CV7993"/>
    </row>
    <row r="7994" spans="10:100" x14ac:dyDescent="0.25">
      <c r="J7994"/>
      <c r="K7994"/>
      <c r="L7994"/>
      <c r="M7994"/>
      <c r="N7994"/>
      <c r="O7994"/>
      <c r="P7994"/>
      <c r="Q7994"/>
      <c r="R7994"/>
      <c r="S7994"/>
      <c r="T7994"/>
      <c r="U7994"/>
      <c r="V7994"/>
      <c r="W7994"/>
      <c r="X7994"/>
      <c r="Y7994"/>
      <c r="Z7994"/>
      <c r="AA7994"/>
      <c r="AB7994"/>
      <c r="AC7994"/>
      <c r="AD7994"/>
      <c r="AE7994"/>
      <c r="AF7994"/>
      <c r="AG7994"/>
      <c r="AH7994"/>
      <c r="AI7994"/>
      <c r="AJ7994"/>
      <c r="AK7994"/>
      <c r="AL7994"/>
      <c r="AM7994"/>
      <c r="AN7994"/>
      <c r="AO7994"/>
      <c r="AP7994"/>
      <c r="AQ7994"/>
      <c r="AR7994"/>
      <c r="AS7994"/>
      <c r="AT7994"/>
      <c r="AU7994"/>
      <c r="AV7994"/>
      <c r="AW7994"/>
      <c r="AX7994"/>
      <c r="AY7994"/>
      <c r="AZ7994"/>
      <c r="BA7994"/>
      <c r="BB7994"/>
      <c r="BC7994"/>
      <c r="BD7994"/>
      <c r="BE7994"/>
      <c r="BF7994"/>
      <c r="BG7994"/>
      <c r="BH7994"/>
      <c r="BI7994"/>
      <c r="BJ7994"/>
      <c r="BK7994"/>
      <c r="BL7994"/>
      <c r="BM7994"/>
      <c r="BN7994"/>
      <c r="BO7994"/>
      <c r="BP7994"/>
      <c r="BQ7994"/>
      <c r="BR7994"/>
      <c r="BS7994"/>
      <c r="BT7994"/>
      <c r="BU7994"/>
      <c r="BV7994"/>
      <c r="BW7994"/>
      <c r="BX7994"/>
      <c r="BY7994"/>
      <c r="BZ7994"/>
      <c r="CA7994"/>
      <c r="CB7994"/>
      <c r="CC7994"/>
      <c r="CD7994"/>
      <c r="CE7994"/>
      <c r="CF7994"/>
      <c r="CG7994"/>
      <c r="CH7994"/>
      <c r="CI7994"/>
      <c r="CJ7994"/>
      <c r="CK7994"/>
      <c r="CL7994"/>
      <c r="CM7994"/>
      <c r="CN7994"/>
      <c r="CO7994"/>
      <c r="CP7994"/>
      <c r="CQ7994"/>
      <c r="CR7994"/>
      <c r="CS7994"/>
      <c r="CT7994"/>
      <c r="CU7994"/>
      <c r="CV7994"/>
    </row>
    <row r="7995" spans="10:100" x14ac:dyDescent="0.25">
      <c r="J7995"/>
      <c r="K7995"/>
      <c r="L7995"/>
      <c r="M7995"/>
      <c r="N7995"/>
      <c r="O7995"/>
      <c r="P7995"/>
      <c r="Q7995"/>
      <c r="R7995"/>
      <c r="S7995"/>
      <c r="T7995"/>
      <c r="U7995"/>
      <c r="V7995"/>
      <c r="W7995"/>
      <c r="X7995"/>
      <c r="Y7995"/>
      <c r="Z7995"/>
      <c r="AA7995"/>
      <c r="AB7995"/>
      <c r="AC7995"/>
      <c r="AD7995"/>
      <c r="AE7995"/>
      <c r="AF7995"/>
      <c r="AG7995"/>
      <c r="AH7995"/>
      <c r="AI7995"/>
      <c r="AJ7995"/>
      <c r="AK7995"/>
      <c r="AL7995"/>
      <c r="AM7995"/>
      <c r="AN7995"/>
      <c r="AO7995"/>
      <c r="AP7995"/>
      <c r="AQ7995"/>
      <c r="AR7995"/>
      <c r="AS7995"/>
      <c r="AT7995"/>
      <c r="AU7995"/>
      <c r="AV7995"/>
      <c r="AW7995"/>
      <c r="AX7995"/>
      <c r="AY7995"/>
      <c r="AZ7995"/>
      <c r="BA7995"/>
      <c r="BB7995"/>
      <c r="BC7995"/>
      <c r="BD7995"/>
      <c r="BE7995"/>
      <c r="BF7995"/>
      <c r="BG7995"/>
      <c r="BH7995"/>
      <c r="BI7995"/>
      <c r="BJ7995"/>
      <c r="BK7995"/>
      <c r="BL7995"/>
      <c r="BM7995"/>
      <c r="BN7995"/>
      <c r="BO7995"/>
      <c r="BP7995"/>
      <c r="BQ7995"/>
      <c r="BR7995"/>
      <c r="BS7995"/>
      <c r="BT7995"/>
      <c r="BU7995"/>
      <c r="BV7995"/>
      <c r="BW7995"/>
      <c r="BX7995"/>
      <c r="BY7995"/>
      <c r="BZ7995"/>
      <c r="CA7995"/>
      <c r="CB7995"/>
      <c r="CC7995"/>
      <c r="CD7995"/>
      <c r="CE7995"/>
      <c r="CF7995"/>
      <c r="CG7995"/>
      <c r="CH7995"/>
      <c r="CI7995"/>
      <c r="CJ7995"/>
      <c r="CK7995"/>
      <c r="CL7995"/>
      <c r="CM7995"/>
      <c r="CN7995"/>
      <c r="CO7995"/>
      <c r="CP7995"/>
      <c r="CQ7995"/>
      <c r="CR7995"/>
      <c r="CS7995"/>
      <c r="CT7995"/>
      <c r="CU7995"/>
      <c r="CV7995"/>
    </row>
    <row r="7996" spans="10:100" x14ac:dyDescent="0.25">
      <c r="J7996"/>
      <c r="K7996"/>
      <c r="L7996"/>
      <c r="M7996"/>
      <c r="N7996"/>
      <c r="O7996"/>
      <c r="P7996"/>
      <c r="Q7996"/>
      <c r="R7996"/>
      <c r="S7996"/>
      <c r="T7996"/>
      <c r="U7996"/>
      <c r="V7996"/>
      <c r="W7996"/>
      <c r="X7996"/>
      <c r="Y7996"/>
      <c r="Z7996"/>
      <c r="AA7996"/>
      <c r="AB7996"/>
      <c r="AC7996"/>
      <c r="AD7996"/>
      <c r="AE7996"/>
      <c r="AF7996"/>
      <c r="AG7996"/>
      <c r="AH7996"/>
      <c r="AI7996"/>
      <c r="AJ7996"/>
      <c r="AK7996"/>
      <c r="AL7996"/>
      <c r="AM7996"/>
      <c r="AN7996"/>
      <c r="AO7996"/>
      <c r="AP7996"/>
      <c r="AQ7996"/>
      <c r="AR7996"/>
      <c r="AS7996"/>
      <c r="AT7996"/>
      <c r="AU7996"/>
      <c r="AV7996"/>
      <c r="AW7996"/>
      <c r="AX7996"/>
      <c r="AY7996"/>
      <c r="AZ7996"/>
      <c r="BA7996"/>
      <c r="BB7996"/>
      <c r="BC7996"/>
      <c r="BD7996"/>
      <c r="BE7996"/>
      <c r="BF7996"/>
      <c r="BG7996"/>
      <c r="BH7996"/>
      <c r="BI7996"/>
      <c r="BJ7996"/>
      <c r="BK7996"/>
      <c r="BL7996"/>
      <c r="BM7996"/>
      <c r="BN7996"/>
      <c r="BO7996"/>
      <c r="BP7996"/>
      <c r="BQ7996"/>
      <c r="BR7996"/>
      <c r="BS7996"/>
      <c r="BT7996"/>
      <c r="BU7996"/>
      <c r="BV7996"/>
      <c r="BW7996"/>
      <c r="BX7996"/>
      <c r="BY7996"/>
      <c r="BZ7996"/>
      <c r="CA7996"/>
      <c r="CB7996"/>
      <c r="CC7996"/>
      <c r="CD7996"/>
      <c r="CE7996"/>
      <c r="CF7996"/>
      <c r="CG7996"/>
      <c r="CH7996"/>
      <c r="CI7996"/>
      <c r="CJ7996"/>
      <c r="CK7996"/>
      <c r="CL7996"/>
      <c r="CM7996"/>
      <c r="CN7996"/>
      <c r="CO7996"/>
      <c r="CP7996"/>
      <c r="CQ7996"/>
      <c r="CR7996"/>
      <c r="CS7996"/>
      <c r="CT7996"/>
      <c r="CU7996"/>
      <c r="CV7996"/>
    </row>
    <row r="7997" spans="10:100" x14ac:dyDescent="0.25">
      <c r="J7997"/>
      <c r="K7997"/>
      <c r="L7997"/>
      <c r="M7997"/>
      <c r="N7997"/>
      <c r="O7997"/>
      <c r="P7997"/>
      <c r="Q7997"/>
      <c r="R7997"/>
      <c r="S7997"/>
      <c r="T7997"/>
      <c r="U7997"/>
      <c r="V7997"/>
      <c r="W7997"/>
      <c r="X7997"/>
      <c r="Y7997"/>
      <c r="Z7997"/>
      <c r="AA7997"/>
      <c r="AB7997"/>
      <c r="AC7997"/>
      <c r="AD7997"/>
      <c r="AE7997"/>
      <c r="AF7997"/>
      <c r="AG7997"/>
      <c r="AH7997"/>
      <c r="AI7997"/>
      <c r="AJ7997"/>
      <c r="AK7997"/>
      <c r="AL7997"/>
      <c r="AM7997"/>
      <c r="AN7997"/>
      <c r="AO7997"/>
      <c r="AP7997"/>
      <c r="AQ7997"/>
      <c r="AR7997"/>
      <c r="AS7997"/>
      <c r="AT7997"/>
      <c r="AU7997"/>
      <c r="AV7997"/>
      <c r="AW7997"/>
      <c r="AX7997"/>
      <c r="AY7997"/>
      <c r="AZ7997"/>
      <c r="BA7997"/>
      <c r="BB7997"/>
      <c r="BC7997"/>
      <c r="BD7997"/>
      <c r="BE7997"/>
      <c r="BF7997"/>
      <c r="BG7997"/>
      <c r="BH7997"/>
      <c r="BI7997"/>
      <c r="BJ7997"/>
      <c r="BK7997"/>
      <c r="BL7997"/>
      <c r="BM7997"/>
      <c r="BN7997"/>
      <c r="BO7997"/>
      <c r="BP7997"/>
      <c r="BQ7997"/>
      <c r="BR7997"/>
      <c r="BS7997"/>
      <c r="BT7997"/>
      <c r="BU7997"/>
      <c r="BV7997"/>
      <c r="BW7997"/>
      <c r="BX7997"/>
      <c r="BY7997"/>
      <c r="BZ7997"/>
      <c r="CA7997"/>
      <c r="CB7997"/>
      <c r="CC7997"/>
      <c r="CD7997"/>
      <c r="CE7997"/>
      <c r="CF7997"/>
      <c r="CG7997"/>
      <c r="CH7997"/>
      <c r="CI7997"/>
      <c r="CJ7997"/>
      <c r="CK7997"/>
      <c r="CL7997"/>
      <c r="CM7997"/>
      <c r="CN7997"/>
      <c r="CO7997"/>
      <c r="CP7997"/>
      <c r="CQ7997"/>
      <c r="CR7997"/>
      <c r="CS7997"/>
      <c r="CT7997"/>
      <c r="CU7997"/>
      <c r="CV7997"/>
    </row>
    <row r="7998" spans="10:100" x14ac:dyDescent="0.25">
      <c r="J7998"/>
      <c r="K7998"/>
      <c r="L7998"/>
      <c r="M7998"/>
      <c r="N7998"/>
      <c r="O7998"/>
      <c r="P7998"/>
      <c r="Q7998"/>
      <c r="R7998"/>
      <c r="S7998"/>
      <c r="T7998"/>
      <c r="U7998"/>
      <c r="V7998"/>
      <c r="W7998"/>
      <c r="X7998"/>
      <c r="Y7998"/>
      <c r="Z7998"/>
      <c r="AA7998"/>
      <c r="AB7998"/>
      <c r="AC7998"/>
      <c r="AD7998"/>
      <c r="AE7998"/>
      <c r="AF7998"/>
      <c r="AG7998"/>
      <c r="AH7998"/>
      <c r="AI7998"/>
      <c r="AJ7998"/>
      <c r="AK7998"/>
      <c r="AL7998"/>
      <c r="AM7998"/>
      <c r="AN7998"/>
      <c r="AO7998"/>
      <c r="AP7998"/>
      <c r="AQ7998"/>
      <c r="AR7998"/>
      <c r="AS7998"/>
      <c r="AT7998"/>
      <c r="AU7998"/>
      <c r="AV7998"/>
      <c r="AW7998"/>
      <c r="AX7998"/>
      <c r="AY7998"/>
      <c r="AZ7998"/>
      <c r="BA7998"/>
      <c r="BB7998"/>
      <c r="BC7998"/>
      <c r="BD7998"/>
      <c r="BE7998"/>
      <c r="BF7998"/>
      <c r="BG7998"/>
      <c r="BH7998"/>
      <c r="BI7998"/>
      <c r="BJ7998"/>
      <c r="BK7998"/>
      <c r="BL7998"/>
      <c r="BM7998"/>
      <c r="BN7998"/>
      <c r="BO7998"/>
      <c r="BP7998"/>
      <c r="BQ7998"/>
      <c r="BR7998"/>
      <c r="BS7998"/>
      <c r="BT7998"/>
      <c r="BU7998"/>
      <c r="BV7998"/>
      <c r="BW7998"/>
      <c r="BX7998"/>
      <c r="BY7998"/>
      <c r="BZ7998"/>
      <c r="CA7998"/>
      <c r="CB7998"/>
      <c r="CC7998"/>
      <c r="CD7998"/>
      <c r="CE7998"/>
      <c r="CF7998"/>
      <c r="CG7998"/>
      <c r="CH7998"/>
      <c r="CI7998"/>
      <c r="CJ7998"/>
      <c r="CK7998"/>
      <c r="CL7998"/>
      <c r="CM7998"/>
      <c r="CN7998"/>
      <c r="CO7998"/>
      <c r="CP7998"/>
      <c r="CQ7998"/>
      <c r="CR7998"/>
      <c r="CS7998"/>
      <c r="CT7998"/>
      <c r="CU7998"/>
      <c r="CV7998"/>
    </row>
    <row r="7999" spans="10:100" x14ac:dyDescent="0.25">
      <c r="J7999"/>
      <c r="K7999"/>
      <c r="L7999"/>
      <c r="M7999"/>
      <c r="N7999"/>
      <c r="O7999"/>
      <c r="P7999"/>
      <c r="Q7999"/>
      <c r="R7999"/>
      <c r="S7999"/>
      <c r="T7999"/>
      <c r="U7999"/>
      <c r="V7999"/>
      <c r="W7999"/>
      <c r="X7999"/>
      <c r="Y7999"/>
      <c r="Z7999"/>
      <c r="AA7999"/>
      <c r="AB7999"/>
      <c r="AC7999"/>
      <c r="AD7999"/>
      <c r="AE7999"/>
      <c r="AF7999"/>
      <c r="AG7999"/>
      <c r="AH7999"/>
      <c r="AI7999"/>
      <c r="AJ7999"/>
      <c r="AK7999"/>
      <c r="AL7999"/>
      <c r="AM7999"/>
      <c r="AN7999"/>
      <c r="AO7999"/>
      <c r="AP7999"/>
      <c r="AQ7999"/>
      <c r="AR7999"/>
      <c r="AS7999"/>
      <c r="AT7999"/>
      <c r="AU7999"/>
      <c r="AV7999"/>
      <c r="AW7999"/>
      <c r="AX7999"/>
      <c r="AY7999"/>
      <c r="AZ7999"/>
      <c r="BA7999"/>
      <c r="BB7999"/>
      <c r="BC7999"/>
      <c r="BD7999"/>
      <c r="BE7999"/>
      <c r="BF7999"/>
      <c r="BG7999"/>
      <c r="BH7999"/>
      <c r="BI7999"/>
      <c r="BJ7999"/>
      <c r="BK7999"/>
      <c r="BL7999"/>
      <c r="BM7999"/>
      <c r="BN7999"/>
      <c r="BO7999"/>
      <c r="BP7999"/>
      <c r="BQ7999"/>
      <c r="BR7999"/>
      <c r="BS7999"/>
      <c r="BT7999"/>
      <c r="BU7999"/>
      <c r="BV7999"/>
      <c r="BW7999"/>
      <c r="BX7999"/>
      <c r="BY7999"/>
      <c r="BZ7999"/>
      <c r="CA7999"/>
      <c r="CB7999"/>
      <c r="CC7999"/>
      <c r="CD7999"/>
      <c r="CE7999"/>
      <c r="CF7999"/>
      <c r="CG7999"/>
      <c r="CH7999"/>
      <c r="CI7999"/>
      <c r="CJ7999"/>
      <c r="CK7999"/>
      <c r="CL7999"/>
      <c r="CM7999"/>
      <c r="CN7999"/>
      <c r="CO7999"/>
      <c r="CP7999"/>
      <c r="CQ7999"/>
      <c r="CR7999"/>
      <c r="CS7999"/>
      <c r="CT7999"/>
      <c r="CU7999"/>
      <c r="CV7999"/>
    </row>
    <row r="8000" spans="10:100" x14ac:dyDescent="0.25">
      <c r="J8000"/>
      <c r="K8000"/>
      <c r="L8000"/>
      <c r="M8000"/>
      <c r="N8000"/>
      <c r="O8000"/>
      <c r="P8000"/>
      <c r="Q8000"/>
      <c r="R8000"/>
      <c r="S8000"/>
      <c r="T8000"/>
      <c r="U8000"/>
      <c r="V8000"/>
      <c r="W8000"/>
      <c r="X8000"/>
      <c r="Y8000"/>
      <c r="Z8000"/>
      <c r="AA8000"/>
      <c r="AB8000"/>
      <c r="AC8000"/>
      <c r="AD8000"/>
      <c r="AE8000"/>
      <c r="AF8000"/>
      <c r="AG8000"/>
      <c r="AH8000"/>
      <c r="AI8000"/>
      <c r="AJ8000"/>
      <c r="AK8000"/>
      <c r="AL8000"/>
      <c r="AM8000"/>
      <c r="AN8000"/>
      <c r="AO8000"/>
      <c r="AP8000"/>
      <c r="AQ8000"/>
      <c r="AR8000"/>
      <c r="AS8000"/>
      <c r="AT8000"/>
      <c r="AU8000"/>
      <c r="AV8000"/>
      <c r="AW8000"/>
      <c r="AX8000"/>
      <c r="AY8000"/>
      <c r="AZ8000"/>
      <c r="BA8000"/>
      <c r="BB8000"/>
      <c r="BC8000"/>
      <c r="BD8000"/>
      <c r="BE8000"/>
      <c r="BF8000"/>
      <c r="BG8000"/>
      <c r="BH8000"/>
      <c r="BI8000"/>
      <c r="BJ8000"/>
      <c r="BK8000"/>
      <c r="BL8000"/>
      <c r="BM8000"/>
      <c r="BN8000"/>
      <c r="BO8000"/>
      <c r="BP8000"/>
      <c r="BQ8000"/>
      <c r="BR8000"/>
      <c r="BS8000"/>
      <c r="BT8000"/>
      <c r="BU8000"/>
      <c r="BV8000"/>
      <c r="BW8000"/>
      <c r="BX8000"/>
      <c r="BY8000"/>
      <c r="BZ8000"/>
      <c r="CA8000"/>
      <c r="CB8000"/>
      <c r="CC8000"/>
      <c r="CD8000"/>
      <c r="CE8000"/>
      <c r="CF8000"/>
      <c r="CG8000"/>
      <c r="CH8000"/>
      <c r="CI8000"/>
      <c r="CJ8000"/>
      <c r="CK8000"/>
      <c r="CL8000"/>
      <c r="CM8000"/>
      <c r="CN8000"/>
      <c r="CO8000"/>
      <c r="CP8000"/>
      <c r="CQ8000"/>
      <c r="CR8000"/>
      <c r="CS8000"/>
      <c r="CT8000"/>
      <c r="CU8000"/>
      <c r="CV8000"/>
    </row>
    <row r="8001" spans="10:100" x14ac:dyDescent="0.25">
      <c r="J8001"/>
      <c r="K8001"/>
      <c r="L8001"/>
      <c r="M8001"/>
      <c r="N8001"/>
      <c r="O8001"/>
      <c r="P8001"/>
      <c r="Q8001"/>
      <c r="R8001"/>
      <c r="S8001"/>
      <c r="T8001"/>
      <c r="U8001"/>
      <c r="V8001"/>
      <c r="W8001"/>
      <c r="X8001"/>
      <c r="Y8001"/>
      <c r="Z8001"/>
      <c r="AA8001"/>
      <c r="AB8001"/>
      <c r="AC8001"/>
      <c r="AD8001"/>
      <c r="AE8001"/>
      <c r="AF8001"/>
      <c r="AG8001"/>
      <c r="AH8001"/>
      <c r="AI8001"/>
      <c r="AJ8001"/>
      <c r="AK8001"/>
      <c r="AL8001"/>
      <c r="AM8001"/>
      <c r="AN8001"/>
      <c r="AO8001"/>
      <c r="AP8001"/>
      <c r="AQ8001"/>
      <c r="AR8001"/>
      <c r="AS8001"/>
      <c r="AT8001"/>
      <c r="AU8001"/>
      <c r="AV8001"/>
      <c r="AW8001"/>
      <c r="AX8001"/>
      <c r="AY8001"/>
      <c r="AZ8001"/>
      <c r="BA8001"/>
      <c r="BB8001"/>
      <c r="BC8001"/>
      <c r="BD8001"/>
      <c r="BE8001"/>
      <c r="BF8001"/>
      <c r="BG8001"/>
      <c r="BH8001"/>
      <c r="BI8001"/>
      <c r="BJ8001"/>
      <c r="BK8001"/>
      <c r="BL8001"/>
      <c r="BM8001"/>
      <c r="BN8001"/>
      <c r="BO8001"/>
      <c r="BP8001"/>
      <c r="BQ8001"/>
      <c r="BR8001"/>
      <c r="BS8001"/>
      <c r="BT8001"/>
      <c r="BU8001"/>
      <c r="BV8001"/>
      <c r="BW8001"/>
      <c r="BX8001"/>
      <c r="BY8001"/>
      <c r="BZ8001"/>
      <c r="CA8001"/>
      <c r="CB8001"/>
      <c r="CC8001"/>
      <c r="CD8001"/>
      <c r="CE8001"/>
      <c r="CF8001"/>
      <c r="CG8001"/>
      <c r="CH8001"/>
      <c r="CI8001"/>
      <c r="CJ8001"/>
      <c r="CK8001"/>
      <c r="CL8001"/>
      <c r="CM8001"/>
      <c r="CN8001"/>
      <c r="CO8001"/>
      <c r="CP8001"/>
      <c r="CQ8001"/>
      <c r="CR8001"/>
      <c r="CS8001"/>
      <c r="CT8001"/>
      <c r="CU8001"/>
      <c r="CV8001"/>
    </row>
    <row r="8002" spans="10:100" x14ac:dyDescent="0.25">
      <c r="J8002"/>
      <c r="K8002"/>
      <c r="L8002"/>
      <c r="M8002"/>
      <c r="N8002"/>
      <c r="O8002"/>
      <c r="P8002"/>
      <c r="Q8002"/>
      <c r="R8002"/>
      <c r="S8002"/>
      <c r="T8002"/>
      <c r="U8002"/>
      <c r="V8002"/>
      <c r="W8002"/>
      <c r="X8002"/>
      <c r="Y8002"/>
      <c r="Z8002"/>
      <c r="AA8002"/>
      <c r="AB8002"/>
      <c r="AC8002"/>
      <c r="AD8002"/>
      <c r="AE8002"/>
      <c r="AF8002"/>
      <c r="AG8002"/>
      <c r="AH8002"/>
      <c r="AI8002"/>
      <c r="AJ8002"/>
      <c r="AK8002"/>
      <c r="AL8002"/>
      <c r="AM8002"/>
      <c r="AN8002"/>
      <c r="AO8002"/>
      <c r="AP8002"/>
      <c r="AQ8002"/>
      <c r="AR8002"/>
      <c r="AS8002"/>
      <c r="AT8002"/>
      <c r="AU8002"/>
      <c r="AV8002"/>
      <c r="AW8002"/>
      <c r="AX8002"/>
      <c r="AY8002"/>
      <c r="AZ8002"/>
      <c r="BA8002"/>
      <c r="BB8002"/>
      <c r="BC8002"/>
      <c r="BD8002"/>
      <c r="BE8002"/>
      <c r="BF8002"/>
      <c r="BG8002"/>
      <c r="BH8002"/>
      <c r="BI8002"/>
      <c r="BJ8002"/>
      <c r="BK8002"/>
      <c r="BL8002"/>
      <c r="BM8002"/>
      <c r="BN8002"/>
      <c r="BO8002"/>
      <c r="BP8002"/>
      <c r="BQ8002"/>
      <c r="BR8002"/>
      <c r="BS8002"/>
      <c r="BT8002"/>
      <c r="BU8002"/>
      <c r="BV8002"/>
      <c r="BW8002"/>
      <c r="BX8002"/>
      <c r="BY8002"/>
      <c r="BZ8002"/>
      <c r="CA8002"/>
      <c r="CB8002"/>
      <c r="CC8002"/>
      <c r="CD8002"/>
      <c r="CE8002"/>
      <c r="CF8002"/>
      <c r="CG8002"/>
      <c r="CH8002"/>
      <c r="CI8002"/>
      <c r="CJ8002"/>
      <c r="CK8002"/>
      <c r="CL8002"/>
      <c r="CM8002"/>
      <c r="CN8002"/>
      <c r="CO8002"/>
      <c r="CP8002"/>
      <c r="CQ8002"/>
      <c r="CR8002"/>
      <c r="CS8002"/>
      <c r="CT8002"/>
      <c r="CU8002"/>
      <c r="CV8002"/>
    </row>
    <row r="8003" spans="10:100" x14ac:dyDescent="0.25">
      <c r="J8003"/>
      <c r="K8003"/>
      <c r="L8003"/>
      <c r="M8003"/>
      <c r="N8003"/>
      <c r="O8003"/>
      <c r="P8003"/>
      <c r="Q8003"/>
      <c r="R8003"/>
      <c r="S8003"/>
      <c r="T8003"/>
      <c r="U8003"/>
      <c r="V8003"/>
      <c r="W8003"/>
      <c r="X8003"/>
      <c r="Y8003"/>
      <c r="Z8003"/>
      <c r="AA8003"/>
      <c r="AB8003"/>
      <c r="AC8003"/>
      <c r="AD8003"/>
      <c r="AE8003"/>
      <c r="AF8003"/>
      <c r="AG8003"/>
      <c r="AH8003"/>
      <c r="AI8003"/>
      <c r="AJ8003"/>
      <c r="AK8003"/>
      <c r="AL8003"/>
      <c r="AM8003"/>
      <c r="AN8003"/>
      <c r="AO8003"/>
      <c r="AP8003"/>
      <c r="AQ8003"/>
      <c r="AR8003"/>
      <c r="AS8003"/>
      <c r="AT8003"/>
      <c r="AU8003"/>
      <c r="AV8003"/>
      <c r="AW8003"/>
      <c r="AX8003"/>
      <c r="AY8003"/>
      <c r="AZ8003"/>
      <c r="BA8003"/>
      <c r="BB8003"/>
      <c r="BC8003"/>
      <c r="BD8003"/>
      <c r="BE8003"/>
      <c r="BF8003"/>
      <c r="BG8003"/>
      <c r="BH8003"/>
      <c r="BI8003"/>
      <c r="BJ8003"/>
      <c r="BK8003"/>
      <c r="BL8003"/>
      <c r="BM8003"/>
      <c r="BN8003"/>
      <c r="BO8003"/>
      <c r="BP8003"/>
      <c r="BQ8003"/>
      <c r="BR8003"/>
      <c r="BS8003"/>
      <c r="BT8003"/>
      <c r="BU8003"/>
      <c r="BV8003"/>
      <c r="BW8003"/>
      <c r="BX8003"/>
      <c r="BY8003"/>
      <c r="BZ8003"/>
      <c r="CA8003"/>
      <c r="CB8003"/>
      <c r="CC8003"/>
      <c r="CD8003"/>
      <c r="CE8003"/>
      <c r="CF8003"/>
      <c r="CG8003"/>
      <c r="CH8003"/>
      <c r="CI8003"/>
      <c r="CJ8003"/>
      <c r="CK8003"/>
      <c r="CL8003"/>
      <c r="CM8003"/>
      <c r="CN8003"/>
      <c r="CO8003"/>
      <c r="CP8003"/>
      <c r="CQ8003"/>
      <c r="CR8003"/>
      <c r="CS8003"/>
      <c r="CT8003"/>
      <c r="CU8003"/>
      <c r="CV8003"/>
    </row>
    <row r="8004" spans="10:100" x14ac:dyDescent="0.25">
      <c r="J8004"/>
      <c r="K8004"/>
      <c r="L8004"/>
      <c r="M8004"/>
      <c r="N8004"/>
      <c r="O8004"/>
      <c r="P8004"/>
      <c r="Q8004"/>
      <c r="R8004"/>
      <c r="S8004"/>
      <c r="T8004"/>
      <c r="U8004"/>
      <c r="V8004"/>
      <c r="W8004"/>
      <c r="X8004"/>
      <c r="Y8004"/>
      <c r="Z8004"/>
      <c r="AA8004"/>
      <c r="AB8004"/>
      <c r="AC8004"/>
      <c r="AD8004"/>
      <c r="AE8004"/>
      <c r="AF8004"/>
      <c r="AG8004"/>
      <c r="AH8004"/>
      <c r="AI8004"/>
      <c r="AJ8004"/>
      <c r="AK8004"/>
      <c r="AL8004"/>
      <c r="AM8004"/>
      <c r="AN8004"/>
      <c r="AO8004"/>
      <c r="AP8004"/>
      <c r="AQ8004"/>
      <c r="AR8004"/>
      <c r="AS8004"/>
      <c r="AT8004"/>
      <c r="AU8004"/>
      <c r="AV8004"/>
      <c r="AW8004"/>
      <c r="AX8004"/>
      <c r="AY8004"/>
      <c r="AZ8004"/>
      <c r="BA8004"/>
      <c r="BB8004"/>
      <c r="BC8004"/>
      <c r="BD8004"/>
      <c r="BE8004"/>
      <c r="BF8004"/>
      <c r="BG8004"/>
      <c r="BH8004"/>
      <c r="BI8004"/>
      <c r="BJ8004"/>
      <c r="BK8004"/>
      <c r="BL8004"/>
      <c r="BM8004"/>
      <c r="BN8004"/>
      <c r="BO8004"/>
      <c r="BP8004"/>
      <c r="BQ8004"/>
      <c r="BR8004"/>
      <c r="BS8004"/>
      <c r="BT8004"/>
      <c r="BU8004"/>
      <c r="BV8004"/>
      <c r="BW8004"/>
      <c r="BX8004"/>
      <c r="BY8004"/>
      <c r="BZ8004"/>
      <c r="CA8004"/>
      <c r="CB8004"/>
      <c r="CC8004"/>
      <c r="CD8004"/>
      <c r="CE8004"/>
      <c r="CF8004"/>
      <c r="CG8004"/>
      <c r="CH8004"/>
      <c r="CI8004"/>
      <c r="CJ8004"/>
      <c r="CK8004"/>
      <c r="CL8004"/>
      <c r="CM8004"/>
      <c r="CN8004"/>
      <c r="CO8004"/>
      <c r="CP8004"/>
      <c r="CQ8004"/>
      <c r="CR8004"/>
      <c r="CS8004"/>
      <c r="CT8004"/>
      <c r="CU8004"/>
      <c r="CV8004"/>
    </row>
    <row r="8005" spans="10:100" x14ac:dyDescent="0.25">
      <c r="J8005"/>
      <c r="K8005"/>
      <c r="L8005"/>
      <c r="M8005"/>
      <c r="N8005"/>
      <c r="O8005"/>
      <c r="P8005"/>
      <c r="Q8005"/>
      <c r="R8005"/>
      <c r="S8005"/>
      <c r="T8005"/>
      <c r="U8005"/>
      <c r="V8005"/>
      <c r="W8005"/>
      <c r="X8005"/>
      <c r="Y8005"/>
      <c r="Z8005"/>
      <c r="AA8005"/>
      <c r="AB8005"/>
      <c r="AC8005"/>
      <c r="AD8005"/>
      <c r="AE8005"/>
      <c r="AF8005"/>
      <c r="AG8005"/>
      <c r="AH8005"/>
      <c r="AI8005"/>
      <c r="AJ8005"/>
      <c r="AK8005"/>
      <c r="AL8005"/>
      <c r="AM8005"/>
      <c r="AN8005"/>
      <c r="AO8005"/>
      <c r="AP8005"/>
      <c r="AQ8005"/>
      <c r="AR8005"/>
      <c r="AS8005"/>
      <c r="AT8005"/>
      <c r="AU8005"/>
      <c r="AV8005"/>
      <c r="AW8005"/>
      <c r="AX8005"/>
      <c r="AY8005"/>
      <c r="AZ8005"/>
      <c r="BA8005"/>
      <c r="BB8005"/>
      <c r="BC8005"/>
      <c r="BD8005"/>
      <c r="BE8005"/>
      <c r="BF8005"/>
      <c r="BG8005"/>
      <c r="BH8005"/>
      <c r="BI8005"/>
      <c r="BJ8005"/>
      <c r="BK8005"/>
      <c r="BL8005"/>
      <c r="BM8005"/>
      <c r="BN8005"/>
      <c r="BO8005"/>
      <c r="BP8005"/>
      <c r="BQ8005"/>
      <c r="BR8005"/>
      <c r="BS8005"/>
      <c r="BT8005"/>
      <c r="BU8005"/>
      <c r="BV8005"/>
      <c r="BW8005"/>
      <c r="BX8005"/>
      <c r="BY8005"/>
      <c r="BZ8005"/>
      <c r="CA8005"/>
      <c r="CB8005"/>
      <c r="CC8005"/>
      <c r="CD8005"/>
      <c r="CE8005"/>
      <c r="CF8005"/>
      <c r="CG8005"/>
      <c r="CH8005"/>
      <c r="CI8005"/>
      <c r="CJ8005"/>
      <c r="CK8005"/>
      <c r="CL8005"/>
      <c r="CM8005"/>
      <c r="CN8005"/>
      <c r="CO8005"/>
      <c r="CP8005"/>
      <c r="CQ8005"/>
      <c r="CR8005"/>
      <c r="CS8005"/>
      <c r="CT8005"/>
      <c r="CU8005"/>
      <c r="CV8005"/>
    </row>
    <row r="8006" spans="10:100" x14ac:dyDescent="0.25">
      <c r="J8006"/>
      <c r="K8006"/>
      <c r="L8006"/>
      <c r="M8006"/>
      <c r="N8006"/>
      <c r="O8006"/>
      <c r="P8006"/>
      <c r="Q8006"/>
      <c r="R8006"/>
      <c r="S8006"/>
      <c r="T8006"/>
      <c r="U8006"/>
      <c r="V8006"/>
      <c r="W8006"/>
      <c r="X8006"/>
      <c r="Y8006"/>
      <c r="Z8006"/>
      <c r="AA8006"/>
      <c r="AB8006"/>
      <c r="AC8006"/>
      <c r="AD8006"/>
      <c r="AE8006"/>
      <c r="AF8006"/>
      <c r="AG8006"/>
      <c r="AH8006"/>
      <c r="AI8006"/>
      <c r="AJ8006"/>
      <c r="AK8006"/>
      <c r="AL8006"/>
      <c r="AM8006"/>
      <c r="AN8006"/>
      <c r="AO8006"/>
      <c r="AP8006"/>
      <c r="AQ8006"/>
      <c r="AR8006"/>
      <c r="AS8006"/>
      <c r="AT8006"/>
      <c r="AU8006"/>
      <c r="AV8006"/>
      <c r="AW8006"/>
      <c r="AX8006"/>
      <c r="AY8006"/>
      <c r="AZ8006"/>
      <c r="BA8006"/>
      <c r="BB8006"/>
      <c r="BC8006"/>
      <c r="BD8006"/>
      <c r="BE8006"/>
      <c r="BF8006"/>
      <c r="BG8006"/>
      <c r="BH8006"/>
      <c r="BI8006"/>
      <c r="BJ8006"/>
      <c r="BK8006"/>
      <c r="BL8006"/>
      <c r="BM8006"/>
      <c r="BN8006"/>
      <c r="BO8006"/>
      <c r="BP8006"/>
      <c r="BQ8006"/>
      <c r="BR8006"/>
      <c r="BS8006"/>
      <c r="BT8006"/>
      <c r="BU8006"/>
      <c r="BV8006"/>
      <c r="BW8006"/>
      <c r="BX8006"/>
      <c r="BY8006"/>
      <c r="BZ8006"/>
      <c r="CA8006"/>
      <c r="CB8006"/>
      <c r="CC8006"/>
      <c r="CD8006"/>
      <c r="CE8006"/>
      <c r="CF8006"/>
      <c r="CG8006"/>
      <c r="CH8006"/>
      <c r="CI8006"/>
      <c r="CJ8006"/>
      <c r="CK8006"/>
      <c r="CL8006"/>
      <c r="CM8006"/>
      <c r="CN8006"/>
      <c r="CO8006"/>
      <c r="CP8006"/>
      <c r="CQ8006"/>
      <c r="CR8006"/>
      <c r="CS8006"/>
      <c r="CT8006"/>
      <c r="CU8006"/>
      <c r="CV8006"/>
    </row>
    <row r="8007" spans="10:100" x14ac:dyDescent="0.25">
      <c r="J8007"/>
      <c r="K8007"/>
      <c r="L8007"/>
      <c r="M8007"/>
      <c r="N8007"/>
      <c r="O8007"/>
      <c r="P8007"/>
      <c r="Q8007"/>
      <c r="R8007"/>
      <c r="S8007"/>
      <c r="T8007"/>
      <c r="U8007"/>
      <c r="V8007"/>
      <c r="W8007"/>
      <c r="X8007"/>
      <c r="Y8007"/>
      <c r="Z8007"/>
      <c r="AA8007"/>
      <c r="AB8007"/>
      <c r="AC8007"/>
      <c r="AD8007"/>
      <c r="AE8007"/>
      <c r="AF8007"/>
      <c r="AG8007"/>
      <c r="AH8007"/>
      <c r="AI8007"/>
      <c r="AJ8007"/>
      <c r="AK8007"/>
      <c r="AL8007"/>
      <c r="AM8007"/>
      <c r="AN8007"/>
      <c r="AO8007"/>
      <c r="AP8007"/>
      <c r="AQ8007"/>
      <c r="AR8007"/>
      <c r="AS8007"/>
      <c r="AT8007"/>
      <c r="AU8007"/>
      <c r="AV8007"/>
      <c r="AW8007"/>
      <c r="AX8007"/>
      <c r="AY8007"/>
      <c r="AZ8007"/>
      <c r="BA8007"/>
      <c r="BB8007"/>
      <c r="BC8007"/>
      <c r="BD8007"/>
      <c r="BE8007"/>
      <c r="BF8007"/>
      <c r="BG8007"/>
      <c r="BH8007"/>
      <c r="BI8007"/>
      <c r="BJ8007"/>
      <c r="BK8007"/>
      <c r="BL8007"/>
      <c r="BM8007"/>
      <c r="BN8007"/>
      <c r="BO8007"/>
      <c r="BP8007"/>
      <c r="BQ8007"/>
      <c r="BR8007"/>
      <c r="BS8007"/>
      <c r="BT8007"/>
      <c r="BU8007"/>
      <c r="BV8007"/>
      <c r="BW8007"/>
      <c r="BX8007"/>
      <c r="BY8007"/>
      <c r="BZ8007"/>
      <c r="CA8007"/>
      <c r="CB8007"/>
      <c r="CC8007"/>
      <c r="CD8007"/>
      <c r="CE8007"/>
      <c r="CF8007"/>
      <c r="CG8007"/>
      <c r="CH8007"/>
      <c r="CI8007"/>
      <c r="CJ8007"/>
      <c r="CK8007"/>
      <c r="CL8007"/>
      <c r="CM8007"/>
      <c r="CN8007"/>
      <c r="CO8007"/>
      <c r="CP8007"/>
      <c r="CQ8007"/>
      <c r="CR8007"/>
      <c r="CS8007"/>
      <c r="CT8007"/>
      <c r="CU8007"/>
      <c r="CV8007"/>
    </row>
    <row r="8008" spans="10:100" x14ac:dyDescent="0.25">
      <c r="J8008"/>
      <c r="K8008"/>
      <c r="L8008"/>
      <c r="M8008"/>
      <c r="N8008"/>
      <c r="O8008"/>
      <c r="P8008"/>
      <c r="Q8008"/>
      <c r="R8008"/>
      <c r="S8008"/>
      <c r="T8008"/>
      <c r="U8008"/>
      <c r="V8008"/>
      <c r="W8008"/>
      <c r="X8008"/>
      <c r="Y8008"/>
      <c r="Z8008"/>
      <c r="AA8008"/>
      <c r="AB8008"/>
      <c r="AC8008"/>
      <c r="AD8008"/>
      <c r="AE8008"/>
      <c r="AF8008"/>
      <c r="AG8008"/>
      <c r="AH8008"/>
      <c r="AI8008"/>
      <c r="AJ8008"/>
      <c r="AK8008"/>
      <c r="AL8008"/>
      <c r="AM8008"/>
      <c r="AN8008"/>
      <c r="AO8008"/>
      <c r="AP8008"/>
      <c r="AQ8008"/>
      <c r="AR8008"/>
      <c r="AS8008"/>
      <c r="AT8008"/>
      <c r="AU8008"/>
      <c r="AV8008"/>
      <c r="AW8008"/>
      <c r="AX8008"/>
      <c r="AY8008"/>
      <c r="AZ8008"/>
      <c r="BA8008"/>
      <c r="BB8008"/>
      <c r="BC8008"/>
      <c r="BD8008"/>
      <c r="BE8008"/>
      <c r="BF8008"/>
      <c r="BG8008"/>
      <c r="BH8008"/>
      <c r="BI8008"/>
      <c r="BJ8008"/>
      <c r="BK8008"/>
      <c r="BL8008"/>
      <c r="BM8008"/>
      <c r="BN8008"/>
      <c r="BO8008"/>
      <c r="BP8008"/>
      <c r="BQ8008"/>
      <c r="BR8008"/>
      <c r="BS8008"/>
      <c r="BT8008"/>
      <c r="BU8008"/>
      <c r="BV8008"/>
      <c r="BW8008"/>
      <c r="BX8008"/>
      <c r="BY8008"/>
      <c r="BZ8008"/>
      <c r="CA8008"/>
      <c r="CB8008"/>
      <c r="CC8008"/>
      <c r="CD8008"/>
      <c r="CE8008"/>
      <c r="CF8008"/>
      <c r="CG8008"/>
      <c r="CH8008"/>
      <c r="CI8008"/>
      <c r="CJ8008"/>
      <c r="CK8008"/>
      <c r="CL8008"/>
      <c r="CM8008"/>
      <c r="CN8008"/>
      <c r="CO8008"/>
      <c r="CP8008"/>
      <c r="CQ8008"/>
      <c r="CR8008"/>
      <c r="CS8008"/>
      <c r="CT8008"/>
      <c r="CU8008"/>
      <c r="CV8008"/>
    </row>
    <row r="8009" spans="10:100" x14ac:dyDescent="0.25">
      <c r="J8009"/>
      <c r="K8009"/>
      <c r="L8009"/>
      <c r="M8009"/>
      <c r="N8009"/>
      <c r="O8009"/>
      <c r="P8009"/>
      <c r="Q8009"/>
      <c r="R8009"/>
      <c r="S8009"/>
      <c r="T8009"/>
      <c r="U8009"/>
      <c r="V8009"/>
      <c r="W8009"/>
      <c r="X8009"/>
      <c r="Y8009"/>
      <c r="Z8009"/>
      <c r="AA8009"/>
      <c r="AB8009"/>
      <c r="AC8009"/>
      <c r="AD8009"/>
      <c r="AE8009"/>
      <c r="AF8009"/>
      <c r="AG8009"/>
      <c r="AH8009"/>
      <c r="AI8009"/>
      <c r="AJ8009"/>
      <c r="AK8009"/>
      <c r="AL8009"/>
      <c r="AM8009"/>
      <c r="AN8009"/>
      <c r="AO8009"/>
      <c r="AP8009"/>
      <c r="AQ8009"/>
      <c r="AR8009"/>
      <c r="AS8009"/>
      <c r="AT8009"/>
      <c r="AU8009"/>
      <c r="AV8009"/>
      <c r="AW8009"/>
      <c r="AX8009"/>
      <c r="AY8009"/>
      <c r="AZ8009"/>
      <c r="BA8009"/>
      <c r="BB8009"/>
      <c r="BC8009"/>
      <c r="BD8009"/>
      <c r="BE8009"/>
      <c r="BF8009"/>
      <c r="BG8009"/>
      <c r="BH8009"/>
      <c r="BI8009"/>
      <c r="BJ8009"/>
      <c r="BK8009"/>
      <c r="BL8009"/>
      <c r="BM8009"/>
      <c r="BN8009"/>
      <c r="BO8009"/>
      <c r="BP8009"/>
      <c r="BQ8009"/>
      <c r="BR8009"/>
      <c r="BS8009"/>
      <c r="BT8009"/>
      <c r="BU8009"/>
      <c r="BV8009"/>
      <c r="BW8009"/>
      <c r="BX8009"/>
      <c r="BY8009"/>
      <c r="BZ8009"/>
      <c r="CA8009"/>
      <c r="CB8009"/>
      <c r="CC8009"/>
      <c r="CD8009"/>
      <c r="CE8009"/>
      <c r="CF8009"/>
      <c r="CG8009"/>
      <c r="CH8009"/>
      <c r="CI8009"/>
      <c r="CJ8009"/>
      <c r="CK8009"/>
      <c r="CL8009"/>
      <c r="CM8009"/>
      <c r="CN8009"/>
      <c r="CO8009"/>
      <c r="CP8009"/>
      <c r="CQ8009"/>
      <c r="CR8009"/>
      <c r="CS8009"/>
      <c r="CT8009"/>
      <c r="CU8009"/>
      <c r="CV8009"/>
    </row>
    <row r="8010" spans="10:100" x14ac:dyDescent="0.25">
      <c r="J8010"/>
      <c r="K8010"/>
      <c r="L8010"/>
      <c r="M8010"/>
      <c r="N8010"/>
      <c r="O8010"/>
      <c r="P8010"/>
      <c r="Q8010"/>
      <c r="R8010"/>
      <c r="S8010"/>
      <c r="T8010"/>
      <c r="U8010"/>
      <c r="V8010"/>
      <c r="W8010"/>
      <c r="X8010"/>
      <c r="Y8010"/>
      <c r="Z8010"/>
      <c r="AA8010"/>
      <c r="AB8010"/>
      <c r="AC8010"/>
      <c r="AD8010"/>
      <c r="AE8010"/>
      <c r="AF8010"/>
      <c r="AG8010"/>
      <c r="AH8010"/>
      <c r="AI8010"/>
      <c r="AJ8010"/>
      <c r="AK8010"/>
      <c r="AL8010"/>
      <c r="AM8010"/>
      <c r="AN8010"/>
      <c r="AO8010"/>
      <c r="AP8010"/>
      <c r="AQ8010"/>
      <c r="AR8010"/>
      <c r="AS8010"/>
      <c r="AT8010"/>
      <c r="AU8010"/>
      <c r="AV8010"/>
      <c r="AW8010"/>
      <c r="AX8010"/>
      <c r="AY8010"/>
      <c r="AZ8010"/>
      <c r="BA8010"/>
      <c r="BB8010"/>
      <c r="BC8010"/>
      <c r="BD8010"/>
      <c r="BE8010"/>
      <c r="BF8010"/>
      <c r="BG8010"/>
      <c r="BH8010"/>
      <c r="BI8010"/>
      <c r="BJ8010"/>
      <c r="BK8010"/>
      <c r="BL8010"/>
      <c r="BM8010"/>
      <c r="BN8010"/>
      <c r="BO8010"/>
      <c r="BP8010"/>
      <c r="BQ8010"/>
      <c r="BR8010"/>
      <c r="BS8010"/>
      <c r="BT8010"/>
      <c r="BU8010"/>
      <c r="BV8010"/>
      <c r="BW8010"/>
      <c r="BX8010"/>
      <c r="BY8010"/>
      <c r="BZ8010"/>
      <c r="CA8010"/>
      <c r="CB8010"/>
      <c r="CC8010"/>
      <c r="CD8010"/>
      <c r="CE8010"/>
      <c r="CF8010"/>
      <c r="CG8010"/>
      <c r="CH8010"/>
      <c r="CI8010"/>
      <c r="CJ8010"/>
      <c r="CK8010"/>
      <c r="CL8010"/>
      <c r="CM8010"/>
      <c r="CN8010"/>
      <c r="CO8010"/>
      <c r="CP8010"/>
      <c r="CQ8010"/>
      <c r="CR8010"/>
      <c r="CS8010"/>
      <c r="CT8010"/>
      <c r="CU8010"/>
      <c r="CV8010"/>
    </row>
    <row r="8011" spans="10:100" x14ac:dyDescent="0.25">
      <c r="J8011"/>
      <c r="K8011"/>
      <c r="L8011"/>
      <c r="M8011"/>
      <c r="N8011"/>
      <c r="O8011"/>
      <c r="P8011"/>
      <c r="Q8011"/>
      <c r="R8011"/>
      <c r="S8011"/>
      <c r="T8011"/>
      <c r="U8011"/>
      <c r="V8011"/>
      <c r="W8011"/>
      <c r="X8011"/>
      <c r="Y8011"/>
      <c r="Z8011"/>
      <c r="AA8011"/>
      <c r="AB8011"/>
      <c r="AC8011"/>
      <c r="AD8011"/>
      <c r="AE8011"/>
      <c r="AF8011"/>
      <c r="AG8011"/>
      <c r="AH8011"/>
      <c r="AI8011"/>
      <c r="AJ8011"/>
      <c r="AK8011"/>
      <c r="AL8011"/>
      <c r="AM8011"/>
      <c r="AN8011"/>
      <c r="AO8011"/>
      <c r="AP8011"/>
      <c r="AQ8011"/>
      <c r="AR8011"/>
      <c r="AS8011"/>
      <c r="AT8011"/>
      <c r="AU8011"/>
      <c r="AV8011"/>
      <c r="AW8011"/>
      <c r="AX8011"/>
      <c r="AY8011"/>
      <c r="AZ8011"/>
      <c r="BA8011"/>
      <c r="BB8011"/>
      <c r="BC8011"/>
      <c r="BD8011"/>
      <c r="BE8011"/>
      <c r="BF8011"/>
      <c r="BG8011"/>
      <c r="BH8011"/>
      <c r="BI8011"/>
      <c r="BJ8011"/>
      <c r="BK8011"/>
      <c r="BL8011"/>
      <c r="BM8011"/>
      <c r="BN8011"/>
      <c r="BO8011"/>
      <c r="BP8011"/>
      <c r="BQ8011"/>
      <c r="BR8011"/>
      <c r="BS8011"/>
      <c r="BT8011"/>
      <c r="BU8011"/>
      <c r="BV8011"/>
      <c r="BW8011"/>
      <c r="BX8011"/>
      <c r="BY8011"/>
      <c r="BZ8011"/>
      <c r="CA8011"/>
      <c r="CB8011"/>
      <c r="CC8011"/>
      <c r="CD8011"/>
      <c r="CE8011"/>
      <c r="CF8011"/>
      <c r="CG8011"/>
      <c r="CH8011"/>
      <c r="CI8011"/>
      <c r="CJ8011"/>
      <c r="CK8011"/>
      <c r="CL8011"/>
      <c r="CM8011"/>
      <c r="CN8011"/>
      <c r="CO8011"/>
      <c r="CP8011"/>
      <c r="CQ8011"/>
      <c r="CR8011"/>
      <c r="CS8011"/>
      <c r="CT8011"/>
      <c r="CU8011"/>
      <c r="CV8011"/>
    </row>
    <row r="8012" spans="10:100" x14ac:dyDescent="0.25">
      <c r="J8012"/>
      <c r="K8012"/>
      <c r="L8012"/>
      <c r="M8012"/>
      <c r="N8012"/>
      <c r="O8012"/>
      <c r="P8012"/>
      <c r="Q8012"/>
      <c r="R8012"/>
      <c r="S8012"/>
      <c r="T8012"/>
      <c r="U8012"/>
      <c r="V8012"/>
      <c r="W8012"/>
      <c r="X8012"/>
      <c r="Y8012"/>
      <c r="Z8012"/>
      <c r="AA8012"/>
      <c r="AB8012"/>
      <c r="AC8012"/>
      <c r="AD8012"/>
      <c r="AE8012"/>
      <c r="AF8012"/>
      <c r="AG8012"/>
      <c r="AH8012"/>
      <c r="AI8012"/>
      <c r="AJ8012"/>
      <c r="AK8012"/>
      <c r="AL8012"/>
      <c r="AM8012"/>
      <c r="AN8012"/>
      <c r="AO8012"/>
      <c r="AP8012"/>
      <c r="AQ8012"/>
      <c r="AR8012"/>
      <c r="AS8012"/>
      <c r="AT8012"/>
      <c r="AU8012"/>
      <c r="AV8012"/>
      <c r="AW8012"/>
      <c r="AX8012"/>
      <c r="AY8012"/>
      <c r="AZ8012"/>
      <c r="BA8012"/>
      <c r="BB8012"/>
      <c r="BC8012"/>
      <c r="BD8012"/>
      <c r="BE8012"/>
      <c r="BF8012"/>
      <c r="BG8012"/>
      <c r="BH8012"/>
      <c r="BI8012"/>
      <c r="BJ8012"/>
      <c r="BK8012"/>
      <c r="BL8012"/>
      <c r="BM8012"/>
      <c r="BN8012"/>
      <c r="BO8012"/>
      <c r="BP8012"/>
      <c r="BQ8012"/>
      <c r="BR8012"/>
      <c r="BS8012"/>
      <c r="BT8012"/>
      <c r="BU8012"/>
      <c r="BV8012"/>
      <c r="BW8012"/>
      <c r="BX8012"/>
      <c r="BY8012"/>
      <c r="BZ8012"/>
      <c r="CA8012"/>
      <c r="CB8012"/>
      <c r="CC8012"/>
      <c r="CD8012"/>
      <c r="CE8012"/>
      <c r="CF8012"/>
      <c r="CG8012"/>
      <c r="CH8012"/>
      <c r="CI8012"/>
      <c r="CJ8012"/>
      <c r="CK8012"/>
      <c r="CL8012"/>
      <c r="CM8012"/>
      <c r="CN8012"/>
      <c r="CO8012"/>
      <c r="CP8012"/>
      <c r="CQ8012"/>
      <c r="CR8012"/>
      <c r="CS8012"/>
      <c r="CT8012"/>
      <c r="CU8012"/>
      <c r="CV8012"/>
    </row>
    <row r="8013" spans="10:100" x14ac:dyDescent="0.25">
      <c r="J8013"/>
      <c r="K8013"/>
      <c r="L8013"/>
      <c r="M8013"/>
      <c r="N8013"/>
      <c r="O8013"/>
      <c r="P8013"/>
      <c r="Q8013"/>
      <c r="R8013"/>
      <c r="S8013"/>
      <c r="T8013"/>
      <c r="U8013"/>
      <c r="V8013"/>
      <c r="W8013"/>
      <c r="X8013"/>
      <c r="Y8013"/>
      <c r="Z8013"/>
      <c r="AA8013"/>
      <c r="AB8013"/>
      <c r="AC8013"/>
      <c r="AD8013"/>
      <c r="AE8013"/>
      <c r="AF8013"/>
      <c r="AG8013"/>
      <c r="AH8013"/>
      <c r="AI8013"/>
      <c r="AJ8013"/>
      <c r="AK8013"/>
      <c r="AL8013"/>
      <c r="AM8013"/>
      <c r="AN8013"/>
      <c r="AO8013"/>
      <c r="AP8013"/>
      <c r="AQ8013"/>
      <c r="AR8013"/>
      <c r="AS8013"/>
      <c r="AT8013"/>
      <c r="AU8013"/>
      <c r="AV8013"/>
      <c r="AW8013"/>
      <c r="AX8013"/>
      <c r="AY8013"/>
      <c r="AZ8013"/>
      <c r="BA8013"/>
      <c r="BB8013"/>
      <c r="BC8013"/>
      <c r="BD8013"/>
      <c r="BE8013"/>
      <c r="BF8013"/>
      <c r="BG8013"/>
      <c r="BH8013"/>
      <c r="BI8013"/>
      <c r="BJ8013"/>
      <c r="BK8013"/>
      <c r="BL8013"/>
      <c r="BM8013"/>
      <c r="BN8013"/>
      <c r="BO8013"/>
      <c r="BP8013"/>
      <c r="BQ8013"/>
      <c r="BR8013"/>
      <c r="BS8013"/>
      <c r="BT8013"/>
      <c r="BU8013"/>
      <c r="BV8013"/>
      <c r="BW8013"/>
      <c r="BX8013"/>
      <c r="BY8013"/>
      <c r="BZ8013"/>
      <c r="CA8013"/>
      <c r="CB8013"/>
      <c r="CC8013"/>
      <c r="CD8013"/>
      <c r="CE8013"/>
      <c r="CF8013"/>
      <c r="CG8013"/>
      <c r="CH8013"/>
      <c r="CI8013"/>
      <c r="CJ8013"/>
      <c r="CK8013"/>
      <c r="CL8013"/>
      <c r="CM8013"/>
      <c r="CN8013"/>
      <c r="CO8013"/>
      <c r="CP8013"/>
      <c r="CQ8013"/>
      <c r="CR8013"/>
      <c r="CS8013"/>
      <c r="CT8013"/>
      <c r="CU8013"/>
      <c r="CV8013"/>
    </row>
    <row r="8014" spans="10:100" x14ac:dyDescent="0.25">
      <c r="J8014"/>
      <c r="K8014"/>
      <c r="L8014"/>
      <c r="M8014"/>
      <c r="N8014"/>
      <c r="O8014"/>
      <c r="P8014"/>
      <c r="Q8014"/>
      <c r="R8014"/>
      <c r="S8014"/>
      <c r="T8014"/>
      <c r="U8014"/>
      <c r="V8014"/>
      <c r="W8014"/>
      <c r="X8014"/>
      <c r="Y8014"/>
      <c r="Z8014"/>
      <c r="AA8014"/>
      <c r="AB8014"/>
      <c r="AC8014"/>
      <c r="AD8014"/>
      <c r="AE8014"/>
      <c r="AF8014"/>
      <c r="AG8014"/>
      <c r="AH8014"/>
      <c r="AI8014"/>
      <c r="AJ8014"/>
      <c r="AK8014"/>
      <c r="AL8014"/>
      <c r="AM8014"/>
      <c r="AN8014"/>
      <c r="AO8014"/>
      <c r="AP8014"/>
      <c r="AQ8014"/>
      <c r="AR8014"/>
      <c r="AS8014"/>
      <c r="AT8014"/>
      <c r="AU8014"/>
      <c r="AV8014"/>
      <c r="AW8014"/>
      <c r="AX8014"/>
      <c r="AY8014"/>
      <c r="AZ8014"/>
      <c r="BA8014"/>
      <c r="BB8014"/>
      <c r="BC8014"/>
      <c r="BD8014"/>
      <c r="BE8014"/>
      <c r="BF8014"/>
      <c r="BG8014"/>
      <c r="BH8014"/>
      <c r="BI8014"/>
      <c r="BJ8014"/>
      <c r="BK8014"/>
      <c r="BL8014"/>
      <c r="BM8014"/>
      <c r="BN8014"/>
      <c r="BO8014"/>
      <c r="BP8014"/>
      <c r="BQ8014"/>
      <c r="BR8014"/>
      <c r="BS8014"/>
      <c r="BT8014"/>
      <c r="BU8014"/>
      <c r="BV8014"/>
      <c r="BW8014"/>
      <c r="BX8014"/>
      <c r="BY8014"/>
      <c r="BZ8014"/>
      <c r="CA8014"/>
      <c r="CB8014"/>
      <c r="CC8014"/>
      <c r="CD8014"/>
      <c r="CE8014"/>
      <c r="CF8014"/>
      <c r="CG8014"/>
      <c r="CH8014"/>
      <c r="CI8014"/>
      <c r="CJ8014"/>
      <c r="CK8014"/>
      <c r="CL8014"/>
      <c r="CM8014"/>
      <c r="CN8014"/>
      <c r="CO8014"/>
      <c r="CP8014"/>
      <c r="CQ8014"/>
      <c r="CR8014"/>
      <c r="CS8014"/>
      <c r="CT8014"/>
      <c r="CU8014"/>
      <c r="CV8014"/>
    </row>
    <row r="8015" spans="10:100" x14ac:dyDescent="0.25">
      <c r="J8015"/>
      <c r="K8015"/>
      <c r="L8015"/>
      <c r="M8015"/>
      <c r="N8015"/>
      <c r="O8015"/>
      <c r="P8015"/>
      <c r="Q8015"/>
      <c r="R8015"/>
      <c r="S8015"/>
      <c r="T8015"/>
      <c r="U8015"/>
      <c r="V8015"/>
      <c r="W8015"/>
      <c r="X8015"/>
      <c r="Y8015"/>
      <c r="Z8015"/>
      <c r="AA8015"/>
      <c r="AB8015"/>
      <c r="AC8015"/>
      <c r="AD8015"/>
      <c r="AE8015"/>
      <c r="AF8015"/>
      <c r="AG8015"/>
      <c r="AH8015"/>
      <c r="AI8015"/>
      <c r="AJ8015"/>
      <c r="AK8015"/>
      <c r="AL8015"/>
      <c r="AM8015"/>
      <c r="AN8015"/>
      <c r="AO8015"/>
      <c r="AP8015"/>
      <c r="AQ8015"/>
      <c r="AR8015"/>
      <c r="AS8015"/>
      <c r="AT8015"/>
      <c r="AU8015"/>
      <c r="AV8015"/>
      <c r="AW8015"/>
      <c r="AX8015"/>
      <c r="AY8015"/>
      <c r="AZ8015"/>
      <c r="BA8015"/>
      <c r="BB8015"/>
      <c r="BC8015"/>
      <c r="BD8015"/>
      <c r="BE8015"/>
      <c r="BF8015"/>
      <c r="BG8015"/>
      <c r="BH8015"/>
      <c r="BI8015"/>
      <c r="BJ8015"/>
      <c r="BK8015"/>
      <c r="BL8015"/>
      <c r="BM8015"/>
      <c r="BN8015"/>
      <c r="BO8015"/>
      <c r="BP8015"/>
      <c r="BQ8015"/>
      <c r="BR8015"/>
      <c r="BS8015"/>
      <c r="BT8015"/>
      <c r="BU8015"/>
      <c r="BV8015"/>
      <c r="BW8015"/>
      <c r="BX8015"/>
      <c r="BY8015"/>
      <c r="BZ8015"/>
      <c r="CA8015"/>
      <c r="CB8015"/>
      <c r="CC8015"/>
      <c r="CD8015"/>
      <c r="CE8015"/>
      <c r="CF8015"/>
      <c r="CG8015"/>
      <c r="CH8015"/>
      <c r="CI8015"/>
      <c r="CJ8015"/>
      <c r="CK8015"/>
      <c r="CL8015"/>
      <c r="CM8015"/>
      <c r="CN8015"/>
      <c r="CO8015"/>
      <c r="CP8015"/>
      <c r="CQ8015"/>
      <c r="CR8015"/>
      <c r="CS8015"/>
      <c r="CT8015"/>
      <c r="CU8015"/>
      <c r="CV8015"/>
    </row>
    <row r="8016" spans="10:100" x14ac:dyDescent="0.25">
      <c r="J8016"/>
      <c r="K8016"/>
      <c r="L8016"/>
      <c r="M8016"/>
      <c r="N8016"/>
      <c r="O8016"/>
      <c r="P8016"/>
      <c r="Q8016"/>
      <c r="R8016"/>
      <c r="S8016"/>
      <c r="T8016"/>
      <c r="U8016"/>
      <c r="V8016"/>
      <c r="W8016"/>
      <c r="X8016"/>
      <c r="Y8016"/>
      <c r="Z8016"/>
      <c r="AA8016"/>
      <c r="AB8016"/>
      <c r="AC8016"/>
      <c r="AD8016"/>
      <c r="AE8016"/>
      <c r="AF8016"/>
      <c r="AG8016"/>
      <c r="AH8016"/>
      <c r="AI8016"/>
      <c r="AJ8016"/>
      <c r="AK8016"/>
      <c r="AL8016"/>
      <c r="AM8016"/>
      <c r="AN8016"/>
      <c r="AO8016"/>
      <c r="AP8016"/>
      <c r="AQ8016"/>
      <c r="AR8016"/>
      <c r="AS8016"/>
      <c r="AT8016"/>
      <c r="AU8016"/>
      <c r="AV8016"/>
      <c r="AW8016"/>
      <c r="AX8016"/>
      <c r="AY8016"/>
      <c r="AZ8016"/>
      <c r="BA8016"/>
      <c r="BB8016"/>
      <c r="BC8016"/>
      <c r="BD8016"/>
      <c r="BE8016"/>
      <c r="BF8016"/>
      <c r="BG8016"/>
      <c r="BH8016"/>
      <c r="BI8016"/>
      <c r="BJ8016"/>
      <c r="BK8016"/>
      <c r="BL8016"/>
      <c r="BM8016"/>
      <c r="BN8016"/>
      <c r="BO8016"/>
      <c r="BP8016"/>
      <c r="BQ8016"/>
      <c r="BR8016"/>
      <c r="BS8016"/>
      <c r="BT8016"/>
      <c r="BU8016"/>
      <c r="BV8016"/>
      <c r="BW8016"/>
      <c r="BX8016"/>
      <c r="BY8016"/>
      <c r="BZ8016"/>
      <c r="CA8016"/>
      <c r="CB8016"/>
      <c r="CC8016"/>
      <c r="CD8016"/>
      <c r="CE8016"/>
      <c r="CF8016"/>
      <c r="CG8016"/>
      <c r="CH8016"/>
      <c r="CI8016"/>
      <c r="CJ8016"/>
      <c r="CK8016"/>
      <c r="CL8016"/>
      <c r="CM8016"/>
      <c r="CN8016"/>
      <c r="CO8016"/>
      <c r="CP8016"/>
      <c r="CQ8016"/>
      <c r="CR8016"/>
      <c r="CS8016"/>
      <c r="CT8016"/>
      <c r="CU8016"/>
      <c r="CV8016"/>
    </row>
    <row r="8017" spans="10:100" x14ac:dyDescent="0.25">
      <c r="J8017"/>
      <c r="K8017"/>
      <c r="L8017"/>
      <c r="M8017"/>
      <c r="N8017"/>
      <c r="O8017"/>
      <c r="P8017"/>
      <c r="Q8017"/>
      <c r="R8017"/>
      <c r="S8017"/>
      <c r="T8017"/>
      <c r="U8017"/>
      <c r="V8017"/>
      <c r="W8017"/>
      <c r="X8017"/>
      <c r="Y8017"/>
      <c r="Z8017"/>
      <c r="AA8017"/>
      <c r="AB8017"/>
      <c r="AC8017"/>
      <c r="AD8017"/>
      <c r="AE8017"/>
      <c r="AF8017"/>
      <c r="AG8017"/>
      <c r="AH8017"/>
      <c r="AI8017"/>
      <c r="AJ8017"/>
      <c r="AK8017"/>
      <c r="AL8017"/>
      <c r="AM8017"/>
      <c r="AN8017"/>
      <c r="AO8017"/>
      <c r="AP8017"/>
      <c r="AQ8017"/>
      <c r="AR8017"/>
      <c r="AS8017"/>
      <c r="AT8017"/>
      <c r="AU8017"/>
      <c r="AV8017"/>
      <c r="AW8017"/>
      <c r="AX8017"/>
      <c r="AY8017"/>
      <c r="AZ8017"/>
      <c r="BA8017"/>
      <c r="BB8017"/>
      <c r="BC8017"/>
      <c r="BD8017"/>
      <c r="BE8017"/>
      <c r="BF8017"/>
      <c r="BG8017"/>
      <c r="BH8017"/>
      <c r="BI8017"/>
      <c r="BJ8017"/>
      <c r="BK8017"/>
      <c r="BL8017"/>
      <c r="BM8017"/>
      <c r="BN8017"/>
      <c r="BO8017"/>
      <c r="BP8017"/>
      <c r="BQ8017"/>
      <c r="BR8017"/>
      <c r="BS8017"/>
      <c r="BT8017"/>
      <c r="BU8017"/>
      <c r="BV8017"/>
      <c r="BW8017"/>
      <c r="BX8017"/>
      <c r="BY8017"/>
      <c r="BZ8017"/>
      <c r="CA8017"/>
      <c r="CB8017"/>
      <c r="CC8017"/>
      <c r="CD8017"/>
      <c r="CE8017"/>
      <c r="CF8017"/>
      <c r="CG8017"/>
      <c r="CH8017"/>
      <c r="CI8017"/>
      <c r="CJ8017"/>
      <c r="CK8017"/>
      <c r="CL8017"/>
      <c r="CM8017"/>
      <c r="CN8017"/>
      <c r="CO8017"/>
      <c r="CP8017"/>
      <c r="CQ8017"/>
      <c r="CR8017"/>
      <c r="CS8017"/>
      <c r="CT8017"/>
      <c r="CU8017"/>
      <c r="CV8017"/>
    </row>
    <row r="8018" spans="10:100" x14ac:dyDescent="0.25">
      <c r="J8018"/>
      <c r="K8018"/>
      <c r="L8018"/>
      <c r="M8018"/>
      <c r="N8018"/>
      <c r="O8018"/>
      <c r="P8018"/>
      <c r="Q8018"/>
      <c r="R8018"/>
      <c r="S8018"/>
      <c r="T8018"/>
      <c r="U8018"/>
      <c r="V8018"/>
      <c r="W8018"/>
      <c r="X8018"/>
      <c r="Y8018"/>
      <c r="Z8018"/>
      <c r="AA8018"/>
      <c r="AB8018"/>
      <c r="AC8018"/>
      <c r="AD8018"/>
      <c r="AE8018"/>
      <c r="AF8018"/>
      <c r="AG8018"/>
      <c r="AH8018"/>
      <c r="AI8018"/>
      <c r="AJ8018"/>
      <c r="AK8018"/>
      <c r="AL8018"/>
      <c r="AM8018"/>
      <c r="AN8018"/>
      <c r="AO8018"/>
      <c r="AP8018"/>
      <c r="AQ8018"/>
      <c r="AR8018"/>
      <c r="AS8018"/>
      <c r="AT8018"/>
      <c r="AU8018"/>
      <c r="AV8018"/>
      <c r="AW8018"/>
      <c r="AX8018"/>
      <c r="AY8018"/>
      <c r="AZ8018"/>
      <c r="BA8018"/>
      <c r="BB8018"/>
      <c r="BC8018"/>
      <c r="BD8018"/>
      <c r="BE8018"/>
      <c r="BF8018"/>
      <c r="BG8018"/>
      <c r="BH8018"/>
      <c r="BI8018"/>
      <c r="BJ8018"/>
      <c r="BK8018"/>
      <c r="BL8018"/>
      <c r="BM8018"/>
      <c r="BN8018"/>
      <c r="BO8018"/>
      <c r="BP8018"/>
      <c r="BQ8018"/>
      <c r="BR8018"/>
      <c r="BS8018"/>
      <c r="BT8018"/>
      <c r="BU8018"/>
      <c r="BV8018"/>
      <c r="BW8018"/>
      <c r="BX8018"/>
      <c r="BY8018"/>
      <c r="BZ8018"/>
      <c r="CA8018"/>
      <c r="CB8018"/>
      <c r="CC8018"/>
      <c r="CD8018"/>
      <c r="CE8018"/>
      <c r="CF8018"/>
      <c r="CG8018"/>
      <c r="CH8018"/>
      <c r="CI8018"/>
      <c r="CJ8018"/>
      <c r="CK8018"/>
      <c r="CL8018"/>
      <c r="CM8018"/>
      <c r="CN8018"/>
      <c r="CO8018"/>
      <c r="CP8018"/>
      <c r="CQ8018"/>
      <c r="CR8018"/>
      <c r="CS8018"/>
      <c r="CT8018"/>
      <c r="CU8018"/>
      <c r="CV8018"/>
    </row>
    <row r="8019" spans="10:100" x14ac:dyDescent="0.25">
      <c r="J8019"/>
      <c r="K8019"/>
      <c r="L8019"/>
      <c r="M8019"/>
      <c r="N8019"/>
      <c r="O8019"/>
      <c r="P8019"/>
      <c r="Q8019"/>
      <c r="R8019"/>
      <c r="S8019"/>
      <c r="T8019"/>
      <c r="U8019"/>
      <c r="V8019"/>
      <c r="W8019"/>
      <c r="X8019"/>
      <c r="Y8019"/>
      <c r="Z8019"/>
      <c r="AA8019"/>
      <c r="AB8019"/>
      <c r="AC8019"/>
      <c r="AD8019"/>
      <c r="AE8019"/>
      <c r="AF8019"/>
      <c r="AG8019"/>
      <c r="AH8019"/>
      <c r="AI8019"/>
      <c r="AJ8019"/>
      <c r="AK8019"/>
      <c r="AL8019"/>
      <c r="AM8019"/>
      <c r="AN8019"/>
      <c r="AO8019"/>
      <c r="AP8019"/>
      <c r="AQ8019"/>
      <c r="AR8019"/>
      <c r="AS8019"/>
      <c r="AT8019"/>
      <c r="AU8019"/>
      <c r="AV8019"/>
      <c r="AW8019"/>
      <c r="AX8019"/>
      <c r="AY8019"/>
      <c r="AZ8019"/>
      <c r="BA8019"/>
      <c r="BB8019"/>
      <c r="BC8019"/>
      <c r="BD8019"/>
      <c r="BE8019"/>
      <c r="BF8019"/>
      <c r="BG8019"/>
      <c r="BH8019"/>
      <c r="BI8019"/>
      <c r="BJ8019"/>
      <c r="BK8019"/>
      <c r="BL8019"/>
      <c r="BM8019"/>
      <c r="BN8019"/>
      <c r="BO8019"/>
      <c r="BP8019"/>
      <c r="BQ8019"/>
      <c r="BR8019"/>
      <c r="BS8019"/>
      <c r="BT8019"/>
      <c r="BU8019"/>
      <c r="BV8019"/>
      <c r="BW8019"/>
      <c r="BX8019"/>
      <c r="BY8019"/>
      <c r="BZ8019"/>
      <c r="CA8019"/>
      <c r="CB8019"/>
      <c r="CC8019"/>
      <c r="CD8019"/>
      <c r="CE8019"/>
      <c r="CF8019"/>
      <c r="CG8019"/>
      <c r="CH8019"/>
      <c r="CI8019"/>
      <c r="CJ8019"/>
      <c r="CK8019"/>
      <c r="CL8019"/>
      <c r="CM8019"/>
      <c r="CN8019"/>
      <c r="CO8019"/>
      <c r="CP8019"/>
      <c r="CQ8019"/>
      <c r="CR8019"/>
      <c r="CS8019"/>
      <c r="CT8019"/>
      <c r="CU8019"/>
      <c r="CV8019"/>
    </row>
    <row r="8020" spans="10:100" x14ac:dyDescent="0.25">
      <c r="J8020"/>
      <c r="K8020"/>
      <c r="L8020"/>
      <c r="M8020"/>
      <c r="N8020"/>
      <c r="O8020"/>
      <c r="P8020"/>
      <c r="Q8020"/>
      <c r="R8020"/>
      <c r="S8020"/>
      <c r="T8020"/>
      <c r="U8020"/>
      <c r="V8020"/>
      <c r="W8020"/>
      <c r="X8020"/>
      <c r="Y8020"/>
      <c r="Z8020"/>
      <c r="AA8020"/>
      <c r="AB8020"/>
      <c r="AC8020"/>
      <c r="AD8020"/>
      <c r="AE8020"/>
      <c r="AF8020"/>
      <c r="AG8020"/>
      <c r="AH8020"/>
      <c r="AI8020"/>
      <c r="AJ8020"/>
      <c r="AK8020"/>
      <c r="AL8020"/>
      <c r="AM8020"/>
      <c r="AN8020"/>
      <c r="AO8020"/>
      <c r="AP8020"/>
      <c r="AQ8020"/>
      <c r="AR8020"/>
      <c r="AS8020"/>
      <c r="AT8020"/>
      <c r="AU8020"/>
      <c r="AV8020"/>
      <c r="AW8020"/>
      <c r="AX8020"/>
      <c r="AY8020"/>
      <c r="AZ8020"/>
      <c r="BA8020"/>
      <c r="BB8020"/>
      <c r="BC8020"/>
      <c r="BD8020"/>
      <c r="BE8020"/>
      <c r="BF8020"/>
      <c r="BG8020"/>
      <c r="BH8020"/>
      <c r="BI8020"/>
      <c r="BJ8020"/>
      <c r="BK8020"/>
      <c r="BL8020"/>
      <c r="BM8020"/>
      <c r="BN8020"/>
      <c r="BO8020"/>
      <c r="BP8020"/>
      <c r="BQ8020"/>
      <c r="BR8020"/>
      <c r="BS8020"/>
      <c r="BT8020"/>
      <c r="BU8020"/>
      <c r="BV8020"/>
      <c r="BW8020"/>
      <c r="BX8020"/>
      <c r="BY8020"/>
      <c r="BZ8020"/>
      <c r="CA8020"/>
      <c r="CB8020"/>
      <c r="CC8020"/>
      <c r="CD8020"/>
      <c r="CE8020"/>
      <c r="CF8020"/>
      <c r="CG8020"/>
      <c r="CH8020"/>
      <c r="CI8020"/>
      <c r="CJ8020"/>
      <c r="CK8020"/>
      <c r="CL8020"/>
      <c r="CM8020"/>
      <c r="CN8020"/>
      <c r="CO8020"/>
      <c r="CP8020"/>
      <c r="CQ8020"/>
      <c r="CR8020"/>
      <c r="CS8020"/>
      <c r="CT8020"/>
      <c r="CU8020"/>
      <c r="CV8020"/>
    </row>
    <row r="8021" spans="10:100" x14ac:dyDescent="0.25">
      <c r="J8021"/>
      <c r="K8021"/>
      <c r="L8021"/>
      <c r="M8021"/>
      <c r="N8021"/>
      <c r="O8021"/>
      <c r="P8021"/>
      <c r="Q8021"/>
      <c r="R8021"/>
      <c r="S8021"/>
      <c r="T8021"/>
      <c r="U8021"/>
      <c r="V8021"/>
      <c r="W8021"/>
      <c r="X8021"/>
      <c r="Y8021"/>
      <c r="Z8021"/>
      <c r="AA8021"/>
      <c r="AB8021"/>
      <c r="AC8021"/>
      <c r="AD8021"/>
      <c r="AE8021"/>
      <c r="AF8021"/>
      <c r="AG8021"/>
      <c r="AH8021"/>
      <c r="AI8021"/>
      <c r="AJ8021"/>
      <c r="AK8021"/>
      <c r="AL8021"/>
      <c r="AM8021"/>
      <c r="AN8021"/>
      <c r="AO8021"/>
      <c r="AP8021"/>
      <c r="AQ8021"/>
      <c r="AR8021"/>
      <c r="AS8021"/>
      <c r="AT8021"/>
      <c r="AU8021"/>
      <c r="AV8021"/>
      <c r="AW8021"/>
      <c r="AX8021"/>
      <c r="AY8021"/>
      <c r="AZ8021"/>
      <c r="BA8021"/>
      <c r="BB8021"/>
      <c r="BC8021"/>
      <c r="BD8021"/>
      <c r="BE8021"/>
      <c r="BF8021"/>
      <c r="BG8021"/>
      <c r="BH8021"/>
      <c r="BI8021"/>
      <c r="BJ8021"/>
      <c r="BK8021"/>
      <c r="BL8021"/>
      <c r="BM8021"/>
      <c r="BN8021"/>
      <c r="BO8021"/>
      <c r="BP8021"/>
      <c r="BQ8021"/>
      <c r="BR8021"/>
      <c r="BS8021"/>
      <c r="BT8021"/>
      <c r="BU8021"/>
      <c r="BV8021"/>
      <c r="BW8021"/>
      <c r="BX8021"/>
      <c r="BY8021"/>
      <c r="BZ8021"/>
      <c r="CA8021"/>
      <c r="CB8021"/>
      <c r="CC8021"/>
      <c r="CD8021"/>
      <c r="CE8021"/>
      <c r="CF8021"/>
      <c r="CG8021"/>
      <c r="CH8021"/>
      <c r="CI8021"/>
      <c r="CJ8021"/>
      <c r="CK8021"/>
      <c r="CL8021"/>
      <c r="CM8021"/>
      <c r="CN8021"/>
      <c r="CO8021"/>
      <c r="CP8021"/>
      <c r="CQ8021"/>
      <c r="CR8021"/>
      <c r="CS8021"/>
      <c r="CT8021"/>
      <c r="CU8021"/>
      <c r="CV8021"/>
    </row>
    <row r="8022" spans="10:100" x14ac:dyDescent="0.25">
      <c r="J8022"/>
      <c r="K8022"/>
      <c r="L8022"/>
      <c r="M8022"/>
      <c r="N8022"/>
      <c r="O8022"/>
      <c r="P8022"/>
      <c r="Q8022"/>
      <c r="R8022"/>
      <c r="S8022"/>
      <c r="T8022"/>
      <c r="U8022"/>
      <c r="V8022"/>
      <c r="W8022"/>
      <c r="X8022"/>
      <c r="Y8022"/>
      <c r="Z8022"/>
      <c r="AA8022"/>
      <c r="AB8022"/>
      <c r="AC8022"/>
      <c r="AD8022"/>
      <c r="AE8022"/>
      <c r="AF8022"/>
      <c r="AG8022"/>
      <c r="AH8022"/>
      <c r="AI8022"/>
      <c r="AJ8022"/>
      <c r="AK8022"/>
      <c r="AL8022"/>
      <c r="AM8022"/>
      <c r="AN8022"/>
      <c r="AO8022"/>
      <c r="AP8022"/>
      <c r="AQ8022"/>
      <c r="AR8022"/>
      <c r="AS8022"/>
      <c r="AT8022"/>
      <c r="AU8022"/>
      <c r="AV8022"/>
      <c r="AW8022"/>
      <c r="AX8022"/>
      <c r="AY8022"/>
      <c r="AZ8022"/>
      <c r="BA8022"/>
      <c r="BB8022"/>
      <c r="BC8022"/>
      <c r="BD8022"/>
      <c r="BE8022"/>
      <c r="BF8022"/>
      <c r="BG8022"/>
      <c r="BH8022"/>
      <c r="BI8022"/>
      <c r="BJ8022"/>
      <c r="BK8022"/>
      <c r="BL8022"/>
      <c r="BM8022"/>
      <c r="BN8022"/>
      <c r="BO8022"/>
      <c r="BP8022"/>
      <c r="BQ8022"/>
      <c r="BR8022"/>
      <c r="BS8022"/>
      <c r="BT8022"/>
      <c r="BU8022"/>
      <c r="BV8022"/>
      <c r="BW8022"/>
      <c r="BX8022"/>
      <c r="BY8022"/>
      <c r="BZ8022"/>
      <c r="CA8022"/>
      <c r="CB8022"/>
      <c r="CC8022"/>
      <c r="CD8022"/>
      <c r="CE8022"/>
      <c r="CF8022"/>
      <c r="CG8022"/>
      <c r="CH8022"/>
      <c r="CI8022"/>
      <c r="CJ8022"/>
      <c r="CK8022"/>
      <c r="CL8022"/>
      <c r="CM8022"/>
      <c r="CN8022"/>
      <c r="CO8022"/>
      <c r="CP8022"/>
      <c r="CQ8022"/>
      <c r="CR8022"/>
      <c r="CS8022"/>
      <c r="CT8022"/>
      <c r="CU8022"/>
      <c r="CV8022"/>
    </row>
    <row r="8023" spans="10:100" x14ac:dyDescent="0.25">
      <c r="J8023"/>
      <c r="K8023"/>
      <c r="L8023"/>
      <c r="M8023"/>
      <c r="N8023"/>
      <c r="O8023"/>
      <c r="P8023"/>
      <c r="Q8023"/>
      <c r="R8023"/>
      <c r="S8023"/>
      <c r="T8023"/>
      <c r="U8023"/>
      <c r="V8023"/>
      <c r="W8023"/>
      <c r="X8023"/>
      <c r="Y8023"/>
      <c r="Z8023"/>
      <c r="AA8023"/>
      <c r="AB8023"/>
      <c r="AC8023"/>
      <c r="AD8023"/>
      <c r="AE8023"/>
      <c r="AF8023"/>
      <c r="AG8023"/>
      <c r="AH8023"/>
      <c r="AI8023"/>
      <c r="AJ8023"/>
      <c r="AK8023"/>
      <c r="AL8023"/>
      <c r="AM8023"/>
      <c r="AN8023"/>
      <c r="AO8023"/>
      <c r="AP8023"/>
      <c r="AQ8023"/>
      <c r="AR8023"/>
      <c r="AS8023"/>
      <c r="AT8023"/>
      <c r="AU8023"/>
      <c r="AV8023"/>
      <c r="AW8023"/>
      <c r="AX8023"/>
      <c r="AY8023"/>
      <c r="AZ8023"/>
      <c r="BA8023"/>
      <c r="BB8023"/>
      <c r="BC8023"/>
      <c r="BD8023"/>
      <c r="BE8023"/>
      <c r="BF8023"/>
      <c r="BG8023"/>
      <c r="BH8023"/>
      <c r="BI8023"/>
      <c r="BJ8023"/>
      <c r="BK8023"/>
      <c r="BL8023"/>
      <c r="BM8023"/>
      <c r="BN8023"/>
      <c r="BO8023"/>
      <c r="BP8023"/>
      <c r="BQ8023"/>
      <c r="BR8023"/>
      <c r="BS8023"/>
      <c r="BT8023"/>
      <c r="BU8023"/>
      <c r="BV8023"/>
      <c r="BW8023"/>
      <c r="BX8023"/>
      <c r="BY8023"/>
      <c r="BZ8023"/>
      <c r="CA8023"/>
      <c r="CB8023"/>
      <c r="CC8023"/>
      <c r="CD8023"/>
      <c r="CE8023"/>
      <c r="CF8023"/>
      <c r="CG8023"/>
      <c r="CH8023"/>
      <c r="CI8023"/>
      <c r="CJ8023"/>
      <c r="CK8023"/>
      <c r="CL8023"/>
      <c r="CM8023"/>
      <c r="CN8023"/>
      <c r="CO8023"/>
      <c r="CP8023"/>
      <c r="CQ8023"/>
      <c r="CR8023"/>
      <c r="CS8023"/>
      <c r="CT8023"/>
      <c r="CU8023"/>
      <c r="CV8023"/>
    </row>
    <row r="8024" spans="10:100" x14ac:dyDescent="0.25">
      <c r="J8024"/>
      <c r="K8024"/>
      <c r="L8024"/>
      <c r="M8024"/>
      <c r="N8024"/>
      <c r="O8024"/>
      <c r="P8024"/>
      <c r="Q8024"/>
      <c r="R8024"/>
      <c r="S8024"/>
      <c r="T8024"/>
      <c r="U8024"/>
      <c r="V8024"/>
      <c r="W8024"/>
      <c r="X8024"/>
      <c r="Y8024"/>
      <c r="Z8024"/>
      <c r="AA8024"/>
      <c r="AB8024"/>
      <c r="AC8024"/>
      <c r="AD8024"/>
      <c r="AE8024"/>
      <c r="AF8024"/>
      <c r="AG8024"/>
      <c r="AH8024"/>
      <c r="AI8024"/>
      <c r="AJ8024"/>
      <c r="AK8024"/>
      <c r="AL8024"/>
      <c r="AM8024"/>
      <c r="AN8024"/>
      <c r="AO8024"/>
      <c r="AP8024"/>
      <c r="AQ8024"/>
      <c r="AR8024"/>
      <c r="AS8024"/>
      <c r="AT8024"/>
      <c r="AU8024"/>
      <c r="AV8024"/>
      <c r="AW8024"/>
      <c r="AX8024"/>
      <c r="AY8024"/>
      <c r="AZ8024"/>
      <c r="BA8024"/>
      <c r="BB8024"/>
      <c r="BC8024"/>
      <c r="BD8024"/>
      <c r="BE8024"/>
      <c r="BF8024"/>
      <c r="BG8024"/>
      <c r="BH8024"/>
      <c r="BI8024"/>
      <c r="BJ8024"/>
      <c r="BK8024"/>
      <c r="BL8024"/>
      <c r="BM8024"/>
      <c r="BN8024"/>
      <c r="BO8024"/>
      <c r="BP8024"/>
      <c r="BQ8024"/>
      <c r="BR8024"/>
      <c r="BS8024"/>
      <c r="BT8024"/>
      <c r="BU8024"/>
      <c r="BV8024"/>
      <c r="BW8024"/>
      <c r="BX8024"/>
      <c r="BY8024"/>
      <c r="BZ8024"/>
      <c r="CA8024"/>
      <c r="CB8024"/>
      <c r="CC8024"/>
      <c r="CD8024"/>
      <c r="CE8024"/>
      <c r="CF8024"/>
      <c r="CG8024"/>
      <c r="CH8024"/>
      <c r="CI8024"/>
      <c r="CJ8024"/>
      <c r="CK8024"/>
      <c r="CL8024"/>
      <c r="CM8024"/>
      <c r="CN8024"/>
      <c r="CO8024"/>
      <c r="CP8024"/>
      <c r="CQ8024"/>
      <c r="CR8024"/>
      <c r="CS8024"/>
      <c r="CT8024"/>
      <c r="CU8024"/>
      <c r="CV8024"/>
    </row>
    <row r="8025" spans="10:100" x14ac:dyDescent="0.25">
      <c r="J8025"/>
      <c r="K8025"/>
      <c r="L8025"/>
      <c r="M8025"/>
      <c r="N8025"/>
      <c r="O8025"/>
      <c r="P8025"/>
      <c r="Q8025"/>
      <c r="R8025"/>
      <c r="S8025"/>
      <c r="T8025"/>
      <c r="U8025"/>
      <c r="V8025"/>
      <c r="W8025"/>
      <c r="X8025"/>
      <c r="Y8025"/>
      <c r="Z8025"/>
      <c r="AA8025"/>
      <c r="AB8025"/>
      <c r="AC8025"/>
      <c r="AD8025"/>
      <c r="AE8025"/>
      <c r="AF8025"/>
      <c r="AG8025"/>
      <c r="AH8025"/>
      <c r="AI8025"/>
      <c r="AJ8025"/>
      <c r="AK8025"/>
      <c r="AL8025"/>
      <c r="AM8025"/>
      <c r="AN8025"/>
      <c r="AO8025"/>
      <c r="AP8025"/>
      <c r="AQ8025"/>
      <c r="AR8025"/>
      <c r="AS8025"/>
      <c r="AT8025"/>
      <c r="AU8025"/>
      <c r="AV8025"/>
      <c r="AW8025"/>
      <c r="AX8025"/>
      <c r="AY8025"/>
      <c r="AZ8025"/>
      <c r="BA8025"/>
      <c r="BB8025"/>
      <c r="BC8025"/>
      <c r="BD8025"/>
      <c r="BE8025"/>
      <c r="BF8025"/>
      <c r="BG8025"/>
      <c r="BH8025"/>
      <c r="BI8025"/>
      <c r="BJ8025"/>
      <c r="BK8025"/>
      <c r="BL8025"/>
      <c r="BM8025"/>
      <c r="BN8025"/>
      <c r="BO8025"/>
      <c r="BP8025"/>
      <c r="BQ8025"/>
      <c r="BR8025"/>
      <c r="BS8025"/>
      <c r="BT8025"/>
      <c r="BU8025"/>
      <c r="BV8025"/>
      <c r="BW8025"/>
      <c r="BX8025"/>
      <c r="BY8025"/>
      <c r="BZ8025"/>
      <c r="CA8025"/>
      <c r="CB8025"/>
      <c r="CC8025"/>
      <c r="CD8025"/>
      <c r="CE8025"/>
      <c r="CF8025"/>
      <c r="CG8025"/>
      <c r="CH8025"/>
      <c r="CI8025"/>
      <c r="CJ8025"/>
      <c r="CK8025"/>
      <c r="CL8025"/>
      <c r="CM8025"/>
      <c r="CN8025"/>
      <c r="CO8025"/>
      <c r="CP8025"/>
      <c r="CQ8025"/>
      <c r="CR8025"/>
      <c r="CS8025"/>
      <c r="CT8025"/>
      <c r="CU8025"/>
      <c r="CV8025"/>
    </row>
    <row r="8026" spans="10:100" x14ac:dyDescent="0.25">
      <c r="J8026"/>
      <c r="K8026"/>
      <c r="L8026"/>
      <c r="M8026"/>
      <c r="N8026"/>
      <c r="O8026"/>
      <c r="P8026"/>
      <c r="Q8026"/>
      <c r="R8026"/>
      <c r="S8026"/>
      <c r="T8026"/>
      <c r="U8026"/>
      <c r="V8026"/>
      <c r="W8026"/>
      <c r="X8026"/>
      <c r="Y8026"/>
      <c r="Z8026"/>
      <c r="AA8026"/>
      <c r="AB8026"/>
      <c r="AC8026"/>
      <c r="AD8026"/>
      <c r="AE8026"/>
      <c r="AF8026"/>
      <c r="AG8026"/>
      <c r="AH8026"/>
      <c r="AI8026"/>
      <c r="AJ8026"/>
      <c r="AK8026"/>
      <c r="AL8026"/>
      <c r="AM8026"/>
      <c r="AN8026"/>
      <c r="AO8026"/>
      <c r="AP8026"/>
      <c r="AQ8026"/>
      <c r="AR8026"/>
      <c r="AS8026"/>
      <c r="AT8026"/>
      <c r="AU8026"/>
      <c r="AV8026"/>
      <c r="AW8026"/>
      <c r="AX8026"/>
      <c r="AY8026"/>
      <c r="AZ8026"/>
      <c r="BA8026"/>
      <c r="BB8026"/>
      <c r="BC8026"/>
      <c r="BD8026"/>
      <c r="BE8026"/>
      <c r="BF8026"/>
      <c r="BG8026"/>
      <c r="BH8026"/>
      <c r="BI8026"/>
      <c r="BJ8026"/>
      <c r="BK8026"/>
      <c r="BL8026"/>
      <c r="BM8026"/>
      <c r="BN8026"/>
      <c r="BO8026"/>
      <c r="BP8026"/>
      <c r="BQ8026"/>
      <c r="BR8026"/>
      <c r="BS8026"/>
      <c r="BT8026"/>
      <c r="BU8026"/>
      <c r="BV8026"/>
      <c r="BW8026"/>
      <c r="BX8026"/>
      <c r="BY8026"/>
      <c r="BZ8026"/>
      <c r="CA8026"/>
      <c r="CB8026"/>
      <c r="CC8026"/>
      <c r="CD8026"/>
      <c r="CE8026"/>
      <c r="CF8026"/>
      <c r="CG8026"/>
      <c r="CH8026"/>
      <c r="CI8026"/>
      <c r="CJ8026"/>
      <c r="CK8026"/>
      <c r="CL8026"/>
      <c r="CM8026"/>
      <c r="CN8026"/>
      <c r="CO8026"/>
      <c r="CP8026"/>
      <c r="CQ8026"/>
      <c r="CR8026"/>
      <c r="CS8026"/>
      <c r="CT8026"/>
      <c r="CU8026"/>
      <c r="CV8026"/>
    </row>
    <row r="8027" spans="10:100" x14ac:dyDescent="0.25">
      <c r="J8027"/>
      <c r="K8027"/>
      <c r="L8027"/>
      <c r="M8027"/>
      <c r="N8027"/>
      <c r="O8027"/>
      <c r="P8027"/>
      <c r="Q8027"/>
      <c r="R8027"/>
      <c r="S8027"/>
      <c r="T8027"/>
      <c r="U8027"/>
      <c r="V8027"/>
      <c r="W8027"/>
      <c r="X8027"/>
      <c r="Y8027"/>
      <c r="Z8027"/>
      <c r="AA8027"/>
      <c r="AB8027"/>
      <c r="AC8027"/>
      <c r="AD8027"/>
      <c r="AE8027"/>
      <c r="AF8027"/>
      <c r="AG8027"/>
      <c r="AH8027"/>
      <c r="AI8027"/>
      <c r="AJ8027"/>
      <c r="AK8027"/>
      <c r="AL8027"/>
      <c r="AM8027"/>
      <c r="AN8027"/>
      <c r="AO8027"/>
      <c r="AP8027"/>
      <c r="AQ8027"/>
      <c r="AR8027"/>
      <c r="AS8027"/>
      <c r="AT8027"/>
      <c r="AU8027"/>
      <c r="AV8027"/>
      <c r="AW8027"/>
      <c r="AX8027"/>
      <c r="AY8027"/>
      <c r="AZ8027"/>
      <c r="BA8027"/>
      <c r="BB8027"/>
      <c r="BC8027"/>
      <c r="BD8027"/>
      <c r="BE8027"/>
      <c r="BF8027"/>
      <c r="BG8027"/>
      <c r="BH8027"/>
      <c r="BI8027"/>
      <c r="BJ8027"/>
      <c r="BK8027"/>
      <c r="BL8027"/>
      <c r="BM8027"/>
      <c r="BN8027"/>
      <c r="BO8027"/>
      <c r="BP8027"/>
      <c r="BQ8027"/>
      <c r="BR8027"/>
      <c r="BS8027"/>
      <c r="BT8027"/>
      <c r="BU8027"/>
      <c r="BV8027"/>
      <c r="BW8027"/>
      <c r="BX8027"/>
      <c r="BY8027"/>
      <c r="BZ8027"/>
      <c r="CA8027"/>
      <c r="CB8027"/>
      <c r="CC8027"/>
      <c r="CD8027"/>
      <c r="CE8027"/>
      <c r="CF8027"/>
      <c r="CG8027"/>
      <c r="CH8027"/>
      <c r="CI8027"/>
      <c r="CJ8027"/>
      <c r="CK8027"/>
      <c r="CL8027"/>
      <c r="CM8027"/>
      <c r="CN8027"/>
      <c r="CO8027"/>
      <c r="CP8027"/>
      <c r="CQ8027"/>
      <c r="CR8027"/>
      <c r="CS8027"/>
      <c r="CT8027"/>
      <c r="CU8027"/>
      <c r="CV8027"/>
    </row>
    <row r="8028" spans="10:100" x14ac:dyDescent="0.25">
      <c r="J8028"/>
      <c r="K8028"/>
      <c r="L8028"/>
      <c r="M8028"/>
      <c r="N8028"/>
      <c r="O8028"/>
      <c r="P8028"/>
      <c r="Q8028"/>
      <c r="R8028"/>
      <c r="S8028"/>
      <c r="T8028"/>
      <c r="U8028"/>
      <c r="V8028"/>
      <c r="W8028"/>
      <c r="X8028"/>
      <c r="Y8028"/>
      <c r="Z8028"/>
      <c r="AA8028"/>
      <c r="AB8028"/>
      <c r="AC8028"/>
      <c r="AD8028"/>
      <c r="AE8028"/>
      <c r="AF8028"/>
      <c r="AG8028"/>
      <c r="AH8028"/>
      <c r="AI8028"/>
      <c r="AJ8028"/>
      <c r="AK8028"/>
      <c r="AL8028"/>
      <c r="AM8028"/>
      <c r="AN8028"/>
      <c r="AO8028"/>
      <c r="AP8028"/>
      <c r="AQ8028"/>
      <c r="AR8028"/>
      <c r="AS8028"/>
      <c r="AT8028"/>
      <c r="AU8028"/>
      <c r="AV8028"/>
      <c r="AW8028"/>
      <c r="AX8028"/>
      <c r="AY8028"/>
      <c r="AZ8028"/>
      <c r="BA8028"/>
      <c r="BB8028"/>
      <c r="BC8028"/>
      <c r="BD8028"/>
      <c r="BE8028"/>
      <c r="BF8028"/>
      <c r="BG8028"/>
      <c r="BH8028"/>
      <c r="BI8028"/>
      <c r="BJ8028"/>
      <c r="BK8028"/>
      <c r="BL8028"/>
      <c r="BM8028"/>
      <c r="BN8028"/>
      <c r="BO8028"/>
      <c r="BP8028"/>
      <c r="BQ8028"/>
      <c r="BR8028"/>
      <c r="BS8028"/>
      <c r="BT8028"/>
      <c r="BU8028"/>
      <c r="BV8028"/>
      <c r="BW8028"/>
      <c r="BX8028"/>
      <c r="BY8028"/>
      <c r="BZ8028"/>
      <c r="CA8028"/>
      <c r="CB8028"/>
      <c r="CC8028"/>
      <c r="CD8028"/>
      <c r="CE8028"/>
      <c r="CF8028"/>
      <c r="CG8028"/>
      <c r="CH8028"/>
      <c r="CI8028"/>
      <c r="CJ8028"/>
      <c r="CK8028"/>
      <c r="CL8028"/>
      <c r="CM8028"/>
      <c r="CN8028"/>
      <c r="CO8028"/>
      <c r="CP8028"/>
      <c r="CQ8028"/>
      <c r="CR8028"/>
      <c r="CS8028"/>
      <c r="CT8028"/>
      <c r="CU8028"/>
      <c r="CV8028"/>
    </row>
    <row r="8029" spans="10:100" x14ac:dyDescent="0.25">
      <c r="J8029"/>
      <c r="K8029"/>
      <c r="L8029"/>
      <c r="M8029"/>
      <c r="N8029"/>
      <c r="O8029"/>
      <c r="P8029"/>
      <c r="Q8029"/>
      <c r="R8029"/>
      <c r="S8029"/>
      <c r="T8029"/>
      <c r="U8029"/>
      <c r="V8029"/>
      <c r="W8029"/>
      <c r="X8029"/>
      <c r="Y8029"/>
      <c r="Z8029"/>
      <c r="AA8029"/>
      <c r="AB8029"/>
      <c r="AC8029"/>
      <c r="AD8029"/>
      <c r="AE8029"/>
      <c r="AF8029"/>
      <c r="AG8029"/>
      <c r="AH8029"/>
      <c r="AI8029"/>
      <c r="AJ8029"/>
      <c r="AK8029"/>
      <c r="AL8029"/>
      <c r="AM8029"/>
      <c r="AN8029"/>
      <c r="AO8029"/>
      <c r="AP8029"/>
      <c r="AQ8029"/>
      <c r="AR8029"/>
      <c r="AS8029"/>
      <c r="AT8029"/>
      <c r="AU8029"/>
      <c r="AV8029"/>
      <c r="AW8029"/>
      <c r="AX8029"/>
      <c r="AY8029"/>
      <c r="AZ8029"/>
      <c r="BA8029"/>
      <c r="BB8029"/>
      <c r="BC8029"/>
      <c r="BD8029"/>
      <c r="BE8029"/>
      <c r="BF8029"/>
      <c r="BG8029"/>
      <c r="BH8029"/>
      <c r="BI8029"/>
      <c r="BJ8029"/>
      <c r="BK8029"/>
      <c r="BL8029"/>
      <c r="BM8029"/>
      <c r="BN8029"/>
      <c r="BO8029"/>
      <c r="BP8029"/>
      <c r="BQ8029"/>
      <c r="BR8029"/>
      <c r="BS8029"/>
      <c r="BT8029"/>
      <c r="BU8029"/>
      <c r="BV8029"/>
      <c r="BW8029"/>
      <c r="BX8029"/>
      <c r="BY8029"/>
      <c r="BZ8029"/>
      <c r="CA8029"/>
      <c r="CB8029"/>
      <c r="CC8029"/>
      <c r="CD8029"/>
      <c r="CE8029"/>
      <c r="CF8029"/>
      <c r="CG8029"/>
      <c r="CH8029"/>
      <c r="CI8029"/>
      <c r="CJ8029"/>
      <c r="CK8029"/>
      <c r="CL8029"/>
      <c r="CM8029"/>
      <c r="CN8029"/>
      <c r="CO8029"/>
      <c r="CP8029"/>
      <c r="CQ8029"/>
      <c r="CR8029"/>
      <c r="CS8029"/>
      <c r="CT8029"/>
      <c r="CU8029"/>
      <c r="CV8029"/>
    </row>
    <row r="8030" spans="10:100" x14ac:dyDescent="0.25">
      <c r="J8030"/>
      <c r="K8030"/>
      <c r="L8030"/>
      <c r="M8030"/>
      <c r="N8030"/>
      <c r="O8030"/>
      <c r="P8030"/>
      <c r="Q8030"/>
      <c r="R8030"/>
      <c r="S8030"/>
      <c r="T8030"/>
      <c r="U8030"/>
      <c r="V8030"/>
      <c r="W8030"/>
      <c r="X8030"/>
      <c r="Y8030"/>
      <c r="Z8030"/>
      <c r="AA8030"/>
      <c r="AB8030"/>
      <c r="AC8030"/>
      <c r="AD8030"/>
      <c r="AE8030"/>
      <c r="AF8030"/>
      <c r="AG8030"/>
      <c r="AH8030"/>
      <c r="AI8030"/>
      <c r="AJ8030"/>
      <c r="AK8030"/>
      <c r="AL8030"/>
      <c r="AM8030"/>
      <c r="AN8030"/>
      <c r="AO8030"/>
      <c r="AP8030"/>
      <c r="AQ8030"/>
      <c r="AR8030"/>
      <c r="AS8030"/>
      <c r="AT8030"/>
      <c r="AU8030"/>
      <c r="AV8030"/>
      <c r="AW8030"/>
      <c r="AX8030"/>
      <c r="AY8030"/>
      <c r="AZ8030"/>
      <c r="BA8030"/>
      <c r="BB8030"/>
      <c r="BC8030"/>
      <c r="BD8030"/>
      <c r="BE8030"/>
      <c r="BF8030"/>
      <c r="BG8030"/>
      <c r="BH8030"/>
      <c r="BI8030"/>
      <c r="BJ8030"/>
      <c r="BK8030"/>
      <c r="BL8030"/>
      <c r="BM8030"/>
      <c r="BN8030"/>
      <c r="BO8030"/>
      <c r="BP8030"/>
      <c r="BQ8030"/>
      <c r="BR8030"/>
      <c r="BS8030"/>
      <c r="BT8030"/>
      <c r="BU8030"/>
      <c r="BV8030"/>
      <c r="BW8030"/>
      <c r="BX8030"/>
      <c r="BY8030"/>
      <c r="BZ8030"/>
      <c r="CA8030"/>
      <c r="CB8030"/>
      <c r="CC8030"/>
      <c r="CD8030"/>
      <c r="CE8030"/>
      <c r="CF8030"/>
      <c r="CG8030"/>
      <c r="CH8030"/>
      <c r="CI8030"/>
      <c r="CJ8030"/>
      <c r="CK8030"/>
      <c r="CL8030"/>
      <c r="CM8030"/>
      <c r="CN8030"/>
      <c r="CO8030"/>
      <c r="CP8030"/>
      <c r="CQ8030"/>
      <c r="CR8030"/>
      <c r="CS8030"/>
      <c r="CT8030"/>
      <c r="CU8030"/>
      <c r="CV8030"/>
    </row>
    <row r="8031" spans="10:100" x14ac:dyDescent="0.25">
      <c r="J8031"/>
      <c r="K8031"/>
      <c r="L8031"/>
      <c r="M8031"/>
      <c r="N8031"/>
      <c r="O8031"/>
      <c r="P8031"/>
      <c r="Q8031"/>
      <c r="R8031"/>
      <c r="S8031"/>
      <c r="T8031"/>
      <c r="U8031"/>
      <c r="V8031"/>
      <c r="W8031"/>
      <c r="X8031"/>
      <c r="Y8031"/>
      <c r="Z8031"/>
      <c r="AA8031"/>
      <c r="AB8031"/>
      <c r="AC8031"/>
      <c r="AD8031"/>
      <c r="AE8031"/>
      <c r="AF8031"/>
      <c r="AG8031"/>
      <c r="AH8031"/>
      <c r="AI8031"/>
      <c r="AJ8031"/>
      <c r="AK8031"/>
      <c r="AL8031"/>
      <c r="AM8031"/>
      <c r="AN8031"/>
      <c r="AO8031"/>
      <c r="AP8031"/>
      <c r="AQ8031"/>
      <c r="AR8031"/>
      <c r="AS8031"/>
      <c r="AT8031"/>
      <c r="AU8031"/>
      <c r="AV8031"/>
      <c r="AW8031"/>
      <c r="AX8031"/>
      <c r="AY8031"/>
      <c r="AZ8031"/>
      <c r="BA8031"/>
      <c r="BB8031"/>
      <c r="BC8031"/>
      <c r="BD8031"/>
      <c r="BE8031"/>
      <c r="BF8031"/>
      <c r="BG8031"/>
      <c r="BH8031"/>
      <c r="BI8031"/>
      <c r="BJ8031"/>
      <c r="BK8031"/>
      <c r="BL8031"/>
      <c r="BM8031"/>
      <c r="BN8031"/>
      <c r="BO8031"/>
      <c r="BP8031"/>
      <c r="BQ8031"/>
      <c r="BR8031"/>
      <c r="BS8031"/>
      <c r="BT8031"/>
      <c r="BU8031"/>
      <c r="BV8031"/>
      <c r="BW8031"/>
      <c r="BX8031"/>
      <c r="BY8031"/>
      <c r="BZ8031"/>
      <c r="CA8031"/>
      <c r="CB8031"/>
      <c r="CC8031"/>
      <c r="CD8031"/>
      <c r="CE8031"/>
      <c r="CF8031"/>
      <c r="CG8031"/>
      <c r="CH8031"/>
      <c r="CI8031"/>
      <c r="CJ8031"/>
      <c r="CK8031"/>
      <c r="CL8031"/>
      <c r="CM8031"/>
      <c r="CN8031"/>
      <c r="CO8031"/>
      <c r="CP8031"/>
      <c r="CQ8031"/>
      <c r="CR8031"/>
      <c r="CS8031"/>
      <c r="CT8031"/>
      <c r="CU8031"/>
      <c r="CV8031"/>
    </row>
    <row r="8032" spans="10:100" x14ac:dyDescent="0.25">
      <c r="J8032"/>
      <c r="K8032"/>
      <c r="L8032"/>
      <c r="M8032"/>
      <c r="N8032"/>
      <c r="O8032"/>
      <c r="P8032"/>
      <c r="Q8032"/>
      <c r="R8032"/>
      <c r="S8032"/>
      <c r="T8032"/>
      <c r="U8032"/>
      <c r="V8032"/>
      <c r="W8032"/>
      <c r="X8032"/>
      <c r="Y8032"/>
      <c r="Z8032"/>
      <c r="AA8032"/>
      <c r="AB8032"/>
      <c r="AC8032"/>
      <c r="AD8032"/>
      <c r="AE8032"/>
      <c r="AF8032"/>
      <c r="AG8032"/>
      <c r="AH8032"/>
      <c r="AI8032"/>
      <c r="AJ8032"/>
      <c r="AK8032"/>
      <c r="AL8032"/>
      <c r="AM8032"/>
      <c r="AN8032"/>
      <c r="AO8032"/>
      <c r="AP8032"/>
      <c r="AQ8032"/>
      <c r="AR8032"/>
      <c r="AS8032"/>
      <c r="AT8032"/>
      <c r="AU8032"/>
      <c r="AV8032"/>
      <c r="AW8032"/>
      <c r="AX8032"/>
      <c r="AY8032"/>
      <c r="AZ8032"/>
      <c r="BA8032"/>
      <c r="BB8032"/>
      <c r="BC8032"/>
      <c r="BD8032"/>
      <c r="BE8032"/>
      <c r="BF8032"/>
      <c r="BG8032"/>
      <c r="BH8032"/>
      <c r="BI8032"/>
      <c r="BJ8032"/>
      <c r="BK8032"/>
      <c r="BL8032"/>
      <c r="BM8032"/>
      <c r="BN8032"/>
      <c r="BO8032"/>
      <c r="BP8032"/>
      <c r="BQ8032"/>
      <c r="BR8032"/>
      <c r="BS8032"/>
      <c r="BT8032"/>
      <c r="BU8032"/>
      <c r="BV8032"/>
      <c r="BW8032"/>
      <c r="BX8032"/>
      <c r="BY8032"/>
      <c r="BZ8032"/>
      <c r="CA8032"/>
      <c r="CB8032"/>
      <c r="CC8032"/>
      <c r="CD8032"/>
      <c r="CE8032"/>
      <c r="CF8032"/>
      <c r="CG8032"/>
      <c r="CH8032"/>
      <c r="CI8032"/>
      <c r="CJ8032"/>
      <c r="CK8032"/>
      <c r="CL8032"/>
      <c r="CM8032"/>
      <c r="CN8032"/>
      <c r="CO8032"/>
      <c r="CP8032"/>
      <c r="CQ8032"/>
      <c r="CR8032"/>
      <c r="CS8032"/>
      <c r="CT8032"/>
      <c r="CU8032"/>
      <c r="CV8032"/>
    </row>
    <row r="8033" spans="10:100" x14ac:dyDescent="0.25">
      <c r="J8033"/>
      <c r="K8033"/>
      <c r="L8033"/>
      <c r="M8033"/>
      <c r="N8033"/>
      <c r="O8033"/>
      <c r="P8033"/>
      <c r="Q8033"/>
      <c r="R8033"/>
      <c r="S8033"/>
      <c r="T8033"/>
      <c r="U8033"/>
      <c r="V8033"/>
      <c r="W8033"/>
      <c r="X8033"/>
      <c r="Y8033"/>
      <c r="Z8033"/>
      <c r="AA8033"/>
      <c r="AB8033"/>
      <c r="AC8033"/>
      <c r="AD8033"/>
      <c r="AE8033"/>
      <c r="AF8033"/>
      <c r="AG8033"/>
      <c r="AH8033"/>
      <c r="AI8033"/>
      <c r="AJ8033"/>
      <c r="AK8033"/>
      <c r="AL8033"/>
      <c r="AM8033"/>
      <c r="AN8033"/>
      <c r="AO8033"/>
      <c r="AP8033"/>
      <c r="AQ8033"/>
      <c r="AR8033"/>
      <c r="AS8033"/>
      <c r="AT8033"/>
      <c r="AU8033"/>
      <c r="AV8033"/>
      <c r="AW8033"/>
      <c r="AX8033"/>
      <c r="AY8033"/>
      <c r="AZ8033"/>
      <c r="BA8033"/>
      <c r="BB8033"/>
      <c r="BC8033"/>
      <c r="BD8033"/>
      <c r="BE8033"/>
      <c r="BF8033"/>
      <c r="BG8033"/>
      <c r="BH8033"/>
      <c r="BI8033"/>
      <c r="BJ8033"/>
      <c r="BK8033"/>
      <c r="BL8033"/>
      <c r="BM8033"/>
      <c r="BN8033"/>
      <c r="BO8033"/>
      <c r="BP8033"/>
      <c r="BQ8033"/>
      <c r="BR8033"/>
      <c r="BS8033"/>
      <c r="BT8033"/>
      <c r="BU8033"/>
      <c r="BV8033"/>
      <c r="BW8033"/>
      <c r="BX8033"/>
      <c r="BY8033"/>
      <c r="BZ8033"/>
      <c r="CA8033"/>
      <c r="CB8033"/>
      <c r="CC8033"/>
      <c r="CD8033"/>
      <c r="CE8033"/>
      <c r="CF8033"/>
      <c r="CG8033"/>
      <c r="CH8033"/>
      <c r="CI8033"/>
      <c r="CJ8033"/>
      <c r="CK8033"/>
      <c r="CL8033"/>
      <c r="CM8033"/>
      <c r="CN8033"/>
      <c r="CO8033"/>
      <c r="CP8033"/>
      <c r="CQ8033"/>
      <c r="CR8033"/>
      <c r="CS8033"/>
      <c r="CT8033"/>
      <c r="CU8033"/>
      <c r="CV8033"/>
    </row>
    <row r="8034" spans="10:100" x14ac:dyDescent="0.25">
      <c r="J8034"/>
      <c r="K8034"/>
      <c r="L8034"/>
      <c r="M8034"/>
      <c r="N8034"/>
      <c r="O8034"/>
      <c r="P8034"/>
      <c r="Q8034"/>
      <c r="R8034"/>
      <c r="S8034"/>
      <c r="T8034"/>
      <c r="U8034"/>
      <c r="V8034"/>
      <c r="W8034"/>
      <c r="X8034"/>
      <c r="Y8034"/>
      <c r="Z8034"/>
      <c r="AA8034"/>
      <c r="AB8034"/>
      <c r="AC8034"/>
      <c r="AD8034"/>
      <c r="AE8034"/>
      <c r="AF8034"/>
      <c r="AG8034"/>
      <c r="AH8034"/>
      <c r="AI8034"/>
      <c r="AJ8034"/>
      <c r="AK8034"/>
      <c r="AL8034"/>
      <c r="AM8034"/>
      <c r="AN8034"/>
      <c r="AO8034"/>
      <c r="AP8034"/>
      <c r="AQ8034"/>
      <c r="AR8034"/>
      <c r="AS8034"/>
      <c r="AT8034"/>
      <c r="AU8034"/>
      <c r="AV8034"/>
      <c r="AW8034"/>
      <c r="AX8034"/>
      <c r="AY8034"/>
      <c r="AZ8034"/>
      <c r="BA8034"/>
      <c r="BB8034"/>
      <c r="BC8034"/>
      <c r="BD8034"/>
      <c r="BE8034"/>
      <c r="BF8034"/>
      <c r="BG8034"/>
      <c r="BH8034"/>
      <c r="BI8034"/>
      <c r="BJ8034"/>
      <c r="BK8034"/>
      <c r="BL8034"/>
      <c r="BM8034"/>
      <c r="BN8034"/>
      <c r="BO8034"/>
      <c r="BP8034"/>
      <c r="BQ8034"/>
      <c r="BR8034"/>
      <c r="BS8034"/>
      <c r="BT8034"/>
      <c r="BU8034"/>
      <c r="BV8034"/>
      <c r="BW8034"/>
      <c r="BX8034"/>
      <c r="BY8034"/>
      <c r="BZ8034"/>
      <c r="CA8034"/>
      <c r="CB8034"/>
      <c r="CC8034"/>
      <c r="CD8034"/>
      <c r="CE8034"/>
      <c r="CF8034"/>
      <c r="CG8034"/>
      <c r="CH8034"/>
      <c r="CI8034"/>
      <c r="CJ8034"/>
      <c r="CK8034"/>
      <c r="CL8034"/>
      <c r="CM8034"/>
      <c r="CN8034"/>
      <c r="CO8034"/>
      <c r="CP8034"/>
      <c r="CQ8034"/>
      <c r="CR8034"/>
      <c r="CS8034"/>
      <c r="CT8034"/>
      <c r="CU8034"/>
      <c r="CV8034"/>
    </row>
    <row r="8035" spans="10:100" x14ac:dyDescent="0.25">
      <c r="J8035"/>
      <c r="K8035"/>
      <c r="L8035"/>
      <c r="M8035"/>
      <c r="N8035"/>
      <c r="O8035"/>
      <c r="P8035"/>
      <c r="Q8035"/>
      <c r="R8035"/>
      <c r="S8035"/>
      <c r="T8035"/>
      <c r="U8035"/>
      <c r="V8035"/>
      <c r="W8035"/>
      <c r="X8035"/>
      <c r="Y8035"/>
      <c r="Z8035"/>
      <c r="AA8035"/>
      <c r="AB8035"/>
      <c r="AC8035"/>
      <c r="AD8035"/>
      <c r="AE8035"/>
      <c r="AF8035"/>
      <c r="AG8035"/>
      <c r="AH8035"/>
      <c r="AI8035"/>
      <c r="AJ8035"/>
      <c r="AK8035"/>
      <c r="AL8035"/>
      <c r="AM8035"/>
      <c r="AN8035"/>
      <c r="AO8035"/>
      <c r="AP8035"/>
      <c r="AQ8035"/>
      <c r="AR8035"/>
      <c r="AS8035"/>
      <c r="AT8035"/>
      <c r="AU8035"/>
      <c r="AV8035"/>
      <c r="AW8035"/>
      <c r="AX8035"/>
      <c r="AY8035"/>
      <c r="AZ8035"/>
      <c r="BA8035"/>
      <c r="BB8035"/>
      <c r="BC8035"/>
      <c r="BD8035"/>
      <c r="BE8035"/>
      <c r="BF8035"/>
      <c r="BG8035"/>
      <c r="BH8035"/>
      <c r="BI8035"/>
      <c r="BJ8035"/>
      <c r="BK8035"/>
      <c r="BL8035"/>
      <c r="BM8035"/>
      <c r="BN8035"/>
      <c r="BO8035"/>
      <c r="BP8035"/>
      <c r="BQ8035"/>
      <c r="BR8035"/>
      <c r="BS8035"/>
      <c r="BT8035"/>
      <c r="BU8035"/>
      <c r="BV8035"/>
      <c r="BW8035"/>
      <c r="BX8035"/>
      <c r="BY8035"/>
      <c r="BZ8035"/>
      <c r="CA8035"/>
      <c r="CB8035"/>
      <c r="CC8035"/>
      <c r="CD8035"/>
      <c r="CE8035"/>
      <c r="CF8035"/>
      <c r="CG8035"/>
      <c r="CH8035"/>
      <c r="CI8035"/>
      <c r="CJ8035"/>
      <c r="CK8035"/>
      <c r="CL8035"/>
      <c r="CM8035"/>
      <c r="CN8035"/>
      <c r="CO8035"/>
      <c r="CP8035"/>
      <c r="CQ8035"/>
      <c r="CR8035"/>
      <c r="CS8035"/>
      <c r="CT8035"/>
      <c r="CU8035"/>
      <c r="CV8035"/>
    </row>
    <row r="8036" spans="10:100" x14ac:dyDescent="0.25">
      <c r="J8036"/>
      <c r="K8036"/>
      <c r="L8036"/>
      <c r="M8036"/>
      <c r="N8036"/>
      <c r="O8036"/>
      <c r="P8036"/>
      <c r="Q8036"/>
      <c r="R8036"/>
      <c r="S8036"/>
      <c r="T8036"/>
      <c r="U8036"/>
      <c r="V8036"/>
      <c r="W8036"/>
      <c r="X8036"/>
      <c r="Y8036"/>
      <c r="Z8036"/>
      <c r="AA8036"/>
      <c r="AB8036"/>
      <c r="AC8036"/>
      <c r="AD8036"/>
      <c r="AE8036"/>
      <c r="AF8036"/>
      <c r="AG8036"/>
      <c r="AH8036"/>
      <c r="AI8036"/>
      <c r="AJ8036"/>
      <c r="AK8036"/>
      <c r="AL8036"/>
      <c r="AM8036"/>
      <c r="AN8036"/>
      <c r="AO8036"/>
      <c r="AP8036"/>
      <c r="AQ8036"/>
      <c r="AR8036"/>
      <c r="AS8036"/>
      <c r="AT8036"/>
      <c r="AU8036"/>
      <c r="AV8036"/>
      <c r="AW8036"/>
      <c r="AX8036"/>
      <c r="AY8036"/>
      <c r="AZ8036"/>
      <c r="BA8036"/>
      <c r="BB8036"/>
      <c r="BC8036"/>
      <c r="BD8036"/>
      <c r="BE8036"/>
      <c r="BF8036"/>
      <c r="BG8036"/>
      <c r="BH8036"/>
      <c r="BI8036"/>
      <c r="BJ8036"/>
      <c r="BK8036"/>
      <c r="BL8036"/>
      <c r="BM8036"/>
      <c r="BN8036"/>
      <c r="BO8036"/>
      <c r="BP8036"/>
      <c r="BQ8036"/>
      <c r="BR8036"/>
      <c r="BS8036"/>
      <c r="BT8036"/>
      <c r="BU8036"/>
      <c r="BV8036"/>
      <c r="BW8036"/>
      <c r="BX8036"/>
      <c r="BY8036"/>
      <c r="BZ8036"/>
      <c r="CA8036"/>
      <c r="CB8036"/>
      <c r="CC8036"/>
      <c r="CD8036"/>
      <c r="CE8036"/>
      <c r="CF8036"/>
      <c r="CG8036"/>
      <c r="CH8036"/>
      <c r="CI8036"/>
      <c r="CJ8036"/>
      <c r="CK8036"/>
      <c r="CL8036"/>
      <c r="CM8036"/>
      <c r="CN8036"/>
      <c r="CO8036"/>
      <c r="CP8036"/>
      <c r="CQ8036"/>
      <c r="CR8036"/>
      <c r="CS8036"/>
      <c r="CT8036"/>
      <c r="CU8036"/>
      <c r="CV8036"/>
    </row>
    <row r="8037" spans="10:100" x14ac:dyDescent="0.25">
      <c r="J8037"/>
      <c r="K8037"/>
      <c r="L8037"/>
      <c r="M8037"/>
      <c r="N8037"/>
      <c r="O8037"/>
      <c r="P8037"/>
      <c r="Q8037"/>
      <c r="R8037"/>
      <c r="S8037"/>
      <c r="T8037"/>
      <c r="U8037"/>
      <c r="V8037"/>
      <c r="W8037"/>
      <c r="X8037"/>
      <c r="Y8037"/>
      <c r="Z8037"/>
      <c r="AA8037"/>
      <c r="AB8037"/>
      <c r="AC8037"/>
      <c r="AD8037"/>
      <c r="AE8037"/>
      <c r="AF8037"/>
      <c r="AG8037"/>
      <c r="AH8037"/>
      <c r="AI8037"/>
      <c r="AJ8037"/>
      <c r="AK8037"/>
      <c r="AL8037"/>
      <c r="AM8037"/>
      <c r="AN8037"/>
      <c r="AO8037"/>
      <c r="AP8037"/>
      <c r="AQ8037"/>
      <c r="AR8037"/>
      <c r="AS8037"/>
      <c r="AT8037"/>
      <c r="AU8037"/>
      <c r="AV8037"/>
      <c r="AW8037"/>
      <c r="AX8037"/>
      <c r="AY8037"/>
      <c r="AZ8037"/>
      <c r="BA8037"/>
      <c r="BB8037"/>
      <c r="BC8037"/>
      <c r="BD8037"/>
      <c r="BE8037"/>
      <c r="BF8037"/>
      <c r="BG8037"/>
      <c r="BH8037"/>
      <c r="BI8037"/>
      <c r="BJ8037"/>
      <c r="BK8037"/>
      <c r="BL8037"/>
      <c r="BM8037"/>
      <c r="BN8037"/>
      <c r="BO8037"/>
      <c r="BP8037"/>
      <c r="BQ8037"/>
      <c r="BR8037"/>
      <c r="BS8037"/>
      <c r="BT8037"/>
      <c r="BU8037"/>
      <c r="BV8037"/>
      <c r="BW8037"/>
      <c r="BX8037"/>
      <c r="BY8037"/>
      <c r="BZ8037"/>
      <c r="CA8037"/>
      <c r="CB8037"/>
      <c r="CC8037"/>
      <c r="CD8037"/>
      <c r="CE8037"/>
      <c r="CF8037"/>
      <c r="CG8037"/>
      <c r="CH8037"/>
      <c r="CI8037"/>
      <c r="CJ8037"/>
      <c r="CK8037"/>
      <c r="CL8037"/>
      <c r="CM8037"/>
      <c r="CN8037"/>
      <c r="CO8037"/>
      <c r="CP8037"/>
      <c r="CQ8037"/>
      <c r="CR8037"/>
      <c r="CS8037"/>
      <c r="CT8037"/>
      <c r="CU8037"/>
      <c r="CV8037"/>
    </row>
    <row r="8038" spans="10:100" x14ac:dyDescent="0.25">
      <c r="J8038"/>
      <c r="K8038"/>
      <c r="L8038"/>
      <c r="M8038"/>
      <c r="N8038"/>
      <c r="O8038"/>
      <c r="P8038"/>
      <c r="Q8038"/>
      <c r="R8038"/>
      <c r="S8038"/>
      <c r="T8038"/>
      <c r="U8038"/>
      <c r="V8038"/>
      <c r="W8038"/>
      <c r="X8038"/>
      <c r="Y8038"/>
      <c r="Z8038"/>
      <c r="AA8038"/>
      <c r="AB8038"/>
      <c r="AC8038"/>
      <c r="AD8038"/>
      <c r="AE8038"/>
      <c r="AF8038"/>
      <c r="AG8038"/>
      <c r="AH8038"/>
      <c r="AI8038"/>
      <c r="AJ8038"/>
      <c r="AK8038"/>
      <c r="AL8038"/>
      <c r="AM8038"/>
      <c r="AN8038"/>
      <c r="AO8038"/>
      <c r="AP8038"/>
      <c r="AQ8038"/>
      <c r="AR8038"/>
      <c r="AS8038"/>
      <c r="AT8038"/>
      <c r="AU8038"/>
      <c r="AV8038"/>
      <c r="AW8038"/>
      <c r="AX8038"/>
      <c r="AY8038"/>
      <c r="AZ8038"/>
      <c r="BA8038"/>
      <c r="BB8038"/>
      <c r="BC8038"/>
      <c r="BD8038"/>
      <c r="BE8038"/>
      <c r="BF8038"/>
      <c r="BG8038"/>
      <c r="BH8038"/>
      <c r="BI8038"/>
      <c r="BJ8038"/>
      <c r="BK8038"/>
      <c r="BL8038"/>
      <c r="BM8038"/>
      <c r="BN8038"/>
      <c r="BO8038"/>
      <c r="BP8038"/>
      <c r="BQ8038"/>
      <c r="BR8038"/>
      <c r="BS8038"/>
      <c r="BT8038"/>
      <c r="BU8038"/>
      <c r="BV8038"/>
      <c r="BW8038"/>
      <c r="BX8038"/>
      <c r="BY8038"/>
      <c r="BZ8038"/>
      <c r="CA8038"/>
      <c r="CB8038"/>
      <c r="CC8038"/>
      <c r="CD8038"/>
      <c r="CE8038"/>
      <c r="CF8038"/>
      <c r="CG8038"/>
      <c r="CH8038"/>
      <c r="CI8038"/>
      <c r="CJ8038"/>
      <c r="CK8038"/>
      <c r="CL8038"/>
      <c r="CM8038"/>
      <c r="CN8038"/>
      <c r="CO8038"/>
      <c r="CP8038"/>
      <c r="CQ8038"/>
      <c r="CR8038"/>
      <c r="CS8038"/>
      <c r="CT8038"/>
      <c r="CU8038"/>
      <c r="CV8038"/>
    </row>
    <row r="8039" spans="10:100" x14ac:dyDescent="0.25">
      <c r="J8039"/>
      <c r="K8039"/>
      <c r="L8039"/>
      <c r="M8039"/>
      <c r="N8039"/>
      <c r="O8039"/>
      <c r="P8039"/>
      <c r="Q8039"/>
      <c r="R8039"/>
      <c r="S8039"/>
      <c r="T8039"/>
      <c r="U8039"/>
      <c r="V8039"/>
      <c r="W8039"/>
      <c r="X8039"/>
      <c r="Y8039"/>
      <c r="Z8039"/>
      <c r="AA8039"/>
      <c r="AB8039"/>
      <c r="AC8039"/>
      <c r="AD8039"/>
      <c r="AE8039"/>
      <c r="AF8039"/>
      <c r="AG8039"/>
      <c r="AH8039"/>
      <c r="AI8039"/>
      <c r="AJ8039"/>
      <c r="AK8039"/>
      <c r="AL8039"/>
      <c r="AM8039"/>
      <c r="AN8039"/>
      <c r="AO8039"/>
      <c r="AP8039"/>
      <c r="AQ8039"/>
      <c r="AR8039"/>
      <c r="AS8039"/>
      <c r="AT8039"/>
      <c r="AU8039"/>
      <c r="AV8039"/>
      <c r="AW8039"/>
      <c r="AX8039"/>
      <c r="AY8039"/>
      <c r="AZ8039"/>
      <c r="BA8039"/>
      <c r="BB8039"/>
      <c r="BC8039"/>
      <c r="BD8039"/>
      <c r="BE8039"/>
      <c r="BF8039"/>
      <c r="BG8039"/>
      <c r="BH8039"/>
      <c r="BI8039"/>
      <c r="BJ8039"/>
      <c r="BK8039"/>
      <c r="BL8039"/>
      <c r="BM8039"/>
      <c r="BN8039"/>
      <c r="BO8039"/>
      <c r="BP8039"/>
      <c r="BQ8039"/>
      <c r="BR8039"/>
      <c r="BS8039"/>
      <c r="BT8039"/>
      <c r="BU8039"/>
      <c r="BV8039"/>
      <c r="BW8039"/>
      <c r="BX8039"/>
      <c r="BY8039"/>
      <c r="BZ8039"/>
      <c r="CA8039"/>
      <c r="CB8039"/>
      <c r="CC8039"/>
      <c r="CD8039"/>
      <c r="CE8039"/>
      <c r="CF8039"/>
      <c r="CG8039"/>
      <c r="CH8039"/>
      <c r="CI8039"/>
      <c r="CJ8039"/>
      <c r="CK8039"/>
      <c r="CL8039"/>
      <c r="CM8039"/>
      <c r="CN8039"/>
      <c r="CO8039"/>
      <c r="CP8039"/>
      <c r="CQ8039"/>
      <c r="CR8039"/>
      <c r="CS8039"/>
      <c r="CT8039"/>
      <c r="CU8039"/>
      <c r="CV8039"/>
    </row>
    <row r="8040" spans="10:100" x14ac:dyDescent="0.25">
      <c r="J8040"/>
      <c r="K8040"/>
      <c r="L8040"/>
      <c r="M8040"/>
      <c r="N8040"/>
      <c r="O8040"/>
      <c r="P8040"/>
      <c r="Q8040"/>
      <c r="R8040"/>
      <c r="S8040"/>
      <c r="T8040"/>
      <c r="U8040"/>
      <c r="V8040"/>
      <c r="W8040"/>
      <c r="X8040"/>
      <c r="Y8040"/>
      <c r="Z8040"/>
      <c r="AA8040"/>
      <c r="AB8040"/>
      <c r="AC8040"/>
      <c r="AD8040"/>
      <c r="AE8040"/>
      <c r="AF8040"/>
      <c r="AG8040"/>
      <c r="AH8040"/>
      <c r="AI8040"/>
      <c r="AJ8040"/>
      <c r="AK8040"/>
      <c r="AL8040"/>
      <c r="AM8040"/>
      <c r="AN8040"/>
      <c r="AO8040"/>
      <c r="AP8040"/>
      <c r="AQ8040"/>
      <c r="AR8040"/>
      <c r="AS8040"/>
      <c r="AT8040"/>
      <c r="AU8040"/>
      <c r="AV8040"/>
      <c r="AW8040"/>
      <c r="AX8040"/>
      <c r="AY8040"/>
      <c r="AZ8040"/>
      <c r="BA8040"/>
      <c r="BB8040"/>
      <c r="BC8040"/>
      <c r="BD8040"/>
      <c r="BE8040"/>
      <c r="BF8040"/>
      <c r="BG8040"/>
      <c r="BH8040"/>
      <c r="BI8040"/>
      <c r="BJ8040"/>
      <c r="BK8040"/>
      <c r="BL8040"/>
      <c r="BM8040"/>
      <c r="BN8040"/>
      <c r="BO8040"/>
      <c r="BP8040"/>
      <c r="BQ8040"/>
      <c r="BR8040"/>
      <c r="BS8040"/>
      <c r="BT8040"/>
      <c r="BU8040"/>
      <c r="BV8040"/>
      <c r="BW8040"/>
      <c r="BX8040"/>
      <c r="BY8040"/>
      <c r="BZ8040"/>
      <c r="CA8040"/>
      <c r="CB8040"/>
      <c r="CC8040"/>
      <c r="CD8040"/>
      <c r="CE8040"/>
      <c r="CF8040"/>
      <c r="CG8040"/>
      <c r="CH8040"/>
      <c r="CI8040"/>
      <c r="CJ8040"/>
      <c r="CK8040"/>
      <c r="CL8040"/>
      <c r="CM8040"/>
      <c r="CN8040"/>
      <c r="CO8040"/>
      <c r="CP8040"/>
      <c r="CQ8040"/>
      <c r="CR8040"/>
      <c r="CS8040"/>
      <c r="CT8040"/>
      <c r="CU8040"/>
      <c r="CV8040"/>
    </row>
    <row r="8041" spans="10:100" x14ac:dyDescent="0.25">
      <c r="J8041"/>
      <c r="K8041"/>
      <c r="L8041"/>
      <c r="M8041"/>
      <c r="N8041"/>
      <c r="O8041"/>
      <c r="P8041"/>
      <c r="Q8041"/>
      <c r="R8041"/>
      <c r="S8041"/>
      <c r="T8041"/>
      <c r="U8041"/>
      <c r="V8041"/>
      <c r="W8041"/>
      <c r="X8041"/>
      <c r="Y8041"/>
      <c r="Z8041"/>
      <c r="AA8041"/>
      <c r="AB8041"/>
      <c r="AC8041"/>
      <c r="AD8041"/>
      <c r="AE8041"/>
      <c r="AF8041"/>
      <c r="AG8041"/>
      <c r="AH8041"/>
      <c r="AI8041"/>
      <c r="AJ8041"/>
      <c r="AK8041"/>
      <c r="AL8041"/>
      <c r="AM8041"/>
      <c r="AN8041"/>
      <c r="AO8041"/>
      <c r="AP8041"/>
      <c r="AQ8041"/>
      <c r="AR8041"/>
      <c r="AS8041"/>
      <c r="AT8041"/>
      <c r="AU8041"/>
      <c r="AV8041"/>
      <c r="AW8041"/>
      <c r="AX8041"/>
      <c r="AY8041"/>
      <c r="AZ8041"/>
      <c r="BA8041"/>
      <c r="BB8041"/>
      <c r="BC8041"/>
      <c r="BD8041"/>
      <c r="BE8041"/>
      <c r="BF8041"/>
      <c r="BG8041"/>
      <c r="BH8041"/>
      <c r="BI8041"/>
      <c r="BJ8041"/>
      <c r="BK8041"/>
      <c r="BL8041"/>
      <c r="BM8041"/>
      <c r="BN8041"/>
      <c r="BO8041"/>
      <c r="BP8041"/>
      <c r="BQ8041"/>
      <c r="BR8041"/>
      <c r="BS8041"/>
      <c r="BT8041"/>
      <c r="BU8041"/>
      <c r="BV8041"/>
      <c r="BW8041"/>
      <c r="BX8041"/>
      <c r="BY8041"/>
      <c r="BZ8041"/>
      <c r="CA8041"/>
      <c r="CB8041"/>
      <c r="CC8041"/>
      <c r="CD8041"/>
      <c r="CE8041"/>
      <c r="CF8041"/>
      <c r="CG8041"/>
      <c r="CH8041"/>
      <c r="CI8041"/>
      <c r="CJ8041"/>
      <c r="CK8041"/>
      <c r="CL8041"/>
      <c r="CM8041"/>
      <c r="CN8041"/>
      <c r="CO8041"/>
      <c r="CP8041"/>
      <c r="CQ8041"/>
      <c r="CR8041"/>
      <c r="CS8041"/>
      <c r="CT8041"/>
      <c r="CU8041"/>
      <c r="CV8041"/>
    </row>
    <row r="8042" spans="10:100" x14ac:dyDescent="0.25">
      <c r="J8042"/>
      <c r="K8042"/>
      <c r="L8042"/>
      <c r="M8042"/>
      <c r="N8042"/>
      <c r="O8042"/>
      <c r="P8042"/>
      <c r="Q8042"/>
      <c r="R8042"/>
      <c r="S8042"/>
      <c r="T8042"/>
      <c r="U8042"/>
      <c r="V8042"/>
      <c r="W8042"/>
      <c r="X8042"/>
      <c r="Y8042"/>
      <c r="Z8042"/>
      <c r="AA8042"/>
      <c r="AB8042"/>
      <c r="AC8042"/>
      <c r="AD8042"/>
      <c r="AE8042"/>
      <c r="AF8042"/>
      <c r="AG8042"/>
      <c r="AH8042"/>
      <c r="AI8042"/>
      <c r="AJ8042"/>
      <c r="AK8042"/>
      <c r="AL8042"/>
      <c r="AM8042"/>
      <c r="AN8042"/>
      <c r="AO8042"/>
      <c r="AP8042"/>
      <c r="AQ8042"/>
      <c r="AR8042"/>
      <c r="AS8042"/>
      <c r="AT8042"/>
      <c r="AU8042"/>
      <c r="AV8042"/>
      <c r="AW8042"/>
      <c r="AX8042"/>
      <c r="AY8042"/>
      <c r="AZ8042"/>
      <c r="BA8042"/>
      <c r="BB8042"/>
      <c r="BC8042"/>
      <c r="BD8042"/>
      <c r="BE8042"/>
      <c r="BF8042"/>
      <c r="BG8042"/>
      <c r="BH8042"/>
      <c r="BI8042"/>
      <c r="BJ8042"/>
      <c r="BK8042"/>
      <c r="BL8042"/>
      <c r="BM8042"/>
      <c r="BN8042"/>
      <c r="BO8042"/>
      <c r="BP8042"/>
      <c r="BQ8042"/>
      <c r="BR8042"/>
      <c r="BS8042"/>
      <c r="BT8042"/>
      <c r="BU8042"/>
      <c r="BV8042"/>
      <c r="BW8042"/>
      <c r="BX8042"/>
      <c r="BY8042"/>
      <c r="BZ8042"/>
      <c r="CA8042"/>
      <c r="CB8042"/>
      <c r="CC8042"/>
      <c r="CD8042"/>
      <c r="CE8042"/>
      <c r="CF8042"/>
      <c r="CG8042"/>
      <c r="CH8042"/>
      <c r="CI8042"/>
      <c r="CJ8042"/>
      <c r="CK8042"/>
      <c r="CL8042"/>
      <c r="CM8042"/>
      <c r="CN8042"/>
      <c r="CO8042"/>
      <c r="CP8042"/>
      <c r="CQ8042"/>
      <c r="CR8042"/>
      <c r="CS8042"/>
      <c r="CT8042"/>
      <c r="CU8042"/>
      <c r="CV8042"/>
    </row>
    <row r="8043" spans="10:100" x14ac:dyDescent="0.25">
      <c r="J8043"/>
      <c r="K8043"/>
      <c r="L8043"/>
      <c r="M8043"/>
      <c r="N8043"/>
      <c r="O8043"/>
      <c r="P8043"/>
      <c r="Q8043"/>
      <c r="R8043"/>
      <c r="S8043"/>
      <c r="T8043"/>
      <c r="U8043"/>
      <c r="V8043"/>
      <c r="W8043"/>
      <c r="X8043"/>
      <c r="Y8043"/>
      <c r="Z8043"/>
      <c r="AA8043"/>
      <c r="AB8043"/>
      <c r="AC8043"/>
      <c r="AD8043"/>
      <c r="AE8043"/>
      <c r="AF8043"/>
      <c r="AG8043"/>
      <c r="AH8043"/>
      <c r="AI8043"/>
      <c r="AJ8043"/>
      <c r="AK8043"/>
      <c r="AL8043"/>
      <c r="AM8043"/>
      <c r="AN8043"/>
      <c r="AO8043"/>
      <c r="AP8043"/>
      <c r="AQ8043"/>
      <c r="AR8043"/>
      <c r="AS8043"/>
      <c r="AT8043"/>
      <c r="AU8043"/>
      <c r="AV8043"/>
      <c r="AW8043"/>
      <c r="AX8043"/>
      <c r="AY8043"/>
      <c r="AZ8043"/>
      <c r="BA8043"/>
      <c r="BB8043"/>
      <c r="BC8043"/>
      <c r="BD8043"/>
      <c r="BE8043"/>
      <c r="BF8043"/>
      <c r="BG8043"/>
      <c r="BH8043"/>
      <c r="BI8043"/>
      <c r="BJ8043"/>
      <c r="BK8043"/>
      <c r="BL8043"/>
      <c r="BM8043"/>
      <c r="BN8043"/>
      <c r="BO8043"/>
      <c r="BP8043"/>
      <c r="BQ8043"/>
      <c r="BR8043"/>
      <c r="BS8043"/>
      <c r="BT8043"/>
      <c r="BU8043"/>
      <c r="BV8043"/>
      <c r="BW8043"/>
      <c r="BX8043"/>
      <c r="BY8043"/>
      <c r="BZ8043"/>
      <c r="CA8043"/>
      <c r="CB8043"/>
      <c r="CC8043"/>
      <c r="CD8043"/>
      <c r="CE8043"/>
      <c r="CF8043"/>
      <c r="CG8043"/>
      <c r="CH8043"/>
      <c r="CI8043"/>
      <c r="CJ8043"/>
      <c r="CK8043"/>
      <c r="CL8043"/>
      <c r="CM8043"/>
      <c r="CN8043"/>
      <c r="CO8043"/>
      <c r="CP8043"/>
      <c r="CQ8043"/>
      <c r="CR8043"/>
      <c r="CS8043"/>
      <c r="CT8043"/>
      <c r="CU8043"/>
      <c r="CV8043"/>
    </row>
    <row r="8044" spans="10:100" x14ac:dyDescent="0.25">
      <c r="J8044"/>
      <c r="K8044"/>
      <c r="L8044"/>
      <c r="M8044"/>
      <c r="N8044"/>
      <c r="O8044"/>
      <c r="P8044"/>
      <c r="Q8044"/>
      <c r="R8044"/>
      <c r="S8044"/>
      <c r="T8044"/>
      <c r="U8044"/>
      <c r="V8044"/>
      <c r="W8044"/>
      <c r="X8044"/>
      <c r="Y8044"/>
      <c r="Z8044"/>
      <c r="AA8044"/>
      <c r="AB8044"/>
      <c r="AC8044"/>
      <c r="AD8044"/>
      <c r="AE8044"/>
      <c r="AF8044"/>
      <c r="AG8044"/>
      <c r="AH8044"/>
      <c r="AI8044"/>
      <c r="AJ8044"/>
      <c r="AK8044"/>
      <c r="AL8044"/>
      <c r="AM8044"/>
      <c r="AN8044"/>
      <c r="AO8044"/>
      <c r="AP8044"/>
      <c r="AQ8044"/>
      <c r="AR8044"/>
      <c r="AS8044"/>
      <c r="AT8044"/>
      <c r="AU8044"/>
      <c r="AV8044"/>
      <c r="AW8044"/>
      <c r="AX8044"/>
      <c r="AY8044"/>
      <c r="AZ8044"/>
      <c r="BA8044"/>
      <c r="BB8044"/>
      <c r="BC8044"/>
      <c r="BD8044"/>
      <c r="BE8044"/>
      <c r="BF8044"/>
      <c r="BG8044"/>
      <c r="BH8044"/>
      <c r="BI8044"/>
      <c r="BJ8044"/>
      <c r="BK8044"/>
      <c r="BL8044"/>
      <c r="BM8044"/>
      <c r="BN8044"/>
      <c r="BO8044"/>
      <c r="BP8044"/>
      <c r="BQ8044"/>
      <c r="BR8044"/>
      <c r="BS8044"/>
      <c r="BT8044"/>
      <c r="BU8044"/>
      <c r="BV8044"/>
      <c r="BW8044"/>
      <c r="BX8044"/>
      <c r="BY8044"/>
      <c r="BZ8044"/>
      <c r="CA8044"/>
      <c r="CB8044"/>
      <c r="CC8044"/>
      <c r="CD8044"/>
      <c r="CE8044"/>
      <c r="CF8044"/>
      <c r="CG8044"/>
      <c r="CH8044"/>
      <c r="CI8044"/>
      <c r="CJ8044"/>
      <c r="CK8044"/>
      <c r="CL8044"/>
      <c r="CM8044"/>
      <c r="CN8044"/>
      <c r="CO8044"/>
      <c r="CP8044"/>
      <c r="CQ8044"/>
      <c r="CR8044"/>
      <c r="CS8044"/>
      <c r="CT8044"/>
      <c r="CU8044"/>
      <c r="CV8044"/>
    </row>
    <row r="8045" spans="10:100" x14ac:dyDescent="0.25">
      <c r="J8045"/>
      <c r="K8045"/>
      <c r="L8045"/>
      <c r="M8045"/>
      <c r="N8045"/>
      <c r="O8045"/>
      <c r="P8045"/>
      <c r="Q8045"/>
      <c r="R8045"/>
      <c r="S8045"/>
      <c r="T8045"/>
      <c r="U8045"/>
      <c r="V8045"/>
      <c r="W8045"/>
      <c r="X8045"/>
      <c r="Y8045"/>
      <c r="Z8045"/>
      <c r="AA8045"/>
      <c r="AB8045"/>
      <c r="AC8045"/>
      <c r="AD8045"/>
      <c r="AE8045"/>
      <c r="AF8045"/>
      <c r="AG8045"/>
      <c r="AH8045"/>
      <c r="AI8045"/>
      <c r="AJ8045"/>
      <c r="AK8045"/>
      <c r="AL8045"/>
      <c r="AM8045"/>
      <c r="AN8045"/>
      <c r="AO8045"/>
      <c r="AP8045"/>
      <c r="AQ8045"/>
      <c r="AR8045"/>
      <c r="AS8045"/>
      <c r="AT8045"/>
      <c r="AU8045"/>
      <c r="AV8045"/>
      <c r="AW8045"/>
      <c r="AX8045"/>
      <c r="AY8045"/>
      <c r="AZ8045"/>
      <c r="BA8045"/>
      <c r="BB8045"/>
      <c r="BC8045"/>
      <c r="BD8045"/>
      <c r="BE8045"/>
      <c r="BF8045"/>
      <c r="BG8045"/>
      <c r="BH8045"/>
      <c r="BI8045"/>
      <c r="BJ8045"/>
      <c r="BK8045"/>
      <c r="BL8045"/>
      <c r="BM8045"/>
      <c r="BN8045"/>
      <c r="BO8045"/>
      <c r="BP8045"/>
      <c r="BQ8045"/>
      <c r="BR8045"/>
      <c r="BS8045"/>
      <c r="BT8045"/>
      <c r="BU8045"/>
      <c r="BV8045"/>
      <c r="BW8045"/>
      <c r="BX8045"/>
      <c r="BY8045"/>
      <c r="BZ8045"/>
      <c r="CA8045"/>
      <c r="CB8045"/>
      <c r="CC8045"/>
      <c r="CD8045"/>
      <c r="CE8045"/>
      <c r="CF8045"/>
      <c r="CG8045"/>
      <c r="CH8045"/>
      <c r="CI8045"/>
      <c r="CJ8045"/>
      <c r="CK8045"/>
      <c r="CL8045"/>
      <c r="CM8045"/>
      <c r="CN8045"/>
      <c r="CO8045"/>
      <c r="CP8045"/>
      <c r="CQ8045"/>
      <c r="CR8045"/>
      <c r="CS8045"/>
      <c r="CT8045"/>
      <c r="CU8045"/>
      <c r="CV8045"/>
    </row>
    <row r="8046" spans="10:100" x14ac:dyDescent="0.25">
      <c r="J8046"/>
      <c r="K8046"/>
      <c r="L8046"/>
      <c r="M8046"/>
      <c r="N8046"/>
      <c r="O8046"/>
      <c r="P8046"/>
      <c r="Q8046"/>
      <c r="R8046"/>
      <c r="S8046"/>
      <c r="T8046"/>
      <c r="U8046"/>
      <c r="V8046"/>
      <c r="W8046"/>
      <c r="X8046"/>
      <c r="Y8046"/>
      <c r="Z8046"/>
      <c r="AA8046"/>
      <c r="AB8046"/>
      <c r="AC8046"/>
      <c r="AD8046"/>
      <c r="AE8046"/>
      <c r="AF8046"/>
      <c r="AG8046"/>
      <c r="AH8046"/>
      <c r="AI8046"/>
      <c r="AJ8046"/>
      <c r="AK8046"/>
      <c r="AL8046"/>
      <c r="AM8046"/>
      <c r="AN8046"/>
      <c r="AO8046"/>
      <c r="AP8046"/>
      <c r="AQ8046"/>
      <c r="AR8046"/>
      <c r="AS8046"/>
      <c r="AT8046"/>
      <c r="AU8046"/>
      <c r="AV8046"/>
      <c r="AW8046"/>
      <c r="AX8046"/>
      <c r="AY8046"/>
      <c r="AZ8046"/>
      <c r="BA8046"/>
      <c r="BB8046"/>
      <c r="BC8046"/>
      <c r="BD8046"/>
      <c r="BE8046"/>
      <c r="BF8046"/>
      <c r="BG8046"/>
      <c r="BH8046"/>
      <c r="BI8046"/>
      <c r="BJ8046"/>
      <c r="BK8046"/>
      <c r="BL8046"/>
      <c r="BM8046"/>
      <c r="BN8046"/>
      <c r="BO8046"/>
      <c r="BP8046"/>
      <c r="BQ8046"/>
      <c r="BR8046"/>
      <c r="BS8046"/>
      <c r="BT8046"/>
      <c r="BU8046"/>
      <c r="BV8046"/>
      <c r="BW8046"/>
      <c r="BX8046"/>
      <c r="BY8046"/>
      <c r="BZ8046"/>
      <c r="CA8046"/>
      <c r="CB8046"/>
      <c r="CC8046"/>
      <c r="CD8046"/>
      <c r="CE8046"/>
      <c r="CF8046"/>
      <c r="CG8046"/>
      <c r="CH8046"/>
      <c r="CI8046"/>
      <c r="CJ8046"/>
      <c r="CK8046"/>
      <c r="CL8046"/>
      <c r="CM8046"/>
      <c r="CN8046"/>
      <c r="CO8046"/>
      <c r="CP8046"/>
      <c r="CQ8046"/>
      <c r="CR8046"/>
      <c r="CS8046"/>
      <c r="CT8046"/>
      <c r="CU8046"/>
      <c r="CV8046"/>
    </row>
    <row r="8047" spans="10:100" x14ac:dyDescent="0.25">
      <c r="J8047"/>
      <c r="K8047"/>
      <c r="L8047"/>
      <c r="M8047"/>
      <c r="N8047"/>
      <c r="O8047"/>
      <c r="P8047"/>
      <c r="Q8047"/>
      <c r="R8047"/>
      <c r="S8047"/>
      <c r="T8047"/>
      <c r="U8047"/>
      <c r="V8047"/>
      <c r="W8047"/>
      <c r="X8047"/>
      <c r="Y8047"/>
      <c r="Z8047"/>
      <c r="AA8047"/>
      <c r="AB8047"/>
      <c r="AC8047"/>
      <c r="AD8047"/>
      <c r="AE8047"/>
      <c r="AF8047"/>
      <c r="AG8047"/>
      <c r="AH8047"/>
      <c r="AI8047"/>
      <c r="AJ8047"/>
      <c r="AK8047"/>
      <c r="AL8047"/>
      <c r="AM8047"/>
      <c r="AN8047"/>
      <c r="AO8047"/>
      <c r="AP8047"/>
      <c r="AQ8047"/>
      <c r="AR8047"/>
      <c r="AS8047"/>
      <c r="AT8047"/>
      <c r="AU8047"/>
      <c r="AV8047"/>
      <c r="AW8047"/>
      <c r="AX8047"/>
      <c r="AY8047"/>
      <c r="AZ8047"/>
      <c r="BA8047"/>
      <c r="BB8047"/>
      <c r="BC8047"/>
      <c r="BD8047"/>
      <c r="BE8047"/>
      <c r="BF8047"/>
      <c r="BG8047"/>
      <c r="BH8047"/>
      <c r="BI8047"/>
      <c r="BJ8047"/>
      <c r="BK8047"/>
      <c r="BL8047"/>
      <c r="BM8047"/>
      <c r="BN8047"/>
      <c r="BO8047"/>
      <c r="BP8047"/>
      <c r="BQ8047"/>
      <c r="BR8047"/>
      <c r="BS8047"/>
      <c r="BT8047"/>
      <c r="BU8047"/>
      <c r="BV8047"/>
      <c r="BW8047"/>
      <c r="BX8047"/>
      <c r="BY8047"/>
      <c r="BZ8047"/>
      <c r="CA8047"/>
      <c r="CB8047"/>
      <c r="CC8047"/>
      <c r="CD8047"/>
      <c r="CE8047"/>
      <c r="CF8047"/>
      <c r="CG8047"/>
      <c r="CH8047"/>
      <c r="CI8047"/>
      <c r="CJ8047"/>
      <c r="CK8047"/>
      <c r="CL8047"/>
      <c r="CM8047"/>
      <c r="CN8047"/>
      <c r="CO8047"/>
      <c r="CP8047"/>
      <c r="CQ8047"/>
      <c r="CR8047"/>
      <c r="CS8047"/>
      <c r="CT8047"/>
      <c r="CU8047"/>
      <c r="CV8047"/>
    </row>
    <row r="8048" spans="10:100" x14ac:dyDescent="0.25">
      <c r="J8048"/>
      <c r="K8048"/>
      <c r="L8048"/>
      <c r="M8048"/>
      <c r="N8048"/>
      <c r="O8048"/>
      <c r="P8048"/>
      <c r="Q8048"/>
      <c r="R8048"/>
      <c r="S8048"/>
      <c r="T8048"/>
      <c r="U8048"/>
      <c r="V8048"/>
      <c r="W8048"/>
      <c r="X8048"/>
      <c r="Y8048"/>
      <c r="Z8048"/>
      <c r="AA8048"/>
      <c r="AB8048"/>
      <c r="AC8048"/>
      <c r="AD8048"/>
      <c r="AE8048"/>
      <c r="AF8048"/>
      <c r="AG8048"/>
      <c r="AH8048"/>
      <c r="AI8048"/>
      <c r="AJ8048"/>
      <c r="AK8048"/>
      <c r="AL8048"/>
      <c r="AM8048"/>
      <c r="AN8048"/>
      <c r="AO8048"/>
      <c r="AP8048"/>
      <c r="AQ8048"/>
      <c r="AR8048"/>
      <c r="AS8048"/>
      <c r="AT8048"/>
      <c r="AU8048"/>
      <c r="AV8048"/>
      <c r="AW8048"/>
      <c r="AX8048"/>
      <c r="AY8048"/>
      <c r="AZ8048"/>
      <c r="BA8048"/>
      <c r="BB8048"/>
      <c r="BC8048"/>
      <c r="BD8048"/>
      <c r="BE8048"/>
      <c r="BF8048"/>
      <c r="BG8048"/>
      <c r="BH8048"/>
      <c r="BI8048"/>
      <c r="BJ8048"/>
      <c r="BK8048"/>
      <c r="BL8048"/>
      <c r="BM8048"/>
      <c r="BN8048"/>
      <c r="BO8048"/>
      <c r="BP8048"/>
      <c r="BQ8048"/>
      <c r="BR8048"/>
      <c r="BS8048"/>
      <c r="BT8048"/>
      <c r="BU8048"/>
      <c r="BV8048"/>
      <c r="BW8048"/>
      <c r="BX8048"/>
      <c r="BY8048"/>
      <c r="BZ8048"/>
      <c r="CA8048"/>
      <c r="CB8048"/>
      <c r="CC8048"/>
      <c r="CD8048"/>
      <c r="CE8048"/>
      <c r="CF8048"/>
      <c r="CG8048"/>
      <c r="CH8048"/>
      <c r="CI8048"/>
      <c r="CJ8048"/>
      <c r="CK8048"/>
      <c r="CL8048"/>
      <c r="CM8048"/>
      <c r="CN8048"/>
      <c r="CO8048"/>
      <c r="CP8048"/>
      <c r="CQ8048"/>
      <c r="CR8048"/>
      <c r="CS8048"/>
      <c r="CT8048"/>
      <c r="CU8048"/>
      <c r="CV8048"/>
    </row>
    <row r="8049" spans="10:100" x14ac:dyDescent="0.25">
      <c r="J8049"/>
      <c r="K8049"/>
      <c r="L8049"/>
      <c r="M8049"/>
      <c r="N8049"/>
      <c r="O8049"/>
      <c r="P8049"/>
      <c r="Q8049"/>
      <c r="R8049"/>
      <c r="S8049"/>
      <c r="T8049"/>
      <c r="U8049"/>
      <c r="V8049"/>
      <c r="W8049"/>
      <c r="X8049"/>
      <c r="Y8049"/>
      <c r="Z8049"/>
      <c r="AA8049"/>
      <c r="AB8049"/>
      <c r="AC8049"/>
      <c r="AD8049"/>
      <c r="AE8049"/>
      <c r="AF8049"/>
      <c r="AG8049"/>
      <c r="AH8049"/>
      <c r="AI8049"/>
      <c r="AJ8049"/>
      <c r="AK8049"/>
      <c r="AL8049"/>
      <c r="AM8049"/>
      <c r="AN8049"/>
      <c r="AO8049"/>
      <c r="AP8049"/>
      <c r="AQ8049"/>
      <c r="AR8049"/>
      <c r="AS8049"/>
      <c r="AT8049"/>
      <c r="AU8049"/>
      <c r="AV8049"/>
      <c r="AW8049"/>
      <c r="AX8049"/>
      <c r="AY8049"/>
      <c r="AZ8049"/>
      <c r="BA8049"/>
      <c r="BB8049"/>
      <c r="BC8049"/>
      <c r="BD8049"/>
      <c r="BE8049"/>
      <c r="BF8049"/>
      <c r="BG8049"/>
      <c r="BH8049"/>
      <c r="BI8049"/>
      <c r="BJ8049"/>
      <c r="BK8049"/>
      <c r="BL8049"/>
      <c r="BM8049"/>
      <c r="BN8049"/>
      <c r="BO8049"/>
      <c r="BP8049"/>
      <c r="BQ8049"/>
      <c r="BR8049"/>
      <c r="BS8049"/>
      <c r="BT8049"/>
      <c r="BU8049"/>
      <c r="BV8049"/>
      <c r="BW8049"/>
      <c r="BX8049"/>
      <c r="BY8049"/>
      <c r="BZ8049"/>
      <c r="CA8049"/>
      <c r="CB8049"/>
      <c r="CC8049"/>
      <c r="CD8049"/>
      <c r="CE8049"/>
      <c r="CF8049"/>
      <c r="CG8049"/>
      <c r="CH8049"/>
      <c r="CI8049"/>
      <c r="CJ8049"/>
      <c r="CK8049"/>
      <c r="CL8049"/>
      <c r="CM8049"/>
      <c r="CN8049"/>
      <c r="CO8049"/>
      <c r="CP8049"/>
      <c r="CQ8049"/>
      <c r="CR8049"/>
      <c r="CS8049"/>
      <c r="CT8049"/>
      <c r="CU8049"/>
      <c r="CV8049"/>
    </row>
    <row r="8050" spans="10:100" x14ac:dyDescent="0.25">
      <c r="J8050"/>
      <c r="K8050"/>
      <c r="L8050"/>
      <c r="M8050"/>
      <c r="N8050"/>
      <c r="O8050"/>
      <c r="P8050"/>
      <c r="Q8050"/>
      <c r="R8050"/>
      <c r="S8050"/>
      <c r="T8050"/>
      <c r="U8050"/>
      <c r="V8050"/>
      <c r="W8050"/>
      <c r="X8050"/>
      <c r="Y8050"/>
      <c r="Z8050"/>
      <c r="AA8050"/>
      <c r="AB8050"/>
      <c r="AC8050"/>
      <c r="AD8050"/>
      <c r="AE8050"/>
      <c r="AF8050"/>
      <c r="AG8050"/>
      <c r="AH8050"/>
      <c r="AI8050"/>
      <c r="AJ8050"/>
      <c r="AK8050"/>
      <c r="AL8050"/>
      <c r="AM8050"/>
      <c r="AN8050"/>
      <c r="AO8050"/>
      <c r="AP8050"/>
      <c r="AQ8050"/>
      <c r="AR8050"/>
      <c r="AS8050"/>
      <c r="AT8050"/>
      <c r="AU8050"/>
      <c r="AV8050"/>
      <c r="AW8050"/>
      <c r="AX8050"/>
      <c r="AY8050"/>
      <c r="AZ8050"/>
      <c r="BA8050"/>
      <c r="BB8050"/>
      <c r="BC8050"/>
      <c r="BD8050"/>
      <c r="BE8050"/>
      <c r="BF8050"/>
      <c r="BG8050"/>
      <c r="BH8050"/>
      <c r="BI8050"/>
      <c r="BJ8050"/>
      <c r="BK8050"/>
      <c r="BL8050"/>
      <c r="BM8050"/>
      <c r="BN8050"/>
      <c r="BO8050"/>
      <c r="BP8050"/>
      <c r="BQ8050"/>
      <c r="BR8050"/>
      <c r="BS8050"/>
      <c r="BT8050"/>
      <c r="BU8050"/>
      <c r="BV8050"/>
      <c r="BW8050"/>
      <c r="BX8050"/>
      <c r="BY8050"/>
      <c r="BZ8050"/>
      <c r="CA8050"/>
      <c r="CB8050"/>
      <c r="CC8050"/>
      <c r="CD8050"/>
      <c r="CE8050"/>
      <c r="CF8050"/>
      <c r="CG8050"/>
      <c r="CH8050"/>
      <c r="CI8050"/>
      <c r="CJ8050"/>
      <c r="CK8050"/>
      <c r="CL8050"/>
      <c r="CM8050"/>
      <c r="CN8050"/>
      <c r="CO8050"/>
      <c r="CP8050"/>
      <c r="CQ8050"/>
      <c r="CR8050"/>
      <c r="CS8050"/>
      <c r="CT8050"/>
      <c r="CU8050"/>
      <c r="CV8050"/>
    </row>
    <row r="8051" spans="10:100" x14ac:dyDescent="0.25">
      <c r="J8051"/>
      <c r="K8051"/>
      <c r="L8051"/>
      <c r="M8051"/>
      <c r="N8051"/>
      <c r="O8051"/>
      <c r="P8051"/>
      <c r="Q8051"/>
      <c r="R8051"/>
      <c r="S8051"/>
      <c r="T8051"/>
      <c r="U8051"/>
      <c r="V8051"/>
      <c r="W8051"/>
      <c r="X8051"/>
      <c r="Y8051"/>
      <c r="Z8051"/>
      <c r="AA8051"/>
      <c r="AB8051"/>
      <c r="AC8051"/>
      <c r="AD8051"/>
      <c r="AE8051"/>
      <c r="AF8051"/>
      <c r="AG8051"/>
      <c r="AH8051"/>
      <c r="AI8051"/>
      <c r="AJ8051"/>
      <c r="AK8051"/>
      <c r="AL8051"/>
      <c r="AM8051"/>
      <c r="AN8051"/>
      <c r="AO8051"/>
      <c r="AP8051"/>
      <c r="AQ8051"/>
      <c r="AR8051"/>
      <c r="AS8051"/>
      <c r="AT8051"/>
      <c r="AU8051"/>
      <c r="AV8051"/>
      <c r="AW8051"/>
      <c r="AX8051"/>
      <c r="AY8051"/>
      <c r="AZ8051"/>
      <c r="BA8051"/>
      <c r="BB8051"/>
      <c r="BC8051"/>
      <c r="BD8051"/>
      <c r="BE8051"/>
      <c r="BF8051"/>
      <c r="BG8051"/>
      <c r="BH8051"/>
      <c r="BI8051"/>
      <c r="BJ8051"/>
      <c r="BK8051"/>
      <c r="BL8051"/>
      <c r="BM8051"/>
      <c r="BN8051"/>
      <c r="BO8051"/>
      <c r="BP8051"/>
      <c r="BQ8051"/>
      <c r="BR8051"/>
      <c r="BS8051"/>
      <c r="BT8051"/>
      <c r="BU8051"/>
      <c r="BV8051"/>
      <c r="BW8051"/>
      <c r="BX8051"/>
      <c r="BY8051"/>
      <c r="BZ8051"/>
      <c r="CA8051"/>
      <c r="CB8051"/>
      <c r="CC8051"/>
      <c r="CD8051"/>
      <c r="CE8051"/>
      <c r="CF8051"/>
      <c r="CG8051"/>
      <c r="CH8051"/>
      <c r="CI8051"/>
      <c r="CJ8051"/>
      <c r="CK8051"/>
      <c r="CL8051"/>
      <c r="CM8051"/>
      <c r="CN8051"/>
      <c r="CO8051"/>
      <c r="CP8051"/>
      <c r="CQ8051"/>
      <c r="CR8051"/>
      <c r="CS8051"/>
      <c r="CT8051"/>
      <c r="CU8051"/>
      <c r="CV8051"/>
    </row>
    <row r="8052" spans="10:100" x14ac:dyDescent="0.25">
      <c r="J8052"/>
      <c r="K8052"/>
      <c r="L8052"/>
      <c r="M8052"/>
      <c r="N8052"/>
      <c r="O8052"/>
      <c r="P8052"/>
      <c r="Q8052"/>
      <c r="R8052"/>
      <c r="S8052"/>
      <c r="T8052"/>
      <c r="U8052"/>
      <c r="V8052"/>
      <c r="W8052"/>
      <c r="X8052"/>
      <c r="Y8052"/>
      <c r="Z8052"/>
      <c r="AA8052"/>
      <c r="AB8052"/>
      <c r="AC8052"/>
      <c r="AD8052"/>
      <c r="AE8052"/>
      <c r="AF8052"/>
      <c r="AG8052"/>
      <c r="AH8052"/>
      <c r="AI8052"/>
      <c r="AJ8052"/>
      <c r="AK8052"/>
      <c r="AL8052"/>
      <c r="AM8052"/>
      <c r="AN8052"/>
      <c r="AO8052"/>
      <c r="AP8052"/>
      <c r="AQ8052"/>
      <c r="AR8052"/>
      <c r="AS8052"/>
      <c r="AT8052"/>
      <c r="AU8052"/>
      <c r="AV8052"/>
      <c r="AW8052"/>
      <c r="AX8052"/>
      <c r="AY8052"/>
      <c r="AZ8052"/>
      <c r="BA8052"/>
      <c r="BB8052"/>
      <c r="BC8052"/>
      <c r="BD8052"/>
      <c r="BE8052"/>
      <c r="BF8052"/>
      <c r="BG8052"/>
      <c r="BH8052"/>
      <c r="BI8052"/>
      <c r="BJ8052"/>
      <c r="BK8052"/>
      <c r="BL8052"/>
      <c r="BM8052"/>
      <c r="BN8052"/>
      <c r="BO8052"/>
      <c r="BP8052"/>
      <c r="BQ8052"/>
      <c r="BR8052"/>
      <c r="BS8052"/>
      <c r="BT8052"/>
      <c r="BU8052"/>
      <c r="BV8052"/>
      <c r="BW8052"/>
      <c r="BX8052"/>
      <c r="BY8052"/>
      <c r="BZ8052"/>
      <c r="CA8052"/>
      <c r="CB8052"/>
      <c r="CC8052"/>
      <c r="CD8052"/>
      <c r="CE8052"/>
      <c r="CF8052"/>
      <c r="CG8052"/>
      <c r="CH8052"/>
      <c r="CI8052"/>
      <c r="CJ8052"/>
      <c r="CK8052"/>
      <c r="CL8052"/>
      <c r="CM8052"/>
      <c r="CN8052"/>
      <c r="CO8052"/>
      <c r="CP8052"/>
      <c r="CQ8052"/>
      <c r="CR8052"/>
      <c r="CS8052"/>
      <c r="CT8052"/>
      <c r="CU8052"/>
      <c r="CV8052"/>
    </row>
    <row r="8053" spans="10:100" x14ac:dyDescent="0.25">
      <c r="J8053"/>
      <c r="K8053"/>
      <c r="L8053"/>
      <c r="M8053"/>
      <c r="N8053"/>
      <c r="O8053"/>
      <c r="P8053"/>
      <c r="Q8053"/>
      <c r="R8053"/>
      <c r="S8053"/>
      <c r="T8053"/>
      <c r="U8053"/>
      <c r="V8053"/>
      <c r="W8053"/>
      <c r="X8053"/>
      <c r="Y8053"/>
      <c r="Z8053"/>
      <c r="AA8053"/>
      <c r="AB8053"/>
      <c r="AC8053"/>
      <c r="AD8053"/>
      <c r="AE8053"/>
      <c r="AF8053"/>
      <c r="AG8053"/>
      <c r="AH8053"/>
      <c r="AI8053"/>
      <c r="AJ8053"/>
      <c r="AK8053"/>
      <c r="AL8053"/>
      <c r="AM8053"/>
      <c r="AN8053"/>
      <c r="AO8053"/>
      <c r="AP8053"/>
      <c r="AQ8053"/>
      <c r="AR8053"/>
      <c r="AS8053"/>
      <c r="AT8053"/>
      <c r="AU8053"/>
      <c r="AV8053"/>
      <c r="AW8053"/>
      <c r="AX8053"/>
      <c r="AY8053"/>
      <c r="AZ8053"/>
      <c r="BA8053"/>
      <c r="BB8053"/>
      <c r="BC8053"/>
      <c r="BD8053"/>
      <c r="BE8053"/>
      <c r="BF8053"/>
      <c r="BG8053"/>
      <c r="BH8053"/>
      <c r="BI8053"/>
      <c r="BJ8053"/>
      <c r="BK8053"/>
      <c r="BL8053"/>
      <c r="BM8053"/>
      <c r="BN8053"/>
      <c r="BO8053"/>
      <c r="BP8053"/>
      <c r="BQ8053"/>
      <c r="BR8053"/>
      <c r="BS8053"/>
      <c r="BT8053"/>
      <c r="BU8053"/>
      <c r="BV8053"/>
      <c r="BW8053"/>
      <c r="BX8053"/>
      <c r="BY8053"/>
      <c r="BZ8053"/>
      <c r="CA8053"/>
      <c r="CB8053"/>
      <c r="CC8053"/>
      <c r="CD8053"/>
      <c r="CE8053"/>
      <c r="CF8053"/>
      <c r="CG8053"/>
      <c r="CH8053"/>
      <c r="CI8053"/>
      <c r="CJ8053"/>
      <c r="CK8053"/>
      <c r="CL8053"/>
      <c r="CM8053"/>
      <c r="CN8053"/>
      <c r="CO8053"/>
      <c r="CP8053"/>
      <c r="CQ8053"/>
      <c r="CR8053"/>
      <c r="CS8053"/>
      <c r="CT8053"/>
      <c r="CU8053"/>
      <c r="CV8053"/>
    </row>
    <row r="8054" spans="10:100" x14ac:dyDescent="0.25">
      <c r="J8054"/>
      <c r="K8054"/>
      <c r="L8054"/>
      <c r="M8054"/>
      <c r="N8054"/>
      <c r="O8054"/>
      <c r="P8054"/>
      <c r="Q8054"/>
      <c r="R8054"/>
      <c r="S8054"/>
      <c r="T8054"/>
      <c r="U8054"/>
      <c r="V8054"/>
      <c r="W8054"/>
      <c r="X8054"/>
      <c r="Y8054"/>
      <c r="Z8054"/>
      <c r="AA8054"/>
      <c r="AB8054"/>
      <c r="AC8054"/>
      <c r="AD8054"/>
      <c r="AE8054"/>
      <c r="AF8054"/>
      <c r="AG8054"/>
      <c r="AH8054"/>
      <c r="AI8054"/>
      <c r="AJ8054"/>
      <c r="AK8054"/>
      <c r="AL8054"/>
      <c r="AM8054"/>
      <c r="AN8054"/>
      <c r="AO8054"/>
      <c r="AP8054"/>
      <c r="AQ8054"/>
      <c r="AR8054"/>
      <c r="AS8054"/>
      <c r="AT8054"/>
      <c r="AU8054"/>
      <c r="AV8054"/>
      <c r="AW8054"/>
      <c r="AX8054"/>
      <c r="AY8054"/>
      <c r="AZ8054"/>
      <c r="BA8054"/>
      <c r="BB8054"/>
      <c r="BC8054"/>
      <c r="BD8054"/>
      <c r="BE8054"/>
      <c r="BF8054"/>
      <c r="BG8054"/>
      <c r="BH8054"/>
      <c r="BI8054"/>
      <c r="BJ8054"/>
      <c r="BK8054"/>
      <c r="BL8054"/>
      <c r="BM8054"/>
      <c r="BN8054"/>
      <c r="BO8054"/>
      <c r="BP8054"/>
      <c r="BQ8054"/>
      <c r="BR8054"/>
      <c r="BS8054"/>
      <c r="BT8054"/>
      <c r="BU8054"/>
      <c r="BV8054"/>
      <c r="BW8054"/>
      <c r="BX8054"/>
      <c r="BY8054"/>
      <c r="BZ8054"/>
      <c r="CA8054"/>
      <c r="CB8054"/>
      <c r="CC8054"/>
      <c r="CD8054"/>
      <c r="CE8054"/>
      <c r="CF8054"/>
      <c r="CG8054"/>
      <c r="CH8054"/>
      <c r="CI8054"/>
      <c r="CJ8054"/>
      <c r="CK8054"/>
      <c r="CL8054"/>
      <c r="CM8054"/>
      <c r="CN8054"/>
      <c r="CO8054"/>
      <c r="CP8054"/>
      <c r="CQ8054"/>
      <c r="CR8054"/>
      <c r="CS8054"/>
      <c r="CT8054"/>
      <c r="CU8054"/>
      <c r="CV8054"/>
    </row>
    <row r="8055" spans="10:100" x14ac:dyDescent="0.25">
      <c r="J8055"/>
      <c r="K8055"/>
      <c r="L8055"/>
      <c r="M8055"/>
      <c r="N8055"/>
      <c r="O8055"/>
      <c r="P8055"/>
      <c r="Q8055"/>
      <c r="R8055"/>
      <c r="S8055"/>
      <c r="T8055"/>
      <c r="U8055"/>
      <c r="V8055"/>
      <c r="W8055"/>
      <c r="X8055"/>
      <c r="Y8055"/>
      <c r="Z8055"/>
      <c r="AA8055"/>
      <c r="AB8055"/>
      <c r="AC8055"/>
      <c r="AD8055"/>
      <c r="AE8055"/>
      <c r="AF8055"/>
      <c r="AG8055"/>
      <c r="AH8055"/>
      <c r="AI8055"/>
      <c r="AJ8055"/>
      <c r="AK8055"/>
      <c r="AL8055"/>
      <c r="AM8055"/>
      <c r="AN8055"/>
      <c r="AO8055"/>
      <c r="AP8055"/>
      <c r="AQ8055"/>
      <c r="AR8055"/>
      <c r="AS8055"/>
      <c r="AT8055"/>
      <c r="AU8055"/>
      <c r="AV8055"/>
      <c r="AW8055"/>
      <c r="AX8055"/>
      <c r="AY8055"/>
      <c r="AZ8055"/>
      <c r="BA8055"/>
      <c r="BB8055"/>
      <c r="BC8055"/>
      <c r="BD8055"/>
      <c r="BE8055"/>
      <c r="BF8055"/>
      <c r="BG8055"/>
      <c r="BH8055"/>
      <c r="BI8055"/>
      <c r="BJ8055"/>
      <c r="BK8055"/>
      <c r="BL8055"/>
      <c r="BM8055"/>
      <c r="BN8055"/>
      <c r="BO8055"/>
      <c r="BP8055"/>
      <c r="BQ8055"/>
      <c r="BR8055"/>
      <c r="BS8055"/>
      <c r="BT8055"/>
      <c r="BU8055"/>
      <c r="BV8055"/>
      <c r="BW8055"/>
      <c r="BX8055"/>
      <c r="BY8055"/>
      <c r="BZ8055"/>
      <c r="CA8055"/>
      <c r="CB8055"/>
      <c r="CC8055"/>
      <c r="CD8055"/>
      <c r="CE8055"/>
      <c r="CF8055"/>
      <c r="CG8055"/>
      <c r="CH8055"/>
      <c r="CI8055"/>
      <c r="CJ8055"/>
      <c r="CK8055"/>
      <c r="CL8055"/>
      <c r="CM8055"/>
      <c r="CN8055"/>
      <c r="CO8055"/>
      <c r="CP8055"/>
      <c r="CQ8055"/>
      <c r="CR8055"/>
      <c r="CS8055"/>
      <c r="CT8055"/>
      <c r="CU8055"/>
      <c r="CV8055"/>
    </row>
    <row r="8056" spans="10:100" x14ac:dyDescent="0.25">
      <c r="J8056"/>
      <c r="K8056"/>
      <c r="L8056"/>
      <c r="M8056"/>
      <c r="N8056"/>
      <c r="O8056"/>
      <c r="P8056"/>
      <c r="Q8056"/>
      <c r="R8056"/>
      <c r="S8056"/>
      <c r="T8056"/>
      <c r="U8056"/>
      <c r="V8056"/>
      <c r="W8056"/>
      <c r="X8056"/>
      <c r="Y8056"/>
      <c r="Z8056"/>
      <c r="AA8056"/>
      <c r="AB8056"/>
      <c r="AC8056"/>
      <c r="AD8056"/>
      <c r="AE8056"/>
      <c r="AF8056"/>
      <c r="AG8056"/>
      <c r="AH8056"/>
      <c r="AI8056"/>
      <c r="AJ8056"/>
      <c r="AK8056"/>
      <c r="AL8056"/>
      <c r="AM8056"/>
      <c r="AN8056"/>
      <c r="AO8056"/>
      <c r="AP8056"/>
      <c r="AQ8056"/>
      <c r="AR8056"/>
      <c r="AS8056"/>
      <c r="AT8056"/>
      <c r="AU8056"/>
      <c r="AV8056"/>
      <c r="AW8056"/>
      <c r="AX8056"/>
      <c r="AY8056"/>
      <c r="AZ8056"/>
      <c r="BA8056"/>
      <c r="BB8056"/>
      <c r="BC8056"/>
      <c r="BD8056"/>
      <c r="BE8056"/>
      <c r="BF8056"/>
      <c r="BG8056"/>
      <c r="BH8056"/>
      <c r="BI8056"/>
      <c r="BJ8056"/>
      <c r="BK8056"/>
      <c r="BL8056"/>
      <c r="BM8056"/>
      <c r="BN8056"/>
      <c r="BO8056"/>
      <c r="BP8056"/>
      <c r="BQ8056"/>
      <c r="BR8056"/>
      <c r="BS8056"/>
      <c r="BT8056"/>
      <c r="BU8056"/>
      <c r="BV8056"/>
      <c r="BW8056"/>
      <c r="BX8056"/>
      <c r="BY8056"/>
      <c r="BZ8056"/>
      <c r="CA8056"/>
      <c r="CB8056"/>
      <c r="CC8056"/>
      <c r="CD8056"/>
      <c r="CE8056"/>
      <c r="CF8056"/>
      <c r="CG8056"/>
      <c r="CH8056"/>
      <c r="CI8056"/>
      <c r="CJ8056"/>
      <c r="CK8056"/>
      <c r="CL8056"/>
      <c r="CM8056"/>
      <c r="CN8056"/>
      <c r="CO8056"/>
      <c r="CP8056"/>
      <c r="CQ8056"/>
      <c r="CR8056"/>
      <c r="CS8056"/>
      <c r="CT8056"/>
      <c r="CU8056"/>
      <c r="CV8056"/>
    </row>
    <row r="8057" spans="10:100" x14ac:dyDescent="0.25">
      <c r="J8057"/>
      <c r="K8057"/>
      <c r="L8057"/>
      <c r="M8057"/>
      <c r="N8057"/>
      <c r="O8057"/>
      <c r="P8057"/>
      <c r="Q8057"/>
      <c r="R8057"/>
      <c r="S8057"/>
      <c r="T8057"/>
      <c r="U8057"/>
      <c r="V8057"/>
      <c r="W8057"/>
      <c r="X8057"/>
      <c r="Y8057"/>
      <c r="Z8057"/>
      <c r="AA8057"/>
      <c r="AB8057"/>
      <c r="AC8057"/>
      <c r="AD8057"/>
      <c r="AE8057"/>
      <c r="AF8057"/>
      <c r="AG8057"/>
      <c r="AH8057"/>
      <c r="AI8057"/>
      <c r="AJ8057"/>
      <c r="AK8057"/>
      <c r="AL8057"/>
      <c r="AM8057"/>
      <c r="AN8057"/>
      <c r="AO8057"/>
      <c r="AP8057"/>
      <c r="AQ8057"/>
      <c r="AR8057"/>
      <c r="AS8057"/>
      <c r="AT8057"/>
      <c r="AU8057"/>
      <c r="AV8057"/>
      <c r="AW8057"/>
      <c r="AX8057"/>
      <c r="AY8057"/>
      <c r="AZ8057"/>
      <c r="BA8057"/>
      <c r="BB8057"/>
      <c r="BC8057"/>
      <c r="BD8057"/>
      <c r="BE8057"/>
      <c r="BF8057"/>
      <c r="BG8057"/>
      <c r="BH8057"/>
      <c r="BI8057"/>
      <c r="BJ8057"/>
      <c r="BK8057"/>
      <c r="BL8057"/>
      <c r="BM8057"/>
      <c r="BN8057"/>
      <c r="BO8057"/>
      <c r="BP8057"/>
      <c r="BQ8057"/>
      <c r="BR8057"/>
      <c r="BS8057"/>
      <c r="BT8057"/>
      <c r="BU8057"/>
      <c r="BV8057"/>
      <c r="BW8057"/>
      <c r="BX8057"/>
      <c r="BY8057"/>
      <c r="BZ8057"/>
      <c r="CA8057"/>
      <c r="CB8057"/>
      <c r="CC8057"/>
      <c r="CD8057"/>
      <c r="CE8057"/>
      <c r="CF8057"/>
      <c r="CG8057"/>
      <c r="CH8057"/>
      <c r="CI8057"/>
      <c r="CJ8057"/>
      <c r="CK8057"/>
      <c r="CL8057"/>
      <c r="CM8057"/>
      <c r="CN8057"/>
      <c r="CO8057"/>
      <c r="CP8057"/>
      <c r="CQ8057"/>
      <c r="CR8057"/>
      <c r="CS8057"/>
      <c r="CT8057"/>
      <c r="CU8057"/>
      <c r="CV8057"/>
    </row>
    <row r="8058" spans="10:100" x14ac:dyDescent="0.25">
      <c r="J8058"/>
      <c r="K8058"/>
      <c r="L8058"/>
      <c r="M8058"/>
      <c r="N8058"/>
      <c r="O8058"/>
      <c r="P8058"/>
      <c r="Q8058"/>
      <c r="R8058"/>
      <c r="S8058"/>
      <c r="T8058"/>
      <c r="U8058"/>
      <c r="V8058"/>
      <c r="W8058"/>
      <c r="X8058"/>
      <c r="Y8058"/>
      <c r="Z8058"/>
      <c r="AA8058"/>
      <c r="AB8058"/>
      <c r="AC8058"/>
      <c r="AD8058"/>
      <c r="AE8058"/>
      <c r="AF8058"/>
      <c r="AG8058"/>
      <c r="AH8058"/>
      <c r="AI8058"/>
      <c r="AJ8058"/>
      <c r="AK8058"/>
      <c r="AL8058"/>
      <c r="AM8058"/>
      <c r="AN8058"/>
      <c r="AO8058"/>
      <c r="AP8058"/>
      <c r="AQ8058"/>
      <c r="AR8058"/>
      <c r="AS8058"/>
      <c r="AT8058"/>
      <c r="AU8058"/>
      <c r="AV8058"/>
      <c r="AW8058"/>
      <c r="AX8058"/>
      <c r="AY8058"/>
      <c r="AZ8058"/>
      <c r="BA8058"/>
      <c r="BB8058"/>
      <c r="BC8058"/>
      <c r="BD8058"/>
      <c r="BE8058"/>
      <c r="BF8058"/>
      <c r="BG8058"/>
      <c r="BH8058"/>
      <c r="BI8058"/>
      <c r="BJ8058"/>
      <c r="BK8058"/>
      <c r="BL8058"/>
      <c r="BM8058"/>
      <c r="BN8058"/>
      <c r="BO8058"/>
      <c r="BP8058"/>
      <c r="BQ8058"/>
      <c r="BR8058"/>
      <c r="BS8058"/>
      <c r="BT8058"/>
      <c r="BU8058"/>
      <c r="BV8058"/>
      <c r="BW8058"/>
      <c r="BX8058"/>
      <c r="BY8058"/>
      <c r="BZ8058"/>
      <c r="CA8058"/>
      <c r="CB8058"/>
      <c r="CC8058"/>
      <c r="CD8058"/>
      <c r="CE8058"/>
      <c r="CF8058"/>
      <c r="CG8058"/>
      <c r="CH8058"/>
      <c r="CI8058"/>
      <c r="CJ8058"/>
      <c r="CK8058"/>
      <c r="CL8058"/>
      <c r="CM8058"/>
      <c r="CN8058"/>
      <c r="CO8058"/>
      <c r="CP8058"/>
      <c r="CQ8058"/>
      <c r="CR8058"/>
      <c r="CS8058"/>
      <c r="CT8058"/>
      <c r="CU8058"/>
      <c r="CV8058"/>
    </row>
    <row r="8059" spans="10:100" x14ac:dyDescent="0.25">
      <c r="J8059"/>
      <c r="K8059"/>
      <c r="L8059"/>
      <c r="M8059"/>
      <c r="N8059"/>
      <c r="O8059"/>
      <c r="P8059"/>
      <c r="Q8059"/>
      <c r="R8059"/>
      <c r="S8059"/>
      <c r="T8059"/>
      <c r="U8059"/>
      <c r="V8059"/>
      <c r="W8059"/>
      <c r="X8059"/>
      <c r="Y8059"/>
      <c r="Z8059"/>
      <c r="AA8059"/>
      <c r="AB8059"/>
      <c r="AC8059"/>
      <c r="AD8059"/>
      <c r="AE8059"/>
      <c r="AF8059"/>
      <c r="AG8059"/>
      <c r="AH8059"/>
      <c r="AI8059"/>
      <c r="AJ8059"/>
      <c r="AK8059"/>
      <c r="AL8059"/>
      <c r="AM8059"/>
      <c r="AN8059"/>
      <c r="AO8059"/>
      <c r="AP8059"/>
      <c r="AQ8059"/>
      <c r="AR8059"/>
      <c r="AS8059"/>
      <c r="AT8059"/>
      <c r="AU8059"/>
      <c r="AV8059"/>
      <c r="AW8059"/>
      <c r="AX8059"/>
      <c r="AY8059"/>
      <c r="AZ8059"/>
      <c r="BA8059"/>
      <c r="BB8059"/>
      <c r="BC8059"/>
      <c r="BD8059"/>
      <c r="BE8059"/>
      <c r="BF8059"/>
      <c r="BG8059"/>
      <c r="BH8059"/>
      <c r="BI8059"/>
      <c r="BJ8059"/>
      <c r="BK8059"/>
      <c r="BL8059"/>
      <c r="BM8059"/>
      <c r="BN8059"/>
      <c r="BO8059"/>
      <c r="BP8059"/>
      <c r="BQ8059"/>
      <c r="BR8059"/>
      <c r="BS8059"/>
      <c r="BT8059"/>
      <c r="BU8059"/>
      <c r="BV8059"/>
      <c r="BW8059"/>
      <c r="BX8059"/>
      <c r="BY8059"/>
      <c r="BZ8059"/>
      <c r="CA8059"/>
      <c r="CB8059"/>
      <c r="CC8059"/>
      <c r="CD8059"/>
      <c r="CE8059"/>
      <c r="CF8059"/>
      <c r="CG8059"/>
      <c r="CH8059"/>
      <c r="CI8059"/>
      <c r="CJ8059"/>
      <c r="CK8059"/>
      <c r="CL8059"/>
      <c r="CM8059"/>
      <c r="CN8059"/>
      <c r="CO8059"/>
      <c r="CP8059"/>
      <c r="CQ8059"/>
      <c r="CR8059"/>
      <c r="CS8059"/>
      <c r="CT8059"/>
      <c r="CU8059"/>
      <c r="CV8059"/>
    </row>
    <row r="8060" spans="10:100" x14ac:dyDescent="0.25">
      <c r="J8060"/>
      <c r="K8060"/>
      <c r="L8060"/>
      <c r="M8060"/>
      <c r="N8060"/>
      <c r="O8060"/>
      <c r="P8060"/>
      <c r="Q8060"/>
      <c r="R8060"/>
      <c r="S8060"/>
      <c r="T8060"/>
      <c r="U8060"/>
      <c r="V8060"/>
      <c r="W8060"/>
      <c r="X8060"/>
      <c r="Y8060"/>
      <c r="Z8060"/>
      <c r="AA8060"/>
      <c r="AB8060"/>
      <c r="AC8060"/>
      <c r="AD8060"/>
      <c r="AE8060"/>
      <c r="AF8060"/>
      <c r="AG8060"/>
      <c r="AH8060"/>
      <c r="AI8060"/>
      <c r="AJ8060"/>
      <c r="AK8060"/>
      <c r="AL8060"/>
      <c r="AM8060"/>
      <c r="AN8060"/>
      <c r="AO8060"/>
      <c r="AP8060"/>
      <c r="AQ8060"/>
      <c r="AR8060"/>
      <c r="AS8060"/>
      <c r="AT8060"/>
      <c r="AU8060"/>
      <c r="AV8060"/>
      <c r="AW8060"/>
      <c r="AX8060"/>
      <c r="AY8060"/>
      <c r="AZ8060"/>
      <c r="BA8060"/>
      <c r="BB8060"/>
      <c r="BC8060"/>
      <c r="BD8060"/>
      <c r="BE8060"/>
      <c r="BF8060"/>
      <c r="BG8060"/>
      <c r="BH8060"/>
      <c r="BI8060"/>
      <c r="BJ8060"/>
      <c r="BK8060"/>
      <c r="BL8060"/>
      <c r="BM8060"/>
      <c r="BN8060"/>
      <c r="BO8060"/>
      <c r="BP8060"/>
      <c r="BQ8060"/>
      <c r="BR8060"/>
      <c r="BS8060"/>
      <c r="BT8060"/>
      <c r="BU8060"/>
      <c r="BV8060"/>
      <c r="BW8060"/>
      <c r="BX8060"/>
      <c r="BY8060"/>
      <c r="BZ8060"/>
      <c r="CA8060"/>
      <c r="CB8060"/>
      <c r="CC8060"/>
      <c r="CD8060"/>
      <c r="CE8060"/>
      <c r="CF8060"/>
      <c r="CG8060"/>
      <c r="CH8060"/>
      <c r="CI8060"/>
      <c r="CJ8060"/>
      <c r="CK8060"/>
      <c r="CL8060"/>
      <c r="CM8060"/>
      <c r="CN8060"/>
      <c r="CO8060"/>
      <c r="CP8060"/>
      <c r="CQ8060"/>
      <c r="CR8060"/>
      <c r="CS8060"/>
      <c r="CT8060"/>
      <c r="CU8060"/>
      <c r="CV8060"/>
    </row>
    <row r="8061" spans="10:100" x14ac:dyDescent="0.25">
      <c r="J8061"/>
      <c r="K8061"/>
      <c r="L8061"/>
      <c r="M8061"/>
      <c r="N8061"/>
      <c r="O8061"/>
      <c r="P8061"/>
      <c r="Q8061"/>
      <c r="R8061"/>
      <c r="S8061"/>
      <c r="T8061"/>
      <c r="U8061"/>
      <c r="V8061"/>
      <c r="W8061"/>
      <c r="X8061"/>
      <c r="Y8061"/>
      <c r="Z8061"/>
      <c r="AA8061"/>
      <c r="AB8061"/>
      <c r="AC8061"/>
      <c r="AD8061"/>
      <c r="AE8061"/>
      <c r="AF8061"/>
      <c r="AG8061"/>
      <c r="AH8061"/>
      <c r="AI8061"/>
      <c r="AJ8061"/>
      <c r="AK8061"/>
      <c r="AL8061"/>
      <c r="AM8061"/>
      <c r="AN8061"/>
      <c r="AO8061"/>
      <c r="AP8061"/>
      <c r="AQ8061"/>
      <c r="AR8061"/>
      <c r="AS8061"/>
      <c r="AT8061"/>
      <c r="AU8061"/>
      <c r="AV8061"/>
      <c r="AW8061"/>
      <c r="AX8061"/>
      <c r="AY8061"/>
      <c r="AZ8061"/>
      <c r="BA8061"/>
      <c r="BB8061"/>
      <c r="BC8061"/>
      <c r="BD8061"/>
      <c r="BE8061"/>
      <c r="BF8061"/>
      <c r="BG8061"/>
      <c r="BH8061"/>
      <c r="BI8061"/>
      <c r="BJ8061"/>
      <c r="BK8061"/>
      <c r="BL8061"/>
      <c r="BM8061"/>
      <c r="BN8061"/>
      <c r="BO8061"/>
      <c r="BP8061"/>
      <c r="BQ8061"/>
      <c r="BR8061"/>
      <c r="BS8061"/>
      <c r="BT8061"/>
      <c r="BU8061"/>
      <c r="BV8061"/>
      <c r="BW8061"/>
      <c r="BX8061"/>
      <c r="BY8061"/>
      <c r="BZ8061"/>
      <c r="CA8061"/>
      <c r="CB8061"/>
      <c r="CC8061"/>
      <c r="CD8061"/>
      <c r="CE8061"/>
      <c r="CF8061"/>
      <c r="CG8061"/>
      <c r="CH8061"/>
      <c r="CI8061"/>
      <c r="CJ8061"/>
      <c r="CK8061"/>
      <c r="CL8061"/>
      <c r="CM8061"/>
      <c r="CN8061"/>
      <c r="CO8061"/>
      <c r="CP8061"/>
      <c r="CQ8061"/>
      <c r="CR8061"/>
      <c r="CS8061"/>
      <c r="CT8061"/>
      <c r="CU8061"/>
      <c r="CV8061"/>
    </row>
    <row r="8062" spans="10:100" x14ac:dyDescent="0.25">
      <c r="J8062"/>
      <c r="K8062"/>
      <c r="L8062"/>
      <c r="M8062"/>
      <c r="N8062"/>
      <c r="O8062"/>
      <c r="P8062"/>
      <c r="Q8062"/>
      <c r="R8062"/>
      <c r="S8062"/>
      <c r="T8062"/>
      <c r="U8062"/>
      <c r="V8062"/>
      <c r="W8062"/>
      <c r="X8062"/>
      <c r="Y8062"/>
      <c r="Z8062"/>
      <c r="AA8062"/>
      <c r="AB8062"/>
      <c r="AC8062"/>
      <c r="AD8062"/>
      <c r="AE8062"/>
      <c r="AF8062"/>
      <c r="AG8062"/>
      <c r="AH8062"/>
      <c r="AI8062"/>
      <c r="AJ8062"/>
      <c r="AK8062"/>
      <c r="AL8062"/>
      <c r="AM8062"/>
      <c r="AN8062"/>
      <c r="AO8062"/>
      <c r="AP8062"/>
      <c r="AQ8062"/>
      <c r="AR8062"/>
      <c r="AS8062"/>
      <c r="AT8062"/>
      <c r="AU8062"/>
      <c r="AV8062"/>
      <c r="AW8062"/>
      <c r="AX8062"/>
      <c r="AY8062"/>
      <c r="AZ8062"/>
      <c r="BA8062"/>
      <c r="BB8062"/>
      <c r="BC8062"/>
      <c r="BD8062"/>
      <c r="BE8062"/>
      <c r="BF8062"/>
      <c r="BG8062"/>
      <c r="BH8062"/>
      <c r="BI8062"/>
      <c r="BJ8062"/>
      <c r="BK8062"/>
      <c r="BL8062"/>
      <c r="BM8062"/>
      <c r="BN8062"/>
      <c r="BO8062"/>
      <c r="BP8062"/>
      <c r="BQ8062"/>
      <c r="BR8062"/>
      <c r="BS8062"/>
      <c r="BT8062"/>
      <c r="BU8062"/>
      <c r="BV8062"/>
      <c r="BW8062"/>
      <c r="BX8062"/>
      <c r="BY8062"/>
      <c r="BZ8062"/>
      <c r="CA8062"/>
      <c r="CB8062"/>
      <c r="CC8062"/>
      <c r="CD8062"/>
      <c r="CE8062"/>
      <c r="CF8062"/>
      <c r="CG8062"/>
      <c r="CH8062"/>
      <c r="CI8062"/>
      <c r="CJ8062"/>
      <c r="CK8062"/>
      <c r="CL8062"/>
      <c r="CM8062"/>
      <c r="CN8062"/>
      <c r="CO8062"/>
      <c r="CP8062"/>
      <c r="CQ8062"/>
      <c r="CR8062"/>
      <c r="CS8062"/>
      <c r="CT8062"/>
      <c r="CU8062"/>
      <c r="CV8062"/>
    </row>
    <row r="8063" spans="10:100" x14ac:dyDescent="0.25">
      <c r="J8063"/>
      <c r="K8063"/>
      <c r="L8063"/>
      <c r="M8063"/>
      <c r="N8063"/>
      <c r="O8063"/>
      <c r="P8063"/>
      <c r="Q8063"/>
      <c r="R8063"/>
      <c r="S8063"/>
      <c r="T8063"/>
      <c r="U8063"/>
      <c r="V8063"/>
      <c r="W8063"/>
      <c r="X8063"/>
      <c r="Y8063"/>
      <c r="Z8063"/>
      <c r="AA8063"/>
      <c r="AB8063"/>
      <c r="AC8063"/>
      <c r="AD8063"/>
      <c r="AE8063"/>
      <c r="AF8063"/>
      <c r="AG8063"/>
      <c r="AH8063"/>
      <c r="AI8063"/>
      <c r="AJ8063"/>
      <c r="AK8063"/>
      <c r="AL8063"/>
      <c r="AM8063"/>
      <c r="AN8063"/>
      <c r="AO8063"/>
      <c r="AP8063"/>
      <c r="AQ8063"/>
      <c r="AR8063"/>
      <c r="AS8063"/>
      <c r="AT8063"/>
      <c r="AU8063"/>
      <c r="AV8063"/>
      <c r="AW8063"/>
      <c r="AX8063"/>
      <c r="AY8063"/>
      <c r="AZ8063"/>
      <c r="BA8063"/>
      <c r="BB8063"/>
      <c r="BC8063"/>
      <c r="BD8063"/>
      <c r="BE8063"/>
      <c r="BF8063"/>
      <c r="BG8063"/>
      <c r="BH8063"/>
      <c r="BI8063"/>
      <c r="BJ8063"/>
      <c r="BK8063"/>
      <c r="BL8063"/>
      <c r="BM8063"/>
      <c r="BN8063"/>
      <c r="BO8063"/>
      <c r="BP8063"/>
      <c r="BQ8063"/>
      <c r="BR8063"/>
      <c r="BS8063"/>
      <c r="BT8063"/>
      <c r="BU8063"/>
      <c r="BV8063"/>
      <c r="BW8063"/>
      <c r="BX8063"/>
      <c r="BY8063"/>
      <c r="BZ8063"/>
      <c r="CA8063"/>
      <c r="CB8063"/>
      <c r="CC8063"/>
      <c r="CD8063"/>
      <c r="CE8063"/>
      <c r="CF8063"/>
      <c r="CG8063"/>
      <c r="CH8063"/>
      <c r="CI8063"/>
      <c r="CJ8063"/>
      <c r="CK8063"/>
      <c r="CL8063"/>
      <c r="CM8063"/>
      <c r="CN8063"/>
      <c r="CO8063"/>
      <c r="CP8063"/>
      <c r="CQ8063"/>
      <c r="CR8063"/>
      <c r="CS8063"/>
      <c r="CT8063"/>
      <c r="CU8063"/>
      <c r="CV8063"/>
    </row>
    <row r="8064" spans="10:100" x14ac:dyDescent="0.25">
      <c r="J8064"/>
      <c r="K8064"/>
      <c r="L8064"/>
      <c r="M8064"/>
      <c r="N8064"/>
      <c r="O8064"/>
      <c r="P8064"/>
      <c r="Q8064"/>
      <c r="R8064"/>
      <c r="S8064"/>
      <c r="T8064"/>
      <c r="U8064"/>
      <c r="V8064"/>
      <c r="W8064"/>
      <c r="X8064"/>
      <c r="Y8064"/>
      <c r="Z8064"/>
      <c r="AA8064"/>
      <c r="AB8064"/>
      <c r="AC8064"/>
      <c r="AD8064"/>
      <c r="AE8064"/>
      <c r="AF8064"/>
      <c r="AG8064"/>
      <c r="AH8064"/>
      <c r="AI8064"/>
      <c r="AJ8064"/>
      <c r="AK8064"/>
      <c r="AL8064"/>
      <c r="AM8064"/>
      <c r="AN8064"/>
      <c r="AO8064"/>
      <c r="AP8064"/>
      <c r="AQ8064"/>
      <c r="AR8064"/>
      <c r="AS8064"/>
      <c r="AT8064"/>
      <c r="AU8064"/>
      <c r="AV8064"/>
      <c r="AW8064"/>
      <c r="AX8064"/>
      <c r="AY8064"/>
      <c r="AZ8064"/>
      <c r="BA8064"/>
      <c r="BB8064"/>
      <c r="BC8064"/>
      <c r="BD8064"/>
      <c r="BE8064"/>
      <c r="BF8064"/>
      <c r="BG8064"/>
      <c r="BH8064"/>
      <c r="BI8064"/>
      <c r="BJ8064"/>
      <c r="BK8064"/>
      <c r="BL8064"/>
      <c r="BM8064"/>
      <c r="BN8064"/>
      <c r="BO8064"/>
      <c r="BP8064"/>
      <c r="BQ8064"/>
      <c r="BR8064"/>
      <c r="BS8064"/>
      <c r="BT8064"/>
      <c r="BU8064"/>
      <c r="BV8064"/>
      <c r="BW8064"/>
      <c r="BX8064"/>
      <c r="BY8064"/>
      <c r="BZ8064"/>
      <c r="CA8064"/>
      <c r="CB8064"/>
      <c r="CC8064"/>
      <c r="CD8064"/>
      <c r="CE8064"/>
      <c r="CF8064"/>
      <c r="CG8064"/>
      <c r="CH8064"/>
      <c r="CI8064"/>
      <c r="CJ8064"/>
      <c r="CK8064"/>
      <c r="CL8064"/>
      <c r="CM8064"/>
      <c r="CN8064"/>
      <c r="CO8064"/>
      <c r="CP8064"/>
      <c r="CQ8064"/>
      <c r="CR8064"/>
      <c r="CS8064"/>
      <c r="CT8064"/>
      <c r="CU8064"/>
      <c r="CV8064"/>
    </row>
    <row r="8065" spans="10:100" x14ac:dyDescent="0.25">
      <c r="J8065"/>
      <c r="K8065"/>
      <c r="L8065"/>
      <c r="M8065"/>
      <c r="N8065"/>
      <c r="O8065"/>
      <c r="P8065"/>
      <c r="Q8065"/>
      <c r="R8065"/>
      <c r="S8065"/>
      <c r="T8065"/>
      <c r="U8065"/>
      <c r="V8065"/>
      <c r="W8065"/>
      <c r="X8065"/>
      <c r="Y8065"/>
      <c r="Z8065"/>
      <c r="AA8065"/>
      <c r="AB8065"/>
      <c r="AC8065"/>
      <c r="AD8065"/>
      <c r="AE8065"/>
      <c r="AF8065"/>
      <c r="AG8065"/>
      <c r="AH8065"/>
      <c r="AI8065"/>
      <c r="AJ8065"/>
      <c r="AK8065"/>
      <c r="AL8065"/>
      <c r="AM8065"/>
      <c r="AN8065"/>
      <c r="AO8065"/>
      <c r="AP8065"/>
      <c r="AQ8065"/>
      <c r="AR8065"/>
      <c r="AS8065"/>
      <c r="AT8065"/>
      <c r="AU8065"/>
      <c r="AV8065"/>
      <c r="AW8065"/>
      <c r="AX8065"/>
      <c r="AY8065"/>
      <c r="AZ8065"/>
      <c r="BA8065"/>
      <c r="BB8065"/>
      <c r="BC8065"/>
      <c r="BD8065"/>
      <c r="BE8065"/>
      <c r="BF8065"/>
      <c r="BG8065"/>
      <c r="BH8065"/>
      <c r="BI8065"/>
      <c r="BJ8065"/>
      <c r="BK8065"/>
      <c r="BL8065"/>
      <c r="BM8065"/>
      <c r="BN8065"/>
      <c r="BO8065"/>
      <c r="BP8065"/>
      <c r="BQ8065"/>
      <c r="BR8065"/>
      <c r="BS8065"/>
      <c r="BT8065"/>
      <c r="BU8065"/>
      <c r="BV8065"/>
      <c r="BW8065"/>
      <c r="BX8065"/>
      <c r="BY8065"/>
      <c r="BZ8065"/>
      <c r="CA8065"/>
      <c r="CB8065"/>
      <c r="CC8065"/>
      <c r="CD8065"/>
      <c r="CE8065"/>
      <c r="CF8065"/>
      <c r="CG8065"/>
      <c r="CH8065"/>
      <c r="CI8065"/>
      <c r="CJ8065"/>
      <c r="CK8065"/>
      <c r="CL8065"/>
      <c r="CM8065"/>
      <c r="CN8065"/>
      <c r="CO8065"/>
      <c r="CP8065"/>
      <c r="CQ8065"/>
      <c r="CR8065"/>
      <c r="CS8065"/>
      <c r="CT8065"/>
      <c r="CU8065"/>
      <c r="CV8065"/>
    </row>
    <row r="8066" spans="10:100" x14ac:dyDescent="0.25">
      <c r="J8066"/>
      <c r="K8066"/>
      <c r="L8066"/>
      <c r="M8066"/>
      <c r="N8066"/>
      <c r="O8066"/>
      <c r="P8066"/>
      <c r="Q8066"/>
      <c r="R8066"/>
      <c r="S8066"/>
      <c r="T8066"/>
      <c r="U8066"/>
      <c r="V8066"/>
      <c r="W8066"/>
      <c r="X8066"/>
      <c r="Y8066"/>
      <c r="Z8066"/>
      <c r="AA8066"/>
      <c r="AB8066"/>
      <c r="AC8066"/>
      <c r="AD8066"/>
      <c r="AE8066"/>
      <c r="AF8066"/>
      <c r="AG8066"/>
      <c r="AH8066"/>
      <c r="AI8066"/>
      <c r="AJ8066"/>
      <c r="AK8066"/>
      <c r="AL8066"/>
      <c r="AM8066"/>
      <c r="AN8066"/>
      <c r="AO8066"/>
      <c r="AP8066"/>
      <c r="AQ8066"/>
      <c r="AR8066"/>
      <c r="AS8066"/>
      <c r="AT8066"/>
      <c r="AU8066"/>
      <c r="AV8066"/>
      <c r="AW8066"/>
      <c r="AX8066"/>
      <c r="AY8066"/>
      <c r="AZ8066"/>
      <c r="BA8066"/>
      <c r="BB8066"/>
      <c r="BC8066"/>
      <c r="BD8066"/>
      <c r="BE8066"/>
      <c r="BF8066"/>
      <c r="BG8066"/>
      <c r="BH8066"/>
      <c r="BI8066"/>
      <c r="BJ8066"/>
      <c r="BK8066"/>
      <c r="BL8066"/>
      <c r="BM8066"/>
      <c r="BN8066"/>
      <c r="BO8066"/>
      <c r="BP8066"/>
      <c r="BQ8066"/>
      <c r="BR8066"/>
      <c r="BS8066"/>
      <c r="BT8066"/>
      <c r="BU8066"/>
      <c r="BV8066"/>
      <c r="BW8066"/>
      <c r="BX8066"/>
      <c r="BY8066"/>
      <c r="BZ8066"/>
      <c r="CA8066"/>
      <c r="CB8066"/>
      <c r="CC8066"/>
      <c r="CD8066"/>
      <c r="CE8066"/>
      <c r="CF8066"/>
      <c r="CG8066"/>
      <c r="CH8066"/>
      <c r="CI8066"/>
      <c r="CJ8066"/>
      <c r="CK8066"/>
      <c r="CL8066"/>
      <c r="CM8066"/>
      <c r="CN8066"/>
      <c r="CO8066"/>
      <c r="CP8066"/>
      <c r="CQ8066"/>
      <c r="CR8066"/>
      <c r="CS8066"/>
      <c r="CT8066"/>
      <c r="CU8066"/>
      <c r="CV8066"/>
    </row>
    <row r="8067" spans="10:100" x14ac:dyDescent="0.25">
      <c r="J8067"/>
      <c r="K8067"/>
      <c r="L8067"/>
      <c r="M8067"/>
      <c r="N8067"/>
      <c r="O8067"/>
      <c r="P8067"/>
      <c r="Q8067"/>
      <c r="R8067"/>
      <c r="S8067"/>
      <c r="T8067"/>
      <c r="U8067"/>
      <c r="V8067"/>
      <c r="W8067"/>
      <c r="X8067"/>
      <c r="Y8067"/>
      <c r="Z8067"/>
      <c r="AA8067"/>
      <c r="AB8067"/>
      <c r="AC8067"/>
      <c r="AD8067"/>
      <c r="AE8067"/>
      <c r="AF8067"/>
      <c r="AG8067"/>
      <c r="AH8067"/>
      <c r="AI8067"/>
      <c r="AJ8067"/>
      <c r="AK8067"/>
      <c r="AL8067"/>
      <c r="AM8067"/>
      <c r="AN8067"/>
      <c r="AO8067"/>
      <c r="AP8067"/>
      <c r="AQ8067"/>
      <c r="AR8067"/>
      <c r="AS8067"/>
      <c r="AT8067"/>
      <c r="AU8067"/>
      <c r="AV8067"/>
      <c r="AW8067"/>
      <c r="AX8067"/>
      <c r="AY8067"/>
      <c r="AZ8067"/>
      <c r="BA8067"/>
      <c r="BB8067"/>
      <c r="BC8067"/>
      <c r="BD8067"/>
      <c r="BE8067"/>
      <c r="BF8067"/>
      <c r="BG8067"/>
      <c r="BH8067"/>
      <c r="BI8067"/>
      <c r="BJ8067"/>
      <c r="BK8067"/>
      <c r="BL8067"/>
      <c r="BM8067"/>
      <c r="BN8067"/>
      <c r="BO8067"/>
      <c r="BP8067"/>
      <c r="BQ8067"/>
      <c r="BR8067"/>
      <c r="BS8067"/>
      <c r="BT8067"/>
      <c r="BU8067"/>
      <c r="BV8067"/>
      <c r="BW8067"/>
      <c r="BX8067"/>
      <c r="BY8067"/>
      <c r="BZ8067"/>
      <c r="CA8067"/>
      <c r="CB8067"/>
      <c r="CC8067"/>
      <c r="CD8067"/>
      <c r="CE8067"/>
      <c r="CF8067"/>
      <c r="CG8067"/>
      <c r="CH8067"/>
      <c r="CI8067"/>
      <c r="CJ8067"/>
      <c r="CK8067"/>
      <c r="CL8067"/>
      <c r="CM8067"/>
      <c r="CN8067"/>
      <c r="CO8067"/>
      <c r="CP8067"/>
      <c r="CQ8067"/>
      <c r="CR8067"/>
      <c r="CS8067"/>
      <c r="CT8067"/>
      <c r="CU8067"/>
      <c r="CV8067"/>
    </row>
    <row r="8068" spans="10:100" x14ac:dyDescent="0.25">
      <c r="J8068"/>
      <c r="K8068"/>
      <c r="L8068"/>
      <c r="M8068"/>
      <c r="N8068"/>
      <c r="O8068"/>
      <c r="P8068"/>
      <c r="Q8068"/>
      <c r="R8068"/>
      <c r="S8068"/>
      <c r="T8068"/>
      <c r="U8068"/>
      <c r="V8068"/>
      <c r="W8068"/>
      <c r="X8068"/>
      <c r="Y8068"/>
      <c r="Z8068"/>
      <c r="AA8068"/>
      <c r="AB8068"/>
      <c r="AC8068"/>
      <c r="AD8068"/>
      <c r="AE8068"/>
      <c r="AF8068"/>
      <c r="AG8068"/>
      <c r="AH8068"/>
      <c r="AI8068"/>
      <c r="AJ8068"/>
      <c r="AK8068"/>
      <c r="AL8068"/>
      <c r="AM8068"/>
      <c r="AN8068"/>
      <c r="AO8068"/>
      <c r="AP8068"/>
      <c r="AQ8068"/>
      <c r="AR8068"/>
      <c r="AS8068"/>
      <c r="AT8068"/>
      <c r="AU8068"/>
      <c r="AV8068"/>
      <c r="AW8068"/>
      <c r="AX8068"/>
      <c r="AY8068"/>
      <c r="AZ8068"/>
      <c r="BA8068"/>
      <c r="BB8068"/>
      <c r="BC8068"/>
      <c r="BD8068"/>
      <c r="BE8068"/>
      <c r="BF8068"/>
      <c r="BG8068"/>
      <c r="BH8068"/>
      <c r="BI8068"/>
      <c r="BJ8068"/>
      <c r="BK8068"/>
      <c r="BL8068"/>
      <c r="BM8068"/>
      <c r="BN8068"/>
      <c r="BO8068"/>
      <c r="BP8068"/>
      <c r="BQ8068"/>
      <c r="BR8068"/>
      <c r="BS8068"/>
      <c r="BT8068"/>
      <c r="BU8068"/>
      <c r="BV8068"/>
      <c r="BW8068"/>
      <c r="BX8068"/>
      <c r="BY8068"/>
      <c r="BZ8068"/>
      <c r="CA8068"/>
      <c r="CB8068"/>
      <c r="CC8068"/>
      <c r="CD8068"/>
      <c r="CE8068"/>
      <c r="CF8068"/>
      <c r="CG8068"/>
      <c r="CH8068"/>
      <c r="CI8068"/>
      <c r="CJ8068"/>
      <c r="CK8068"/>
      <c r="CL8068"/>
      <c r="CM8068"/>
      <c r="CN8068"/>
      <c r="CO8068"/>
      <c r="CP8068"/>
      <c r="CQ8068"/>
      <c r="CR8068"/>
      <c r="CS8068"/>
      <c r="CT8068"/>
      <c r="CU8068"/>
      <c r="CV8068"/>
    </row>
    <row r="8069" spans="10:100" x14ac:dyDescent="0.25">
      <c r="J8069"/>
      <c r="K8069"/>
      <c r="L8069"/>
      <c r="M8069"/>
      <c r="N8069"/>
      <c r="O8069"/>
      <c r="P8069"/>
      <c r="Q8069"/>
      <c r="R8069"/>
      <c r="S8069"/>
      <c r="T8069"/>
      <c r="U8069"/>
      <c r="V8069"/>
      <c r="W8069"/>
      <c r="X8069"/>
      <c r="Y8069"/>
      <c r="Z8069"/>
      <c r="AA8069"/>
      <c r="AB8069"/>
      <c r="AC8069"/>
      <c r="AD8069"/>
      <c r="AE8069"/>
      <c r="AF8069"/>
      <c r="AG8069"/>
      <c r="AH8069"/>
      <c r="AI8069"/>
      <c r="AJ8069"/>
      <c r="AK8069"/>
      <c r="AL8069"/>
      <c r="AM8069"/>
      <c r="AN8069"/>
      <c r="AO8069"/>
      <c r="AP8069"/>
      <c r="AQ8069"/>
      <c r="AR8069"/>
      <c r="AS8069"/>
      <c r="AT8069"/>
      <c r="AU8069"/>
      <c r="AV8069"/>
      <c r="AW8069"/>
      <c r="AX8069"/>
      <c r="AY8069"/>
      <c r="AZ8069"/>
      <c r="BA8069"/>
      <c r="BB8069"/>
      <c r="BC8069"/>
      <c r="BD8069"/>
      <c r="BE8069"/>
      <c r="BF8069"/>
      <c r="BG8069"/>
      <c r="BH8069"/>
      <c r="BI8069"/>
      <c r="BJ8069"/>
      <c r="BK8069"/>
      <c r="BL8069"/>
      <c r="BM8069"/>
      <c r="BN8069"/>
      <c r="BO8069"/>
      <c r="BP8069"/>
      <c r="BQ8069"/>
      <c r="BR8069"/>
      <c r="BS8069"/>
      <c r="BT8069"/>
      <c r="BU8069"/>
      <c r="BV8069"/>
      <c r="BW8069"/>
      <c r="BX8069"/>
      <c r="BY8069"/>
      <c r="BZ8069"/>
      <c r="CA8069"/>
      <c r="CB8069"/>
      <c r="CC8069"/>
      <c r="CD8069"/>
      <c r="CE8069"/>
      <c r="CF8069"/>
      <c r="CG8069"/>
      <c r="CH8069"/>
      <c r="CI8069"/>
      <c r="CJ8069"/>
      <c r="CK8069"/>
      <c r="CL8069"/>
      <c r="CM8069"/>
      <c r="CN8069"/>
      <c r="CO8069"/>
      <c r="CP8069"/>
      <c r="CQ8069"/>
      <c r="CR8069"/>
      <c r="CS8069"/>
      <c r="CT8069"/>
      <c r="CU8069"/>
      <c r="CV8069"/>
    </row>
    <row r="8070" spans="10:100" x14ac:dyDescent="0.25">
      <c r="J8070"/>
      <c r="K8070"/>
      <c r="L8070"/>
      <c r="M8070"/>
      <c r="N8070"/>
      <c r="O8070"/>
      <c r="P8070"/>
      <c r="Q8070"/>
      <c r="R8070"/>
      <c r="S8070"/>
      <c r="T8070"/>
      <c r="U8070"/>
      <c r="V8070"/>
      <c r="W8070"/>
      <c r="X8070"/>
      <c r="Y8070"/>
      <c r="Z8070"/>
      <c r="AA8070"/>
      <c r="AB8070"/>
      <c r="AC8070"/>
      <c r="AD8070"/>
      <c r="AE8070"/>
      <c r="AF8070"/>
      <c r="AG8070"/>
      <c r="AH8070"/>
      <c r="AI8070"/>
      <c r="AJ8070"/>
      <c r="AK8070"/>
      <c r="AL8070"/>
      <c r="AM8070"/>
      <c r="AN8070"/>
      <c r="AO8070"/>
      <c r="AP8070"/>
      <c r="AQ8070"/>
      <c r="AR8070"/>
      <c r="AS8070"/>
      <c r="AT8070"/>
      <c r="AU8070"/>
      <c r="AV8070"/>
      <c r="AW8070"/>
      <c r="AX8070"/>
      <c r="AY8070"/>
      <c r="AZ8070"/>
      <c r="BA8070"/>
      <c r="BB8070"/>
      <c r="BC8070"/>
      <c r="BD8070"/>
      <c r="BE8070"/>
      <c r="BF8070"/>
      <c r="BG8070"/>
      <c r="BH8070"/>
      <c r="BI8070"/>
      <c r="BJ8070"/>
      <c r="BK8070"/>
      <c r="BL8070"/>
      <c r="BM8070"/>
      <c r="BN8070"/>
      <c r="BO8070"/>
      <c r="BP8070"/>
      <c r="BQ8070"/>
      <c r="BR8070"/>
      <c r="BS8070"/>
      <c r="BT8070"/>
      <c r="BU8070"/>
      <c r="BV8070"/>
      <c r="BW8070"/>
      <c r="BX8070"/>
      <c r="BY8070"/>
      <c r="BZ8070"/>
      <c r="CA8070"/>
      <c r="CB8070"/>
      <c r="CC8070"/>
      <c r="CD8070"/>
      <c r="CE8070"/>
      <c r="CF8070"/>
      <c r="CG8070"/>
      <c r="CH8070"/>
      <c r="CI8070"/>
      <c r="CJ8070"/>
      <c r="CK8070"/>
      <c r="CL8070"/>
      <c r="CM8070"/>
      <c r="CN8070"/>
      <c r="CO8070"/>
      <c r="CP8070"/>
      <c r="CQ8070"/>
      <c r="CR8070"/>
      <c r="CS8070"/>
      <c r="CT8070"/>
      <c r="CU8070"/>
      <c r="CV8070"/>
    </row>
    <row r="8071" spans="10:100" x14ac:dyDescent="0.25">
      <c r="J8071"/>
      <c r="K8071"/>
      <c r="L8071"/>
      <c r="M8071"/>
      <c r="N8071"/>
      <c r="O8071"/>
      <c r="P8071"/>
      <c r="Q8071"/>
      <c r="R8071"/>
      <c r="S8071"/>
      <c r="T8071"/>
      <c r="U8071"/>
      <c r="V8071"/>
      <c r="W8071"/>
      <c r="X8071"/>
      <c r="Y8071"/>
      <c r="Z8071"/>
      <c r="AA8071"/>
      <c r="AB8071"/>
      <c r="AC8071"/>
      <c r="AD8071"/>
      <c r="AE8071"/>
      <c r="AF8071"/>
      <c r="AG8071"/>
      <c r="AH8071"/>
      <c r="AI8071"/>
      <c r="AJ8071"/>
      <c r="AK8071"/>
      <c r="AL8071"/>
      <c r="AM8071"/>
      <c r="AN8071"/>
      <c r="AO8071"/>
      <c r="AP8071"/>
      <c r="AQ8071"/>
      <c r="AR8071"/>
      <c r="AS8071"/>
      <c r="AT8071"/>
      <c r="AU8071"/>
      <c r="AV8071"/>
      <c r="AW8071"/>
      <c r="AX8071"/>
      <c r="AY8071"/>
      <c r="AZ8071"/>
      <c r="BA8071"/>
      <c r="BB8071"/>
      <c r="BC8071"/>
      <c r="BD8071"/>
      <c r="BE8071"/>
      <c r="BF8071"/>
      <c r="BG8071"/>
      <c r="BH8071"/>
      <c r="BI8071"/>
      <c r="BJ8071"/>
      <c r="BK8071"/>
      <c r="BL8071"/>
      <c r="BM8071"/>
      <c r="BN8071"/>
      <c r="BO8071"/>
      <c r="BP8071"/>
      <c r="BQ8071"/>
      <c r="BR8071"/>
      <c r="BS8071"/>
      <c r="BT8071"/>
      <c r="BU8071"/>
      <c r="BV8071"/>
      <c r="BW8071"/>
      <c r="BX8071"/>
      <c r="BY8071"/>
      <c r="BZ8071"/>
      <c r="CA8071"/>
      <c r="CB8071"/>
      <c r="CC8071"/>
      <c r="CD8071"/>
      <c r="CE8071"/>
      <c r="CF8071"/>
      <c r="CG8071"/>
      <c r="CH8071"/>
      <c r="CI8071"/>
      <c r="CJ8071"/>
      <c r="CK8071"/>
      <c r="CL8071"/>
      <c r="CM8071"/>
      <c r="CN8071"/>
      <c r="CO8071"/>
      <c r="CP8071"/>
      <c r="CQ8071"/>
      <c r="CR8071"/>
      <c r="CS8071"/>
      <c r="CT8071"/>
      <c r="CU8071"/>
      <c r="CV8071"/>
    </row>
    <row r="8072" spans="10:100" x14ac:dyDescent="0.25">
      <c r="J8072"/>
      <c r="K8072"/>
      <c r="L8072"/>
      <c r="M8072"/>
      <c r="N8072"/>
      <c r="O8072"/>
      <c r="P8072"/>
      <c r="Q8072"/>
      <c r="R8072"/>
      <c r="S8072"/>
      <c r="T8072"/>
      <c r="U8072"/>
      <c r="V8072"/>
      <c r="W8072"/>
      <c r="X8072"/>
      <c r="Y8072"/>
      <c r="Z8072"/>
      <c r="AA8072"/>
      <c r="AB8072"/>
      <c r="AC8072"/>
      <c r="AD8072"/>
      <c r="AE8072"/>
      <c r="AF8072"/>
      <c r="AG8072"/>
      <c r="AH8072"/>
      <c r="AI8072"/>
      <c r="AJ8072"/>
      <c r="AK8072"/>
      <c r="AL8072"/>
      <c r="AM8072"/>
      <c r="AN8072"/>
      <c r="AO8072"/>
      <c r="AP8072"/>
      <c r="AQ8072"/>
      <c r="AR8072"/>
      <c r="AS8072"/>
      <c r="AT8072"/>
      <c r="AU8072"/>
      <c r="AV8072"/>
      <c r="AW8072"/>
      <c r="AX8072"/>
      <c r="AY8072"/>
      <c r="AZ8072"/>
      <c r="BA8072"/>
      <c r="BB8072"/>
      <c r="BC8072"/>
      <c r="BD8072"/>
      <c r="BE8072"/>
      <c r="BF8072"/>
      <c r="BG8072"/>
      <c r="BH8072"/>
      <c r="BI8072"/>
      <c r="BJ8072"/>
      <c r="BK8072"/>
      <c r="BL8072"/>
      <c r="BM8072"/>
      <c r="BN8072"/>
      <c r="BO8072"/>
      <c r="BP8072"/>
      <c r="BQ8072"/>
      <c r="BR8072"/>
      <c r="BS8072"/>
      <c r="BT8072"/>
      <c r="BU8072"/>
      <c r="BV8072"/>
      <c r="BW8072"/>
      <c r="BX8072"/>
      <c r="BY8072"/>
      <c r="BZ8072"/>
      <c r="CA8072"/>
      <c r="CB8072"/>
      <c r="CC8072"/>
      <c r="CD8072"/>
      <c r="CE8072"/>
      <c r="CF8072"/>
      <c r="CG8072"/>
      <c r="CH8072"/>
      <c r="CI8072"/>
      <c r="CJ8072"/>
      <c r="CK8072"/>
      <c r="CL8072"/>
      <c r="CM8072"/>
      <c r="CN8072"/>
      <c r="CO8072"/>
      <c r="CP8072"/>
      <c r="CQ8072"/>
      <c r="CR8072"/>
      <c r="CS8072"/>
      <c r="CT8072"/>
      <c r="CU8072"/>
      <c r="CV8072"/>
    </row>
    <row r="8073" spans="10:100" x14ac:dyDescent="0.25">
      <c r="J8073"/>
      <c r="K8073"/>
      <c r="L8073"/>
      <c r="M8073"/>
      <c r="N8073"/>
      <c r="O8073"/>
      <c r="P8073"/>
      <c r="Q8073"/>
      <c r="R8073"/>
      <c r="S8073"/>
      <c r="T8073"/>
      <c r="U8073"/>
      <c r="V8073"/>
      <c r="W8073"/>
      <c r="X8073"/>
      <c r="Y8073"/>
      <c r="Z8073"/>
      <c r="AA8073"/>
      <c r="AB8073"/>
      <c r="AC8073"/>
      <c r="AD8073"/>
      <c r="AE8073"/>
      <c r="AF8073"/>
      <c r="AG8073"/>
      <c r="AH8073"/>
      <c r="AI8073"/>
      <c r="AJ8073"/>
      <c r="AK8073"/>
      <c r="AL8073"/>
      <c r="AM8073"/>
      <c r="AN8073"/>
      <c r="AO8073"/>
      <c r="AP8073"/>
      <c r="AQ8073"/>
      <c r="AR8073"/>
      <c r="AS8073"/>
      <c r="AT8073"/>
      <c r="AU8073"/>
      <c r="AV8073"/>
      <c r="AW8073"/>
      <c r="AX8073"/>
      <c r="AY8073"/>
      <c r="AZ8073"/>
      <c r="BA8073"/>
      <c r="BB8073"/>
      <c r="BC8073"/>
      <c r="BD8073"/>
      <c r="BE8073"/>
      <c r="BF8073"/>
      <c r="BG8073"/>
      <c r="BH8073"/>
      <c r="BI8073"/>
      <c r="BJ8073"/>
      <c r="BK8073"/>
      <c r="BL8073"/>
      <c r="BM8073"/>
      <c r="BN8073"/>
      <c r="BO8073"/>
      <c r="BP8073"/>
      <c r="BQ8073"/>
      <c r="BR8073"/>
      <c r="BS8073"/>
      <c r="BT8073"/>
      <c r="BU8073"/>
      <c r="BV8073"/>
      <c r="BW8073"/>
      <c r="BX8073"/>
      <c r="BY8073"/>
      <c r="BZ8073"/>
      <c r="CA8073"/>
      <c r="CB8073"/>
      <c r="CC8073"/>
      <c r="CD8073"/>
      <c r="CE8073"/>
      <c r="CF8073"/>
      <c r="CG8073"/>
      <c r="CH8073"/>
      <c r="CI8073"/>
      <c r="CJ8073"/>
      <c r="CK8073"/>
      <c r="CL8073"/>
      <c r="CM8073"/>
      <c r="CN8073"/>
      <c r="CO8073"/>
      <c r="CP8073"/>
      <c r="CQ8073"/>
      <c r="CR8073"/>
      <c r="CS8073"/>
      <c r="CT8073"/>
      <c r="CU8073"/>
      <c r="CV8073"/>
    </row>
    <row r="8074" spans="10:100" x14ac:dyDescent="0.25">
      <c r="J8074"/>
      <c r="K8074"/>
      <c r="L8074"/>
      <c r="M8074"/>
      <c r="N8074"/>
      <c r="O8074"/>
      <c r="P8074"/>
      <c r="Q8074"/>
      <c r="R8074"/>
      <c r="S8074"/>
      <c r="T8074"/>
      <c r="U8074"/>
      <c r="V8074"/>
      <c r="W8074"/>
      <c r="X8074"/>
      <c r="Y8074"/>
      <c r="Z8074"/>
      <c r="AA8074"/>
      <c r="AB8074"/>
      <c r="AC8074"/>
      <c r="AD8074"/>
      <c r="AE8074"/>
      <c r="AF8074"/>
      <c r="AG8074"/>
      <c r="AH8074"/>
      <c r="AI8074"/>
      <c r="AJ8074"/>
      <c r="AK8074"/>
      <c r="AL8074"/>
      <c r="AM8074"/>
      <c r="AN8074"/>
      <c r="AO8074"/>
      <c r="AP8074"/>
      <c r="AQ8074"/>
      <c r="AR8074"/>
      <c r="AS8074"/>
      <c r="AT8074"/>
      <c r="AU8074"/>
      <c r="AV8074"/>
      <c r="AW8074"/>
      <c r="AX8074"/>
      <c r="AY8074"/>
      <c r="AZ8074"/>
      <c r="BA8074"/>
      <c r="BB8074"/>
      <c r="BC8074"/>
      <c r="BD8074"/>
      <c r="BE8074"/>
      <c r="BF8074"/>
      <c r="BG8074"/>
      <c r="BH8074"/>
      <c r="BI8074"/>
      <c r="BJ8074"/>
      <c r="BK8074"/>
      <c r="BL8074"/>
      <c r="BM8074"/>
      <c r="BN8074"/>
      <c r="BO8074"/>
      <c r="BP8074"/>
      <c r="BQ8074"/>
      <c r="BR8074"/>
      <c r="BS8074"/>
      <c r="BT8074"/>
      <c r="BU8074"/>
      <c r="BV8074"/>
      <c r="BW8074"/>
      <c r="BX8074"/>
      <c r="BY8074"/>
      <c r="BZ8074"/>
      <c r="CA8074"/>
      <c r="CB8074"/>
      <c r="CC8074"/>
      <c r="CD8074"/>
      <c r="CE8074"/>
      <c r="CF8074"/>
      <c r="CG8074"/>
      <c r="CH8074"/>
      <c r="CI8074"/>
      <c r="CJ8074"/>
      <c r="CK8074"/>
      <c r="CL8074"/>
      <c r="CM8074"/>
      <c r="CN8074"/>
      <c r="CO8074"/>
      <c r="CP8074"/>
      <c r="CQ8074"/>
      <c r="CR8074"/>
      <c r="CS8074"/>
      <c r="CT8074"/>
      <c r="CU8074"/>
      <c r="CV8074"/>
    </row>
    <row r="8075" spans="10:100" x14ac:dyDescent="0.25">
      <c r="J8075"/>
      <c r="K8075"/>
      <c r="L8075"/>
      <c r="M8075"/>
      <c r="N8075"/>
      <c r="O8075"/>
      <c r="P8075"/>
      <c r="Q8075"/>
      <c r="R8075"/>
      <c r="S8075"/>
      <c r="T8075"/>
      <c r="U8075"/>
      <c r="V8075"/>
      <c r="W8075"/>
      <c r="X8075"/>
      <c r="Y8075"/>
      <c r="Z8075"/>
      <c r="AA8075"/>
      <c r="AB8075"/>
      <c r="AC8075"/>
      <c r="AD8075"/>
      <c r="AE8075"/>
      <c r="AF8075"/>
      <c r="AG8075"/>
      <c r="AH8075"/>
      <c r="AI8075"/>
      <c r="AJ8075"/>
      <c r="AK8075"/>
      <c r="AL8075"/>
      <c r="AM8075"/>
      <c r="AN8075"/>
      <c r="AO8075"/>
      <c r="AP8075"/>
      <c r="AQ8075"/>
      <c r="AR8075"/>
      <c r="AS8075"/>
      <c r="AT8075"/>
      <c r="AU8075"/>
      <c r="AV8075"/>
      <c r="AW8075"/>
      <c r="AX8075"/>
      <c r="AY8075"/>
      <c r="AZ8075"/>
      <c r="BA8075"/>
      <c r="BB8075"/>
      <c r="BC8075"/>
      <c r="BD8075"/>
      <c r="BE8075"/>
      <c r="BF8075"/>
      <c r="BG8075"/>
      <c r="BH8075"/>
      <c r="BI8075"/>
      <c r="BJ8075"/>
      <c r="BK8075"/>
      <c r="BL8075"/>
      <c r="BM8075"/>
      <c r="BN8075"/>
      <c r="BO8075"/>
      <c r="BP8075"/>
      <c r="BQ8075"/>
      <c r="BR8075"/>
      <c r="BS8075"/>
      <c r="BT8075"/>
      <c r="BU8075"/>
      <c r="BV8075"/>
      <c r="BW8075"/>
      <c r="BX8075"/>
      <c r="BY8075"/>
      <c r="BZ8075"/>
      <c r="CA8075"/>
      <c r="CB8075"/>
      <c r="CC8075"/>
      <c r="CD8075"/>
      <c r="CE8075"/>
      <c r="CF8075"/>
      <c r="CG8075"/>
      <c r="CH8075"/>
      <c r="CI8075"/>
      <c r="CJ8075"/>
      <c r="CK8075"/>
      <c r="CL8075"/>
      <c r="CM8075"/>
      <c r="CN8075"/>
      <c r="CO8075"/>
      <c r="CP8075"/>
      <c r="CQ8075"/>
      <c r="CR8075"/>
      <c r="CS8075"/>
      <c r="CT8075"/>
      <c r="CU8075"/>
      <c r="CV8075"/>
    </row>
    <row r="8076" spans="10:100" x14ac:dyDescent="0.25">
      <c r="J8076"/>
      <c r="K8076"/>
      <c r="L8076"/>
      <c r="M8076"/>
      <c r="N8076"/>
      <c r="O8076"/>
      <c r="P8076"/>
      <c r="Q8076"/>
      <c r="R8076"/>
      <c r="S8076"/>
      <c r="T8076"/>
      <c r="U8076"/>
      <c r="V8076"/>
      <c r="W8076"/>
      <c r="X8076"/>
      <c r="Y8076"/>
      <c r="Z8076"/>
      <c r="AA8076"/>
      <c r="AB8076"/>
      <c r="AC8076"/>
      <c r="AD8076"/>
      <c r="AE8076"/>
      <c r="AF8076"/>
      <c r="AG8076"/>
      <c r="AH8076"/>
      <c r="AI8076"/>
      <c r="AJ8076"/>
      <c r="AK8076"/>
      <c r="AL8076"/>
      <c r="AM8076"/>
      <c r="AN8076"/>
      <c r="AO8076"/>
      <c r="AP8076"/>
      <c r="AQ8076"/>
      <c r="AR8076"/>
      <c r="AS8076"/>
      <c r="AT8076"/>
      <c r="AU8076"/>
      <c r="AV8076"/>
      <c r="AW8076"/>
      <c r="AX8076"/>
      <c r="AY8076"/>
      <c r="AZ8076"/>
      <c r="BA8076"/>
      <c r="BB8076"/>
      <c r="BC8076"/>
      <c r="BD8076"/>
      <c r="BE8076"/>
      <c r="BF8076"/>
      <c r="BG8076"/>
      <c r="BH8076"/>
      <c r="BI8076"/>
      <c r="BJ8076"/>
      <c r="BK8076"/>
      <c r="BL8076"/>
      <c r="BM8076"/>
      <c r="BN8076"/>
      <c r="BO8076"/>
      <c r="BP8076"/>
      <c r="BQ8076"/>
      <c r="BR8076"/>
      <c r="BS8076"/>
      <c r="BT8076"/>
      <c r="BU8076"/>
      <c r="BV8076"/>
      <c r="BW8076"/>
      <c r="BX8076"/>
      <c r="BY8076"/>
      <c r="BZ8076"/>
      <c r="CA8076"/>
      <c r="CB8076"/>
      <c r="CC8076"/>
      <c r="CD8076"/>
      <c r="CE8076"/>
      <c r="CF8076"/>
      <c r="CG8076"/>
      <c r="CH8076"/>
      <c r="CI8076"/>
      <c r="CJ8076"/>
      <c r="CK8076"/>
      <c r="CL8076"/>
      <c r="CM8076"/>
      <c r="CN8076"/>
      <c r="CO8076"/>
      <c r="CP8076"/>
      <c r="CQ8076"/>
      <c r="CR8076"/>
      <c r="CS8076"/>
      <c r="CT8076"/>
      <c r="CU8076"/>
      <c r="CV8076"/>
    </row>
    <row r="8077" spans="10:100" x14ac:dyDescent="0.25">
      <c r="J8077"/>
      <c r="K8077"/>
      <c r="L8077"/>
      <c r="M8077"/>
      <c r="N8077"/>
      <c r="O8077"/>
      <c r="P8077"/>
      <c r="Q8077"/>
      <c r="R8077"/>
      <c r="S8077"/>
      <c r="T8077"/>
      <c r="U8077"/>
      <c r="V8077"/>
      <c r="W8077"/>
      <c r="X8077"/>
      <c r="Y8077"/>
      <c r="Z8077"/>
      <c r="AA8077"/>
      <c r="AB8077"/>
      <c r="AC8077"/>
      <c r="AD8077"/>
      <c r="AE8077"/>
      <c r="AF8077"/>
      <c r="AG8077"/>
      <c r="AH8077"/>
      <c r="AI8077"/>
      <c r="AJ8077"/>
      <c r="AK8077"/>
      <c r="AL8077"/>
      <c r="AM8077"/>
      <c r="AN8077"/>
      <c r="AO8077"/>
      <c r="AP8077"/>
      <c r="AQ8077"/>
      <c r="AR8077"/>
      <c r="AS8077"/>
      <c r="AT8077"/>
      <c r="AU8077"/>
      <c r="AV8077"/>
      <c r="AW8077"/>
      <c r="AX8077"/>
      <c r="AY8077"/>
      <c r="AZ8077"/>
      <c r="BA8077"/>
      <c r="BB8077"/>
      <c r="BC8077"/>
      <c r="BD8077"/>
      <c r="BE8077"/>
      <c r="BF8077"/>
      <c r="BG8077"/>
      <c r="BH8077"/>
      <c r="BI8077"/>
      <c r="BJ8077"/>
      <c r="BK8077"/>
      <c r="BL8077"/>
      <c r="BM8077"/>
      <c r="BN8077"/>
      <c r="BO8077"/>
      <c r="BP8077"/>
      <c r="BQ8077"/>
      <c r="BR8077"/>
      <c r="BS8077"/>
      <c r="BT8077"/>
      <c r="BU8077"/>
      <c r="BV8077"/>
      <c r="BW8077"/>
      <c r="BX8077"/>
      <c r="BY8077"/>
      <c r="BZ8077"/>
      <c r="CA8077"/>
      <c r="CB8077"/>
      <c r="CC8077"/>
      <c r="CD8077"/>
      <c r="CE8077"/>
      <c r="CF8077"/>
      <c r="CG8077"/>
      <c r="CH8077"/>
      <c r="CI8077"/>
      <c r="CJ8077"/>
      <c r="CK8077"/>
      <c r="CL8077"/>
      <c r="CM8077"/>
      <c r="CN8077"/>
      <c r="CO8077"/>
      <c r="CP8077"/>
      <c r="CQ8077"/>
      <c r="CR8077"/>
      <c r="CS8077"/>
      <c r="CT8077"/>
      <c r="CU8077"/>
      <c r="CV8077"/>
    </row>
    <row r="8078" spans="10:100" x14ac:dyDescent="0.25">
      <c r="J8078"/>
      <c r="K8078"/>
      <c r="L8078"/>
      <c r="M8078"/>
      <c r="N8078"/>
      <c r="O8078"/>
      <c r="P8078"/>
      <c r="Q8078"/>
      <c r="R8078"/>
      <c r="S8078"/>
      <c r="T8078"/>
      <c r="U8078"/>
      <c r="V8078"/>
      <c r="W8078"/>
      <c r="X8078"/>
      <c r="Y8078"/>
      <c r="Z8078"/>
      <c r="AA8078"/>
      <c r="AB8078"/>
      <c r="AC8078"/>
      <c r="AD8078"/>
      <c r="AE8078"/>
      <c r="AF8078"/>
      <c r="AG8078"/>
      <c r="AH8078"/>
      <c r="AI8078"/>
      <c r="AJ8078"/>
      <c r="AK8078"/>
      <c r="AL8078"/>
      <c r="AM8078"/>
      <c r="AN8078"/>
      <c r="AO8078"/>
      <c r="AP8078"/>
      <c r="AQ8078"/>
      <c r="AR8078"/>
      <c r="AS8078"/>
      <c r="AT8078"/>
      <c r="AU8078"/>
      <c r="AV8078"/>
      <c r="AW8078"/>
      <c r="AX8078"/>
      <c r="AY8078"/>
      <c r="AZ8078"/>
      <c r="BA8078"/>
      <c r="BB8078"/>
      <c r="BC8078"/>
      <c r="BD8078"/>
      <c r="BE8078"/>
      <c r="BF8078"/>
      <c r="BG8078"/>
      <c r="BH8078"/>
      <c r="BI8078"/>
      <c r="BJ8078"/>
      <c r="BK8078"/>
      <c r="BL8078"/>
      <c r="BM8078"/>
      <c r="BN8078"/>
      <c r="BO8078"/>
      <c r="BP8078"/>
      <c r="BQ8078"/>
      <c r="BR8078"/>
      <c r="BS8078"/>
      <c r="BT8078"/>
      <c r="BU8078"/>
      <c r="BV8078"/>
      <c r="BW8078"/>
      <c r="BX8078"/>
      <c r="BY8078"/>
      <c r="BZ8078"/>
      <c r="CA8078"/>
      <c r="CB8078"/>
      <c r="CC8078"/>
      <c r="CD8078"/>
      <c r="CE8078"/>
      <c r="CF8078"/>
      <c r="CG8078"/>
      <c r="CH8078"/>
      <c r="CI8078"/>
      <c r="CJ8078"/>
      <c r="CK8078"/>
      <c r="CL8078"/>
      <c r="CM8078"/>
      <c r="CN8078"/>
      <c r="CO8078"/>
      <c r="CP8078"/>
      <c r="CQ8078"/>
      <c r="CR8078"/>
      <c r="CS8078"/>
      <c r="CT8078"/>
      <c r="CU8078"/>
      <c r="CV8078"/>
    </row>
    <row r="8079" spans="10:100" x14ac:dyDescent="0.25">
      <c r="J8079"/>
      <c r="K8079"/>
      <c r="L8079"/>
      <c r="M8079"/>
      <c r="N8079"/>
      <c r="O8079"/>
      <c r="P8079"/>
      <c r="Q8079"/>
      <c r="R8079"/>
      <c r="S8079"/>
      <c r="T8079"/>
      <c r="U8079"/>
      <c r="V8079"/>
      <c r="W8079"/>
      <c r="X8079"/>
      <c r="Y8079"/>
      <c r="Z8079"/>
      <c r="AA8079"/>
      <c r="AB8079"/>
      <c r="AC8079"/>
      <c r="AD8079"/>
      <c r="AE8079"/>
      <c r="AF8079"/>
      <c r="AG8079"/>
      <c r="AH8079"/>
      <c r="AI8079"/>
      <c r="AJ8079"/>
      <c r="AK8079"/>
      <c r="AL8079"/>
      <c r="AM8079"/>
      <c r="AN8079"/>
      <c r="AO8079"/>
      <c r="AP8079"/>
      <c r="AQ8079"/>
      <c r="AR8079"/>
      <c r="AS8079"/>
      <c r="AT8079"/>
      <c r="AU8079"/>
      <c r="AV8079"/>
      <c r="AW8079"/>
      <c r="AX8079"/>
      <c r="AY8079"/>
      <c r="AZ8079"/>
      <c r="BA8079"/>
      <c r="BB8079"/>
      <c r="BC8079"/>
      <c r="BD8079"/>
      <c r="BE8079"/>
      <c r="BF8079"/>
      <c r="BG8079"/>
      <c r="BH8079"/>
      <c r="BI8079"/>
      <c r="BJ8079"/>
      <c r="BK8079"/>
      <c r="BL8079"/>
      <c r="BM8079"/>
      <c r="BN8079"/>
      <c r="BO8079"/>
      <c r="BP8079"/>
      <c r="BQ8079"/>
      <c r="BR8079"/>
      <c r="BS8079"/>
      <c r="BT8079"/>
      <c r="BU8079"/>
      <c r="BV8079"/>
      <c r="BW8079"/>
      <c r="BX8079"/>
      <c r="BY8079"/>
      <c r="BZ8079"/>
      <c r="CA8079"/>
      <c r="CB8079"/>
      <c r="CC8079"/>
      <c r="CD8079"/>
      <c r="CE8079"/>
      <c r="CF8079"/>
      <c r="CG8079"/>
      <c r="CH8079"/>
      <c r="CI8079"/>
      <c r="CJ8079"/>
      <c r="CK8079"/>
      <c r="CL8079"/>
      <c r="CM8079"/>
      <c r="CN8079"/>
      <c r="CO8079"/>
      <c r="CP8079"/>
      <c r="CQ8079"/>
      <c r="CR8079"/>
      <c r="CS8079"/>
      <c r="CT8079"/>
      <c r="CU8079"/>
      <c r="CV8079"/>
    </row>
    <row r="8080" spans="10:100" x14ac:dyDescent="0.25">
      <c r="J8080"/>
      <c r="K8080"/>
      <c r="L8080"/>
      <c r="M8080"/>
      <c r="N8080"/>
      <c r="O8080"/>
      <c r="P8080"/>
      <c r="Q8080"/>
      <c r="R8080"/>
      <c r="S8080"/>
      <c r="T8080"/>
      <c r="U8080"/>
      <c r="V8080"/>
      <c r="W8080"/>
      <c r="X8080"/>
      <c r="Y8080"/>
      <c r="Z8080"/>
      <c r="AA8080"/>
      <c r="AB8080"/>
      <c r="AC8080"/>
      <c r="AD8080"/>
      <c r="AE8080"/>
      <c r="AF8080"/>
      <c r="AG8080"/>
      <c r="AH8080"/>
      <c r="AI8080"/>
      <c r="AJ8080"/>
      <c r="AK8080"/>
      <c r="AL8080"/>
      <c r="AM8080"/>
      <c r="AN8080"/>
      <c r="AO8080"/>
      <c r="AP8080"/>
      <c r="AQ8080"/>
      <c r="AR8080"/>
      <c r="AS8080"/>
      <c r="AT8080"/>
      <c r="AU8080"/>
      <c r="AV8080"/>
      <c r="AW8080"/>
      <c r="AX8080"/>
      <c r="AY8080"/>
      <c r="AZ8080"/>
      <c r="BA8080"/>
      <c r="BB8080"/>
      <c r="BC8080"/>
      <c r="BD8080"/>
      <c r="BE8080"/>
      <c r="BF8080"/>
      <c r="BG8080"/>
      <c r="BH8080"/>
      <c r="BI8080"/>
      <c r="BJ8080"/>
      <c r="BK8080"/>
      <c r="BL8080"/>
      <c r="BM8080"/>
      <c r="BN8080"/>
      <c r="BO8080"/>
      <c r="BP8080"/>
      <c r="BQ8080"/>
      <c r="BR8080"/>
      <c r="BS8080"/>
      <c r="BT8080"/>
      <c r="BU8080"/>
      <c r="BV8080"/>
      <c r="BW8080"/>
      <c r="BX8080"/>
      <c r="BY8080"/>
      <c r="BZ8080"/>
      <c r="CA8080"/>
      <c r="CB8080"/>
      <c r="CC8080"/>
      <c r="CD8080"/>
      <c r="CE8080"/>
      <c r="CF8080"/>
      <c r="CG8080"/>
      <c r="CH8080"/>
      <c r="CI8080"/>
      <c r="CJ8080"/>
      <c r="CK8080"/>
      <c r="CL8080"/>
      <c r="CM8080"/>
      <c r="CN8080"/>
      <c r="CO8080"/>
      <c r="CP8080"/>
      <c r="CQ8080"/>
      <c r="CR8080"/>
      <c r="CS8080"/>
      <c r="CT8080"/>
      <c r="CU8080"/>
      <c r="CV8080"/>
    </row>
    <row r="8081" spans="10:100" x14ac:dyDescent="0.25">
      <c r="J8081"/>
      <c r="K8081"/>
      <c r="L8081"/>
      <c r="M8081"/>
      <c r="N8081"/>
      <c r="O8081"/>
      <c r="P8081"/>
      <c r="Q8081"/>
      <c r="R8081"/>
      <c r="S8081"/>
      <c r="T8081"/>
      <c r="U8081"/>
      <c r="V8081"/>
      <c r="W8081"/>
      <c r="X8081"/>
      <c r="Y8081"/>
      <c r="Z8081"/>
      <c r="AA8081"/>
      <c r="AB8081"/>
      <c r="AC8081"/>
      <c r="AD8081"/>
      <c r="AE8081"/>
      <c r="AF8081"/>
      <c r="AG8081"/>
      <c r="AH8081"/>
      <c r="AI8081"/>
      <c r="AJ8081"/>
      <c r="AK8081"/>
      <c r="AL8081"/>
      <c r="AM8081"/>
      <c r="AN8081"/>
      <c r="AO8081"/>
      <c r="AP8081"/>
      <c r="AQ8081"/>
      <c r="AR8081"/>
      <c r="AS8081"/>
      <c r="AT8081"/>
      <c r="AU8081"/>
      <c r="AV8081"/>
      <c r="AW8081"/>
      <c r="AX8081"/>
      <c r="AY8081"/>
      <c r="AZ8081"/>
      <c r="BA8081"/>
      <c r="BB8081"/>
      <c r="BC8081"/>
      <c r="BD8081"/>
      <c r="BE8081"/>
      <c r="BF8081"/>
      <c r="BG8081"/>
      <c r="BH8081"/>
      <c r="BI8081"/>
      <c r="BJ8081"/>
      <c r="BK8081"/>
      <c r="BL8081"/>
      <c r="BM8081"/>
      <c r="BN8081"/>
      <c r="BO8081"/>
      <c r="BP8081"/>
      <c r="BQ8081"/>
      <c r="BR8081"/>
      <c r="BS8081"/>
      <c r="BT8081"/>
      <c r="BU8081"/>
      <c r="BV8081"/>
      <c r="BW8081"/>
      <c r="BX8081"/>
      <c r="BY8081"/>
      <c r="BZ8081"/>
      <c r="CA8081"/>
      <c r="CB8081"/>
      <c r="CC8081"/>
      <c r="CD8081"/>
      <c r="CE8081"/>
      <c r="CF8081"/>
      <c r="CG8081"/>
      <c r="CH8081"/>
      <c r="CI8081"/>
      <c r="CJ8081"/>
      <c r="CK8081"/>
      <c r="CL8081"/>
      <c r="CM8081"/>
      <c r="CN8081"/>
      <c r="CO8081"/>
      <c r="CP8081"/>
      <c r="CQ8081"/>
      <c r="CR8081"/>
      <c r="CS8081"/>
      <c r="CT8081"/>
      <c r="CU8081"/>
      <c r="CV8081"/>
    </row>
    <row r="8082" spans="10:100" x14ac:dyDescent="0.25">
      <c r="J8082"/>
      <c r="K8082"/>
      <c r="L8082"/>
      <c r="M8082"/>
      <c r="N8082"/>
      <c r="O8082"/>
      <c r="P8082"/>
      <c r="Q8082"/>
      <c r="R8082"/>
      <c r="S8082"/>
      <c r="T8082"/>
      <c r="U8082"/>
      <c r="V8082"/>
      <c r="W8082"/>
      <c r="X8082"/>
      <c r="Y8082"/>
      <c r="Z8082"/>
      <c r="AA8082"/>
      <c r="AB8082"/>
      <c r="AC8082"/>
      <c r="AD8082"/>
      <c r="AE8082"/>
      <c r="AF8082"/>
      <c r="AG8082"/>
      <c r="AH8082"/>
      <c r="AI8082"/>
      <c r="AJ8082"/>
      <c r="AK8082"/>
      <c r="AL8082"/>
      <c r="AM8082"/>
      <c r="AN8082"/>
      <c r="AO8082"/>
      <c r="AP8082"/>
      <c r="AQ8082"/>
      <c r="AR8082"/>
      <c r="AS8082"/>
      <c r="AT8082"/>
      <c r="AU8082"/>
      <c r="AV8082"/>
      <c r="AW8082"/>
      <c r="AX8082"/>
      <c r="AY8082"/>
      <c r="AZ8082"/>
      <c r="BA8082"/>
      <c r="BB8082"/>
      <c r="BC8082"/>
      <c r="BD8082"/>
      <c r="BE8082"/>
      <c r="BF8082"/>
      <c r="BG8082"/>
      <c r="BH8082"/>
      <c r="BI8082"/>
      <c r="BJ8082"/>
      <c r="BK8082"/>
      <c r="BL8082"/>
      <c r="BM8082"/>
      <c r="BN8082"/>
      <c r="BO8082"/>
      <c r="BP8082"/>
      <c r="BQ8082"/>
      <c r="BR8082"/>
      <c r="BS8082"/>
      <c r="BT8082"/>
      <c r="BU8082"/>
      <c r="BV8082"/>
      <c r="BW8082"/>
      <c r="BX8082"/>
      <c r="BY8082"/>
      <c r="BZ8082"/>
      <c r="CA8082"/>
      <c r="CB8082"/>
      <c r="CC8082"/>
      <c r="CD8082"/>
      <c r="CE8082"/>
      <c r="CF8082"/>
      <c r="CG8082"/>
      <c r="CH8082"/>
      <c r="CI8082"/>
      <c r="CJ8082"/>
      <c r="CK8082"/>
      <c r="CL8082"/>
      <c r="CM8082"/>
      <c r="CN8082"/>
      <c r="CO8082"/>
      <c r="CP8082"/>
      <c r="CQ8082"/>
      <c r="CR8082"/>
      <c r="CS8082"/>
      <c r="CT8082"/>
      <c r="CU8082"/>
      <c r="CV8082"/>
    </row>
    <row r="8083" spans="10:100" x14ac:dyDescent="0.25">
      <c r="J8083"/>
      <c r="K8083"/>
      <c r="L8083"/>
      <c r="M8083"/>
      <c r="N8083"/>
      <c r="O8083"/>
      <c r="P8083"/>
      <c r="Q8083"/>
      <c r="R8083"/>
      <c r="S8083"/>
      <c r="T8083"/>
      <c r="U8083"/>
      <c r="V8083"/>
      <c r="W8083"/>
      <c r="X8083"/>
      <c r="Y8083"/>
      <c r="Z8083"/>
      <c r="AA8083"/>
      <c r="AB8083"/>
      <c r="AC8083"/>
      <c r="AD8083"/>
      <c r="AE8083"/>
      <c r="AF8083"/>
      <c r="AG8083"/>
      <c r="AH8083"/>
      <c r="AI8083"/>
      <c r="AJ8083"/>
      <c r="AK8083"/>
      <c r="AL8083"/>
      <c r="AM8083"/>
      <c r="AN8083"/>
      <c r="AO8083"/>
      <c r="AP8083"/>
      <c r="AQ8083"/>
      <c r="AR8083"/>
      <c r="AS8083"/>
      <c r="AT8083"/>
      <c r="AU8083"/>
      <c r="AV8083"/>
      <c r="AW8083"/>
      <c r="AX8083"/>
      <c r="AY8083"/>
      <c r="AZ8083"/>
      <c r="BA8083"/>
      <c r="BB8083"/>
      <c r="BC8083"/>
      <c r="BD8083"/>
      <c r="BE8083"/>
      <c r="BF8083"/>
      <c r="BG8083"/>
      <c r="BH8083"/>
      <c r="BI8083"/>
      <c r="BJ8083"/>
      <c r="BK8083"/>
      <c r="BL8083"/>
      <c r="BM8083"/>
      <c r="BN8083"/>
      <c r="BO8083"/>
      <c r="BP8083"/>
      <c r="BQ8083"/>
      <c r="BR8083"/>
      <c r="BS8083"/>
      <c r="BT8083"/>
      <c r="BU8083"/>
      <c r="BV8083"/>
      <c r="BW8083"/>
      <c r="BX8083"/>
      <c r="BY8083"/>
      <c r="BZ8083"/>
      <c r="CA8083"/>
      <c r="CB8083"/>
      <c r="CC8083"/>
      <c r="CD8083"/>
      <c r="CE8083"/>
      <c r="CF8083"/>
      <c r="CG8083"/>
      <c r="CH8083"/>
      <c r="CI8083"/>
      <c r="CJ8083"/>
      <c r="CK8083"/>
      <c r="CL8083"/>
      <c r="CM8083"/>
      <c r="CN8083"/>
      <c r="CO8083"/>
      <c r="CP8083"/>
      <c r="CQ8083"/>
      <c r="CR8083"/>
      <c r="CS8083"/>
      <c r="CT8083"/>
      <c r="CU8083"/>
      <c r="CV8083"/>
    </row>
    <row r="8084" spans="10:100" x14ac:dyDescent="0.25">
      <c r="J8084"/>
      <c r="K8084"/>
      <c r="L8084"/>
      <c r="M8084"/>
      <c r="N8084"/>
      <c r="O8084"/>
      <c r="P8084"/>
      <c r="Q8084"/>
      <c r="R8084"/>
      <c r="S8084"/>
      <c r="T8084"/>
      <c r="U8084"/>
      <c r="V8084"/>
      <c r="W8084"/>
      <c r="X8084"/>
      <c r="Y8084"/>
      <c r="Z8084"/>
      <c r="AA8084"/>
      <c r="AB8084"/>
      <c r="AC8084"/>
      <c r="AD8084"/>
      <c r="AE8084"/>
      <c r="AF8084"/>
      <c r="AG8084"/>
      <c r="AH8084"/>
      <c r="AI8084"/>
      <c r="AJ8084"/>
      <c r="AK8084"/>
      <c r="AL8084"/>
      <c r="AM8084"/>
      <c r="AN8084"/>
      <c r="AO8084"/>
      <c r="AP8084"/>
      <c r="AQ8084"/>
      <c r="AR8084"/>
      <c r="AS8084"/>
      <c r="AT8084"/>
      <c r="AU8084"/>
      <c r="AV8084"/>
      <c r="AW8084"/>
      <c r="AX8084"/>
      <c r="AY8084"/>
      <c r="AZ8084"/>
      <c r="BA8084"/>
      <c r="BB8084"/>
      <c r="BC8084"/>
      <c r="BD8084"/>
      <c r="BE8084"/>
      <c r="BF8084"/>
      <c r="BG8084"/>
      <c r="BH8084"/>
      <c r="BI8084"/>
      <c r="BJ8084"/>
      <c r="BK8084"/>
      <c r="BL8084"/>
      <c r="BM8084"/>
      <c r="BN8084"/>
      <c r="BO8084"/>
      <c r="BP8084"/>
      <c r="BQ8084"/>
      <c r="BR8084"/>
      <c r="BS8084"/>
      <c r="BT8084"/>
      <c r="BU8084"/>
      <c r="BV8084"/>
      <c r="BW8084"/>
      <c r="BX8084"/>
      <c r="BY8084"/>
      <c r="BZ8084"/>
      <c r="CA8084"/>
      <c r="CB8084"/>
      <c r="CC8084"/>
      <c r="CD8084"/>
      <c r="CE8084"/>
      <c r="CF8084"/>
      <c r="CG8084"/>
      <c r="CH8084"/>
      <c r="CI8084"/>
      <c r="CJ8084"/>
      <c r="CK8084"/>
      <c r="CL8084"/>
      <c r="CM8084"/>
      <c r="CN8084"/>
      <c r="CO8084"/>
      <c r="CP8084"/>
      <c r="CQ8084"/>
      <c r="CR8084"/>
      <c r="CS8084"/>
      <c r="CT8084"/>
      <c r="CU8084"/>
      <c r="CV8084"/>
    </row>
    <row r="8085" spans="10:100" x14ac:dyDescent="0.25">
      <c r="J8085"/>
      <c r="K8085"/>
      <c r="L8085"/>
      <c r="M8085"/>
      <c r="N8085"/>
      <c r="O8085"/>
      <c r="P8085"/>
      <c r="Q8085"/>
      <c r="R8085"/>
      <c r="S8085"/>
      <c r="T8085"/>
      <c r="U8085"/>
      <c r="V8085"/>
      <c r="W8085"/>
      <c r="X8085"/>
      <c r="Y8085"/>
      <c r="Z8085"/>
      <c r="AA8085"/>
      <c r="AB8085"/>
      <c r="AC8085"/>
      <c r="AD8085"/>
      <c r="AE8085"/>
      <c r="AF8085"/>
      <c r="AG8085"/>
      <c r="AH8085"/>
      <c r="AI8085"/>
      <c r="AJ8085"/>
      <c r="AK8085"/>
      <c r="AL8085"/>
      <c r="AM8085"/>
      <c r="AN8085"/>
      <c r="AO8085"/>
      <c r="AP8085"/>
      <c r="AQ8085"/>
      <c r="AR8085"/>
      <c r="AS8085"/>
      <c r="AT8085"/>
      <c r="AU8085"/>
      <c r="AV8085"/>
      <c r="AW8085"/>
      <c r="AX8085"/>
      <c r="AY8085"/>
      <c r="AZ8085"/>
      <c r="BA8085"/>
      <c r="BB8085"/>
      <c r="BC8085"/>
      <c r="BD8085"/>
      <c r="BE8085"/>
      <c r="BF8085"/>
      <c r="BG8085"/>
      <c r="BH8085"/>
      <c r="BI8085"/>
      <c r="BJ8085"/>
      <c r="BK8085"/>
      <c r="BL8085"/>
      <c r="BM8085"/>
      <c r="BN8085"/>
      <c r="BO8085"/>
      <c r="BP8085"/>
      <c r="BQ8085"/>
      <c r="BR8085"/>
      <c r="BS8085"/>
      <c r="BT8085"/>
      <c r="BU8085"/>
      <c r="BV8085"/>
      <c r="BW8085"/>
      <c r="BX8085"/>
      <c r="BY8085"/>
      <c r="BZ8085"/>
      <c r="CA8085"/>
      <c r="CB8085"/>
      <c r="CC8085"/>
      <c r="CD8085"/>
      <c r="CE8085"/>
      <c r="CF8085"/>
      <c r="CG8085"/>
      <c r="CH8085"/>
      <c r="CI8085"/>
      <c r="CJ8085"/>
      <c r="CK8085"/>
      <c r="CL8085"/>
      <c r="CM8085"/>
      <c r="CN8085"/>
      <c r="CO8085"/>
      <c r="CP8085"/>
      <c r="CQ8085"/>
      <c r="CR8085"/>
      <c r="CS8085"/>
      <c r="CT8085"/>
      <c r="CU8085"/>
      <c r="CV8085"/>
    </row>
    <row r="8086" spans="10:100" x14ac:dyDescent="0.25">
      <c r="J8086"/>
      <c r="K8086"/>
      <c r="L8086"/>
      <c r="M8086"/>
      <c r="N8086"/>
      <c r="O8086"/>
      <c r="P8086"/>
      <c r="Q8086"/>
      <c r="R8086"/>
      <c r="S8086"/>
      <c r="T8086"/>
      <c r="U8086"/>
      <c r="V8086"/>
      <c r="W8086"/>
      <c r="X8086"/>
      <c r="Y8086"/>
      <c r="Z8086"/>
      <c r="AA8086"/>
      <c r="AB8086"/>
      <c r="AC8086"/>
      <c r="AD8086"/>
      <c r="AE8086"/>
      <c r="AF8086"/>
      <c r="AG8086"/>
      <c r="AH8086"/>
      <c r="AI8086"/>
      <c r="AJ8086"/>
      <c r="AK8086"/>
      <c r="AL8086"/>
      <c r="AM8086"/>
      <c r="AN8086"/>
      <c r="AO8086"/>
      <c r="AP8086"/>
      <c r="AQ8086"/>
      <c r="AR8086"/>
      <c r="AS8086"/>
      <c r="AT8086"/>
      <c r="AU8086"/>
      <c r="AV8086"/>
      <c r="AW8086"/>
      <c r="AX8086"/>
      <c r="AY8086"/>
      <c r="AZ8086"/>
      <c r="BA8086"/>
      <c r="BB8086"/>
      <c r="BC8086"/>
      <c r="BD8086"/>
      <c r="BE8086"/>
      <c r="BF8086"/>
      <c r="BG8086"/>
      <c r="BH8086"/>
      <c r="BI8086"/>
      <c r="BJ8086"/>
      <c r="BK8086"/>
      <c r="BL8086"/>
      <c r="BM8086"/>
      <c r="BN8086"/>
      <c r="BO8086"/>
      <c r="BP8086"/>
      <c r="BQ8086"/>
      <c r="BR8086"/>
      <c r="BS8086"/>
      <c r="BT8086"/>
      <c r="BU8086"/>
      <c r="BV8086"/>
      <c r="BW8086"/>
      <c r="BX8086"/>
      <c r="BY8086"/>
      <c r="BZ8086"/>
      <c r="CA8086"/>
      <c r="CB8086"/>
      <c r="CC8086"/>
      <c r="CD8086"/>
      <c r="CE8086"/>
      <c r="CF8086"/>
      <c r="CG8086"/>
      <c r="CH8086"/>
      <c r="CI8086"/>
      <c r="CJ8086"/>
      <c r="CK8086"/>
      <c r="CL8086"/>
      <c r="CM8086"/>
      <c r="CN8086"/>
      <c r="CO8086"/>
      <c r="CP8086"/>
      <c r="CQ8086"/>
      <c r="CR8086"/>
      <c r="CS8086"/>
      <c r="CT8086"/>
      <c r="CU8086"/>
      <c r="CV8086"/>
    </row>
    <row r="8087" spans="10:100" x14ac:dyDescent="0.25">
      <c r="J8087"/>
      <c r="K8087"/>
      <c r="L8087"/>
      <c r="M8087"/>
      <c r="N8087"/>
      <c r="O8087"/>
      <c r="P8087"/>
      <c r="Q8087"/>
      <c r="R8087"/>
      <c r="S8087"/>
      <c r="T8087"/>
      <c r="U8087"/>
      <c r="V8087"/>
      <c r="W8087"/>
      <c r="X8087"/>
      <c r="Y8087"/>
      <c r="Z8087"/>
      <c r="AA8087"/>
      <c r="AB8087"/>
      <c r="AC8087"/>
      <c r="AD8087"/>
      <c r="AE8087"/>
      <c r="AF8087"/>
      <c r="AG8087"/>
      <c r="AH8087"/>
      <c r="AI8087"/>
      <c r="AJ8087"/>
      <c r="AK8087"/>
      <c r="AL8087"/>
      <c r="AM8087"/>
      <c r="AN8087"/>
      <c r="AO8087"/>
      <c r="AP8087"/>
      <c r="AQ8087"/>
      <c r="AR8087"/>
      <c r="AS8087"/>
      <c r="AT8087"/>
      <c r="AU8087"/>
      <c r="AV8087"/>
      <c r="AW8087"/>
      <c r="AX8087"/>
      <c r="AY8087"/>
      <c r="AZ8087"/>
      <c r="BA8087"/>
      <c r="BB8087"/>
      <c r="BC8087"/>
      <c r="BD8087"/>
      <c r="BE8087"/>
      <c r="BF8087"/>
      <c r="BG8087"/>
      <c r="BH8087"/>
      <c r="BI8087"/>
      <c r="BJ8087"/>
      <c r="BK8087"/>
      <c r="BL8087"/>
      <c r="BM8087"/>
      <c r="BN8087"/>
      <c r="BO8087"/>
      <c r="BP8087"/>
      <c r="BQ8087"/>
      <c r="BR8087"/>
      <c r="BS8087"/>
      <c r="BT8087"/>
      <c r="BU8087"/>
      <c r="BV8087"/>
      <c r="BW8087"/>
      <c r="BX8087"/>
      <c r="BY8087"/>
      <c r="BZ8087"/>
      <c r="CA8087"/>
      <c r="CB8087"/>
      <c r="CC8087"/>
      <c r="CD8087"/>
      <c r="CE8087"/>
      <c r="CF8087"/>
      <c r="CG8087"/>
      <c r="CH8087"/>
      <c r="CI8087"/>
      <c r="CJ8087"/>
      <c r="CK8087"/>
      <c r="CL8087"/>
      <c r="CM8087"/>
      <c r="CN8087"/>
      <c r="CO8087"/>
      <c r="CP8087"/>
      <c r="CQ8087"/>
      <c r="CR8087"/>
      <c r="CS8087"/>
      <c r="CT8087"/>
      <c r="CU8087"/>
      <c r="CV8087"/>
    </row>
    <row r="8088" spans="10:100" x14ac:dyDescent="0.25">
      <c r="J8088"/>
      <c r="K8088"/>
      <c r="L8088"/>
      <c r="M8088"/>
      <c r="N8088"/>
      <c r="O8088"/>
      <c r="P8088"/>
      <c r="Q8088"/>
      <c r="R8088"/>
      <c r="S8088"/>
      <c r="T8088"/>
      <c r="U8088"/>
      <c r="V8088"/>
      <c r="W8088"/>
      <c r="X8088"/>
      <c r="Y8088"/>
      <c r="Z8088"/>
      <c r="AA8088"/>
      <c r="AB8088"/>
      <c r="AC8088"/>
      <c r="AD8088"/>
      <c r="AE8088"/>
      <c r="AF8088"/>
      <c r="AG8088"/>
      <c r="AH8088"/>
      <c r="AI8088"/>
      <c r="AJ8088"/>
      <c r="AK8088"/>
      <c r="AL8088"/>
      <c r="AM8088"/>
      <c r="AN8088"/>
      <c r="AO8088"/>
      <c r="AP8088"/>
      <c r="AQ8088"/>
      <c r="AR8088"/>
      <c r="AS8088"/>
      <c r="AT8088"/>
      <c r="AU8088"/>
      <c r="AV8088"/>
      <c r="AW8088"/>
      <c r="AX8088"/>
      <c r="AY8088"/>
      <c r="AZ8088"/>
      <c r="BA8088"/>
      <c r="BB8088"/>
      <c r="BC8088"/>
      <c r="BD8088"/>
      <c r="BE8088"/>
      <c r="BF8088"/>
      <c r="BG8088"/>
      <c r="BH8088"/>
      <c r="BI8088"/>
      <c r="BJ8088"/>
      <c r="BK8088"/>
      <c r="BL8088"/>
      <c r="BM8088"/>
      <c r="BN8088"/>
      <c r="BO8088"/>
      <c r="BP8088"/>
      <c r="BQ8088"/>
      <c r="BR8088"/>
      <c r="BS8088"/>
      <c r="BT8088"/>
      <c r="BU8088"/>
      <c r="BV8088"/>
      <c r="BW8088"/>
      <c r="BX8088"/>
      <c r="BY8088"/>
      <c r="BZ8088"/>
      <c r="CA8088"/>
      <c r="CB8088"/>
      <c r="CC8088"/>
      <c r="CD8088"/>
      <c r="CE8088"/>
      <c r="CF8088"/>
      <c r="CG8088"/>
      <c r="CH8088"/>
      <c r="CI8088"/>
      <c r="CJ8088"/>
      <c r="CK8088"/>
      <c r="CL8088"/>
      <c r="CM8088"/>
      <c r="CN8088"/>
      <c r="CO8088"/>
      <c r="CP8088"/>
      <c r="CQ8088"/>
      <c r="CR8088"/>
      <c r="CS8088"/>
      <c r="CT8088"/>
      <c r="CU8088"/>
      <c r="CV8088"/>
    </row>
    <row r="8089" spans="10:100" x14ac:dyDescent="0.25">
      <c r="J8089"/>
      <c r="K8089"/>
      <c r="L8089"/>
      <c r="M8089"/>
      <c r="N8089"/>
      <c r="O8089"/>
      <c r="P8089"/>
      <c r="Q8089"/>
      <c r="R8089"/>
      <c r="S8089"/>
      <c r="T8089"/>
      <c r="U8089"/>
      <c r="V8089"/>
      <c r="W8089"/>
      <c r="X8089"/>
      <c r="Y8089"/>
      <c r="Z8089"/>
      <c r="AA8089"/>
      <c r="AB8089"/>
      <c r="AC8089"/>
      <c r="AD8089"/>
      <c r="AE8089"/>
      <c r="AF8089"/>
      <c r="AG8089"/>
      <c r="AH8089"/>
      <c r="AI8089"/>
      <c r="AJ8089"/>
      <c r="AK8089"/>
      <c r="AL8089"/>
      <c r="AM8089"/>
      <c r="AN8089"/>
      <c r="AO8089"/>
      <c r="AP8089"/>
      <c r="AQ8089"/>
      <c r="AR8089"/>
      <c r="AS8089"/>
      <c r="AT8089"/>
      <c r="AU8089"/>
      <c r="AV8089"/>
      <c r="AW8089"/>
      <c r="AX8089"/>
      <c r="AY8089"/>
      <c r="AZ8089"/>
      <c r="BA8089"/>
      <c r="BB8089"/>
      <c r="BC8089"/>
      <c r="BD8089"/>
      <c r="BE8089"/>
      <c r="BF8089"/>
      <c r="BG8089"/>
      <c r="BH8089"/>
      <c r="BI8089"/>
      <c r="BJ8089"/>
      <c r="BK8089"/>
      <c r="BL8089"/>
      <c r="BM8089"/>
      <c r="BN8089"/>
      <c r="BO8089"/>
      <c r="BP8089"/>
      <c r="BQ8089"/>
      <c r="BR8089"/>
      <c r="BS8089"/>
      <c r="BT8089"/>
      <c r="BU8089"/>
      <c r="BV8089"/>
      <c r="BW8089"/>
      <c r="BX8089"/>
      <c r="BY8089"/>
      <c r="BZ8089"/>
      <c r="CA8089"/>
      <c r="CB8089"/>
      <c r="CC8089"/>
      <c r="CD8089"/>
      <c r="CE8089"/>
      <c r="CF8089"/>
      <c r="CG8089"/>
      <c r="CH8089"/>
      <c r="CI8089"/>
      <c r="CJ8089"/>
      <c r="CK8089"/>
      <c r="CL8089"/>
      <c r="CM8089"/>
      <c r="CN8089"/>
      <c r="CO8089"/>
      <c r="CP8089"/>
      <c r="CQ8089"/>
      <c r="CR8089"/>
      <c r="CS8089"/>
      <c r="CT8089"/>
      <c r="CU8089"/>
      <c r="CV8089"/>
    </row>
    <row r="8090" spans="10:100" x14ac:dyDescent="0.25">
      <c r="J8090"/>
      <c r="K8090"/>
      <c r="L8090"/>
      <c r="M8090"/>
      <c r="N8090"/>
      <c r="O8090"/>
      <c r="P8090"/>
      <c r="Q8090"/>
      <c r="R8090"/>
      <c r="S8090"/>
      <c r="T8090"/>
      <c r="U8090"/>
      <c r="V8090"/>
      <c r="W8090"/>
      <c r="X8090"/>
      <c r="Y8090"/>
      <c r="Z8090"/>
      <c r="AA8090"/>
      <c r="AB8090"/>
      <c r="AC8090"/>
      <c r="AD8090"/>
      <c r="AE8090"/>
      <c r="AF8090"/>
      <c r="AG8090"/>
      <c r="AH8090"/>
      <c r="AI8090"/>
      <c r="AJ8090"/>
      <c r="AK8090"/>
      <c r="AL8090"/>
      <c r="AM8090"/>
      <c r="AN8090"/>
      <c r="AO8090"/>
      <c r="AP8090"/>
      <c r="AQ8090"/>
      <c r="AR8090"/>
      <c r="AS8090"/>
      <c r="AT8090"/>
      <c r="AU8090"/>
      <c r="AV8090"/>
      <c r="AW8090"/>
      <c r="AX8090"/>
      <c r="AY8090"/>
      <c r="AZ8090"/>
      <c r="BA8090"/>
      <c r="BB8090"/>
      <c r="BC8090"/>
      <c r="BD8090"/>
      <c r="BE8090"/>
      <c r="BF8090"/>
      <c r="BG8090"/>
      <c r="BH8090"/>
      <c r="BI8090"/>
      <c r="BJ8090"/>
      <c r="BK8090"/>
      <c r="BL8090"/>
      <c r="BM8090"/>
      <c r="BN8090"/>
      <c r="BO8090"/>
      <c r="BP8090"/>
      <c r="BQ8090"/>
      <c r="BR8090"/>
      <c r="BS8090"/>
      <c r="BT8090"/>
      <c r="BU8090"/>
      <c r="BV8090"/>
      <c r="BW8090"/>
      <c r="BX8090"/>
      <c r="BY8090"/>
      <c r="BZ8090"/>
      <c r="CA8090"/>
      <c r="CB8090"/>
      <c r="CC8090"/>
      <c r="CD8090"/>
      <c r="CE8090"/>
      <c r="CF8090"/>
      <c r="CG8090"/>
      <c r="CH8090"/>
      <c r="CI8090"/>
      <c r="CJ8090"/>
      <c r="CK8090"/>
      <c r="CL8090"/>
      <c r="CM8090"/>
      <c r="CN8090"/>
      <c r="CO8090"/>
      <c r="CP8090"/>
      <c r="CQ8090"/>
      <c r="CR8090"/>
      <c r="CS8090"/>
      <c r="CT8090"/>
      <c r="CU8090"/>
      <c r="CV8090"/>
    </row>
    <row r="8091" spans="10:100" x14ac:dyDescent="0.25">
      <c r="J8091"/>
      <c r="K8091"/>
      <c r="L8091"/>
      <c r="M8091"/>
      <c r="N8091"/>
      <c r="O8091"/>
      <c r="P8091"/>
      <c r="Q8091"/>
      <c r="R8091"/>
      <c r="S8091"/>
      <c r="T8091"/>
      <c r="U8091"/>
      <c r="V8091"/>
      <c r="W8091"/>
      <c r="X8091"/>
      <c r="Y8091"/>
      <c r="Z8091"/>
      <c r="AA8091"/>
      <c r="AB8091"/>
      <c r="AC8091"/>
      <c r="AD8091"/>
      <c r="AE8091"/>
      <c r="AF8091"/>
      <c r="AG8091"/>
      <c r="AH8091"/>
      <c r="AI8091"/>
      <c r="AJ8091"/>
      <c r="AK8091"/>
      <c r="AL8091"/>
      <c r="AM8091"/>
      <c r="AN8091"/>
      <c r="AO8091"/>
      <c r="AP8091"/>
      <c r="AQ8091"/>
      <c r="AR8091"/>
      <c r="AS8091"/>
      <c r="AT8091"/>
      <c r="AU8091"/>
      <c r="AV8091"/>
      <c r="AW8091"/>
      <c r="AX8091"/>
      <c r="AY8091"/>
      <c r="AZ8091"/>
      <c r="BA8091"/>
      <c r="BB8091"/>
      <c r="BC8091"/>
      <c r="BD8091"/>
      <c r="BE8091"/>
      <c r="BF8091"/>
      <c r="BG8091"/>
      <c r="BH8091"/>
      <c r="BI8091"/>
      <c r="BJ8091"/>
      <c r="BK8091"/>
      <c r="BL8091"/>
      <c r="BM8091"/>
      <c r="BN8091"/>
      <c r="BO8091"/>
      <c r="BP8091"/>
      <c r="BQ8091"/>
      <c r="BR8091"/>
      <c r="BS8091"/>
      <c r="BT8091"/>
      <c r="BU8091"/>
      <c r="BV8091"/>
      <c r="BW8091"/>
      <c r="BX8091"/>
      <c r="BY8091"/>
      <c r="BZ8091"/>
      <c r="CA8091"/>
      <c r="CB8091"/>
      <c r="CC8091"/>
      <c r="CD8091"/>
      <c r="CE8091"/>
      <c r="CF8091"/>
      <c r="CG8091"/>
      <c r="CH8091"/>
      <c r="CI8091"/>
      <c r="CJ8091"/>
      <c r="CK8091"/>
      <c r="CL8091"/>
      <c r="CM8091"/>
      <c r="CN8091"/>
      <c r="CO8091"/>
      <c r="CP8091"/>
      <c r="CQ8091"/>
      <c r="CR8091"/>
      <c r="CS8091"/>
      <c r="CT8091"/>
      <c r="CU8091"/>
      <c r="CV8091"/>
    </row>
    <row r="8092" spans="10:100" x14ac:dyDescent="0.25">
      <c r="J8092"/>
      <c r="K8092"/>
      <c r="L8092"/>
      <c r="M8092"/>
      <c r="N8092"/>
      <c r="O8092"/>
      <c r="P8092"/>
      <c r="Q8092"/>
      <c r="R8092"/>
      <c r="S8092"/>
      <c r="T8092"/>
      <c r="U8092"/>
      <c r="V8092"/>
      <c r="W8092"/>
      <c r="X8092"/>
      <c r="Y8092"/>
      <c r="Z8092"/>
      <c r="AA8092"/>
      <c r="AB8092"/>
      <c r="AC8092"/>
      <c r="AD8092"/>
      <c r="AE8092"/>
      <c r="AF8092"/>
      <c r="AG8092"/>
      <c r="AH8092"/>
      <c r="AI8092"/>
      <c r="AJ8092"/>
      <c r="AK8092"/>
      <c r="AL8092"/>
      <c r="AM8092"/>
      <c r="AN8092"/>
      <c r="AO8092"/>
      <c r="AP8092"/>
      <c r="AQ8092"/>
      <c r="AR8092"/>
      <c r="AS8092"/>
      <c r="AT8092"/>
      <c r="AU8092"/>
      <c r="AV8092"/>
      <c r="AW8092"/>
      <c r="AX8092"/>
      <c r="AY8092"/>
      <c r="AZ8092"/>
      <c r="BA8092"/>
      <c r="BB8092"/>
      <c r="BC8092"/>
      <c r="BD8092"/>
      <c r="BE8092"/>
      <c r="BF8092"/>
      <c r="BG8092"/>
      <c r="BH8092"/>
      <c r="BI8092"/>
      <c r="BJ8092"/>
      <c r="BK8092"/>
      <c r="BL8092"/>
      <c r="BM8092"/>
      <c r="BN8092"/>
      <c r="BO8092"/>
      <c r="BP8092"/>
      <c r="BQ8092"/>
      <c r="BR8092"/>
      <c r="BS8092"/>
      <c r="BT8092"/>
      <c r="BU8092"/>
      <c r="BV8092"/>
      <c r="BW8092"/>
      <c r="BX8092"/>
      <c r="BY8092"/>
      <c r="BZ8092"/>
      <c r="CA8092"/>
      <c r="CB8092"/>
      <c r="CC8092"/>
      <c r="CD8092"/>
      <c r="CE8092"/>
      <c r="CF8092"/>
      <c r="CG8092"/>
      <c r="CH8092"/>
      <c r="CI8092"/>
      <c r="CJ8092"/>
      <c r="CK8092"/>
      <c r="CL8092"/>
      <c r="CM8092"/>
      <c r="CN8092"/>
      <c r="CO8092"/>
      <c r="CP8092"/>
      <c r="CQ8092"/>
      <c r="CR8092"/>
      <c r="CS8092"/>
      <c r="CT8092"/>
      <c r="CU8092"/>
      <c r="CV8092"/>
    </row>
    <row r="8093" spans="10:100" x14ac:dyDescent="0.25">
      <c r="J8093"/>
      <c r="K8093"/>
      <c r="L8093"/>
      <c r="M8093"/>
      <c r="N8093"/>
      <c r="O8093"/>
      <c r="P8093"/>
      <c r="Q8093"/>
      <c r="R8093"/>
      <c r="S8093"/>
      <c r="T8093"/>
      <c r="U8093"/>
      <c r="V8093"/>
      <c r="W8093"/>
      <c r="X8093"/>
      <c r="Y8093"/>
      <c r="Z8093"/>
      <c r="AA8093"/>
      <c r="AB8093"/>
      <c r="AC8093"/>
      <c r="AD8093"/>
      <c r="AE8093"/>
      <c r="AF8093"/>
      <c r="AG8093"/>
      <c r="AH8093"/>
      <c r="AI8093"/>
      <c r="AJ8093"/>
      <c r="AK8093"/>
      <c r="AL8093"/>
      <c r="AM8093"/>
      <c r="AN8093"/>
      <c r="AO8093"/>
      <c r="AP8093"/>
      <c r="AQ8093"/>
      <c r="AR8093"/>
      <c r="AS8093"/>
      <c r="AT8093"/>
      <c r="AU8093"/>
      <c r="AV8093"/>
      <c r="AW8093"/>
      <c r="AX8093"/>
      <c r="AY8093"/>
      <c r="AZ8093"/>
      <c r="BA8093"/>
      <c r="BB8093"/>
      <c r="BC8093"/>
      <c r="BD8093"/>
      <c r="BE8093"/>
      <c r="BF8093"/>
      <c r="BG8093"/>
      <c r="BH8093"/>
      <c r="BI8093"/>
      <c r="BJ8093"/>
      <c r="BK8093"/>
      <c r="BL8093"/>
      <c r="BM8093"/>
      <c r="BN8093"/>
      <c r="BO8093"/>
      <c r="BP8093"/>
      <c r="BQ8093"/>
      <c r="BR8093"/>
      <c r="BS8093"/>
      <c r="BT8093"/>
      <c r="BU8093"/>
      <c r="BV8093"/>
      <c r="BW8093"/>
      <c r="BX8093"/>
      <c r="BY8093"/>
      <c r="BZ8093"/>
      <c r="CA8093"/>
      <c r="CB8093"/>
      <c r="CC8093"/>
      <c r="CD8093"/>
      <c r="CE8093"/>
      <c r="CF8093"/>
      <c r="CG8093"/>
      <c r="CH8093"/>
      <c r="CI8093"/>
      <c r="CJ8093"/>
      <c r="CK8093"/>
      <c r="CL8093"/>
      <c r="CM8093"/>
      <c r="CN8093"/>
      <c r="CO8093"/>
      <c r="CP8093"/>
      <c r="CQ8093"/>
      <c r="CR8093"/>
      <c r="CS8093"/>
      <c r="CT8093"/>
      <c r="CU8093"/>
      <c r="CV8093"/>
    </row>
    <row r="8094" spans="10:100" x14ac:dyDescent="0.25">
      <c r="J8094"/>
      <c r="K8094"/>
      <c r="L8094"/>
      <c r="M8094"/>
      <c r="N8094"/>
      <c r="O8094"/>
      <c r="P8094"/>
      <c r="Q8094"/>
      <c r="R8094"/>
      <c r="S8094"/>
      <c r="T8094"/>
      <c r="U8094"/>
      <c r="V8094"/>
      <c r="W8094"/>
      <c r="X8094"/>
      <c r="Y8094"/>
      <c r="Z8094"/>
      <c r="AA8094"/>
      <c r="AB8094"/>
      <c r="AC8094"/>
      <c r="AD8094"/>
      <c r="AE8094"/>
      <c r="AF8094"/>
      <c r="AG8094"/>
      <c r="AH8094"/>
      <c r="AI8094"/>
      <c r="AJ8094"/>
      <c r="AK8094"/>
      <c r="AL8094"/>
      <c r="AM8094"/>
      <c r="AN8094"/>
      <c r="AO8094"/>
      <c r="AP8094"/>
      <c r="AQ8094"/>
      <c r="AR8094"/>
      <c r="AS8094"/>
      <c r="AT8094"/>
      <c r="AU8094"/>
      <c r="AV8094"/>
      <c r="AW8094"/>
      <c r="AX8094"/>
      <c r="AY8094"/>
      <c r="AZ8094"/>
      <c r="BA8094"/>
      <c r="BB8094"/>
      <c r="BC8094"/>
      <c r="BD8094"/>
      <c r="BE8094"/>
      <c r="BF8094"/>
      <c r="BG8094"/>
      <c r="BH8094"/>
      <c r="BI8094"/>
      <c r="BJ8094"/>
      <c r="BK8094"/>
      <c r="BL8094"/>
      <c r="BM8094"/>
      <c r="BN8094"/>
      <c r="BO8094"/>
      <c r="BP8094"/>
      <c r="BQ8094"/>
      <c r="BR8094"/>
      <c r="BS8094"/>
      <c r="BT8094"/>
      <c r="BU8094"/>
      <c r="BV8094"/>
      <c r="BW8094"/>
      <c r="BX8094"/>
      <c r="BY8094"/>
      <c r="BZ8094"/>
      <c r="CA8094"/>
      <c r="CB8094"/>
      <c r="CC8094"/>
      <c r="CD8094"/>
      <c r="CE8094"/>
      <c r="CF8094"/>
      <c r="CG8094"/>
      <c r="CH8094"/>
      <c r="CI8094"/>
      <c r="CJ8094"/>
      <c r="CK8094"/>
      <c r="CL8094"/>
      <c r="CM8094"/>
      <c r="CN8094"/>
      <c r="CO8094"/>
      <c r="CP8094"/>
      <c r="CQ8094"/>
      <c r="CR8094"/>
      <c r="CS8094"/>
      <c r="CT8094"/>
      <c r="CU8094"/>
      <c r="CV8094"/>
    </row>
    <row r="8095" spans="10:100" x14ac:dyDescent="0.25">
      <c r="J8095"/>
      <c r="K8095"/>
      <c r="L8095"/>
      <c r="M8095"/>
      <c r="N8095"/>
      <c r="O8095"/>
      <c r="P8095"/>
      <c r="Q8095"/>
      <c r="R8095"/>
      <c r="S8095"/>
      <c r="T8095"/>
      <c r="U8095"/>
      <c r="V8095"/>
      <c r="W8095"/>
      <c r="X8095"/>
      <c r="Y8095"/>
      <c r="Z8095"/>
      <c r="AA8095"/>
      <c r="AB8095"/>
      <c r="AC8095"/>
      <c r="AD8095"/>
      <c r="AE8095"/>
      <c r="AF8095"/>
      <c r="AG8095"/>
      <c r="AH8095"/>
      <c r="AI8095"/>
      <c r="AJ8095"/>
      <c r="AK8095"/>
      <c r="AL8095"/>
      <c r="AM8095"/>
      <c r="AN8095"/>
      <c r="AO8095"/>
      <c r="AP8095"/>
      <c r="AQ8095"/>
      <c r="AR8095"/>
      <c r="AS8095"/>
      <c r="AT8095"/>
      <c r="AU8095"/>
      <c r="AV8095"/>
      <c r="AW8095"/>
      <c r="AX8095"/>
      <c r="AY8095"/>
      <c r="AZ8095"/>
      <c r="BA8095"/>
      <c r="BB8095"/>
      <c r="BC8095"/>
      <c r="BD8095"/>
      <c r="BE8095"/>
      <c r="BF8095"/>
      <c r="BG8095"/>
      <c r="BH8095"/>
      <c r="BI8095"/>
      <c r="BJ8095"/>
      <c r="BK8095"/>
      <c r="BL8095"/>
      <c r="BM8095"/>
      <c r="BN8095"/>
      <c r="BO8095"/>
      <c r="BP8095"/>
      <c r="BQ8095"/>
      <c r="BR8095"/>
      <c r="BS8095"/>
      <c r="BT8095"/>
      <c r="BU8095"/>
      <c r="BV8095"/>
      <c r="BW8095"/>
      <c r="BX8095"/>
      <c r="BY8095"/>
      <c r="BZ8095"/>
      <c r="CA8095"/>
      <c r="CB8095"/>
      <c r="CC8095"/>
      <c r="CD8095"/>
      <c r="CE8095"/>
      <c r="CF8095"/>
      <c r="CG8095"/>
      <c r="CH8095"/>
      <c r="CI8095"/>
      <c r="CJ8095"/>
      <c r="CK8095"/>
      <c r="CL8095"/>
      <c r="CM8095"/>
      <c r="CN8095"/>
      <c r="CO8095"/>
      <c r="CP8095"/>
      <c r="CQ8095"/>
      <c r="CR8095"/>
      <c r="CS8095"/>
      <c r="CT8095"/>
      <c r="CU8095"/>
      <c r="CV8095"/>
    </row>
    <row r="8096" spans="10:100" x14ac:dyDescent="0.25">
      <c r="J8096"/>
      <c r="K8096"/>
      <c r="L8096"/>
      <c r="M8096"/>
      <c r="N8096"/>
      <c r="O8096"/>
      <c r="P8096"/>
      <c r="Q8096"/>
      <c r="R8096"/>
      <c r="S8096"/>
      <c r="T8096"/>
      <c r="U8096"/>
      <c r="V8096"/>
      <c r="W8096"/>
      <c r="X8096"/>
      <c r="Y8096"/>
      <c r="Z8096"/>
      <c r="AA8096"/>
      <c r="AB8096"/>
      <c r="AC8096"/>
      <c r="AD8096"/>
      <c r="AE8096"/>
      <c r="AF8096"/>
      <c r="AG8096"/>
      <c r="AH8096"/>
      <c r="AI8096"/>
      <c r="AJ8096"/>
      <c r="AK8096"/>
      <c r="AL8096"/>
      <c r="AM8096"/>
      <c r="AN8096"/>
      <c r="AO8096"/>
      <c r="AP8096"/>
      <c r="AQ8096"/>
      <c r="AR8096"/>
      <c r="AS8096"/>
      <c r="AT8096"/>
      <c r="AU8096"/>
      <c r="AV8096"/>
      <c r="AW8096"/>
      <c r="AX8096"/>
      <c r="AY8096"/>
      <c r="AZ8096"/>
      <c r="BA8096"/>
      <c r="BB8096"/>
      <c r="BC8096"/>
      <c r="BD8096"/>
      <c r="BE8096"/>
      <c r="BF8096"/>
      <c r="BG8096"/>
      <c r="BH8096"/>
      <c r="BI8096"/>
      <c r="BJ8096"/>
      <c r="BK8096"/>
      <c r="BL8096"/>
      <c r="BM8096"/>
      <c r="BN8096"/>
      <c r="BO8096"/>
      <c r="BP8096"/>
      <c r="BQ8096"/>
      <c r="BR8096"/>
      <c r="BS8096"/>
      <c r="BT8096"/>
      <c r="BU8096"/>
      <c r="BV8096"/>
      <c r="BW8096"/>
      <c r="BX8096"/>
      <c r="BY8096"/>
      <c r="BZ8096"/>
      <c r="CA8096"/>
      <c r="CB8096"/>
      <c r="CC8096"/>
      <c r="CD8096"/>
      <c r="CE8096"/>
      <c r="CF8096"/>
      <c r="CG8096"/>
      <c r="CH8096"/>
      <c r="CI8096"/>
      <c r="CJ8096"/>
      <c r="CK8096"/>
      <c r="CL8096"/>
      <c r="CM8096"/>
      <c r="CN8096"/>
      <c r="CO8096"/>
      <c r="CP8096"/>
      <c r="CQ8096"/>
      <c r="CR8096"/>
      <c r="CS8096"/>
      <c r="CT8096"/>
      <c r="CU8096"/>
      <c r="CV8096"/>
    </row>
    <row r="8097" spans="10:100" x14ac:dyDescent="0.25">
      <c r="J8097"/>
      <c r="K8097"/>
      <c r="L8097"/>
      <c r="M8097"/>
      <c r="N8097"/>
      <c r="O8097"/>
      <c r="P8097"/>
      <c r="Q8097"/>
      <c r="R8097"/>
      <c r="S8097"/>
      <c r="T8097"/>
      <c r="U8097"/>
      <c r="V8097"/>
      <c r="W8097"/>
      <c r="X8097"/>
      <c r="Y8097"/>
      <c r="Z8097"/>
      <c r="AA8097"/>
      <c r="AB8097"/>
      <c r="AC8097"/>
      <c r="AD8097"/>
      <c r="AE8097"/>
      <c r="AF8097"/>
      <c r="AG8097"/>
      <c r="AH8097"/>
      <c r="AI8097"/>
      <c r="AJ8097"/>
      <c r="AK8097"/>
      <c r="AL8097"/>
      <c r="AM8097"/>
      <c r="AN8097"/>
      <c r="AO8097"/>
      <c r="AP8097"/>
      <c r="AQ8097"/>
      <c r="AR8097"/>
      <c r="AS8097"/>
      <c r="AT8097"/>
      <c r="AU8097"/>
      <c r="AV8097"/>
      <c r="AW8097"/>
      <c r="AX8097"/>
      <c r="AY8097"/>
      <c r="AZ8097"/>
      <c r="BA8097"/>
      <c r="BB8097"/>
      <c r="BC8097"/>
      <c r="BD8097"/>
      <c r="BE8097"/>
      <c r="BF8097"/>
      <c r="BG8097"/>
      <c r="BH8097"/>
      <c r="BI8097"/>
      <c r="BJ8097"/>
      <c r="BK8097"/>
      <c r="BL8097"/>
      <c r="BM8097"/>
      <c r="BN8097"/>
      <c r="BO8097"/>
      <c r="BP8097"/>
      <c r="BQ8097"/>
      <c r="BR8097"/>
      <c r="BS8097"/>
      <c r="BT8097"/>
      <c r="BU8097"/>
      <c r="BV8097"/>
      <c r="BW8097"/>
      <c r="BX8097"/>
      <c r="BY8097"/>
      <c r="BZ8097"/>
      <c r="CA8097"/>
      <c r="CB8097"/>
      <c r="CC8097"/>
      <c r="CD8097"/>
      <c r="CE8097"/>
      <c r="CF8097"/>
      <c r="CG8097"/>
      <c r="CH8097"/>
      <c r="CI8097"/>
      <c r="CJ8097"/>
      <c r="CK8097"/>
      <c r="CL8097"/>
      <c r="CM8097"/>
      <c r="CN8097"/>
      <c r="CO8097"/>
      <c r="CP8097"/>
      <c r="CQ8097"/>
      <c r="CR8097"/>
      <c r="CS8097"/>
      <c r="CT8097"/>
      <c r="CU8097"/>
      <c r="CV8097"/>
    </row>
    <row r="8098" spans="10:100" x14ac:dyDescent="0.25">
      <c r="J8098"/>
      <c r="K8098"/>
      <c r="L8098"/>
      <c r="M8098"/>
      <c r="N8098"/>
      <c r="O8098"/>
      <c r="P8098"/>
      <c r="Q8098"/>
      <c r="R8098"/>
      <c r="S8098"/>
      <c r="T8098"/>
      <c r="U8098"/>
      <c r="V8098"/>
      <c r="W8098"/>
      <c r="X8098"/>
      <c r="Y8098"/>
      <c r="Z8098"/>
      <c r="AA8098"/>
      <c r="AB8098"/>
      <c r="AC8098"/>
      <c r="AD8098"/>
      <c r="AE8098"/>
      <c r="AF8098"/>
      <c r="AG8098"/>
      <c r="AH8098"/>
      <c r="AI8098"/>
      <c r="AJ8098"/>
      <c r="AK8098"/>
      <c r="AL8098"/>
      <c r="AM8098"/>
      <c r="AN8098"/>
      <c r="AO8098"/>
      <c r="AP8098"/>
      <c r="AQ8098"/>
      <c r="AR8098"/>
      <c r="AS8098"/>
      <c r="AT8098"/>
      <c r="AU8098"/>
      <c r="AV8098"/>
      <c r="AW8098"/>
      <c r="AX8098"/>
      <c r="AY8098"/>
      <c r="AZ8098"/>
      <c r="BA8098"/>
      <c r="BB8098"/>
      <c r="BC8098"/>
      <c r="BD8098"/>
      <c r="BE8098"/>
      <c r="BF8098"/>
      <c r="BG8098"/>
      <c r="BH8098"/>
      <c r="BI8098"/>
      <c r="BJ8098"/>
      <c r="BK8098"/>
      <c r="BL8098"/>
      <c r="BM8098"/>
      <c r="BN8098"/>
      <c r="BO8098"/>
      <c r="BP8098"/>
      <c r="BQ8098"/>
      <c r="BR8098"/>
      <c r="BS8098"/>
      <c r="BT8098"/>
      <c r="BU8098"/>
      <c r="BV8098"/>
      <c r="BW8098"/>
      <c r="BX8098"/>
      <c r="BY8098"/>
      <c r="BZ8098"/>
      <c r="CA8098"/>
      <c r="CB8098"/>
      <c r="CC8098"/>
      <c r="CD8098"/>
      <c r="CE8098"/>
      <c r="CF8098"/>
      <c r="CG8098"/>
      <c r="CH8098"/>
      <c r="CI8098"/>
      <c r="CJ8098"/>
      <c r="CK8098"/>
      <c r="CL8098"/>
      <c r="CM8098"/>
      <c r="CN8098"/>
      <c r="CO8098"/>
      <c r="CP8098"/>
      <c r="CQ8098"/>
      <c r="CR8098"/>
      <c r="CS8098"/>
      <c r="CT8098"/>
      <c r="CU8098"/>
      <c r="CV8098"/>
    </row>
    <row r="8099" spans="10:100" x14ac:dyDescent="0.25">
      <c r="J8099"/>
      <c r="K8099"/>
      <c r="L8099"/>
      <c r="M8099"/>
      <c r="N8099"/>
      <c r="O8099"/>
      <c r="P8099"/>
      <c r="Q8099"/>
      <c r="R8099"/>
      <c r="S8099"/>
      <c r="T8099"/>
      <c r="U8099"/>
      <c r="V8099"/>
      <c r="W8099"/>
      <c r="X8099"/>
      <c r="Y8099"/>
      <c r="Z8099"/>
      <c r="AA8099"/>
      <c r="AB8099"/>
      <c r="AC8099"/>
      <c r="AD8099"/>
      <c r="AE8099"/>
      <c r="AF8099"/>
      <c r="AG8099"/>
      <c r="AH8099"/>
      <c r="AI8099"/>
      <c r="AJ8099"/>
      <c r="AK8099"/>
      <c r="AL8099"/>
      <c r="AM8099"/>
      <c r="AN8099"/>
      <c r="AO8099"/>
      <c r="AP8099"/>
      <c r="AQ8099"/>
      <c r="AR8099"/>
      <c r="AS8099"/>
      <c r="AT8099"/>
      <c r="AU8099"/>
      <c r="AV8099"/>
      <c r="AW8099"/>
      <c r="AX8099"/>
      <c r="AY8099"/>
      <c r="AZ8099"/>
      <c r="BA8099"/>
      <c r="BB8099"/>
      <c r="BC8099"/>
      <c r="BD8099"/>
      <c r="BE8099"/>
      <c r="BF8099"/>
      <c r="BG8099"/>
      <c r="BH8099"/>
      <c r="BI8099"/>
      <c r="BJ8099"/>
      <c r="BK8099"/>
      <c r="BL8099"/>
      <c r="BM8099"/>
      <c r="BN8099"/>
      <c r="BO8099"/>
      <c r="BP8099"/>
      <c r="BQ8099"/>
      <c r="BR8099"/>
      <c r="BS8099"/>
      <c r="BT8099"/>
      <c r="BU8099"/>
      <c r="BV8099"/>
      <c r="BW8099"/>
      <c r="BX8099"/>
      <c r="BY8099"/>
      <c r="BZ8099"/>
      <c r="CA8099"/>
      <c r="CB8099"/>
      <c r="CC8099"/>
      <c r="CD8099"/>
      <c r="CE8099"/>
      <c r="CF8099"/>
      <c r="CG8099"/>
      <c r="CH8099"/>
      <c r="CI8099"/>
      <c r="CJ8099"/>
      <c r="CK8099"/>
      <c r="CL8099"/>
      <c r="CM8099"/>
      <c r="CN8099"/>
      <c r="CO8099"/>
      <c r="CP8099"/>
      <c r="CQ8099"/>
      <c r="CR8099"/>
      <c r="CS8099"/>
      <c r="CT8099"/>
      <c r="CU8099"/>
      <c r="CV8099"/>
    </row>
    <row r="8100" spans="10:100" x14ac:dyDescent="0.25">
      <c r="J8100"/>
      <c r="K8100"/>
      <c r="L8100"/>
      <c r="M8100"/>
      <c r="N8100"/>
      <c r="O8100"/>
      <c r="P8100"/>
      <c r="Q8100"/>
      <c r="R8100"/>
      <c r="S8100"/>
      <c r="T8100"/>
      <c r="U8100"/>
      <c r="V8100"/>
      <c r="W8100"/>
      <c r="X8100"/>
      <c r="Y8100"/>
      <c r="Z8100"/>
      <c r="AA8100"/>
      <c r="AB8100"/>
      <c r="AC8100"/>
      <c r="AD8100"/>
      <c r="AE8100"/>
      <c r="AF8100"/>
      <c r="AG8100"/>
      <c r="AH8100"/>
      <c r="AI8100"/>
      <c r="AJ8100"/>
      <c r="AK8100"/>
      <c r="AL8100"/>
      <c r="AM8100"/>
      <c r="AN8100"/>
      <c r="AO8100"/>
      <c r="AP8100"/>
      <c r="AQ8100"/>
      <c r="AR8100"/>
      <c r="AS8100"/>
      <c r="AT8100"/>
      <c r="AU8100"/>
      <c r="AV8100"/>
      <c r="AW8100"/>
      <c r="AX8100"/>
      <c r="AY8100"/>
      <c r="AZ8100"/>
      <c r="BA8100"/>
      <c r="BB8100"/>
      <c r="BC8100"/>
      <c r="BD8100"/>
      <c r="BE8100"/>
      <c r="BF8100"/>
      <c r="BG8100"/>
      <c r="BH8100"/>
      <c r="BI8100"/>
      <c r="BJ8100"/>
      <c r="BK8100"/>
      <c r="BL8100"/>
      <c r="BM8100"/>
      <c r="BN8100"/>
      <c r="BO8100"/>
      <c r="BP8100"/>
      <c r="BQ8100"/>
      <c r="BR8100"/>
      <c r="BS8100"/>
      <c r="BT8100"/>
      <c r="BU8100"/>
      <c r="BV8100"/>
      <c r="BW8100"/>
      <c r="BX8100"/>
      <c r="BY8100"/>
      <c r="BZ8100"/>
      <c r="CA8100"/>
      <c r="CB8100"/>
      <c r="CC8100"/>
      <c r="CD8100"/>
      <c r="CE8100"/>
      <c r="CF8100"/>
      <c r="CG8100"/>
      <c r="CH8100"/>
      <c r="CI8100"/>
      <c r="CJ8100"/>
      <c r="CK8100"/>
      <c r="CL8100"/>
      <c r="CM8100"/>
      <c r="CN8100"/>
      <c r="CO8100"/>
      <c r="CP8100"/>
      <c r="CQ8100"/>
      <c r="CR8100"/>
      <c r="CS8100"/>
      <c r="CT8100"/>
      <c r="CU8100"/>
      <c r="CV8100"/>
    </row>
    <row r="8101" spans="10:100" x14ac:dyDescent="0.25">
      <c r="J8101"/>
      <c r="K8101"/>
      <c r="L8101"/>
      <c r="M8101"/>
      <c r="N8101"/>
      <c r="O8101"/>
      <c r="P8101"/>
      <c r="Q8101"/>
      <c r="R8101"/>
      <c r="S8101"/>
      <c r="T8101"/>
      <c r="U8101"/>
      <c r="V8101"/>
      <c r="W8101"/>
      <c r="X8101"/>
      <c r="Y8101"/>
      <c r="Z8101"/>
      <c r="AA8101"/>
      <c r="AB8101"/>
      <c r="AC8101"/>
      <c r="AD8101"/>
      <c r="AE8101"/>
      <c r="AF8101"/>
      <c r="AG8101"/>
      <c r="AH8101"/>
      <c r="AI8101"/>
      <c r="AJ8101"/>
      <c r="AK8101"/>
      <c r="AL8101"/>
      <c r="AM8101"/>
      <c r="AN8101"/>
      <c r="AO8101"/>
      <c r="AP8101"/>
      <c r="AQ8101"/>
      <c r="AR8101"/>
      <c r="AS8101"/>
      <c r="AT8101"/>
      <c r="AU8101"/>
      <c r="AV8101"/>
      <c r="AW8101"/>
      <c r="AX8101"/>
      <c r="AY8101"/>
      <c r="AZ8101"/>
      <c r="BA8101"/>
      <c r="BB8101"/>
      <c r="BC8101"/>
      <c r="BD8101"/>
      <c r="BE8101"/>
      <c r="BF8101"/>
      <c r="BG8101"/>
      <c r="BH8101"/>
      <c r="BI8101"/>
      <c r="BJ8101"/>
      <c r="BK8101"/>
      <c r="BL8101"/>
      <c r="BM8101"/>
      <c r="BN8101"/>
      <c r="BO8101"/>
      <c r="BP8101"/>
      <c r="BQ8101"/>
      <c r="BR8101"/>
      <c r="BS8101"/>
      <c r="BT8101"/>
      <c r="BU8101"/>
      <c r="BV8101"/>
      <c r="BW8101"/>
      <c r="BX8101"/>
      <c r="BY8101"/>
      <c r="BZ8101"/>
      <c r="CA8101"/>
      <c r="CB8101"/>
      <c r="CC8101"/>
      <c r="CD8101"/>
      <c r="CE8101"/>
      <c r="CF8101"/>
      <c r="CG8101"/>
      <c r="CH8101"/>
      <c r="CI8101"/>
      <c r="CJ8101"/>
      <c r="CK8101"/>
      <c r="CL8101"/>
      <c r="CM8101"/>
      <c r="CN8101"/>
      <c r="CO8101"/>
      <c r="CP8101"/>
      <c r="CQ8101"/>
      <c r="CR8101"/>
      <c r="CS8101"/>
      <c r="CT8101"/>
      <c r="CU8101"/>
      <c r="CV8101"/>
    </row>
    <row r="8102" spans="10:100" x14ac:dyDescent="0.25">
      <c r="J8102"/>
      <c r="K8102"/>
      <c r="L8102"/>
      <c r="M8102"/>
      <c r="N8102"/>
      <c r="O8102"/>
      <c r="P8102"/>
      <c r="Q8102"/>
      <c r="R8102"/>
      <c r="S8102"/>
      <c r="T8102"/>
      <c r="U8102"/>
      <c r="V8102"/>
      <c r="W8102"/>
      <c r="X8102"/>
      <c r="Y8102"/>
      <c r="Z8102"/>
      <c r="AA8102"/>
      <c r="AB8102"/>
      <c r="AC8102"/>
      <c r="AD8102"/>
      <c r="AE8102"/>
      <c r="AF8102"/>
      <c r="AG8102"/>
      <c r="AH8102"/>
      <c r="AI8102"/>
      <c r="AJ8102"/>
      <c r="AK8102"/>
      <c r="AL8102"/>
      <c r="AM8102"/>
      <c r="AN8102"/>
      <c r="AO8102"/>
      <c r="AP8102"/>
      <c r="AQ8102"/>
      <c r="AR8102"/>
      <c r="AS8102"/>
      <c r="AT8102"/>
      <c r="AU8102"/>
      <c r="AV8102"/>
      <c r="AW8102"/>
      <c r="AX8102"/>
      <c r="AY8102"/>
      <c r="AZ8102"/>
      <c r="BA8102"/>
      <c r="BB8102"/>
      <c r="BC8102"/>
      <c r="BD8102"/>
      <c r="BE8102"/>
      <c r="BF8102"/>
      <c r="BG8102"/>
      <c r="BH8102"/>
      <c r="BI8102"/>
      <c r="BJ8102"/>
      <c r="BK8102"/>
      <c r="BL8102"/>
      <c r="BM8102"/>
      <c r="BN8102"/>
      <c r="BO8102"/>
      <c r="BP8102"/>
      <c r="BQ8102"/>
      <c r="BR8102"/>
      <c r="BS8102"/>
      <c r="BT8102"/>
      <c r="BU8102"/>
      <c r="BV8102"/>
      <c r="BW8102"/>
      <c r="BX8102"/>
      <c r="BY8102"/>
      <c r="BZ8102"/>
      <c r="CA8102"/>
      <c r="CB8102"/>
      <c r="CC8102"/>
      <c r="CD8102"/>
      <c r="CE8102"/>
      <c r="CF8102"/>
      <c r="CG8102"/>
      <c r="CH8102"/>
      <c r="CI8102"/>
      <c r="CJ8102"/>
      <c r="CK8102"/>
      <c r="CL8102"/>
      <c r="CM8102"/>
      <c r="CN8102"/>
      <c r="CO8102"/>
      <c r="CP8102"/>
      <c r="CQ8102"/>
      <c r="CR8102"/>
      <c r="CS8102"/>
      <c r="CT8102"/>
      <c r="CU8102"/>
      <c r="CV8102"/>
    </row>
    <row r="8103" spans="10:100" x14ac:dyDescent="0.25">
      <c r="J8103"/>
      <c r="K8103"/>
      <c r="L8103"/>
      <c r="M8103"/>
      <c r="N8103"/>
      <c r="O8103"/>
      <c r="P8103"/>
      <c r="Q8103"/>
      <c r="R8103"/>
      <c r="S8103"/>
      <c r="T8103"/>
      <c r="U8103"/>
      <c r="V8103"/>
      <c r="W8103"/>
      <c r="X8103"/>
      <c r="Y8103"/>
      <c r="Z8103"/>
      <c r="AA8103"/>
      <c r="AB8103"/>
      <c r="AC8103"/>
      <c r="AD8103"/>
      <c r="AE8103"/>
      <c r="AF8103"/>
      <c r="AG8103"/>
      <c r="AH8103"/>
      <c r="AI8103"/>
      <c r="AJ8103"/>
      <c r="AK8103"/>
      <c r="AL8103"/>
      <c r="AM8103"/>
      <c r="AN8103"/>
      <c r="AO8103"/>
      <c r="AP8103"/>
      <c r="AQ8103"/>
      <c r="AR8103"/>
      <c r="AS8103"/>
      <c r="AT8103"/>
      <c r="AU8103"/>
      <c r="AV8103"/>
      <c r="AW8103"/>
      <c r="AX8103"/>
      <c r="AY8103"/>
      <c r="AZ8103"/>
      <c r="BA8103"/>
      <c r="BB8103"/>
      <c r="BC8103"/>
      <c r="BD8103"/>
      <c r="BE8103"/>
      <c r="BF8103"/>
      <c r="BG8103"/>
      <c r="BH8103"/>
      <c r="BI8103"/>
      <c r="BJ8103"/>
      <c r="BK8103"/>
      <c r="BL8103"/>
      <c r="BM8103"/>
      <c r="BN8103"/>
      <c r="BO8103"/>
      <c r="BP8103"/>
      <c r="BQ8103"/>
      <c r="BR8103"/>
      <c r="BS8103"/>
      <c r="BT8103"/>
      <c r="BU8103"/>
      <c r="BV8103"/>
      <c r="BW8103"/>
      <c r="BX8103"/>
      <c r="BY8103"/>
      <c r="BZ8103"/>
      <c r="CA8103"/>
      <c r="CB8103"/>
      <c r="CC8103"/>
      <c r="CD8103"/>
      <c r="CE8103"/>
      <c r="CF8103"/>
      <c r="CG8103"/>
      <c r="CH8103"/>
      <c r="CI8103"/>
      <c r="CJ8103"/>
      <c r="CK8103"/>
      <c r="CL8103"/>
      <c r="CM8103"/>
      <c r="CN8103"/>
      <c r="CO8103"/>
      <c r="CP8103"/>
      <c r="CQ8103"/>
      <c r="CR8103"/>
      <c r="CS8103"/>
      <c r="CT8103"/>
      <c r="CU8103"/>
      <c r="CV8103"/>
    </row>
    <row r="8104" spans="10:100" x14ac:dyDescent="0.25">
      <c r="J8104"/>
      <c r="K8104"/>
      <c r="L8104"/>
      <c r="M8104"/>
      <c r="N8104"/>
      <c r="O8104"/>
      <c r="P8104"/>
      <c r="Q8104"/>
      <c r="R8104"/>
      <c r="S8104"/>
      <c r="T8104"/>
      <c r="U8104"/>
      <c r="V8104"/>
      <c r="W8104"/>
      <c r="X8104"/>
      <c r="Y8104"/>
      <c r="Z8104"/>
      <c r="AA8104"/>
      <c r="AB8104"/>
      <c r="AC8104"/>
      <c r="AD8104"/>
      <c r="AE8104"/>
      <c r="AF8104"/>
      <c r="AG8104"/>
      <c r="AH8104"/>
      <c r="AI8104"/>
      <c r="AJ8104"/>
      <c r="AK8104"/>
      <c r="AL8104"/>
      <c r="AM8104"/>
      <c r="AN8104"/>
      <c r="AO8104"/>
      <c r="AP8104"/>
      <c r="AQ8104"/>
      <c r="AR8104"/>
      <c r="AS8104"/>
      <c r="AT8104"/>
      <c r="AU8104"/>
      <c r="AV8104"/>
      <c r="AW8104"/>
      <c r="AX8104"/>
      <c r="AY8104"/>
      <c r="AZ8104"/>
      <c r="BA8104"/>
      <c r="BB8104"/>
      <c r="BC8104"/>
      <c r="BD8104"/>
      <c r="BE8104"/>
      <c r="BF8104"/>
      <c r="BG8104"/>
      <c r="BH8104"/>
      <c r="BI8104"/>
      <c r="BJ8104"/>
      <c r="BK8104"/>
      <c r="BL8104"/>
      <c r="BM8104"/>
      <c r="BN8104"/>
      <c r="BO8104"/>
      <c r="BP8104"/>
      <c r="BQ8104"/>
      <c r="BR8104"/>
      <c r="BS8104"/>
      <c r="BT8104"/>
      <c r="BU8104"/>
      <c r="BV8104"/>
      <c r="BW8104"/>
      <c r="BX8104"/>
      <c r="BY8104"/>
      <c r="BZ8104"/>
      <c r="CA8104"/>
      <c r="CB8104"/>
      <c r="CC8104"/>
      <c r="CD8104"/>
      <c r="CE8104"/>
      <c r="CF8104"/>
      <c r="CG8104"/>
      <c r="CH8104"/>
      <c r="CI8104"/>
      <c r="CJ8104"/>
      <c r="CK8104"/>
      <c r="CL8104"/>
      <c r="CM8104"/>
      <c r="CN8104"/>
      <c r="CO8104"/>
      <c r="CP8104"/>
      <c r="CQ8104"/>
      <c r="CR8104"/>
      <c r="CS8104"/>
      <c r="CT8104"/>
      <c r="CU8104"/>
      <c r="CV8104"/>
    </row>
    <row r="8105" spans="10:100" x14ac:dyDescent="0.25">
      <c r="J8105"/>
      <c r="K8105"/>
      <c r="L8105"/>
      <c r="M8105"/>
      <c r="N8105"/>
      <c r="O8105"/>
      <c r="P8105"/>
      <c r="Q8105"/>
      <c r="R8105"/>
      <c r="S8105"/>
      <c r="T8105"/>
      <c r="U8105"/>
      <c r="V8105"/>
      <c r="W8105"/>
      <c r="X8105"/>
      <c r="Y8105"/>
      <c r="Z8105"/>
      <c r="AA8105"/>
      <c r="AB8105"/>
      <c r="AC8105"/>
      <c r="AD8105"/>
      <c r="AE8105"/>
      <c r="AF8105"/>
      <c r="AG8105"/>
      <c r="AH8105"/>
      <c r="AI8105"/>
      <c r="AJ8105"/>
      <c r="AK8105"/>
      <c r="AL8105"/>
      <c r="AM8105"/>
      <c r="AN8105"/>
      <c r="AO8105"/>
      <c r="AP8105"/>
      <c r="AQ8105"/>
      <c r="AR8105"/>
      <c r="AS8105"/>
      <c r="AT8105"/>
      <c r="AU8105"/>
      <c r="AV8105"/>
      <c r="AW8105"/>
      <c r="AX8105"/>
      <c r="AY8105"/>
      <c r="AZ8105"/>
      <c r="BA8105"/>
      <c r="BB8105"/>
      <c r="BC8105"/>
      <c r="BD8105"/>
      <c r="BE8105"/>
      <c r="BF8105"/>
      <c r="BG8105"/>
      <c r="BH8105"/>
      <c r="BI8105"/>
      <c r="BJ8105"/>
      <c r="BK8105"/>
      <c r="BL8105"/>
      <c r="BM8105"/>
      <c r="BN8105"/>
      <c r="BO8105"/>
      <c r="BP8105"/>
      <c r="BQ8105"/>
      <c r="BR8105"/>
      <c r="BS8105"/>
      <c r="BT8105"/>
      <c r="BU8105"/>
      <c r="BV8105"/>
      <c r="BW8105"/>
      <c r="BX8105"/>
      <c r="BY8105"/>
      <c r="BZ8105"/>
      <c r="CA8105"/>
      <c r="CB8105"/>
      <c r="CC8105"/>
      <c r="CD8105"/>
      <c r="CE8105"/>
      <c r="CF8105"/>
      <c r="CG8105"/>
      <c r="CH8105"/>
      <c r="CI8105"/>
      <c r="CJ8105"/>
      <c r="CK8105"/>
      <c r="CL8105"/>
      <c r="CM8105"/>
      <c r="CN8105"/>
      <c r="CO8105"/>
      <c r="CP8105"/>
      <c r="CQ8105"/>
      <c r="CR8105"/>
      <c r="CS8105"/>
      <c r="CT8105"/>
      <c r="CU8105"/>
      <c r="CV8105"/>
    </row>
    <row r="8106" spans="10:100" x14ac:dyDescent="0.25">
      <c r="J8106"/>
      <c r="K8106"/>
      <c r="L8106"/>
      <c r="M8106"/>
      <c r="N8106"/>
      <c r="O8106"/>
      <c r="P8106"/>
      <c r="Q8106"/>
      <c r="R8106"/>
      <c r="S8106"/>
      <c r="T8106"/>
      <c r="U8106"/>
      <c r="V8106"/>
      <c r="W8106"/>
      <c r="X8106"/>
      <c r="Y8106"/>
      <c r="Z8106"/>
      <c r="AA8106"/>
      <c r="AB8106"/>
      <c r="AC8106"/>
      <c r="AD8106"/>
      <c r="AE8106"/>
      <c r="AF8106"/>
      <c r="AG8106"/>
      <c r="AH8106"/>
      <c r="AI8106"/>
      <c r="AJ8106"/>
      <c r="AK8106"/>
      <c r="AL8106"/>
      <c r="AM8106"/>
      <c r="AN8106"/>
      <c r="AO8106"/>
      <c r="AP8106"/>
      <c r="AQ8106"/>
      <c r="AR8106"/>
      <c r="AS8106"/>
      <c r="AT8106"/>
      <c r="AU8106"/>
      <c r="AV8106"/>
      <c r="AW8106"/>
      <c r="AX8106"/>
      <c r="AY8106"/>
      <c r="AZ8106"/>
      <c r="BA8106"/>
      <c r="BB8106"/>
      <c r="BC8106"/>
      <c r="BD8106"/>
      <c r="BE8106"/>
      <c r="BF8106"/>
      <c r="BG8106"/>
      <c r="BH8106"/>
      <c r="BI8106"/>
      <c r="BJ8106"/>
      <c r="BK8106"/>
      <c r="BL8106"/>
      <c r="BM8106"/>
      <c r="BN8106"/>
      <c r="BO8106"/>
      <c r="BP8106"/>
      <c r="BQ8106"/>
      <c r="BR8106"/>
      <c r="BS8106"/>
      <c r="BT8106"/>
      <c r="BU8106"/>
      <c r="BV8106"/>
      <c r="BW8106"/>
      <c r="BX8106"/>
      <c r="BY8106"/>
      <c r="BZ8106"/>
      <c r="CA8106"/>
      <c r="CB8106"/>
      <c r="CC8106"/>
      <c r="CD8106"/>
      <c r="CE8106"/>
      <c r="CF8106"/>
      <c r="CG8106"/>
      <c r="CH8106"/>
      <c r="CI8106"/>
      <c r="CJ8106"/>
      <c r="CK8106"/>
      <c r="CL8106"/>
      <c r="CM8106"/>
      <c r="CN8106"/>
      <c r="CO8106"/>
      <c r="CP8106"/>
      <c r="CQ8106"/>
      <c r="CR8106"/>
      <c r="CS8106"/>
      <c r="CT8106"/>
      <c r="CU8106"/>
      <c r="CV8106"/>
    </row>
    <row r="8107" spans="10:100" x14ac:dyDescent="0.25">
      <c r="J8107"/>
      <c r="K8107"/>
      <c r="L8107"/>
      <c r="M8107"/>
      <c r="N8107"/>
      <c r="O8107"/>
      <c r="P8107"/>
      <c r="Q8107"/>
      <c r="R8107"/>
      <c r="S8107"/>
      <c r="T8107"/>
      <c r="U8107"/>
      <c r="V8107"/>
      <c r="W8107"/>
      <c r="X8107"/>
      <c r="Y8107"/>
      <c r="Z8107"/>
      <c r="AA8107"/>
      <c r="AB8107"/>
      <c r="AC8107"/>
      <c r="AD8107"/>
      <c r="AE8107"/>
      <c r="AF8107"/>
      <c r="AG8107"/>
      <c r="AH8107"/>
      <c r="AI8107"/>
      <c r="AJ8107"/>
      <c r="AK8107"/>
      <c r="AL8107"/>
      <c r="AM8107"/>
      <c r="AN8107"/>
      <c r="AO8107"/>
      <c r="AP8107"/>
      <c r="AQ8107"/>
      <c r="AR8107"/>
      <c r="AS8107"/>
      <c r="AT8107"/>
      <c r="AU8107"/>
      <c r="AV8107"/>
      <c r="AW8107"/>
      <c r="AX8107"/>
      <c r="AY8107"/>
      <c r="AZ8107"/>
      <c r="BA8107"/>
      <c r="BB8107"/>
      <c r="BC8107"/>
      <c r="BD8107"/>
      <c r="BE8107"/>
      <c r="BF8107"/>
      <c r="BG8107"/>
      <c r="BH8107"/>
      <c r="BI8107"/>
      <c r="BJ8107"/>
      <c r="BK8107"/>
      <c r="BL8107"/>
      <c r="BM8107"/>
      <c r="BN8107"/>
      <c r="BO8107"/>
      <c r="BP8107"/>
      <c r="BQ8107"/>
      <c r="BR8107"/>
      <c r="BS8107"/>
      <c r="BT8107"/>
      <c r="BU8107"/>
      <c r="BV8107"/>
      <c r="BW8107"/>
      <c r="BX8107"/>
      <c r="BY8107"/>
      <c r="BZ8107"/>
      <c r="CA8107"/>
      <c r="CB8107"/>
      <c r="CC8107"/>
      <c r="CD8107"/>
      <c r="CE8107"/>
      <c r="CF8107"/>
      <c r="CG8107"/>
      <c r="CH8107"/>
      <c r="CI8107"/>
      <c r="CJ8107"/>
      <c r="CK8107"/>
      <c r="CL8107"/>
      <c r="CM8107"/>
      <c r="CN8107"/>
      <c r="CO8107"/>
      <c r="CP8107"/>
      <c r="CQ8107"/>
      <c r="CR8107"/>
      <c r="CS8107"/>
      <c r="CT8107"/>
      <c r="CU8107"/>
      <c r="CV8107"/>
    </row>
    <row r="8108" spans="10:100" x14ac:dyDescent="0.25">
      <c r="J8108"/>
      <c r="K8108"/>
      <c r="L8108"/>
      <c r="M8108"/>
      <c r="N8108"/>
      <c r="O8108"/>
      <c r="P8108"/>
      <c r="Q8108"/>
      <c r="R8108"/>
      <c r="S8108"/>
      <c r="T8108"/>
      <c r="U8108"/>
      <c r="V8108"/>
      <c r="W8108"/>
      <c r="X8108"/>
      <c r="Y8108"/>
      <c r="Z8108"/>
      <c r="AA8108"/>
      <c r="AB8108"/>
      <c r="AC8108"/>
      <c r="AD8108"/>
      <c r="AE8108"/>
      <c r="AF8108"/>
      <c r="AG8108"/>
      <c r="AH8108"/>
      <c r="AI8108"/>
      <c r="AJ8108"/>
      <c r="AK8108"/>
      <c r="AL8108"/>
      <c r="AM8108"/>
      <c r="AN8108"/>
      <c r="AO8108"/>
      <c r="AP8108"/>
      <c r="AQ8108"/>
      <c r="AR8108"/>
      <c r="AS8108"/>
      <c r="AT8108"/>
      <c r="AU8108"/>
      <c r="AV8108"/>
      <c r="AW8108"/>
      <c r="AX8108"/>
      <c r="AY8108"/>
      <c r="AZ8108"/>
      <c r="BA8108"/>
      <c r="BB8108"/>
      <c r="BC8108"/>
      <c r="BD8108"/>
      <c r="BE8108"/>
      <c r="BF8108"/>
      <c r="BG8108"/>
      <c r="BH8108"/>
      <c r="BI8108"/>
      <c r="BJ8108"/>
      <c r="BK8108"/>
      <c r="BL8108"/>
      <c r="BM8108"/>
      <c r="BN8108"/>
      <c r="BO8108"/>
      <c r="BP8108"/>
      <c r="BQ8108"/>
      <c r="BR8108"/>
      <c r="BS8108"/>
      <c r="BT8108"/>
      <c r="BU8108"/>
      <c r="BV8108"/>
      <c r="BW8108"/>
      <c r="BX8108"/>
      <c r="BY8108"/>
      <c r="BZ8108"/>
      <c r="CA8108"/>
      <c r="CB8108"/>
      <c r="CC8108"/>
      <c r="CD8108"/>
      <c r="CE8108"/>
      <c r="CF8108"/>
      <c r="CG8108"/>
      <c r="CH8108"/>
      <c r="CI8108"/>
      <c r="CJ8108"/>
      <c r="CK8108"/>
      <c r="CL8108"/>
      <c r="CM8108"/>
      <c r="CN8108"/>
      <c r="CO8108"/>
      <c r="CP8108"/>
      <c r="CQ8108"/>
      <c r="CR8108"/>
      <c r="CS8108"/>
      <c r="CT8108"/>
      <c r="CU8108"/>
      <c r="CV8108"/>
    </row>
    <row r="8109" spans="10:100" x14ac:dyDescent="0.25">
      <c r="J8109"/>
      <c r="K8109"/>
      <c r="L8109"/>
      <c r="M8109"/>
      <c r="N8109"/>
      <c r="O8109"/>
      <c r="P8109"/>
      <c r="Q8109"/>
      <c r="R8109"/>
      <c r="S8109"/>
      <c r="T8109"/>
      <c r="U8109"/>
      <c r="V8109"/>
      <c r="W8109"/>
      <c r="X8109"/>
      <c r="Y8109"/>
      <c r="Z8109"/>
      <c r="AA8109"/>
      <c r="AB8109"/>
      <c r="AC8109"/>
      <c r="AD8109"/>
      <c r="AE8109"/>
      <c r="AF8109"/>
      <c r="AG8109"/>
      <c r="AH8109"/>
      <c r="AI8109"/>
      <c r="AJ8109"/>
      <c r="AK8109"/>
      <c r="AL8109"/>
      <c r="AM8109"/>
      <c r="AN8109"/>
      <c r="AO8109"/>
      <c r="AP8109"/>
      <c r="AQ8109"/>
      <c r="AR8109"/>
      <c r="AS8109"/>
      <c r="AT8109"/>
      <c r="AU8109"/>
      <c r="AV8109"/>
      <c r="AW8109"/>
      <c r="AX8109"/>
      <c r="AY8109"/>
      <c r="AZ8109"/>
      <c r="BA8109"/>
      <c r="BB8109"/>
      <c r="BC8109"/>
      <c r="BD8109"/>
      <c r="BE8109"/>
      <c r="BF8109"/>
      <c r="BG8109"/>
      <c r="BH8109"/>
      <c r="BI8109"/>
      <c r="BJ8109"/>
      <c r="BK8109"/>
      <c r="BL8109"/>
      <c r="BM8109"/>
      <c r="BN8109"/>
      <c r="BO8109"/>
      <c r="BP8109"/>
      <c r="BQ8109"/>
      <c r="BR8109"/>
      <c r="BS8109"/>
      <c r="BT8109"/>
      <c r="BU8109"/>
      <c r="BV8109"/>
      <c r="BW8109"/>
      <c r="BX8109"/>
      <c r="BY8109"/>
      <c r="BZ8109"/>
      <c r="CA8109"/>
      <c r="CB8109"/>
      <c r="CC8109"/>
      <c r="CD8109"/>
      <c r="CE8109"/>
      <c r="CF8109"/>
      <c r="CG8109"/>
      <c r="CH8109"/>
      <c r="CI8109"/>
      <c r="CJ8109"/>
      <c r="CK8109"/>
      <c r="CL8109"/>
      <c r="CM8109"/>
      <c r="CN8109"/>
      <c r="CO8109"/>
      <c r="CP8109"/>
      <c r="CQ8109"/>
      <c r="CR8109"/>
      <c r="CS8109"/>
      <c r="CT8109"/>
      <c r="CU8109"/>
      <c r="CV8109"/>
    </row>
    <row r="8110" spans="10:100" x14ac:dyDescent="0.25">
      <c r="J8110"/>
      <c r="K8110"/>
      <c r="L8110"/>
      <c r="M8110"/>
      <c r="N8110"/>
      <c r="O8110"/>
      <c r="P8110"/>
      <c r="Q8110"/>
      <c r="R8110"/>
      <c r="S8110"/>
      <c r="T8110"/>
      <c r="U8110"/>
      <c r="V8110"/>
      <c r="W8110"/>
      <c r="X8110"/>
      <c r="Y8110"/>
      <c r="Z8110"/>
      <c r="AA8110"/>
      <c r="AB8110"/>
      <c r="AC8110"/>
      <c r="AD8110"/>
      <c r="AE8110"/>
      <c r="AF8110"/>
      <c r="AG8110"/>
      <c r="AH8110"/>
      <c r="AI8110"/>
      <c r="AJ8110"/>
      <c r="AK8110"/>
      <c r="AL8110"/>
      <c r="AM8110"/>
      <c r="AN8110"/>
      <c r="AO8110"/>
      <c r="AP8110"/>
      <c r="AQ8110"/>
      <c r="AR8110"/>
      <c r="AS8110"/>
      <c r="AT8110"/>
      <c r="AU8110"/>
      <c r="AV8110"/>
      <c r="AW8110"/>
      <c r="AX8110"/>
      <c r="AY8110"/>
      <c r="AZ8110"/>
      <c r="BA8110"/>
      <c r="BB8110"/>
      <c r="BC8110"/>
      <c r="BD8110"/>
      <c r="BE8110"/>
      <c r="BF8110"/>
      <c r="BG8110"/>
      <c r="BH8110"/>
      <c r="BI8110"/>
      <c r="BJ8110"/>
      <c r="BK8110"/>
      <c r="BL8110"/>
      <c r="BM8110"/>
      <c r="BN8110"/>
      <c r="BO8110"/>
      <c r="BP8110"/>
      <c r="BQ8110"/>
      <c r="BR8110"/>
      <c r="BS8110"/>
      <c r="BT8110"/>
      <c r="BU8110"/>
      <c r="BV8110"/>
      <c r="BW8110"/>
      <c r="BX8110"/>
      <c r="BY8110"/>
      <c r="BZ8110"/>
      <c r="CA8110"/>
      <c r="CB8110"/>
      <c r="CC8110"/>
      <c r="CD8110"/>
      <c r="CE8110"/>
      <c r="CF8110"/>
      <c r="CG8110"/>
      <c r="CH8110"/>
      <c r="CI8110"/>
      <c r="CJ8110"/>
      <c r="CK8110"/>
      <c r="CL8110"/>
      <c r="CM8110"/>
      <c r="CN8110"/>
      <c r="CO8110"/>
      <c r="CP8110"/>
      <c r="CQ8110"/>
      <c r="CR8110"/>
      <c r="CS8110"/>
      <c r="CT8110"/>
      <c r="CU8110"/>
      <c r="CV8110"/>
    </row>
    <row r="8111" spans="10:100" x14ac:dyDescent="0.25">
      <c r="J8111"/>
      <c r="K8111"/>
      <c r="L8111"/>
      <c r="M8111"/>
      <c r="N8111"/>
      <c r="O8111"/>
      <c r="P8111"/>
      <c r="Q8111"/>
      <c r="R8111"/>
      <c r="S8111"/>
      <c r="T8111"/>
      <c r="U8111"/>
      <c r="V8111"/>
      <c r="W8111"/>
      <c r="X8111"/>
      <c r="Y8111"/>
      <c r="Z8111"/>
      <c r="AA8111"/>
      <c r="AB8111"/>
      <c r="AC8111"/>
      <c r="AD8111"/>
      <c r="AE8111"/>
      <c r="AF8111"/>
      <c r="AG8111"/>
      <c r="AH8111"/>
      <c r="AI8111"/>
      <c r="AJ8111"/>
      <c r="AK8111"/>
      <c r="AL8111"/>
      <c r="AM8111"/>
      <c r="AN8111"/>
      <c r="AO8111"/>
      <c r="AP8111"/>
      <c r="AQ8111"/>
      <c r="AR8111"/>
      <c r="AS8111"/>
      <c r="AT8111"/>
      <c r="AU8111"/>
      <c r="AV8111"/>
      <c r="AW8111"/>
      <c r="AX8111"/>
      <c r="AY8111"/>
      <c r="AZ8111"/>
      <c r="BA8111"/>
      <c r="BB8111"/>
      <c r="BC8111"/>
      <c r="BD8111"/>
      <c r="BE8111"/>
      <c r="BF8111"/>
      <c r="BG8111"/>
      <c r="BH8111"/>
      <c r="BI8111"/>
      <c r="BJ8111"/>
      <c r="BK8111"/>
      <c r="BL8111"/>
      <c r="BM8111"/>
      <c r="BN8111"/>
      <c r="BO8111"/>
      <c r="BP8111"/>
      <c r="BQ8111"/>
      <c r="BR8111"/>
      <c r="BS8111"/>
      <c r="BT8111"/>
      <c r="BU8111"/>
      <c r="BV8111"/>
      <c r="BW8111"/>
      <c r="BX8111"/>
      <c r="BY8111"/>
      <c r="BZ8111"/>
      <c r="CA8111"/>
      <c r="CB8111"/>
      <c r="CC8111"/>
      <c r="CD8111"/>
      <c r="CE8111"/>
      <c r="CF8111"/>
      <c r="CG8111"/>
      <c r="CH8111"/>
      <c r="CI8111"/>
      <c r="CJ8111"/>
      <c r="CK8111"/>
      <c r="CL8111"/>
      <c r="CM8111"/>
      <c r="CN8111"/>
      <c r="CO8111"/>
      <c r="CP8111"/>
      <c r="CQ8111"/>
      <c r="CR8111"/>
      <c r="CS8111"/>
      <c r="CT8111"/>
      <c r="CU8111"/>
      <c r="CV8111"/>
    </row>
    <row r="8112" spans="10:100" x14ac:dyDescent="0.25">
      <c r="J8112"/>
      <c r="K8112"/>
      <c r="L8112"/>
      <c r="M8112"/>
      <c r="N8112"/>
      <c r="O8112"/>
      <c r="P8112"/>
      <c r="Q8112"/>
      <c r="R8112"/>
      <c r="S8112"/>
      <c r="T8112"/>
      <c r="U8112"/>
      <c r="V8112"/>
      <c r="W8112"/>
      <c r="X8112"/>
      <c r="Y8112"/>
      <c r="Z8112"/>
      <c r="AA8112"/>
      <c r="AB8112"/>
      <c r="AC8112"/>
      <c r="AD8112"/>
      <c r="AE8112"/>
      <c r="AF8112"/>
      <c r="AG8112"/>
      <c r="AH8112"/>
      <c r="AI8112"/>
      <c r="AJ8112"/>
      <c r="AK8112"/>
      <c r="AL8112"/>
      <c r="AM8112"/>
      <c r="AN8112"/>
      <c r="AO8112"/>
      <c r="AP8112"/>
      <c r="AQ8112"/>
      <c r="AR8112"/>
      <c r="AS8112"/>
      <c r="AT8112"/>
      <c r="AU8112"/>
      <c r="AV8112"/>
      <c r="AW8112"/>
      <c r="AX8112"/>
      <c r="AY8112"/>
      <c r="AZ8112"/>
      <c r="BA8112"/>
      <c r="BB8112"/>
      <c r="BC8112"/>
      <c r="BD8112"/>
      <c r="BE8112"/>
      <c r="BF8112"/>
      <c r="BG8112"/>
      <c r="BH8112"/>
      <c r="BI8112"/>
      <c r="BJ8112"/>
      <c r="BK8112"/>
      <c r="BL8112"/>
      <c r="BM8112"/>
      <c r="BN8112"/>
      <c r="BO8112"/>
      <c r="BP8112"/>
      <c r="BQ8112"/>
      <c r="BR8112"/>
      <c r="BS8112"/>
      <c r="BT8112"/>
      <c r="BU8112"/>
      <c r="BV8112"/>
      <c r="BW8112"/>
      <c r="BX8112"/>
      <c r="BY8112"/>
      <c r="BZ8112"/>
      <c r="CA8112"/>
      <c r="CB8112"/>
      <c r="CC8112"/>
      <c r="CD8112"/>
      <c r="CE8112"/>
      <c r="CF8112"/>
      <c r="CG8112"/>
      <c r="CH8112"/>
      <c r="CI8112"/>
      <c r="CJ8112"/>
      <c r="CK8112"/>
      <c r="CL8112"/>
      <c r="CM8112"/>
      <c r="CN8112"/>
      <c r="CO8112"/>
      <c r="CP8112"/>
      <c r="CQ8112"/>
      <c r="CR8112"/>
      <c r="CS8112"/>
      <c r="CT8112"/>
      <c r="CU8112"/>
      <c r="CV8112"/>
    </row>
    <row r="8113" spans="10:100" x14ac:dyDescent="0.25">
      <c r="J8113"/>
      <c r="K8113"/>
      <c r="L8113"/>
      <c r="M8113"/>
      <c r="N8113"/>
      <c r="O8113"/>
      <c r="P8113"/>
      <c r="Q8113"/>
      <c r="R8113"/>
      <c r="S8113"/>
      <c r="T8113"/>
      <c r="U8113"/>
      <c r="V8113"/>
      <c r="W8113"/>
      <c r="X8113"/>
      <c r="Y8113"/>
      <c r="Z8113"/>
      <c r="AA8113"/>
      <c r="AB8113"/>
      <c r="AC8113"/>
      <c r="AD8113"/>
      <c r="AE8113"/>
      <c r="AF8113"/>
      <c r="AG8113"/>
      <c r="AH8113"/>
      <c r="AI8113"/>
      <c r="AJ8113"/>
      <c r="AK8113"/>
      <c r="AL8113"/>
      <c r="AM8113"/>
      <c r="AN8113"/>
      <c r="AO8113"/>
      <c r="AP8113"/>
      <c r="AQ8113"/>
      <c r="AR8113"/>
      <c r="AS8113"/>
      <c r="AT8113"/>
      <c r="AU8113"/>
      <c r="AV8113"/>
      <c r="AW8113"/>
      <c r="AX8113"/>
      <c r="AY8113"/>
      <c r="AZ8113"/>
      <c r="BA8113"/>
      <c r="BB8113"/>
      <c r="BC8113"/>
      <c r="BD8113"/>
      <c r="BE8113"/>
      <c r="BF8113"/>
      <c r="BG8113"/>
      <c r="BH8113"/>
      <c r="BI8113"/>
      <c r="BJ8113"/>
      <c r="BK8113"/>
      <c r="BL8113"/>
      <c r="BM8113"/>
      <c r="BN8113"/>
      <c r="BO8113"/>
      <c r="BP8113"/>
      <c r="BQ8113"/>
      <c r="BR8113"/>
      <c r="BS8113"/>
      <c r="BT8113"/>
      <c r="BU8113"/>
      <c r="BV8113"/>
      <c r="BW8113"/>
      <c r="BX8113"/>
      <c r="BY8113"/>
      <c r="BZ8113"/>
      <c r="CA8113"/>
      <c r="CB8113"/>
      <c r="CC8113"/>
      <c r="CD8113"/>
      <c r="CE8113"/>
      <c r="CF8113"/>
      <c r="CG8113"/>
      <c r="CH8113"/>
      <c r="CI8113"/>
      <c r="CJ8113"/>
      <c r="CK8113"/>
      <c r="CL8113"/>
      <c r="CM8113"/>
      <c r="CN8113"/>
      <c r="CO8113"/>
      <c r="CP8113"/>
      <c r="CQ8113"/>
      <c r="CR8113"/>
      <c r="CS8113"/>
      <c r="CT8113"/>
      <c r="CU8113"/>
      <c r="CV8113"/>
    </row>
    <row r="8114" spans="10:100" x14ac:dyDescent="0.25">
      <c r="J8114"/>
      <c r="K8114"/>
      <c r="L8114"/>
      <c r="M8114"/>
      <c r="N8114"/>
      <c r="O8114"/>
      <c r="P8114"/>
      <c r="Q8114"/>
      <c r="R8114"/>
      <c r="S8114"/>
      <c r="T8114"/>
      <c r="U8114"/>
      <c r="V8114"/>
      <c r="W8114"/>
      <c r="X8114"/>
      <c r="Y8114"/>
      <c r="Z8114"/>
      <c r="AA8114"/>
      <c r="AB8114"/>
      <c r="AC8114"/>
      <c r="AD8114"/>
      <c r="AE8114"/>
      <c r="AF8114"/>
      <c r="AG8114"/>
      <c r="AH8114"/>
      <c r="AI8114"/>
      <c r="AJ8114"/>
      <c r="AK8114"/>
      <c r="AL8114"/>
      <c r="AM8114"/>
      <c r="AN8114"/>
      <c r="AO8114"/>
      <c r="AP8114"/>
      <c r="AQ8114"/>
      <c r="AR8114"/>
      <c r="AS8114"/>
      <c r="AT8114"/>
      <c r="AU8114"/>
      <c r="AV8114"/>
      <c r="AW8114"/>
      <c r="AX8114"/>
      <c r="AY8114"/>
      <c r="AZ8114"/>
      <c r="BA8114"/>
      <c r="BB8114"/>
      <c r="BC8114"/>
      <c r="BD8114"/>
      <c r="BE8114"/>
      <c r="BF8114"/>
      <c r="BG8114"/>
      <c r="BH8114"/>
      <c r="BI8114"/>
      <c r="BJ8114"/>
      <c r="BK8114"/>
      <c r="BL8114"/>
      <c r="BM8114"/>
      <c r="BN8114"/>
      <c r="BO8114"/>
      <c r="BP8114"/>
      <c r="BQ8114"/>
      <c r="BR8114"/>
      <c r="BS8114"/>
      <c r="BT8114"/>
      <c r="BU8114"/>
      <c r="BV8114"/>
      <c r="BW8114"/>
      <c r="BX8114"/>
      <c r="BY8114"/>
      <c r="BZ8114"/>
      <c r="CA8114"/>
      <c r="CB8114"/>
      <c r="CC8114"/>
      <c r="CD8114"/>
      <c r="CE8114"/>
      <c r="CF8114"/>
      <c r="CG8114"/>
      <c r="CH8114"/>
      <c r="CI8114"/>
      <c r="CJ8114"/>
      <c r="CK8114"/>
      <c r="CL8114"/>
      <c r="CM8114"/>
      <c r="CN8114"/>
      <c r="CO8114"/>
      <c r="CP8114"/>
      <c r="CQ8114"/>
      <c r="CR8114"/>
      <c r="CS8114"/>
      <c r="CT8114"/>
      <c r="CU8114"/>
      <c r="CV8114"/>
    </row>
    <row r="8115" spans="10:100" x14ac:dyDescent="0.25">
      <c r="J8115"/>
      <c r="K8115"/>
      <c r="L8115"/>
      <c r="M8115"/>
      <c r="N8115"/>
      <c r="O8115"/>
      <c r="P8115"/>
      <c r="Q8115"/>
      <c r="R8115"/>
      <c r="S8115"/>
      <c r="T8115"/>
      <c r="U8115"/>
      <c r="V8115"/>
      <c r="W8115"/>
      <c r="X8115"/>
      <c r="Y8115"/>
      <c r="Z8115"/>
      <c r="AA8115"/>
      <c r="AB8115"/>
      <c r="AC8115"/>
      <c r="AD8115"/>
      <c r="AE8115"/>
      <c r="AF8115"/>
      <c r="AG8115"/>
      <c r="AH8115"/>
      <c r="AI8115"/>
      <c r="AJ8115"/>
      <c r="AK8115"/>
      <c r="AL8115"/>
      <c r="AM8115"/>
      <c r="AN8115"/>
      <c r="AO8115"/>
      <c r="AP8115"/>
      <c r="AQ8115"/>
      <c r="AR8115"/>
      <c r="AS8115"/>
      <c r="AT8115"/>
      <c r="AU8115"/>
      <c r="AV8115"/>
      <c r="AW8115"/>
      <c r="AX8115"/>
      <c r="AY8115"/>
      <c r="AZ8115"/>
      <c r="BA8115"/>
      <c r="BB8115"/>
      <c r="BC8115"/>
      <c r="BD8115"/>
      <c r="BE8115"/>
      <c r="BF8115"/>
      <c r="BG8115"/>
      <c r="BH8115"/>
      <c r="BI8115"/>
      <c r="BJ8115"/>
      <c r="BK8115"/>
      <c r="BL8115"/>
      <c r="BM8115"/>
      <c r="BN8115"/>
      <c r="BO8115"/>
      <c r="BP8115"/>
      <c r="BQ8115"/>
      <c r="BR8115"/>
      <c r="BS8115"/>
      <c r="BT8115"/>
      <c r="BU8115"/>
      <c r="BV8115"/>
      <c r="BW8115"/>
      <c r="BX8115"/>
      <c r="BY8115"/>
      <c r="BZ8115"/>
      <c r="CA8115"/>
      <c r="CB8115"/>
      <c r="CC8115"/>
      <c r="CD8115"/>
      <c r="CE8115"/>
      <c r="CF8115"/>
      <c r="CG8115"/>
      <c r="CH8115"/>
      <c r="CI8115"/>
      <c r="CJ8115"/>
      <c r="CK8115"/>
      <c r="CL8115"/>
      <c r="CM8115"/>
      <c r="CN8115"/>
      <c r="CO8115"/>
      <c r="CP8115"/>
      <c r="CQ8115"/>
      <c r="CR8115"/>
      <c r="CS8115"/>
      <c r="CT8115"/>
      <c r="CU8115"/>
      <c r="CV8115"/>
    </row>
    <row r="8116" spans="10:100" x14ac:dyDescent="0.25">
      <c r="J8116"/>
      <c r="K8116"/>
      <c r="L8116"/>
      <c r="M8116"/>
      <c r="N8116"/>
      <c r="O8116"/>
      <c r="P8116"/>
      <c r="Q8116"/>
      <c r="R8116"/>
      <c r="S8116"/>
      <c r="T8116"/>
      <c r="U8116"/>
      <c r="V8116"/>
      <c r="W8116"/>
      <c r="X8116"/>
      <c r="Y8116"/>
      <c r="Z8116"/>
      <c r="AA8116"/>
      <c r="AB8116"/>
      <c r="AC8116"/>
      <c r="AD8116"/>
      <c r="AE8116"/>
      <c r="AF8116"/>
      <c r="AG8116"/>
      <c r="AH8116"/>
      <c r="AI8116"/>
      <c r="AJ8116"/>
      <c r="AK8116"/>
      <c r="AL8116"/>
      <c r="AM8116"/>
      <c r="AN8116"/>
      <c r="AO8116"/>
      <c r="AP8116"/>
      <c r="AQ8116"/>
      <c r="AR8116"/>
      <c r="AS8116"/>
      <c r="AT8116"/>
      <c r="AU8116"/>
      <c r="AV8116"/>
      <c r="AW8116"/>
      <c r="AX8116"/>
      <c r="AY8116"/>
      <c r="AZ8116"/>
      <c r="BA8116"/>
      <c r="BB8116"/>
      <c r="BC8116"/>
      <c r="BD8116"/>
      <c r="BE8116"/>
      <c r="BF8116"/>
      <c r="BG8116"/>
      <c r="BH8116"/>
      <c r="BI8116"/>
      <c r="BJ8116"/>
      <c r="BK8116"/>
      <c r="BL8116"/>
      <c r="BM8116"/>
      <c r="BN8116"/>
      <c r="BO8116"/>
      <c r="BP8116"/>
      <c r="BQ8116"/>
      <c r="BR8116"/>
      <c r="BS8116"/>
      <c r="BT8116"/>
      <c r="BU8116"/>
      <c r="BV8116"/>
      <c r="BW8116"/>
      <c r="BX8116"/>
      <c r="BY8116"/>
      <c r="BZ8116"/>
      <c r="CA8116"/>
      <c r="CB8116"/>
      <c r="CC8116"/>
      <c r="CD8116"/>
      <c r="CE8116"/>
      <c r="CF8116"/>
      <c r="CG8116"/>
      <c r="CH8116"/>
      <c r="CI8116"/>
      <c r="CJ8116"/>
      <c r="CK8116"/>
      <c r="CL8116"/>
      <c r="CM8116"/>
      <c r="CN8116"/>
      <c r="CO8116"/>
      <c r="CP8116"/>
      <c r="CQ8116"/>
      <c r="CR8116"/>
      <c r="CS8116"/>
      <c r="CT8116"/>
      <c r="CU8116"/>
      <c r="CV8116"/>
    </row>
    <row r="8117" spans="10:100" x14ac:dyDescent="0.25">
      <c r="J8117"/>
      <c r="K8117"/>
      <c r="L8117"/>
      <c r="M8117"/>
      <c r="N8117"/>
      <c r="O8117"/>
      <c r="P8117"/>
      <c r="Q8117"/>
      <c r="R8117"/>
      <c r="S8117"/>
      <c r="T8117"/>
      <c r="U8117"/>
      <c r="V8117"/>
      <c r="W8117"/>
      <c r="X8117"/>
      <c r="Y8117"/>
      <c r="Z8117"/>
      <c r="AA8117"/>
      <c r="AB8117"/>
      <c r="AC8117"/>
      <c r="AD8117"/>
      <c r="AE8117"/>
      <c r="AF8117"/>
      <c r="AG8117"/>
      <c r="AH8117"/>
      <c r="AI8117"/>
      <c r="AJ8117"/>
      <c r="AK8117"/>
      <c r="AL8117"/>
      <c r="AM8117"/>
      <c r="AN8117"/>
      <c r="AO8117"/>
      <c r="AP8117"/>
      <c r="AQ8117"/>
      <c r="AR8117"/>
      <c r="AS8117"/>
      <c r="AT8117"/>
      <c r="AU8117"/>
      <c r="AV8117"/>
      <c r="AW8117"/>
      <c r="AX8117"/>
      <c r="AY8117"/>
      <c r="AZ8117"/>
      <c r="BA8117"/>
      <c r="BB8117"/>
      <c r="BC8117"/>
      <c r="BD8117"/>
      <c r="BE8117"/>
      <c r="BF8117"/>
      <c r="BG8117"/>
      <c r="BH8117"/>
      <c r="BI8117"/>
      <c r="BJ8117"/>
      <c r="BK8117"/>
      <c r="BL8117"/>
      <c r="BM8117"/>
      <c r="BN8117"/>
      <c r="BO8117"/>
      <c r="BP8117"/>
      <c r="BQ8117"/>
      <c r="BR8117"/>
      <c r="BS8117"/>
      <c r="BT8117"/>
      <c r="BU8117"/>
      <c r="BV8117"/>
      <c r="BW8117"/>
      <c r="BX8117"/>
      <c r="BY8117"/>
      <c r="BZ8117"/>
      <c r="CA8117"/>
      <c r="CB8117"/>
      <c r="CC8117"/>
      <c r="CD8117"/>
      <c r="CE8117"/>
      <c r="CF8117"/>
      <c r="CG8117"/>
      <c r="CH8117"/>
      <c r="CI8117"/>
      <c r="CJ8117"/>
      <c r="CK8117"/>
      <c r="CL8117"/>
      <c r="CM8117"/>
      <c r="CN8117"/>
      <c r="CO8117"/>
      <c r="CP8117"/>
      <c r="CQ8117"/>
      <c r="CR8117"/>
      <c r="CS8117"/>
      <c r="CT8117"/>
      <c r="CU8117"/>
      <c r="CV8117"/>
    </row>
    <row r="8118" spans="10:100" x14ac:dyDescent="0.25">
      <c r="J8118"/>
      <c r="K8118"/>
      <c r="L8118"/>
      <c r="M8118"/>
      <c r="N8118"/>
      <c r="O8118"/>
      <c r="P8118"/>
      <c r="Q8118"/>
      <c r="R8118"/>
      <c r="S8118"/>
      <c r="T8118"/>
      <c r="U8118"/>
      <c r="V8118"/>
      <c r="W8118"/>
      <c r="X8118"/>
      <c r="Y8118"/>
      <c r="Z8118"/>
      <c r="AA8118"/>
      <c r="AB8118"/>
      <c r="AC8118"/>
      <c r="AD8118"/>
      <c r="AE8118"/>
      <c r="AF8118"/>
      <c r="AG8118"/>
      <c r="AH8118"/>
      <c r="AI8118"/>
      <c r="AJ8118"/>
      <c r="AK8118"/>
      <c r="AL8118"/>
      <c r="AM8118"/>
      <c r="AN8118"/>
      <c r="AO8118"/>
      <c r="AP8118"/>
      <c r="AQ8118"/>
      <c r="AR8118"/>
      <c r="AS8118"/>
      <c r="AT8118"/>
      <c r="AU8118"/>
      <c r="AV8118"/>
      <c r="AW8118"/>
      <c r="AX8118"/>
      <c r="AY8118"/>
      <c r="AZ8118"/>
      <c r="BA8118"/>
      <c r="BB8118"/>
      <c r="BC8118"/>
      <c r="BD8118"/>
      <c r="BE8118"/>
      <c r="BF8118"/>
      <c r="BG8118"/>
      <c r="BH8118"/>
      <c r="BI8118"/>
      <c r="BJ8118"/>
      <c r="BK8118"/>
      <c r="BL8118"/>
      <c r="BM8118"/>
      <c r="BN8118"/>
      <c r="BO8118"/>
      <c r="BP8118"/>
      <c r="BQ8118"/>
      <c r="BR8118"/>
      <c r="BS8118"/>
      <c r="BT8118"/>
      <c r="BU8118"/>
      <c r="BV8118"/>
      <c r="BW8118"/>
      <c r="BX8118"/>
      <c r="BY8118"/>
      <c r="BZ8118"/>
      <c r="CA8118"/>
      <c r="CB8118"/>
      <c r="CC8118"/>
      <c r="CD8118"/>
      <c r="CE8118"/>
      <c r="CF8118"/>
      <c r="CG8118"/>
      <c r="CH8118"/>
      <c r="CI8118"/>
      <c r="CJ8118"/>
      <c r="CK8118"/>
      <c r="CL8118"/>
      <c r="CM8118"/>
      <c r="CN8118"/>
      <c r="CO8118"/>
      <c r="CP8118"/>
      <c r="CQ8118"/>
      <c r="CR8118"/>
      <c r="CS8118"/>
      <c r="CT8118"/>
      <c r="CU8118"/>
      <c r="CV8118"/>
    </row>
    <row r="8119" spans="10:100" x14ac:dyDescent="0.25">
      <c r="J8119"/>
      <c r="K8119"/>
      <c r="L8119"/>
      <c r="M8119"/>
      <c r="N8119"/>
      <c r="O8119"/>
      <c r="P8119"/>
      <c r="Q8119"/>
      <c r="R8119"/>
      <c r="S8119"/>
      <c r="T8119"/>
      <c r="U8119"/>
      <c r="V8119"/>
      <c r="W8119"/>
      <c r="X8119"/>
      <c r="Y8119"/>
      <c r="Z8119"/>
      <c r="AA8119"/>
      <c r="AB8119"/>
      <c r="AC8119"/>
      <c r="AD8119"/>
      <c r="AE8119"/>
      <c r="AF8119"/>
      <c r="AG8119"/>
      <c r="AH8119"/>
      <c r="AI8119"/>
      <c r="AJ8119"/>
      <c r="AK8119"/>
      <c r="AL8119"/>
      <c r="AM8119"/>
      <c r="AN8119"/>
      <c r="AO8119"/>
      <c r="AP8119"/>
      <c r="AQ8119"/>
      <c r="AR8119"/>
      <c r="AS8119"/>
      <c r="AT8119"/>
      <c r="AU8119"/>
      <c r="AV8119"/>
      <c r="AW8119"/>
      <c r="AX8119"/>
      <c r="AY8119"/>
      <c r="AZ8119"/>
      <c r="BA8119"/>
      <c r="BB8119"/>
      <c r="BC8119"/>
      <c r="BD8119"/>
      <c r="BE8119"/>
      <c r="BF8119"/>
      <c r="BG8119"/>
      <c r="BH8119"/>
      <c r="BI8119"/>
      <c r="BJ8119"/>
      <c r="BK8119"/>
      <c r="BL8119"/>
      <c r="BM8119"/>
      <c r="BN8119"/>
      <c r="BO8119"/>
      <c r="BP8119"/>
      <c r="BQ8119"/>
      <c r="BR8119"/>
      <c r="BS8119"/>
      <c r="BT8119"/>
      <c r="BU8119"/>
      <c r="BV8119"/>
      <c r="BW8119"/>
      <c r="BX8119"/>
      <c r="BY8119"/>
      <c r="BZ8119"/>
      <c r="CA8119"/>
      <c r="CB8119"/>
      <c r="CC8119"/>
      <c r="CD8119"/>
      <c r="CE8119"/>
      <c r="CF8119"/>
      <c r="CG8119"/>
      <c r="CH8119"/>
      <c r="CI8119"/>
      <c r="CJ8119"/>
      <c r="CK8119"/>
      <c r="CL8119"/>
      <c r="CM8119"/>
      <c r="CN8119"/>
      <c r="CO8119"/>
      <c r="CP8119"/>
      <c r="CQ8119"/>
      <c r="CR8119"/>
      <c r="CS8119"/>
      <c r="CT8119"/>
      <c r="CU8119"/>
      <c r="CV8119"/>
    </row>
    <row r="8120" spans="10:100" x14ac:dyDescent="0.25">
      <c r="J8120"/>
      <c r="K8120"/>
      <c r="L8120"/>
      <c r="M8120"/>
      <c r="N8120"/>
      <c r="O8120"/>
      <c r="P8120"/>
      <c r="Q8120"/>
      <c r="R8120"/>
      <c r="S8120"/>
      <c r="T8120"/>
      <c r="U8120"/>
      <c r="V8120"/>
      <c r="W8120"/>
      <c r="X8120"/>
      <c r="Y8120"/>
      <c r="Z8120"/>
      <c r="AA8120"/>
      <c r="AB8120"/>
      <c r="AC8120"/>
      <c r="AD8120"/>
      <c r="AE8120"/>
      <c r="AF8120"/>
      <c r="AG8120"/>
      <c r="AH8120"/>
      <c r="AI8120"/>
      <c r="AJ8120"/>
      <c r="AK8120"/>
      <c r="AL8120"/>
      <c r="AM8120"/>
      <c r="AN8120"/>
      <c r="AO8120"/>
      <c r="AP8120"/>
      <c r="AQ8120"/>
      <c r="AR8120"/>
      <c r="AS8120"/>
      <c r="AT8120"/>
      <c r="AU8120"/>
      <c r="AV8120"/>
      <c r="AW8120"/>
      <c r="AX8120"/>
      <c r="AY8120"/>
      <c r="AZ8120"/>
      <c r="BA8120"/>
      <c r="BB8120"/>
      <c r="BC8120"/>
      <c r="BD8120"/>
      <c r="BE8120"/>
      <c r="BF8120"/>
      <c r="BG8120"/>
      <c r="BH8120"/>
      <c r="BI8120"/>
      <c r="BJ8120"/>
      <c r="BK8120"/>
      <c r="BL8120"/>
      <c r="BM8120"/>
      <c r="BN8120"/>
      <c r="BO8120"/>
      <c r="BP8120"/>
      <c r="BQ8120"/>
      <c r="BR8120"/>
      <c r="BS8120"/>
      <c r="BT8120"/>
      <c r="BU8120"/>
      <c r="BV8120"/>
      <c r="BW8120"/>
      <c r="BX8120"/>
      <c r="BY8120"/>
      <c r="BZ8120"/>
      <c r="CA8120"/>
      <c r="CB8120"/>
      <c r="CC8120"/>
      <c r="CD8120"/>
      <c r="CE8120"/>
      <c r="CF8120"/>
      <c r="CG8120"/>
      <c r="CH8120"/>
      <c r="CI8120"/>
      <c r="CJ8120"/>
      <c r="CK8120"/>
      <c r="CL8120"/>
      <c r="CM8120"/>
      <c r="CN8120"/>
      <c r="CO8120"/>
      <c r="CP8120"/>
      <c r="CQ8120"/>
      <c r="CR8120"/>
      <c r="CS8120"/>
      <c r="CT8120"/>
      <c r="CU8120"/>
      <c r="CV8120"/>
    </row>
    <row r="8121" spans="10:100" x14ac:dyDescent="0.25">
      <c r="J8121"/>
      <c r="K8121"/>
      <c r="L8121"/>
      <c r="M8121"/>
      <c r="N8121"/>
      <c r="O8121"/>
      <c r="P8121"/>
      <c r="Q8121"/>
      <c r="R8121"/>
      <c r="S8121"/>
      <c r="T8121"/>
      <c r="U8121"/>
      <c r="V8121"/>
      <c r="W8121"/>
      <c r="X8121"/>
      <c r="Y8121"/>
      <c r="Z8121"/>
      <c r="AA8121"/>
      <c r="AB8121"/>
      <c r="AC8121"/>
      <c r="AD8121"/>
      <c r="AE8121"/>
      <c r="AF8121"/>
      <c r="AG8121"/>
      <c r="AH8121"/>
      <c r="AI8121"/>
      <c r="AJ8121"/>
      <c r="AK8121"/>
      <c r="AL8121"/>
      <c r="AM8121"/>
      <c r="AN8121"/>
      <c r="AO8121"/>
      <c r="AP8121"/>
      <c r="AQ8121"/>
      <c r="AR8121"/>
      <c r="AS8121"/>
      <c r="AT8121"/>
      <c r="AU8121"/>
      <c r="AV8121"/>
      <c r="AW8121"/>
      <c r="AX8121"/>
      <c r="AY8121"/>
      <c r="AZ8121"/>
      <c r="BA8121"/>
      <c r="BB8121"/>
      <c r="BC8121"/>
      <c r="BD8121"/>
      <c r="BE8121"/>
      <c r="BF8121"/>
      <c r="BG8121"/>
      <c r="BH8121"/>
      <c r="BI8121"/>
      <c r="BJ8121"/>
      <c r="BK8121"/>
      <c r="BL8121"/>
      <c r="BM8121"/>
      <c r="BN8121"/>
      <c r="BO8121"/>
      <c r="BP8121"/>
      <c r="BQ8121"/>
      <c r="BR8121"/>
      <c r="BS8121"/>
      <c r="BT8121"/>
      <c r="BU8121"/>
      <c r="BV8121"/>
      <c r="BW8121"/>
      <c r="BX8121"/>
      <c r="BY8121"/>
      <c r="BZ8121"/>
      <c r="CA8121"/>
      <c r="CB8121"/>
      <c r="CC8121"/>
      <c r="CD8121"/>
      <c r="CE8121"/>
      <c r="CF8121"/>
      <c r="CG8121"/>
      <c r="CH8121"/>
      <c r="CI8121"/>
      <c r="CJ8121"/>
      <c r="CK8121"/>
      <c r="CL8121"/>
      <c r="CM8121"/>
      <c r="CN8121"/>
      <c r="CO8121"/>
      <c r="CP8121"/>
      <c r="CQ8121"/>
      <c r="CR8121"/>
      <c r="CS8121"/>
      <c r="CT8121"/>
      <c r="CU8121"/>
      <c r="CV8121"/>
    </row>
    <row r="8122" spans="10:100" x14ac:dyDescent="0.25">
      <c r="J8122"/>
      <c r="K8122"/>
      <c r="L8122"/>
      <c r="M8122"/>
      <c r="N8122"/>
      <c r="O8122"/>
      <c r="P8122"/>
      <c r="Q8122"/>
      <c r="R8122"/>
      <c r="S8122"/>
      <c r="T8122"/>
      <c r="U8122"/>
      <c r="V8122"/>
      <c r="W8122"/>
      <c r="X8122"/>
      <c r="Y8122"/>
      <c r="Z8122"/>
      <c r="AA8122"/>
      <c r="AB8122"/>
      <c r="AC8122"/>
      <c r="AD8122"/>
      <c r="AE8122"/>
      <c r="AF8122"/>
      <c r="AG8122"/>
      <c r="AH8122"/>
      <c r="AI8122"/>
      <c r="AJ8122"/>
      <c r="AK8122"/>
      <c r="AL8122"/>
      <c r="AM8122"/>
      <c r="AN8122"/>
      <c r="AO8122"/>
      <c r="AP8122"/>
      <c r="AQ8122"/>
      <c r="AR8122"/>
      <c r="AS8122"/>
      <c r="AT8122"/>
      <c r="AU8122"/>
      <c r="AV8122"/>
      <c r="AW8122"/>
      <c r="AX8122"/>
      <c r="AY8122"/>
      <c r="AZ8122"/>
      <c r="BA8122"/>
      <c r="BB8122"/>
      <c r="BC8122"/>
      <c r="BD8122"/>
      <c r="BE8122"/>
      <c r="BF8122"/>
      <c r="BG8122"/>
      <c r="BH8122"/>
      <c r="BI8122"/>
      <c r="BJ8122"/>
      <c r="BK8122"/>
      <c r="BL8122"/>
      <c r="BM8122"/>
      <c r="BN8122"/>
      <c r="BO8122"/>
      <c r="BP8122"/>
      <c r="BQ8122"/>
      <c r="BR8122"/>
      <c r="BS8122"/>
      <c r="BT8122"/>
      <c r="BU8122"/>
      <c r="BV8122"/>
      <c r="BW8122"/>
      <c r="BX8122"/>
      <c r="BY8122"/>
      <c r="BZ8122"/>
      <c r="CA8122"/>
      <c r="CB8122"/>
      <c r="CC8122"/>
      <c r="CD8122"/>
      <c r="CE8122"/>
      <c r="CF8122"/>
      <c r="CG8122"/>
      <c r="CH8122"/>
      <c r="CI8122"/>
      <c r="CJ8122"/>
      <c r="CK8122"/>
      <c r="CL8122"/>
      <c r="CM8122"/>
      <c r="CN8122"/>
      <c r="CO8122"/>
      <c r="CP8122"/>
      <c r="CQ8122"/>
      <c r="CR8122"/>
      <c r="CS8122"/>
      <c r="CT8122"/>
      <c r="CU8122"/>
      <c r="CV8122"/>
    </row>
    <row r="8123" spans="10:100" x14ac:dyDescent="0.25">
      <c r="J8123"/>
      <c r="K8123"/>
      <c r="L8123"/>
      <c r="M8123"/>
      <c r="N8123"/>
      <c r="O8123"/>
      <c r="P8123"/>
      <c r="Q8123"/>
      <c r="R8123"/>
      <c r="S8123"/>
      <c r="T8123"/>
      <c r="U8123"/>
      <c r="V8123"/>
      <c r="W8123"/>
      <c r="X8123"/>
      <c r="Y8123"/>
      <c r="Z8123"/>
      <c r="AA8123"/>
      <c r="AB8123"/>
      <c r="AC8123"/>
      <c r="AD8123"/>
      <c r="AE8123"/>
      <c r="AF8123"/>
      <c r="AG8123"/>
      <c r="AH8123"/>
      <c r="AI8123"/>
      <c r="AJ8123"/>
      <c r="AK8123"/>
      <c r="AL8123"/>
      <c r="AM8123"/>
      <c r="AN8123"/>
      <c r="AO8123"/>
      <c r="AP8123"/>
      <c r="AQ8123"/>
      <c r="AR8123"/>
      <c r="AS8123"/>
      <c r="AT8123"/>
      <c r="AU8123"/>
      <c r="AV8123"/>
      <c r="AW8123"/>
      <c r="AX8123"/>
      <c r="AY8123"/>
      <c r="AZ8123"/>
      <c r="BA8123"/>
      <c r="BB8123"/>
      <c r="BC8123"/>
      <c r="BD8123"/>
      <c r="BE8123"/>
      <c r="BF8123"/>
      <c r="BG8123"/>
      <c r="BH8123"/>
      <c r="BI8123"/>
      <c r="BJ8123"/>
      <c r="BK8123"/>
      <c r="BL8123"/>
      <c r="BM8123"/>
      <c r="BN8123"/>
      <c r="BO8123"/>
      <c r="BP8123"/>
      <c r="BQ8123"/>
      <c r="BR8123"/>
      <c r="BS8123"/>
      <c r="BT8123"/>
      <c r="BU8123"/>
      <c r="BV8123"/>
      <c r="BW8123"/>
      <c r="BX8123"/>
      <c r="BY8123"/>
      <c r="BZ8123"/>
      <c r="CA8123"/>
      <c r="CB8123"/>
      <c r="CC8123"/>
      <c r="CD8123"/>
      <c r="CE8123"/>
      <c r="CF8123"/>
      <c r="CG8123"/>
      <c r="CH8123"/>
      <c r="CI8123"/>
      <c r="CJ8123"/>
      <c r="CK8123"/>
      <c r="CL8123"/>
      <c r="CM8123"/>
      <c r="CN8123"/>
      <c r="CO8123"/>
      <c r="CP8123"/>
      <c r="CQ8123"/>
      <c r="CR8123"/>
      <c r="CS8123"/>
      <c r="CT8123"/>
      <c r="CU8123"/>
      <c r="CV8123"/>
    </row>
    <row r="8124" spans="10:100" x14ac:dyDescent="0.25">
      <c r="J8124"/>
      <c r="K8124"/>
      <c r="L8124"/>
      <c r="M8124"/>
      <c r="N8124"/>
      <c r="O8124"/>
      <c r="P8124"/>
      <c r="Q8124"/>
      <c r="R8124"/>
      <c r="S8124"/>
      <c r="T8124"/>
      <c r="U8124"/>
      <c r="V8124"/>
      <c r="W8124"/>
      <c r="X8124"/>
      <c r="Y8124"/>
      <c r="Z8124"/>
      <c r="AA8124"/>
      <c r="AB8124"/>
      <c r="AC8124"/>
      <c r="AD8124"/>
      <c r="AE8124"/>
      <c r="AF8124"/>
      <c r="AG8124"/>
      <c r="AH8124"/>
      <c r="AI8124"/>
      <c r="AJ8124"/>
      <c r="AK8124"/>
      <c r="AL8124"/>
      <c r="AM8124"/>
      <c r="AN8124"/>
      <c r="AO8124"/>
      <c r="AP8124"/>
      <c r="AQ8124"/>
      <c r="AR8124"/>
      <c r="AS8124"/>
      <c r="AT8124"/>
      <c r="AU8124"/>
      <c r="AV8124"/>
      <c r="AW8124"/>
      <c r="AX8124"/>
      <c r="AY8124"/>
      <c r="AZ8124"/>
      <c r="BA8124"/>
      <c r="BB8124"/>
      <c r="BC8124"/>
      <c r="BD8124"/>
      <c r="BE8124"/>
      <c r="BF8124"/>
      <c r="BG8124"/>
      <c r="BH8124"/>
      <c r="BI8124"/>
      <c r="BJ8124"/>
      <c r="BK8124"/>
      <c r="BL8124"/>
      <c r="BM8124"/>
      <c r="BN8124"/>
      <c r="BO8124"/>
      <c r="BP8124"/>
      <c r="BQ8124"/>
      <c r="BR8124"/>
      <c r="BS8124"/>
      <c r="BT8124"/>
      <c r="BU8124"/>
      <c r="BV8124"/>
      <c r="BW8124"/>
      <c r="BX8124"/>
      <c r="BY8124"/>
      <c r="BZ8124"/>
      <c r="CA8124"/>
      <c r="CB8124"/>
      <c r="CC8124"/>
      <c r="CD8124"/>
      <c r="CE8124"/>
      <c r="CF8124"/>
      <c r="CG8124"/>
      <c r="CH8124"/>
      <c r="CI8124"/>
      <c r="CJ8124"/>
      <c r="CK8124"/>
      <c r="CL8124"/>
      <c r="CM8124"/>
      <c r="CN8124"/>
      <c r="CO8124"/>
      <c r="CP8124"/>
      <c r="CQ8124"/>
      <c r="CR8124"/>
      <c r="CS8124"/>
      <c r="CT8124"/>
      <c r="CU8124"/>
      <c r="CV8124"/>
    </row>
    <row r="8125" spans="10:100" x14ac:dyDescent="0.25">
      <c r="J8125"/>
      <c r="K8125"/>
      <c r="L8125"/>
      <c r="M8125"/>
      <c r="N8125"/>
      <c r="O8125"/>
      <c r="P8125"/>
      <c r="Q8125"/>
      <c r="R8125"/>
      <c r="S8125"/>
      <c r="T8125"/>
      <c r="U8125"/>
      <c r="V8125"/>
      <c r="W8125"/>
      <c r="X8125"/>
      <c r="Y8125"/>
      <c r="Z8125"/>
      <c r="AA8125"/>
      <c r="AB8125"/>
      <c r="AC8125"/>
      <c r="AD8125"/>
      <c r="AE8125"/>
      <c r="AF8125"/>
      <c r="AG8125"/>
      <c r="AH8125"/>
      <c r="AI8125"/>
      <c r="AJ8125"/>
      <c r="AK8125"/>
      <c r="AL8125"/>
      <c r="AM8125"/>
      <c r="AN8125"/>
      <c r="AO8125"/>
      <c r="AP8125"/>
      <c r="AQ8125"/>
      <c r="AR8125"/>
      <c r="AS8125"/>
      <c r="AT8125"/>
      <c r="AU8125"/>
      <c r="AV8125"/>
      <c r="AW8125"/>
      <c r="AX8125"/>
      <c r="AY8125"/>
      <c r="AZ8125"/>
      <c r="BA8125"/>
      <c r="BB8125"/>
      <c r="BC8125"/>
      <c r="BD8125"/>
      <c r="BE8125"/>
      <c r="BF8125"/>
      <c r="BG8125"/>
      <c r="BH8125"/>
      <c r="BI8125"/>
      <c r="BJ8125"/>
      <c r="BK8125"/>
      <c r="BL8125"/>
      <c r="BM8125"/>
      <c r="BN8125"/>
      <c r="BO8125"/>
      <c r="BP8125"/>
      <c r="BQ8125"/>
      <c r="BR8125"/>
      <c r="BS8125"/>
      <c r="BT8125"/>
      <c r="BU8125"/>
      <c r="BV8125"/>
      <c r="BW8125"/>
      <c r="BX8125"/>
      <c r="BY8125"/>
      <c r="BZ8125"/>
      <c r="CA8125"/>
      <c r="CB8125"/>
      <c r="CC8125"/>
      <c r="CD8125"/>
      <c r="CE8125"/>
      <c r="CF8125"/>
      <c r="CG8125"/>
      <c r="CH8125"/>
      <c r="CI8125"/>
      <c r="CJ8125"/>
      <c r="CK8125"/>
      <c r="CL8125"/>
      <c r="CM8125"/>
      <c r="CN8125"/>
      <c r="CO8125"/>
      <c r="CP8125"/>
      <c r="CQ8125"/>
      <c r="CR8125"/>
      <c r="CS8125"/>
      <c r="CT8125"/>
      <c r="CU8125"/>
      <c r="CV8125"/>
    </row>
    <row r="8126" spans="10:100" x14ac:dyDescent="0.25">
      <c r="J8126"/>
      <c r="K8126"/>
      <c r="L8126"/>
      <c r="M8126"/>
      <c r="N8126"/>
      <c r="O8126"/>
      <c r="P8126"/>
      <c r="Q8126"/>
      <c r="R8126"/>
      <c r="S8126"/>
      <c r="T8126"/>
      <c r="U8126"/>
      <c r="V8126"/>
      <c r="W8126"/>
      <c r="X8126"/>
      <c r="Y8126"/>
      <c r="Z8126"/>
      <c r="AA8126"/>
      <c r="AB8126"/>
      <c r="AC8126"/>
      <c r="AD8126"/>
      <c r="AE8126"/>
      <c r="AF8126"/>
      <c r="AG8126"/>
      <c r="AH8126"/>
      <c r="AI8126"/>
      <c r="AJ8126"/>
      <c r="AK8126"/>
      <c r="AL8126"/>
      <c r="AM8126"/>
      <c r="AN8126"/>
      <c r="AO8126"/>
      <c r="AP8126"/>
      <c r="AQ8126"/>
      <c r="AR8126"/>
      <c r="AS8126"/>
      <c r="AT8126"/>
      <c r="AU8126"/>
      <c r="AV8126"/>
      <c r="AW8126"/>
      <c r="AX8126"/>
      <c r="AY8126"/>
      <c r="AZ8126"/>
      <c r="BA8126"/>
      <c r="BB8126"/>
      <c r="BC8126"/>
      <c r="BD8126"/>
      <c r="BE8126"/>
      <c r="BF8126"/>
      <c r="BG8126"/>
      <c r="BH8126"/>
      <c r="BI8126"/>
      <c r="BJ8126"/>
      <c r="BK8126"/>
      <c r="BL8126"/>
      <c r="BM8126"/>
      <c r="BN8126"/>
      <c r="BO8126"/>
      <c r="BP8126"/>
      <c r="BQ8126"/>
      <c r="BR8126"/>
      <c r="BS8126"/>
      <c r="BT8126"/>
      <c r="BU8126"/>
      <c r="BV8126"/>
      <c r="BW8126"/>
      <c r="BX8126"/>
      <c r="BY8126"/>
      <c r="BZ8126"/>
      <c r="CA8126"/>
      <c r="CB8126"/>
      <c r="CC8126"/>
      <c r="CD8126"/>
      <c r="CE8126"/>
      <c r="CF8126"/>
      <c r="CG8126"/>
      <c r="CH8126"/>
      <c r="CI8126"/>
      <c r="CJ8126"/>
      <c r="CK8126"/>
      <c r="CL8126"/>
      <c r="CM8126"/>
      <c r="CN8126"/>
      <c r="CO8126"/>
      <c r="CP8126"/>
      <c r="CQ8126"/>
      <c r="CR8126"/>
      <c r="CS8126"/>
      <c r="CT8126"/>
      <c r="CU8126"/>
      <c r="CV8126"/>
    </row>
    <row r="8127" spans="10:100" x14ac:dyDescent="0.25">
      <c r="J8127"/>
      <c r="K8127"/>
      <c r="L8127"/>
      <c r="M8127"/>
      <c r="N8127"/>
      <c r="O8127"/>
      <c r="P8127"/>
      <c r="Q8127"/>
      <c r="R8127"/>
      <c r="S8127"/>
      <c r="T8127"/>
      <c r="U8127"/>
      <c r="V8127"/>
      <c r="W8127"/>
      <c r="X8127"/>
      <c r="Y8127"/>
      <c r="Z8127"/>
      <c r="AA8127"/>
      <c r="AB8127"/>
      <c r="AC8127"/>
      <c r="AD8127"/>
      <c r="AE8127"/>
      <c r="AF8127"/>
      <c r="AG8127"/>
      <c r="AH8127"/>
      <c r="AI8127"/>
      <c r="AJ8127"/>
      <c r="AK8127"/>
      <c r="AL8127"/>
      <c r="AM8127"/>
      <c r="AN8127"/>
      <c r="AO8127"/>
      <c r="AP8127"/>
      <c r="AQ8127"/>
      <c r="AR8127"/>
      <c r="AS8127"/>
      <c r="AT8127"/>
      <c r="AU8127"/>
      <c r="AV8127"/>
      <c r="AW8127"/>
      <c r="AX8127"/>
      <c r="AY8127"/>
      <c r="AZ8127"/>
      <c r="BA8127"/>
      <c r="BB8127"/>
      <c r="BC8127"/>
      <c r="BD8127"/>
      <c r="BE8127"/>
      <c r="BF8127"/>
      <c r="BG8127"/>
      <c r="BH8127"/>
      <c r="BI8127"/>
      <c r="BJ8127"/>
      <c r="BK8127"/>
      <c r="BL8127"/>
      <c r="BM8127"/>
      <c r="BN8127"/>
      <c r="BO8127"/>
      <c r="BP8127"/>
      <c r="BQ8127"/>
      <c r="BR8127"/>
      <c r="BS8127"/>
      <c r="BT8127"/>
      <c r="BU8127"/>
      <c r="BV8127"/>
      <c r="BW8127"/>
      <c r="BX8127"/>
      <c r="BY8127"/>
      <c r="BZ8127"/>
      <c r="CA8127"/>
      <c r="CB8127"/>
      <c r="CC8127"/>
      <c r="CD8127"/>
      <c r="CE8127"/>
      <c r="CF8127"/>
      <c r="CG8127"/>
      <c r="CH8127"/>
      <c r="CI8127"/>
      <c r="CJ8127"/>
      <c r="CK8127"/>
      <c r="CL8127"/>
      <c r="CM8127"/>
      <c r="CN8127"/>
      <c r="CO8127"/>
      <c r="CP8127"/>
      <c r="CQ8127"/>
      <c r="CR8127"/>
      <c r="CS8127"/>
      <c r="CT8127"/>
      <c r="CU8127"/>
      <c r="CV8127"/>
    </row>
    <row r="8128" spans="10:100" x14ac:dyDescent="0.25">
      <c r="J8128"/>
      <c r="K8128"/>
      <c r="L8128"/>
      <c r="M8128"/>
      <c r="N8128"/>
      <c r="O8128"/>
      <c r="P8128"/>
      <c r="Q8128"/>
      <c r="R8128"/>
      <c r="S8128"/>
      <c r="T8128"/>
      <c r="U8128"/>
      <c r="V8128"/>
      <c r="W8128"/>
      <c r="X8128"/>
      <c r="Y8128"/>
      <c r="Z8128"/>
      <c r="AA8128"/>
      <c r="AB8128"/>
      <c r="AC8128"/>
      <c r="AD8128"/>
      <c r="AE8128"/>
      <c r="AF8128"/>
      <c r="AG8128"/>
      <c r="AH8128"/>
      <c r="AI8128"/>
      <c r="AJ8128"/>
      <c r="AK8128"/>
      <c r="AL8128"/>
      <c r="AM8128"/>
      <c r="AN8128"/>
      <c r="AO8128"/>
      <c r="AP8128"/>
      <c r="AQ8128"/>
      <c r="AR8128"/>
      <c r="AS8128"/>
      <c r="AT8128"/>
      <c r="AU8128"/>
      <c r="AV8128"/>
      <c r="AW8128"/>
      <c r="AX8128"/>
      <c r="AY8128"/>
      <c r="AZ8128"/>
      <c r="BA8128"/>
      <c r="BB8128"/>
      <c r="BC8128"/>
      <c r="BD8128"/>
      <c r="BE8128"/>
      <c r="BF8128"/>
      <c r="BG8128"/>
      <c r="BH8128"/>
      <c r="BI8128"/>
      <c r="BJ8128"/>
      <c r="BK8128"/>
      <c r="BL8128"/>
      <c r="BM8128"/>
      <c r="BN8128"/>
      <c r="BO8128"/>
      <c r="BP8128"/>
      <c r="BQ8128"/>
      <c r="BR8128"/>
      <c r="BS8128"/>
      <c r="BT8128"/>
      <c r="BU8128"/>
      <c r="BV8128"/>
      <c r="BW8128"/>
      <c r="BX8128"/>
      <c r="BY8128"/>
      <c r="BZ8128"/>
      <c r="CA8128"/>
      <c r="CB8128"/>
      <c r="CC8128"/>
      <c r="CD8128"/>
      <c r="CE8128"/>
      <c r="CF8128"/>
      <c r="CG8128"/>
      <c r="CH8128"/>
      <c r="CI8128"/>
      <c r="CJ8128"/>
      <c r="CK8128"/>
      <c r="CL8128"/>
      <c r="CM8128"/>
      <c r="CN8128"/>
      <c r="CO8128"/>
      <c r="CP8128"/>
      <c r="CQ8128"/>
      <c r="CR8128"/>
      <c r="CS8128"/>
      <c r="CT8128"/>
      <c r="CU8128"/>
      <c r="CV8128"/>
    </row>
    <row r="8129" spans="10:100" x14ac:dyDescent="0.25">
      <c r="J8129"/>
      <c r="K8129"/>
      <c r="L8129"/>
      <c r="M8129"/>
      <c r="N8129"/>
      <c r="O8129"/>
      <c r="P8129"/>
      <c r="Q8129"/>
      <c r="R8129"/>
      <c r="S8129"/>
      <c r="T8129"/>
      <c r="U8129"/>
      <c r="V8129"/>
      <c r="W8129"/>
      <c r="X8129"/>
      <c r="Y8129"/>
      <c r="Z8129"/>
      <c r="AA8129"/>
      <c r="AB8129"/>
      <c r="AC8129"/>
      <c r="AD8129"/>
      <c r="AE8129"/>
      <c r="AF8129"/>
      <c r="AG8129"/>
      <c r="AH8129"/>
      <c r="AI8129"/>
      <c r="AJ8129"/>
      <c r="AK8129"/>
      <c r="AL8129"/>
      <c r="AM8129"/>
      <c r="AN8129"/>
      <c r="AO8129"/>
      <c r="AP8129"/>
      <c r="AQ8129"/>
      <c r="AR8129"/>
      <c r="AS8129"/>
      <c r="AT8129"/>
      <c r="AU8129"/>
      <c r="AV8129"/>
      <c r="AW8129"/>
      <c r="AX8129"/>
      <c r="AY8129"/>
      <c r="AZ8129"/>
      <c r="BA8129"/>
      <c r="BB8129"/>
      <c r="BC8129"/>
      <c r="BD8129"/>
      <c r="BE8129"/>
      <c r="BF8129"/>
      <c r="BG8129"/>
      <c r="BH8129"/>
      <c r="BI8129"/>
      <c r="BJ8129"/>
      <c r="BK8129"/>
      <c r="BL8129"/>
      <c r="BM8129"/>
      <c r="BN8129"/>
      <c r="BO8129"/>
      <c r="BP8129"/>
      <c r="BQ8129"/>
      <c r="BR8129"/>
      <c r="BS8129"/>
      <c r="BT8129"/>
      <c r="BU8129"/>
      <c r="BV8129"/>
      <c r="BW8129"/>
      <c r="BX8129"/>
      <c r="BY8129"/>
      <c r="BZ8129"/>
      <c r="CA8129"/>
      <c r="CB8129"/>
      <c r="CC8129"/>
      <c r="CD8129"/>
      <c r="CE8129"/>
      <c r="CF8129"/>
      <c r="CG8129"/>
      <c r="CH8129"/>
      <c r="CI8129"/>
      <c r="CJ8129"/>
      <c r="CK8129"/>
      <c r="CL8129"/>
      <c r="CM8129"/>
      <c r="CN8129"/>
      <c r="CO8129"/>
      <c r="CP8129"/>
      <c r="CQ8129"/>
      <c r="CR8129"/>
      <c r="CS8129"/>
      <c r="CT8129"/>
      <c r="CU8129"/>
      <c r="CV8129"/>
    </row>
    <row r="8130" spans="10:100" x14ac:dyDescent="0.25">
      <c r="J8130"/>
      <c r="K8130"/>
      <c r="L8130"/>
      <c r="M8130"/>
      <c r="N8130"/>
      <c r="O8130"/>
      <c r="P8130"/>
      <c r="Q8130"/>
      <c r="R8130"/>
      <c r="S8130"/>
      <c r="T8130"/>
      <c r="U8130"/>
      <c r="V8130"/>
      <c r="W8130"/>
      <c r="X8130"/>
      <c r="Y8130"/>
      <c r="Z8130"/>
      <c r="AA8130"/>
      <c r="AB8130"/>
      <c r="AC8130"/>
      <c r="AD8130"/>
      <c r="AE8130"/>
      <c r="AF8130"/>
      <c r="AG8130"/>
      <c r="AH8130"/>
      <c r="AI8130"/>
      <c r="AJ8130"/>
      <c r="AK8130"/>
      <c r="AL8130"/>
      <c r="AM8130"/>
      <c r="AN8130"/>
      <c r="AO8130"/>
      <c r="AP8130"/>
      <c r="AQ8130"/>
      <c r="AR8130"/>
      <c r="AS8130"/>
      <c r="AT8130"/>
      <c r="AU8130"/>
      <c r="AV8130"/>
      <c r="AW8130"/>
      <c r="AX8130"/>
      <c r="AY8130"/>
      <c r="AZ8130"/>
      <c r="BA8130"/>
      <c r="BB8130"/>
      <c r="BC8130"/>
      <c r="BD8130"/>
      <c r="BE8130"/>
      <c r="BF8130"/>
      <c r="BG8130"/>
      <c r="BH8130"/>
      <c r="BI8130"/>
      <c r="BJ8130"/>
      <c r="BK8130"/>
      <c r="BL8130"/>
      <c r="BM8130"/>
      <c r="BN8130"/>
      <c r="BO8130"/>
      <c r="BP8130"/>
      <c r="BQ8130"/>
      <c r="BR8130"/>
      <c r="BS8130"/>
      <c r="BT8130"/>
      <c r="BU8130"/>
      <c r="BV8130"/>
      <c r="BW8130"/>
      <c r="BX8130"/>
      <c r="BY8130"/>
      <c r="BZ8130"/>
      <c r="CA8130"/>
      <c r="CB8130"/>
      <c r="CC8130"/>
      <c r="CD8130"/>
      <c r="CE8130"/>
      <c r="CF8130"/>
      <c r="CG8130"/>
      <c r="CH8130"/>
      <c r="CI8130"/>
      <c r="CJ8130"/>
      <c r="CK8130"/>
      <c r="CL8130"/>
      <c r="CM8130"/>
      <c r="CN8130"/>
      <c r="CO8130"/>
      <c r="CP8130"/>
      <c r="CQ8130"/>
      <c r="CR8130"/>
      <c r="CS8130"/>
      <c r="CT8130"/>
      <c r="CU8130"/>
      <c r="CV8130"/>
    </row>
    <row r="8131" spans="10:100" x14ac:dyDescent="0.25">
      <c r="J8131"/>
      <c r="K8131"/>
      <c r="L8131"/>
      <c r="M8131"/>
      <c r="N8131"/>
      <c r="O8131"/>
      <c r="P8131"/>
      <c r="Q8131"/>
      <c r="R8131"/>
      <c r="S8131"/>
      <c r="T8131"/>
      <c r="U8131"/>
      <c r="V8131"/>
      <c r="W8131"/>
      <c r="X8131"/>
      <c r="Y8131"/>
      <c r="Z8131"/>
      <c r="AA8131"/>
      <c r="AB8131"/>
      <c r="AC8131"/>
      <c r="AD8131"/>
      <c r="AE8131"/>
      <c r="AF8131"/>
      <c r="AG8131"/>
      <c r="AH8131"/>
      <c r="AI8131"/>
      <c r="AJ8131"/>
      <c r="AK8131"/>
      <c r="AL8131"/>
      <c r="AM8131"/>
      <c r="AN8131"/>
      <c r="AO8131"/>
      <c r="AP8131"/>
      <c r="AQ8131"/>
      <c r="AR8131"/>
      <c r="AS8131"/>
      <c r="AT8131"/>
      <c r="AU8131"/>
      <c r="AV8131"/>
      <c r="AW8131"/>
      <c r="AX8131"/>
      <c r="AY8131"/>
      <c r="AZ8131"/>
      <c r="BA8131"/>
      <c r="BB8131"/>
      <c r="BC8131"/>
      <c r="BD8131"/>
      <c r="BE8131"/>
      <c r="BF8131"/>
      <c r="BG8131"/>
      <c r="BH8131"/>
      <c r="BI8131"/>
      <c r="BJ8131"/>
      <c r="BK8131"/>
      <c r="BL8131"/>
      <c r="BM8131"/>
      <c r="BN8131"/>
      <c r="BO8131"/>
      <c r="BP8131"/>
      <c r="BQ8131"/>
      <c r="BR8131"/>
      <c r="BS8131"/>
      <c r="BT8131"/>
      <c r="BU8131"/>
      <c r="BV8131"/>
      <c r="BW8131"/>
      <c r="BX8131"/>
      <c r="BY8131"/>
      <c r="BZ8131"/>
      <c r="CA8131"/>
      <c r="CB8131"/>
      <c r="CC8131"/>
      <c r="CD8131"/>
      <c r="CE8131"/>
      <c r="CF8131"/>
      <c r="CG8131"/>
      <c r="CH8131"/>
      <c r="CI8131"/>
      <c r="CJ8131"/>
      <c r="CK8131"/>
      <c r="CL8131"/>
      <c r="CM8131"/>
      <c r="CN8131"/>
      <c r="CO8131"/>
      <c r="CP8131"/>
      <c r="CQ8131"/>
      <c r="CR8131"/>
      <c r="CS8131"/>
      <c r="CT8131"/>
      <c r="CU8131"/>
      <c r="CV8131"/>
    </row>
    <row r="8132" spans="10:100" x14ac:dyDescent="0.25">
      <c r="J8132"/>
      <c r="K8132"/>
      <c r="L8132"/>
      <c r="M8132"/>
      <c r="N8132"/>
      <c r="O8132"/>
      <c r="P8132"/>
      <c r="Q8132"/>
      <c r="R8132"/>
      <c r="S8132"/>
      <c r="T8132"/>
      <c r="U8132"/>
      <c r="V8132"/>
      <c r="W8132"/>
      <c r="X8132"/>
      <c r="Y8132"/>
      <c r="Z8132"/>
      <c r="AA8132"/>
      <c r="AB8132"/>
      <c r="AC8132"/>
      <c r="AD8132"/>
      <c r="AE8132"/>
      <c r="AF8132"/>
      <c r="AG8132"/>
      <c r="AH8132"/>
      <c r="AI8132"/>
      <c r="AJ8132"/>
      <c r="AK8132"/>
      <c r="AL8132"/>
      <c r="AM8132"/>
      <c r="AN8132"/>
      <c r="AO8132"/>
      <c r="AP8132"/>
      <c r="AQ8132"/>
      <c r="AR8132"/>
      <c r="AS8132"/>
      <c r="AT8132"/>
      <c r="AU8132"/>
      <c r="AV8132"/>
      <c r="AW8132"/>
      <c r="AX8132"/>
      <c r="AY8132"/>
      <c r="AZ8132"/>
      <c r="BA8132"/>
      <c r="BB8132"/>
      <c r="BC8132"/>
      <c r="BD8132"/>
      <c r="BE8132"/>
      <c r="BF8132"/>
      <c r="BG8132"/>
      <c r="BH8132"/>
      <c r="BI8132"/>
      <c r="BJ8132"/>
      <c r="BK8132"/>
      <c r="BL8132"/>
      <c r="BM8132"/>
      <c r="BN8132"/>
      <c r="BO8132"/>
      <c r="BP8132"/>
      <c r="BQ8132"/>
      <c r="BR8132"/>
      <c r="BS8132"/>
      <c r="BT8132"/>
      <c r="BU8132"/>
      <c r="BV8132"/>
      <c r="BW8132"/>
      <c r="BX8132"/>
      <c r="BY8132"/>
      <c r="BZ8132"/>
      <c r="CA8132"/>
      <c r="CB8132"/>
      <c r="CC8132"/>
      <c r="CD8132"/>
      <c r="CE8132"/>
      <c r="CF8132"/>
      <c r="CG8132"/>
      <c r="CH8132"/>
      <c r="CI8132"/>
      <c r="CJ8132"/>
      <c r="CK8132"/>
      <c r="CL8132"/>
      <c r="CM8132"/>
      <c r="CN8132"/>
      <c r="CO8132"/>
      <c r="CP8132"/>
      <c r="CQ8132"/>
      <c r="CR8132"/>
      <c r="CS8132"/>
      <c r="CT8132"/>
      <c r="CU8132"/>
      <c r="CV8132"/>
    </row>
    <row r="8133" spans="10:100" x14ac:dyDescent="0.25">
      <c r="J8133"/>
      <c r="K8133"/>
      <c r="L8133"/>
      <c r="M8133"/>
      <c r="N8133"/>
      <c r="O8133"/>
      <c r="P8133"/>
      <c r="Q8133"/>
      <c r="R8133"/>
      <c r="S8133"/>
      <c r="T8133"/>
      <c r="U8133"/>
      <c r="V8133"/>
      <c r="W8133"/>
      <c r="X8133"/>
      <c r="Y8133"/>
      <c r="Z8133"/>
      <c r="AA8133"/>
      <c r="AB8133"/>
      <c r="AC8133"/>
      <c r="AD8133"/>
      <c r="AE8133"/>
      <c r="AF8133"/>
      <c r="AG8133"/>
      <c r="AH8133"/>
      <c r="AI8133"/>
      <c r="AJ8133"/>
      <c r="AK8133"/>
      <c r="AL8133"/>
      <c r="AM8133"/>
      <c r="AN8133"/>
      <c r="AO8133"/>
      <c r="AP8133"/>
      <c r="AQ8133"/>
      <c r="AR8133"/>
      <c r="AS8133"/>
      <c r="AT8133"/>
      <c r="AU8133"/>
      <c r="AV8133"/>
      <c r="AW8133"/>
      <c r="AX8133"/>
      <c r="AY8133"/>
      <c r="AZ8133"/>
      <c r="BA8133"/>
      <c r="BB8133"/>
      <c r="BC8133"/>
      <c r="BD8133"/>
      <c r="BE8133"/>
      <c r="BF8133"/>
      <c r="BG8133"/>
      <c r="BH8133"/>
      <c r="BI8133"/>
      <c r="BJ8133"/>
      <c r="BK8133"/>
      <c r="BL8133"/>
      <c r="BM8133"/>
      <c r="BN8133"/>
      <c r="BO8133"/>
      <c r="BP8133"/>
      <c r="BQ8133"/>
      <c r="BR8133"/>
      <c r="BS8133"/>
      <c r="BT8133"/>
      <c r="BU8133"/>
      <c r="BV8133"/>
      <c r="BW8133"/>
      <c r="BX8133"/>
      <c r="BY8133"/>
      <c r="BZ8133"/>
      <c r="CA8133"/>
      <c r="CB8133"/>
      <c r="CC8133"/>
      <c r="CD8133"/>
      <c r="CE8133"/>
      <c r="CF8133"/>
      <c r="CG8133"/>
      <c r="CH8133"/>
      <c r="CI8133"/>
      <c r="CJ8133"/>
      <c r="CK8133"/>
      <c r="CL8133"/>
      <c r="CM8133"/>
      <c r="CN8133"/>
      <c r="CO8133"/>
      <c r="CP8133"/>
      <c r="CQ8133"/>
      <c r="CR8133"/>
      <c r="CS8133"/>
      <c r="CT8133"/>
      <c r="CU8133"/>
      <c r="CV8133"/>
    </row>
    <row r="8134" spans="10:100" x14ac:dyDescent="0.25">
      <c r="J8134"/>
      <c r="K8134"/>
      <c r="L8134"/>
      <c r="M8134"/>
      <c r="N8134"/>
      <c r="O8134"/>
      <c r="P8134"/>
      <c r="Q8134"/>
      <c r="R8134"/>
      <c r="S8134"/>
      <c r="T8134"/>
      <c r="U8134"/>
      <c r="V8134"/>
      <c r="W8134"/>
      <c r="X8134"/>
      <c r="Y8134"/>
      <c r="Z8134"/>
      <c r="AA8134"/>
      <c r="AB8134"/>
      <c r="AC8134"/>
      <c r="AD8134"/>
      <c r="AE8134"/>
      <c r="AF8134"/>
      <c r="AG8134"/>
      <c r="AH8134"/>
      <c r="AI8134"/>
      <c r="AJ8134"/>
      <c r="AK8134"/>
      <c r="AL8134"/>
      <c r="AM8134"/>
      <c r="AN8134"/>
      <c r="AO8134"/>
      <c r="AP8134"/>
      <c r="AQ8134"/>
      <c r="AR8134"/>
      <c r="AS8134"/>
      <c r="AT8134"/>
      <c r="AU8134"/>
      <c r="AV8134"/>
      <c r="AW8134"/>
      <c r="AX8134"/>
      <c r="AY8134"/>
      <c r="AZ8134"/>
      <c r="BA8134"/>
      <c r="BB8134"/>
      <c r="BC8134"/>
      <c r="BD8134"/>
      <c r="BE8134"/>
      <c r="BF8134"/>
      <c r="BG8134"/>
      <c r="BH8134"/>
      <c r="BI8134"/>
      <c r="BJ8134"/>
      <c r="BK8134"/>
      <c r="BL8134"/>
      <c r="BM8134"/>
      <c r="BN8134"/>
      <c r="BO8134"/>
      <c r="BP8134"/>
      <c r="BQ8134"/>
      <c r="BR8134"/>
      <c r="BS8134"/>
      <c r="BT8134"/>
      <c r="BU8134"/>
      <c r="BV8134"/>
      <c r="BW8134"/>
      <c r="BX8134"/>
      <c r="BY8134"/>
      <c r="BZ8134"/>
      <c r="CA8134"/>
      <c r="CB8134"/>
      <c r="CC8134"/>
      <c r="CD8134"/>
      <c r="CE8134"/>
      <c r="CF8134"/>
      <c r="CG8134"/>
      <c r="CH8134"/>
      <c r="CI8134"/>
      <c r="CJ8134"/>
      <c r="CK8134"/>
      <c r="CL8134"/>
      <c r="CM8134"/>
      <c r="CN8134"/>
      <c r="CO8134"/>
      <c r="CP8134"/>
      <c r="CQ8134"/>
      <c r="CR8134"/>
      <c r="CS8134"/>
      <c r="CT8134"/>
      <c r="CU8134"/>
      <c r="CV8134"/>
    </row>
    <row r="8135" spans="10:100" x14ac:dyDescent="0.25">
      <c r="J8135"/>
      <c r="K8135"/>
      <c r="L8135"/>
      <c r="M8135"/>
      <c r="N8135"/>
      <c r="O8135"/>
      <c r="P8135"/>
      <c r="Q8135"/>
      <c r="R8135"/>
      <c r="S8135"/>
      <c r="T8135"/>
      <c r="U8135"/>
      <c r="V8135"/>
      <c r="W8135"/>
      <c r="X8135"/>
      <c r="Y8135"/>
      <c r="Z8135"/>
      <c r="AA8135"/>
      <c r="AB8135"/>
      <c r="AC8135"/>
      <c r="AD8135"/>
      <c r="AE8135"/>
      <c r="AF8135"/>
      <c r="AG8135"/>
      <c r="AH8135"/>
      <c r="AI8135"/>
      <c r="AJ8135"/>
      <c r="AK8135"/>
      <c r="AL8135"/>
      <c r="AM8135"/>
      <c r="AN8135"/>
      <c r="AO8135"/>
      <c r="AP8135"/>
      <c r="AQ8135"/>
      <c r="AR8135"/>
      <c r="AS8135"/>
      <c r="AT8135"/>
      <c r="AU8135"/>
      <c r="AV8135"/>
      <c r="AW8135"/>
      <c r="AX8135"/>
      <c r="AY8135"/>
      <c r="AZ8135"/>
      <c r="BA8135"/>
      <c r="BB8135"/>
      <c r="BC8135"/>
      <c r="BD8135"/>
      <c r="BE8135"/>
      <c r="BF8135"/>
      <c r="BG8135"/>
      <c r="BH8135"/>
      <c r="BI8135"/>
      <c r="BJ8135"/>
      <c r="BK8135"/>
      <c r="BL8135"/>
      <c r="BM8135"/>
      <c r="BN8135"/>
      <c r="BO8135"/>
      <c r="BP8135"/>
      <c r="BQ8135"/>
      <c r="BR8135"/>
      <c r="BS8135"/>
      <c r="BT8135"/>
      <c r="BU8135"/>
      <c r="BV8135"/>
      <c r="BW8135"/>
      <c r="BX8135"/>
      <c r="BY8135"/>
      <c r="BZ8135"/>
      <c r="CA8135"/>
      <c r="CB8135"/>
      <c r="CC8135"/>
      <c r="CD8135"/>
      <c r="CE8135"/>
      <c r="CF8135"/>
      <c r="CG8135"/>
      <c r="CH8135"/>
      <c r="CI8135"/>
      <c r="CJ8135"/>
      <c r="CK8135"/>
      <c r="CL8135"/>
      <c r="CM8135"/>
      <c r="CN8135"/>
      <c r="CO8135"/>
      <c r="CP8135"/>
      <c r="CQ8135"/>
      <c r="CR8135"/>
      <c r="CS8135"/>
      <c r="CT8135"/>
      <c r="CU8135"/>
      <c r="CV8135"/>
    </row>
    <row r="8136" spans="10:100" x14ac:dyDescent="0.25">
      <c r="J8136"/>
      <c r="K8136"/>
      <c r="L8136"/>
      <c r="M8136"/>
      <c r="N8136"/>
      <c r="O8136"/>
      <c r="P8136"/>
      <c r="Q8136"/>
      <c r="R8136"/>
      <c r="S8136"/>
      <c r="T8136"/>
      <c r="U8136"/>
      <c r="V8136"/>
      <c r="W8136"/>
      <c r="X8136"/>
      <c r="Y8136"/>
      <c r="Z8136"/>
      <c r="AA8136"/>
      <c r="AB8136"/>
      <c r="AC8136"/>
      <c r="AD8136"/>
      <c r="AE8136"/>
      <c r="AF8136"/>
      <c r="AG8136"/>
      <c r="AH8136"/>
      <c r="AI8136"/>
      <c r="AJ8136"/>
      <c r="AK8136"/>
      <c r="AL8136"/>
      <c r="AM8136"/>
      <c r="AN8136"/>
      <c r="AO8136"/>
      <c r="AP8136"/>
      <c r="AQ8136"/>
      <c r="AR8136"/>
      <c r="AS8136"/>
      <c r="AT8136"/>
      <c r="AU8136"/>
      <c r="AV8136"/>
      <c r="AW8136"/>
      <c r="AX8136"/>
      <c r="AY8136"/>
      <c r="AZ8136"/>
      <c r="BA8136"/>
      <c r="BB8136"/>
      <c r="BC8136"/>
      <c r="BD8136"/>
      <c r="BE8136"/>
      <c r="BF8136"/>
      <c r="BG8136"/>
      <c r="BH8136"/>
      <c r="BI8136"/>
      <c r="BJ8136"/>
      <c r="BK8136"/>
      <c r="BL8136"/>
      <c r="BM8136"/>
      <c r="BN8136"/>
      <c r="BO8136"/>
      <c r="BP8136"/>
      <c r="BQ8136"/>
      <c r="BR8136"/>
      <c r="BS8136"/>
      <c r="BT8136"/>
      <c r="BU8136"/>
      <c r="BV8136"/>
      <c r="BW8136"/>
      <c r="BX8136"/>
      <c r="BY8136"/>
      <c r="BZ8136"/>
      <c r="CA8136"/>
      <c r="CB8136"/>
      <c r="CC8136"/>
      <c r="CD8136"/>
      <c r="CE8136"/>
      <c r="CF8136"/>
      <c r="CG8136"/>
      <c r="CH8136"/>
      <c r="CI8136"/>
      <c r="CJ8136"/>
      <c r="CK8136"/>
      <c r="CL8136"/>
      <c r="CM8136"/>
      <c r="CN8136"/>
      <c r="CO8136"/>
      <c r="CP8136"/>
      <c r="CQ8136"/>
      <c r="CR8136"/>
      <c r="CS8136"/>
      <c r="CT8136"/>
      <c r="CU8136"/>
      <c r="CV8136"/>
    </row>
    <row r="8137" spans="10:100" x14ac:dyDescent="0.25">
      <c r="J8137"/>
      <c r="K8137"/>
      <c r="L8137"/>
      <c r="M8137"/>
      <c r="N8137"/>
      <c r="O8137"/>
      <c r="P8137"/>
      <c r="Q8137"/>
      <c r="R8137"/>
      <c r="S8137"/>
      <c r="T8137"/>
      <c r="U8137"/>
      <c r="V8137"/>
      <c r="W8137"/>
      <c r="X8137"/>
      <c r="Y8137"/>
      <c r="Z8137"/>
      <c r="AA8137"/>
      <c r="AB8137"/>
      <c r="AC8137"/>
      <c r="AD8137"/>
      <c r="AE8137"/>
      <c r="AF8137"/>
      <c r="AG8137"/>
      <c r="AH8137"/>
      <c r="AI8137"/>
      <c r="AJ8137"/>
      <c r="AK8137"/>
      <c r="AL8137"/>
      <c r="AM8137"/>
      <c r="AN8137"/>
      <c r="AO8137"/>
      <c r="AP8137"/>
      <c r="AQ8137"/>
      <c r="AR8137"/>
      <c r="AS8137"/>
      <c r="AT8137"/>
      <c r="AU8137"/>
      <c r="AV8137"/>
      <c r="AW8137"/>
      <c r="AX8137"/>
      <c r="AY8137"/>
      <c r="AZ8137"/>
      <c r="BA8137"/>
      <c r="BB8137"/>
      <c r="BC8137"/>
      <c r="BD8137"/>
      <c r="BE8137"/>
      <c r="BF8137"/>
      <c r="BG8137"/>
      <c r="BH8137"/>
      <c r="BI8137"/>
      <c r="BJ8137"/>
      <c r="BK8137"/>
      <c r="BL8137"/>
      <c r="BM8137"/>
      <c r="BN8137"/>
      <c r="BO8137"/>
      <c r="BP8137"/>
      <c r="BQ8137"/>
      <c r="BR8137"/>
      <c r="BS8137"/>
      <c r="BT8137"/>
      <c r="BU8137"/>
      <c r="BV8137"/>
      <c r="BW8137"/>
      <c r="BX8137"/>
      <c r="BY8137"/>
      <c r="BZ8137"/>
      <c r="CA8137"/>
      <c r="CB8137"/>
      <c r="CC8137"/>
      <c r="CD8137"/>
      <c r="CE8137"/>
      <c r="CF8137"/>
      <c r="CG8137"/>
      <c r="CH8137"/>
      <c r="CI8137"/>
      <c r="CJ8137"/>
      <c r="CK8137"/>
      <c r="CL8137"/>
      <c r="CM8137"/>
      <c r="CN8137"/>
      <c r="CO8137"/>
      <c r="CP8137"/>
      <c r="CQ8137"/>
      <c r="CR8137"/>
      <c r="CS8137"/>
      <c r="CT8137"/>
      <c r="CU8137"/>
      <c r="CV8137"/>
    </row>
    <row r="8138" spans="10:100" x14ac:dyDescent="0.25">
      <c r="J8138"/>
      <c r="K8138"/>
      <c r="L8138"/>
      <c r="M8138"/>
      <c r="N8138"/>
      <c r="O8138"/>
      <c r="P8138"/>
      <c r="Q8138"/>
      <c r="R8138"/>
      <c r="S8138"/>
      <c r="T8138"/>
      <c r="U8138"/>
      <c r="V8138"/>
      <c r="W8138"/>
      <c r="X8138"/>
      <c r="Y8138"/>
      <c r="Z8138"/>
      <c r="AA8138"/>
      <c r="AB8138"/>
      <c r="AC8138"/>
      <c r="AD8138"/>
      <c r="AE8138"/>
      <c r="AF8138"/>
      <c r="AG8138"/>
      <c r="AH8138"/>
      <c r="AI8138"/>
      <c r="AJ8138"/>
      <c r="AK8138"/>
      <c r="AL8138"/>
      <c r="AM8138"/>
      <c r="AN8138"/>
      <c r="AO8138"/>
      <c r="AP8138"/>
      <c r="AQ8138"/>
      <c r="AR8138"/>
      <c r="AS8138"/>
      <c r="AT8138"/>
      <c r="AU8138"/>
      <c r="AV8138"/>
      <c r="AW8138"/>
      <c r="AX8138"/>
      <c r="AY8138"/>
      <c r="AZ8138"/>
      <c r="BA8138"/>
      <c r="BB8138"/>
      <c r="BC8138"/>
      <c r="BD8138"/>
      <c r="BE8138"/>
      <c r="BF8138"/>
      <c r="BG8138"/>
      <c r="BH8138"/>
      <c r="BI8138"/>
      <c r="BJ8138"/>
      <c r="BK8138"/>
      <c r="BL8138"/>
      <c r="BM8138"/>
      <c r="BN8138"/>
      <c r="BO8138"/>
      <c r="BP8138"/>
      <c r="BQ8138"/>
      <c r="BR8138"/>
      <c r="BS8138"/>
      <c r="BT8138"/>
      <c r="BU8138"/>
      <c r="BV8138"/>
      <c r="BW8138"/>
      <c r="BX8138"/>
      <c r="BY8138"/>
      <c r="BZ8138"/>
      <c r="CA8138"/>
      <c r="CB8138"/>
      <c r="CC8138"/>
      <c r="CD8138"/>
      <c r="CE8138"/>
      <c r="CF8138"/>
      <c r="CG8138"/>
      <c r="CH8138"/>
      <c r="CI8138"/>
      <c r="CJ8138"/>
      <c r="CK8138"/>
      <c r="CL8138"/>
      <c r="CM8138"/>
      <c r="CN8138"/>
      <c r="CO8138"/>
      <c r="CP8138"/>
      <c r="CQ8138"/>
      <c r="CR8138"/>
      <c r="CS8138"/>
      <c r="CT8138"/>
      <c r="CU8138"/>
      <c r="CV8138"/>
    </row>
    <row r="8139" spans="10:100" x14ac:dyDescent="0.25">
      <c r="J8139"/>
      <c r="K8139"/>
      <c r="L8139"/>
      <c r="M8139"/>
      <c r="N8139"/>
      <c r="O8139"/>
      <c r="P8139"/>
      <c r="Q8139"/>
      <c r="R8139"/>
      <c r="S8139"/>
      <c r="T8139"/>
      <c r="U8139"/>
      <c r="V8139"/>
      <c r="W8139"/>
      <c r="X8139"/>
      <c r="Y8139"/>
      <c r="Z8139"/>
      <c r="AA8139"/>
      <c r="AB8139"/>
      <c r="AC8139"/>
      <c r="AD8139"/>
      <c r="AE8139"/>
      <c r="AF8139"/>
      <c r="AG8139"/>
      <c r="AH8139"/>
      <c r="AI8139"/>
      <c r="AJ8139"/>
      <c r="AK8139"/>
      <c r="AL8139"/>
      <c r="AM8139"/>
      <c r="AN8139"/>
      <c r="AO8139"/>
      <c r="AP8139"/>
      <c r="AQ8139"/>
      <c r="AR8139"/>
      <c r="AS8139"/>
      <c r="AT8139"/>
      <c r="AU8139"/>
      <c r="AV8139"/>
      <c r="AW8139"/>
      <c r="AX8139"/>
      <c r="AY8139"/>
      <c r="AZ8139"/>
      <c r="BA8139"/>
      <c r="BB8139"/>
      <c r="BC8139"/>
      <c r="BD8139"/>
      <c r="BE8139"/>
      <c r="BF8139"/>
      <c r="BG8139"/>
      <c r="BH8139"/>
      <c r="BI8139"/>
      <c r="BJ8139"/>
      <c r="BK8139"/>
      <c r="BL8139"/>
      <c r="BM8139"/>
      <c r="BN8139"/>
      <c r="BO8139"/>
      <c r="BP8139"/>
      <c r="BQ8139"/>
      <c r="BR8139"/>
      <c r="BS8139"/>
      <c r="BT8139"/>
      <c r="BU8139"/>
      <c r="BV8139"/>
      <c r="BW8139"/>
      <c r="BX8139"/>
      <c r="BY8139"/>
      <c r="BZ8139"/>
      <c r="CA8139"/>
      <c r="CB8139"/>
      <c r="CC8139"/>
      <c r="CD8139"/>
      <c r="CE8139"/>
      <c r="CF8139"/>
      <c r="CG8139"/>
      <c r="CH8139"/>
      <c r="CI8139"/>
      <c r="CJ8139"/>
      <c r="CK8139"/>
      <c r="CL8139"/>
      <c r="CM8139"/>
      <c r="CN8139"/>
      <c r="CO8139"/>
      <c r="CP8139"/>
      <c r="CQ8139"/>
      <c r="CR8139"/>
      <c r="CS8139"/>
      <c r="CT8139"/>
      <c r="CU8139"/>
      <c r="CV8139"/>
    </row>
    <row r="8140" spans="10:100" x14ac:dyDescent="0.25">
      <c r="J8140"/>
      <c r="K8140"/>
      <c r="L8140"/>
      <c r="M8140"/>
      <c r="N8140"/>
      <c r="O8140"/>
      <c r="P8140"/>
      <c r="Q8140"/>
      <c r="R8140"/>
      <c r="S8140"/>
      <c r="T8140"/>
      <c r="U8140"/>
      <c r="V8140"/>
      <c r="W8140"/>
      <c r="X8140"/>
      <c r="Y8140"/>
      <c r="Z8140"/>
      <c r="AA8140"/>
      <c r="AB8140"/>
      <c r="AC8140"/>
      <c r="AD8140"/>
      <c r="AE8140"/>
      <c r="AF8140"/>
      <c r="AG8140"/>
      <c r="AH8140"/>
      <c r="AI8140"/>
      <c r="AJ8140"/>
      <c r="AK8140"/>
      <c r="AL8140"/>
      <c r="AM8140"/>
      <c r="AN8140"/>
      <c r="AO8140"/>
      <c r="AP8140"/>
      <c r="AQ8140"/>
      <c r="AR8140"/>
      <c r="AS8140"/>
      <c r="AT8140"/>
      <c r="AU8140"/>
      <c r="AV8140"/>
      <c r="AW8140"/>
      <c r="AX8140"/>
      <c r="AY8140"/>
      <c r="AZ8140"/>
      <c r="BA8140"/>
      <c r="BB8140"/>
      <c r="BC8140"/>
      <c r="BD8140"/>
      <c r="BE8140"/>
      <c r="BF8140"/>
      <c r="BG8140"/>
      <c r="BH8140"/>
      <c r="BI8140"/>
      <c r="BJ8140"/>
      <c r="BK8140"/>
      <c r="BL8140"/>
      <c r="BM8140"/>
      <c r="BN8140"/>
      <c r="BO8140"/>
      <c r="BP8140"/>
      <c r="BQ8140"/>
      <c r="BR8140"/>
      <c r="BS8140"/>
      <c r="BT8140"/>
      <c r="BU8140"/>
      <c r="BV8140"/>
      <c r="BW8140"/>
      <c r="BX8140"/>
      <c r="BY8140"/>
      <c r="BZ8140"/>
      <c r="CA8140"/>
      <c r="CB8140"/>
      <c r="CC8140"/>
      <c r="CD8140"/>
      <c r="CE8140"/>
      <c r="CF8140"/>
      <c r="CG8140"/>
      <c r="CH8140"/>
      <c r="CI8140"/>
      <c r="CJ8140"/>
      <c r="CK8140"/>
      <c r="CL8140"/>
      <c r="CM8140"/>
      <c r="CN8140"/>
      <c r="CO8140"/>
      <c r="CP8140"/>
      <c r="CQ8140"/>
      <c r="CR8140"/>
      <c r="CS8140"/>
      <c r="CT8140"/>
      <c r="CU8140"/>
      <c r="CV8140"/>
    </row>
    <row r="8141" spans="10:100" x14ac:dyDescent="0.25">
      <c r="J8141"/>
      <c r="K8141"/>
      <c r="L8141"/>
      <c r="M8141"/>
      <c r="N8141"/>
      <c r="O8141"/>
      <c r="P8141"/>
      <c r="Q8141"/>
      <c r="R8141"/>
      <c r="S8141"/>
      <c r="T8141"/>
      <c r="U8141"/>
      <c r="V8141"/>
      <c r="W8141"/>
      <c r="X8141"/>
      <c r="Y8141"/>
      <c r="Z8141"/>
      <c r="AA8141"/>
      <c r="AB8141"/>
      <c r="AC8141"/>
      <c r="AD8141"/>
      <c r="AE8141"/>
      <c r="AF8141"/>
      <c r="AG8141"/>
      <c r="AH8141"/>
      <c r="AI8141"/>
      <c r="AJ8141"/>
      <c r="AK8141"/>
      <c r="AL8141"/>
      <c r="AM8141"/>
      <c r="AN8141"/>
      <c r="AO8141"/>
      <c r="AP8141"/>
      <c r="AQ8141"/>
      <c r="AR8141"/>
      <c r="AS8141"/>
      <c r="AT8141"/>
      <c r="AU8141"/>
      <c r="AV8141"/>
      <c r="AW8141"/>
      <c r="AX8141"/>
      <c r="AY8141"/>
      <c r="AZ8141"/>
      <c r="BA8141"/>
      <c r="BB8141"/>
      <c r="BC8141"/>
      <c r="BD8141"/>
      <c r="BE8141"/>
      <c r="BF8141"/>
      <c r="BG8141"/>
      <c r="BH8141"/>
      <c r="BI8141"/>
      <c r="BJ8141"/>
      <c r="BK8141"/>
      <c r="BL8141"/>
      <c r="BM8141"/>
      <c r="BN8141"/>
      <c r="BO8141"/>
      <c r="BP8141"/>
      <c r="BQ8141"/>
      <c r="BR8141"/>
      <c r="BS8141"/>
      <c r="BT8141"/>
      <c r="BU8141"/>
      <c r="BV8141"/>
      <c r="BW8141"/>
      <c r="BX8141"/>
      <c r="BY8141"/>
      <c r="BZ8141"/>
      <c r="CA8141"/>
      <c r="CB8141"/>
      <c r="CC8141"/>
      <c r="CD8141"/>
      <c r="CE8141"/>
      <c r="CF8141"/>
      <c r="CG8141"/>
      <c r="CH8141"/>
      <c r="CI8141"/>
      <c r="CJ8141"/>
      <c r="CK8141"/>
      <c r="CL8141"/>
      <c r="CM8141"/>
      <c r="CN8141"/>
      <c r="CO8141"/>
      <c r="CP8141"/>
      <c r="CQ8141"/>
      <c r="CR8141"/>
      <c r="CS8141"/>
      <c r="CT8141"/>
      <c r="CU8141"/>
      <c r="CV8141"/>
    </row>
    <row r="8142" spans="10:100" x14ac:dyDescent="0.25">
      <c r="J8142"/>
      <c r="K8142"/>
      <c r="L8142"/>
      <c r="M8142"/>
      <c r="N8142"/>
      <c r="O8142"/>
      <c r="P8142"/>
      <c r="Q8142"/>
      <c r="R8142"/>
      <c r="S8142"/>
      <c r="T8142"/>
      <c r="U8142"/>
      <c r="V8142"/>
      <c r="W8142"/>
      <c r="X8142"/>
      <c r="Y8142"/>
      <c r="Z8142"/>
      <c r="AA8142"/>
      <c r="AB8142"/>
      <c r="AC8142"/>
      <c r="AD8142"/>
      <c r="AE8142"/>
      <c r="AF8142"/>
      <c r="AG8142"/>
      <c r="AH8142"/>
      <c r="AI8142"/>
      <c r="AJ8142"/>
      <c r="AK8142"/>
      <c r="AL8142"/>
      <c r="AM8142"/>
      <c r="AN8142"/>
      <c r="AO8142"/>
      <c r="AP8142"/>
      <c r="AQ8142"/>
      <c r="AR8142"/>
      <c r="AS8142"/>
      <c r="AT8142"/>
      <c r="AU8142"/>
      <c r="AV8142"/>
      <c r="AW8142"/>
      <c r="AX8142"/>
      <c r="AY8142"/>
      <c r="AZ8142"/>
      <c r="BA8142"/>
      <c r="BB8142"/>
      <c r="BC8142"/>
      <c r="BD8142"/>
      <c r="BE8142"/>
      <c r="BF8142"/>
      <c r="BG8142"/>
      <c r="BH8142"/>
      <c r="BI8142"/>
      <c r="BJ8142"/>
      <c r="BK8142"/>
      <c r="BL8142"/>
      <c r="BM8142"/>
      <c r="BN8142"/>
      <c r="BO8142"/>
      <c r="BP8142"/>
      <c r="BQ8142"/>
      <c r="BR8142"/>
      <c r="BS8142"/>
      <c r="BT8142"/>
      <c r="BU8142"/>
      <c r="BV8142"/>
      <c r="BW8142"/>
      <c r="BX8142"/>
      <c r="BY8142"/>
      <c r="BZ8142"/>
      <c r="CA8142"/>
      <c r="CB8142"/>
      <c r="CC8142"/>
      <c r="CD8142"/>
      <c r="CE8142"/>
      <c r="CF8142"/>
      <c r="CG8142"/>
      <c r="CH8142"/>
      <c r="CI8142"/>
      <c r="CJ8142"/>
      <c r="CK8142"/>
      <c r="CL8142"/>
      <c r="CM8142"/>
      <c r="CN8142"/>
      <c r="CO8142"/>
      <c r="CP8142"/>
      <c r="CQ8142"/>
      <c r="CR8142"/>
      <c r="CS8142"/>
      <c r="CT8142"/>
      <c r="CU8142"/>
      <c r="CV8142"/>
    </row>
    <row r="8143" spans="10:100" x14ac:dyDescent="0.25">
      <c r="J8143"/>
      <c r="K8143"/>
      <c r="L8143"/>
      <c r="M8143"/>
      <c r="N8143"/>
      <c r="O8143"/>
      <c r="P8143"/>
      <c r="Q8143"/>
      <c r="R8143"/>
      <c r="S8143"/>
      <c r="T8143"/>
      <c r="U8143"/>
      <c r="V8143"/>
      <c r="W8143"/>
      <c r="X8143"/>
      <c r="Y8143"/>
      <c r="Z8143"/>
      <c r="AA8143"/>
      <c r="AB8143"/>
      <c r="AC8143"/>
      <c r="AD8143"/>
      <c r="AE8143"/>
      <c r="AF8143"/>
      <c r="AG8143"/>
      <c r="AH8143"/>
      <c r="AI8143"/>
      <c r="AJ8143"/>
      <c r="AK8143"/>
      <c r="AL8143"/>
      <c r="AM8143"/>
      <c r="AN8143"/>
      <c r="AO8143"/>
      <c r="AP8143"/>
      <c r="AQ8143"/>
      <c r="AR8143"/>
      <c r="AS8143"/>
      <c r="AT8143"/>
      <c r="AU8143"/>
      <c r="AV8143"/>
      <c r="AW8143"/>
      <c r="AX8143"/>
      <c r="AY8143"/>
      <c r="AZ8143"/>
      <c r="BA8143"/>
      <c r="BB8143"/>
      <c r="BC8143"/>
      <c r="BD8143"/>
      <c r="BE8143"/>
      <c r="BF8143"/>
      <c r="BG8143"/>
      <c r="BH8143"/>
      <c r="BI8143"/>
      <c r="BJ8143"/>
      <c r="BK8143"/>
      <c r="BL8143"/>
      <c r="BM8143"/>
      <c r="BN8143"/>
      <c r="BO8143"/>
      <c r="BP8143"/>
      <c r="BQ8143"/>
      <c r="BR8143"/>
      <c r="BS8143"/>
      <c r="BT8143"/>
      <c r="BU8143"/>
      <c r="BV8143"/>
      <c r="BW8143"/>
      <c r="BX8143"/>
      <c r="BY8143"/>
      <c r="BZ8143"/>
      <c r="CA8143"/>
      <c r="CB8143"/>
      <c r="CC8143"/>
      <c r="CD8143"/>
      <c r="CE8143"/>
      <c r="CF8143"/>
      <c r="CG8143"/>
      <c r="CH8143"/>
      <c r="CI8143"/>
      <c r="CJ8143"/>
      <c r="CK8143"/>
      <c r="CL8143"/>
      <c r="CM8143"/>
      <c r="CN8143"/>
      <c r="CO8143"/>
      <c r="CP8143"/>
      <c r="CQ8143"/>
      <c r="CR8143"/>
      <c r="CS8143"/>
      <c r="CT8143"/>
      <c r="CU8143"/>
      <c r="CV8143"/>
    </row>
    <row r="8144" spans="10:100" x14ac:dyDescent="0.25">
      <c r="J8144"/>
      <c r="K8144"/>
      <c r="L8144"/>
      <c r="M8144"/>
      <c r="N8144"/>
      <c r="O8144"/>
      <c r="P8144"/>
      <c r="Q8144"/>
      <c r="R8144"/>
      <c r="S8144"/>
      <c r="T8144"/>
      <c r="U8144"/>
      <c r="V8144"/>
      <c r="W8144"/>
      <c r="X8144"/>
      <c r="Y8144"/>
      <c r="Z8144"/>
      <c r="AA8144"/>
      <c r="AB8144"/>
      <c r="AC8144"/>
      <c r="AD8144"/>
      <c r="AE8144"/>
      <c r="AF8144"/>
      <c r="AG8144"/>
      <c r="AH8144"/>
      <c r="AI8144"/>
      <c r="AJ8144"/>
      <c r="AK8144"/>
      <c r="AL8144"/>
      <c r="AM8144"/>
      <c r="AN8144"/>
      <c r="AO8144"/>
      <c r="AP8144"/>
      <c r="AQ8144"/>
      <c r="AR8144"/>
      <c r="AS8144"/>
      <c r="AT8144"/>
      <c r="AU8144"/>
      <c r="AV8144"/>
      <c r="AW8144"/>
      <c r="AX8144"/>
      <c r="AY8144"/>
      <c r="AZ8144"/>
      <c r="BA8144"/>
      <c r="BB8144"/>
      <c r="BC8144"/>
      <c r="BD8144"/>
      <c r="BE8144"/>
      <c r="BF8144"/>
      <c r="BG8144"/>
      <c r="BH8144"/>
      <c r="BI8144"/>
      <c r="BJ8144"/>
      <c r="BK8144"/>
      <c r="BL8144"/>
      <c r="BM8144"/>
      <c r="BN8144"/>
      <c r="BO8144"/>
      <c r="BP8144"/>
      <c r="BQ8144"/>
      <c r="BR8144"/>
      <c r="BS8144"/>
      <c r="BT8144"/>
      <c r="BU8144"/>
      <c r="BV8144"/>
      <c r="BW8144"/>
      <c r="BX8144"/>
      <c r="BY8144"/>
      <c r="BZ8144"/>
      <c r="CA8144"/>
      <c r="CB8144"/>
      <c r="CC8144"/>
      <c r="CD8144"/>
      <c r="CE8144"/>
      <c r="CF8144"/>
      <c r="CG8144"/>
      <c r="CH8144"/>
      <c r="CI8144"/>
      <c r="CJ8144"/>
      <c r="CK8144"/>
      <c r="CL8144"/>
      <c r="CM8144"/>
      <c r="CN8144"/>
      <c r="CO8144"/>
      <c r="CP8144"/>
      <c r="CQ8144"/>
      <c r="CR8144"/>
      <c r="CS8144"/>
      <c r="CT8144"/>
      <c r="CU8144"/>
      <c r="CV8144"/>
    </row>
    <row r="8145" spans="10:100" x14ac:dyDescent="0.25">
      <c r="J8145"/>
      <c r="K8145"/>
      <c r="L8145"/>
      <c r="M8145"/>
      <c r="N8145"/>
      <c r="O8145"/>
      <c r="P8145"/>
      <c r="Q8145"/>
      <c r="R8145"/>
      <c r="S8145"/>
      <c r="T8145"/>
      <c r="U8145"/>
      <c r="V8145"/>
      <c r="W8145"/>
      <c r="X8145"/>
      <c r="Y8145"/>
      <c r="Z8145"/>
      <c r="AA8145"/>
      <c r="AB8145"/>
      <c r="AC8145"/>
      <c r="AD8145"/>
      <c r="AE8145"/>
      <c r="AF8145"/>
      <c r="AG8145"/>
      <c r="AH8145"/>
      <c r="AI8145"/>
      <c r="AJ8145"/>
      <c r="AK8145"/>
      <c r="AL8145"/>
      <c r="AM8145"/>
      <c r="AN8145"/>
      <c r="AO8145"/>
      <c r="AP8145"/>
      <c r="AQ8145"/>
      <c r="AR8145"/>
      <c r="AS8145"/>
      <c r="AT8145"/>
      <c r="AU8145"/>
      <c r="AV8145"/>
      <c r="AW8145"/>
      <c r="AX8145"/>
      <c r="AY8145"/>
      <c r="AZ8145"/>
      <c r="BA8145"/>
      <c r="BB8145"/>
      <c r="BC8145"/>
      <c r="BD8145"/>
      <c r="BE8145"/>
      <c r="BF8145"/>
      <c r="BG8145"/>
      <c r="BH8145"/>
      <c r="BI8145"/>
      <c r="BJ8145"/>
      <c r="BK8145"/>
      <c r="BL8145"/>
      <c r="BM8145"/>
      <c r="BN8145"/>
      <c r="BO8145"/>
      <c r="BP8145"/>
      <c r="BQ8145"/>
      <c r="BR8145"/>
      <c r="BS8145"/>
      <c r="BT8145"/>
      <c r="BU8145"/>
      <c r="BV8145"/>
      <c r="BW8145"/>
      <c r="BX8145"/>
      <c r="BY8145"/>
      <c r="BZ8145"/>
      <c r="CA8145"/>
      <c r="CB8145"/>
      <c r="CC8145"/>
      <c r="CD8145"/>
      <c r="CE8145"/>
      <c r="CF8145"/>
      <c r="CG8145"/>
      <c r="CH8145"/>
      <c r="CI8145"/>
      <c r="CJ8145"/>
      <c r="CK8145"/>
      <c r="CL8145"/>
      <c r="CM8145"/>
      <c r="CN8145"/>
      <c r="CO8145"/>
      <c r="CP8145"/>
      <c r="CQ8145"/>
      <c r="CR8145"/>
      <c r="CS8145"/>
      <c r="CT8145"/>
      <c r="CU8145"/>
      <c r="CV8145"/>
    </row>
    <row r="8146" spans="10:100" x14ac:dyDescent="0.25">
      <c r="J8146"/>
      <c r="K8146"/>
      <c r="L8146"/>
      <c r="M8146"/>
      <c r="N8146"/>
      <c r="O8146"/>
      <c r="P8146"/>
      <c r="Q8146"/>
      <c r="R8146"/>
      <c r="S8146"/>
      <c r="T8146"/>
      <c r="U8146"/>
      <c r="V8146"/>
      <c r="W8146"/>
      <c r="X8146"/>
      <c r="Y8146"/>
      <c r="Z8146"/>
      <c r="AA8146"/>
      <c r="AB8146"/>
      <c r="AC8146"/>
      <c r="AD8146"/>
      <c r="AE8146"/>
      <c r="AF8146"/>
      <c r="AG8146"/>
      <c r="AH8146"/>
      <c r="AI8146"/>
      <c r="AJ8146"/>
      <c r="AK8146"/>
      <c r="AL8146"/>
      <c r="AM8146"/>
      <c r="AN8146"/>
      <c r="AO8146"/>
      <c r="AP8146"/>
      <c r="AQ8146"/>
      <c r="AR8146"/>
      <c r="AS8146"/>
      <c r="AT8146"/>
      <c r="AU8146"/>
      <c r="AV8146"/>
      <c r="AW8146"/>
      <c r="AX8146"/>
      <c r="AY8146"/>
      <c r="AZ8146"/>
      <c r="BA8146"/>
      <c r="BB8146"/>
      <c r="BC8146"/>
      <c r="BD8146"/>
      <c r="BE8146"/>
      <c r="BF8146"/>
      <c r="BG8146"/>
      <c r="BH8146"/>
      <c r="BI8146"/>
      <c r="BJ8146"/>
      <c r="BK8146"/>
      <c r="BL8146"/>
      <c r="BM8146"/>
      <c r="BN8146"/>
      <c r="BO8146"/>
      <c r="BP8146"/>
      <c r="BQ8146"/>
      <c r="BR8146"/>
      <c r="BS8146"/>
      <c r="BT8146"/>
      <c r="BU8146"/>
      <c r="BV8146"/>
      <c r="BW8146"/>
      <c r="BX8146"/>
      <c r="BY8146"/>
      <c r="BZ8146"/>
      <c r="CA8146"/>
      <c r="CB8146"/>
      <c r="CC8146"/>
      <c r="CD8146"/>
      <c r="CE8146"/>
      <c r="CF8146"/>
      <c r="CG8146"/>
      <c r="CH8146"/>
      <c r="CI8146"/>
      <c r="CJ8146"/>
      <c r="CK8146"/>
      <c r="CL8146"/>
      <c r="CM8146"/>
      <c r="CN8146"/>
      <c r="CO8146"/>
      <c r="CP8146"/>
      <c r="CQ8146"/>
      <c r="CR8146"/>
      <c r="CS8146"/>
      <c r="CT8146"/>
      <c r="CU8146"/>
      <c r="CV8146"/>
    </row>
    <row r="8147" spans="10:100" x14ac:dyDescent="0.25">
      <c r="J8147"/>
      <c r="K8147"/>
      <c r="L8147"/>
      <c r="M8147"/>
      <c r="N8147"/>
      <c r="O8147"/>
      <c r="P8147"/>
      <c r="Q8147"/>
      <c r="R8147"/>
      <c r="S8147"/>
      <c r="T8147"/>
      <c r="U8147"/>
      <c r="V8147"/>
      <c r="W8147"/>
      <c r="X8147"/>
      <c r="Y8147"/>
      <c r="Z8147"/>
      <c r="AA8147"/>
      <c r="AB8147"/>
      <c r="AC8147"/>
      <c r="AD8147"/>
      <c r="AE8147"/>
      <c r="AF8147"/>
      <c r="AG8147"/>
      <c r="AH8147"/>
      <c r="AI8147"/>
      <c r="AJ8147"/>
      <c r="AK8147"/>
      <c r="AL8147"/>
      <c r="AM8147"/>
      <c r="AN8147"/>
      <c r="AO8147"/>
      <c r="AP8147"/>
      <c r="AQ8147"/>
      <c r="AR8147"/>
      <c r="AS8147"/>
      <c r="AT8147"/>
      <c r="AU8147"/>
      <c r="AV8147"/>
      <c r="AW8147"/>
      <c r="AX8147"/>
      <c r="AY8147"/>
      <c r="AZ8147"/>
      <c r="BA8147"/>
      <c r="BB8147"/>
      <c r="BC8147"/>
      <c r="BD8147"/>
      <c r="BE8147"/>
      <c r="BF8147"/>
      <c r="BG8147"/>
      <c r="BH8147"/>
      <c r="BI8147"/>
      <c r="BJ8147"/>
      <c r="BK8147"/>
      <c r="BL8147"/>
      <c r="BM8147"/>
      <c r="BN8147"/>
      <c r="BO8147"/>
      <c r="BP8147"/>
      <c r="BQ8147"/>
      <c r="BR8147"/>
      <c r="BS8147"/>
      <c r="BT8147"/>
      <c r="BU8147"/>
      <c r="BV8147"/>
      <c r="BW8147"/>
      <c r="BX8147"/>
      <c r="BY8147"/>
      <c r="BZ8147"/>
      <c r="CA8147"/>
      <c r="CB8147"/>
      <c r="CC8147"/>
      <c r="CD8147"/>
      <c r="CE8147"/>
      <c r="CF8147"/>
      <c r="CG8147"/>
      <c r="CH8147"/>
      <c r="CI8147"/>
      <c r="CJ8147"/>
      <c r="CK8147"/>
      <c r="CL8147"/>
      <c r="CM8147"/>
      <c r="CN8147"/>
      <c r="CO8147"/>
      <c r="CP8147"/>
      <c r="CQ8147"/>
      <c r="CR8147"/>
      <c r="CS8147"/>
      <c r="CT8147"/>
      <c r="CU8147"/>
      <c r="CV8147"/>
    </row>
    <row r="8148" spans="10:100" x14ac:dyDescent="0.25">
      <c r="J8148"/>
      <c r="K8148"/>
      <c r="L8148"/>
      <c r="M8148"/>
      <c r="N8148"/>
      <c r="O8148"/>
      <c r="P8148"/>
      <c r="Q8148"/>
      <c r="R8148"/>
      <c r="S8148"/>
      <c r="T8148"/>
      <c r="U8148"/>
      <c r="V8148"/>
      <c r="W8148"/>
      <c r="X8148"/>
      <c r="Y8148"/>
      <c r="Z8148"/>
      <c r="AA8148"/>
      <c r="AB8148"/>
      <c r="AC8148"/>
      <c r="AD8148"/>
      <c r="AE8148"/>
      <c r="AF8148"/>
      <c r="AG8148"/>
      <c r="AH8148"/>
      <c r="AI8148"/>
      <c r="AJ8148"/>
      <c r="AK8148"/>
      <c r="AL8148"/>
      <c r="AM8148"/>
      <c r="AN8148"/>
      <c r="AO8148"/>
      <c r="AP8148"/>
      <c r="AQ8148"/>
      <c r="AR8148"/>
      <c r="AS8148"/>
      <c r="AT8148"/>
      <c r="AU8148"/>
      <c r="AV8148"/>
      <c r="AW8148"/>
      <c r="AX8148"/>
      <c r="AY8148"/>
      <c r="AZ8148"/>
      <c r="BA8148"/>
      <c r="BB8148"/>
      <c r="BC8148"/>
      <c r="BD8148"/>
      <c r="BE8148"/>
      <c r="BF8148"/>
      <c r="BG8148"/>
      <c r="BH8148"/>
      <c r="BI8148"/>
      <c r="BJ8148"/>
      <c r="BK8148"/>
      <c r="BL8148"/>
      <c r="BM8148"/>
      <c r="BN8148"/>
      <c r="BO8148"/>
      <c r="BP8148"/>
      <c r="BQ8148"/>
      <c r="BR8148"/>
      <c r="BS8148"/>
      <c r="BT8148"/>
      <c r="BU8148"/>
      <c r="BV8148"/>
      <c r="BW8148"/>
      <c r="BX8148"/>
      <c r="BY8148"/>
      <c r="BZ8148"/>
      <c r="CA8148"/>
      <c r="CB8148"/>
      <c r="CC8148"/>
      <c r="CD8148"/>
      <c r="CE8148"/>
      <c r="CF8148"/>
      <c r="CG8148"/>
      <c r="CH8148"/>
      <c r="CI8148"/>
      <c r="CJ8148"/>
      <c r="CK8148"/>
      <c r="CL8148"/>
      <c r="CM8148"/>
      <c r="CN8148"/>
      <c r="CO8148"/>
      <c r="CP8148"/>
      <c r="CQ8148"/>
      <c r="CR8148"/>
      <c r="CS8148"/>
      <c r="CT8148"/>
      <c r="CU8148"/>
      <c r="CV8148"/>
    </row>
    <row r="8149" spans="10:100" x14ac:dyDescent="0.25">
      <c r="J8149"/>
      <c r="K8149"/>
      <c r="L8149"/>
      <c r="M8149"/>
      <c r="N8149"/>
      <c r="O8149"/>
      <c r="P8149"/>
      <c r="Q8149"/>
      <c r="R8149"/>
      <c r="S8149"/>
      <c r="T8149"/>
      <c r="U8149"/>
      <c r="V8149"/>
      <c r="W8149"/>
      <c r="X8149"/>
      <c r="Y8149"/>
      <c r="Z8149"/>
      <c r="AA8149"/>
      <c r="AB8149"/>
      <c r="AC8149"/>
      <c r="AD8149"/>
      <c r="AE8149"/>
      <c r="AF8149"/>
      <c r="AG8149"/>
      <c r="AH8149"/>
      <c r="AI8149"/>
      <c r="AJ8149"/>
      <c r="AK8149"/>
      <c r="AL8149"/>
      <c r="AM8149"/>
      <c r="AN8149"/>
      <c r="AO8149"/>
      <c r="AP8149"/>
      <c r="AQ8149"/>
      <c r="AR8149"/>
      <c r="AS8149"/>
      <c r="AT8149"/>
      <c r="AU8149"/>
      <c r="AV8149"/>
      <c r="AW8149"/>
      <c r="AX8149"/>
      <c r="AY8149"/>
      <c r="AZ8149"/>
      <c r="BA8149"/>
      <c r="BB8149"/>
      <c r="BC8149"/>
      <c r="BD8149"/>
      <c r="BE8149"/>
      <c r="BF8149"/>
      <c r="BG8149"/>
      <c r="BH8149"/>
      <c r="BI8149"/>
      <c r="BJ8149"/>
      <c r="BK8149"/>
      <c r="BL8149"/>
      <c r="BM8149"/>
      <c r="BN8149"/>
      <c r="BO8149"/>
      <c r="BP8149"/>
      <c r="BQ8149"/>
      <c r="BR8149"/>
      <c r="BS8149"/>
      <c r="BT8149"/>
      <c r="BU8149"/>
      <c r="BV8149"/>
      <c r="BW8149"/>
      <c r="BX8149"/>
      <c r="BY8149"/>
      <c r="BZ8149"/>
      <c r="CA8149"/>
      <c r="CB8149"/>
      <c r="CC8149"/>
      <c r="CD8149"/>
      <c r="CE8149"/>
      <c r="CF8149"/>
      <c r="CG8149"/>
      <c r="CH8149"/>
      <c r="CI8149"/>
      <c r="CJ8149"/>
      <c r="CK8149"/>
      <c r="CL8149"/>
      <c r="CM8149"/>
      <c r="CN8149"/>
      <c r="CO8149"/>
      <c r="CP8149"/>
      <c r="CQ8149"/>
      <c r="CR8149"/>
      <c r="CS8149"/>
      <c r="CT8149"/>
      <c r="CU8149"/>
      <c r="CV8149"/>
    </row>
    <row r="8150" spans="10:100" x14ac:dyDescent="0.25">
      <c r="J8150"/>
      <c r="K8150"/>
      <c r="L8150"/>
      <c r="M8150"/>
      <c r="N8150"/>
      <c r="O8150"/>
      <c r="P8150"/>
      <c r="Q8150"/>
      <c r="R8150"/>
      <c r="S8150"/>
      <c r="T8150"/>
      <c r="U8150"/>
      <c r="V8150"/>
      <c r="W8150"/>
      <c r="X8150"/>
      <c r="Y8150"/>
      <c r="Z8150"/>
      <c r="AA8150"/>
      <c r="AB8150"/>
      <c r="AC8150"/>
      <c r="AD8150"/>
      <c r="AE8150"/>
      <c r="AF8150"/>
      <c r="AG8150"/>
      <c r="AH8150"/>
      <c r="AI8150"/>
      <c r="AJ8150"/>
      <c r="AK8150"/>
      <c r="AL8150"/>
      <c r="AM8150"/>
      <c r="AN8150"/>
      <c r="AO8150"/>
      <c r="AP8150"/>
      <c r="AQ8150"/>
      <c r="AR8150"/>
      <c r="AS8150"/>
      <c r="AT8150"/>
      <c r="AU8150"/>
      <c r="AV8150"/>
      <c r="AW8150"/>
      <c r="AX8150"/>
      <c r="AY8150"/>
      <c r="AZ8150"/>
      <c r="BA8150"/>
      <c r="BB8150"/>
      <c r="BC8150"/>
      <c r="BD8150"/>
      <c r="BE8150"/>
      <c r="BF8150"/>
      <c r="BG8150"/>
      <c r="BH8150"/>
      <c r="BI8150"/>
      <c r="BJ8150"/>
      <c r="BK8150"/>
      <c r="BL8150"/>
      <c r="BM8150"/>
      <c r="BN8150"/>
      <c r="BO8150"/>
      <c r="BP8150"/>
      <c r="BQ8150"/>
      <c r="BR8150"/>
      <c r="BS8150"/>
      <c r="BT8150"/>
      <c r="BU8150"/>
      <c r="BV8150"/>
      <c r="BW8150"/>
      <c r="BX8150"/>
      <c r="BY8150"/>
      <c r="BZ8150"/>
      <c r="CA8150"/>
      <c r="CB8150"/>
      <c r="CC8150"/>
      <c r="CD8150"/>
      <c r="CE8150"/>
      <c r="CF8150"/>
      <c r="CG8150"/>
      <c r="CH8150"/>
      <c r="CI8150"/>
      <c r="CJ8150"/>
      <c r="CK8150"/>
      <c r="CL8150"/>
      <c r="CM8150"/>
      <c r="CN8150"/>
      <c r="CO8150"/>
      <c r="CP8150"/>
      <c r="CQ8150"/>
      <c r="CR8150"/>
      <c r="CS8150"/>
      <c r="CT8150"/>
      <c r="CU8150"/>
      <c r="CV8150"/>
    </row>
    <row r="8151" spans="10:100" x14ac:dyDescent="0.25">
      <c r="J8151"/>
      <c r="K8151"/>
      <c r="L8151"/>
      <c r="M8151"/>
      <c r="N8151"/>
      <c r="O8151"/>
      <c r="P8151"/>
      <c r="Q8151"/>
      <c r="R8151"/>
      <c r="S8151"/>
      <c r="T8151"/>
      <c r="U8151"/>
      <c r="V8151"/>
      <c r="W8151"/>
      <c r="X8151"/>
      <c r="Y8151"/>
      <c r="Z8151"/>
      <c r="AA8151"/>
      <c r="AB8151"/>
      <c r="AC8151"/>
      <c r="AD8151"/>
      <c r="AE8151"/>
      <c r="AF8151"/>
      <c r="AG8151"/>
      <c r="AH8151"/>
      <c r="AI8151"/>
      <c r="AJ8151"/>
      <c r="AK8151"/>
      <c r="AL8151"/>
      <c r="AM8151"/>
      <c r="AN8151"/>
      <c r="AO8151"/>
      <c r="AP8151"/>
      <c r="AQ8151"/>
      <c r="AR8151"/>
      <c r="AS8151"/>
      <c r="AT8151"/>
      <c r="AU8151"/>
      <c r="AV8151"/>
      <c r="AW8151"/>
      <c r="AX8151"/>
      <c r="AY8151"/>
      <c r="AZ8151"/>
      <c r="BA8151"/>
      <c r="BB8151"/>
      <c r="BC8151"/>
      <c r="BD8151"/>
      <c r="BE8151"/>
      <c r="BF8151"/>
      <c r="BG8151"/>
      <c r="BH8151"/>
      <c r="BI8151"/>
      <c r="BJ8151"/>
      <c r="BK8151"/>
      <c r="BL8151"/>
      <c r="BM8151"/>
      <c r="BN8151"/>
      <c r="BO8151"/>
      <c r="BP8151"/>
      <c r="BQ8151"/>
      <c r="BR8151"/>
      <c r="BS8151"/>
      <c r="BT8151"/>
      <c r="BU8151"/>
      <c r="BV8151"/>
      <c r="BW8151"/>
      <c r="BX8151"/>
      <c r="BY8151"/>
      <c r="BZ8151"/>
      <c r="CA8151"/>
      <c r="CB8151"/>
      <c r="CC8151"/>
      <c r="CD8151"/>
      <c r="CE8151"/>
      <c r="CF8151"/>
      <c r="CG8151"/>
      <c r="CH8151"/>
      <c r="CI8151"/>
      <c r="CJ8151"/>
      <c r="CK8151"/>
      <c r="CL8151"/>
      <c r="CM8151"/>
      <c r="CN8151"/>
      <c r="CO8151"/>
      <c r="CP8151"/>
      <c r="CQ8151"/>
      <c r="CR8151"/>
      <c r="CS8151"/>
      <c r="CT8151"/>
      <c r="CU8151"/>
      <c r="CV8151"/>
    </row>
    <row r="8152" spans="10:100" x14ac:dyDescent="0.25">
      <c r="J8152"/>
      <c r="K8152"/>
      <c r="L8152"/>
      <c r="M8152"/>
      <c r="N8152"/>
      <c r="O8152"/>
      <c r="P8152"/>
      <c r="Q8152"/>
      <c r="R8152"/>
      <c r="S8152"/>
      <c r="T8152"/>
      <c r="U8152"/>
      <c r="V8152"/>
      <c r="W8152"/>
      <c r="X8152"/>
      <c r="Y8152"/>
      <c r="Z8152"/>
      <c r="AA8152"/>
      <c r="AB8152"/>
      <c r="AC8152"/>
      <c r="AD8152"/>
      <c r="AE8152"/>
      <c r="AF8152"/>
      <c r="AG8152"/>
      <c r="AH8152"/>
      <c r="AI8152"/>
      <c r="AJ8152"/>
      <c r="AK8152"/>
      <c r="AL8152"/>
      <c r="AM8152"/>
      <c r="AN8152"/>
      <c r="AO8152"/>
      <c r="AP8152"/>
      <c r="AQ8152"/>
      <c r="AR8152"/>
      <c r="AS8152"/>
      <c r="AT8152"/>
      <c r="AU8152"/>
      <c r="AV8152"/>
      <c r="AW8152"/>
      <c r="AX8152"/>
      <c r="AY8152"/>
      <c r="AZ8152"/>
      <c r="BA8152"/>
      <c r="BB8152"/>
      <c r="BC8152"/>
      <c r="BD8152"/>
      <c r="BE8152"/>
      <c r="BF8152"/>
      <c r="BG8152"/>
      <c r="BH8152"/>
      <c r="BI8152"/>
      <c r="BJ8152"/>
      <c r="BK8152"/>
      <c r="BL8152"/>
      <c r="BM8152"/>
      <c r="BN8152"/>
      <c r="BO8152"/>
      <c r="BP8152"/>
      <c r="BQ8152"/>
      <c r="BR8152"/>
      <c r="BS8152"/>
      <c r="BT8152"/>
      <c r="BU8152"/>
      <c r="BV8152"/>
      <c r="BW8152"/>
      <c r="BX8152"/>
      <c r="BY8152"/>
      <c r="BZ8152"/>
      <c r="CA8152"/>
      <c r="CB8152"/>
      <c r="CC8152"/>
      <c r="CD8152"/>
      <c r="CE8152"/>
      <c r="CF8152"/>
      <c r="CG8152"/>
      <c r="CH8152"/>
      <c r="CI8152"/>
      <c r="CJ8152"/>
      <c r="CK8152"/>
      <c r="CL8152"/>
      <c r="CM8152"/>
      <c r="CN8152"/>
      <c r="CO8152"/>
      <c r="CP8152"/>
      <c r="CQ8152"/>
      <c r="CR8152"/>
      <c r="CS8152"/>
      <c r="CT8152"/>
      <c r="CU8152"/>
      <c r="CV8152"/>
    </row>
    <row r="8153" spans="10:100" x14ac:dyDescent="0.25">
      <c r="J8153"/>
      <c r="K8153"/>
      <c r="L8153"/>
      <c r="M8153"/>
      <c r="N8153"/>
      <c r="O8153"/>
      <c r="P8153"/>
      <c r="Q8153"/>
      <c r="R8153"/>
      <c r="S8153"/>
      <c r="T8153"/>
      <c r="U8153"/>
      <c r="V8153"/>
      <c r="W8153"/>
      <c r="X8153"/>
      <c r="Y8153"/>
      <c r="Z8153"/>
      <c r="AA8153"/>
      <c r="AB8153"/>
      <c r="AC8153"/>
      <c r="AD8153"/>
      <c r="AE8153"/>
      <c r="AF8153"/>
      <c r="AG8153"/>
      <c r="AH8153"/>
      <c r="AI8153"/>
      <c r="AJ8153"/>
      <c r="AK8153"/>
      <c r="AL8153"/>
      <c r="AM8153"/>
      <c r="AN8153"/>
      <c r="AO8153"/>
      <c r="AP8153"/>
      <c r="AQ8153"/>
      <c r="AR8153"/>
      <c r="AS8153"/>
      <c r="AT8153"/>
      <c r="AU8153"/>
      <c r="AV8153"/>
      <c r="AW8153"/>
      <c r="AX8153"/>
      <c r="AY8153"/>
      <c r="AZ8153"/>
      <c r="BA8153"/>
      <c r="BB8153"/>
      <c r="BC8153"/>
      <c r="BD8153"/>
      <c r="BE8153"/>
      <c r="BF8153"/>
      <c r="BG8153"/>
      <c r="BH8153"/>
      <c r="BI8153"/>
      <c r="BJ8153"/>
      <c r="BK8153"/>
      <c r="BL8153"/>
      <c r="BM8153"/>
      <c r="BN8153"/>
      <c r="BO8153"/>
      <c r="BP8153"/>
      <c r="BQ8153"/>
      <c r="BR8153"/>
      <c r="BS8153"/>
      <c r="BT8153"/>
      <c r="BU8153"/>
      <c r="BV8153"/>
      <c r="BW8153"/>
      <c r="BX8153"/>
      <c r="BY8153"/>
      <c r="BZ8153"/>
      <c r="CA8153"/>
      <c r="CB8153"/>
      <c r="CC8153"/>
      <c r="CD8153"/>
      <c r="CE8153"/>
      <c r="CF8153"/>
      <c r="CG8153"/>
      <c r="CH8153"/>
      <c r="CI8153"/>
      <c r="CJ8153"/>
      <c r="CK8153"/>
      <c r="CL8153"/>
      <c r="CM8153"/>
      <c r="CN8153"/>
      <c r="CO8153"/>
      <c r="CP8153"/>
      <c r="CQ8153"/>
      <c r="CR8153"/>
      <c r="CS8153"/>
      <c r="CT8153"/>
      <c r="CU8153"/>
      <c r="CV8153"/>
    </row>
    <row r="8154" spans="10:100" x14ac:dyDescent="0.25">
      <c r="J8154"/>
      <c r="K8154"/>
      <c r="L8154"/>
      <c r="M8154"/>
      <c r="N8154"/>
      <c r="O8154"/>
      <c r="P8154"/>
      <c r="Q8154"/>
      <c r="R8154"/>
      <c r="S8154"/>
      <c r="T8154"/>
      <c r="U8154"/>
      <c r="V8154"/>
      <c r="W8154"/>
      <c r="X8154"/>
      <c r="Y8154"/>
      <c r="Z8154"/>
      <c r="AA8154"/>
      <c r="AB8154"/>
      <c r="AC8154"/>
      <c r="AD8154"/>
      <c r="AE8154"/>
      <c r="AF8154"/>
      <c r="AG8154"/>
      <c r="AH8154"/>
      <c r="AI8154"/>
      <c r="AJ8154"/>
      <c r="AK8154"/>
      <c r="AL8154"/>
      <c r="AM8154"/>
      <c r="AN8154"/>
      <c r="AO8154"/>
      <c r="AP8154"/>
      <c r="AQ8154"/>
      <c r="AR8154"/>
      <c r="AS8154"/>
      <c r="AT8154"/>
      <c r="AU8154"/>
      <c r="AV8154"/>
      <c r="AW8154"/>
      <c r="AX8154"/>
      <c r="AY8154"/>
      <c r="AZ8154"/>
      <c r="BA8154"/>
      <c r="BB8154"/>
      <c r="BC8154"/>
      <c r="BD8154"/>
      <c r="BE8154"/>
      <c r="BF8154"/>
      <c r="BG8154"/>
      <c r="BH8154"/>
      <c r="BI8154"/>
      <c r="BJ8154"/>
      <c r="BK8154"/>
      <c r="BL8154"/>
      <c r="BM8154"/>
      <c r="BN8154"/>
      <c r="BO8154"/>
      <c r="BP8154"/>
      <c r="BQ8154"/>
      <c r="BR8154"/>
      <c r="BS8154"/>
      <c r="BT8154"/>
      <c r="BU8154"/>
      <c r="BV8154"/>
      <c r="BW8154"/>
      <c r="BX8154"/>
      <c r="BY8154"/>
      <c r="BZ8154"/>
      <c r="CA8154"/>
      <c r="CB8154"/>
      <c r="CC8154"/>
      <c r="CD8154"/>
      <c r="CE8154"/>
      <c r="CF8154"/>
      <c r="CG8154"/>
      <c r="CH8154"/>
      <c r="CI8154"/>
      <c r="CJ8154"/>
      <c r="CK8154"/>
      <c r="CL8154"/>
      <c r="CM8154"/>
      <c r="CN8154"/>
      <c r="CO8154"/>
      <c r="CP8154"/>
      <c r="CQ8154"/>
      <c r="CR8154"/>
      <c r="CS8154"/>
      <c r="CT8154"/>
      <c r="CU8154"/>
      <c r="CV8154"/>
    </row>
    <row r="8155" spans="10:100" x14ac:dyDescent="0.25">
      <c r="J8155"/>
      <c r="K8155"/>
      <c r="L8155"/>
      <c r="M8155"/>
      <c r="N8155"/>
      <c r="O8155"/>
      <c r="P8155"/>
      <c r="Q8155"/>
      <c r="R8155"/>
      <c r="S8155"/>
      <c r="T8155"/>
      <c r="U8155"/>
      <c r="V8155"/>
      <c r="W8155"/>
      <c r="X8155"/>
      <c r="Y8155"/>
      <c r="Z8155"/>
      <c r="AA8155"/>
      <c r="AB8155"/>
      <c r="AC8155"/>
      <c r="AD8155"/>
      <c r="AE8155"/>
      <c r="AF8155"/>
      <c r="AG8155"/>
      <c r="AH8155"/>
      <c r="AI8155"/>
      <c r="AJ8155"/>
      <c r="AK8155"/>
      <c r="AL8155"/>
      <c r="AM8155"/>
      <c r="AN8155"/>
      <c r="AO8155"/>
      <c r="AP8155"/>
      <c r="AQ8155"/>
      <c r="AR8155"/>
      <c r="AS8155"/>
      <c r="AT8155"/>
      <c r="AU8155"/>
      <c r="AV8155"/>
      <c r="AW8155"/>
      <c r="AX8155"/>
      <c r="AY8155"/>
      <c r="AZ8155"/>
      <c r="BA8155"/>
      <c r="BB8155"/>
      <c r="BC8155"/>
      <c r="BD8155"/>
      <c r="BE8155"/>
      <c r="BF8155"/>
      <c r="BG8155"/>
      <c r="BH8155"/>
      <c r="BI8155"/>
      <c r="BJ8155"/>
      <c r="BK8155"/>
      <c r="BL8155"/>
      <c r="BM8155"/>
      <c r="BN8155"/>
      <c r="BO8155"/>
      <c r="BP8155"/>
      <c r="BQ8155"/>
      <c r="BR8155"/>
      <c r="BS8155"/>
      <c r="BT8155"/>
      <c r="BU8155"/>
      <c r="BV8155"/>
      <c r="BW8155"/>
      <c r="BX8155"/>
      <c r="BY8155"/>
      <c r="BZ8155"/>
      <c r="CA8155"/>
      <c r="CB8155"/>
      <c r="CC8155"/>
      <c r="CD8155"/>
      <c r="CE8155"/>
      <c r="CF8155"/>
      <c r="CG8155"/>
      <c r="CH8155"/>
      <c r="CI8155"/>
      <c r="CJ8155"/>
      <c r="CK8155"/>
      <c r="CL8155"/>
      <c r="CM8155"/>
      <c r="CN8155"/>
      <c r="CO8155"/>
      <c r="CP8155"/>
      <c r="CQ8155"/>
      <c r="CR8155"/>
      <c r="CS8155"/>
      <c r="CT8155"/>
      <c r="CU8155"/>
      <c r="CV8155"/>
    </row>
    <row r="8156" spans="10:100" x14ac:dyDescent="0.25">
      <c r="J8156"/>
      <c r="K8156"/>
      <c r="L8156"/>
      <c r="M8156"/>
      <c r="N8156"/>
      <c r="O8156"/>
      <c r="P8156"/>
      <c r="Q8156"/>
      <c r="R8156"/>
      <c r="S8156"/>
      <c r="T8156"/>
      <c r="U8156"/>
      <c r="V8156"/>
      <c r="W8156"/>
      <c r="X8156"/>
      <c r="Y8156"/>
      <c r="Z8156"/>
      <c r="AA8156"/>
      <c r="AB8156"/>
      <c r="AC8156"/>
      <c r="AD8156"/>
      <c r="AE8156"/>
      <c r="AF8156"/>
      <c r="AG8156"/>
      <c r="AH8156"/>
      <c r="AI8156"/>
      <c r="AJ8156"/>
      <c r="AK8156"/>
      <c r="AL8156"/>
      <c r="AM8156"/>
      <c r="AN8156"/>
      <c r="AO8156"/>
      <c r="AP8156"/>
      <c r="AQ8156"/>
      <c r="AR8156"/>
      <c r="AS8156"/>
      <c r="AT8156"/>
      <c r="AU8156"/>
      <c r="AV8156"/>
      <c r="AW8156"/>
      <c r="AX8156"/>
      <c r="AY8156"/>
      <c r="AZ8156"/>
      <c r="BA8156"/>
      <c r="BB8156"/>
      <c r="BC8156"/>
      <c r="BD8156"/>
      <c r="BE8156"/>
      <c r="BF8156"/>
      <c r="BG8156"/>
      <c r="BH8156"/>
      <c r="BI8156"/>
      <c r="BJ8156"/>
      <c r="BK8156"/>
      <c r="BL8156"/>
      <c r="BM8156"/>
      <c r="BN8156"/>
      <c r="BO8156"/>
      <c r="BP8156"/>
      <c r="BQ8156"/>
      <c r="BR8156"/>
      <c r="BS8156"/>
      <c r="BT8156"/>
      <c r="BU8156"/>
      <c r="BV8156"/>
      <c r="BW8156"/>
      <c r="BX8156"/>
      <c r="BY8156"/>
      <c r="BZ8156"/>
      <c r="CA8156"/>
      <c r="CB8156"/>
      <c r="CC8156"/>
      <c r="CD8156"/>
      <c r="CE8156"/>
      <c r="CF8156"/>
      <c r="CG8156"/>
      <c r="CH8156"/>
      <c r="CI8156"/>
      <c r="CJ8156"/>
      <c r="CK8156"/>
      <c r="CL8156"/>
      <c r="CM8156"/>
      <c r="CN8156"/>
      <c r="CO8156"/>
      <c r="CP8156"/>
      <c r="CQ8156"/>
      <c r="CR8156"/>
      <c r="CS8156"/>
      <c r="CT8156"/>
      <c r="CU8156"/>
      <c r="CV8156"/>
    </row>
    <row r="8157" spans="10:100" x14ac:dyDescent="0.25">
      <c r="J8157"/>
      <c r="K8157"/>
      <c r="L8157"/>
      <c r="M8157"/>
      <c r="N8157"/>
      <c r="O8157"/>
      <c r="P8157"/>
      <c r="Q8157"/>
      <c r="R8157"/>
      <c r="S8157"/>
      <c r="T8157"/>
      <c r="U8157"/>
      <c r="V8157"/>
      <c r="W8157"/>
      <c r="X8157"/>
      <c r="Y8157"/>
      <c r="Z8157"/>
      <c r="AA8157"/>
      <c r="AB8157"/>
      <c r="AC8157"/>
      <c r="AD8157"/>
      <c r="AE8157"/>
      <c r="AF8157"/>
      <c r="AG8157"/>
      <c r="AH8157"/>
      <c r="AI8157"/>
      <c r="AJ8157"/>
      <c r="AK8157"/>
      <c r="AL8157"/>
      <c r="AM8157"/>
      <c r="AN8157"/>
      <c r="AO8157"/>
      <c r="AP8157"/>
      <c r="AQ8157"/>
      <c r="AR8157"/>
      <c r="AS8157"/>
      <c r="AT8157"/>
      <c r="AU8157"/>
      <c r="AV8157"/>
      <c r="AW8157"/>
      <c r="AX8157"/>
      <c r="AY8157"/>
      <c r="AZ8157"/>
      <c r="BA8157"/>
      <c r="BB8157"/>
      <c r="BC8157"/>
      <c r="BD8157"/>
      <c r="BE8157"/>
      <c r="BF8157"/>
      <c r="BG8157"/>
      <c r="BH8157"/>
      <c r="BI8157"/>
      <c r="BJ8157"/>
      <c r="BK8157"/>
      <c r="BL8157"/>
      <c r="BM8157"/>
      <c r="BN8157"/>
      <c r="BO8157"/>
      <c r="BP8157"/>
      <c r="BQ8157"/>
      <c r="BR8157"/>
      <c r="BS8157"/>
      <c r="BT8157"/>
      <c r="BU8157"/>
      <c r="BV8157"/>
      <c r="BW8157"/>
      <c r="BX8157"/>
      <c r="BY8157"/>
      <c r="BZ8157"/>
      <c r="CA8157"/>
      <c r="CB8157"/>
      <c r="CC8157"/>
      <c r="CD8157"/>
      <c r="CE8157"/>
      <c r="CF8157"/>
      <c r="CG8157"/>
      <c r="CH8157"/>
      <c r="CI8157"/>
      <c r="CJ8157"/>
      <c r="CK8157"/>
      <c r="CL8157"/>
      <c r="CM8157"/>
      <c r="CN8157"/>
      <c r="CO8157"/>
      <c r="CP8157"/>
      <c r="CQ8157"/>
      <c r="CR8157"/>
      <c r="CS8157"/>
      <c r="CT8157"/>
      <c r="CU8157"/>
      <c r="CV8157"/>
    </row>
    <row r="8158" spans="10:100" x14ac:dyDescent="0.25">
      <c r="J8158"/>
      <c r="K8158"/>
      <c r="L8158"/>
      <c r="M8158"/>
      <c r="N8158"/>
      <c r="O8158"/>
      <c r="P8158"/>
      <c r="Q8158"/>
      <c r="R8158"/>
      <c r="S8158"/>
      <c r="T8158"/>
      <c r="U8158"/>
      <c r="V8158"/>
      <c r="W8158"/>
      <c r="X8158"/>
      <c r="Y8158"/>
      <c r="Z8158"/>
      <c r="AA8158"/>
      <c r="AB8158"/>
      <c r="AC8158"/>
      <c r="AD8158"/>
      <c r="AE8158"/>
      <c r="AF8158"/>
      <c r="AG8158"/>
      <c r="AH8158"/>
      <c r="AI8158"/>
      <c r="AJ8158"/>
      <c r="AK8158"/>
      <c r="AL8158"/>
      <c r="AM8158"/>
      <c r="AN8158"/>
      <c r="AO8158"/>
      <c r="AP8158"/>
      <c r="AQ8158"/>
      <c r="AR8158"/>
      <c r="AS8158"/>
      <c r="AT8158"/>
      <c r="AU8158"/>
      <c r="AV8158"/>
      <c r="AW8158"/>
      <c r="AX8158"/>
      <c r="AY8158"/>
      <c r="AZ8158"/>
      <c r="BA8158"/>
      <c r="BB8158"/>
      <c r="BC8158"/>
      <c r="BD8158"/>
      <c r="BE8158"/>
      <c r="BF8158"/>
      <c r="BG8158"/>
      <c r="BH8158"/>
      <c r="BI8158"/>
      <c r="BJ8158"/>
      <c r="BK8158"/>
      <c r="BL8158"/>
      <c r="BM8158"/>
      <c r="BN8158"/>
      <c r="BO8158"/>
      <c r="BP8158"/>
      <c r="BQ8158"/>
      <c r="BR8158"/>
      <c r="BS8158"/>
      <c r="BT8158"/>
      <c r="BU8158"/>
      <c r="BV8158"/>
      <c r="BW8158"/>
      <c r="BX8158"/>
      <c r="BY8158"/>
      <c r="BZ8158"/>
      <c r="CA8158"/>
      <c r="CB8158"/>
      <c r="CC8158"/>
      <c r="CD8158"/>
      <c r="CE8158"/>
      <c r="CF8158"/>
      <c r="CG8158"/>
      <c r="CH8158"/>
      <c r="CI8158"/>
      <c r="CJ8158"/>
      <c r="CK8158"/>
      <c r="CL8158"/>
      <c r="CM8158"/>
      <c r="CN8158"/>
      <c r="CO8158"/>
      <c r="CP8158"/>
      <c r="CQ8158"/>
      <c r="CR8158"/>
      <c r="CS8158"/>
      <c r="CT8158"/>
      <c r="CU8158"/>
      <c r="CV8158"/>
    </row>
    <row r="8159" spans="10:100" x14ac:dyDescent="0.25">
      <c r="J8159"/>
      <c r="K8159"/>
      <c r="L8159"/>
      <c r="M8159"/>
      <c r="N8159"/>
      <c r="O8159"/>
      <c r="P8159"/>
      <c r="Q8159"/>
      <c r="R8159"/>
      <c r="S8159"/>
      <c r="T8159"/>
      <c r="U8159"/>
      <c r="V8159"/>
      <c r="W8159"/>
      <c r="X8159"/>
      <c r="Y8159"/>
      <c r="Z8159"/>
      <c r="AA8159"/>
      <c r="AB8159"/>
      <c r="AC8159"/>
      <c r="AD8159"/>
      <c r="AE8159"/>
      <c r="AF8159"/>
      <c r="AG8159"/>
      <c r="AH8159"/>
      <c r="AI8159"/>
      <c r="AJ8159"/>
      <c r="AK8159"/>
      <c r="AL8159"/>
      <c r="AM8159"/>
      <c r="AN8159"/>
      <c r="AO8159"/>
      <c r="AP8159"/>
      <c r="AQ8159"/>
      <c r="AR8159"/>
      <c r="AS8159"/>
      <c r="AT8159"/>
      <c r="AU8159"/>
      <c r="AV8159"/>
      <c r="AW8159"/>
      <c r="AX8159"/>
      <c r="AY8159"/>
      <c r="AZ8159"/>
      <c r="BA8159"/>
      <c r="BB8159"/>
      <c r="BC8159"/>
      <c r="BD8159"/>
      <c r="BE8159"/>
      <c r="BF8159"/>
      <c r="BG8159"/>
      <c r="BH8159"/>
      <c r="BI8159"/>
      <c r="BJ8159"/>
      <c r="BK8159"/>
      <c r="BL8159"/>
      <c r="BM8159"/>
      <c r="BN8159"/>
      <c r="BO8159"/>
      <c r="BP8159"/>
      <c r="BQ8159"/>
      <c r="BR8159"/>
      <c r="BS8159"/>
      <c r="BT8159"/>
      <c r="BU8159"/>
      <c r="BV8159"/>
      <c r="BW8159"/>
      <c r="BX8159"/>
      <c r="BY8159"/>
      <c r="BZ8159"/>
      <c r="CA8159"/>
      <c r="CB8159"/>
      <c r="CC8159"/>
      <c r="CD8159"/>
      <c r="CE8159"/>
      <c r="CF8159"/>
      <c r="CG8159"/>
      <c r="CH8159"/>
      <c r="CI8159"/>
      <c r="CJ8159"/>
      <c r="CK8159"/>
      <c r="CL8159"/>
      <c r="CM8159"/>
      <c r="CN8159"/>
      <c r="CO8159"/>
      <c r="CP8159"/>
      <c r="CQ8159"/>
      <c r="CR8159"/>
      <c r="CS8159"/>
      <c r="CT8159"/>
      <c r="CU8159"/>
      <c r="CV8159"/>
    </row>
    <row r="8160" spans="10:100" x14ac:dyDescent="0.25">
      <c r="J8160"/>
      <c r="K8160"/>
      <c r="L8160"/>
      <c r="M8160"/>
      <c r="N8160"/>
      <c r="O8160"/>
      <c r="P8160"/>
      <c r="Q8160"/>
      <c r="R8160"/>
      <c r="S8160"/>
      <c r="T8160"/>
      <c r="U8160"/>
      <c r="V8160"/>
      <c r="W8160"/>
      <c r="X8160"/>
      <c r="Y8160"/>
      <c r="Z8160"/>
      <c r="AA8160"/>
      <c r="AB8160"/>
      <c r="AC8160"/>
      <c r="AD8160"/>
      <c r="AE8160"/>
      <c r="AF8160"/>
      <c r="AG8160"/>
      <c r="AH8160"/>
      <c r="AI8160"/>
      <c r="AJ8160"/>
      <c r="AK8160"/>
      <c r="AL8160"/>
      <c r="AM8160"/>
      <c r="AN8160"/>
      <c r="AO8160"/>
      <c r="AP8160"/>
      <c r="AQ8160"/>
      <c r="AR8160"/>
      <c r="AS8160"/>
      <c r="AT8160"/>
      <c r="AU8160"/>
      <c r="AV8160"/>
      <c r="AW8160"/>
      <c r="AX8160"/>
      <c r="AY8160"/>
      <c r="AZ8160"/>
      <c r="BA8160"/>
      <c r="BB8160"/>
      <c r="BC8160"/>
      <c r="BD8160"/>
      <c r="BE8160"/>
      <c r="BF8160"/>
      <c r="BG8160"/>
      <c r="BH8160"/>
      <c r="BI8160"/>
      <c r="BJ8160"/>
      <c r="BK8160"/>
      <c r="BL8160"/>
      <c r="BM8160"/>
      <c r="BN8160"/>
      <c r="BO8160"/>
      <c r="BP8160"/>
      <c r="BQ8160"/>
      <c r="BR8160"/>
      <c r="BS8160"/>
      <c r="BT8160"/>
      <c r="BU8160"/>
      <c r="BV8160"/>
      <c r="BW8160"/>
      <c r="BX8160"/>
      <c r="BY8160"/>
      <c r="BZ8160"/>
      <c r="CA8160"/>
      <c r="CB8160"/>
      <c r="CC8160"/>
      <c r="CD8160"/>
      <c r="CE8160"/>
      <c r="CF8160"/>
      <c r="CG8160"/>
      <c r="CH8160"/>
      <c r="CI8160"/>
      <c r="CJ8160"/>
      <c r="CK8160"/>
      <c r="CL8160"/>
      <c r="CM8160"/>
      <c r="CN8160"/>
      <c r="CO8160"/>
      <c r="CP8160"/>
      <c r="CQ8160"/>
      <c r="CR8160"/>
      <c r="CS8160"/>
      <c r="CT8160"/>
      <c r="CU8160"/>
      <c r="CV8160"/>
    </row>
    <row r="8161" spans="10:100" x14ac:dyDescent="0.25">
      <c r="J8161"/>
      <c r="K8161"/>
      <c r="L8161"/>
      <c r="M8161"/>
      <c r="N8161"/>
      <c r="O8161"/>
      <c r="P8161"/>
      <c r="Q8161"/>
      <c r="R8161"/>
      <c r="S8161"/>
      <c r="T8161"/>
      <c r="U8161"/>
      <c r="V8161"/>
      <c r="W8161"/>
      <c r="X8161"/>
      <c r="Y8161"/>
      <c r="Z8161"/>
      <c r="AA8161"/>
      <c r="AB8161"/>
      <c r="AC8161"/>
      <c r="AD8161"/>
      <c r="AE8161"/>
      <c r="AF8161"/>
      <c r="AG8161"/>
      <c r="AH8161"/>
      <c r="AI8161"/>
      <c r="AJ8161"/>
      <c r="AK8161"/>
      <c r="AL8161"/>
      <c r="AM8161"/>
      <c r="AN8161"/>
      <c r="AO8161"/>
      <c r="AP8161"/>
      <c r="AQ8161"/>
      <c r="AR8161"/>
      <c r="AS8161"/>
      <c r="AT8161"/>
      <c r="AU8161"/>
      <c r="AV8161"/>
      <c r="AW8161"/>
      <c r="AX8161"/>
      <c r="AY8161"/>
      <c r="AZ8161"/>
      <c r="BA8161"/>
      <c r="BB8161"/>
      <c r="BC8161"/>
      <c r="BD8161"/>
      <c r="BE8161"/>
      <c r="BF8161"/>
      <c r="BG8161"/>
      <c r="BH8161"/>
      <c r="BI8161"/>
      <c r="BJ8161"/>
      <c r="BK8161"/>
      <c r="BL8161"/>
      <c r="BM8161"/>
      <c r="BN8161"/>
      <c r="BO8161"/>
      <c r="BP8161"/>
      <c r="BQ8161"/>
      <c r="BR8161"/>
      <c r="BS8161"/>
      <c r="BT8161"/>
      <c r="BU8161"/>
      <c r="BV8161"/>
      <c r="BW8161"/>
      <c r="BX8161"/>
      <c r="BY8161"/>
      <c r="BZ8161"/>
      <c r="CA8161"/>
      <c r="CB8161"/>
      <c r="CC8161"/>
      <c r="CD8161"/>
      <c r="CE8161"/>
      <c r="CF8161"/>
      <c r="CG8161"/>
      <c r="CH8161"/>
      <c r="CI8161"/>
      <c r="CJ8161"/>
      <c r="CK8161"/>
      <c r="CL8161"/>
      <c r="CM8161"/>
      <c r="CN8161"/>
      <c r="CO8161"/>
      <c r="CP8161"/>
      <c r="CQ8161"/>
      <c r="CR8161"/>
      <c r="CS8161"/>
      <c r="CT8161"/>
      <c r="CU8161"/>
      <c r="CV8161"/>
    </row>
    <row r="8162" spans="10:100" x14ac:dyDescent="0.25">
      <c r="J8162"/>
      <c r="K8162"/>
      <c r="L8162"/>
      <c r="M8162"/>
      <c r="N8162"/>
      <c r="O8162"/>
      <c r="P8162"/>
      <c r="Q8162"/>
      <c r="R8162"/>
      <c r="S8162"/>
      <c r="T8162"/>
      <c r="U8162"/>
      <c r="V8162"/>
      <c r="W8162"/>
      <c r="X8162"/>
      <c r="Y8162"/>
      <c r="Z8162"/>
      <c r="AA8162"/>
      <c r="AB8162"/>
      <c r="AC8162"/>
      <c r="AD8162"/>
      <c r="AE8162"/>
      <c r="AF8162"/>
      <c r="AG8162"/>
      <c r="AH8162"/>
      <c r="AI8162"/>
      <c r="AJ8162"/>
      <c r="AK8162"/>
      <c r="AL8162"/>
      <c r="AM8162"/>
      <c r="AN8162"/>
      <c r="AO8162"/>
      <c r="AP8162"/>
      <c r="AQ8162"/>
      <c r="AR8162"/>
      <c r="AS8162"/>
      <c r="AT8162"/>
      <c r="AU8162"/>
      <c r="AV8162"/>
      <c r="AW8162"/>
      <c r="AX8162"/>
      <c r="AY8162"/>
      <c r="AZ8162"/>
      <c r="BA8162"/>
      <c r="BB8162"/>
      <c r="BC8162"/>
      <c r="BD8162"/>
      <c r="BE8162"/>
      <c r="BF8162"/>
      <c r="BG8162"/>
      <c r="BH8162"/>
      <c r="BI8162"/>
      <c r="BJ8162"/>
      <c r="BK8162"/>
      <c r="BL8162"/>
      <c r="BM8162"/>
      <c r="BN8162"/>
      <c r="BO8162"/>
      <c r="BP8162"/>
      <c r="BQ8162"/>
      <c r="BR8162"/>
      <c r="BS8162"/>
      <c r="BT8162"/>
      <c r="BU8162"/>
      <c r="BV8162"/>
      <c r="BW8162"/>
      <c r="BX8162"/>
      <c r="BY8162"/>
      <c r="BZ8162"/>
      <c r="CA8162"/>
      <c r="CB8162"/>
      <c r="CC8162"/>
      <c r="CD8162"/>
      <c r="CE8162"/>
      <c r="CF8162"/>
      <c r="CG8162"/>
      <c r="CH8162"/>
      <c r="CI8162"/>
      <c r="CJ8162"/>
      <c r="CK8162"/>
      <c r="CL8162"/>
      <c r="CM8162"/>
      <c r="CN8162"/>
      <c r="CO8162"/>
      <c r="CP8162"/>
      <c r="CQ8162"/>
      <c r="CR8162"/>
      <c r="CS8162"/>
      <c r="CT8162"/>
      <c r="CU8162"/>
      <c r="CV8162"/>
    </row>
    <row r="8163" spans="10:100" x14ac:dyDescent="0.25">
      <c r="J8163"/>
      <c r="K8163"/>
      <c r="L8163"/>
      <c r="M8163"/>
      <c r="N8163"/>
      <c r="O8163"/>
      <c r="P8163"/>
      <c r="Q8163"/>
      <c r="R8163"/>
      <c r="S8163"/>
      <c r="T8163"/>
      <c r="U8163"/>
      <c r="V8163"/>
      <c r="W8163"/>
      <c r="X8163"/>
      <c r="Y8163"/>
      <c r="Z8163"/>
      <c r="AA8163"/>
      <c r="AB8163"/>
      <c r="AC8163"/>
      <c r="AD8163"/>
      <c r="AE8163"/>
      <c r="AF8163"/>
      <c r="AG8163"/>
      <c r="AH8163"/>
      <c r="AI8163"/>
      <c r="AJ8163"/>
      <c r="AK8163"/>
      <c r="AL8163"/>
      <c r="AM8163"/>
      <c r="AN8163"/>
      <c r="AO8163"/>
      <c r="AP8163"/>
      <c r="AQ8163"/>
      <c r="AR8163"/>
      <c r="AS8163"/>
      <c r="AT8163"/>
      <c r="AU8163"/>
      <c r="AV8163"/>
      <c r="AW8163"/>
      <c r="AX8163"/>
      <c r="AY8163"/>
      <c r="AZ8163"/>
      <c r="BA8163"/>
      <c r="BB8163"/>
      <c r="BC8163"/>
      <c r="BD8163"/>
      <c r="BE8163"/>
      <c r="BF8163"/>
      <c r="BG8163"/>
      <c r="BH8163"/>
      <c r="BI8163"/>
      <c r="BJ8163"/>
      <c r="BK8163"/>
      <c r="BL8163"/>
      <c r="BM8163"/>
      <c r="BN8163"/>
      <c r="BO8163"/>
      <c r="BP8163"/>
      <c r="BQ8163"/>
      <c r="BR8163"/>
      <c r="BS8163"/>
      <c r="BT8163"/>
      <c r="BU8163"/>
      <c r="BV8163"/>
      <c r="BW8163"/>
      <c r="BX8163"/>
      <c r="BY8163"/>
      <c r="BZ8163"/>
      <c r="CA8163"/>
      <c r="CB8163"/>
      <c r="CC8163"/>
      <c r="CD8163"/>
      <c r="CE8163"/>
      <c r="CF8163"/>
      <c r="CG8163"/>
      <c r="CH8163"/>
      <c r="CI8163"/>
      <c r="CJ8163"/>
      <c r="CK8163"/>
      <c r="CL8163"/>
      <c r="CM8163"/>
      <c r="CN8163"/>
      <c r="CO8163"/>
      <c r="CP8163"/>
      <c r="CQ8163"/>
      <c r="CR8163"/>
      <c r="CS8163"/>
      <c r="CT8163"/>
      <c r="CU8163"/>
      <c r="CV8163"/>
    </row>
    <row r="8164" spans="10:100" x14ac:dyDescent="0.25">
      <c r="J8164"/>
      <c r="K8164"/>
      <c r="L8164"/>
      <c r="M8164"/>
      <c r="N8164"/>
      <c r="O8164"/>
      <c r="P8164"/>
      <c r="Q8164"/>
      <c r="R8164"/>
      <c r="S8164"/>
      <c r="T8164"/>
      <c r="U8164"/>
      <c r="V8164"/>
      <c r="W8164"/>
      <c r="X8164"/>
      <c r="Y8164"/>
      <c r="Z8164"/>
      <c r="AA8164"/>
      <c r="AB8164"/>
      <c r="AC8164"/>
      <c r="AD8164"/>
      <c r="AE8164"/>
      <c r="AF8164"/>
      <c r="AG8164"/>
      <c r="AH8164"/>
      <c r="AI8164"/>
      <c r="AJ8164"/>
      <c r="AK8164"/>
      <c r="AL8164"/>
      <c r="AM8164"/>
      <c r="AN8164"/>
      <c r="AO8164"/>
      <c r="AP8164"/>
      <c r="AQ8164"/>
      <c r="AR8164"/>
      <c r="AS8164"/>
      <c r="AT8164"/>
      <c r="AU8164"/>
      <c r="AV8164"/>
      <c r="AW8164"/>
      <c r="AX8164"/>
      <c r="AY8164"/>
      <c r="AZ8164"/>
      <c r="BA8164"/>
      <c r="BB8164"/>
      <c r="BC8164"/>
      <c r="BD8164"/>
      <c r="BE8164"/>
      <c r="BF8164"/>
      <c r="BG8164"/>
      <c r="BH8164"/>
      <c r="BI8164"/>
      <c r="BJ8164"/>
      <c r="BK8164"/>
      <c r="BL8164"/>
      <c r="BM8164"/>
      <c r="BN8164"/>
      <c r="BO8164"/>
      <c r="BP8164"/>
      <c r="BQ8164"/>
      <c r="BR8164"/>
      <c r="BS8164"/>
      <c r="BT8164"/>
      <c r="BU8164"/>
      <c r="BV8164"/>
      <c r="BW8164"/>
      <c r="BX8164"/>
      <c r="BY8164"/>
      <c r="BZ8164"/>
      <c r="CA8164"/>
      <c r="CB8164"/>
      <c r="CC8164"/>
      <c r="CD8164"/>
      <c r="CE8164"/>
      <c r="CF8164"/>
      <c r="CG8164"/>
      <c r="CH8164"/>
      <c r="CI8164"/>
      <c r="CJ8164"/>
      <c r="CK8164"/>
      <c r="CL8164"/>
      <c r="CM8164"/>
      <c r="CN8164"/>
      <c r="CO8164"/>
      <c r="CP8164"/>
      <c r="CQ8164"/>
      <c r="CR8164"/>
      <c r="CS8164"/>
      <c r="CT8164"/>
      <c r="CU8164"/>
      <c r="CV8164"/>
    </row>
    <row r="8165" spans="10:100" x14ac:dyDescent="0.25">
      <c r="J8165"/>
      <c r="K8165"/>
      <c r="L8165"/>
      <c r="M8165"/>
      <c r="N8165"/>
      <c r="O8165"/>
      <c r="P8165"/>
      <c r="Q8165"/>
      <c r="R8165"/>
      <c r="S8165"/>
      <c r="T8165"/>
      <c r="U8165"/>
      <c r="V8165"/>
      <c r="W8165"/>
      <c r="X8165"/>
      <c r="Y8165"/>
      <c r="Z8165"/>
      <c r="AA8165"/>
      <c r="AB8165"/>
      <c r="AC8165"/>
      <c r="AD8165"/>
      <c r="AE8165"/>
      <c r="AF8165"/>
      <c r="AG8165"/>
      <c r="AH8165"/>
      <c r="AI8165"/>
      <c r="AJ8165"/>
      <c r="AK8165"/>
      <c r="AL8165"/>
      <c r="AM8165"/>
      <c r="AN8165"/>
      <c r="AO8165"/>
      <c r="AP8165"/>
      <c r="AQ8165"/>
      <c r="AR8165"/>
      <c r="AS8165"/>
      <c r="AT8165"/>
      <c r="AU8165"/>
      <c r="AV8165"/>
      <c r="AW8165"/>
      <c r="AX8165"/>
      <c r="AY8165"/>
      <c r="AZ8165"/>
      <c r="BA8165"/>
      <c r="BB8165"/>
      <c r="BC8165"/>
      <c r="BD8165"/>
      <c r="BE8165"/>
      <c r="BF8165"/>
      <c r="BG8165"/>
      <c r="BH8165"/>
      <c r="BI8165"/>
      <c r="BJ8165"/>
      <c r="BK8165"/>
      <c r="BL8165"/>
      <c r="BM8165"/>
      <c r="BN8165"/>
      <c r="BO8165"/>
      <c r="BP8165"/>
      <c r="BQ8165"/>
      <c r="BR8165"/>
      <c r="BS8165"/>
      <c r="BT8165"/>
      <c r="BU8165"/>
      <c r="BV8165"/>
      <c r="BW8165"/>
      <c r="BX8165"/>
      <c r="BY8165"/>
      <c r="BZ8165"/>
      <c r="CA8165"/>
      <c r="CB8165"/>
      <c r="CC8165"/>
      <c r="CD8165"/>
      <c r="CE8165"/>
      <c r="CF8165"/>
      <c r="CG8165"/>
      <c r="CH8165"/>
      <c r="CI8165"/>
      <c r="CJ8165"/>
      <c r="CK8165"/>
      <c r="CL8165"/>
      <c r="CM8165"/>
      <c r="CN8165"/>
      <c r="CO8165"/>
      <c r="CP8165"/>
      <c r="CQ8165"/>
      <c r="CR8165"/>
      <c r="CS8165"/>
      <c r="CT8165"/>
      <c r="CU8165"/>
      <c r="CV8165"/>
    </row>
    <row r="8166" spans="10:100" x14ac:dyDescent="0.25">
      <c r="J8166"/>
      <c r="K8166"/>
      <c r="L8166"/>
      <c r="M8166"/>
      <c r="N8166"/>
      <c r="O8166"/>
      <c r="P8166"/>
      <c r="Q8166"/>
      <c r="R8166"/>
      <c r="S8166"/>
      <c r="T8166"/>
      <c r="U8166"/>
      <c r="V8166"/>
      <c r="W8166"/>
      <c r="X8166"/>
      <c r="Y8166"/>
      <c r="Z8166"/>
      <c r="AA8166"/>
      <c r="AB8166"/>
      <c r="AC8166"/>
      <c r="AD8166"/>
      <c r="AE8166"/>
      <c r="AF8166"/>
      <c r="AG8166"/>
      <c r="AH8166"/>
      <c r="AI8166"/>
      <c r="AJ8166"/>
      <c r="AK8166"/>
      <c r="AL8166"/>
      <c r="AM8166"/>
      <c r="AN8166"/>
      <c r="AO8166"/>
      <c r="AP8166"/>
      <c r="AQ8166"/>
      <c r="AR8166"/>
      <c r="AS8166"/>
      <c r="AT8166"/>
      <c r="AU8166"/>
      <c r="AV8166"/>
      <c r="AW8166"/>
      <c r="AX8166"/>
      <c r="AY8166"/>
      <c r="AZ8166"/>
      <c r="BA8166"/>
      <c r="BB8166"/>
      <c r="BC8166"/>
      <c r="BD8166"/>
      <c r="BE8166"/>
      <c r="BF8166"/>
      <c r="BG8166"/>
      <c r="BH8166"/>
      <c r="BI8166"/>
      <c r="BJ8166"/>
      <c r="BK8166"/>
      <c r="BL8166"/>
      <c r="BM8166"/>
      <c r="BN8166"/>
      <c r="BO8166"/>
      <c r="BP8166"/>
      <c r="BQ8166"/>
      <c r="BR8166"/>
      <c r="BS8166"/>
      <c r="BT8166"/>
      <c r="BU8166"/>
      <c r="BV8166"/>
      <c r="BW8166"/>
      <c r="BX8166"/>
      <c r="BY8166"/>
      <c r="BZ8166"/>
      <c r="CA8166"/>
      <c r="CB8166"/>
      <c r="CC8166"/>
      <c r="CD8166"/>
      <c r="CE8166"/>
      <c r="CF8166"/>
      <c r="CG8166"/>
      <c r="CH8166"/>
      <c r="CI8166"/>
      <c r="CJ8166"/>
      <c r="CK8166"/>
      <c r="CL8166"/>
      <c r="CM8166"/>
      <c r="CN8166"/>
      <c r="CO8166"/>
      <c r="CP8166"/>
      <c r="CQ8166"/>
      <c r="CR8166"/>
      <c r="CS8166"/>
      <c r="CT8166"/>
      <c r="CU8166"/>
      <c r="CV8166"/>
    </row>
    <row r="8167" spans="10:100" x14ac:dyDescent="0.25">
      <c r="J8167"/>
      <c r="K8167"/>
      <c r="L8167"/>
      <c r="M8167"/>
      <c r="N8167"/>
      <c r="O8167"/>
      <c r="P8167"/>
      <c r="Q8167"/>
      <c r="R8167"/>
      <c r="S8167"/>
      <c r="T8167"/>
      <c r="U8167"/>
      <c r="V8167"/>
      <c r="W8167"/>
      <c r="X8167"/>
      <c r="Y8167"/>
      <c r="Z8167"/>
      <c r="AA8167"/>
      <c r="AB8167"/>
      <c r="AC8167"/>
      <c r="AD8167"/>
      <c r="AE8167"/>
      <c r="AF8167"/>
      <c r="AG8167"/>
      <c r="AH8167"/>
      <c r="AI8167"/>
      <c r="AJ8167"/>
      <c r="AK8167"/>
      <c r="AL8167"/>
      <c r="AM8167"/>
      <c r="AN8167"/>
      <c r="AO8167"/>
      <c r="AP8167"/>
      <c r="AQ8167"/>
      <c r="AR8167"/>
      <c r="AS8167"/>
      <c r="AT8167"/>
      <c r="AU8167"/>
      <c r="AV8167"/>
      <c r="AW8167"/>
      <c r="AX8167"/>
      <c r="AY8167"/>
      <c r="AZ8167"/>
      <c r="BA8167"/>
      <c r="BB8167"/>
      <c r="BC8167"/>
      <c r="BD8167"/>
      <c r="BE8167"/>
      <c r="BF8167"/>
      <c r="BG8167"/>
      <c r="BH8167"/>
      <c r="BI8167"/>
      <c r="BJ8167"/>
      <c r="BK8167"/>
      <c r="BL8167"/>
      <c r="BM8167"/>
      <c r="BN8167"/>
      <c r="BO8167"/>
      <c r="BP8167"/>
      <c r="BQ8167"/>
      <c r="BR8167"/>
      <c r="BS8167"/>
      <c r="BT8167"/>
      <c r="BU8167"/>
      <c r="BV8167"/>
      <c r="BW8167"/>
      <c r="BX8167"/>
      <c r="BY8167"/>
      <c r="BZ8167"/>
      <c r="CA8167"/>
      <c r="CB8167"/>
      <c r="CC8167"/>
      <c r="CD8167"/>
      <c r="CE8167"/>
      <c r="CF8167"/>
      <c r="CG8167"/>
      <c r="CH8167"/>
      <c r="CI8167"/>
      <c r="CJ8167"/>
      <c r="CK8167"/>
      <c r="CL8167"/>
      <c r="CM8167"/>
      <c r="CN8167"/>
      <c r="CO8167"/>
      <c r="CP8167"/>
      <c r="CQ8167"/>
      <c r="CR8167"/>
      <c r="CS8167"/>
      <c r="CT8167"/>
      <c r="CU8167"/>
      <c r="CV8167"/>
    </row>
    <row r="8168" spans="10:100" x14ac:dyDescent="0.25">
      <c r="J8168"/>
      <c r="K8168"/>
      <c r="L8168"/>
      <c r="M8168"/>
      <c r="N8168"/>
      <c r="O8168"/>
      <c r="P8168"/>
      <c r="Q8168"/>
      <c r="R8168"/>
      <c r="S8168"/>
      <c r="T8168"/>
      <c r="U8168"/>
      <c r="V8168"/>
      <c r="W8168"/>
      <c r="X8168"/>
      <c r="Y8168"/>
      <c r="Z8168"/>
      <c r="AA8168"/>
      <c r="AB8168"/>
      <c r="AC8168"/>
      <c r="AD8168"/>
      <c r="AE8168"/>
      <c r="AF8168"/>
      <c r="AG8168"/>
      <c r="AH8168"/>
      <c r="AI8168"/>
      <c r="AJ8168"/>
      <c r="AK8168"/>
      <c r="AL8168"/>
      <c r="AM8168"/>
      <c r="AN8168"/>
      <c r="AO8168"/>
      <c r="AP8168"/>
      <c r="AQ8168"/>
      <c r="AR8168"/>
      <c r="AS8168"/>
      <c r="AT8168"/>
      <c r="AU8168"/>
      <c r="AV8168"/>
      <c r="AW8168"/>
      <c r="AX8168"/>
      <c r="AY8168"/>
      <c r="AZ8168"/>
      <c r="BA8168"/>
      <c r="BB8168"/>
      <c r="BC8168"/>
      <c r="BD8168"/>
      <c r="BE8168"/>
      <c r="BF8168"/>
      <c r="BG8168"/>
      <c r="BH8168"/>
      <c r="BI8168"/>
      <c r="BJ8168"/>
      <c r="BK8168"/>
      <c r="BL8168"/>
      <c r="BM8168"/>
      <c r="BN8168"/>
      <c r="BO8168"/>
      <c r="BP8168"/>
      <c r="BQ8168"/>
      <c r="BR8168"/>
      <c r="BS8168"/>
      <c r="BT8168"/>
      <c r="BU8168"/>
      <c r="BV8168"/>
      <c r="BW8168"/>
      <c r="BX8168"/>
      <c r="BY8168"/>
      <c r="BZ8168"/>
      <c r="CA8168"/>
      <c r="CB8168"/>
      <c r="CC8168"/>
      <c r="CD8168"/>
      <c r="CE8168"/>
      <c r="CF8168"/>
      <c r="CG8168"/>
      <c r="CH8168"/>
      <c r="CI8168"/>
      <c r="CJ8168"/>
      <c r="CK8168"/>
      <c r="CL8168"/>
      <c r="CM8168"/>
      <c r="CN8168"/>
      <c r="CO8168"/>
      <c r="CP8168"/>
      <c r="CQ8168"/>
      <c r="CR8168"/>
      <c r="CS8168"/>
      <c r="CT8168"/>
      <c r="CU8168"/>
      <c r="CV8168"/>
    </row>
    <row r="8169" spans="10:100" x14ac:dyDescent="0.25">
      <c r="J8169"/>
      <c r="K8169"/>
      <c r="L8169"/>
      <c r="M8169"/>
      <c r="N8169"/>
      <c r="O8169"/>
      <c r="P8169"/>
      <c r="Q8169"/>
      <c r="R8169"/>
      <c r="S8169"/>
      <c r="T8169"/>
      <c r="U8169"/>
      <c r="V8169"/>
      <c r="W8169"/>
      <c r="X8169"/>
      <c r="Y8169"/>
      <c r="Z8169"/>
      <c r="AA8169"/>
      <c r="AB8169"/>
      <c r="AC8169"/>
      <c r="AD8169"/>
      <c r="AE8169"/>
      <c r="AF8169"/>
      <c r="AG8169"/>
      <c r="AH8169"/>
      <c r="AI8169"/>
      <c r="AJ8169"/>
      <c r="AK8169"/>
      <c r="AL8169"/>
      <c r="AM8169"/>
      <c r="AN8169"/>
      <c r="AO8169"/>
      <c r="AP8169"/>
      <c r="AQ8169"/>
      <c r="AR8169"/>
      <c r="AS8169"/>
      <c r="AT8169"/>
      <c r="AU8169"/>
      <c r="AV8169"/>
      <c r="AW8169"/>
      <c r="AX8169"/>
      <c r="AY8169"/>
      <c r="AZ8169"/>
      <c r="BA8169"/>
      <c r="BB8169"/>
      <c r="BC8169"/>
      <c r="BD8169"/>
      <c r="BE8169"/>
      <c r="BF8169"/>
      <c r="BG8169"/>
      <c r="BH8169"/>
      <c r="BI8169"/>
      <c r="BJ8169"/>
      <c r="BK8169"/>
      <c r="BL8169"/>
      <c r="BM8169"/>
      <c r="BN8169"/>
      <c r="BO8169"/>
      <c r="BP8169"/>
      <c r="BQ8169"/>
      <c r="BR8169"/>
      <c r="BS8169"/>
      <c r="BT8169"/>
      <c r="BU8169"/>
      <c r="BV8169"/>
      <c r="BW8169"/>
      <c r="BX8169"/>
      <c r="BY8169"/>
      <c r="BZ8169"/>
      <c r="CA8169"/>
      <c r="CB8169"/>
      <c r="CC8169"/>
      <c r="CD8169"/>
      <c r="CE8169"/>
      <c r="CF8169"/>
      <c r="CG8169"/>
      <c r="CH8169"/>
      <c r="CI8169"/>
      <c r="CJ8169"/>
      <c r="CK8169"/>
      <c r="CL8169"/>
      <c r="CM8169"/>
      <c r="CN8169"/>
      <c r="CO8169"/>
      <c r="CP8169"/>
      <c r="CQ8169"/>
      <c r="CR8169"/>
      <c r="CS8169"/>
      <c r="CT8169"/>
      <c r="CU8169"/>
      <c r="CV8169"/>
    </row>
    <row r="8170" spans="10:100" x14ac:dyDescent="0.25">
      <c r="J8170"/>
      <c r="K8170"/>
      <c r="L8170"/>
      <c r="M8170"/>
      <c r="N8170"/>
      <c r="O8170"/>
      <c r="P8170"/>
      <c r="Q8170"/>
      <c r="R8170"/>
      <c r="S8170"/>
      <c r="T8170"/>
      <c r="U8170"/>
      <c r="V8170"/>
      <c r="W8170"/>
      <c r="X8170"/>
      <c r="Y8170"/>
      <c r="Z8170"/>
      <c r="AA8170"/>
      <c r="AB8170"/>
      <c r="AC8170"/>
      <c r="AD8170"/>
      <c r="AE8170"/>
      <c r="AF8170"/>
      <c r="AG8170"/>
      <c r="AH8170"/>
      <c r="AI8170"/>
      <c r="AJ8170"/>
      <c r="AK8170"/>
      <c r="AL8170"/>
      <c r="AM8170"/>
      <c r="AN8170"/>
      <c r="AO8170"/>
      <c r="AP8170"/>
      <c r="AQ8170"/>
      <c r="AR8170"/>
      <c r="AS8170"/>
      <c r="AT8170"/>
      <c r="AU8170"/>
      <c r="AV8170"/>
      <c r="AW8170"/>
      <c r="AX8170"/>
      <c r="AY8170"/>
      <c r="AZ8170"/>
      <c r="BA8170"/>
      <c r="BB8170"/>
      <c r="BC8170"/>
      <c r="BD8170"/>
      <c r="BE8170"/>
      <c r="BF8170"/>
      <c r="BG8170"/>
      <c r="BH8170"/>
      <c r="BI8170"/>
      <c r="BJ8170"/>
      <c r="BK8170"/>
      <c r="BL8170"/>
      <c r="BM8170"/>
      <c r="BN8170"/>
      <c r="BO8170"/>
      <c r="BP8170"/>
      <c r="BQ8170"/>
      <c r="BR8170"/>
      <c r="BS8170"/>
      <c r="BT8170"/>
      <c r="BU8170"/>
      <c r="BV8170"/>
      <c r="BW8170"/>
      <c r="BX8170"/>
      <c r="BY8170"/>
      <c r="BZ8170"/>
      <c r="CA8170"/>
      <c r="CB8170"/>
      <c r="CC8170"/>
      <c r="CD8170"/>
      <c r="CE8170"/>
      <c r="CF8170"/>
      <c r="CG8170"/>
      <c r="CH8170"/>
      <c r="CI8170"/>
      <c r="CJ8170"/>
      <c r="CK8170"/>
      <c r="CL8170"/>
      <c r="CM8170"/>
      <c r="CN8170"/>
      <c r="CO8170"/>
      <c r="CP8170"/>
      <c r="CQ8170"/>
      <c r="CR8170"/>
      <c r="CS8170"/>
      <c r="CT8170"/>
      <c r="CU8170"/>
      <c r="CV8170"/>
    </row>
    <row r="8171" spans="10:100" x14ac:dyDescent="0.25">
      <c r="J8171"/>
      <c r="K8171"/>
      <c r="L8171"/>
      <c r="M8171"/>
      <c r="N8171"/>
      <c r="O8171"/>
      <c r="P8171"/>
      <c r="Q8171"/>
      <c r="R8171"/>
      <c r="S8171"/>
      <c r="T8171"/>
      <c r="U8171"/>
      <c r="V8171"/>
      <c r="W8171"/>
      <c r="X8171"/>
      <c r="Y8171"/>
      <c r="Z8171"/>
      <c r="AA8171"/>
      <c r="AB8171"/>
      <c r="AC8171"/>
      <c r="AD8171"/>
      <c r="AE8171"/>
      <c r="AF8171"/>
      <c r="AG8171"/>
      <c r="AH8171"/>
      <c r="AI8171"/>
      <c r="AJ8171"/>
      <c r="AK8171"/>
      <c r="AL8171"/>
      <c r="AM8171"/>
      <c r="AN8171"/>
      <c r="AO8171"/>
      <c r="AP8171"/>
      <c r="AQ8171"/>
      <c r="AR8171"/>
      <c r="AS8171"/>
      <c r="AT8171"/>
      <c r="AU8171"/>
      <c r="AV8171"/>
      <c r="AW8171"/>
      <c r="AX8171"/>
      <c r="AY8171"/>
      <c r="AZ8171"/>
      <c r="BA8171"/>
      <c r="BB8171"/>
      <c r="BC8171"/>
      <c r="BD8171"/>
      <c r="BE8171"/>
      <c r="BF8171"/>
      <c r="BG8171"/>
      <c r="BH8171"/>
      <c r="BI8171"/>
      <c r="BJ8171"/>
      <c r="BK8171"/>
      <c r="BL8171"/>
      <c r="BM8171"/>
      <c r="BN8171"/>
      <c r="BO8171"/>
      <c r="BP8171"/>
      <c r="BQ8171"/>
      <c r="BR8171"/>
      <c r="BS8171"/>
      <c r="BT8171"/>
      <c r="BU8171"/>
      <c r="BV8171"/>
      <c r="BW8171"/>
      <c r="BX8171"/>
      <c r="BY8171"/>
      <c r="BZ8171"/>
      <c r="CA8171"/>
      <c r="CB8171"/>
      <c r="CC8171"/>
      <c r="CD8171"/>
      <c r="CE8171"/>
      <c r="CF8171"/>
      <c r="CG8171"/>
      <c r="CH8171"/>
      <c r="CI8171"/>
      <c r="CJ8171"/>
      <c r="CK8171"/>
      <c r="CL8171"/>
      <c r="CM8171"/>
      <c r="CN8171"/>
      <c r="CO8171"/>
      <c r="CP8171"/>
      <c r="CQ8171"/>
      <c r="CR8171"/>
      <c r="CS8171"/>
      <c r="CT8171"/>
      <c r="CU8171"/>
      <c r="CV8171"/>
    </row>
    <row r="8172" spans="10:100" x14ac:dyDescent="0.25">
      <c r="J8172"/>
      <c r="K8172"/>
      <c r="L8172"/>
      <c r="M8172"/>
      <c r="N8172"/>
      <c r="O8172"/>
      <c r="P8172"/>
      <c r="Q8172"/>
      <c r="R8172"/>
      <c r="S8172"/>
      <c r="T8172"/>
      <c r="U8172"/>
      <c r="V8172"/>
      <c r="W8172"/>
      <c r="X8172"/>
      <c r="Y8172"/>
      <c r="Z8172"/>
      <c r="AA8172"/>
      <c r="AB8172"/>
      <c r="AC8172"/>
      <c r="AD8172"/>
      <c r="AE8172"/>
      <c r="AF8172"/>
      <c r="AG8172"/>
      <c r="AH8172"/>
      <c r="AI8172"/>
      <c r="AJ8172"/>
      <c r="AK8172"/>
      <c r="AL8172"/>
      <c r="AM8172"/>
      <c r="AN8172"/>
      <c r="AO8172"/>
      <c r="AP8172"/>
      <c r="AQ8172"/>
      <c r="AR8172"/>
      <c r="AS8172"/>
      <c r="AT8172"/>
      <c r="AU8172"/>
      <c r="AV8172"/>
      <c r="AW8172"/>
      <c r="AX8172"/>
      <c r="AY8172"/>
      <c r="AZ8172"/>
      <c r="BA8172"/>
      <c r="BB8172"/>
      <c r="BC8172"/>
      <c r="BD8172"/>
      <c r="BE8172"/>
      <c r="BF8172"/>
      <c r="BG8172"/>
      <c r="BH8172"/>
      <c r="BI8172"/>
      <c r="BJ8172"/>
      <c r="BK8172"/>
      <c r="BL8172"/>
      <c r="BM8172"/>
      <c r="BN8172"/>
      <c r="BO8172"/>
      <c r="BP8172"/>
      <c r="BQ8172"/>
      <c r="BR8172"/>
      <c r="BS8172"/>
      <c r="BT8172"/>
      <c r="BU8172"/>
      <c r="BV8172"/>
      <c r="BW8172"/>
      <c r="BX8172"/>
      <c r="BY8172"/>
      <c r="BZ8172"/>
      <c r="CA8172"/>
      <c r="CB8172"/>
      <c r="CC8172"/>
      <c r="CD8172"/>
      <c r="CE8172"/>
      <c r="CF8172"/>
      <c r="CG8172"/>
      <c r="CH8172"/>
      <c r="CI8172"/>
      <c r="CJ8172"/>
      <c r="CK8172"/>
      <c r="CL8172"/>
      <c r="CM8172"/>
      <c r="CN8172"/>
      <c r="CO8172"/>
      <c r="CP8172"/>
      <c r="CQ8172"/>
      <c r="CR8172"/>
      <c r="CS8172"/>
      <c r="CT8172"/>
      <c r="CU8172"/>
      <c r="CV8172"/>
    </row>
    <row r="8173" spans="10:100" x14ac:dyDescent="0.25">
      <c r="J8173"/>
      <c r="K8173"/>
      <c r="L8173"/>
      <c r="M8173"/>
      <c r="N8173"/>
      <c r="O8173"/>
      <c r="P8173"/>
      <c r="Q8173"/>
      <c r="R8173"/>
      <c r="S8173"/>
      <c r="T8173"/>
      <c r="U8173"/>
      <c r="V8173"/>
      <c r="W8173"/>
      <c r="X8173"/>
      <c r="Y8173"/>
      <c r="Z8173"/>
      <c r="AA8173"/>
      <c r="AB8173"/>
      <c r="AC8173"/>
      <c r="AD8173"/>
      <c r="AE8173"/>
      <c r="AF8173"/>
      <c r="AG8173"/>
      <c r="AH8173"/>
      <c r="AI8173"/>
      <c r="AJ8173"/>
      <c r="AK8173"/>
      <c r="AL8173"/>
      <c r="AM8173"/>
      <c r="AN8173"/>
      <c r="AO8173"/>
      <c r="AP8173"/>
      <c r="AQ8173"/>
      <c r="AR8173"/>
      <c r="AS8173"/>
      <c r="AT8173"/>
      <c r="AU8173"/>
      <c r="AV8173"/>
      <c r="AW8173"/>
      <c r="AX8173"/>
      <c r="AY8173"/>
      <c r="AZ8173"/>
      <c r="BA8173"/>
      <c r="BB8173"/>
      <c r="BC8173"/>
      <c r="BD8173"/>
      <c r="BE8173"/>
      <c r="BF8173"/>
      <c r="BG8173"/>
      <c r="BH8173"/>
      <c r="BI8173"/>
      <c r="BJ8173"/>
      <c r="BK8173"/>
      <c r="BL8173"/>
      <c r="BM8173"/>
      <c r="BN8173"/>
      <c r="BO8173"/>
      <c r="BP8173"/>
      <c r="BQ8173"/>
      <c r="BR8173"/>
      <c r="BS8173"/>
      <c r="BT8173"/>
      <c r="BU8173"/>
      <c r="BV8173"/>
      <c r="BW8173"/>
      <c r="BX8173"/>
      <c r="BY8173"/>
      <c r="BZ8173"/>
      <c r="CA8173"/>
      <c r="CB8173"/>
      <c r="CC8173"/>
      <c r="CD8173"/>
      <c r="CE8173"/>
      <c r="CF8173"/>
      <c r="CG8173"/>
      <c r="CH8173"/>
      <c r="CI8173"/>
      <c r="CJ8173"/>
      <c r="CK8173"/>
      <c r="CL8173"/>
      <c r="CM8173"/>
      <c r="CN8173"/>
      <c r="CO8173"/>
      <c r="CP8173"/>
      <c r="CQ8173"/>
      <c r="CR8173"/>
      <c r="CS8173"/>
      <c r="CT8173"/>
      <c r="CU8173"/>
      <c r="CV8173"/>
    </row>
    <row r="8174" spans="10:100" x14ac:dyDescent="0.25">
      <c r="J8174"/>
      <c r="K8174"/>
      <c r="L8174"/>
      <c r="M8174"/>
      <c r="N8174"/>
      <c r="O8174"/>
      <c r="P8174"/>
      <c r="Q8174"/>
      <c r="R8174"/>
      <c r="S8174"/>
      <c r="T8174"/>
      <c r="U8174"/>
      <c r="V8174"/>
      <c r="W8174"/>
      <c r="X8174"/>
      <c r="Y8174"/>
      <c r="Z8174"/>
      <c r="AA8174"/>
      <c r="AB8174"/>
      <c r="AC8174"/>
      <c r="AD8174"/>
      <c r="AE8174"/>
      <c r="AF8174"/>
      <c r="AG8174"/>
      <c r="AH8174"/>
      <c r="AI8174"/>
      <c r="AJ8174"/>
      <c r="AK8174"/>
      <c r="AL8174"/>
      <c r="AM8174"/>
      <c r="AN8174"/>
      <c r="AO8174"/>
      <c r="AP8174"/>
      <c r="AQ8174"/>
      <c r="AR8174"/>
      <c r="AS8174"/>
      <c r="AT8174"/>
      <c r="AU8174"/>
      <c r="AV8174"/>
      <c r="AW8174"/>
      <c r="AX8174"/>
      <c r="AY8174"/>
      <c r="AZ8174"/>
      <c r="BA8174"/>
      <c r="BB8174"/>
      <c r="BC8174"/>
      <c r="BD8174"/>
      <c r="BE8174"/>
      <c r="BF8174"/>
      <c r="BG8174"/>
      <c r="BH8174"/>
      <c r="BI8174"/>
      <c r="BJ8174"/>
      <c r="BK8174"/>
      <c r="BL8174"/>
      <c r="BM8174"/>
      <c r="BN8174"/>
      <c r="BO8174"/>
      <c r="BP8174"/>
      <c r="BQ8174"/>
      <c r="BR8174"/>
      <c r="BS8174"/>
      <c r="BT8174"/>
      <c r="BU8174"/>
      <c r="BV8174"/>
      <c r="BW8174"/>
      <c r="BX8174"/>
      <c r="BY8174"/>
      <c r="BZ8174"/>
      <c r="CA8174"/>
      <c r="CB8174"/>
      <c r="CC8174"/>
      <c r="CD8174"/>
      <c r="CE8174"/>
      <c r="CF8174"/>
      <c r="CG8174"/>
      <c r="CH8174"/>
      <c r="CI8174"/>
      <c r="CJ8174"/>
      <c r="CK8174"/>
      <c r="CL8174"/>
      <c r="CM8174"/>
      <c r="CN8174"/>
      <c r="CO8174"/>
      <c r="CP8174"/>
      <c r="CQ8174"/>
      <c r="CR8174"/>
      <c r="CS8174"/>
      <c r="CT8174"/>
      <c r="CU8174"/>
      <c r="CV8174"/>
    </row>
    <row r="8175" spans="10:100" x14ac:dyDescent="0.25">
      <c r="J8175"/>
      <c r="K8175"/>
      <c r="L8175"/>
      <c r="M8175"/>
      <c r="N8175"/>
      <c r="O8175"/>
      <c r="P8175"/>
      <c r="Q8175"/>
      <c r="R8175"/>
      <c r="S8175"/>
      <c r="T8175"/>
      <c r="U8175"/>
      <c r="V8175"/>
      <c r="W8175"/>
      <c r="X8175"/>
      <c r="Y8175"/>
      <c r="Z8175"/>
      <c r="AA8175"/>
      <c r="AB8175"/>
      <c r="AC8175"/>
      <c r="AD8175"/>
      <c r="AE8175"/>
      <c r="AF8175"/>
      <c r="AG8175"/>
      <c r="AH8175"/>
      <c r="AI8175"/>
      <c r="AJ8175"/>
      <c r="AK8175"/>
      <c r="AL8175"/>
      <c r="AM8175"/>
      <c r="AN8175"/>
      <c r="AO8175"/>
      <c r="AP8175"/>
      <c r="AQ8175"/>
      <c r="AR8175"/>
      <c r="AS8175"/>
      <c r="AT8175"/>
      <c r="AU8175"/>
      <c r="AV8175"/>
      <c r="AW8175"/>
      <c r="AX8175"/>
      <c r="AY8175"/>
      <c r="AZ8175"/>
      <c r="BA8175"/>
      <c r="BB8175"/>
      <c r="BC8175"/>
      <c r="BD8175"/>
      <c r="BE8175"/>
      <c r="BF8175"/>
      <c r="BG8175"/>
      <c r="BH8175"/>
      <c r="BI8175"/>
      <c r="BJ8175"/>
      <c r="BK8175"/>
      <c r="BL8175"/>
      <c r="BM8175"/>
      <c r="BN8175"/>
      <c r="BO8175"/>
      <c r="BP8175"/>
      <c r="BQ8175"/>
      <c r="BR8175"/>
      <c r="BS8175"/>
      <c r="BT8175"/>
      <c r="BU8175"/>
      <c r="BV8175"/>
      <c r="BW8175"/>
      <c r="BX8175"/>
      <c r="BY8175"/>
      <c r="BZ8175"/>
      <c r="CA8175"/>
      <c r="CB8175"/>
      <c r="CC8175"/>
      <c r="CD8175"/>
      <c r="CE8175"/>
      <c r="CF8175"/>
      <c r="CG8175"/>
      <c r="CH8175"/>
      <c r="CI8175"/>
      <c r="CJ8175"/>
      <c r="CK8175"/>
      <c r="CL8175"/>
      <c r="CM8175"/>
      <c r="CN8175"/>
      <c r="CO8175"/>
      <c r="CP8175"/>
      <c r="CQ8175"/>
      <c r="CR8175"/>
      <c r="CS8175"/>
      <c r="CT8175"/>
      <c r="CU8175"/>
      <c r="CV8175"/>
    </row>
    <row r="8176" spans="10:100" x14ac:dyDescent="0.25">
      <c r="J8176"/>
      <c r="K8176"/>
      <c r="L8176"/>
      <c r="M8176"/>
      <c r="N8176"/>
      <c r="O8176"/>
      <c r="P8176"/>
      <c r="Q8176"/>
      <c r="R8176"/>
      <c r="S8176"/>
      <c r="T8176"/>
      <c r="U8176"/>
      <c r="V8176"/>
      <c r="W8176"/>
      <c r="X8176"/>
      <c r="Y8176"/>
      <c r="Z8176"/>
      <c r="AA8176"/>
      <c r="AB8176"/>
      <c r="AC8176"/>
      <c r="AD8176"/>
      <c r="AE8176"/>
      <c r="AF8176"/>
      <c r="AG8176"/>
      <c r="AH8176"/>
      <c r="AI8176"/>
      <c r="AJ8176"/>
      <c r="AK8176"/>
      <c r="AL8176"/>
      <c r="AM8176"/>
      <c r="AN8176"/>
      <c r="AO8176"/>
      <c r="AP8176"/>
      <c r="AQ8176"/>
      <c r="AR8176"/>
      <c r="AS8176"/>
      <c r="AT8176"/>
      <c r="AU8176"/>
      <c r="AV8176"/>
      <c r="AW8176"/>
      <c r="AX8176"/>
      <c r="AY8176"/>
      <c r="AZ8176"/>
      <c r="BA8176"/>
      <c r="BB8176"/>
      <c r="BC8176"/>
      <c r="BD8176"/>
      <c r="BE8176"/>
      <c r="BF8176"/>
      <c r="BG8176"/>
      <c r="BH8176"/>
      <c r="BI8176"/>
      <c r="BJ8176"/>
      <c r="BK8176"/>
      <c r="BL8176"/>
      <c r="BM8176"/>
      <c r="BN8176"/>
      <c r="BO8176"/>
      <c r="BP8176"/>
      <c r="BQ8176"/>
      <c r="BR8176"/>
      <c r="BS8176"/>
      <c r="BT8176"/>
      <c r="BU8176"/>
      <c r="BV8176"/>
      <c r="BW8176"/>
      <c r="BX8176"/>
      <c r="BY8176"/>
      <c r="BZ8176"/>
      <c r="CA8176"/>
      <c r="CB8176"/>
      <c r="CC8176"/>
      <c r="CD8176"/>
      <c r="CE8176"/>
      <c r="CF8176"/>
      <c r="CG8176"/>
      <c r="CH8176"/>
      <c r="CI8176"/>
      <c r="CJ8176"/>
      <c r="CK8176"/>
      <c r="CL8176"/>
      <c r="CM8176"/>
      <c r="CN8176"/>
      <c r="CO8176"/>
      <c r="CP8176"/>
      <c r="CQ8176"/>
      <c r="CR8176"/>
      <c r="CS8176"/>
      <c r="CT8176"/>
      <c r="CU8176"/>
      <c r="CV8176"/>
    </row>
    <row r="8177" spans="10:100" x14ac:dyDescent="0.25">
      <c r="J8177"/>
      <c r="K8177"/>
      <c r="L8177"/>
      <c r="M8177"/>
      <c r="N8177"/>
      <c r="O8177"/>
      <c r="P8177"/>
      <c r="Q8177"/>
      <c r="R8177"/>
      <c r="S8177"/>
      <c r="T8177"/>
      <c r="U8177"/>
      <c r="V8177"/>
      <c r="W8177"/>
      <c r="X8177"/>
      <c r="Y8177"/>
      <c r="Z8177"/>
      <c r="AA8177"/>
      <c r="AB8177"/>
      <c r="AC8177"/>
      <c r="AD8177"/>
      <c r="AE8177"/>
      <c r="AF8177"/>
      <c r="AG8177"/>
      <c r="AH8177"/>
      <c r="AI8177"/>
      <c r="AJ8177"/>
      <c r="AK8177"/>
      <c r="AL8177"/>
      <c r="AM8177"/>
      <c r="AN8177"/>
      <c r="AO8177"/>
      <c r="AP8177"/>
      <c r="AQ8177"/>
      <c r="AR8177"/>
      <c r="AS8177"/>
      <c r="AT8177"/>
      <c r="AU8177"/>
      <c r="AV8177"/>
      <c r="AW8177"/>
      <c r="AX8177"/>
      <c r="AY8177"/>
      <c r="AZ8177"/>
      <c r="BA8177"/>
      <c r="BB8177"/>
      <c r="BC8177"/>
      <c r="BD8177"/>
      <c r="BE8177"/>
      <c r="BF8177"/>
      <c r="BG8177"/>
      <c r="BH8177"/>
      <c r="BI8177"/>
      <c r="BJ8177"/>
      <c r="BK8177"/>
      <c r="BL8177"/>
      <c r="BM8177"/>
      <c r="BN8177"/>
      <c r="BO8177"/>
      <c r="BP8177"/>
      <c r="BQ8177"/>
      <c r="BR8177"/>
      <c r="BS8177"/>
      <c r="BT8177"/>
      <c r="BU8177"/>
      <c r="BV8177"/>
      <c r="BW8177"/>
      <c r="BX8177"/>
      <c r="BY8177"/>
      <c r="BZ8177"/>
      <c r="CA8177"/>
      <c r="CB8177"/>
      <c r="CC8177"/>
      <c r="CD8177"/>
      <c r="CE8177"/>
      <c r="CF8177"/>
      <c r="CG8177"/>
      <c r="CH8177"/>
      <c r="CI8177"/>
      <c r="CJ8177"/>
      <c r="CK8177"/>
      <c r="CL8177"/>
      <c r="CM8177"/>
      <c r="CN8177"/>
      <c r="CO8177"/>
      <c r="CP8177"/>
      <c r="CQ8177"/>
      <c r="CR8177"/>
      <c r="CS8177"/>
      <c r="CT8177"/>
      <c r="CU8177"/>
      <c r="CV8177"/>
    </row>
    <row r="8178" spans="10:100" x14ac:dyDescent="0.25">
      <c r="J8178"/>
      <c r="K8178"/>
      <c r="L8178"/>
      <c r="M8178"/>
      <c r="N8178"/>
      <c r="O8178"/>
      <c r="P8178"/>
      <c r="Q8178"/>
      <c r="R8178"/>
      <c r="S8178"/>
      <c r="T8178"/>
      <c r="U8178"/>
      <c r="V8178"/>
      <c r="W8178"/>
      <c r="X8178"/>
      <c r="Y8178"/>
      <c r="Z8178"/>
      <c r="AA8178"/>
      <c r="AB8178"/>
      <c r="AC8178"/>
      <c r="AD8178"/>
      <c r="AE8178"/>
      <c r="AF8178"/>
      <c r="AG8178"/>
      <c r="AH8178"/>
      <c r="AI8178"/>
      <c r="AJ8178"/>
      <c r="AK8178"/>
      <c r="AL8178"/>
      <c r="AM8178"/>
      <c r="AN8178"/>
      <c r="AO8178"/>
      <c r="AP8178"/>
      <c r="AQ8178"/>
      <c r="AR8178"/>
      <c r="AS8178"/>
      <c r="AT8178"/>
      <c r="AU8178"/>
      <c r="AV8178"/>
      <c r="AW8178"/>
      <c r="AX8178"/>
      <c r="AY8178"/>
      <c r="AZ8178"/>
      <c r="BA8178"/>
      <c r="BB8178"/>
      <c r="BC8178"/>
      <c r="BD8178"/>
      <c r="BE8178"/>
      <c r="BF8178"/>
      <c r="BG8178"/>
      <c r="BH8178"/>
      <c r="BI8178"/>
      <c r="BJ8178"/>
      <c r="BK8178"/>
      <c r="BL8178"/>
      <c r="BM8178"/>
      <c r="BN8178"/>
      <c r="BO8178"/>
      <c r="BP8178"/>
      <c r="BQ8178"/>
      <c r="BR8178"/>
      <c r="BS8178"/>
      <c r="BT8178"/>
      <c r="BU8178"/>
      <c r="BV8178"/>
      <c r="BW8178"/>
      <c r="BX8178"/>
      <c r="BY8178"/>
      <c r="BZ8178"/>
      <c r="CA8178"/>
      <c r="CB8178"/>
      <c r="CC8178"/>
      <c r="CD8178"/>
      <c r="CE8178"/>
      <c r="CF8178"/>
      <c r="CG8178"/>
      <c r="CH8178"/>
      <c r="CI8178"/>
      <c r="CJ8178"/>
      <c r="CK8178"/>
      <c r="CL8178"/>
      <c r="CM8178"/>
      <c r="CN8178"/>
      <c r="CO8178"/>
      <c r="CP8178"/>
      <c r="CQ8178"/>
      <c r="CR8178"/>
      <c r="CS8178"/>
      <c r="CT8178"/>
      <c r="CU8178"/>
      <c r="CV8178"/>
    </row>
    <row r="8179" spans="10:100" x14ac:dyDescent="0.25">
      <c r="J8179"/>
      <c r="K8179"/>
      <c r="L8179"/>
      <c r="M8179"/>
      <c r="N8179"/>
      <c r="O8179"/>
      <c r="P8179"/>
      <c r="Q8179"/>
      <c r="R8179"/>
      <c r="S8179"/>
      <c r="T8179"/>
      <c r="U8179"/>
      <c r="V8179"/>
      <c r="W8179"/>
      <c r="X8179"/>
      <c r="Y8179"/>
      <c r="Z8179"/>
      <c r="AA8179"/>
      <c r="AB8179"/>
      <c r="AC8179"/>
      <c r="AD8179"/>
      <c r="AE8179"/>
      <c r="AF8179"/>
      <c r="AG8179"/>
      <c r="AH8179"/>
      <c r="AI8179"/>
      <c r="AJ8179"/>
      <c r="AK8179"/>
      <c r="AL8179"/>
      <c r="AM8179"/>
      <c r="AN8179"/>
      <c r="AO8179"/>
      <c r="AP8179"/>
      <c r="AQ8179"/>
      <c r="AR8179"/>
      <c r="AS8179"/>
      <c r="AT8179"/>
      <c r="AU8179"/>
      <c r="AV8179"/>
      <c r="AW8179"/>
      <c r="AX8179"/>
      <c r="AY8179"/>
      <c r="AZ8179"/>
      <c r="BA8179"/>
      <c r="BB8179"/>
      <c r="BC8179"/>
      <c r="BD8179"/>
      <c r="BE8179"/>
      <c r="BF8179"/>
      <c r="BG8179"/>
      <c r="BH8179"/>
      <c r="BI8179"/>
      <c r="BJ8179"/>
      <c r="BK8179"/>
      <c r="BL8179"/>
      <c r="BM8179"/>
      <c r="BN8179"/>
      <c r="BO8179"/>
      <c r="BP8179"/>
      <c r="BQ8179"/>
      <c r="BR8179"/>
      <c r="BS8179"/>
      <c r="BT8179"/>
      <c r="BU8179"/>
      <c r="BV8179"/>
      <c r="BW8179"/>
      <c r="BX8179"/>
      <c r="BY8179"/>
      <c r="BZ8179"/>
      <c r="CA8179"/>
      <c r="CB8179"/>
      <c r="CC8179"/>
      <c r="CD8179"/>
      <c r="CE8179"/>
      <c r="CF8179"/>
      <c r="CG8179"/>
      <c r="CH8179"/>
      <c r="CI8179"/>
      <c r="CJ8179"/>
      <c r="CK8179"/>
      <c r="CL8179"/>
      <c r="CM8179"/>
      <c r="CN8179"/>
      <c r="CO8179"/>
      <c r="CP8179"/>
      <c r="CQ8179"/>
      <c r="CR8179"/>
      <c r="CS8179"/>
      <c r="CT8179"/>
      <c r="CU8179"/>
      <c r="CV8179"/>
    </row>
    <row r="8180" spans="10:100" x14ac:dyDescent="0.25">
      <c r="J8180"/>
      <c r="K8180"/>
      <c r="L8180"/>
      <c r="M8180"/>
      <c r="N8180"/>
      <c r="O8180"/>
      <c r="P8180"/>
      <c r="Q8180"/>
      <c r="R8180"/>
      <c r="S8180"/>
      <c r="T8180"/>
      <c r="U8180"/>
      <c r="V8180"/>
      <c r="W8180"/>
      <c r="X8180"/>
      <c r="Y8180"/>
      <c r="Z8180"/>
      <c r="AA8180"/>
      <c r="AB8180"/>
      <c r="AC8180"/>
      <c r="AD8180"/>
      <c r="AE8180"/>
      <c r="AF8180"/>
      <c r="AG8180"/>
      <c r="AH8180"/>
      <c r="AI8180"/>
      <c r="AJ8180"/>
      <c r="AK8180"/>
      <c r="AL8180"/>
      <c r="AM8180"/>
      <c r="AN8180"/>
      <c r="AO8180"/>
      <c r="AP8180"/>
      <c r="AQ8180"/>
      <c r="AR8180"/>
      <c r="AS8180"/>
      <c r="AT8180"/>
      <c r="AU8180"/>
      <c r="AV8180"/>
      <c r="AW8180"/>
      <c r="AX8180"/>
      <c r="AY8180"/>
      <c r="AZ8180"/>
      <c r="BA8180"/>
      <c r="BB8180"/>
      <c r="BC8180"/>
      <c r="BD8180"/>
      <c r="BE8180"/>
      <c r="BF8180"/>
      <c r="BG8180"/>
      <c r="BH8180"/>
      <c r="BI8180"/>
      <c r="BJ8180"/>
      <c r="BK8180"/>
      <c r="BL8180"/>
      <c r="BM8180"/>
      <c r="BN8180"/>
      <c r="BO8180"/>
      <c r="BP8180"/>
      <c r="BQ8180"/>
      <c r="BR8180"/>
      <c r="BS8180"/>
      <c r="BT8180"/>
      <c r="BU8180"/>
      <c r="BV8180"/>
      <c r="BW8180"/>
      <c r="BX8180"/>
      <c r="BY8180"/>
      <c r="BZ8180"/>
      <c r="CA8180"/>
      <c r="CB8180"/>
      <c r="CC8180"/>
      <c r="CD8180"/>
      <c r="CE8180"/>
      <c r="CF8180"/>
      <c r="CG8180"/>
      <c r="CH8180"/>
      <c r="CI8180"/>
      <c r="CJ8180"/>
      <c r="CK8180"/>
      <c r="CL8180"/>
      <c r="CM8180"/>
      <c r="CN8180"/>
      <c r="CO8180"/>
      <c r="CP8180"/>
      <c r="CQ8180"/>
      <c r="CR8180"/>
      <c r="CS8180"/>
      <c r="CT8180"/>
      <c r="CU8180"/>
      <c r="CV8180"/>
    </row>
    <row r="8181" spans="10:100" x14ac:dyDescent="0.25">
      <c r="J8181"/>
      <c r="K8181"/>
      <c r="L8181"/>
      <c r="M8181"/>
      <c r="N8181"/>
      <c r="O8181"/>
      <c r="P8181"/>
      <c r="Q8181"/>
      <c r="R8181"/>
      <c r="S8181"/>
      <c r="T8181"/>
      <c r="U8181"/>
      <c r="V8181"/>
      <c r="W8181"/>
      <c r="X8181"/>
      <c r="Y8181"/>
      <c r="Z8181"/>
      <c r="AA8181"/>
      <c r="AB8181"/>
      <c r="AC8181"/>
      <c r="AD8181"/>
      <c r="AE8181"/>
      <c r="AF8181"/>
      <c r="AG8181"/>
      <c r="AH8181"/>
      <c r="AI8181"/>
      <c r="AJ8181"/>
      <c r="AK8181"/>
      <c r="AL8181"/>
      <c r="AM8181"/>
      <c r="AN8181"/>
      <c r="AO8181"/>
      <c r="AP8181"/>
      <c r="AQ8181"/>
      <c r="AR8181"/>
      <c r="AS8181"/>
      <c r="AT8181"/>
      <c r="AU8181"/>
      <c r="AV8181"/>
      <c r="AW8181"/>
      <c r="AX8181"/>
      <c r="AY8181"/>
      <c r="AZ8181"/>
      <c r="BA8181"/>
      <c r="BB8181"/>
      <c r="BC8181"/>
      <c r="BD8181"/>
      <c r="BE8181"/>
      <c r="BF8181"/>
      <c r="BG8181"/>
      <c r="BH8181"/>
      <c r="BI8181"/>
      <c r="BJ8181"/>
      <c r="BK8181"/>
      <c r="BL8181"/>
      <c r="BM8181"/>
      <c r="BN8181"/>
      <c r="BO8181"/>
      <c r="BP8181"/>
      <c r="BQ8181"/>
      <c r="BR8181"/>
      <c r="BS8181"/>
      <c r="BT8181"/>
      <c r="BU8181"/>
      <c r="BV8181"/>
      <c r="BW8181"/>
      <c r="BX8181"/>
      <c r="BY8181"/>
      <c r="BZ8181"/>
      <c r="CA8181"/>
      <c r="CB8181"/>
      <c r="CC8181"/>
      <c r="CD8181"/>
      <c r="CE8181"/>
      <c r="CF8181"/>
      <c r="CG8181"/>
      <c r="CH8181"/>
      <c r="CI8181"/>
      <c r="CJ8181"/>
      <c r="CK8181"/>
      <c r="CL8181"/>
      <c r="CM8181"/>
      <c r="CN8181"/>
      <c r="CO8181"/>
      <c r="CP8181"/>
      <c r="CQ8181"/>
      <c r="CR8181"/>
      <c r="CS8181"/>
      <c r="CT8181"/>
      <c r="CU8181"/>
      <c r="CV8181"/>
    </row>
    <row r="8182" spans="10:100" x14ac:dyDescent="0.25">
      <c r="J8182"/>
      <c r="K8182"/>
      <c r="L8182"/>
      <c r="M8182"/>
      <c r="N8182"/>
      <c r="O8182"/>
      <c r="P8182"/>
      <c r="Q8182"/>
      <c r="R8182"/>
      <c r="S8182"/>
      <c r="T8182"/>
      <c r="U8182"/>
      <c r="V8182"/>
      <c r="W8182"/>
      <c r="X8182"/>
      <c r="Y8182"/>
      <c r="Z8182"/>
      <c r="AA8182"/>
      <c r="AB8182"/>
      <c r="AC8182"/>
      <c r="AD8182"/>
      <c r="AE8182"/>
      <c r="AF8182"/>
      <c r="AG8182"/>
      <c r="AH8182"/>
      <c r="AI8182"/>
      <c r="AJ8182"/>
      <c r="AK8182"/>
      <c r="AL8182"/>
      <c r="AM8182"/>
      <c r="AN8182"/>
      <c r="AO8182"/>
      <c r="AP8182"/>
      <c r="AQ8182"/>
      <c r="AR8182"/>
      <c r="AS8182"/>
      <c r="AT8182"/>
      <c r="AU8182"/>
      <c r="AV8182"/>
      <c r="AW8182"/>
      <c r="AX8182"/>
      <c r="AY8182"/>
      <c r="AZ8182"/>
      <c r="BA8182"/>
      <c r="BB8182"/>
      <c r="BC8182"/>
      <c r="BD8182"/>
      <c r="BE8182"/>
      <c r="BF8182"/>
      <c r="BG8182"/>
      <c r="BH8182"/>
      <c r="BI8182"/>
      <c r="BJ8182"/>
      <c r="BK8182"/>
      <c r="BL8182"/>
      <c r="BM8182"/>
      <c r="BN8182"/>
      <c r="BO8182"/>
      <c r="BP8182"/>
      <c r="BQ8182"/>
      <c r="BR8182"/>
      <c r="BS8182"/>
      <c r="BT8182"/>
      <c r="BU8182"/>
      <c r="BV8182"/>
      <c r="BW8182"/>
      <c r="BX8182"/>
      <c r="BY8182"/>
      <c r="BZ8182"/>
      <c r="CA8182"/>
      <c r="CB8182"/>
      <c r="CC8182"/>
      <c r="CD8182"/>
      <c r="CE8182"/>
      <c r="CF8182"/>
      <c r="CG8182"/>
      <c r="CH8182"/>
      <c r="CI8182"/>
      <c r="CJ8182"/>
      <c r="CK8182"/>
      <c r="CL8182"/>
      <c r="CM8182"/>
      <c r="CN8182"/>
      <c r="CO8182"/>
      <c r="CP8182"/>
      <c r="CQ8182"/>
      <c r="CR8182"/>
      <c r="CS8182"/>
      <c r="CT8182"/>
      <c r="CU8182"/>
      <c r="CV8182"/>
    </row>
    <row r="8183" spans="10:100" x14ac:dyDescent="0.25">
      <c r="J8183"/>
      <c r="K8183"/>
      <c r="L8183"/>
      <c r="M8183"/>
      <c r="N8183"/>
      <c r="O8183"/>
      <c r="P8183"/>
      <c r="Q8183"/>
      <c r="R8183"/>
      <c r="S8183"/>
      <c r="T8183"/>
      <c r="U8183"/>
      <c r="V8183"/>
      <c r="W8183"/>
      <c r="X8183"/>
      <c r="Y8183"/>
      <c r="Z8183"/>
      <c r="AA8183"/>
      <c r="AB8183"/>
      <c r="AC8183"/>
      <c r="AD8183"/>
      <c r="AE8183"/>
      <c r="AF8183"/>
      <c r="AG8183"/>
      <c r="AH8183"/>
      <c r="AI8183"/>
      <c r="AJ8183"/>
      <c r="AK8183"/>
      <c r="AL8183"/>
      <c r="AM8183"/>
      <c r="AN8183"/>
      <c r="AO8183"/>
      <c r="AP8183"/>
      <c r="AQ8183"/>
      <c r="AR8183"/>
      <c r="AS8183"/>
      <c r="AT8183"/>
      <c r="AU8183"/>
      <c r="AV8183"/>
      <c r="AW8183"/>
      <c r="AX8183"/>
      <c r="AY8183"/>
      <c r="AZ8183"/>
      <c r="BA8183"/>
      <c r="BB8183"/>
      <c r="BC8183"/>
      <c r="BD8183"/>
      <c r="BE8183"/>
      <c r="BF8183"/>
      <c r="BG8183"/>
      <c r="BH8183"/>
      <c r="BI8183"/>
      <c r="BJ8183"/>
      <c r="BK8183"/>
      <c r="BL8183"/>
      <c r="BM8183"/>
      <c r="BN8183"/>
      <c r="BO8183"/>
      <c r="BP8183"/>
      <c r="BQ8183"/>
      <c r="BR8183"/>
      <c r="BS8183"/>
      <c r="BT8183"/>
      <c r="BU8183"/>
      <c r="BV8183"/>
      <c r="BW8183"/>
      <c r="BX8183"/>
      <c r="BY8183"/>
      <c r="BZ8183"/>
      <c r="CA8183"/>
      <c r="CB8183"/>
      <c r="CC8183"/>
      <c r="CD8183"/>
      <c r="CE8183"/>
      <c r="CF8183"/>
      <c r="CG8183"/>
      <c r="CH8183"/>
      <c r="CI8183"/>
      <c r="CJ8183"/>
      <c r="CK8183"/>
      <c r="CL8183"/>
      <c r="CM8183"/>
      <c r="CN8183"/>
      <c r="CO8183"/>
      <c r="CP8183"/>
      <c r="CQ8183"/>
      <c r="CR8183"/>
      <c r="CS8183"/>
      <c r="CT8183"/>
      <c r="CU8183"/>
      <c r="CV8183"/>
    </row>
    <row r="8184" spans="10:100" x14ac:dyDescent="0.25">
      <c r="J8184"/>
      <c r="K8184"/>
      <c r="L8184"/>
      <c r="M8184"/>
      <c r="N8184"/>
      <c r="O8184"/>
      <c r="P8184"/>
      <c r="Q8184"/>
      <c r="R8184"/>
      <c r="S8184"/>
      <c r="T8184"/>
      <c r="U8184"/>
      <c r="V8184"/>
      <c r="W8184"/>
      <c r="X8184"/>
      <c r="Y8184"/>
      <c r="Z8184"/>
      <c r="AA8184"/>
      <c r="AB8184"/>
      <c r="AC8184"/>
      <c r="AD8184"/>
      <c r="AE8184"/>
      <c r="AF8184"/>
      <c r="AG8184"/>
      <c r="AH8184"/>
      <c r="AI8184"/>
      <c r="AJ8184"/>
      <c r="AK8184"/>
      <c r="AL8184"/>
      <c r="AM8184"/>
      <c r="AN8184"/>
      <c r="AO8184"/>
      <c r="AP8184"/>
      <c r="AQ8184"/>
      <c r="AR8184"/>
      <c r="AS8184"/>
      <c r="AT8184"/>
      <c r="AU8184"/>
      <c r="AV8184"/>
      <c r="AW8184"/>
      <c r="AX8184"/>
      <c r="AY8184"/>
      <c r="AZ8184"/>
      <c r="BA8184"/>
      <c r="BB8184"/>
      <c r="BC8184"/>
      <c r="BD8184"/>
      <c r="BE8184"/>
      <c r="BF8184"/>
      <c r="BG8184"/>
      <c r="BH8184"/>
      <c r="BI8184"/>
      <c r="BJ8184"/>
      <c r="BK8184"/>
      <c r="BL8184"/>
      <c r="BM8184"/>
      <c r="BN8184"/>
      <c r="BO8184"/>
      <c r="BP8184"/>
      <c r="BQ8184"/>
      <c r="BR8184"/>
      <c r="BS8184"/>
      <c r="BT8184"/>
      <c r="BU8184"/>
      <c r="BV8184"/>
      <c r="BW8184"/>
      <c r="BX8184"/>
      <c r="BY8184"/>
      <c r="BZ8184"/>
      <c r="CA8184"/>
      <c r="CB8184"/>
      <c r="CC8184"/>
      <c r="CD8184"/>
      <c r="CE8184"/>
      <c r="CF8184"/>
      <c r="CG8184"/>
      <c r="CH8184"/>
      <c r="CI8184"/>
      <c r="CJ8184"/>
      <c r="CK8184"/>
      <c r="CL8184"/>
      <c r="CM8184"/>
      <c r="CN8184"/>
      <c r="CO8184"/>
      <c r="CP8184"/>
      <c r="CQ8184"/>
      <c r="CR8184"/>
      <c r="CS8184"/>
      <c r="CT8184"/>
      <c r="CU8184"/>
      <c r="CV8184"/>
    </row>
    <row r="8185" spans="10:100" x14ac:dyDescent="0.25">
      <c r="J8185"/>
      <c r="K8185"/>
      <c r="L8185"/>
      <c r="M8185"/>
      <c r="N8185"/>
      <c r="O8185"/>
      <c r="P8185"/>
      <c r="Q8185"/>
      <c r="R8185"/>
      <c r="S8185"/>
      <c r="T8185"/>
      <c r="U8185"/>
      <c r="V8185"/>
      <c r="W8185"/>
      <c r="X8185"/>
      <c r="Y8185"/>
      <c r="Z8185"/>
      <c r="AA8185"/>
      <c r="AB8185"/>
      <c r="AC8185"/>
      <c r="AD8185"/>
      <c r="AE8185"/>
      <c r="AF8185"/>
      <c r="AG8185"/>
      <c r="AH8185"/>
      <c r="AI8185"/>
      <c r="AJ8185"/>
      <c r="AK8185"/>
      <c r="AL8185"/>
      <c r="AM8185"/>
      <c r="AN8185"/>
      <c r="AO8185"/>
      <c r="AP8185"/>
      <c r="AQ8185"/>
      <c r="AR8185"/>
      <c r="AS8185"/>
      <c r="AT8185"/>
      <c r="AU8185"/>
      <c r="AV8185"/>
      <c r="AW8185"/>
      <c r="AX8185"/>
      <c r="AY8185"/>
      <c r="AZ8185"/>
      <c r="BA8185"/>
      <c r="BB8185"/>
      <c r="BC8185"/>
      <c r="BD8185"/>
      <c r="BE8185"/>
      <c r="BF8185"/>
      <c r="BG8185"/>
      <c r="BH8185"/>
      <c r="BI8185"/>
      <c r="BJ8185"/>
      <c r="BK8185"/>
      <c r="BL8185"/>
      <c r="BM8185"/>
      <c r="BN8185"/>
      <c r="BO8185"/>
      <c r="BP8185"/>
      <c r="BQ8185"/>
      <c r="BR8185"/>
      <c r="BS8185"/>
      <c r="BT8185"/>
      <c r="BU8185"/>
      <c r="BV8185"/>
      <c r="BW8185"/>
      <c r="BX8185"/>
      <c r="BY8185"/>
      <c r="BZ8185"/>
      <c r="CA8185"/>
      <c r="CB8185"/>
      <c r="CC8185"/>
      <c r="CD8185"/>
      <c r="CE8185"/>
      <c r="CF8185"/>
      <c r="CG8185"/>
      <c r="CH8185"/>
      <c r="CI8185"/>
      <c r="CJ8185"/>
      <c r="CK8185"/>
      <c r="CL8185"/>
      <c r="CM8185"/>
      <c r="CN8185"/>
      <c r="CO8185"/>
      <c r="CP8185"/>
      <c r="CQ8185"/>
      <c r="CR8185"/>
      <c r="CS8185"/>
      <c r="CT8185"/>
      <c r="CU8185"/>
      <c r="CV8185"/>
    </row>
    <row r="8186" spans="10:100" x14ac:dyDescent="0.25">
      <c r="J8186"/>
      <c r="K8186"/>
      <c r="L8186"/>
      <c r="M8186"/>
      <c r="N8186"/>
      <c r="O8186"/>
      <c r="P8186"/>
      <c r="Q8186"/>
      <c r="R8186"/>
      <c r="S8186"/>
      <c r="T8186"/>
      <c r="U8186"/>
      <c r="V8186"/>
      <c r="W8186"/>
      <c r="X8186"/>
      <c r="Y8186"/>
      <c r="Z8186"/>
      <c r="AA8186"/>
      <c r="AB8186"/>
      <c r="AC8186"/>
      <c r="AD8186"/>
      <c r="AE8186"/>
      <c r="AF8186"/>
      <c r="AG8186"/>
      <c r="AH8186"/>
      <c r="AI8186"/>
      <c r="AJ8186"/>
      <c r="AK8186"/>
      <c r="AL8186"/>
      <c r="AM8186"/>
      <c r="AN8186"/>
      <c r="AO8186"/>
      <c r="AP8186"/>
      <c r="AQ8186"/>
      <c r="AR8186"/>
      <c r="AS8186"/>
      <c r="AT8186"/>
      <c r="AU8186"/>
      <c r="AV8186"/>
      <c r="AW8186"/>
      <c r="AX8186"/>
      <c r="AY8186"/>
      <c r="AZ8186"/>
      <c r="BA8186"/>
      <c r="BB8186"/>
      <c r="BC8186"/>
      <c r="BD8186"/>
      <c r="BE8186"/>
      <c r="BF8186"/>
      <c r="BG8186"/>
      <c r="BH8186"/>
      <c r="BI8186"/>
      <c r="BJ8186"/>
      <c r="BK8186"/>
      <c r="BL8186"/>
      <c r="BM8186"/>
      <c r="BN8186"/>
      <c r="BO8186"/>
      <c r="BP8186"/>
      <c r="BQ8186"/>
      <c r="BR8186"/>
      <c r="BS8186"/>
      <c r="BT8186"/>
      <c r="BU8186"/>
      <c r="BV8186"/>
      <c r="BW8186"/>
      <c r="BX8186"/>
      <c r="BY8186"/>
      <c r="BZ8186"/>
      <c r="CA8186"/>
      <c r="CB8186"/>
      <c r="CC8186"/>
      <c r="CD8186"/>
      <c r="CE8186"/>
      <c r="CF8186"/>
      <c r="CG8186"/>
      <c r="CH8186"/>
      <c r="CI8186"/>
      <c r="CJ8186"/>
      <c r="CK8186"/>
      <c r="CL8186"/>
      <c r="CM8186"/>
      <c r="CN8186"/>
      <c r="CO8186"/>
      <c r="CP8186"/>
      <c r="CQ8186"/>
      <c r="CR8186"/>
      <c r="CS8186"/>
      <c r="CT8186"/>
      <c r="CU8186"/>
      <c r="CV8186"/>
    </row>
    <row r="8187" spans="10:100" x14ac:dyDescent="0.25">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c r="BB8187"/>
      <c r="BC8187"/>
      <c r="BD8187"/>
      <c r="BE8187"/>
      <c r="BF8187"/>
      <c r="BG8187"/>
      <c r="BH8187"/>
      <c r="BI8187"/>
      <c r="BJ8187"/>
      <c r="BK8187"/>
      <c r="BL8187"/>
      <c r="BM8187"/>
      <c r="BN8187"/>
      <c r="BO8187"/>
      <c r="BP8187"/>
      <c r="BQ8187"/>
      <c r="BR8187"/>
      <c r="BS8187"/>
      <c r="BT8187"/>
      <c r="BU8187"/>
      <c r="BV8187"/>
      <c r="BW8187"/>
      <c r="BX8187"/>
      <c r="BY8187"/>
      <c r="BZ8187"/>
      <c r="CA8187"/>
      <c r="CB8187"/>
      <c r="CC8187"/>
      <c r="CD8187"/>
      <c r="CE8187"/>
      <c r="CF8187"/>
      <c r="CG8187"/>
      <c r="CH8187"/>
      <c r="CI8187"/>
      <c r="CJ8187"/>
      <c r="CK8187"/>
      <c r="CL8187"/>
      <c r="CM8187"/>
      <c r="CN8187"/>
      <c r="CO8187"/>
      <c r="CP8187"/>
      <c r="CQ8187"/>
      <c r="CR8187"/>
      <c r="CS8187"/>
      <c r="CT8187"/>
      <c r="CU8187"/>
      <c r="CV8187"/>
    </row>
    <row r="8188" spans="10:100" x14ac:dyDescent="0.25">
      <c r="J8188"/>
      <c r="K8188"/>
      <c r="L8188"/>
      <c r="M8188"/>
      <c r="N8188"/>
      <c r="O8188"/>
      <c r="P8188"/>
      <c r="Q8188"/>
      <c r="R8188"/>
      <c r="S8188"/>
      <c r="T8188"/>
      <c r="U8188"/>
      <c r="V8188"/>
      <c r="W8188"/>
      <c r="X8188"/>
      <c r="Y8188"/>
      <c r="Z8188"/>
      <c r="AA8188"/>
      <c r="AB8188"/>
      <c r="AC8188"/>
      <c r="AD8188"/>
      <c r="AE8188"/>
      <c r="AF8188"/>
      <c r="AG8188"/>
      <c r="AH8188"/>
      <c r="AI8188"/>
      <c r="AJ8188"/>
      <c r="AK8188"/>
      <c r="AL8188"/>
      <c r="AM8188"/>
      <c r="AN8188"/>
      <c r="AO8188"/>
      <c r="AP8188"/>
      <c r="AQ8188"/>
      <c r="AR8188"/>
      <c r="AS8188"/>
      <c r="AT8188"/>
      <c r="AU8188"/>
      <c r="AV8188"/>
      <c r="AW8188"/>
      <c r="AX8188"/>
      <c r="AY8188"/>
      <c r="AZ8188"/>
      <c r="BA8188"/>
      <c r="BB8188"/>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c r="CE8188"/>
      <c r="CF8188"/>
      <c r="CG8188"/>
      <c r="CH8188"/>
      <c r="CI8188"/>
      <c r="CJ8188"/>
      <c r="CK8188"/>
      <c r="CL8188"/>
      <c r="CM8188"/>
      <c r="CN8188"/>
      <c r="CO8188"/>
      <c r="CP8188"/>
      <c r="CQ8188"/>
      <c r="CR8188"/>
      <c r="CS8188"/>
      <c r="CT8188"/>
      <c r="CU8188"/>
      <c r="CV8188"/>
    </row>
    <row r="8189" spans="10:100" x14ac:dyDescent="0.25">
      <c r="J8189"/>
      <c r="K8189"/>
      <c r="L8189"/>
      <c r="M8189"/>
      <c r="N8189"/>
      <c r="O8189"/>
      <c r="P8189"/>
      <c r="Q8189"/>
      <c r="R8189"/>
      <c r="S8189"/>
      <c r="T8189"/>
      <c r="U8189"/>
      <c r="V8189"/>
      <c r="W8189"/>
      <c r="X8189"/>
      <c r="Y818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c r="CE8189"/>
      <c r="CF8189"/>
      <c r="CG8189"/>
      <c r="CH8189"/>
      <c r="CI8189"/>
      <c r="CJ8189"/>
      <c r="CK8189"/>
      <c r="CL8189"/>
      <c r="CM8189"/>
      <c r="CN8189"/>
      <c r="CO8189"/>
      <c r="CP8189"/>
      <c r="CQ8189"/>
      <c r="CR8189"/>
      <c r="CS8189"/>
      <c r="CT8189"/>
      <c r="CU8189"/>
      <c r="CV8189"/>
    </row>
    <row r="8190" spans="10:100" x14ac:dyDescent="0.25">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c r="BB8190"/>
      <c r="BC8190"/>
      <c r="BD8190"/>
      <c r="BE8190"/>
      <c r="BF8190"/>
      <c r="BG8190"/>
      <c r="BH8190"/>
      <c r="BI8190"/>
      <c r="BJ8190"/>
      <c r="BK8190"/>
      <c r="BL8190"/>
      <c r="BM8190"/>
      <c r="BN8190"/>
      <c r="BO8190"/>
      <c r="BP8190"/>
      <c r="BQ8190"/>
      <c r="BR8190"/>
      <c r="BS8190"/>
      <c r="BT8190"/>
      <c r="BU8190"/>
      <c r="BV8190"/>
      <c r="BW8190"/>
      <c r="BX8190"/>
      <c r="BY8190"/>
      <c r="BZ8190"/>
      <c r="CA8190"/>
      <c r="CB8190"/>
      <c r="CC8190"/>
      <c r="CD8190"/>
      <c r="CE8190"/>
      <c r="CF8190"/>
      <c r="CG8190"/>
      <c r="CH8190"/>
      <c r="CI8190"/>
      <c r="CJ8190"/>
      <c r="CK8190"/>
      <c r="CL8190"/>
      <c r="CM8190"/>
      <c r="CN8190"/>
      <c r="CO8190"/>
      <c r="CP8190"/>
      <c r="CQ8190"/>
      <c r="CR8190"/>
      <c r="CS8190"/>
      <c r="CT8190"/>
      <c r="CU8190"/>
      <c r="CV8190"/>
    </row>
    <row r="8191" spans="10:100" x14ac:dyDescent="0.25">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c r="BB8191"/>
      <c r="BC8191"/>
      <c r="BD8191"/>
      <c r="BE8191"/>
      <c r="BF8191"/>
      <c r="BG8191"/>
      <c r="BH8191"/>
      <c r="BI8191"/>
      <c r="BJ8191"/>
      <c r="BK8191"/>
      <c r="BL8191"/>
      <c r="BM8191"/>
      <c r="BN8191"/>
      <c r="BO8191"/>
      <c r="BP8191"/>
      <c r="BQ8191"/>
      <c r="BR8191"/>
      <c r="BS8191"/>
      <c r="BT8191"/>
      <c r="BU8191"/>
      <c r="BV8191"/>
      <c r="BW8191"/>
      <c r="BX8191"/>
      <c r="BY8191"/>
      <c r="BZ8191"/>
      <c r="CA8191"/>
      <c r="CB8191"/>
      <c r="CC8191"/>
      <c r="CD8191"/>
      <c r="CE8191"/>
      <c r="CF8191"/>
      <c r="CG8191"/>
      <c r="CH8191"/>
      <c r="CI8191"/>
      <c r="CJ8191"/>
      <c r="CK8191"/>
      <c r="CL8191"/>
      <c r="CM8191"/>
      <c r="CN8191"/>
      <c r="CO8191"/>
      <c r="CP8191"/>
      <c r="CQ8191"/>
      <c r="CR8191"/>
      <c r="CS8191"/>
      <c r="CT8191"/>
      <c r="CU8191"/>
      <c r="CV8191"/>
    </row>
    <row r="8192" spans="10:100" x14ac:dyDescent="0.25">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c r="BB8192"/>
      <c r="BC8192"/>
      <c r="BD8192"/>
      <c r="BE8192"/>
      <c r="BF8192"/>
      <c r="BG8192"/>
      <c r="BH8192"/>
      <c r="BI8192"/>
      <c r="BJ8192"/>
      <c r="BK8192"/>
      <c r="BL8192"/>
      <c r="BM8192"/>
      <c r="BN8192"/>
      <c r="BO8192"/>
      <c r="BP8192"/>
      <c r="BQ8192"/>
      <c r="BR8192"/>
      <c r="BS8192"/>
      <c r="BT8192"/>
      <c r="BU8192"/>
      <c r="BV8192"/>
      <c r="BW8192"/>
      <c r="BX8192"/>
      <c r="BY8192"/>
      <c r="BZ8192"/>
      <c r="CA8192"/>
      <c r="CB8192"/>
      <c r="CC8192"/>
      <c r="CD8192"/>
      <c r="CE8192"/>
      <c r="CF8192"/>
      <c r="CG8192"/>
      <c r="CH8192"/>
      <c r="CI8192"/>
      <c r="CJ8192"/>
      <c r="CK8192"/>
      <c r="CL8192"/>
      <c r="CM8192"/>
      <c r="CN8192"/>
      <c r="CO8192"/>
      <c r="CP8192"/>
      <c r="CQ8192"/>
      <c r="CR8192"/>
      <c r="CS8192"/>
      <c r="CT8192"/>
      <c r="CU8192"/>
      <c r="CV8192"/>
    </row>
    <row r="8193" spans="10:100" x14ac:dyDescent="0.25">
      <c r="J8193"/>
      <c r="K8193"/>
      <c r="L8193"/>
      <c r="M8193"/>
      <c r="N8193"/>
      <c r="O8193"/>
      <c r="P8193"/>
      <c r="Q8193"/>
      <c r="R8193"/>
      <c r="S8193"/>
      <c r="T8193"/>
      <c r="U8193"/>
      <c r="V8193"/>
      <c r="W8193"/>
      <c r="X8193"/>
      <c r="Y8193"/>
      <c r="Z8193"/>
      <c r="AA8193"/>
      <c r="AB8193"/>
      <c r="AC8193"/>
      <c r="AD8193"/>
      <c r="AE8193"/>
      <c r="AF8193"/>
      <c r="AG8193"/>
      <c r="AH8193"/>
      <c r="AI8193"/>
      <c r="AJ8193"/>
      <c r="AK8193"/>
      <c r="AL8193"/>
      <c r="AM8193"/>
      <c r="AN8193"/>
      <c r="AO8193"/>
      <c r="AP8193"/>
      <c r="AQ8193"/>
      <c r="AR8193"/>
      <c r="AS8193"/>
      <c r="AT8193"/>
      <c r="AU8193"/>
      <c r="AV8193"/>
      <c r="AW8193"/>
      <c r="AX8193"/>
      <c r="AY8193"/>
      <c r="AZ8193"/>
      <c r="BA8193"/>
      <c r="BB8193"/>
      <c r="BC8193"/>
      <c r="BD8193"/>
      <c r="BE8193"/>
      <c r="BF8193"/>
      <c r="BG8193"/>
      <c r="BH8193"/>
      <c r="BI8193"/>
      <c r="BJ8193"/>
      <c r="BK8193"/>
      <c r="BL8193"/>
      <c r="BM8193"/>
      <c r="BN8193"/>
      <c r="BO8193"/>
      <c r="BP8193"/>
      <c r="BQ8193"/>
      <c r="BR8193"/>
      <c r="BS8193"/>
      <c r="BT8193"/>
      <c r="BU8193"/>
      <c r="BV8193"/>
      <c r="BW8193"/>
      <c r="BX8193"/>
      <c r="BY8193"/>
      <c r="BZ8193"/>
      <c r="CA8193"/>
      <c r="CB8193"/>
      <c r="CC8193"/>
      <c r="CD8193"/>
      <c r="CE8193"/>
      <c r="CF8193"/>
      <c r="CG8193"/>
      <c r="CH8193"/>
      <c r="CI8193"/>
      <c r="CJ8193"/>
      <c r="CK8193"/>
      <c r="CL8193"/>
      <c r="CM8193"/>
      <c r="CN8193"/>
      <c r="CO8193"/>
      <c r="CP8193"/>
      <c r="CQ8193"/>
      <c r="CR8193"/>
      <c r="CS8193"/>
      <c r="CT8193"/>
      <c r="CU8193"/>
      <c r="CV8193"/>
    </row>
    <row r="8194" spans="10:100" x14ac:dyDescent="0.25">
      <c r="J8194"/>
      <c r="K8194"/>
      <c r="L8194"/>
      <c r="M8194"/>
      <c r="N8194"/>
      <c r="O8194"/>
      <c r="P8194"/>
      <c r="Q8194"/>
      <c r="R8194"/>
      <c r="S8194"/>
      <c r="T8194"/>
      <c r="U8194"/>
      <c r="V8194"/>
      <c r="W8194"/>
      <c r="X8194"/>
      <c r="Y8194"/>
      <c r="Z8194"/>
      <c r="AA8194"/>
      <c r="AB8194"/>
      <c r="AC8194"/>
      <c r="AD8194"/>
      <c r="AE8194"/>
      <c r="AF8194"/>
      <c r="AG8194"/>
      <c r="AH8194"/>
      <c r="AI8194"/>
      <c r="AJ8194"/>
      <c r="AK8194"/>
      <c r="AL8194"/>
      <c r="AM8194"/>
      <c r="AN8194"/>
      <c r="AO8194"/>
      <c r="AP8194"/>
      <c r="AQ8194"/>
      <c r="AR8194"/>
      <c r="AS8194"/>
      <c r="AT8194"/>
      <c r="AU8194"/>
      <c r="AV8194"/>
      <c r="AW8194"/>
      <c r="AX8194"/>
      <c r="AY8194"/>
      <c r="AZ8194"/>
      <c r="BA8194"/>
      <c r="BB8194"/>
      <c r="BC8194"/>
      <c r="BD8194"/>
      <c r="BE8194"/>
      <c r="BF8194"/>
      <c r="BG8194"/>
      <c r="BH8194"/>
      <c r="BI8194"/>
      <c r="BJ8194"/>
      <c r="BK8194"/>
      <c r="BL8194"/>
      <c r="BM8194"/>
      <c r="BN8194"/>
      <c r="BO8194"/>
      <c r="BP8194"/>
      <c r="BQ8194"/>
      <c r="BR8194"/>
      <c r="BS8194"/>
      <c r="BT8194"/>
      <c r="BU8194"/>
      <c r="BV8194"/>
      <c r="BW8194"/>
      <c r="BX8194"/>
      <c r="BY8194"/>
      <c r="BZ8194"/>
      <c r="CA8194"/>
      <c r="CB8194"/>
      <c r="CC8194"/>
      <c r="CD8194"/>
      <c r="CE8194"/>
      <c r="CF8194"/>
      <c r="CG8194"/>
      <c r="CH8194"/>
      <c r="CI8194"/>
      <c r="CJ8194"/>
      <c r="CK8194"/>
      <c r="CL8194"/>
      <c r="CM8194"/>
      <c r="CN8194"/>
      <c r="CO8194"/>
      <c r="CP8194"/>
      <c r="CQ8194"/>
      <c r="CR8194"/>
      <c r="CS8194"/>
      <c r="CT8194"/>
      <c r="CU8194"/>
      <c r="CV8194"/>
    </row>
    <row r="8195" spans="10:100" x14ac:dyDescent="0.2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c r="BB8195"/>
      <c r="BC8195"/>
      <c r="BD8195"/>
      <c r="BE8195"/>
      <c r="BF8195"/>
      <c r="BG8195"/>
      <c r="BH8195"/>
      <c r="BI8195"/>
      <c r="BJ8195"/>
      <c r="BK8195"/>
      <c r="BL8195"/>
      <c r="BM8195"/>
      <c r="BN8195"/>
      <c r="BO8195"/>
      <c r="BP8195"/>
      <c r="BQ8195"/>
      <c r="BR8195"/>
      <c r="BS8195"/>
      <c r="BT8195"/>
      <c r="BU8195"/>
      <c r="BV8195"/>
      <c r="BW8195"/>
      <c r="BX8195"/>
      <c r="BY8195"/>
      <c r="BZ8195"/>
      <c r="CA8195"/>
      <c r="CB8195"/>
      <c r="CC8195"/>
      <c r="CD8195"/>
      <c r="CE8195"/>
      <c r="CF8195"/>
      <c r="CG8195"/>
      <c r="CH8195"/>
      <c r="CI8195"/>
      <c r="CJ8195"/>
      <c r="CK8195"/>
      <c r="CL8195"/>
      <c r="CM8195"/>
      <c r="CN8195"/>
      <c r="CO8195"/>
      <c r="CP8195"/>
      <c r="CQ8195"/>
      <c r="CR8195"/>
      <c r="CS8195"/>
      <c r="CT8195"/>
      <c r="CU8195"/>
      <c r="CV8195"/>
    </row>
    <row r="8196" spans="10:100" x14ac:dyDescent="0.25">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O8196"/>
      <c r="AP8196"/>
      <c r="AQ8196"/>
      <c r="AR8196"/>
      <c r="AS8196"/>
      <c r="AT8196"/>
      <c r="AU8196"/>
      <c r="AV8196"/>
      <c r="AW8196"/>
      <c r="AX8196"/>
      <c r="AY8196"/>
      <c r="AZ8196"/>
      <c r="BA8196"/>
      <c r="BB8196"/>
      <c r="BC8196"/>
      <c r="BD8196"/>
      <c r="BE8196"/>
      <c r="BF8196"/>
      <c r="BG8196"/>
      <c r="BH8196"/>
      <c r="BI8196"/>
      <c r="BJ8196"/>
      <c r="BK8196"/>
      <c r="BL8196"/>
      <c r="BM8196"/>
      <c r="BN8196"/>
      <c r="BO8196"/>
      <c r="BP8196"/>
      <c r="BQ8196"/>
      <c r="BR8196"/>
      <c r="BS8196"/>
      <c r="BT8196"/>
      <c r="BU8196"/>
      <c r="BV8196"/>
      <c r="BW8196"/>
      <c r="BX8196"/>
      <c r="BY8196"/>
      <c r="BZ8196"/>
      <c r="CA8196"/>
      <c r="CB8196"/>
      <c r="CC8196"/>
      <c r="CD8196"/>
      <c r="CE8196"/>
      <c r="CF8196"/>
      <c r="CG8196"/>
      <c r="CH8196"/>
      <c r="CI8196"/>
      <c r="CJ8196"/>
      <c r="CK8196"/>
      <c r="CL8196"/>
      <c r="CM8196"/>
      <c r="CN8196"/>
      <c r="CO8196"/>
      <c r="CP8196"/>
      <c r="CQ8196"/>
      <c r="CR8196"/>
      <c r="CS8196"/>
      <c r="CT8196"/>
      <c r="CU8196"/>
      <c r="CV8196"/>
    </row>
    <row r="8197" spans="10:100" x14ac:dyDescent="0.25">
      <c r="J8197"/>
      <c r="K8197"/>
      <c r="L8197"/>
      <c r="M8197"/>
      <c r="N8197"/>
      <c r="O8197"/>
      <c r="P8197"/>
      <c r="Q8197"/>
      <c r="R8197"/>
      <c r="S8197"/>
      <c r="T8197"/>
      <c r="U8197"/>
      <c r="V8197"/>
      <c r="W8197"/>
      <c r="X8197"/>
      <c r="Y8197"/>
      <c r="Z8197"/>
      <c r="AA8197"/>
      <c r="AB8197"/>
      <c r="AC8197"/>
      <c r="AD8197"/>
      <c r="AE8197"/>
      <c r="AF8197"/>
      <c r="AG8197"/>
      <c r="AH8197"/>
      <c r="AI8197"/>
      <c r="AJ8197"/>
      <c r="AK8197"/>
      <c r="AL8197"/>
      <c r="AM8197"/>
      <c r="AN8197"/>
      <c r="AO8197"/>
      <c r="AP8197"/>
      <c r="AQ8197"/>
      <c r="AR8197"/>
      <c r="AS8197"/>
      <c r="AT8197"/>
      <c r="AU8197"/>
      <c r="AV8197"/>
      <c r="AW8197"/>
      <c r="AX8197"/>
      <c r="AY8197"/>
      <c r="AZ8197"/>
      <c r="BA8197"/>
      <c r="BB8197"/>
      <c r="BC8197"/>
      <c r="BD8197"/>
      <c r="BE8197"/>
      <c r="BF8197"/>
      <c r="BG8197"/>
      <c r="BH8197"/>
      <c r="BI8197"/>
      <c r="BJ8197"/>
      <c r="BK8197"/>
      <c r="BL8197"/>
      <c r="BM8197"/>
      <c r="BN8197"/>
      <c r="BO8197"/>
      <c r="BP8197"/>
      <c r="BQ8197"/>
      <c r="BR8197"/>
      <c r="BS8197"/>
      <c r="BT8197"/>
      <c r="BU8197"/>
      <c r="BV8197"/>
      <c r="BW8197"/>
      <c r="BX8197"/>
      <c r="BY8197"/>
      <c r="BZ8197"/>
      <c r="CA8197"/>
      <c r="CB8197"/>
      <c r="CC8197"/>
      <c r="CD8197"/>
      <c r="CE8197"/>
      <c r="CF8197"/>
      <c r="CG8197"/>
      <c r="CH8197"/>
      <c r="CI8197"/>
      <c r="CJ8197"/>
      <c r="CK8197"/>
      <c r="CL8197"/>
      <c r="CM8197"/>
      <c r="CN8197"/>
      <c r="CO8197"/>
      <c r="CP8197"/>
      <c r="CQ8197"/>
      <c r="CR8197"/>
      <c r="CS8197"/>
      <c r="CT8197"/>
      <c r="CU8197"/>
      <c r="CV8197"/>
    </row>
    <row r="8198" spans="10:100" x14ac:dyDescent="0.25">
      <c r="J8198"/>
      <c r="K8198"/>
      <c r="L8198"/>
      <c r="M8198"/>
      <c r="N8198"/>
      <c r="O8198"/>
      <c r="P8198"/>
      <c r="Q8198"/>
      <c r="R8198"/>
      <c r="S8198"/>
      <c r="T8198"/>
      <c r="U8198"/>
      <c r="V8198"/>
      <c r="W8198"/>
      <c r="X8198"/>
      <c r="Y8198"/>
      <c r="Z8198"/>
      <c r="AA8198"/>
      <c r="AB8198"/>
      <c r="AC8198"/>
      <c r="AD8198"/>
      <c r="AE8198"/>
      <c r="AF8198"/>
      <c r="AG8198"/>
      <c r="AH8198"/>
      <c r="AI8198"/>
      <c r="AJ8198"/>
      <c r="AK8198"/>
      <c r="AL8198"/>
      <c r="AM8198"/>
      <c r="AN8198"/>
      <c r="AO8198"/>
      <c r="AP8198"/>
      <c r="AQ8198"/>
      <c r="AR8198"/>
      <c r="AS8198"/>
      <c r="AT8198"/>
      <c r="AU8198"/>
      <c r="AV8198"/>
      <c r="AW8198"/>
      <c r="AX8198"/>
      <c r="AY8198"/>
      <c r="AZ8198"/>
      <c r="BA8198"/>
      <c r="BB8198"/>
      <c r="BC8198"/>
      <c r="BD8198"/>
      <c r="BE8198"/>
      <c r="BF8198"/>
      <c r="BG8198"/>
      <c r="BH8198"/>
      <c r="BI8198"/>
      <c r="BJ8198"/>
      <c r="BK8198"/>
      <c r="BL8198"/>
      <c r="BM8198"/>
      <c r="BN8198"/>
      <c r="BO8198"/>
      <c r="BP8198"/>
      <c r="BQ8198"/>
      <c r="BR8198"/>
      <c r="BS8198"/>
      <c r="BT8198"/>
      <c r="BU8198"/>
      <c r="BV8198"/>
      <c r="BW8198"/>
      <c r="BX8198"/>
      <c r="BY8198"/>
      <c r="BZ8198"/>
      <c r="CA8198"/>
      <c r="CB8198"/>
      <c r="CC8198"/>
      <c r="CD8198"/>
      <c r="CE8198"/>
      <c r="CF8198"/>
      <c r="CG8198"/>
      <c r="CH8198"/>
      <c r="CI8198"/>
      <c r="CJ8198"/>
      <c r="CK8198"/>
      <c r="CL8198"/>
      <c r="CM8198"/>
      <c r="CN8198"/>
      <c r="CO8198"/>
      <c r="CP8198"/>
      <c r="CQ8198"/>
      <c r="CR8198"/>
      <c r="CS8198"/>
      <c r="CT8198"/>
      <c r="CU8198"/>
      <c r="CV8198"/>
    </row>
    <row r="8199" spans="10:100" x14ac:dyDescent="0.25">
      <c r="J8199"/>
      <c r="K8199"/>
      <c r="L8199"/>
      <c r="M8199"/>
      <c r="N819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c r="BB8199"/>
      <c r="BC8199"/>
      <c r="BD8199"/>
      <c r="BE8199"/>
      <c r="BF8199"/>
      <c r="BG8199"/>
      <c r="BH8199"/>
      <c r="BI8199"/>
      <c r="BJ8199"/>
      <c r="BK8199"/>
      <c r="BL8199"/>
      <c r="BM8199"/>
      <c r="BN8199"/>
      <c r="BO8199"/>
      <c r="BP8199"/>
      <c r="BQ8199"/>
      <c r="BR8199"/>
      <c r="BS8199"/>
      <c r="BT8199"/>
      <c r="BU8199"/>
      <c r="BV8199"/>
      <c r="BW8199"/>
      <c r="BX8199"/>
      <c r="BY8199"/>
      <c r="BZ8199"/>
      <c r="CA8199"/>
      <c r="CB8199"/>
      <c r="CC8199"/>
      <c r="CD8199"/>
      <c r="CE8199"/>
      <c r="CF8199"/>
      <c r="CG8199"/>
      <c r="CH8199"/>
      <c r="CI8199"/>
      <c r="CJ8199"/>
      <c r="CK8199"/>
      <c r="CL8199"/>
      <c r="CM8199"/>
      <c r="CN8199"/>
      <c r="CO8199"/>
      <c r="CP8199"/>
      <c r="CQ8199"/>
      <c r="CR8199"/>
      <c r="CS8199"/>
      <c r="CT8199"/>
      <c r="CU8199"/>
      <c r="CV8199"/>
    </row>
    <row r="8200" spans="10:100" x14ac:dyDescent="0.25">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c r="BB8200"/>
      <c r="BC8200"/>
      <c r="BD8200"/>
      <c r="BE8200"/>
      <c r="BF8200"/>
      <c r="BG8200"/>
      <c r="BH8200"/>
      <c r="BI8200"/>
      <c r="BJ8200"/>
      <c r="BK8200"/>
      <c r="BL8200"/>
      <c r="BM8200"/>
      <c r="BN8200"/>
      <c r="BO8200"/>
      <c r="BP8200"/>
      <c r="BQ8200"/>
      <c r="BR8200"/>
      <c r="BS8200"/>
      <c r="BT8200"/>
      <c r="BU8200"/>
      <c r="BV8200"/>
      <c r="BW8200"/>
      <c r="BX8200"/>
      <c r="BY8200"/>
      <c r="BZ8200"/>
      <c r="CA8200"/>
      <c r="CB8200"/>
      <c r="CC8200"/>
      <c r="CD8200"/>
      <c r="CE8200"/>
      <c r="CF8200"/>
      <c r="CG8200"/>
      <c r="CH8200"/>
      <c r="CI8200"/>
      <c r="CJ8200"/>
      <c r="CK8200"/>
      <c r="CL8200"/>
      <c r="CM8200"/>
      <c r="CN8200"/>
      <c r="CO8200"/>
      <c r="CP8200"/>
      <c r="CQ8200"/>
      <c r="CR8200"/>
      <c r="CS8200"/>
      <c r="CT8200"/>
      <c r="CU8200"/>
      <c r="CV8200"/>
    </row>
    <row r="8201" spans="10:100" x14ac:dyDescent="0.25">
      <c r="J8201"/>
      <c r="K8201"/>
      <c r="L8201"/>
      <c r="M8201"/>
      <c r="N8201"/>
      <c r="O8201"/>
      <c r="P8201"/>
      <c r="Q8201"/>
      <c r="R8201"/>
      <c r="S8201"/>
      <c r="T8201"/>
      <c r="U8201"/>
      <c r="V8201"/>
      <c r="W8201"/>
      <c r="X8201"/>
      <c r="Y8201"/>
      <c r="Z8201"/>
      <c r="AA8201"/>
      <c r="AB8201"/>
      <c r="AC8201"/>
      <c r="AD8201"/>
      <c r="AE8201"/>
      <c r="AF8201"/>
      <c r="AG8201"/>
      <c r="AH8201"/>
      <c r="AI8201"/>
      <c r="AJ8201"/>
      <c r="AK8201"/>
      <c r="AL8201"/>
      <c r="AM8201"/>
      <c r="AN8201"/>
      <c r="AO8201"/>
      <c r="AP8201"/>
      <c r="AQ8201"/>
      <c r="AR8201"/>
      <c r="AS8201"/>
      <c r="AT8201"/>
      <c r="AU8201"/>
      <c r="AV8201"/>
      <c r="AW8201"/>
      <c r="AX8201"/>
      <c r="AY8201"/>
      <c r="AZ8201"/>
      <c r="BA8201"/>
      <c r="BB8201"/>
      <c r="BC8201"/>
      <c r="BD8201"/>
      <c r="BE8201"/>
      <c r="BF8201"/>
      <c r="BG8201"/>
      <c r="BH8201"/>
      <c r="BI8201"/>
      <c r="BJ8201"/>
      <c r="BK8201"/>
      <c r="BL8201"/>
      <c r="BM8201"/>
      <c r="BN8201"/>
      <c r="BO8201"/>
      <c r="BP8201"/>
      <c r="BQ8201"/>
      <c r="BR8201"/>
      <c r="BS8201"/>
      <c r="BT8201"/>
      <c r="BU8201"/>
      <c r="BV8201"/>
      <c r="BW8201"/>
      <c r="BX8201"/>
      <c r="BY8201"/>
      <c r="BZ8201"/>
      <c r="CA8201"/>
      <c r="CB8201"/>
      <c r="CC8201"/>
      <c r="CD8201"/>
      <c r="CE8201"/>
      <c r="CF8201"/>
      <c r="CG8201"/>
      <c r="CH8201"/>
      <c r="CI8201"/>
      <c r="CJ8201"/>
      <c r="CK8201"/>
      <c r="CL8201"/>
      <c r="CM8201"/>
      <c r="CN8201"/>
      <c r="CO8201"/>
      <c r="CP8201"/>
      <c r="CQ8201"/>
      <c r="CR8201"/>
      <c r="CS8201"/>
      <c r="CT8201"/>
      <c r="CU8201"/>
      <c r="CV8201"/>
    </row>
    <row r="8202" spans="10:100" x14ac:dyDescent="0.25">
      <c r="J8202"/>
      <c r="K8202"/>
      <c r="L8202"/>
      <c r="M8202"/>
      <c r="N8202"/>
      <c r="O8202"/>
      <c r="P8202"/>
      <c r="Q8202"/>
      <c r="R8202"/>
      <c r="S8202"/>
      <c r="T8202"/>
      <c r="U8202"/>
      <c r="V8202"/>
      <c r="W8202"/>
      <c r="X8202"/>
      <c r="Y8202"/>
      <c r="Z8202"/>
      <c r="AA8202"/>
      <c r="AB8202"/>
      <c r="AC8202"/>
      <c r="AD8202"/>
      <c r="AE8202"/>
      <c r="AF8202"/>
      <c r="AG8202"/>
      <c r="AH8202"/>
      <c r="AI8202"/>
      <c r="AJ8202"/>
      <c r="AK8202"/>
      <c r="AL8202"/>
      <c r="AM8202"/>
      <c r="AN8202"/>
      <c r="AO8202"/>
      <c r="AP8202"/>
      <c r="AQ8202"/>
      <c r="AR8202"/>
      <c r="AS8202"/>
      <c r="AT8202"/>
      <c r="AU8202"/>
      <c r="AV8202"/>
      <c r="AW8202"/>
      <c r="AX8202"/>
      <c r="AY8202"/>
      <c r="AZ8202"/>
      <c r="BA8202"/>
      <c r="BB8202"/>
      <c r="BC8202"/>
      <c r="BD8202"/>
      <c r="BE8202"/>
      <c r="BF8202"/>
      <c r="BG8202"/>
      <c r="BH8202"/>
      <c r="BI8202"/>
      <c r="BJ8202"/>
      <c r="BK8202"/>
      <c r="BL8202"/>
      <c r="BM8202"/>
      <c r="BN8202"/>
      <c r="BO8202"/>
      <c r="BP8202"/>
      <c r="BQ8202"/>
      <c r="BR8202"/>
      <c r="BS8202"/>
      <c r="BT8202"/>
      <c r="BU8202"/>
      <c r="BV8202"/>
      <c r="BW8202"/>
      <c r="BX8202"/>
      <c r="BY8202"/>
      <c r="BZ8202"/>
      <c r="CA8202"/>
      <c r="CB8202"/>
      <c r="CC8202"/>
      <c r="CD8202"/>
      <c r="CE8202"/>
      <c r="CF8202"/>
      <c r="CG8202"/>
      <c r="CH8202"/>
      <c r="CI8202"/>
      <c r="CJ8202"/>
      <c r="CK8202"/>
      <c r="CL8202"/>
      <c r="CM8202"/>
      <c r="CN8202"/>
      <c r="CO8202"/>
      <c r="CP8202"/>
      <c r="CQ8202"/>
      <c r="CR8202"/>
      <c r="CS8202"/>
      <c r="CT8202"/>
      <c r="CU8202"/>
      <c r="CV8202"/>
    </row>
    <row r="8203" spans="10:100" x14ac:dyDescent="0.25">
      <c r="J8203"/>
      <c r="K8203"/>
      <c r="L8203"/>
      <c r="M8203"/>
      <c r="N8203"/>
      <c r="O8203"/>
      <c r="P8203"/>
      <c r="Q8203"/>
      <c r="R8203"/>
      <c r="S8203"/>
      <c r="T8203"/>
      <c r="U8203"/>
      <c r="V8203"/>
      <c r="W8203"/>
      <c r="X8203"/>
      <c r="Y8203"/>
      <c r="Z8203"/>
      <c r="AA8203"/>
      <c r="AB8203"/>
      <c r="AC8203"/>
      <c r="AD8203"/>
      <c r="AE8203"/>
      <c r="AF8203"/>
      <c r="AG8203"/>
      <c r="AH8203"/>
      <c r="AI8203"/>
      <c r="AJ8203"/>
      <c r="AK8203"/>
      <c r="AL8203"/>
      <c r="AM8203"/>
      <c r="AN8203"/>
      <c r="AO8203"/>
      <c r="AP8203"/>
      <c r="AQ8203"/>
      <c r="AR8203"/>
      <c r="AS8203"/>
      <c r="AT8203"/>
      <c r="AU8203"/>
      <c r="AV8203"/>
      <c r="AW8203"/>
      <c r="AX8203"/>
      <c r="AY8203"/>
      <c r="AZ8203"/>
      <c r="BA8203"/>
      <c r="BB8203"/>
      <c r="BC8203"/>
      <c r="BD8203"/>
      <c r="BE8203"/>
      <c r="BF8203"/>
      <c r="BG8203"/>
      <c r="BH8203"/>
      <c r="BI8203"/>
      <c r="BJ8203"/>
      <c r="BK8203"/>
      <c r="BL8203"/>
      <c r="BM8203"/>
      <c r="BN8203"/>
      <c r="BO8203"/>
      <c r="BP8203"/>
      <c r="BQ8203"/>
      <c r="BR8203"/>
      <c r="BS8203"/>
      <c r="BT8203"/>
      <c r="BU8203"/>
      <c r="BV8203"/>
      <c r="BW8203"/>
      <c r="BX8203"/>
      <c r="BY8203"/>
      <c r="BZ8203"/>
      <c r="CA8203"/>
      <c r="CB8203"/>
      <c r="CC8203"/>
      <c r="CD8203"/>
      <c r="CE8203"/>
      <c r="CF8203"/>
      <c r="CG8203"/>
      <c r="CH8203"/>
      <c r="CI8203"/>
      <c r="CJ8203"/>
      <c r="CK8203"/>
      <c r="CL8203"/>
      <c r="CM8203"/>
      <c r="CN8203"/>
      <c r="CO8203"/>
      <c r="CP8203"/>
      <c r="CQ8203"/>
      <c r="CR8203"/>
      <c r="CS8203"/>
      <c r="CT8203"/>
      <c r="CU8203"/>
      <c r="CV8203"/>
    </row>
    <row r="8204" spans="10:100" x14ac:dyDescent="0.25">
      <c r="J8204"/>
      <c r="K8204"/>
      <c r="L8204"/>
      <c r="M8204"/>
      <c r="N8204"/>
      <c r="O8204"/>
      <c r="P8204"/>
      <c r="Q8204"/>
      <c r="R8204"/>
      <c r="S8204"/>
      <c r="T8204"/>
      <c r="U8204"/>
      <c r="V8204"/>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c r="BB8204"/>
      <c r="BC8204"/>
      <c r="BD8204"/>
      <c r="BE8204"/>
      <c r="BF8204"/>
      <c r="BG8204"/>
      <c r="BH8204"/>
      <c r="BI8204"/>
      <c r="BJ8204"/>
      <c r="BK8204"/>
      <c r="BL8204"/>
      <c r="BM8204"/>
      <c r="BN8204"/>
      <c r="BO8204"/>
      <c r="BP8204"/>
      <c r="BQ8204"/>
      <c r="BR8204"/>
      <c r="BS8204"/>
      <c r="BT8204"/>
      <c r="BU8204"/>
      <c r="BV8204"/>
      <c r="BW8204"/>
      <c r="BX8204"/>
      <c r="BY8204"/>
      <c r="BZ8204"/>
      <c r="CA8204"/>
      <c r="CB8204"/>
      <c r="CC8204"/>
      <c r="CD8204"/>
      <c r="CE8204"/>
      <c r="CF8204"/>
      <c r="CG8204"/>
      <c r="CH8204"/>
      <c r="CI8204"/>
      <c r="CJ8204"/>
      <c r="CK8204"/>
      <c r="CL8204"/>
      <c r="CM8204"/>
      <c r="CN8204"/>
      <c r="CO8204"/>
      <c r="CP8204"/>
      <c r="CQ8204"/>
      <c r="CR8204"/>
      <c r="CS8204"/>
      <c r="CT8204"/>
      <c r="CU8204"/>
      <c r="CV8204"/>
    </row>
    <row r="8205" spans="10:100" x14ac:dyDescent="0.25">
      <c r="J8205"/>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c r="BB8205"/>
      <c r="BC8205"/>
      <c r="BD8205"/>
      <c r="BE8205"/>
      <c r="BF8205"/>
      <c r="BG8205"/>
      <c r="BH8205"/>
      <c r="BI8205"/>
      <c r="BJ8205"/>
      <c r="BK8205"/>
      <c r="BL8205"/>
      <c r="BM8205"/>
      <c r="BN8205"/>
      <c r="BO8205"/>
      <c r="BP8205"/>
      <c r="BQ8205"/>
      <c r="BR8205"/>
      <c r="BS8205"/>
      <c r="BT8205"/>
      <c r="BU8205"/>
      <c r="BV8205"/>
      <c r="BW8205"/>
      <c r="BX8205"/>
      <c r="BY8205"/>
      <c r="BZ8205"/>
      <c r="CA8205"/>
      <c r="CB8205"/>
      <c r="CC8205"/>
      <c r="CD8205"/>
      <c r="CE8205"/>
      <c r="CF8205"/>
      <c r="CG8205"/>
      <c r="CH8205"/>
      <c r="CI8205"/>
      <c r="CJ8205"/>
      <c r="CK8205"/>
      <c r="CL8205"/>
      <c r="CM8205"/>
      <c r="CN8205"/>
      <c r="CO8205"/>
      <c r="CP8205"/>
      <c r="CQ8205"/>
      <c r="CR8205"/>
      <c r="CS8205"/>
      <c r="CT8205"/>
      <c r="CU8205"/>
      <c r="CV8205"/>
    </row>
    <row r="8206" spans="10:100" x14ac:dyDescent="0.25">
      <c r="J8206"/>
      <c r="K8206"/>
      <c r="L8206"/>
      <c r="M8206"/>
      <c r="N8206"/>
      <c r="O8206"/>
      <c r="P8206"/>
      <c r="Q8206"/>
      <c r="R8206"/>
      <c r="S8206"/>
      <c r="T8206"/>
      <c r="U8206"/>
      <c r="V8206"/>
      <c r="W8206"/>
      <c r="X8206"/>
      <c r="Y8206"/>
      <c r="Z8206"/>
      <c r="AA8206"/>
      <c r="AB8206"/>
      <c r="AC8206"/>
      <c r="AD8206"/>
      <c r="AE8206"/>
      <c r="AF8206"/>
      <c r="AG8206"/>
      <c r="AH8206"/>
      <c r="AI8206"/>
      <c r="AJ8206"/>
      <c r="AK8206"/>
      <c r="AL8206"/>
      <c r="AM8206"/>
      <c r="AN8206"/>
      <c r="AO8206"/>
      <c r="AP8206"/>
      <c r="AQ8206"/>
      <c r="AR8206"/>
      <c r="AS8206"/>
      <c r="AT8206"/>
      <c r="AU8206"/>
      <c r="AV8206"/>
      <c r="AW8206"/>
      <c r="AX8206"/>
      <c r="AY8206"/>
      <c r="AZ8206"/>
      <c r="BA8206"/>
      <c r="BB8206"/>
      <c r="BC8206"/>
      <c r="BD8206"/>
      <c r="BE8206"/>
      <c r="BF8206"/>
      <c r="BG8206"/>
      <c r="BH8206"/>
      <c r="BI8206"/>
      <c r="BJ8206"/>
      <c r="BK8206"/>
      <c r="BL8206"/>
      <c r="BM8206"/>
      <c r="BN8206"/>
      <c r="BO8206"/>
      <c r="BP8206"/>
      <c r="BQ8206"/>
      <c r="BR8206"/>
      <c r="BS8206"/>
      <c r="BT8206"/>
      <c r="BU8206"/>
      <c r="BV8206"/>
      <c r="BW8206"/>
      <c r="BX8206"/>
      <c r="BY8206"/>
      <c r="BZ8206"/>
      <c r="CA8206"/>
      <c r="CB8206"/>
      <c r="CC8206"/>
      <c r="CD8206"/>
      <c r="CE8206"/>
      <c r="CF8206"/>
      <c r="CG8206"/>
      <c r="CH8206"/>
      <c r="CI8206"/>
      <c r="CJ8206"/>
      <c r="CK8206"/>
      <c r="CL8206"/>
      <c r="CM8206"/>
      <c r="CN8206"/>
      <c r="CO8206"/>
      <c r="CP8206"/>
      <c r="CQ8206"/>
      <c r="CR8206"/>
      <c r="CS8206"/>
      <c r="CT8206"/>
      <c r="CU8206"/>
      <c r="CV8206"/>
    </row>
    <row r="8207" spans="10:100" x14ac:dyDescent="0.25">
      <c r="J8207"/>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c r="BB8207"/>
      <c r="BC8207"/>
      <c r="BD8207"/>
      <c r="BE8207"/>
      <c r="BF8207"/>
      <c r="BG8207"/>
      <c r="BH8207"/>
      <c r="BI8207"/>
      <c r="BJ8207"/>
      <c r="BK8207"/>
      <c r="BL8207"/>
      <c r="BM8207"/>
      <c r="BN8207"/>
      <c r="BO8207"/>
      <c r="BP8207"/>
      <c r="BQ8207"/>
      <c r="BR8207"/>
      <c r="BS8207"/>
      <c r="BT8207"/>
      <c r="BU8207"/>
      <c r="BV8207"/>
      <c r="BW8207"/>
      <c r="BX8207"/>
      <c r="BY8207"/>
      <c r="BZ8207"/>
      <c r="CA8207"/>
      <c r="CB8207"/>
      <c r="CC8207"/>
      <c r="CD8207"/>
      <c r="CE8207"/>
      <c r="CF8207"/>
      <c r="CG8207"/>
      <c r="CH8207"/>
      <c r="CI8207"/>
      <c r="CJ8207"/>
      <c r="CK8207"/>
      <c r="CL8207"/>
      <c r="CM8207"/>
      <c r="CN8207"/>
      <c r="CO8207"/>
      <c r="CP8207"/>
      <c r="CQ8207"/>
      <c r="CR8207"/>
      <c r="CS8207"/>
      <c r="CT8207"/>
      <c r="CU8207"/>
      <c r="CV8207"/>
    </row>
    <row r="8208" spans="10:100" x14ac:dyDescent="0.25">
      <c r="J8208"/>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c r="BB8208"/>
      <c r="BC8208"/>
      <c r="BD8208"/>
      <c r="BE8208"/>
      <c r="BF8208"/>
      <c r="BG8208"/>
      <c r="BH8208"/>
      <c r="BI8208"/>
      <c r="BJ8208"/>
      <c r="BK8208"/>
      <c r="BL8208"/>
      <c r="BM8208"/>
      <c r="BN8208"/>
      <c r="BO8208"/>
      <c r="BP8208"/>
      <c r="BQ8208"/>
      <c r="BR8208"/>
      <c r="BS8208"/>
      <c r="BT8208"/>
      <c r="BU8208"/>
      <c r="BV8208"/>
      <c r="BW8208"/>
      <c r="BX8208"/>
      <c r="BY8208"/>
      <c r="BZ8208"/>
      <c r="CA8208"/>
      <c r="CB8208"/>
      <c r="CC8208"/>
      <c r="CD8208"/>
      <c r="CE8208"/>
      <c r="CF8208"/>
      <c r="CG8208"/>
      <c r="CH8208"/>
      <c r="CI8208"/>
      <c r="CJ8208"/>
      <c r="CK8208"/>
      <c r="CL8208"/>
      <c r="CM8208"/>
      <c r="CN8208"/>
      <c r="CO8208"/>
      <c r="CP8208"/>
      <c r="CQ8208"/>
      <c r="CR8208"/>
      <c r="CS8208"/>
      <c r="CT8208"/>
      <c r="CU8208"/>
      <c r="CV8208"/>
    </row>
    <row r="8209" spans="10:100" x14ac:dyDescent="0.25">
      <c r="J8209"/>
      <c r="K8209"/>
      <c r="L8209"/>
      <c r="M8209"/>
      <c r="N8209"/>
      <c r="O8209"/>
      <c r="P8209"/>
      <c r="Q8209"/>
      <c r="R8209"/>
      <c r="S8209"/>
      <c r="T8209"/>
      <c r="U8209"/>
      <c r="V8209"/>
      <c r="W8209"/>
      <c r="X8209"/>
      <c r="Y8209"/>
      <c r="Z8209"/>
      <c r="AA8209"/>
      <c r="AB8209"/>
      <c r="AC8209"/>
      <c r="AD8209"/>
      <c r="AE8209"/>
      <c r="AF8209"/>
      <c r="AG8209"/>
      <c r="AH8209"/>
      <c r="AI8209"/>
      <c r="AJ8209"/>
      <c r="AK8209"/>
      <c r="AL8209"/>
      <c r="AM8209"/>
      <c r="AN8209"/>
      <c r="AO8209"/>
      <c r="AP8209"/>
      <c r="AQ8209"/>
      <c r="AR8209"/>
      <c r="AS8209"/>
      <c r="AT8209"/>
      <c r="AU8209"/>
      <c r="AV8209"/>
      <c r="AW8209"/>
      <c r="AX8209"/>
      <c r="AY8209"/>
      <c r="AZ8209"/>
      <c r="BA8209"/>
      <c r="BB8209"/>
      <c r="BC8209"/>
      <c r="BD8209"/>
      <c r="BE8209"/>
      <c r="BF8209"/>
      <c r="BG8209"/>
      <c r="BH8209"/>
      <c r="BI8209"/>
      <c r="BJ8209"/>
      <c r="BK8209"/>
      <c r="BL8209"/>
      <c r="BM8209"/>
      <c r="BN8209"/>
      <c r="BO8209"/>
      <c r="BP8209"/>
      <c r="BQ8209"/>
      <c r="BR8209"/>
      <c r="BS8209"/>
      <c r="BT8209"/>
      <c r="BU8209"/>
      <c r="BV8209"/>
      <c r="BW8209"/>
      <c r="BX8209"/>
      <c r="BY8209"/>
      <c r="BZ8209"/>
      <c r="CA8209"/>
      <c r="CB8209"/>
      <c r="CC8209"/>
      <c r="CD8209"/>
      <c r="CE8209"/>
      <c r="CF8209"/>
      <c r="CG8209"/>
      <c r="CH8209"/>
      <c r="CI8209"/>
      <c r="CJ8209"/>
      <c r="CK8209"/>
      <c r="CL8209"/>
      <c r="CM8209"/>
      <c r="CN8209"/>
      <c r="CO8209"/>
      <c r="CP8209"/>
      <c r="CQ8209"/>
      <c r="CR8209"/>
      <c r="CS8209"/>
      <c r="CT8209"/>
      <c r="CU8209"/>
      <c r="CV8209"/>
    </row>
    <row r="8210" spans="10:100" x14ac:dyDescent="0.25">
      <c r="J8210"/>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c r="BB8210"/>
      <c r="BC8210"/>
      <c r="BD8210"/>
      <c r="BE8210"/>
      <c r="BF8210"/>
      <c r="BG8210"/>
      <c r="BH8210"/>
      <c r="BI8210"/>
      <c r="BJ8210"/>
      <c r="BK8210"/>
      <c r="BL8210"/>
      <c r="BM8210"/>
      <c r="BN8210"/>
      <c r="BO8210"/>
      <c r="BP8210"/>
      <c r="BQ8210"/>
      <c r="BR8210"/>
      <c r="BS8210"/>
      <c r="BT8210"/>
      <c r="BU8210"/>
      <c r="BV8210"/>
      <c r="BW8210"/>
      <c r="BX8210"/>
      <c r="BY8210"/>
      <c r="BZ8210"/>
      <c r="CA8210"/>
      <c r="CB8210"/>
      <c r="CC8210"/>
      <c r="CD8210"/>
      <c r="CE8210"/>
      <c r="CF8210"/>
      <c r="CG8210"/>
      <c r="CH8210"/>
      <c r="CI8210"/>
      <c r="CJ8210"/>
      <c r="CK8210"/>
      <c r="CL8210"/>
      <c r="CM8210"/>
      <c r="CN8210"/>
      <c r="CO8210"/>
      <c r="CP8210"/>
      <c r="CQ8210"/>
      <c r="CR8210"/>
      <c r="CS8210"/>
      <c r="CT8210"/>
      <c r="CU8210"/>
      <c r="CV8210"/>
    </row>
    <row r="8211" spans="10:100" x14ac:dyDescent="0.25">
      <c r="J8211"/>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c r="BB8211"/>
      <c r="BC8211"/>
      <c r="BD8211"/>
      <c r="BE8211"/>
      <c r="BF8211"/>
      <c r="BG8211"/>
      <c r="BH8211"/>
      <c r="BI8211"/>
      <c r="BJ8211"/>
      <c r="BK8211"/>
      <c r="BL8211"/>
      <c r="BM8211"/>
      <c r="BN8211"/>
      <c r="BO8211"/>
      <c r="BP8211"/>
      <c r="BQ8211"/>
      <c r="BR8211"/>
      <c r="BS8211"/>
      <c r="BT8211"/>
      <c r="BU8211"/>
      <c r="BV8211"/>
      <c r="BW8211"/>
      <c r="BX8211"/>
      <c r="BY8211"/>
      <c r="BZ8211"/>
      <c r="CA8211"/>
      <c r="CB8211"/>
      <c r="CC8211"/>
      <c r="CD8211"/>
      <c r="CE8211"/>
      <c r="CF8211"/>
      <c r="CG8211"/>
      <c r="CH8211"/>
      <c r="CI8211"/>
      <c r="CJ8211"/>
      <c r="CK8211"/>
      <c r="CL8211"/>
      <c r="CM8211"/>
      <c r="CN8211"/>
      <c r="CO8211"/>
      <c r="CP8211"/>
      <c r="CQ8211"/>
      <c r="CR8211"/>
      <c r="CS8211"/>
      <c r="CT8211"/>
      <c r="CU8211"/>
      <c r="CV8211"/>
    </row>
    <row r="8212" spans="10:100" x14ac:dyDescent="0.25">
      <c r="J8212"/>
      <c r="K8212"/>
      <c r="L8212"/>
      <c r="M8212"/>
      <c r="N8212"/>
      <c r="O8212"/>
      <c r="P8212"/>
      <c r="Q8212"/>
      <c r="R8212"/>
      <c r="S8212"/>
      <c r="T8212"/>
      <c r="U8212"/>
      <c r="V8212"/>
      <c r="W8212"/>
      <c r="X8212"/>
      <c r="Y8212"/>
      <c r="Z8212"/>
      <c r="AA8212"/>
      <c r="AB8212"/>
      <c r="AC8212"/>
      <c r="AD8212"/>
      <c r="AE8212"/>
      <c r="AF8212"/>
      <c r="AG8212"/>
      <c r="AH8212"/>
      <c r="AI8212"/>
      <c r="AJ8212"/>
      <c r="AK8212"/>
      <c r="AL8212"/>
      <c r="AM8212"/>
      <c r="AN8212"/>
      <c r="AO8212"/>
      <c r="AP8212"/>
      <c r="AQ8212"/>
      <c r="AR8212"/>
      <c r="AS8212"/>
      <c r="AT8212"/>
      <c r="AU8212"/>
      <c r="AV8212"/>
      <c r="AW8212"/>
      <c r="AX8212"/>
      <c r="AY8212"/>
      <c r="AZ8212"/>
      <c r="BA8212"/>
      <c r="BB8212"/>
      <c r="BC8212"/>
      <c r="BD8212"/>
      <c r="BE8212"/>
      <c r="BF8212"/>
      <c r="BG8212"/>
      <c r="BH8212"/>
      <c r="BI8212"/>
      <c r="BJ8212"/>
      <c r="BK8212"/>
      <c r="BL8212"/>
      <c r="BM8212"/>
      <c r="BN8212"/>
      <c r="BO8212"/>
      <c r="BP8212"/>
      <c r="BQ8212"/>
      <c r="BR8212"/>
      <c r="BS8212"/>
      <c r="BT8212"/>
      <c r="BU8212"/>
      <c r="BV8212"/>
      <c r="BW8212"/>
      <c r="BX8212"/>
      <c r="BY8212"/>
      <c r="BZ8212"/>
      <c r="CA8212"/>
      <c r="CB8212"/>
      <c r="CC8212"/>
      <c r="CD8212"/>
      <c r="CE8212"/>
      <c r="CF8212"/>
      <c r="CG8212"/>
      <c r="CH8212"/>
      <c r="CI8212"/>
      <c r="CJ8212"/>
      <c r="CK8212"/>
      <c r="CL8212"/>
      <c r="CM8212"/>
      <c r="CN8212"/>
      <c r="CO8212"/>
      <c r="CP8212"/>
      <c r="CQ8212"/>
      <c r="CR8212"/>
      <c r="CS8212"/>
      <c r="CT8212"/>
      <c r="CU8212"/>
      <c r="CV8212"/>
    </row>
    <row r="8213" spans="10:100" x14ac:dyDescent="0.25">
      <c r="J8213"/>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c r="BB8213"/>
      <c r="BC8213"/>
      <c r="BD8213"/>
      <c r="BE8213"/>
      <c r="BF8213"/>
      <c r="BG8213"/>
      <c r="BH8213"/>
      <c r="BI8213"/>
      <c r="BJ8213"/>
      <c r="BK8213"/>
      <c r="BL8213"/>
      <c r="BM8213"/>
      <c r="BN8213"/>
      <c r="BO8213"/>
      <c r="BP8213"/>
      <c r="BQ8213"/>
      <c r="BR8213"/>
      <c r="BS8213"/>
      <c r="BT8213"/>
      <c r="BU8213"/>
      <c r="BV8213"/>
      <c r="BW8213"/>
      <c r="BX8213"/>
      <c r="BY8213"/>
      <c r="BZ8213"/>
      <c r="CA8213"/>
      <c r="CB8213"/>
      <c r="CC8213"/>
      <c r="CD8213"/>
      <c r="CE8213"/>
      <c r="CF8213"/>
      <c r="CG8213"/>
      <c r="CH8213"/>
      <c r="CI8213"/>
      <c r="CJ8213"/>
      <c r="CK8213"/>
      <c r="CL8213"/>
      <c r="CM8213"/>
      <c r="CN8213"/>
      <c r="CO8213"/>
      <c r="CP8213"/>
      <c r="CQ8213"/>
      <c r="CR8213"/>
      <c r="CS8213"/>
      <c r="CT8213"/>
      <c r="CU8213"/>
      <c r="CV8213"/>
    </row>
    <row r="8214" spans="10:100" x14ac:dyDescent="0.25">
      <c r="J8214"/>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c r="BB8214"/>
      <c r="BC8214"/>
      <c r="BD8214"/>
      <c r="BE8214"/>
      <c r="BF8214"/>
      <c r="BG8214"/>
      <c r="BH8214"/>
      <c r="BI8214"/>
      <c r="BJ8214"/>
      <c r="BK8214"/>
      <c r="BL8214"/>
      <c r="BM8214"/>
      <c r="BN8214"/>
      <c r="BO8214"/>
      <c r="BP8214"/>
      <c r="BQ8214"/>
      <c r="BR8214"/>
      <c r="BS8214"/>
      <c r="BT8214"/>
      <c r="BU8214"/>
      <c r="BV8214"/>
      <c r="BW8214"/>
      <c r="BX8214"/>
      <c r="BY8214"/>
      <c r="BZ8214"/>
      <c r="CA8214"/>
      <c r="CB8214"/>
      <c r="CC8214"/>
      <c r="CD8214"/>
      <c r="CE8214"/>
      <c r="CF8214"/>
      <c r="CG8214"/>
      <c r="CH8214"/>
      <c r="CI8214"/>
      <c r="CJ8214"/>
      <c r="CK8214"/>
      <c r="CL8214"/>
      <c r="CM8214"/>
      <c r="CN8214"/>
      <c r="CO8214"/>
      <c r="CP8214"/>
      <c r="CQ8214"/>
      <c r="CR8214"/>
      <c r="CS8214"/>
      <c r="CT8214"/>
      <c r="CU8214"/>
      <c r="CV8214"/>
    </row>
    <row r="8215" spans="10:100" x14ac:dyDescent="0.25">
      <c r="J8215"/>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c r="BB8215"/>
      <c r="BC8215"/>
      <c r="BD8215"/>
      <c r="BE8215"/>
      <c r="BF8215"/>
      <c r="BG8215"/>
      <c r="BH8215"/>
      <c r="BI8215"/>
      <c r="BJ8215"/>
      <c r="BK8215"/>
      <c r="BL8215"/>
      <c r="BM8215"/>
      <c r="BN8215"/>
      <c r="BO8215"/>
      <c r="BP8215"/>
      <c r="BQ8215"/>
      <c r="BR8215"/>
      <c r="BS8215"/>
      <c r="BT8215"/>
      <c r="BU8215"/>
      <c r="BV8215"/>
      <c r="BW8215"/>
      <c r="BX8215"/>
      <c r="BY8215"/>
      <c r="BZ8215"/>
      <c r="CA8215"/>
      <c r="CB8215"/>
      <c r="CC8215"/>
      <c r="CD8215"/>
      <c r="CE8215"/>
      <c r="CF8215"/>
      <c r="CG8215"/>
      <c r="CH8215"/>
      <c r="CI8215"/>
      <c r="CJ8215"/>
      <c r="CK8215"/>
      <c r="CL8215"/>
      <c r="CM8215"/>
      <c r="CN8215"/>
      <c r="CO8215"/>
      <c r="CP8215"/>
      <c r="CQ8215"/>
      <c r="CR8215"/>
      <c r="CS8215"/>
      <c r="CT8215"/>
      <c r="CU8215"/>
      <c r="CV8215"/>
    </row>
    <row r="8216" spans="10:100" x14ac:dyDescent="0.25">
      <c r="J8216"/>
      <c r="K8216"/>
      <c r="L8216"/>
      <c r="M8216"/>
      <c r="N8216"/>
      <c r="O8216"/>
      <c r="P8216"/>
      <c r="Q8216"/>
      <c r="R8216"/>
      <c r="S8216"/>
      <c r="T8216"/>
      <c r="U8216"/>
      <c r="V8216"/>
      <c r="W8216"/>
      <c r="X8216"/>
      <c r="Y8216"/>
      <c r="Z8216"/>
      <c r="AA8216"/>
      <c r="AB8216"/>
      <c r="AC8216"/>
      <c r="AD8216"/>
      <c r="AE8216"/>
      <c r="AF8216"/>
      <c r="AG8216"/>
      <c r="AH8216"/>
      <c r="AI8216"/>
      <c r="AJ8216"/>
      <c r="AK8216"/>
      <c r="AL8216"/>
      <c r="AM8216"/>
      <c r="AN8216"/>
      <c r="AO8216"/>
      <c r="AP8216"/>
      <c r="AQ8216"/>
      <c r="AR8216"/>
      <c r="AS8216"/>
      <c r="AT8216"/>
      <c r="AU8216"/>
      <c r="AV8216"/>
      <c r="AW8216"/>
      <c r="AX8216"/>
      <c r="AY8216"/>
      <c r="AZ8216"/>
      <c r="BA8216"/>
      <c r="BB8216"/>
      <c r="BC8216"/>
      <c r="BD8216"/>
      <c r="BE8216"/>
      <c r="BF8216"/>
      <c r="BG8216"/>
      <c r="BH8216"/>
      <c r="BI8216"/>
      <c r="BJ8216"/>
      <c r="BK8216"/>
      <c r="BL8216"/>
      <c r="BM8216"/>
      <c r="BN8216"/>
      <c r="BO8216"/>
      <c r="BP8216"/>
      <c r="BQ8216"/>
      <c r="BR8216"/>
      <c r="BS8216"/>
      <c r="BT8216"/>
      <c r="BU8216"/>
      <c r="BV8216"/>
      <c r="BW8216"/>
      <c r="BX8216"/>
      <c r="BY8216"/>
      <c r="BZ8216"/>
      <c r="CA8216"/>
      <c r="CB8216"/>
      <c r="CC8216"/>
      <c r="CD8216"/>
      <c r="CE8216"/>
      <c r="CF8216"/>
      <c r="CG8216"/>
      <c r="CH8216"/>
      <c r="CI8216"/>
      <c r="CJ8216"/>
      <c r="CK8216"/>
      <c r="CL8216"/>
      <c r="CM8216"/>
      <c r="CN8216"/>
      <c r="CO8216"/>
      <c r="CP8216"/>
      <c r="CQ8216"/>
      <c r="CR8216"/>
      <c r="CS8216"/>
      <c r="CT8216"/>
      <c r="CU8216"/>
      <c r="CV8216"/>
    </row>
    <row r="8217" spans="10:100" x14ac:dyDescent="0.25">
      <c r="J8217"/>
      <c r="K8217"/>
      <c r="L8217"/>
      <c r="M8217"/>
      <c r="N8217"/>
      <c r="O8217"/>
      <c r="P8217"/>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c r="BB8217"/>
      <c r="BC8217"/>
      <c r="BD8217"/>
      <c r="BE8217"/>
      <c r="BF8217"/>
      <c r="BG8217"/>
      <c r="BH8217"/>
      <c r="BI8217"/>
      <c r="BJ8217"/>
      <c r="BK8217"/>
      <c r="BL8217"/>
      <c r="BM8217"/>
      <c r="BN8217"/>
      <c r="BO8217"/>
      <c r="BP8217"/>
      <c r="BQ8217"/>
      <c r="BR8217"/>
      <c r="BS8217"/>
      <c r="BT8217"/>
      <c r="BU8217"/>
      <c r="BV8217"/>
      <c r="BW8217"/>
      <c r="BX8217"/>
      <c r="BY8217"/>
      <c r="BZ8217"/>
      <c r="CA8217"/>
      <c r="CB8217"/>
      <c r="CC8217"/>
      <c r="CD8217"/>
      <c r="CE8217"/>
      <c r="CF8217"/>
      <c r="CG8217"/>
      <c r="CH8217"/>
      <c r="CI8217"/>
      <c r="CJ8217"/>
      <c r="CK8217"/>
      <c r="CL8217"/>
      <c r="CM8217"/>
      <c r="CN8217"/>
      <c r="CO8217"/>
      <c r="CP8217"/>
      <c r="CQ8217"/>
      <c r="CR8217"/>
      <c r="CS8217"/>
      <c r="CT8217"/>
      <c r="CU8217"/>
      <c r="CV8217"/>
    </row>
    <row r="8218" spans="10:100" x14ac:dyDescent="0.25">
      <c r="J8218"/>
      <c r="K8218"/>
      <c r="L8218"/>
      <c r="M8218"/>
      <c r="N8218"/>
      <c r="O8218"/>
      <c r="P8218"/>
      <c r="Q8218"/>
      <c r="R8218"/>
      <c r="S8218"/>
      <c r="T8218"/>
      <c r="U8218"/>
      <c r="V8218"/>
      <c r="W8218"/>
      <c r="X8218"/>
      <c r="Y8218"/>
      <c r="Z8218"/>
      <c r="AA8218"/>
      <c r="AB8218"/>
      <c r="AC8218"/>
      <c r="AD8218"/>
      <c r="AE8218"/>
      <c r="AF8218"/>
      <c r="AG8218"/>
      <c r="AH8218"/>
      <c r="AI8218"/>
      <c r="AJ8218"/>
      <c r="AK8218"/>
      <c r="AL8218"/>
      <c r="AM8218"/>
      <c r="AN8218"/>
      <c r="AO8218"/>
      <c r="AP8218"/>
      <c r="AQ8218"/>
      <c r="AR8218"/>
      <c r="AS8218"/>
      <c r="AT8218"/>
      <c r="AU8218"/>
      <c r="AV8218"/>
      <c r="AW8218"/>
      <c r="AX8218"/>
      <c r="AY8218"/>
      <c r="AZ8218"/>
      <c r="BA8218"/>
      <c r="BB8218"/>
      <c r="BC8218"/>
      <c r="BD8218"/>
      <c r="BE8218"/>
      <c r="BF8218"/>
      <c r="BG8218"/>
      <c r="BH8218"/>
      <c r="BI8218"/>
      <c r="BJ8218"/>
      <c r="BK8218"/>
      <c r="BL8218"/>
      <c r="BM8218"/>
      <c r="BN8218"/>
      <c r="BO8218"/>
      <c r="BP8218"/>
      <c r="BQ8218"/>
      <c r="BR8218"/>
      <c r="BS8218"/>
      <c r="BT8218"/>
      <c r="BU8218"/>
      <c r="BV8218"/>
      <c r="BW8218"/>
      <c r="BX8218"/>
      <c r="BY8218"/>
      <c r="BZ8218"/>
      <c r="CA8218"/>
      <c r="CB8218"/>
      <c r="CC8218"/>
      <c r="CD8218"/>
      <c r="CE8218"/>
      <c r="CF8218"/>
      <c r="CG8218"/>
      <c r="CH8218"/>
      <c r="CI8218"/>
      <c r="CJ8218"/>
      <c r="CK8218"/>
      <c r="CL8218"/>
      <c r="CM8218"/>
      <c r="CN8218"/>
      <c r="CO8218"/>
      <c r="CP8218"/>
      <c r="CQ8218"/>
      <c r="CR8218"/>
      <c r="CS8218"/>
      <c r="CT8218"/>
      <c r="CU8218"/>
      <c r="CV8218"/>
    </row>
    <row r="8219" spans="10:100" x14ac:dyDescent="0.25">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c r="BB8219"/>
      <c r="BC8219"/>
      <c r="BD8219"/>
      <c r="BE8219"/>
      <c r="BF8219"/>
      <c r="BG8219"/>
      <c r="BH8219"/>
      <c r="BI8219"/>
      <c r="BJ8219"/>
      <c r="BK8219"/>
      <c r="BL8219"/>
      <c r="BM8219"/>
      <c r="BN8219"/>
      <c r="BO8219"/>
      <c r="BP8219"/>
      <c r="BQ8219"/>
      <c r="BR8219"/>
      <c r="BS8219"/>
      <c r="BT8219"/>
      <c r="BU8219"/>
      <c r="BV8219"/>
      <c r="BW8219"/>
      <c r="BX8219"/>
      <c r="BY8219"/>
      <c r="BZ8219"/>
      <c r="CA8219"/>
      <c r="CB8219"/>
      <c r="CC8219"/>
      <c r="CD8219"/>
      <c r="CE8219"/>
      <c r="CF8219"/>
      <c r="CG8219"/>
      <c r="CH8219"/>
      <c r="CI8219"/>
      <c r="CJ8219"/>
      <c r="CK8219"/>
      <c r="CL8219"/>
      <c r="CM8219"/>
      <c r="CN8219"/>
      <c r="CO8219"/>
      <c r="CP8219"/>
      <c r="CQ8219"/>
      <c r="CR8219"/>
      <c r="CS8219"/>
      <c r="CT8219"/>
      <c r="CU8219"/>
      <c r="CV8219"/>
    </row>
    <row r="8220" spans="10:100" x14ac:dyDescent="0.25">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c r="BB8220"/>
      <c r="BC8220"/>
      <c r="BD8220"/>
      <c r="BE8220"/>
      <c r="BF8220"/>
      <c r="BG8220"/>
      <c r="BH8220"/>
      <c r="BI8220"/>
      <c r="BJ8220"/>
      <c r="BK8220"/>
      <c r="BL8220"/>
      <c r="BM8220"/>
      <c r="BN8220"/>
      <c r="BO8220"/>
      <c r="BP8220"/>
      <c r="BQ8220"/>
      <c r="BR8220"/>
      <c r="BS8220"/>
      <c r="BT8220"/>
      <c r="BU8220"/>
      <c r="BV8220"/>
      <c r="BW8220"/>
      <c r="BX8220"/>
      <c r="BY8220"/>
      <c r="BZ8220"/>
      <c r="CA8220"/>
      <c r="CB8220"/>
      <c r="CC8220"/>
      <c r="CD8220"/>
      <c r="CE8220"/>
      <c r="CF8220"/>
      <c r="CG8220"/>
      <c r="CH8220"/>
      <c r="CI8220"/>
      <c r="CJ8220"/>
      <c r="CK8220"/>
      <c r="CL8220"/>
      <c r="CM8220"/>
      <c r="CN8220"/>
      <c r="CO8220"/>
      <c r="CP8220"/>
      <c r="CQ8220"/>
      <c r="CR8220"/>
      <c r="CS8220"/>
      <c r="CT8220"/>
      <c r="CU8220"/>
      <c r="CV8220"/>
    </row>
    <row r="8221" spans="10:100" x14ac:dyDescent="0.25">
      <c r="J8221"/>
      <c r="K8221"/>
      <c r="L8221"/>
      <c r="M8221"/>
      <c r="N8221"/>
      <c r="O8221"/>
      <c r="P8221"/>
      <c r="Q8221"/>
      <c r="R8221"/>
      <c r="S8221"/>
      <c r="T8221"/>
      <c r="U8221"/>
      <c r="V8221"/>
      <c r="W8221"/>
      <c r="X8221"/>
      <c r="Y8221"/>
      <c r="Z8221"/>
      <c r="AA8221"/>
      <c r="AB8221"/>
      <c r="AC8221"/>
      <c r="AD8221"/>
      <c r="AE8221"/>
      <c r="AF8221"/>
      <c r="AG8221"/>
      <c r="AH8221"/>
      <c r="AI8221"/>
      <c r="AJ8221"/>
      <c r="AK8221"/>
      <c r="AL8221"/>
      <c r="AM8221"/>
      <c r="AN8221"/>
      <c r="AO8221"/>
      <c r="AP8221"/>
      <c r="AQ8221"/>
      <c r="AR8221"/>
      <c r="AS8221"/>
      <c r="AT8221"/>
      <c r="AU8221"/>
      <c r="AV8221"/>
      <c r="AW8221"/>
      <c r="AX8221"/>
      <c r="AY8221"/>
      <c r="AZ8221"/>
      <c r="BA8221"/>
      <c r="BB8221"/>
      <c r="BC8221"/>
      <c r="BD8221"/>
      <c r="BE8221"/>
      <c r="BF8221"/>
      <c r="BG8221"/>
      <c r="BH8221"/>
      <c r="BI8221"/>
      <c r="BJ8221"/>
      <c r="BK8221"/>
      <c r="BL8221"/>
      <c r="BM8221"/>
      <c r="BN8221"/>
      <c r="BO8221"/>
      <c r="BP8221"/>
      <c r="BQ8221"/>
      <c r="BR8221"/>
      <c r="BS8221"/>
      <c r="BT8221"/>
      <c r="BU8221"/>
      <c r="BV8221"/>
      <c r="BW8221"/>
      <c r="BX8221"/>
      <c r="BY8221"/>
      <c r="BZ8221"/>
      <c r="CA8221"/>
      <c r="CB8221"/>
      <c r="CC8221"/>
      <c r="CD8221"/>
      <c r="CE8221"/>
      <c r="CF8221"/>
      <c r="CG8221"/>
      <c r="CH8221"/>
      <c r="CI8221"/>
      <c r="CJ8221"/>
      <c r="CK8221"/>
      <c r="CL8221"/>
      <c r="CM8221"/>
      <c r="CN8221"/>
      <c r="CO8221"/>
      <c r="CP8221"/>
      <c r="CQ8221"/>
      <c r="CR8221"/>
      <c r="CS8221"/>
      <c r="CT8221"/>
      <c r="CU8221"/>
      <c r="CV8221"/>
    </row>
    <row r="8222" spans="10:100" x14ac:dyDescent="0.25">
      <c r="J8222"/>
      <c r="K8222"/>
      <c r="L8222"/>
      <c r="M8222"/>
      <c r="N8222"/>
      <c r="O8222"/>
      <c r="P8222"/>
      <c r="Q8222"/>
      <c r="R8222"/>
      <c r="S8222"/>
      <c r="T8222"/>
      <c r="U8222"/>
      <c r="V8222"/>
      <c r="W8222"/>
      <c r="X8222"/>
      <c r="Y8222"/>
      <c r="Z8222"/>
      <c r="AA8222"/>
      <c r="AB8222"/>
      <c r="AC8222"/>
      <c r="AD8222"/>
      <c r="AE8222"/>
      <c r="AF8222"/>
      <c r="AG8222"/>
      <c r="AH8222"/>
      <c r="AI8222"/>
      <c r="AJ8222"/>
      <c r="AK8222"/>
      <c r="AL8222"/>
      <c r="AM8222"/>
      <c r="AN8222"/>
      <c r="AO8222"/>
      <c r="AP8222"/>
      <c r="AQ8222"/>
      <c r="AR8222"/>
      <c r="AS8222"/>
      <c r="AT8222"/>
      <c r="AU8222"/>
      <c r="AV8222"/>
      <c r="AW8222"/>
      <c r="AX8222"/>
      <c r="AY8222"/>
      <c r="AZ8222"/>
      <c r="BA8222"/>
      <c r="BB8222"/>
      <c r="BC8222"/>
      <c r="BD8222"/>
      <c r="BE8222"/>
      <c r="BF8222"/>
      <c r="BG8222"/>
      <c r="BH8222"/>
      <c r="BI8222"/>
      <c r="BJ8222"/>
      <c r="BK8222"/>
      <c r="BL8222"/>
      <c r="BM8222"/>
      <c r="BN8222"/>
      <c r="BO8222"/>
      <c r="BP8222"/>
      <c r="BQ8222"/>
      <c r="BR8222"/>
      <c r="BS8222"/>
      <c r="BT8222"/>
      <c r="BU8222"/>
      <c r="BV8222"/>
      <c r="BW8222"/>
      <c r="BX8222"/>
      <c r="BY8222"/>
      <c r="BZ8222"/>
      <c r="CA8222"/>
      <c r="CB8222"/>
      <c r="CC8222"/>
      <c r="CD8222"/>
      <c r="CE8222"/>
      <c r="CF8222"/>
      <c r="CG8222"/>
      <c r="CH8222"/>
      <c r="CI8222"/>
      <c r="CJ8222"/>
      <c r="CK8222"/>
      <c r="CL8222"/>
      <c r="CM8222"/>
      <c r="CN8222"/>
      <c r="CO8222"/>
      <c r="CP8222"/>
      <c r="CQ8222"/>
      <c r="CR8222"/>
      <c r="CS8222"/>
      <c r="CT8222"/>
      <c r="CU8222"/>
      <c r="CV8222"/>
    </row>
    <row r="8223" spans="10:100" x14ac:dyDescent="0.25">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A8223"/>
      <c r="BB8223"/>
      <c r="BC8223"/>
      <c r="BD8223"/>
      <c r="BE8223"/>
      <c r="BF8223"/>
      <c r="BG8223"/>
      <c r="BH8223"/>
      <c r="BI8223"/>
      <c r="BJ8223"/>
      <c r="BK8223"/>
      <c r="BL8223"/>
      <c r="BM8223"/>
      <c r="BN8223"/>
      <c r="BO8223"/>
      <c r="BP8223"/>
      <c r="BQ8223"/>
      <c r="BR8223"/>
      <c r="BS8223"/>
      <c r="BT8223"/>
      <c r="BU8223"/>
      <c r="BV8223"/>
      <c r="BW8223"/>
      <c r="BX8223"/>
      <c r="BY8223"/>
      <c r="BZ8223"/>
      <c r="CA8223"/>
      <c r="CB8223"/>
      <c r="CC8223"/>
      <c r="CD8223"/>
      <c r="CE8223"/>
      <c r="CF8223"/>
      <c r="CG8223"/>
      <c r="CH8223"/>
      <c r="CI8223"/>
      <c r="CJ8223"/>
      <c r="CK8223"/>
      <c r="CL8223"/>
      <c r="CM8223"/>
      <c r="CN8223"/>
      <c r="CO8223"/>
      <c r="CP8223"/>
      <c r="CQ8223"/>
      <c r="CR8223"/>
      <c r="CS8223"/>
      <c r="CT8223"/>
      <c r="CU8223"/>
      <c r="CV8223"/>
    </row>
    <row r="8224" spans="10:100" x14ac:dyDescent="0.25">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A8224"/>
      <c r="BB8224"/>
      <c r="BC8224"/>
      <c r="BD8224"/>
      <c r="BE8224"/>
      <c r="BF8224"/>
      <c r="BG8224"/>
      <c r="BH8224"/>
      <c r="BI8224"/>
      <c r="BJ8224"/>
      <c r="BK8224"/>
      <c r="BL8224"/>
      <c r="BM8224"/>
      <c r="BN8224"/>
      <c r="BO8224"/>
      <c r="BP8224"/>
      <c r="BQ8224"/>
      <c r="BR8224"/>
      <c r="BS8224"/>
      <c r="BT8224"/>
      <c r="BU8224"/>
      <c r="BV8224"/>
      <c r="BW8224"/>
      <c r="BX8224"/>
      <c r="BY8224"/>
      <c r="BZ8224"/>
      <c r="CA8224"/>
      <c r="CB8224"/>
      <c r="CC8224"/>
      <c r="CD8224"/>
      <c r="CE8224"/>
      <c r="CF8224"/>
      <c r="CG8224"/>
      <c r="CH8224"/>
      <c r="CI8224"/>
      <c r="CJ8224"/>
      <c r="CK8224"/>
      <c r="CL8224"/>
      <c r="CM8224"/>
      <c r="CN8224"/>
      <c r="CO8224"/>
      <c r="CP8224"/>
      <c r="CQ8224"/>
      <c r="CR8224"/>
      <c r="CS8224"/>
      <c r="CT8224"/>
      <c r="CU8224"/>
      <c r="CV8224"/>
    </row>
    <row r="8225" spans="10:100" x14ac:dyDescent="0.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A8225"/>
      <c r="BB8225"/>
      <c r="BC8225"/>
      <c r="BD8225"/>
      <c r="BE8225"/>
      <c r="BF8225"/>
      <c r="BG8225"/>
      <c r="BH8225"/>
      <c r="BI8225"/>
      <c r="BJ8225"/>
      <c r="BK8225"/>
      <c r="BL8225"/>
      <c r="BM8225"/>
      <c r="BN8225"/>
      <c r="BO8225"/>
      <c r="BP8225"/>
      <c r="BQ8225"/>
      <c r="BR8225"/>
      <c r="BS8225"/>
      <c r="BT8225"/>
      <c r="BU8225"/>
      <c r="BV8225"/>
      <c r="BW8225"/>
      <c r="BX8225"/>
      <c r="BY8225"/>
      <c r="BZ8225"/>
      <c r="CA8225"/>
      <c r="CB8225"/>
      <c r="CC8225"/>
      <c r="CD8225"/>
      <c r="CE8225"/>
      <c r="CF8225"/>
      <c r="CG8225"/>
      <c r="CH8225"/>
      <c r="CI8225"/>
      <c r="CJ8225"/>
      <c r="CK8225"/>
      <c r="CL8225"/>
      <c r="CM8225"/>
      <c r="CN8225"/>
      <c r="CO8225"/>
      <c r="CP8225"/>
      <c r="CQ8225"/>
      <c r="CR8225"/>
      <c r="CS8225"/>
      <c r="CT8225"/>
      <c r="CU8225"/>
      <c r="CV8225"/>
    </row>
    <row r="8226" spans="10:100" x14ac:dyDescent="0.25">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A8226"/>
      <c r="BB8226"/>
      <c r="BC8226"/>
      <c r="BD8226"/>
      <c r="BE8226"/>
      <c r="BF8226"/>
      <c r="BG8226"/>
      <c r="BH8226"/>
      <c r="BI8226"/>
      <c r="BJ8226"/>
      <c r="BK8226"/>
      <c r="BL8226"/>
      <c r="BM8226"/>
      <c r="BN8226"/>
      <c r="BO8226"/>
      <c r="BP8226"/>
      <c r="BQ8226"/>
      <c r="BR8226"/>
      <c r="BS8226"/>
      <c r="BT8226"/>
      <c r="BU8226"/>
      <c r="BV8226"/>
      <c r="BW8226"/>
      <c r="BX8226"/>
      <c r="BY8226"/>
      <c r="BZ8226"/>
      <c r="CA8226"/>
      <c r="CB8226"/>
      <c r="CC8226"/>
      <c r="CD8226"/>
      <c r="CE8226"/>
      <c r="CF8226"/>
      <c r="CG8226"/>
      <c r="CH8226"/>
      <c r="CI8226"/>
      <c r="CJ8226"/>
      <c r="CK8226"/>
      <c r="CL8226"/>
      <c r="CM8226"/>
      <c r="CN8226"/>
      <c r="CO8226"/>
      <c r="CP8226"/>
      <c r="CQ8226"/>
      <c r="CR8226"/>
      <c r="CS8226"/>
      <c r="CT8226"/>
      <c r="CU8226"/>
      <c r="CV8226"/>
    </row>
    <row r="8227" spans="10:100" x14ac:dyDescent="0.25">
      <c r="J8227"/>
      <c r="K8227"/>
      <c r="L8227"/>
      <c r="M8227"/>
      <c r="N8227"/>
      <c r="O8227"/>
      <c r="P8227"/>
      <c r="Q8227"/>
      <c r="R8227"/>
      <c r="S8227"/>
      <c r="T8227"/>
      <c r="U8227"/>
      <c r="V8227"/>
      <c r="W8227"/>
      <c r="X8227"/>
      <c r="Y8227"/>
      <c r="Z8227"/>
      <c r="AA8227"/>
      <c r="AB8227"/>
      <c r="AC8227"/>
      <c r="AD8227"/>
      <c r="AE8227"/>
      <c r="AF8227"/>
      <c r="AG8227"/>
      <c r="AH8227"/>
      <c r="AI8227"/>
      <c r="AJ8227"/>
      <c r="AK8227"/>
      <c r="AL8227"/>
      <c r="AM8227"/>
      <c r="AN8227"/>
      <c r="AO8227"/>
      <c r="AP8227"/>
      <c r="AQ8227"/>
      <c r="AR8227"/>
      <c r="AS8227"/>
      <c r="AT8227"/>
      <c r="AU8227"/>
      <c r="AV8227"/>
      <c r="AW8227"/>
      <c r="AX8227"/>
      <c r="AY8227"/>
      <c r="AZ8227"/>
      <c r="BA8227"/>
      <c r="BB8227"/>
      <c r="BC8227"/>
      <c r="BD8227"/>
      <c r="BE8227"/>
      <c r="BF8227"/>
      <c r="BG8227"/>
      <c r="BH8227"/>
      <c r="BI8227"/>
      <c r="BJ8227"/>
      <c r="BK8227"/>
      <c r="BL8227"/>
      <c r="BM8227"/>
      <c r="BN8227"/>
      <c r="BO8227"/>
      <c r="BP8227"/>
      <c r="BQ8227"/>
      <c r="BR8227"/>
      <c r="BS8227"/>
      <c r="BT8227"/>
      <c r="BU8227"/>
      <c r="BV8227"/>
      <c r="BW8227"/>
      <c r="BX8227"/>
      <c r="BY8227"/>
      <c r="BZ8227"/>
      <c r="CA8227"/>
      <c r="CB8227"/>
      <c r="CC8227"/>
      <c r="CD8227"/>
      <c r="CE8227"/>
      <c r="CF8227"/>
      <c r="CG8227"/>
      <c r="CH8227"/>
      <c r="CI8227"/>
      <c r="CJ8227"/>
      <c r="CK8227"/>
      <c r="CL8227"/>
      <c r="CM8227"/>
      <c r="CN8227"/>
      <c r="CO8227"/>
      <c r="CP8227"/>
      <c r="CQ8227"/>
      <c r="CR8227"/>
      <c r="CS8227"/>
      <c r="CT8227"/>
      <c r="CU8227"/>
      <c r="CV8227"/>
    </row>
    <row r="8228" spans="10:100" x14ac:dyDescent="0.25">
      <c r="J8228"/>
      <c r="K8228"/>
      <c r="L8228"/>
      <c r="M8228"/>
      <c r="N8228"/>
      <c r="O8228"/>
      <c r="P8228"/>
      <c r="Q8228"/>
      <c r="R8228"/>
      <c r="S8228"/>
      <c r="T8228"/>
      <c r="U8228"/>
      <c r="V8228"/>
      <c r="W8228"/>
      <c r="X8228"/>
      <c r="Y8228"/>
      <c r="Z8228"/>
      <c r="AA8228"/>
      <c r="AB8228"/>
      <c r="AC8228"/>
      <c r="AD8228"/>
      <c r="AE8228"/>
      <c r="AF8228"/>
      <c r="AG8228"/>
      <c r="AH8228"/>
      <c r="AI8228"/>
      <c r="AJ8228"/>
      <c r="AK8228"/>
      <c r="AL8228"/>
      <c r="AM8228"/>
      <c r="AN8228"/>
      <c r="AO8228"/>
      <c r="AP8228"/>
      <c r="AQ8228"/>
      <c r="AR8228"/>
      <c r="AS8228"/>
      <c r="AT8228"/>
      <c r="AU8228"/>
      <c r="AV8228"/>
      <c r="AW8228"/>
      <c r="AX8228"/>
      <c r="AY8228"/>
      <c r="AZ8228"/>
      <c r="BA8228"/>
      <c r="BB8228"/>
      <c r="BC8228"/>
      <c r="BD8228"/>
      <c r="BE8228"/>
      <c r="BF8228"/>
      <c r="BG8228"/>
      <c r="BH8228"/>
      <c r="BI8228"/>
      <c r="BJ8228"/>
      <c r="BK8228"/>
      <c r="BL8228"/>
      <c r="BM8228"/>
      <c r="BN8228"/>
      <c r="BO8228"/>
      <c r="BP8228"/>
      <c r="BQ8228"/>
      <c r="BR8228"/>
      <c r="BS8228"/>
      <c r="BT8228"/>
      <c r="BU8228"/>
      <c r="BV8228"/>
      <c r="BW8228"/>
      <c r="BX8228"/>
      <c r="BY8228"/>
      <c r="BZ8228"/>
      <c r="CA8228"/>
      <c r="CB8228"/>
      <c r="CC8228"/>
      <c r="CD8228"/>
      <c r="CE8228"/>
      <c r="CF8228"/>
      <c r="CG8228"/>
      <c r="CH8228"/>
      <c r="CI8228"/>
      <c r="CJ8228"/>
      <c r="CK8228"/>
      <c r="CL8228"/>
      <c r="CM8228"/>
      <c r="CN8228"/>
      <c r="CO8228"/>
      <c r="CP8228"/>
      <c r="CQ8228"/>
      <c r="CR8228"/>
      <c r="CS8228"/>
      <c r="CT8228"/>
      <c r="CU8228"/>
      <c r="CV8228"/>
    </row>
    <row r="8229" spans="10:100" x14ac:dyDescent="0.25">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A8229"/>
      <c r="BB8229"/>
      <c r="BC8229"/>
      <c r="BD8229"/>
      <c r="BE8229"/>
      <c r="BF8229"/>
      <c r="BG8229"/>
      <c r="BH8229"/>
      <c r="BI8229"/>
      <c r="BJ8229"/>
      <c r="BK8229"/>
      <c r="BL8229"/>
      <c r="BM8229"/>
      <c r="BN8229"/>
      <c r="BO8229"/>
      <c r="BP8229"/>
      <c r="BQ8229"/>
      <c r="BR8229"/>
      <c r="BS8229"/>
      <c r="BT8229"/>
      <c r="BU8229"/>
      <c r="BV8229"/>
      <c r="BW8229"/>
      <c r="BX8229"/>
      <c r="BY8229"/>
      <c r="BZ8229"/>
      <c r="CA8229"/>
      <c r="CB8229"/>
      <c r="CC8229"/>
      <c r="CD8229"/>
      <c r="CE8229"/>
      <c r="CF8229"/>
      <c r="CG8229"/>
      <c r="CH8229"/>
      <c r="CI8229"/>
      <c r="CJ8229"/>
      <c r="CK8229"/>
      <c r="CL8229"/>
      <c r="CM8229"/>
      <c r="CN8229"/>
      <c r="CO8229"/>
      <c r="CP8229"/>
      <c r="CQ8229"/>
      <c r="CR8229"/>
      <c r="CS8229"/>
      <c r="CT8229"/>
      <c r="CU8229"/>
      <c r="CV8229"/>
    </row>
    <row r="8230" spans="10:100" x14ac:dyDescent="0.25">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A8230"/>
      <c r="BB8230"/>
      <c r="BC8230"/>
      <c r="BD8230"/>
      <c r="BE8230"/>
      <c r="BF8230"/>
      <c r="BG8230"/>
      <c r="BH8230"/>
      <c r="BI8230"/>
      <c r="BJ8230"/>
      <c r="BK8230"/>
      <c r="BL8230"/>
      <c r="BM8230"/>
      <c r="BN8230"/>
      <c r="BO8230"/>
      <c r="BP8230"/>
      <c r="BQ8230"/>
      <c r="BR8230"/>
      <c r="BS8230"/>
      <c r="BT8230"/>
      <c r="BU8230"/>
      <c r="BV8230"/>
      <c r="BW8230"/>
      <c r="BX8230"/>
      <c r="BY8230"/>
      <c r="BZ8230"/>
      <c r="CA8230"/>
      <c r="CB8230"/>
      <c r="CC8230"/>
      <c r="CD8230"/>
      <c r="CE8230"/>
      <c r="CF8230"/>
      <c r="CG8230"/>
      <c r="CH8230"/>
      <c r="CI8230"/>
      <c r="CJ8230"/>
      <c r="CK8230"/>
      <c r="CL8230"/>
      <c r="CM8230"/>
      <c r="CN8230"/>
      <c r="CO8230"/>
      <c r="CP8230"/>
      <c r="CQ8230"/>
      <c r="CR8230"/>
      <c r="CS8230"/>
      <c r="CT8230"/>
      <c r="CU8230"/>
      <c r="CV8230"/>
    </row>
    <row r="8231" spans="10:100" x14ac:dyDescent="0.25">
      <c r="J8231"/>
      <c r="K8231"/>
      <c r="L8231"/>
      <c r="M8231"/>
      <c r="N8231"/>
      <c r="O8231"/>
      <c r="P8231"/>
      <c r="Q8231"/>
      <c r="R8231"/>
      <c r="S8231"/>
      <c r="T8231"/>
      <c r="U8231"/>
      <c r="V8231"/>
      <c r="W8231"/>
      <c r="X8231"/>
      <c r="Y8231"/>
      <c r="Z8231"/>
      <c r="AA8231"/>
      <c r="AB8231"/>
      <c r="AC8231"/>
      <c r="AD8231"/>
      <c r="AE8231"/>
      <c r="AF8231"/>
      <c r="AG8231"/>
      <c r="AH8231"/>
      <c r="AI8231"/>
      <c r="AJ8231"/>
      <c r="AK8231"/>
      <c r="AL8231"/>
      <c r="AM8231"/>
      <c r="AN8231"/>
      <c r="AO8231"/>
      <c r="AP8231"/>
      <c r="AQ8231"/>
      <c r="AR8231"/>
      <c r="AS8231"/>
      <c r="AT8231"/>
      <c r="AU8231"/>
      <c r="AV8231"/>
      <c r="AW8231"/>
      <c r="AX8231"/>
      <c r="AY8231"/>
      <c r="AZ8231"/>
      <c r="BA8231"/>
      <c r="BB8231"/>
      <c r="BC8231"/>
      <c r="BD8231"/>
      <c r="BE8231"/>
      <c r="BF8231"/>
      <c r="BG8231"/>
      <c r="BH8231"/>
      <c r="BI8231"/>
      <c r="BJ8231"/>
      <c r="BK8231"/>
      <c r="BL8231"/>
      <c r="BM8231"/>
      <c r="BN8231"/>
      <c r="BO8231"/>
      <c r="BP8231"/>
      <c r="BQ8231"/>
      <c r="BR8231"/>
      <c r="BS8231"/>
      <c r="BT8231"/>
      <c r="BU8231"/>
      <c r="BV8231"/>
      <c r="BW8231"/>
      <c r="BX8231"/>
      <c r="BY8231"/>
      <c r="BZ8231"/>
      <c r="CA8231"/>
      <c r="CB8231"/>
      <c r="CC8231"/>
      <c r="CD8231"/>
      <c r="CE8231"/>
      <c r="CF8231"/>
      <c r="CG8231"/>
      <c r="CH8231"/>
      <c r="CI8231"/>
      <c r="CJ8231"/>
      <c r="CK8231"/>
      <c r="CL8231"/>
      <c r="CM8231"/>
      <c r="CN8231"/>
      <c r="CO8231"/>
      <c r="CP8231"/>
      <c r="CQ8231"/>
      <c r="CR8231"/>
      <c r="CS8231"/>
      <c r="CT8231"/>
      <c r="CU8231"/>
      <c r="CV8231"/>
    </row>
    <row r="8232" spans="10:100" x14ac:dyDescent="0.25">
      <c r="J8232"/>
      <c r="K8232"/>
      <c r="L8232"/>
      <c r="M8232"/>
      <c r="N8232"/>
      <c r="O8232"/>
      <c r="P8232"/>
      <c r="Q8232"/>
      <c r="R8232"/>
      <c r="S8232"/>
      <c r="T8232"/>
      <c r="U8232"/>
      <c r="V8232"/>
      <c r="W8232"/>
      <c r="X8232"/>
      <c r="Y8232"/>
      <c r="Z8232"/>
      <c r="AA8232"/>
      <c r="AB8232"/>
      <c r="AC8232"/>
      <c r="AD8232"/>
      <c r="AE8232"/>
      <c r="AF8232"/>
      <c r="AG8232"/>
      <c r="AH8232"/>
      <c r="AI8232"/>
      <c r="AJ8232"/>
      <c r="AK8232"/>
      <c r="AL8232"/>
      <c r="AM8232"/>
      <c r="AN8232"/>
      <c r="AO8232"/>
      <c r="AP8232"/>
      <c r="AQ8232"/>
      <c r="AR8232"/>
      <c r="AS8232"/>
      <c r="AT8232"/>
      <c r="AU8232"/>
      <c r="AV8232"/>
      <c r="AW8232"/>
      <c r="AX8232"/>
      <c r="AY8232"/>
      <c r="AZ8232"/>
      <c r="BA8232"/>
      <c r="BB8232"/>
      <c r="BC8232"/>
      <c r="BD8232"/>
      <c r="BE8232"/>
      <c r="BF8232"/>
      <c r="BG8232"/>
      <c r="BH8232"/>
      <c r="BI8232"/>
      <c r="BJ8232"/>
      <c r="BK8232"/>
      <c r="BL8232"/>
      <c r="BM8232"/>
      <c r="BN8232"/>
      <c r="BO8232"/>
      <c r="BP8232"/>
      <c r="BQ8232"/>
      <c r="BR8232"/>
      <c r="BS8232"/>
      <c r="BT8232"/>
      <c r="BU8232"/>
      <c r="BV8232"/>
      <c r="BW8232"/>
      <c r="BX8232"/>
      <c r="BY8232"/>
      <c r="BZ8232"/>
      <c r="CA8232"/>
      <c r="CB8232"/>
      <c r="CC8232"/>
      <c r="CD8232"/>
      <c r="CE8232"/>
      <c r="CF8232"/>
      <c r="CG8232"/>
      <c r="CH8232"/>
      <c r="CI8232"/>
      <c r="CJ8232"/>
      <c r="CK8232"/>
      <c r="CL8232"/>
      <c r="CM8232"/>
      <c r="CN8232"/>
      <c r="CO8232"/>
      <c r="CP8232"/>
      <c r="CQ8232"/>
      <c r="CR8232"/>
      <c r="CS8232"/>
      <c r="CT8232"/>
      <c r="CU8232"/>
      <c r="CV8232"/>
    </row>
    <row r="8233" spans="10:100" x14ac:dyDescent="0.25">
      <c r="J8233"/>
      <c r="K8233"/>
      <c r="L8233"/>
      <c r="M8233"/>
      <c r="N8233"/>
      <c r="O8233"/>
      <c r="P8233"/>
      <c r="Q8233"/>
      <c r="R8233"/>
      <c r="S8233"/>
      <c r="T8233"/>
      <c r="U8233"/>
      <c r="V8233"/>
      <c r="W8233"/>
      <c r="X8233"/>
      <c r="Y8233"/>
      <c r="Z8233"/>
      <c r="AA8233"/>
      <c r="AB8233"/>
      <c r="AC8233"/>
      <c r="AD8233"/>
      <c r="AE8233"/>
      <c r="AF8233"/>
      <c r="AG8233"/>
      <c r="AH8233"/>
      <c r="AI8233"/>
      <c r="AJ8233"/>
      <c r="AK8233"/>
      <c r="AL8233"/>
      <c r="AM8233"/>
      <c r="AN8233"/>
      <c r="AO8233"/>
      <c r="AP8233"/>
      <c r="AQ8233"/>
      <c r="AR8233"/>
      <c r="AS8233"/>
      <c r="AT8233"/>
      <c r="AU8233"/>
      <c r="AV8233"/>
      <c r="AW8233"/>
      <c r="AX8233"/>
      <c r="AY8233"/>
      <c r="AZ8233"/>
      <c r="BA8233"/>
      <c r="BB8233"/>
      <c r="BC8233"/>
      <c r="BD8233"/>
      <c r="BE8233"/>
      <c r="BF8233"/>
      <c r="BG8233"/>
      <c r="BH8233"/>
      <c r="BI8233"/>
      <c r="BJ8233"/>
      <c r="BK8233"/>
      <c r="BL8233"/>
      <c r="BM8233"/>
      <c r="BN8233"/>
      <c r="BO8233"/>
      <c r="BP8233"/>
      <c r="BQ8233"/>
      <c r="BR8233"/>
      <c r="BS8233"/>
      <c r="BT8233"/>
      <c r="BU8233"/>
      <c r="BV8233"/>
      <c r="BW8233"/>
      <c r="BX8233"/>
      <c r="BY8233"/>
      <c r="BZ8233"/>
      <c r="CA8233"/>
      <c r="CB8233"/>
      <c r="CC8233"/>
      <c r="CD8233"/>
      <c r="CE8233"/>
      <c r="CF8233"/>
      <c r="CG8233"/>
      <c r="CH8233"/>
      <c r="CI8233"/>
      <c r="CJ8233"/>
      <c r="CK8233"/>
      <c r="CL8233"/>
      <c r="CM8233"/>
      <c r="CN8233"/>
      <c r="CO8233"/>
      <c r="CP8233"/>
      <c r="CQ8233"/>
      <c r="CR8233"/>
      <c r="CS8233"/>
      <c r="CT8233"/>
      <c r="CU8233"/>
      <c r="CV8233"/>
    </row>
    <row r="8234" spans="10:100" x14ac:dyDescent="0.25">
      <c r="J8234"/>
      <c r="K8234"/>
      <c r="L8234"/>
      <c r="M8234"/>
      <c r="N8234"/>
      <c r="O8234"/>
      <c r="P8234"/>
      <c r="Q8234"/>
      <c r="R8234"/>
      <c r="S8234"/>
      <c r="T8234"/>
      <c r="U8234"/>
      <c r="V8234"/>
      <c r="W8234"/>
      <c r="X8234"/>
      <c r="Y8234"/>
      <c r="Z8234"/>
      <c r="AA8234"/>
      <c r="AB8234"/>
      <c r="AC8234"/>
      <c r="AD8234"/>
      <c r="AE8234"/>
      <c r="AF8234"/>
      <c r="AG8234"/>
      <c r="AH8234"/>
      <c r="AI8234"/>
      <c r="AJ8234"/>
      <c r="AK8234"/>
      <c r="AL8234"/>
      <c r="AM8234"/>
      <c r="AN8234"/>
      <c r="AO8234"/>
      <c r="AP8234"/>
      <c r="AQ8234"/>
      <c r="AR8234"/>
      <c r="AS8234"/>
      <c r="AT8234"/>
      <c r="AU8234"/>
      <c r="AV8234"/>
      <c r="AW8234"/>
      <c r="AX8234"/>
      <c r="AY8234"/>
      <c r="AZ8234"/>
      <c r="BA8234"/>
      <c r="BB8234"/>
      <c r="BC8234"/>
      <c r="BD8234"/>
      <c r="BE8234"/>
      <c r="BF8234"/>
      <c r="BG8234"/>
      <c r="BH8234"/>
      <c r="BI8234"/>
      <c r="BJ8234"/>
      <c r="BK8234"/>
      <c r="BL8234"/>
      <c r="BM8234"/>
      <c r="BN8234"/>
      <c r="BO8234"/>
      <c r="BP8234"/>
      <c r="BQ8234"/>
      <c r="BR8234"/>
      <c r="BS8234"/>
      <c r="BT8234"/>
      <c r="BU8234"/>
      <c r="BV8234"/>
      <c r="BW8234"/>
      <c r="BX8234"/>
      <c r="BY8234"/>
      <c r="BZ8234"/>
      <c r="CA8234"/>
      <c r="CB8234"/>
      <c r="CC8234"/>
      <c r="CD8234"/>
      <c r="CE8234"/>
      <c r="CF8234"/>
      <c r="CG8234"/>
      <c r="CH8234"/>
      <c r="CI8234"/>
      <c r="CJ8234"/>
      <c r="CK8234"/>
      <c r="CL8234"/>
      <c r="CM8234"/>
      <c r="CN8234"/>
      <c r="CO8234"/>
      <c r="CP8234"/>
      <c r="CQ8234"/>
      <c r="CR8234"/>
      <c r="CS8234"/>
      <c r="CT8234"/>
      <c r="CU8234"/>
      <c r="CV8234"/>
    </row>
    <row r="8235" spans="10:100" x14ac:dyDescent="0.25">
      <c r="J8235"/>
      <c r="K8235"/>
      <c r="L8235"/>
      <c r="M8235"/>
      <c r="N8235"/>
      <c r="O8235"/>
      <c r="P8235"/>
      <c r="Q8235"/>
      <c r="R8235"/>
      <c r="S8235"/>
      <c r="T8235"/>
      <c r="U8235"/>
      <c r="V8235"/>
      <c r="W8235"/>
      <c r="X8235"/>
      <c r="Y8235"/>
      <c r="Z8235"/>
      <c r="AA8235"/>
      <c r="AB8235"/>
      <c r="AC8235"/>
      <c r="AD8235"/>
      <c r="AE8235"/>
      <c r="AF8235"/>
      <c r="AG8235"/>
      <c r="AH8235"/>
      <c r="AI8235"/>
      <c r="AJ8235"/>
      <c r="AK8235"/>
      <c r="AL8235"/>
      <c r="AM8235"/>
      <c r="AN8235"/>
      <c r="AO8235"/>
      <c r="AP8235"/>
      <c r="AQ8235"/>
      <c r="AR8235"/>
      <c r="AS8235"/>
      <c r="AT8235"/>
      <c r="AU8235"/>
      <c r="AV8235"/>
      <c r="AW8235"/>
      <c r="AX8235"/>
      <c r="AY8235"/>
      <c r="AZ8235"/>
      <c r="BA8235"/>
      <c r="BB8235"/>
      <c r="BC8235"/>
      <c r="BD8235"/>
      <c r="BE8235"/>
      <c r="BF8235"/>
      <c r="BG8235"/>
      <c r="BH8235"/>
      <c r="BI8235"/>
      <c r="BJ8235"/>
      <c r="BK8235"/>
      <c r="BL8235"/>
      <c r="BM8235"/>
      <c r="BN8235"/>
      <c r="BO8235"/>
      <c r="BP8235"/>
      <c r="BQ8235"/>
      <c r="BR8235"/>
      <c r="BS8235"/>
      <c r="BT8235"/>
      <c r="BU8235"/>
      <c r="BV8235"/>
      <c r="BW8235"/>
      <c r="BX8235"/>
      <c r="BY8235"/>
      <c r="BZ8235"/>
      <c r="CA8235"/>
      <c r="CB8235"/>
      <c r="CC8235"/>
      <c r="CD8235"/>
      <c r="CE8235"/>
      <c r="CF8235"/>
      <c r="CG8235"/>
      <c r="CH8235"/>
      <c r="CI8235"/>
      <c r="CJ8235"/>
      <c r="CK8235"/>
      <c r="CL8235"/>
      <c r="CM8235"/>
      <c r="CN8235"/>
      <c r="CO8235"/>
      <c r="CP8235"/>
      <c r="CQ8235"/>
      <c r="CR8235"/>
      <c r="CS8235"/>
      <c r="CT8235"/>
      <c r="CU8235"/>
      <c r="CV8235"/>
    </row>
    <row r="8236" spans="10:100" x14ac:dyDescent="0.25">
      <c r="J8236"/>
      <c r="K8236"/>
      <c r="L8236"/>
      <c r="M8236"/>
      <c r="N8236"/>
      <c r="O8236"/>
      <c r="P8236"/>
      <c r="Q8236"/>
      <c r="R8236"/>
      <c r="S8236"/>
      <c r="T8236"/>
      <c r="U8236"/>
      <c r="V8236"/>
      <c r="W8236"/>
      <c r="X8236"/>
      <c r="Y8236"/>
      <c r="Z8236"/>
      <c r="AA8236"/>
      <c r="AB8236"/>
      <c r="AC8236"/>
      <c r="AD8236"/>
      <c r="AE8236"/>
      <c r="AF8236"/>
      <c r="AG8236"/>
      <c r="AH8236"/>
      <c r="AI8236"/>
      <c r="AJ8236"/>
      <c r="AK8236"/>
      <c r="AL8236"/>
      <c r="AM8236"/>
      <c r="AN8236"/>
      <c r="AO8236"/>
      <c r="AP8236"/>
      <c r="AQ8236"/>
      <c r="AR8236"/>
      <c r="AS8236"/>
      <c r="AT8236"/>
      <c r="AU8236"/>
      <c r="AV8236"/>
      <c r="AW8236"/>
      <c r="AX8236"/>
      <c r="AY8236"/>
      <c r="AZ8236"/>
      <c r="BA8236"/>
      <c r="BB8236"/>
      <c r="BC8236"/>
      <c r="BD8236"/>
      <c r="BE8236"/>
      <c r="BF8236"/>
      <c r="BG8236"/>
      <c r="BH8236"/>
      <c r="BI8236"/>
      <c r="BJ8236"/>
      <c r="BK8236"/>
      <c r="BL8236"/>
      <c r="BM8236"/>
      <c r="BN8236"/>
      <c r="BO8236"/>
      <c r="BP8236"/>
      <c r="BQ8236"/>
      <c r="BR8236"/>
      <c r="BS8236"/>
      <c r="BT8236"/>
      <c r="BU8236"/>
      <c r="BV8236"/>
      <c r="BW8236"/>
      <c r="BX8236"/>
      <c r="BY8236"/>
      <c r="BZ8236"/>
      <c r="CA8236"/>
      <c r="CB8236"/>
      <c r="CC8236"/>
      <c r="CD8236"/>
      <c r="CE8236"/>
      <c r="CF8236"/>
      <c r="CG8236"/>
      <c r="CH8236"/>
      <c r="CI8236"/>
      <c r="CJ8236"/>
      <c r="CK8236"/>
      <c r="CL8236"/>
      <c r="CM8236"/>
      <c r="CN8236"/>
      <c r="CO8236"/>
      <c r="CP8236"/>
      <c r="CQ8236"/>
      <c r="CR8236"/>
      <c r="CS8236"/>
      <c r="CT8236"/>
      <c r="CU8236"/>
      <c r="CV8236"/>
    </row>
    <row r="8237" spans="10:100" x14ac:dyDescent="0.25">
      <c r="J8237"/>
      <c r="K8237"/>
      <c r="L8237"/>
      <c r="M8237"/>
      <c r="N8237"/>
      <c r="O8237"/>
      <c r="P8237"/>
      <c r="Q8237"/>
      <c r="R8237"/>
      <c r="S8237"/>
      <c r="T8237"/>
      <c r="U8237"/>
      <c r="V8237"/>
      <c r="W8237"/>
      <c r="X8237"/>
      <c r="Y8237"/>
      <c r="Z8237"/>
      <c r="AA8237"/>
      <c r="AB8237"/>
      <c r="AC8237"/>
      <c r="AD8237"/>
      <c r="AE8237"/>
      <c r="AF8237"/>
      <c r="AG8237"/>
      <c r="AH8237"/>
      <c r="AI8237"/>
      <c r="AJ8237"/>
      <c r="AK8237"/>
      <c r="AL8237"/>
      <c r="AM8237"/>
      <c r="AN8237"/>
      <c r="AO8237"/>
      <c r="AP8237"/>
      <c r="AQ8237"/>
      <c r="AR8237"/>
      <c r="AS8237"/>
      <c r="AT8237"/>
      <c r="AU8237"/>
      <c r="AV8237"/>
      <c r="AW8237"/>
      <c r="AX8237"/>
      <c r="AY8237"/>
      <c r="AZ8237"/>
      <c r="BA8237"/>
      <c r="BB8237"/>
      <c r="BC8237"/>
      <c r="BD8237"/>
      <c r="BE8237"/>
      <c r="BF8237"/>
      <c r="BG8237"/>
      <c r="BH8237"/>
      <c r="BI8237"/>
      <c r="BJ8237"/>
      <c r="BK8237"/>
      <c r="BL8237"/>
      <c r="BM8237"/>
      <c r="BN8237"/>
      <c r="BO8237"/>
      <c r="BP8237"/>
      <c r="BQ8237"/>
      <c r="BR8237"/>
      <c r="BS8237"/>
      <c r="BT8237"/>
      <c r="BU8237"/>
      <c r="BV8237"/>
      <c r="BW8237"/>
      <c r="BX8237"/>
      <c r="BY8237"/>
      <c r="BZ8237"/>
      <c r="CA8237"/>
      <c r="CB8237"/>
      <c r="CC8237"/>
      <c r="CD8237"/>
      <c r="CE8237"/>
      <c r="CF8237"/>
      <c r="CG8237"/>
      <c r="CH8237"/>
      <c r="CI8237"/>
      <c r="CJ8237"/>
      <c r="CK8237"/>
      <c r="CL8237"/>
      <c r="CM8237"/>
      <c r="CN8237"/>
      <c r="CO8237"/>
      <c r="CP8237"/>
      <c r="CQ8237"/>
      <c r="CR8237"/>
      <c r="CS8237"/>
      <c r="CT8237"/>
      <c r="CU8237"/>
      <c r="CV8237"/>
    </row>
    <row r="8238" spans="10:100" x14ac:dyDescent="0.25">
      <c r="J8238"/>
      <c r="K8238"/>
      <c r="L8238"/>
      <c r="M8238"/>
      <c r="N8238"/>
      <c r="O8238"/>
      <c r="P8238"/>
      <c r="Q8238"/>
      <c r="R8238"/>
      <c r="S8238"/>
      <c r="T8238"/>
      <c r="U8238"/>
      <c r="V8238"/>
      <c r="W8238"/>
      <c r="X8238"/>
      <c r="Y8238"/>
      <c r="Z8238"/>
      <c r="AA8238"/>
      <c r="AB8238"/>
      <c r="AC8238"/>
      <c r="AD8238"/>
      <c r="AE8238"/>
      <c r="AF8238"/>
      <c r="AG8238"/>
      <c r="AH8238"/>
      <c r="AI8238"/>
      <c r="AJ8238"/>
      <c r="AK8238"/>
      <c r="AL8238"/>
      <c r="AM8238"/>
      <c r="AN8238"/>
      <c r="AO8238"/>
      <c r="AP8238"/>
      <c r="AQ8238"/>
      <c r="AR8238"/>
      <c r="AS8238"/>
      <c r="AT8238"/>
      <c r="AU8238"/>
      <c r="AV8238"/>
      <c r="AW8238"/>
      <c r="AX8238"/>
      <c r="AY8238"/>
      <c r="AZ8238"/>
      <c r="BA8238"/>
      <c r="BB8238"/>
      <c r="BC8238"/>
      <c r="BD8238"/>
      <c r="BE8238"/>
      <c r="BF8238"/>
      <c r="BG8238"/>
      <c r="BH8238"/>
      <c r="BI8238"/>
      <c r="BJ8238"/>
      <c r="BK8238"/>
      <c r="BL8238"/>
      <c r="BM8238"/>
      <c r="BN8238"/>
      <c r="BO8238"/>
      <c r="BP8238"/>
      <c r="BQ8238"/>
      <c r="BR8238"/>
      <c r="BS8238"/>
      <c r="BT8238"/>
      <c r="BU8238"/>
      <c r="BV8238"/>
      <c r="BW8238"/>
      <c r="BX8238"/>
      <c r="BY8238"/>
      <c r="BZ8238"/>
      <c r="CA8238"/>
      <c r="CB8238"/>
      <c r="CC8238"/>
      <c r="CD8238"/>
      <c r="CE8238"/>
      <c r="CF8238"/>
      <c r="CG8238"/>
      <c r="CH8238"/>
      <c r="CI8238"/>
      <c r="CJ8238"/>
      <c r="CK8238"/>
      <c r="CL8238"/>
      <c r="CM8238"/>
      <c r="CN8238"/>
      <c r="CO8238"/>
      <c r="CP8238"/>
      <c r="CQ8238"/>
      <c r="CR8238"/>
      <c r="CS8238"/>
      <c r="CT8238"/>
      <c r="CU8238"/>
      <c r="CV8238"/>
    </row>
    <row r="8239" spans="10:100" x14ac:dyDescent="0.25">
      <c r="J8239"/>
      <c r="K8239"/>
      <c r="L8239"/>
      <c r="M8239"/>
      <c r="N8239"/>
      <c r="O8239"/>
      <c r="P8239"/>
      <c r="Q8239"/>
      <c r="R8239"/>
      <c r="S8239"/>
      <c r="T8239"/>
      <c r="U8239"/>
      <c r="V8239"/>
      <c r="W8239"/>
      <c r="X8239"/>
      <c r="Y8239"/>
      <c r="Z8239"/>
      <c r="AA8239"/>
      <c r="AB8239"/>
      <c r="AC8239"/>
      <c r="AD8239"/>
      <c r="AE8239"/>
      <c r="AF8239"/>
      <c r="AG8239"/>
      <c r="AH8239"/>
      <c r="AI8239"/>
      <c r="AJ8239"/>
      <c r="AK8239"/>
      <c r="AL8239"/>
      <c r="AM8239"/>
      <c r="AN8239"/>
      <c r="AO8239"/>
      <c r="AP8239"/>
      <c r="AQ8239"/>
      <c r="AR8239"/>
      <c r="AS8239"/>
      <c r="AT8239"/>
      <c r="AU8239"/>
      <c r="AV8239"/>
      <c r="AW8239"/>
      <c r="AX8239"/>
      <c r="AY8239"/>
      <c r="AZ8239"/>
      <c r="BA8239"/>
      <c r="BB8239"/>
      <c r="BC8239"/>
      <c r="BD8239"/>
      <c r="BE8239"/>
      <c r="BF8239"/>
      <c r="BG8239"/>
      <c r="BH8239"/>
      <c r="BI8239"/>
      <c r="BJ8239"/>
      <c r="BK8239"/>
      <c r="BL8239"/>
      <c r="BM8239"/>
      <c r="BN8239"/>
      <c r="BO8239"/>
      <c r="BP8239"/>
      <c r="BQ8239"/>
      <c r="BR8239"/>
      <c r="BS8239"/>
      <c r="BT8239"/>
      <c r="BU8239"/>
      <c r="BV8239"/>
      <c r="BW8239"/>
      <c r="BX8239"/>
      <c r="BY8239"/>
      <c r="BZ8239"/>
      <c r="CA8239"/>
      <c r="CB8239"/>
      <c r="CC8239"/>
      <c r="CD8239"/>
      <c r="CE8239"/>
      <c r="CF8239"/>
      <c r="CG8239"/>
      <c r="CH8239"/>
      <c r="CI8239"/>
      <c r="CJ8239"/>
      <c r="CK8239"/>
      <c r="CL8239"/>
      <c r="CM8239"/>
      <c r="CN8239"/>
      <c r="CO8239"/>
      <c r="CP8239"/>
      <c r="CQ8239"/>
      <c r="CR8239"/>
      <c r="CS8239"/>
      <c r="CT8239"/>
      <c r="CU8239"/>
      <c r="CV8239"/>
    </row>
    <row r="8240" spans="10:100" x14ac:dyDescent="0.25">
      <c r="J8240"/>
      <c r="K8240"/>
      <c r="L8240"/>
      <c r="M8240"/>
      <c r="N8240"/>
      <c r="O8240"/>
      <c r="P8240"/>
      <c r="Q8240"/>
      <c r="R8240"/>
      <c r="S8240"/>
      <c r="T8240"/>
      <c r="U8240"/>
      <c r="V8240"/>
      <c r="W8240"/>
      <c r="X8240"/>
      <c r="Y8240"/>
      <c r="Z8240"/>
      <c r="AA8240"/>
      <c r="AB8240"/>
      <c r="AC8240"/>
      <c r="AD8240"/>
      <c r="AE8240"/>
      <c r="AF8240"/>
      <c r="AG8240"/>
      <c r="AH8240"/>
      <c r="AI8240"/>
      <c r="AJ8240"/>
      <c r="AK8240"/>
      <c r="AL8240"/>
      <c r="AM8240"/>
      <c r="AN8240"/>
      <c r="AO8240"/>
      <c r="AP8240"/>
      <c r="AQ8240"/>
      <c r="AR8240"/>
      <c r="AS8240"/>
      <c r="AT8240"/>
      <c r="AU8240"/>
      <c r="AV8240"/>
      <c r="AW8240"/>
      <c r="AX8240"/>
      <c r="AY8240"/>
      <c r="AZ8240"/>
      <c r="BA8240"/>
      <c r="BB8240"/>
      <c r="BC8240"/>
      <c r="BD8240"/>
      <c r="BE8240"/>
      <c r="BF8240"/>
      <c r="BG8240"/>
      <c r="BH8240"/>
      <c r="BI8240"/>
      <c r="BJ8240"/>
      <c r="BK8240"/>
      <c r="BL8240"/>
      <c r="BM8240"/>
      <c r="BN8240"/>
      <c r="BO8240"/>
      <c r="BP8240"/>
      <c r="BQ8240"/>
      <c r="BR8240"/>
      <c r="BS8240"/>
      <c r="BT8240"/>
      <c r="BU8240"/>
      <c r="BV8240"/>
      <c r="BW8240"/>
      <c r="BX8240"/>
      <c r="BY8240"/>
      <c r="BZ8240"/>
      <c r="CA8240"/>
      <c r="CB8240"/>
      <c r="CC8240"/>
      <c r="CD8240"/>
      <c r="CE8240"/>
      <c r="CF8240"/>
      <c r="CG8240"/>
      <c r="CH8240"/>
      <c r="CI8240"/>
      <c r="CJ8240"/>
      <c r="CK8240"/>
      <c r="CL8240"/>
      <c r="CM8240"/>
      <c r="CN8240"/>
      <c r="CO8240"/>
      <c r="CP8240"/>
      <c r="CQ8240"/>
      <c r="CR8240"/>
      <c r="CS8240"/>
      <c r="CT8240"/>
      <c r="CU8240"/>
      <c r="CV8240"/>
    </row>
    <row r="8241" spans="10:100" x14ac:dyDescent="0.25">
      <c r="J8241"/>
      <c r="K8241"/>
      <c r="L8241"/>
      <c r="M8241"/>
      <c r="N8241"/>
      <c r="O8241"/>
      <c r="P8241"/>
      <c r="Q8241"/>
      <c r="R8241"/>
      <c r="S8241"/>
      <c r="T8241"/>
      <c r="U8241"/>
      <c r="V8241"/>
      <c r="W8241"/>
      <c r="X8241"/>
      <c r="Y8241"/>
      <c r="Z8241"/>
      <c r="AA8241"/>
      <c r="AB8241"/>
      <c r="AC8241"/>
      <c r="AD8241"/>
      <c r="AE8241"/>
      <c r="AF8241"/>
      <c r="AG8241"/>
      <c r="AH8241"/>
      <c r="AI8241"/>
      <c r="AJ8241"/>
      <c r="AK8241"/>
      <c r="AL8241"/>
      <c r="AM8241"/>
      <c r="AN8241"/>
      <c r="AO8241"/>
      <c r="AP8241"/>
      <c r="AQ8241"/>
      <c r="AR8241"/>
      <c r="AS8241"/>
      <c r="AT8241"/>
      <c r="AU8241"/>
      <c r="AV8241"/>
      <c r="AW8241"/>
      <c r="AX8241"/>
      <c r="AY8241"/>
      <c r="AZ8241"/>
      <c r="BA8241"/>
      <c r="BB8241"/>
      <c r="BC8241"/>
      <c r="BD8241"/>
      <c r="BE8241"/>
      <c r="BF8241"/>
      <c r="BG8241"/>
      <c r="BH8241"/>
      <c r="BI8241"/>
      <c r="BJ8241"/>
      <c r="BK8241"/>
      <c r="BL8241"/>
      <c r="BM8241"/>
      <c r="BN8241"/>
      <c r="BO8241"/>
      <c r="BP8241"/>
      <c r="BQ8241"/>
      <c r="BR8241"/>
      <c r="BS8241"/>
      <c r="BT8241"/>
      <c r="BU8241"/>
      <c r="BV8241"/>
      <c r="BW8241"/>
      <c r="BX8241"/>
      <c r="BY8241"/>
      <c r="BZ8241"/>
      <c r="CA8241"/>
      <c r="CB8241"/>
      <c r="CC8241"/>
      <c r="CD8241"/>
      <c r="CE8241"/>
      <c r="CF8241"/>
      <c r="CG8241"/>
      <c r="CH8241"/>
      <c r="CI8241"/>
      <c r="CJ8241"/>
      <c r="CK8241"/>
      <c r="CL8241"/>
      <c r="CM8241"/>
      <c r="CN8241"/>
      <c r="CO8241"/>
      <c r="CP8241"/>
      <c r="CQ8241"/>
      <c r="CR8241"/>
      <c r="CS8241"/>
      <c r="CT8241"/>
      <c r="CU8241"/>
      <c r="CV8241"/>
    </row>
    <row r="8242" spans="10:100" x14ac:dyDescent="0.25">
      <c r="J8242"/>
      <c r="K8242"/>
      <c r="L8242"/>
      <c r="M8242"/>
      <c r="N8242"/>
      <c r="O8242"/>
      <c r="P8242"/>
      <c r="Q8242"/>
      <c r="R8242"/>
      <c r="S8242"/>
      <c r="T8242"/>
      <c r="U8242"/>
      <c r="V8242"/>
      <c r="W8242"/>
      <c r="X8242"/>
      <c r="Y8242"/>
      <c r="Z8242"/>
      <c r="AA8242"/>
      <c r="AB8242"/>
      <c r="AC8242"/>
      <c r="AD8242"/>
      <c r="AE8242"/>
      <c r="AF8242"/>
      <c r="AG8242"/>
      <c r="AH8242"/>
      <c r="AI8242"/>
      <c r="AJ8242"/>
      <c r="AK8242"/>
      <c r="AL8242"/>
      <c r="AM8242"/>
      <c r="AN8242"/>
      <c r="AO8242"/>
      <c r="AP8242"/>
      <c r="AQ8242"/>
      <c r="AR8242"/>
      <c r="AS8242"/>
      <c r="AT8242"/>
      <c r="AU8242"/>
      <c r="AV8242"/>
      <c r="AW8242"/>
      <c r="AX8242"/>
      <c r="AY8242"/>
      <c r="AZ8242"/>
      <c r="BA8242"/>
      <c r="BB8242"/>
      <c r="BC8242"/>
      <c r="BD8242"/>
      <c r="BE8242"/>
      <c r="BF8242"/>
      <c r="BG8242"/>
      <c r="BH8242"/>
      <c r="BI8242"/>
      <c r="BJ8242"/>
      <c r="BK8242"/>
      <c r="BL8242"/>
      <c r="BM8242"/>
      <c r="BN8242"/>
      <c r="BO8242"/>
      <c r="BP8242"/>
      <c r="BQ8242"/>
      <c r="BR8242"/>
      <c r="BS8242"/>
      <c r="BT8242"/>
      <c r="BU8242"/>
      <c r="BV8242"/>
      <c r="BW8242"/>
      <c r="BX8242"/>
      <c r="BY8242"/>
      <c r="BZ8242"/>
      <c r="CA8242"/>
      <c r="CB8242"/>
      <c r="CC8242"/>
      <c r="CD8242"/>
      <c r="CE8242"/>
      <c r="CF8242"/>
      <c r="CG8242"/>
      <c r="CH8242"/>
      <c r="CI8242"/>
      <c r="CJ8242"/>
      <c r="CK8242"/>
      <c r="CL8242"/>
      <c r="CM8242"/>
      <c r="CN8242"/>
      <c r="CO8242"/>
      <c r="CP8242"/>
      <c r="CQ8242"/>
      <c r="CR8242"/>
      <c r="CS8242"/>
      <c r="CT8242"/>
      <c r="CU8242"/>
      <c r="CV8242"/>
    </row>
    <row r="8243" spans="10:100" x14ac:dyDescent="0.25">
      <c r="J8243"/>
      <c r="K8243"/>
      <c r="L8243"/>
      <c r="M8243"/>
      <c r="N8243"/>
      <c r="O8243"/>
      <c r="P8243"/>
      <c r="Q8243"/>
      <c r="R8243"/>
      <c r="S8243"/>
      <c r="T8243"/>
      <c r="U8243"/>
      <c r="V8243"/>
      <c r="W8243"/>
      <c r="X8243"/>
      <c r="Y8243"/>
      <c r="Z8243"/>
      <c r="AA8243"/>
      <c r="AB8243"/>
      <c r="AC8243"/>
      <c r="AD8243"/>
      <c r="AE8243"/>
      <c r="AF8243"/>
      <c r="AG8243"/>
      <c r="AH8243"/>
      <c r="AI8243"/>
      <c r="AJ8243"/>
      <c r="AK8243"/>
      <c r="AL8243"/>
      <c r="AM8243"/>
      <c r="AN8243"/>
      <c r="AO8243"/>
      <c r="AP8243"/>
      <c r="AQ8243"/>
      <c r="AR8243"/>
      <c r="AS8243"/>
      <c r="AT8243"/>
      <c r="AU8243"/>
      <c r="AV8243"/>
      <c r="AW8243"/>
      <c r="AX8243"/>
      <c r="AY8243"/>
      <c r="AZ8243"/>
      <c r="BA8243"/>
      <c r="BB8243"/>
      <c r="BC8243"/>
      <c r="BD8243"/>
      <c r="BE8243"/>
      <c r="BF8243"/>
      <c r="BG8243"/>
      <c r="BH8243"/>
      <c r="BI8243"/>
      <c r="BJ8243"/>
      <c r="BK8243"/>
      <c r="BL8243"/>
      <c r="BM8243"/>
      <c r="BN8243"/>
      <c r="BO8243"/>
      <c r="BP8243"/>
      <c r="BQ8243"/>
      <c r="BR8243"/>
      <c r="BS8243"/>
      <c r="BT8243"/>
      <c r="BU8243"/>
      <c r="BV8243"/>
      <c r="BW8243"/>
      <c r="BX8243"/>
      <c r="BY8243"/>
      <c r="BZ8243"/>
      <c r="CA8243"/>
      <c r="CB8243"/>
      <c r="CC8243"/>
      <c r="CD8243"/>
      <c r="CE8243"/>
      <c r="CF8243"/>
      <c r="CG8243"/>
      <c r="CH8243"/>
      <c r="CI8243"/>
      <c r="CJ8243"/>
      <c r="CK8243"/>
      <c r="CL8243"/>
      <c r="CM8243"/>
      <c r="CN8243"/>
      <c r="CO8243"/>
      <c r="CP8243"/>
      <c r="CQ8243"/>
      <c r="CR8243"/>
      <c r="CS8243"/>
      <c r="CT8243"/>
      <c r="CU8243"/>
      <c r="CV8243"/>
    </row>
    <row r="8244" spans="10:100" x14ac:dyDescent="0.25">
      <c r="J8244"/>
      <c r="K8244"/>
      <c r="L8244"/>
      <c r="M8244"/>
      <c r="N8244"/>
      <c r="O8244"/>
      <c r="P8244"/>
      <c r="Q8244"/>
      <c r="R8244"/>
      <c r="S8244"/>
      <c r="T8244"/>
      <c r="U8244"/>
      <c r="V8244"/>
      <c r="W8244"/>
      <c r="X8244"/>
      <c r="Y8244"/>
      <c r="Z8244"/>
      <c r="AA8244"/>
      <c r="AB8244"/>
      <c r="AC8244"/>
      <c r="AD8244"/>
      <c r="AE8244"/>
      <c r="AF8244"/>
      <c r="AG8244"/>
      <c r="AH8244"/>
      <c r="AI8244"/>
      <c r="AJ8244"/>
      <c r="AK8244"/>
      <c r="AL8244"/>
      <c r="AM8244"/>
      <c r="AN8244"/>
      <c r="AO8244"/>
      <c r="AP8244"/>
      <c r="AQ8244"/>
      <c r="AR8244"/>
      <c r="AS8244"/>
      <c r="AT8244"/>
      <c r="AU8244"/>
      <c r="AV8244"/>
      <c r="AW8244"/>
      <c r="AX8244"/>
      <c r="AY8244"/>
      <c r="AZ8244"/>
      <c r="BA8244"/>
      <c r="BB8244"/>
      <c r="BC8244"/>
      <c r="BD8244"/>
      <c r="BE8244"/>
      <c r="BF8244"/>
      <c r="BG8244"/>
      <c r="BH8244"/>
      <c r="BI8244"/>
      <c r="BJ8244"/>
      <c r="BK8244"/>
      <c r="BL8244"/>
      <c r="BM8244"/>
      <c r="BN8244"/>
      <c r="BO8244"/>
      <c r="BP8244"/>
      <c r="BQ8244"/>
      <c r="BR8244"/>
      <c r="BS8244"/>
      <c r="BT8244"/>
      <c r="BU8244"/>
      <c r="BV8244"/>
      <c r="BW8244"/>
      <c r="BX8244"/>
      <c r="BY8244"/>
      <c r="BZ8244"/>
      <c r="CA8244"/>
      <c r="CB8244"/>
      <c r="CC8244"/>
      <c r="CD8244"/>
      <c r="CE8244"/>
      <c r="CF8244"/>
      <c r="CG8244"/>
      <c r="CH8244"/>
      <c r="CI8244"/>
      <c r="CJ8244"/>
      <c r="CK8244"/>
      <c r="CL8244"/>
      <c r="CM8244"/>
      <c r="CN8244"/>
      <c r="CO8244"/>
      <c r="CP8244"/>
      <c r="CQ8244"/>
      <c r="CR8244"/>
      <c r="CS8244"/>
      <c r="CT8244"/>
      <c r="CU8244"/>
      <c r="CV8244"/>
    </row>
    <row r="8245" spans="10:100" x14ac:dyDescent="0.25">
      <c r="J8245"/>
      <c r="K8245"/>
      <c r="L8245"/>
      <c r="M8245"/>
      <c r="N8245"/>
      <c r="O8245"/>
      <c r="P8245"/>
      <c r="Q8245"/>
      <c r="R8245"/>
      <c r="S8245"/>
      <c r="T8245"/>
      <c r="U8245"/>
      <c r="V8245"/>
      <c r="W8245"/>
      <c r="X8245"/>
      <c r="Y8245"/>
      <c r="Z8245"/>
      <c r="AA8245"/>
      <c r="AB8245"/>
      <c r="AC8245"/>
      <c r="AD8245"/>
      <c r="AE8245"/>
      <c r="AF8245"/>
      <c r="AG8245"/>
      <c r="AH8245"/>
      <c r="AI8245"/>
      <c r="AJ8245"/>
      <c r="AK8245"/>
      <c r="AL8245"/>
      <c r="AM8245"/>
      <c r="AN8245"/>
      <c r="AO8245"/>
      <c r="AP8245"/>
      <c r="AQ8245"/>
      <c r="AR8245"/>
      <c r="AS8245"/>
      <c r="AT8245"/>
      <c r="AU8245"/>
      <c r="AV8245"/>
      <c r="AW8245"/>
      <c r="AX8245"/>
      <c r="AY8245"/>
      <c r="AZ8245"/>
      <c r="BA8245"/>
      <c r="BB8245"/>
      <c r="BC8245"/>
      <c r="BD8245"/>
      <c r="BE8245"/>
      <c r="BF8245"/>
      <c r="BG8245"/>
      <c r="BH8245"/>
      <c r="BI8245"/>
      <c r="BJ8245"/>
      <c r="BK8245"/>
      <c r="BL8245"/>
      <c r="BM8245"/>
      <c r="BN8245"/>
      <c r="BO8245"/>
      <c r="BP8245"/>
      <c r="BQ8245"/>
      <c r="BR8245"/>
      <c r="BS8245"/>
      <c r="BT8245"/>
      <c r="BU8245"/>
      <c r="BV8245"/>
      <c r="BW8245"/>
      <c r="BX8245"/>
      <c r="BY8245"/>
      <c r="BZ8245"/>
      <c r="CA8245"/>
      <c r="CB8245"/>
      <c r="CC8245"/>
      <c r="CD8245"/>
      <c r="CE8245"/>
      <c r="CF8245"/>
      <c r="CG8245"/>
      <c r="CH8245"/>
      <c r="CI8245"/>
      <c r="CJ8245"/>
      <c r="CK8245"/>
      <c r="CL8245"/>
      <c r="CM8245"/>
      <c r="CN8245"/>
      <c r="CO8245"/>
      <c r="CP8245"/>
      <c r="CQ8245"/>
      <c r="CR8245"/>
      <c r="CS8245"/>
      <c r="CT8245"/>
      <c r="CU8245"/>
      <c r="CV8245"/>
    </row>
    <row r="8246" spans="10:100" x14ac:dyDescent="0.25">
      <c r="J8246"/>
      <c r="K8246"/>
      <c r="L8246"/>
      <c r="M8246"/>
      <c r="N8246"/>
      <c r="O8246"/>
      <c r="P8246"/>
      <c r="Q8246"/>
      <c r="R8246"/>
      <c r="S8246"/>
      <c r="T8246"/>
      <c r="U8246"/>
      <c r="V8246"/>
      <c r="W8246"/>
      <c r="X8246"/>
      <c r="Y8246"/>
      <c r="Z8246"/>
      <c r="AA8246"/>
      <c r="AB8246"/>
      <c r="AC8246"/>
      <c r="AD8246"/>
      <c r="AE8246"/>
      <c r="AF8246"/>
      <c r="AG8246"/>
      <c r="AH8246"/>
      <c r="AI8246"/>
      <c r="AJ8246"/>
      <c r="AK8246"/>
      <c r="AL8246"/>
      <c r="AM8246"/>
      <c r="AN8246"/>
      <c r="AO8246"/>
      <c r="AP8246"/>
      <c r="AQ8246"/>
      <c r="AR8246"/>
      <c r="AS8246"/>
      <c r="AT8246"/>
      <c r="AU8246"/>
      <c r="AV8246"/>
      <c r="AW8246"/>
      <c r="AX8246"/>
      <c r="AY8246"/>
      <c r="AZ8246"/>
      <c r="BA8246"/>
      <c r="BB8246"/>
      <c r="BC8246"/>
      <c r="BD8246"/>
      <c r="BE8246"/>
      <c r="BF8246"/>
      <c r="BG8246"/>
      <c r="BH8246"/>
      <c r="BI8246"/>
      <c r="BJ8246"/>
      <c r="BK8246"/>
      <c r="BL8246"/>
      <c r="BM8246"/>
      <c r="BN8246"/>
      <c r="BO8246"/>
      <c r="BP8246"/>
      <c r="BQ8246"/>
      <c r="BR8246"/>
      <c r="BS8246"/>
      <c r="BT8246"/>
      <c r="BU8246"/>
      <c r="BV8246"/>
      <c r="BW8246"/>
      <c r="BX8246"/>
      <c r="BY8246"/>
      <c r="BZ8246"/>
      <c r="CA8246"/>
      <c r="CB8246"/>
      <c r="CC8246"/>
      <c r="CD8246"/>
      <c r="CE8246"/>
      <c r="CF8246"/>
      <c r="CG8246"/>
      <c r="CH8246"/>
      <c r="CI8246"/>
      <c r="CJ8246"/>
      <c r="CK8246"/>
      <c r="CL8246"/>
      <c r="CM8246"/>
      <c r="CN8246"/>
      <c r="CO8246"/>
      <c r="CP8246"/>
      <c r="CQ8246"/>
      <c r="CR8246"/>
      <c r="CS8246"/>
      <c r="CT8246"/>
      <c r="CU8246"/>
      <c r="CV8246"/>
    </row>
    <row r="8247" spans="10:100" x14ac:dyDescent="0.25">
      <c r="J8247"/>
      <c r="K8247"/>
      <c r="L8247"/>
      <c r="M8247"/>
      <c r="N8247"/>
      <c r="O8247"/>
      <c r="P8247"/>
      <c r="Q8247"/>
      <c r="R8247"/>
      <c r="S8247"/>
      <c r="T8247"/>
      <c r="U8247"/>
      <c r="V8247"/>
      <c r="W8247"/>
      <c r="X8247"/>
      <c r="Y8247"/>
      <c r="Z8247"/>
      <c r="AA8247"/>
      <c r="AB8247"/>
      <c r="AC8247"/>
      <c r="AD8247"/>
      <c r="AE8247"/>
      <c r="AF8247"/>
      <c r="AG8247"/>
      <c r="AH8247"/>
      <c r="AI8247"/>
      <c r="AJ8247"/>
      <c r="AK8247"/>
      <c r="AL8247"/>
      <c r="AM8247"/>
      <c r="AN8247"/>
      <c r="AO8247"/>
      <c r="AP8247"/>
      <c r="AQ8247"/>
      <c r="AR8247"/>
      <c r="AS8247"/>
      <c r="AT8247"/>
      <c r="AU8247"/>
      <c r="AV8247"/>
      <c r="AW8247"/>
      <c r="AX8247"/>
      <c r="AY8247"/>
      <c r="AZ8247"/>
      <c r="BA8247"/>
      <c r="BB8247"/>
      <c r="BC8247"/>
      <c r="BD8247"/>
      <c r="BE8247"/>
      <c r="BF8247"/>
      <c r="BG8247"/>
      <c r="BH8247"/>
      <c r="BI8247"/>
      <c r="BJ8247"/>
      <c r="BK8247"/>
      <c r="BL8247"/>
      <c r="BM8247"/>
      <c r="BN8247"/>
      <c r="BO8247"/>
      <c r="BP8247"/>
      <c r="BQ8247"/>
      <c r="BR8247"/>
      <c r="BS8247"/>
      <c r="BT8247"/>
      <c r="BU8247"/>
      <c r="BV8247"/>
      <c r="BW8247"/>
      <c r="BX8247"/>
      <c r="BY8247"/>
      <c r="BZ8247"/>
      <c r="CA8247"/>
      <c r="CB8247"/>
      <c r="CC8247"/>
      <c r="CD8247"/>
      <c r="CE8247"/>
      <c r="CF8247"/>
      <c r="CG8247"/>
      <c r="CH8247"/>
      <c r="CI8247"/>
      <c r="CJ8247"/>
      <c r="CK8247"/>
      <c r="CL8247"/>
      <c r="CM8247"/>
      <c r="CN8247"/>
      <c r="CO8247"/>
      <c r="CP8247"/>
      <c r="CQ8247"/>
      <c r="CR8247"/>
      <c r="CS8247"/>
      <c r="CT8247"/>
      <c r="CU8247"/>
      <c r="CV8247"/>
    </row>
    <row r="8248" spans="10:100" x14ac:dyDescent="0.25">
      <c r="J8248"/>
      <c r="K8248"/>
      <c r="L8248"/>
      <c r="M8248"/>
      <c r="N8248"/>
      <c r="O8248"/>
      <c r="P8248"/>
      <c r="Q8248"/>
      <c r="R8248"/>
      <c r="S8248"/>
      <c r="T8248"/>
      <c r="U8248"/>
      <c r="V8248"/>
      <c r="W8248"/>
      <c r="X8248"/>
      <c r="Y8248"/>
      <c r="Z8248"/>
      <c r="AA8248"/>
      <c r="AB8248"/>
      <c r="AC8248"/>
      <c r="AD8248"/>
      <c r="AE8248"/>
      <c r="AF8248"/>
      <c r="AG8248"/>
      <c r="AH8248"/>
      <c r="AI8248"/>
      <c r="AJ8248"/>
      <c r="AK8248"/>
      <c r="AL8248"/>
      <c r="AM8248"/>
      <c r="AN8248"/>
      <c r="AO8248"/>
      <c r="AP8248"/>
      <c r="AQ8248"/>
      <c r="AR8248"/>
      <c r="AS8248"/>
      <c r="AT8248"/>
      <c r="AU8248"/>
      <c r="AV8248"/>
      <c r="AW8248"/>
      <c r="AX8248"/>
      <c r="AY8248"/>
      <c r="AZ8248"/>
      <c r="BA8248"/>
      <c r="BB8248"/>
      <c r="BC8248"/>
      <c r="BD8248"/>
      <c r="BE8248"/>
      <c r="BF8248"/>
      <c r="BG8248"/>
      <c r="BH8248"/>
      <c r="BI8248"/>
      <c r="BJ8248"/>
      <c r="BK8248"/>
      <c r="BL8248"/>
      <c r="BM8248"/>
      <c r="BN8248"/>
      <c r="BO8248"/>
      <c r="BP8248"/>
      <c r="BQ8248"/>
      <c r="BR8248"/>
      <c r="BS8248"/>
      <c r="BT8248"/>
      <c r="BU8248"/>
      <c r="BV8248"/>
      <c r="BW8248"/>
      <c r="BX8248"/>
      <c r="BY8248"/>
      <c r="BZ8248"/>
      <c r="CA8248"/>
      <c r="CB8248"/>
      <c r="CC8248"/>
      <c r="CD8248"/>
      <c r="CE8248"/>
      <c r="CF8248"/>
      <c r="CG8248"/>
      <c r="CH8248"/>
      <c r="CI8248"/>
      <c r="CJ8248"/>
      <c r="CK8248"/>
      <c r="CL8248"/>
      <c r="CM8248"/>
      <c r="CN8248"/>
      <c r="CO8248"/>
      <c r="CP8248"/>
      <c r="CQ8248"/>
      <c r="CR8248"/>
      <c r="CS8248"/>
      <c r="CT8248"/>
      <c r="CU8248"/>
      <c r="CV8248"/>
    </row>
    <row r="8249" spans="10:100" x14ac:dyDescent="0.25">
      <c r="J8249"/>
      <c r="K8249"/>
      <c r="L8249"/>
      <c r="M8249"/>
      <c r="N8249"/>
      <c r="O8249"/>
      <c r="P8249"/>
      <c r="Q8249"/>
      <c r="R8249"/>
      <c r="S8249"/>
      <c r="T8249"/>
      <c r="U8249"/>
      <c r="V8249"/>
      <c r="W8249"/>
      <c r="X8249"/>
      <c r="Y8249"/>
      <c r="Z8249"/>
      <c r="AA8249"/>
      <c r="AB8249"/>
      <c r="AC8249"/>
      <c r="AD8249"/>
      <c r="AE8249"/>
      <c r="AF8249"/>
      <c r="AG8249"/>
      <c r="AH8249"/>
      <c r="AI8249"/>
      <c r="AJ8249"/>
      <c r="AK8249"/>
      <c r="AL8249"/>
      <c r="AM8249"/>
      <c r="AN8249"/>
      <c r="AO8249"/>
      <c r="AP8249"/>
      <c r="AQ8249"/>
      <c r="AR8249"/>
      <c r="AS8249"/>
      <c r="AT8249"/>
      <c r="AU8249"/>
      <c r="AV8249"/>
      <c r="AW8249"/>
      <c r="AX8249"/>
      <c r="AY8249"/>
      <c r="AZ8249"/>
      <c r="BA8249"/>
      <c r="BB8249"/>
      <c r="BC8249"/>
      <c r="BD8249"/>
      <c r="BE8249"/>
      <c r="BF8249"/>
      <c r="BG8249"/>
      <c r="BH8249"/>
      <c r="BI8249"/>
      <c r="BJ8249"/>
      <c r="BK8249"/>
      <c r="BL8249"/>
      <c r="BM8249"/>
      <c r="BN8249"/>
      <c r="BO8249"/>
      <c r="BP8249"/>
      <c r="BQ8249"/>
      <c r="BR8249"/>
      <c r="BS8249"/>
      <c r="BT8249"/>
      <c r="BU8249"/>
      <c r="BV8249"/>
      <c r="BW8249"/>
      <c r="BX8249"/>
      <c r="BY8249"/>
      <c r="BZ8249"/>
      <c r="CA8249"/>
      <c r="CB8249"/>
      <c r="CC8249"/>
      <c r="CD8249"/>
      <c r="CE8249"/>
      <c r="CF8249"/>
      <c r="CG8249"/>
      <c r="CH8249"/>
      <c r="CI8249"/>
      <c r="CJ8249"/>
      <c r="CK8249"/>
      <c r="CL8249"/>
      <c r="CM8249"/>
      <c r="CN8249"/>
      <c r="CO8249"/>
      <c r="CP8249"/>
      <c r="CQ8249"/>
      <c r="CR8249"/>
      <c r="CS8249"/>
      <c r="CT8249"/>
      <c r="CU8249"/>
      <c r="CV8249"/>
    </row>
    <row r="8250" spans="10:100" x14ac:dyDescent="0.25">
      <c r="J8250"/>
      <c r="K8250"/>
      <c r="L8250"/>
      <c r="M8250"/>
      <c r="N8250"/>
      <c r="O8250"/>
      <c r="P8250"/>
      <c r="Q8250"/>
      <c r="R8250"/>
      <c r="S8250"/>
      <c r="T8250"/>
      <c r="U8250"/>
      <c r="V8250"/>
      <c r="W8250"/>
      <c r="X8250"/>
      <c r="Y8250"/>
      <c r="Z8250"/>
      <c r="AA8250"/>
      <c r="AB8250"/>
      <c r="AC8250"/>
      <c r="AD8250"/>
      <c r="AE8250"/>
      <c r="AF8250"/>
      <c r="AG8250"/>
      <c r="AH8250"/>
      <c r="AI8250"/>
      <c r="AJ8250"/>
      <c r="AK8250"/>
      <c r="AL8250"/>
      <c r="AM8250"/>
      <c r="AN8250"/>
      <c r="AO8250"/>
      <c r="AP8250"/>
      <c r="AQ8250"/>
      <c r="AR8250"/>
      <c r="AS8250"/>
      <c r="AT8250"/>
      <c r="AU8250"/>
      <c r="AV8250"/>
      <c r="AW8250"/>
      <c r="AX8250"/>
      <c r="AY8250"/>
      <c r="AZ8250"/>
      <c r="BA8250"/>
      <c r="BB8250"/>
      <c r="BC8250"/>
      <c r="BD8250"/>
      <c r="BE8250"/>
      <c r="BF8250"/>
      <c r="BG8250"/>
      <c r="BH8250"/>
      <c r="BI8250"/>
      <c r="BJ8250"/>
      <c r="BK8250"/>
      <c r="BL8250"/>
      <c r="BM8250"/>
      <c r="BN8250"/>
      <c r="BO8250"/>
      <c r="BP8250"/>
      <c r="BQ8250"/>
      <c r="BR8250"/>
      <c r="BS8250"/>
      <c r="BT8250"/>
      <c r="BU8250"/>
      <c r="BV8250"/>
      <c r="BW8250"/>
      <c r="BX8250"/>
      <c r="BY8250"/>
      <c r="BZ8250"/>
      <c r="CA8250"/>
      <c r="CB8250"/>
      <c r="CC8250"/>
      <c r="CD8250"/>
      <c r="CE8250"/>
      <c r="CF8250"/>
      <c r="CG8250"/>
      <c r="CH8250"/>
      <c r="CI8250"/>
      <c r="CJ8250"/>
      <c r="CK8250"/>
      <c r="CL8250"/>
      <c r="CM8250"/>
      <c r="CN8250"/>
      <c r="CO8250"/>
      <c r="CP8250"/>
      <c r="CQ8250"/>
      <c r="CR8250"/>
      <c r="CS8250"/>
      <c r="CT8250"/>
      <c r="CU8250"/>
      <c r="CV8250"/>
    </row>
    <row r="8251" spans="10:100" x14ac:dyDescent="0.25">
      <c r="J8251"/>
      <c r="K8251"/>
      <c r="L8251"/>
      <c r="M8251"/>
      <c r="N8251"/>
      <c r="O8251"/>
      <c r="P8251"/>
      <c r="Q8251"/>
      <c r="R8251"/>
      <c r="S8251"/>
      <c r="T8251"/>
      <c r="U8251"/>
      <c r="V8251"/>
      <c r="W8251"/>
      <c r="X8251"/>
      <c r="Y8251"/>
      <c r="Z8251"/>
      <c r="AA8251"/>
      <c r="AB8251"/>
      <c r="AC8251"/>
      <c r="AD8251"/>
      <c r="AE8251"/>
      <c r="AF8251"/>
      <c r="AG8251"/>
      <c r="AH8251"/>
      <c r="AI8251"/>
      <c r="AJ8251"/>
      <c r="AK8251"/>
      <c r="AL8251"/>
      <c r="AM8251"/>
      <c r="AN8251"/>
      <c r="AO8251"/>
      <c r="AP8251"/>
      <c r="AQ8251"/>
      <c r="AR8251"/>
      <c r="AS8251"/>
      <c r="AT8251"/>
      <c r="AU8251"/>
      <c r="AV8251"/>
      <c r="AW8251"/>
      <c r="AX8251"/>
      <c r="AY8251"/>
      <c r="AZ8251"/>
      <c r="BA8251"/>
      <c r="BB8251"/>
      <c r="BC8251"/>
      <c r="BD8251"/>
      <c r="BE8251"/>
      <c r="BF8251"/>
      <c r="BG8251"/>
      <c r="BH8251"/>
      <c r="BI8251"/>
      <c r="BJ8251"/>
      <c r="BK8251"/>
      <c r="BL8251"/>
      <c r="BM8251"/>
      <c r="BN8251"/>
      <c r="BO8251"/>
      <c r="BP8251"/>
      <c r="BQ8251"/>
      <c r="BR8251"/>
      <c r="BS8251"/>
      <c r="BT8251"/>
      <c r="BU8251"/>
      <c r="BV8251"/>
      <c r="BW8251"/>
      <c r="BX8251"/>
      <c r="BY8251"/>
      <c r="BZ8251"/>
      <c r="CA8251"/>
      <c r="CB8251"/>
      <c r="CC8251"/>
      <c r="CD8251"/>
      <c r="CE8251"/>
      <c r="CF8251"/>
      <c r="CG8251"/>
      <c r="CH8251"/>
      <c r="CI8251"/>
      <c r="CJ8251"/>
      <c r="CK8251"/>
      <c r="CL8251"/>
      <c r="CM8251"/>
      <c r="CN8251"/>
      <c r="CO8251"/>
      <c r="CP8251"/>
      <c r="CQ8251"/>
      <c r="CR8251"/>
      <c r="CS8251"/>
      <c r="CT8251"/>
      <c r="CU8251"/>
      <c r="CV8251"/>
    </row>
    <row r="8252" spans="10:100" x14ac:dyDescent="0.25">
      <c r="J8252"/>
      <c r="K8252"/>
      <c r="L8252"/>
      <c r="M8252"/>
      <c r="N8252"/>
      <c r="O8252"/>
      <c r="P8252"/>
      <c r="Q8252"/>
      <c r="R8252"/>
      <c r="S8252"/>
      <c r="T8252"/>
      <c r="U8252"/>
      <c r="V8252"/>
      <c r="W8252"/>
      <c r="X8252"/>
      <c r="Y8252"/>
      <c r="Z8252"/>
      <c r="AA8252"/>
      <c r="AB8252"/>
      <c r="AC8252"/>
      <c r="AD8252"/>
      <c r="AE8252"/>
      <c r="AF8252"/>
      <c r="AG8252"/>
      <c r="AH8252"/>
      <c r="AI8252"/>
      <c r="AJ8252"/>
      <c r="AK8252"/>
      <c r="AL8252"/>
      <c r="AM8252"/>
      <c r="AN8252"/>
      <c r="AO8252"/>
      <c r="AP8252"/>
      <c r="AQ8252"/>
      <c r="AR8252"/>
      <c r="AS8252"/>
      <c r="AT8252"/>
      <c r="AU8252"/>
      <c r="AV8252"/>
      <c r="AW8252"/>
      <c r="AX8252"/>
      <c r="AY8252"/>
      <c r="AZ8252"/>
      <c r="BA8252"/>
      <c r="BB8252"/>
      <c r="BC8252"/>
      <c r="BD8252"/>
      <c r="BE8252"/>
      <c r="BF8252"/>
      <c r="BG8252"/>
      <c r="BH8252"/>
      <c r="BI8252"/>
      <c r="BJ8252"/>
      <c r="BK8252"/>
      <c r="BL8252"/>
      <c r="BM8252"/>
      <c r="BN8252"/>
      <c r="BO8252"/>
      <c r="BP8252"/>
      <c r="BQ8252"/>
      <c r="BR8252"/>
      <c r="BS8252"/>
      <c r="BT8252"/>
      <c r="BU8252"/>
      <c r="BV8252"/>
      <c r="BW8252"/>
      <c r="BX8252"/>
      <c r="BY8252"/>
      <c r="BZ8252"/>
      <c r="CA8252"/>
      <c r="CB8252"/>
      <c r="CC8252"/>
      <c r="CD8252"/>
      <c r="CE8252"/>
      <c r="CF8252"/>
      <c r="CG8252"/>
      <c r="CH8252"/>
      <c r="CI8252"/>
      <c r="CJ8252"/>
      <c r="CK8252"/>
      <c r="CL8252"/>
      <c r="CM8252"/>
      <c r="CN8252"/>
      <c r="CO8252"/>
      <c r="CP8252"/>
      <c r="CQ8252"/>
      <c r="CR8252"/>
      <c r="CS8252"/>
      <c r="CT8252"/>
      <c r="CU8252"/>
      <c r="CV8252"/>
    </row>
    <row r="8253" spans="10:100" x14ac:dyDescent="0.25">
      <c r="J8253"/>
      <c r="K8253"/>
      <c r="L8253"/>
      <c r="M8253"/>
      <c r="N8253"/>
      <c r="O8253"/>
      <c r="P8253"/>
      <c r="Q8253"/>
      <c r="R8253"/>
      <c r="S8253"/>
      <c r="T8253"/>
      <c r="U8253"/>
      <c r="V8253"/>
      <c r="W8253"/>
      <c r="X8253"/>
      <c r="Y8253"/>
      <c r="Z8253"/>
      <c r="AA8253"/>
      <c r="AB8253"/>
      <c r="AC8253"/>
      <c r="AD8253"/>
      <c r="AE8253"/>
      <c r="AF8253"/>
      <c r="AG8253"/>
      <c r="AH8253"/>
      <c r="AI8253"/>
      <c r="AJ8253"/>
      <c r="AK8253"/>
      <c r="AL8253"/>
      <c r="AM8253"/>
      <c r="AN8253"/>
      <c r="AO8253"/>
      <c r="AP8253"/>
      <c r="AQ8253"/>
      <c r="AR8253"/>
      <c r="AS8253"/>
      <c r="AT8253"/>
      <c r="AU8253"/>
      <c r="AV8253"/>
      <c r="AW8253"/>
      <c r="AX8253"/>
      <c r="AY8253"/>
      <c r="AZ8253"/>
      <c r="BA8253"/>
      <c r="BB8253"/>
      <c r="BC8253"/>
      <c r="BD8253"/>
      <c r="BE8253"/>
      <c r="BF8253"/>
      <c r="BG8253"/>
      <c r="BH8253"/>
      <c r="BI8253"/>
      <c r="BJ8253"/>
      <c r="BK8253"/>
      <c r="BL8253"/>
      <c r="BM8253"/>
      <c r="BN8253"/>
      <c r="BO8253"/>
      <c r="BP8253"/>
      <c r="BQ8253"/>
      <c r="BR8253"/>
      <c r="BS8253"/>
      <c r="BT8253"/>
      <c r="BU8253"/>
      <c r="BV8253"/>
      <c r="BW8253"/>
      <c r="BX8253"/>
      <c r="BY8253"/>
      <c r="BZ8253"/>
      <c r="CA8253"/>
      <c r="CB8253"/>
      <c r="CC8253"/>
      <c r="CD8253"/>
      <c r="CE8253"/>
      <c r="CF8253"/>
      <c r="CG8253"/>
      <c r="CH8253"/>
      <c r="CI8253"/>
      <c r="CJ8253"/>
      <c r="CK8253"/>
      <c r="CL8253"/>
      <c r="CM8253"/>
      <c r="CN8253"/>
      <c r="CO8253"/>
      <c r="CP8253"/>
      <c r="CQ8253"/>
      <c r="CR8253"/>
      <c r="CS8253"/>
      <c r="CT8253"/>
      <c r="CU8253"/>
      <c r="CV8253"/>
    </row>
    <row r="8254" spans="10:100" x14ac:dyDescent="0.25">
      <c r="J8254"/>
      <c r="K8254"/>
      <c r="L8254"/>
      <c r="M8254"/>
      <c r="N8254"/>
      <c r="O8254"/>
      <c r="P8254"/>
      <c r="Q8254"/>
      <c r="R8254"/>
      <c r="S8254"/>
      <c r="T8254"/>
      <c r="U8254"/>
      <c r="V8254"/>
      <c r="W8254"/>
      <c r="X8254"/>
      <c r="Y8254"/>
      <c r="Z8254"/>
      <c r="AA8254"/>
      <c r="AB8254"/>
      <c r="AC8254"/>
      <c r="AD8254"/>
      <c r="AE8254"/>
      <c r="AF8254"/>
      <c r="AG8254"/>
      <c r="AH8254"/>
      <c r="AI8254"/>
      <c r="AJ8254"/>
      <c r="AK8254"/>
      <c r="AL8254"/>
      <c r="AM8254"/>
      <c r="AN8254"/>
      <c r="AO8254"/>
      <c r="AP8254"/>
      <c r="AQ8254"/>
      <c r="AR8254"/>
      <c r="AS8254"/>
      <c r="AT8254"/>
      <c r="AU8254"/>
      <c r="AV8254"/>
      <c r="AW8254"/>
      <c r="AX8254"/>
      <c r="AY8254"/>
      <c r="AZ8254"/>
      <c r="BA8254"/>
      <c r="BB8254"/>
      <c r="BC8254"/>
      <c r="BD8254"/>
      <c r="BE8254"/>
      <c r="BF8254"/>
      <c r="BG8254"/>
      <c r="BH8254"/>
      <c r="BI8254"/>
      <c r="BJ8254"/>
      <c r="BK8254"/>
      <c r="BL8254"/>
      <c r="BM8254"/>
      <c r="BN8254"/>
      <c r="BO8254"/>
      <c r="BP8254"/>
      <c r="BQ8254"/>
      <c r="BR8254"/>
      <c r="BS8254"/>
      <c r="BT8254"/>
      <c r="BU8254"/>
      <c r="BV8254"/>
      <c r="BW8254"/>
      <c r="BX8254"/>
      <c r="BY8254"/>
      <c r="BZ8254"/>
      <c r="CA8254"/>
      <c r="CB8254"/>
      <c r="CC8254"/>
      <c r="CD8254"/>
      <c r="CE8254"/>
      <c r="CF8254"/>
      <c r="CG8254"/>
      <c r="CH8254"/>
      <c r="CI8254"/>
      <c r="CJ8254"/>
      <c r="CK8254"/>
      <c r="CL8254"/>
      <c r="CM8254"/>
      <c r="CN8254"/>
      <c r="CO8254"/>
      <c r="CP8254"/>
      <c r="CQ8254"/>
      <c r="CR8254"/>
      <c r="CS8254"/>
      <c r="CT8254"/>
      <c r="CU8254"/>
      <c r="CV8254"/>
    </row>
    <row r="8255" spans="10:100" x14ac:dyDescent="0.25">
      <c r="J8255"/>
      <c r="K8255"/>
      <c r="L8255"/>
      <c r="M8255"/>
      <c r="N8255"/>
      <c r="O8255"/>
      <c r="P8255"/>
      <c r="Q8255"/>
      <c r="R8255"/>
      <c r="S8255"/>
      <c r="T8255"/>
      <c r="U8255"/>
      <c r="V8255"/>
      <c r="W8255"/>
      <c r="X8255"/>
      <c r="Y8255"/>
      <c r="Z8255"/>
      <c r="AA8255"/>
      <c r="AB8255"/>
      <c r="AC8255"/>
      <c r="AD8255"/>
      <c r="AE8255"/>
      <c r="AF8255"/>
      <c r="AG8255"/>
      <c r="AH8255"/>
      <c r="AI8255"/>
      <c r="AJ8255"/>
      <c r="AK8255"/>
      <c r="AL8255"/>
      <c r="AM8255"/>
      <c r="AN8255"/>
      <c r="AO8255"/>
      <c r="AP8255"/>
      <c r="AQ8255"/>
      <c r="AR8255"/>
      <c r="AS8255"/>
      <c r="AT8255"/>
      <c r="AU8255"/>
      <c r="AV8255"/>
      <c r="AW8255"/>
      <c r="AX8255"/>
      <c r="AY8255"/>
      <c r="AZ8255"/>
      <c r="BA8255"/>
      <c r="BB8255"/>
      <c r="BC8255"/>
      <c r="BD8255"/>
      <c r="BE8255"/>
      <c r="BF8255"/>
      <c r="BG8255"/>
      <c r="BH8255"/>
      <c r="BI8255"/>
      <c r="BJ8255"/>
      <c r="BK8255"/>
      <c r="BL8255"/>
      <c r="BM8255"/>
      <c r="BN8255"/>
      <c r="BO8255"/>
      <c r="BP8255"/>
      <c r="BQ8255"/>
      <c r="BR8255"/>
      <c r="BS8255"/>
      <c r="BT8255"/>
      <c r="BU8255"/>
      <c r="BV8255"/>
      <c r="BW8255"/>
      <c r="BX8255"/>
      <c r="BY8255"/>
      <c r="BZ8255"/>
      <c r="CA8255"/>
      <c r="CB8255"/>
      <c r="CC8255"/>
      <c r="CD8255"/>
      <c r="CE8255"/>
      <c r="CF8255"/>
      <c r="CG8255"/>
      <c r="CH8255"/>
      <c r="CI8255"/>
      <c r="CJ8255"/>
      <c r="CK8255"/>
      <c r="CL8255"/>
      <c r="CM8255"/>
      <c r="CN8255"/>
      <c r="CO8255"/>
      <c r="CP8255"/>
      <c r="CQ8255"/>
      <c r="CR8255"/>
      <c r="CS8255"/>
      <c r="CT8255"/>
      <c r="CU8255"/>
      <c r="CV8255"/>
    </row>
    <row r="8256" spans="10:100" x14ac:dyDescent="0.25">
      <c r="J8256"/>
      <c r="K8256"/>
      <c r="L8256"/>
      <c r="M8256"/>
      <c r="N8256"/>
      <c r="O8256"/>
      <c r="P8256"/>
      <c r="Q8256"/>
      <c r="R8256"/>
      <c r="S8256"/>
      <c r="T8256"/>
      <c r="U8256"/>
      <c r="V8256"/>
      <c r="W8256"/>
      <c r="X8256"/>
      <c r="Y8256"/>
      <c r="Z8256"/>
      <c r="AA8256"/>
      <c r="AB8256"/>
      <c r="AC8256"/>
      <c r="AD8256"/>
      <c r="AE8256"/>
      <c r="AF8256"/>
      <c r="AG8256"/>
      <c r="AH8256"/>
      <c r="AI8256"/>
      <c r="AJ8256"/>
      <c r="AK8256"/>
      <c r="AL8256"/>
      <c r="AM8256"/>
      <c r="AN8256"/>
      <c r="AO8256"/>
      <c r="AP8256"/>
      <c r="AQ8256"/>
      <c r="AR8256"/>
      <c r="AS8256"/>
      <c r="AT8256"/>
      <c r="AU8256"/>
      <c r="AV8256"/>
      <c r="AW8256"/>
      <c r="AX8256"/>
      <c r="AY8256"/>
      <c r="AZ8256"/>
      <c r="BA8256"/>
      <c r="BB8256"/>
      <c r="BC8256"/>
      <c r="BD8256"/>
      <c r="BE8256"/>
      <c r="BF8256"/>
      <c r="BG8256"/>
      <c r="BH8256"/>
      <c r="BI8256"/>
      <c r="BJ8256"/>
      <c r="BK8256"/>
      <c r="BL8256"/>
      <c r="BM8256"/>
      <c r="BN8256"/>
      <c r="BO8256"/>
      <c r="BP8256"/>
      <c r="BQ8256"/>
      <c r="BR8256"/>
      <c r="BS8256"/>
      <c r="BT8256"/>
      <c r="BU8256"/>
      <c r="BV8256"/>
      <c r="BW8256"/>
      <c r="BX8256"/>
      <c r="BY8256"/>
      <c r="BZ8256"/>
      <c r="CA8256"/>
      <c r="CB8256"/>
      <c r="CC8256"/>
      <c r="CD8256"/>
      <c r="CE8256"/>
      <c r="CF8256"/>
      <c r="CG8256"/>
      <c r="CH8256"/>
      <c r="CI8256"/>
      <c r="CJ8256"/>
      <c r="CK8256"/>
      <c r="CL8256"/>
      <c r="CM8256"/>
      <c r="CN8256"/>
      <c r="CO8256"/>
      <c r="CP8256"/>
      <c r="CQ8256"/>
      <c r="CR8256"/>
      <c r="CS8256"/>
      <c r="CT8256"/>
      <c r="CU8256"/>
      <c r="CV8256"/>
    </row>
    <row r="8257" spans="10:100" x14ac:dyDescent="0.25">
      <c r="J8257"/>
      <c r="K8257"/>
      <c r="L8257"/>
      <c r="M8257"/>
      <c r="N8257"/>
      <c r="O8257"/>
      <c r="P8257"/>
      <c r="Q8257"/>
      <c r="R8257"/>
      <c r="S8257"/>
      <c r="T8257"/>
      <c r="U8257"/>
      <c r="V8257"/>
      <c r="W8257"/>
      <c r="X8257"/>
      <c r="Y8257"/>
      <c r="Z8257"/>
      <c r="AA8257"/>
      <c r="AB8257"/>
      <c r="AC8257"/>
      <c r="AD8257"/>
      <c r="AE8257"/>
      <c r="AF8257"/>
      <c r="AG8257"/>
      <c r="AH8257"/>
      <c r="AI8257"/>
      <c r="AJ8257"/>
      <c r="AK8257"/>
      <c r="AL8257"/>
      <c r="AM8257"/>
      <c r="AN8257"/>
      <c r="AO8257"/>
      <c r="AP8257"/>
      <c r="AQ8257"/>
      <c r="AR8257"/>
      <c r="AS8257"/>
      <c r="AT8257"/>
      <c r="AU8257"/>
      <c r="AV8257"/>
      <c r="AW8257"/>
      <c r="AX8257"/>
      <c r="AY8257"/>
      <c r="AZ8257"/>
      <c r="BA8257"/>
      <c r="BB8257"/>
      <c r="BC8257"/>
      <c r="BD8257"/>
      <c r="BE8257"/>
      <c r="BF8257"/>
      <c r="BG8257"/>
      <c r="BH8257"/>
      <c r="BI8257"/>
      <c r="BJ8257"/>
      <c r="BK8257"/>
      <c r="BL8257"/>
      <c r="BM8257"/>
      <c r="BN8257"/>
      <c r="BO8257"/>
      <c r="BP8257"/>
      <c r="BQ8257"/>
      <c r="BR8257"/>
      <c r="BS8257"/>
      <c r="BT8257"/>
      <c r="BU8257"/>
      <c r="BV8257"/>
      <c r="BW8257"/>
      <c r="BX8257"/>
      <c r="BY8257"/>
      <c r="BZ8257"/>
      <c r="CA8257"/>
      <c r="CB8257"/>
      <c r="CC8257"/>
      <c r="CD8257"/>
      <c r="CE8257"/>
      <c r="CF8257"/>
      <c r="CG8257"/>
      <c r="CH8257"/>
      <c r="CI8257"/>
      <c r="CJ8257"/>
      <c r="CK8257"/>
      <c r="CL8257"/>
      <c r="CM8257"/>
      <c r="CN8257"/>
      <c r="CO8257"/>
      <c r="CP8257"/>
      <c r="CQ8257"/>
      <c r="CR8257"/>
      <c r="CS8257"/>
      <c r="CT8257"/>
      <c r="CU8257"/>
      <c r="CV8257"/>
    </row>
    <row r="8258" spans="10:100" x14ac:dyDescent="0.25">
      <c r="J8258"/>
      <c r="K8258"/>
      <c r="L8258"/>
      <c r="M8258"/>
      <c r="N8258"/>
      <c r="O8258"/>
      <c r="P8258"/>
      <c r="Q8258"/>
      <c r="R8258"/>
      <c r="S8258"/>
      <c r="T8258"/>
      <c r="U8258"/>
      <c r="V8258"/>
      <c r="W8258"/>
      <c r="X8258"/>
      <c r="Y8258"/>
      <c r="Z8258"/>
      <c r="AA8258"/>
      <c r="AB8258"/>
      <c r="AC8258"/>
      <c r="AD8258"/>
      <c r="AE8258"/>
      <c r="AF8258"/>
      <c r="AG8258"/>
      <c r="AH8258"/>
      <c r="AI8258"/>
      <c r="AJ8258"/>
      <c r="AK8258"/>
      <c r="AL8258"/>
      <c r="AM8258"/>
      <c r="AN8258"/>
      <c r="AO8258"/>
      <c r="AP8258"/>
      <c r="AQ8258"/>
      <c r="AR8258"/>
      <c r="AS8258"/>
      <c r="AT8258"/>
      <c r="AU8258"/>
      <c r="AV8258"/>
      <c r="AW8258"/>
      <c r="AX8258"/>
      <c r="AY8258"/>
      <c r="AZ8258"/>
      <c r="BA8258"/>
      <c r="BB8258"/>
      <c r="BC8258"/>
      <c r="BD8258"/>
      <c r="BE8258"/>
      <c r="BF8258"/>
      <c r="BG8258"/>
      <c r="BH8258"/>
      <c r="BI8258"/>
      <c r="BJ8258"/>
      <c r="BK8258"/>
      <c r="BL8258"/>
      <c r="BM8258"/>
      <c r="BN8258"/>
      <c r="BO8258"/>
      <c r="BP8258"/>
      <c r="BQ8258"/>
      <c r="BR8258"/>
      <c r="BS8258"/>
      <c r="BT8258"/>
      <c r="BU8258"/>
      <c r="BV8258"/>
      <c r="BW8258"/>
      <c r="BX8258"/>
      <c r="BY8258"/>
      <c r="BZ8258"/>
      <c r="CA8258"/>
      <c r="CB8258"/>
      <c r="CC8258"/>
      <c r="CD8258"/>
      <c r="CE8258"/>
      <c r="CF8258"/>
      <c r="CG8258"/>
      <c r="CH8258"/>
      <c r="CI8258"/>
      <c r="CJ8258"/>
      <c r="CK8258"/>
      <c r="CL8258"/>
      <c r="CM8258"/>
      <c r="CN8258"/>
      <c r="CO8258"/>
      <c r="CP8258"/>
      <c r="CQ8258"/>
      <c r="CR8258"/>
      <c r="CS8258"/>
      <c r="CT8258"/>
      <c r="CU8258"/>
      <c r="CV8258"/>
    </row>
    <row r="8259" spans="10:100" x14ac:dyDescent="0.25">
      <c r="J8259"/>
      <c r="K8259"/>
      <c r="L8259"/>
      <c r="M8259"/>
      <c r="N8259"/>
      <c r="O8259"/>
      <c r="P8259"/>
      <c r="Q8259"/>
      <c r="R8259"/>
      <c r="S8259"/>
      <c r="T8259"/>
      <c r="U8259"/>
      <c r="V8259"/>
      <c r="W8259"/>
      <c r="X8259"/>
      <c r="Y8259"/>
      <c r="Z8259"/>
      <c r="AA8259"/>
      <c r="AB8259"/>
      <c r="AC8259"/>
      <c r="AD8259"/>
      <c r="AE8259"/>
      <c r="AF8259"/>
      <c r="AG8259"/>
      <c r="AH8259"/>
      <c r="AI8259"/>
      <c r="AJ8259"/>
      <c r="AK8259"/>
      <c r="AL8259"/>
      <c r="AM8259"/>
      <c r="AN8259"/>
      <c r="AO8259"/>
      <c r="AP8259"/>
      <c r="AQ8259"/>
      <c r="AR8259"/>
      <c r="AS8259"/>
      <c r="AT8259"/>
      <c r="AU8259"/>
      <c r="AV8259"/>
      <c r="AW8259"/>
      <c r="AX8259"/>
      <c r="AY8259"/>
      <c r="AZ8259"/>
      <c r="BA8259"/>
      <c r="BB8259"/>
      <c r="BC8259"/>
      <c r="BD8259"/>
      <c r="BE8259"/>
      <c r="BF8259"/>
      <c r="BG8259"/>
      <c r="BH8259"/>
      <c r="BI8259"/>
      <c r="BJ8259"/>
      <c r="BK8259"/>
      <c r="BL8259"/>
      <c r="BM8259"/>
      <c r="BN8259"/>
      <c r="BO8259"/>
      <c r="BP8259"/>
      <c r="BQ8259"/>
      <c r="BR8259"/>
      <c r="BS8259"/>
      <c r="BT8259"/>
      <c r="BU8259"/>
      <c r="BV8259"/>
      <c r="BW8259"/>
      <c r="BX8259"/>
      <c r="BY8259"/>
      <c r="BZ8259"/>
      <c r="CA8259"/>
      <c r="CB8259"/>
      <c r="CC8259"/>
      <c r="CD8259"/>
      <c r="CE8259"/>
      <c r="CF8259"/>
      <c r="CG8259"/>
      <c r="CH8259"/>
      <c r="CI8259"/>
      <c r="CJ8259"/>
      <c r="CK8259"/>
      <c r="CL8259"/>
      <c r="CM8259"/>
      <c r="CN8259"/>
      <c r="CO8259"/>
      <c r="CP8259"/>
      <c r="CQ8259"/>
      <c r="CR8259"/>
      <c r="CS8259"/>
      <c r="CT8259"/>
      <c r="CU8259"/>
      <c r="CV8259"/>
    </row>
    <row r="8260" spans="10:100" x14ac:dyDescent="0.25">
      <c r="J8260"/>
      <c r="K8260"/>
      <c r="L8260"/>
      <c r="M8260"/>
      <c r="N8260"/>
      <c r="O8260"/>
      <c r="P8260"/>
      <c r="Q8260"/>
      <c r="R8260"/>
      <c r="S8260"/>
      <c r="T8260"/>
      <c r="U8260"/>
      <c r="V8260"/>
      <c r="W8260"/>
      <c r="X8260"/>
      <c r="Y8260"/>
      <c r="Z8260"/>
      <c r="AA8260"/>
      <c r="AB8260"/>
      <c r="AC8260"/>
      <c r="AD8260"/>
      <c r="AE8260"/>
      <c r="AF8260"/>
      <c r="AG8260"/>
      <c r="AH8260"/>
      <c r="AI8260"/>
      <c r="AJ8260"/>
      <c r="AK8260"/>
      <c r="AL8260"/>
      <c r="AM8260"/>
      <c r="AN8260"/>
      <c r="AO8260"/>
      <c r="AP8260"/>
      <c r="AQ8260"/>
      <c r="AR8260"/>
      <c r="AS8260"/>
      <c r="AT8260"/>
      <c r="AU8260"/>
      <c r="AV8260"/>
      <c r="AW8260"/>
      <c r="AX8260"/>
      <c r="AY8260"/>
      <c r="AZ8260"/>
      <c r="BA8260"/>
      <c r="BB8260"/>
      <c r="BC8260"/>
      <c r="BD8260"/>
      <c r="BE8260"/>
      <c r="BF8260"/>
      <c r="BG8260"/>
      <c r="BH8260"/>
      <c r="BI8260"/>
      <c r="BJ8260"/>
      <c r="BK8260"/>
      <c r="BL8260"/>
      <c r="BM8260"/>
      <c r="BN8260"/>
      <c r="BO8260"/>
      <c r="BP8260"/>
      <c r="BQ8260"/>
      <c r="BR8260"/>
      <c r="BS8260"/>
      <c r="BT8260"/>
      <c r="BU8260"/>
      <c r="BV8260"/>
      <c r="BW8260"/>
      <c r="BX8260"/>
      <c r="BY8260"/>
      <c r="BZ8260"/>
      <c r="CA8260"/>
      <c r="CB8260"/>
      <c r="CC8260"/>
      <c r="CD8260"/>
      <c r="CE8260"/>
      <c r="CF8260"/>
      <c r="CG8260"/>
      <c r="CH8260"/>
      <c r="CI8260"/>
      <c r="CJ8260"/>
      <c r="CK8260"/>
      <c r="CL8260"/>
      <c r="CM8260"/>
      <c r="CN8260"/>
      <c r="CO8260"/>
      <c r="CP8260"/>
      <c r="CQ8260"/>
      <c r="CR8260"/>
      <c r="CS8260"/>
      <c r="CT8260"/>
      <c r="CU8260"/>
      <c r="CV8260"/>
    </row>
    <row r="8261" spans="10:100" x14ac:dyDescent="0.25">
      <c r="J8261"/>
      <c r="K8261"/>
      <c r="L8261"/>
      <c r="M8261"/>
      <c r="N8261"/>
      <c r="O8261"/>
      <c r="P8261"/>
      <c r="Q8261"/>
      <c r="R8261"/>
      <c r="S8261"/>
      <c r="T8261"/>
      <c r="U8261"/>
      <c r="V8261"/>
      <c r="W8261"/>
      <c r="X8261"/>
      <c r="Y8261"/>
      <c r="Z8261"/>
      <c r="AA8261"/>
      <c r="AB8261"/>
      <c r="AC8261"/>
      <c r="AD8261"/>
      <c r="AE8261"/>
      <c r="AF8261"/>
      <c r="AG8261"/>
      <c r="AH8261"/>
      <c r="AI8261"/>
      <c r="AJ8261"/>
      <c r="AK8261"/>
      <c r="AL8261"/>
      <c r="AM8261"/>
      <c r="AN8261"/>
      <c r="AO8261"/>
      <c r="AP8261"/>
      <c r="AQ8261"/>
      <c r="AR8261"/>
      <c r="AS8261"/>
      <c r="AT8261"/>
      <c r="AU8261"/>
      <c r="AV8261"/>
      <c r="AW8261"/>
      <c r="AX8261"/>
      <c r="AY8261"/>
      <c r="AZ8261"/>
      <c r="BA8261"/>
      <c r="BB8261"/>
      <c r="BC8261"/>
      <c r="BD8261"/>
      <c r="BE8261"/>
      <c r="BF8261"/>
      <c r="BG8261"/>
      <c r="BH8261"/>
      <c r="BI8261"/>
      <c r="BJ8261"/>
      <c r="BK8261"/>
      <c r="BL8261"/>
      <c r="BM8261"/>
      <c r="BN8261"/>
      <c r="BO8261"/>
      <c r="BP8261"/>
      <c r="BQ8261"/>
      <c r="BR8261"/>
      <c r="BS8261"/>
      <c r="BT8261"/>
      <c r="BU8261"/>
      <c r="BV8261"/>
      <c r="BW8261"/>
      <c r="BX8261"/>
      <c r="BY8261"/>
      <c r="BZ8261"/>
      <c r="CA8261"/>
      <c r="CB8261"/>
      <c r="CC8261"/>
      <c r="CD8261"/>
      <c r="CE8261"/>
      <c r="CF8261"/>
      <c r="CG8261"/>
      <c r="CH8261"/>
      <c r="CI8261"/>
      <c r="CJ8261"/>
      <c r="CK8261"/>
      <c r="CL8261"/>
      <c r="CM8261"/>
      <c r="CN8261"/>
      <c r="CO8261"/>
      <c r="CP8261"/>
      <c r="CQ8261"/>
      <c r="CR8261"/>
      <c r="CS8261"/>
      <c r="CT8261"/>
      <c r="CU8261"/>
      <c r="CV8261"/>
    </row>
    <row r="8262" spans="10:100" x14ac:dyDescent="0.25">
      <c r="J8262"/>
      <c r="K8262"/>
      <c r="L8262"/>
      <c r="M8262"/>
      <c r="N8262"/>
      <c r="O8262"/>
      <c r="P8262"/>
      <c r="Q8262"/>
      <c r="R8262"/>
      <c r="S8262"/>
      <c r="T8262"/>
      <c r="U8262"/>
      <c r="V8262"/>
      <c r="W8262"/>
      <c r="X8262"/>
      <c r="Y8262"/>
      <c r="Z8262"/>
      <c r="AA8262"/>
      <c r="AB8262"/>
      <c r="AC8262"/>
      <c r="AD8262"/>
      <c r="AE8262"/>
      <c r="AF8262"/>
      <c r="AG8262"/>
      <c r="AH8262"/>
      <c r="AI8262"/>
      <c r="AJ8262"/>
      <c r="AK8262"/>
      <c r="AL8262"/>
      <c r="AM8262"/>
      <c r="AN8262"/>
      <c r="AO8262"/>
      <c r="AP8262"/>
      <c r="AQ8262"/>
      <c r="AR8262"/>
      <c r="AS8262"/>
      <c r="AT8262"/>
      <c r="AU8262"/>
      <c r="AV8262"/>
      <c r="AW8262"/>
      <c r="AX8262"/>
      <c r="AY8262"/>
      <c r="AZ8262"/>
      <c r="BA8262"/>
      <c r="BB8262"/>
      <c r="BC8262"/>
      <c r="BD8262"/>
      <c r="BE8262"/>
      <c r="BF8262"/>
      <c r="BG8262"/>
      <c r="BH8262"/>
      <c r="BI8262"/>
      <c r="BJ8262"/>
      <c r="BK8262"/>
      <c r="BL8262"/>
      <c r="BM8262"/>
      <c r="BN8262"/>
      <c r="BO8262"/>
      <c r="BP8262"/>
      <c r="BQ8262"/>
      <c r="BR8262"/>
      <c r="BS8262"/>
      <c r="BT8262"/>
      <c r="BU8262"/>
      <c r="BV8262"/>
      <c r="BW8262"/>
      <c r="BX8262"/>
      <c r="BY8262"/>
      <c r="BZ8262"/>
      <c r="CA8262"/>
      <c r="CB8262"/>
      <c r="CC8262"/>
      <c r="CD8262"/>
      <c r="CE8262"/>
      <c r="CF8262"/>
      <c r="CG8262"/>
      <c r="CH8262"/>
      <c r="CI8262"/>
      <c r="CJ8262"/>
      <c r="CK8262"/>
      <c r="CL8262"/>
      <c r="CM8262"/>
      <c r="CN8262"/>
      <c r="CO8262"/>
      <c r="CP8262"/>
      <c r="CQ8262"/>
      <c r="CR8262"/>
      <c r="CS8262"/>
      <c r="CT8262"/>
      <c r="CU8262"/>
      <c r="CV8262"/>
    </row>
    <row r="8263" spans="10:100" x14ac:dyDescent="0.25">
      <c r="J8263"/>
      <c r="K8263"/>
      <c r="L8263"/>
      <c r="M8263"/>
      <c r="N8263"/>
      <c r="O8263"/>
      <c r="P8263"/>
      <c r="Q8263"/>
      <c r="R8263"/>
      <c r="S8263"/>
      <c r="T8263"/>
      <c r="U8263"/>
      <c r="V8263"/>
      <c r="W8263"/>
      <c r="X8263"/>
      <c r="Y8263"/>
      <c r="Z8263"/>
      <c r="AA8263"/>
      <c r="AB8263"/>
      <c r="AC8263"/>
      <c r="AD8263"/>
      <c r="AE8263"/>
      <c r="AF8263"/>
      <c r="AG8263"/>
      <c r="AH8263"/>
      <c r="AI8263"/>
      <c r="AJ8263"/>
      <c r="AK8263"/>
      <c r="AL8263"/>
      <c r="AM8263"/>
      <c r="AN8263"/>
      <c r="AO8263"/>
      <c r="AP8263"/>
      <c r="AQ8263"/>
      <c r="AR8263"/>
      <c r="AS8263"/>
      <c r="AT8263"/>
      <c r="AU8263"/>
      <c r="AV8263"/>
      <c r="AW8263"/>
      <c r="AX8263"/>
      <c r="AY8263"/>
      <c r="AZ8263"/>
      <c r="BA8263"/>
      <c r="BB8263"/>
      <c r="BC8263"/>
      <c r="BD8263"/>
      <c r="BE8263"/>
      <c r="BF8263"/>
      <c r="BG8263"/>
      <c r="BH8263"/>
      <c r="BI8263"/>
      <c r="BJ8263"/>
      <c r="BK8263"/>
      <c r="BL8263"/>
      <c r="BM8263"/>
      <c r="BN8263"/>
      <c r="BO8263"/>
      <c r="BP8263"/>
      <c r="BQ8263"/>
      <c r="BR8263"/>
      <c r="BS8263"/>
      <c r="BT8263"/>
      <c r="BU8263"/>
      <c r="BV8263"/>
      <c r="BW8263"/>
      <c r="BX8263"/>
      <c r="BY8263"/>
      <c r="BZ8263"/>
      <c r="CA8263"/>
      <c r="CB8263"/>
      <c r="CC8263"/>
      <c r="CD8263"/>
      <c r="CE8263"/>
      <c r="CF8263"/>
      <c r="CG8263"/>
      <c r="CH8263"/>
      <c r="CI8263"/>
      <c r="CJ8263"/>
      <c r="CK8263"/>
      <c r="CL8263"/>
      <c r="CM8263"/>
      <c r="CN8263"/>
      <c r="CO8263"/>
      <c r="CP8263"/>
      <c r="CQ8263"/>
      <c r="CR8263"/>
      <c r="CS8263"/>
      <c r="CT8263"/>
      <c r="CU8263"/>
      <c r="CV8263"/>
    </row>
    <row r="8264" spans="10:100" x14ac:dyDescent="0.25">
      <c r="J8264"/>
      <c r="K8264"/>
      <c r="L8264"/>
      <c r="M8264"/>
      <c r="N8264"/>
      <c r="O8264"/>
      <c r="P8264"/>
      <c r="Q8264"/>
      <c r="R8264"/>
      <c r="S8264"/>
      <c r="T8264"/>
      <c r="U8264"/>
      <c r="V8264"/>
      <c r="W8264"/>
      <c r="X8264"/>
      <c r="Y8264"/>
      <c r="Z8264"/>
      <c r="AA8264"/>
      <c r="AB8264"/>
      <c r="AC8264"/>
      <c r="AD8264"/>
      <c r="AE8264"/>
      <c r="AF8264"/>
      <c r="AG8264"/>
      <c r="AH8264"/>
      <c r="AI8264"/>
      <c r="AJ8264"/>
      <c r="AK8264"/>
      <c r="AL8264"/>
      <c r="AM8264"/>
      <c r="AN8264"/>
      <c r="AO8264"/>
      <c r="AP8264"/>
      <c r="AQ8264"/>
      <c r="AR8264"/>
      <c r="AS8264"/>
      <c r="AT8264"/>
      <c r="AU8264"/>
      <c r="AV8264"/>
      <c r="AW8264"/>
      <c r="AX8264"/>
      <c r="AY8264"/>
      <c r="AZ8264"/>
      <c r="BA8264"/>
      <c r="BB8264"/>
      <c r="BC8264"/>
      <c r="BD8264"/>
      <c r="BE8264"/>
      <c r="BF8264"/>
      <c r="BG8264"/>
      <c r="BH8264"/>
      <c r="BI8264"/>
      <c r="BJ8264"/>
      <c r="BK8264"/>
      <c r="BL8264"/>
      <c r="BM8264"/>
      <c r="BN8264"/>
      <c r="BO8264"/>
      <c r="BP8264"/>
      <c r="BQ8264"/>
      <c r="BR8264"/>
      <c r="BS8264"/>
      <c r="BT8264"/>
      <c r="BU8264"/>
      <c r="BV8264"/>
      <c r="BW8264"/>
      <c r="BX8264"/>
      <c r="BY8264"/>
      <c r="BZ8264"/>
      <c r="CA8264"/>
      <c r="CB8264"/>
      <c r="CC8264"/>
      <c r="CD8264"/>
      <c r="CE8264"/>
      <c r="CF8264"/>
      <c r="CG8264"/>
      <c r="CH8264"/>
      <c r="CI8264"/>
      <c r="CJ8264"/>
      <c r="CK8264"/>
      <c r="CL8264"/>
      <c r="CM8264"/>
      <c r="CN8264"/>
      <c r="CO8264"/>
      <c r="CP8264"/>
      <c r="CQ8264"/>
      <c r="CR8264"/>
      <c r="CS8264"/>
      <c r="CT8264"/>
      <c r="CU8264"/>
      <c r="CV8264"/>
    </row>
    <row r="8265" spans="10:100" x14ac:dyDescent="0.25">
      <c r="J8265"/>
      <c r="K8265"/>
      <c r="L8265"/>
      <c r="M8265"/>
      <c r="N8265"/>
      <c r="O8265"/>
      <c r="P8265"/>
      <c r="Q8265"/>
      <c r="R8265"/>
      <c r="S8265"/>
      <c r="T8265"/>
      <c r="U8265"/>
      <c r="V8265"/>
      <c r="W8265"/>
      <c r="X8265"/>
      <c r="Y8265"/>
      <c r="Z8265"/>
      <c r="AA8265"/>
      <c r="AB8265"/>
      <c r="AC8265"/>
      <c r="AD8265"/>
      <c r="AE8265"/>
      <c r="AF8265"/>
      <c r="AG8265"/>
      <c r="AH8265"/>
      <c r="AI8265"/>
      <c r="AJ8265"/>
      <c r="AK8265"/>
      <c r="AL8265"/>
      <c r="AM8265"/>
      <c r="AN8265"/>
      <c r="AO8265"/>
      <c r="AP8265"/>
      <c r="AQ8265"/>
      <c r="AR8265"/>
      <c r="AS8265"/>
      <c r="AT8265"/>
      <c r="AU8265"/>
      <c r="AV8265"/>
      <c r="AW8265"/>
      <c r="AX8265"/>
      <c r="AY8265"/>
      <c r="AZ8265"/>
      <c r="BA8265"/>
      <c r="BB8265"/>
      <c r="BC8265"/>
      <c r="BD8265"/>
      <c r="BE8265"/>
      <c r="BF8265"/>
      <c r="BG8265"/>
      <c r="BH8265"/>
      <c r="BI8265"/>
      <c r="BJ8265"/>
      <c r="BK8265"/>
      <c r="BL8265"/>
      <c r="BM8265"/>
      <c r="BN8265"/>
      <c r="BO8265"/>
      <c r="BP8265"/>
      <c r="BQ8265"/>
      <c r="BR8265"/>
      <c r="BS8265"/>
      <c r="BT8265"/>
      <c r="BU8265"/>
      <c r="BV8265"/>
      <c r="BW8265"/>
      <c r="BX8265"/>
      <c r="BY8265"/>
      <c r="BZ8265"/>
      <c r="CA8265"/>
      <c r="CB8265"/>
      <c r="CC8265"/>
      <c r="CD8265"/>
      <c r="CE8265"/>
      <c r="CF8265"/>
      <c r="CG8265"/>
      <c r="CH8265"/>
      <c r="CI8265"/>
      <c r="CJ8265"/>
      <c r="CK8265"/>
      <c r="CL8265"/>
      <c r="CM8265"/>
      <c r="CN8265"/>
      <c r="CO8265"/>
      <c r="CP8265"/>
      <c r="CQ8265"/>
      <c r="CR8265"/>
      <c r="CS8265"/>
      <c r="CT8265"/>
      <c r="CU8265"/>
      <c r="CV8265"/>
    </row>
    <row r="8266" spans="10:100" x14ac:dyDescent="0.25">
      <c r="J8266"/>
      <c r="K8266"/>
      <c r="L8266"/>
      <c r="M8266"/>
      <c r="N8266"/>
      <c r="O8266"/>
      <c r="P8266"/>
      <c r="Q8266"/>
      <c r="R8266"/>
      <c r="S8266"/>
      <c r="T8266"/>
      <c r="U8266"/>
      <c r="V8266"/>
      <c r="W8266"/>
      <c r="X8266"/>
      <c r="Y8266"/>
      <c r="Z8266"/>
      <c r="AA8266"/>
      <c r="AB8266"/>
      <c r="AC8266"/>
      <c r="AD8266"/>
      <c r="AE8266"/>
      <c r="AF8266"/>
      <c r="AG8266"/>
      <c r="AH8266"/>
      <c r="AI8266"/>
      <c r="AJ8266"/>
      <c r="AK8266"/>
      <c r="AL8266"/>
      <c r="AM8266"/>
      <c r="AN8266"/>
      <c r="AO8266"/>
      <c r="AP8266"/>
      <c r="AQ8266"/>
      <c r="AR8266"/>
      <c r="AS8266"/>
      <c r="AT8266"/>
      <c r="AU8266"/>
      <c r="AV8266"/>
      <c r="AW8266"/>
      <c r="AX8266"/>
      <c r="AY8266"/>
      <c r="AZ8266"/>
      <c r="BA8266"/>
      <c r="BB8266"/>
      <c r="BC8266"/>
      <c r="BD8266"/>
      <c r="BE8266"/>
      <c r="BF8266"/>
      <c r="BG8266"/>
      <c r="BH8266"/>
      <c r="BI8266"/>
      <c r="BJ8266"/>
      <c r="BK8266"/>
      <c r="BL8266"/>
      <c r="BM8266"/>
      <c r="BN8266"/>
      <c r="BO8266"/>
      <c r="BP8266"/>
      <c r="BQ8266"/>
      <c r="BR8266"/>
      <c r="BS8266"/>
      <c r="BT8266"/>
      <c r="BU8266"/>
      <c r="BV8266"/>
      <c r="BW8266"/>
      <c r="BX8266"/>
      <c r="BY8266"/>
      <c r="BZ8266"/>
      <c r="CA8266"/>
      <c r="CB8266"/>
      <c r="CC8266"/>
      <c r="CD8266"/>
      <c r="CE8266"/>
      <c r="CF8266"/>
      <c r="CG8266"/>
      <c r="CH8266"/>
      <c r="CI8266"/>
      <c r="CJ8266"/>
      <c r="CK8266"/>
      <c r="CL8266"/>
      <c r="CM8266"/>
      <c r="CN8266"/>
      <c r="CO8266"/>
      <c r="CP8266"/>
      <c r="CQ8266"/>
      <c r="CR8266"/>
      <c r="CS8266"/>
      <c r="CT8266"/>
      <c r="CU8266"/>
      <c r="CV8266"/>
    </row>
    <row r="8267" spans="10:100" x14ac:dyDescent="0.25">
      <c r="J8267"/>
      <c r="K8267"/>
      <c r="L8267"/>
      <c r="M8267"/>
      <c r="N8267"/>
      <c r="O8267"/>
      <c r="P8267"/>
      <c r="Q8267"/>
      <c r="R8267"/>
      <c r="S8267"/>
      <c r="T8267"/>
      <c r="U8267"/>
      <c r="V8267"/>
      <c r="W8267"/>
      <c r="X8267"/>
      <c r="Y8267"/>
      <c r="Z8267"/>
      <c r="AA8267"/>
      <c r="AB8267"/>
      <c r="AC8267"/>
      <c r="AD8267"/>
      <c r="AE8267"/>
      <c r="AF8267"/>
      <c r="AG8267"/>
      <c r="AH8267"/>
      <c r="AI8267"/>
      <c r="AJ8267"/>
      <c r="AK8267"/>
      <c r="AL8267"/>
      <c r="AM8267"/>
      <c r="AN8267"/>
      <c r="AO8267"/>
      <c r="AP8267"/>
      <c r="AQ8267"/>
      <c r="AR8267"/>
      <c r="AS8267"/>
      <c r="AT8267"/>
      <c r="AU8267"/>
      <c r="AV8267"/>
      <c r="AW8267"/>
      <c r="AX8267"/>
      <c r="AY8267"/>
      <c r="AZ8267"/>
      <c r="BA8267"/>
      <c r="BB8267"/>
      <c r="BC8267"/>
      <c r="BD8267"/>
      <c r="BE8267"/>
      <c r="BF8267"/>
      <c r="BG8267"/>
      <c r="BH8267"/>
      <c r="BI8267"/>
      <c r="BJ8267"/>
      <c r="BK8267"/>
      <c r="BL8267"/>
      <c r="BM8267"/>
      <c r="BN8267"/>
      <c r="BO8267"/>
      <c r="BP8267"/>
      <c r="BQ8267"/>
      <c r="BR8267"/>
      <c r="BS8267"/>
      <c r="BT8267"/>
      <c r="BU8267"/>
      <c r="BV8267"/>
      <c r="BW8267"/>
      <c r="BX8267"/>
      <c r="BY8267"/>
      <c r="BZ8267"/>
      <c r="CA8267"/>
      <c r="CB8267"/>
      <c r="CC8267"/>
      <c r="CD8267"/>
      <c r="CE8267"/>
      <c r="CF8267"/>
      <c r="CG8267"/>
      <c r="CH8267"/>
      <c r="CI8267"/>
      <c r="CJ8267"/>
      <c r="CK8267"/>
      <c r="CL8267"/>
      <c r="CM8267"/>
      <c r="CN8267"/>
      <c r="CO8267"/>
      <c r="CP8267"/>
      <c r="CQ8267"/>
      <c r="CR8267"/>
      <c r="CS8267"/>
      <c r="CT8267"/>
      <c r="CU8267"/>
      <c r="CV8267"/>
    </row>
    <row r="8268" spans="10:100" x14ac:dyDescent="0.25">
      <c r="J8268"/>
      <c r="K8268"/>
      <c r="L8268"/>
      <c r="M8268"/>
      <c r="N8268"/>
      <c r="O8268"/>
      <c r="P8268"/>
      <c r="Q8268"/>
      <c r="R8268"/>
      <c r="S8268"/>
      <c r="T8268"/>
      <c r="U8268"/>
      <c r="V8268"/>
      <c r="W8268"/>
      <c r="X8268"/>
      <c r="Y8268"/>
      <c r="Z8268"/>
      <c r="AA8268"/>
      <c r="AB8268"/>
      <c r="AC8268"/>
      <c r="AD8268"/>
      <c r="AE8268"/>
      <c r="AF8268"/>
      <c r="AG8268"/>
      <c r="AH8268"/>
      <c r="AI8268"/>
      <c r="AJ8268"/>
      <c r="AK8268"/>
      <c r="AL8268"/>
      <c r="AM8268"/>
      <c r="AN8268"/>
      <c r="AO8268"/>
      <c r="AP8268"/>
      <c r="AQ8268"/>
      <c r="AR8268"/>
      <c r="AS8268"/>
      <c r="AT8268"/>
      <c r="AU8268"/>
      <c r="AV8268"/>
      <c r="AW8268"/>
      <c r="AX8268"/>
      <c r="AY8268"/>
      <c r="AZ8268"/>
      <c r="BA8268"/>
      <c r="BB8268"/>
      <c r="BC8268"/>
      <c r="BD8268"/>
      <c r="BE8268"/>
      <c r="BF8268"/>
      <c r="BG8268"/>
      <c r="BH8268"/>
      <c r="BI8268"/>
      <c r="BJ8268"/>
      <c r="BK8268"/>
      <c r="BL8268"/>
      <c r="BM8268"/>
      <c r="BN8268"/>
      <c r="BO8268"/>
      <c r="BP8268"/>
      <c r="BQ8268"/>
      <c r="BR8268"/>
      <c r="BS8268"/>
      <c r="BT8268"/>
      <c r="BU8268"/>
      <c r="BV8268"/>
      <c r="BW8268"/>
      <c r="BX8268"/>
      <c r="BY8268"/>
      <c r="BZ8268"/>
      <c r="CA8268"/>
      <c r="CB8268"/>
      <c r="CC8268"/>
      <c r="CD8268"/>
      <c r="CE8268"/>
      <c r="CF8268"/>
      <c r="CG8268"/>
      <c r="CH8268"/>
      <c r="CI8268"/>
      <c r="CJ8268"/>
      <c r="CK8268"/>
      <c r="CL8268"/>
      <c r="CM8268"/>
      <c r="CN8268"/>
      <c r="CO8268"/>
      <c r="CP8268"/>
      <c r="CQ8268"/>
      <c r="CR8268"/>
      <c r="CS8268"/>
      <c r="CT8268"/>
      <c r="CU8268"/>
      <c r="CV8268"/>
    </row>
    <row r="8269" spans="10:100" x14ac:dyDescent="0.25">
      <c r="J8269"/>
      <c r="K8269"/>
      <c r="L8269"/>
      <c r="M8269"/>
      <c r="N8269"/>
      <c r="O8269"/>
      <c r="P8269"/>
      <c r="Q8269"/>
      <c r="R8269"/>
      <c r="S8269"/>
      <c r="T8269"/>
      <c r="U8269"/>
      <c r="V8269"/>
      <c r="W8269"/>
      <c r="X8269"/>
      <c r="Y8269"/>
      <c r="Z8269"/>
      <c r="AA8269"/>
      <c r="AB8269"/>
      <c r="AC8269"/>
      <c r="AD8269"/>
      <c r="AE8269"/>
      <c r="AF8269"/>
      <c r="AG8269"/>
      <c r="AH8269"/>
      <c r="AI8269"/>
      <c r="AJ8269"/>
      <c r="AK8269"/>
      <c r="AL8269"/>
      <c r="AM8269"/>
      <c r="AN8269"/>
      <c r="AO8269"/>
      <c r="AP8269"/>
      <c r="AQ8269"/>
      <c r="AR8269"/>
      <c r="AS8269"/>
      <c r="AT8269"/>
      <c r="AU8269"/>
      <c r="AV8269"/>
      <c r="AW8269"/>
      <c r="AX8269"/>
      <c r="AY8269"/>
      <c r="AZ8269"/>
      <c r="BA8269"/>
      <c r="BB8269"/>
      <c r="BC8269"/>
      <c r="BD8269"/>
      <c r="BE8269"/>
      <c r="BF8269"/>
      <c r="BG8269"/>
      <c r="BH8269"/>
      <c r="BI8269"/>
      <c r="BJ8269"/>
      <c r="BK8269"/>
      <c r="BL8269"/>
      <c r="BM8269"/>
      <c r="BN8269"/>
      <c r="BO8269"/>
      <c r="BP8269"/>
      <c r="BQ8269"/>
      <c r="BR8269"/>
      <c r="BS8269"/>
      <c r="BT8269"/>
      <c r="BU8269"/>
      <c r="BV8269"/>
      <c r="BW8269"/>
      <c r="BX8269"/>
      <c r="BY8269"/>
      <c r="BZ8269"/>
      <c r="CA8269"/>
      <c r="CB8269"/>
      <c r="CC8269"/>
      <c r="CD8269"/>
      <c r="CE8269"/>
      <c r="CF8269"/>
      <c r="CG8269"/>
      <c r="CH8269"/>
      <c r="CI8269"/>
      <c r="CJ8269"/>
      <c r="CK8269"/>
      <c r="CL8269"/>
      <c r="CM8269"/>
      <c r="CN8269"/>
      <c r="CO8269"/>
      <c r="CP8269"/>
      <c r="CQ8269"/>
      <c r="CR8269"/>
      <c r="CS8269"/>
      <c r="CT8269"/>
      <c r="CU8269"/>
      <c r="CV8269"/>
    </row>
    <row r="8270" spans="10:100" x14ac:dyDescent="0.25">
      <c r="J8270"/>
      <c r="K8270"/>
      <c r="L8270"/>
      <c r="M8270"/>
      <c r="N8270"/>
      <c r="O8270"/>
      <c r="P8270"/>
      <c r="Q8270"/>
      <c r="R8270"/>
      <c r="S8270"/>
      <c r="T8270"/>
      <c r="U8270"/>
      <c r="V8270"/>
      <c r="W8270"/>
      <c r="X8270"/>
      <c r="Y8270"/>
      <c r="Z8270"/>
      <c r="AA8270"/>
      <c r="AB8270"/>
      <c r="AC8270"/>
      <c r="AD8270"/>
      <c r="AE8270"/>
      <c r="AF8270"/>
      <c r="AG8270"/>
      <c r="AH8270"/>
      <c r="AI8270"/>
      <c r="AJ8270"/>
      <c r="AK8270"/>
      <c r="AL8270"/>
      <c r="AM8270"/>
      <c r="AN8270"/>
      <c r="AO8270"/>
      <c r="AP8270"/>
      <c r="AQ8270"/>
      <c r="AR8270"/>
      <c r="AS8270"/>
      <c r="AT8270"/>
      <c r="AU8270"/>
      <c r="AV8270"/>
      <c r="AW8270"/>
      <c r="AX8270"/>
      <c r="AY8270"/>
      <c r="AZ8270"/>
      <c r="BA8270"/>
      <c r="BB8270"/>
      <c r="BC8270"/>
      <c r="BD8270"/>
      <c r="BE8270"/>
      <c r="BF8270"/>
      <c r="BG8270"/>
      <c r="BH8270"/>
      <c r="BI8270"/>
      <c r="BJ8270"/>
      <c r="BK8270"/>
      <c r="BL8270"/>
      <c r="BM8270"/>
      <c r="BN8270"/>
      <c r="BO8270"/>
      <c r="BP8270"/>
      <c r="BQ8270"/>
      <c r="BR8270"/>
      <c r="BS8270"/>
      <c r="BT8270"/>
      <c r="BU8270"/>
      <c r="BV8270"/>
      <c r="BW8270"/>
      <c r="BX8270"/>
      <c r="BY8270"/>
      <c r="BZ8270"/>
      <c r="CA8270"/>
      <c r="CB8270"/>
      <c r="CC8270"/>
      <c r="CD8270"/>
      <c r="CE8270"/>
      <c r="CF8270"/>
      <c r="CG8270"/>
      <c r="CH8270"/>
      <c r="CI8270"/>
      <c r="CJ8270"/>
      <c r="CK8270"/>
      <c r="CL8270"/>
      <c r="CM8270"/>
      <c r="CN8270"/>
      <c r="CO8270"/>
      <c r="CP8270"/>
      <c r="CQ8270"/>
      <c r="CR8270"/>
      <c r="CS8270"/>
      <c r="CT8270"/>
      <c r="CU8270"/>
      <c r="CV8270"/>
    </row>
    <row r="8271" spans="10:100" x14ac:dyDescent="0.25">
      <c r="J8271"/>
      <c r="K8271"/>
      <c r="L8271"/>
      <c r="M8271"/>
      <c r="N8271"/>
      <c r="O8271"/>
      <c r="P8271"/>
      <c r="Q8271"/>
      <c r="R8271"/>
      <c r="S8271"/>
      <c r="T8271"/>
      <c r="U8271"/>
      <c r="V8271"/>
      <c r="W8271"/>
      <c r="X8271"/>
      <c r="Y8271"/>
      <c r="Z8271"/>
      <c r="AA8271"/>
      <c r="AB8271"/>
      <c r="AC8271"/>
      <c r="AD8271"/>
      <c r="AE8271"/>
      <c r="AF8271"/>
      <c r="AG8271"/>
      <c r="AH8271"/>
      <c r="AI8271"/>
      <c r="AJ8271"/>
      <c r="AK8271"/>
      <c r="AL8271"/>
      <c r="AM8271"/>
      <c r="AN8271"/>
      <c r="AO8271"/>
      <c r="AP8271"/>
      <c r="AQ8271"/>
      <c r="AR8271"/>
      <c r="AS8271"/>
      <c r="AT8271"/>
      <c r="AU8271"/>
      <c r="AV8271"/>
      <c r="AW8271"/>
      <c r="AX8271"/>
      <c r="AY8271"/>
      <c r="AZ8271"/>
      <c r="BA8271"/>
      <c r="BB8271"/>
      <c r="BC8271"/>
      <c r="BD8271"/>
      <c r="BE8271"/>
      <c r="BF8271"/>
      <c r="BG8271"/>
      <c r="BH8271"/>
      <c r="BI8271"/>
      <c r="BJ8271"/>
      <c r="BK8271"/>
      <c r="BL8271"/>
      <c r="BM8271"/>
      <c r="BN8271"/>
      <c r="BO8271"/>
      <c r="BP8271"/>
      <c r="BQ8271"/>
      <c r="BR8271"/>
      <c r="BS8271"/>
      <c r="BT8271"/>
      <c r="BU8271"/>
      <c r="BV8271"/>
      <c r="BW8271"/>
      <c r="BX8271"/>
      <c r="BY8271"/>
      <c r="BZ8271"/>
      <c r="CA8271"/>
      <c r="CB8271"/>
      <c r="CC8271"/>
      <c r="CD8271"/>
      <c r="CE8271"/>
      <c r="CF8271"/>
      <c r="CG8271"/>
      <c r="CH8271"/>
      <c r="CI8271"/>
      <c r="CJ8271"/>
      <c r="CK8271"/>
      <c r="CL8271"/>
      <c r="CM8271"/>
      <c r="CN8271"/>
      <c r="CO8271"/>
      <c r="CP8271"/>
      <c r="CQ8271"/>
      <c r="CR8271"/>
      <c r="CS8271"/>
      <c r="CT8271"/>
      <c r="CU8271"/>
      <c r="CV8271"/>
    </row>
    <row r="8272" spans="10:100" x14ac:dyDescent="0.25">
      <c r="J8272"/>
      <c r="K8272"/>
      <c r="L8272"/>
      <c r="M8272"/>
      <c r="N8272"/>
      <c r="O8272"/>
      <c r="P8272"/>
      <c r="Q8272"/>
      <c r="R8272"/>
      <c r="S8272"/>
      <c r="T8272"/>
      <c r="U8272"/>
      <c r="V8272"/>
      <c r="W8272"/>
      <c r="X8272"/>
      <c r="Y8272"/>
      <c r="Z8272"/>
      <c r="AA8272"/>
      <c r="AB8272"/>
      <c r="AC8272"/>
      <c r="AD8272"/>
      <c r="AE8272"/>
      <c r="AF8272"/>
      <c r="AG8272"/>
      <c r="AH8272"/>
      <c r="AI8272"/>
      <c r="AJ8272"/>
      <c r="AK8272"/>
      <c r="AL8272"/>
      <c r="AM8272"/>
      <c r="AN8272"/>
      <c r="AO8272"/>
      <c r="AP8272"/>
      <c r="AQ8272"/>
      <c r="AR8272"/>
      <c r="AS8272"/>
      <c r="AT8272"/>
      <c r="AU8272"/>
      <c r="AV8272"/>
      <c r="AW8272"/>
      <c r="AX8272"/>
      <c r="AY8272"/>
      <c r="AZ8272"/>
      <c r="BA8272"/>
      <c r="BB8272"/>
      <c r="BC8272"/>
      <c r="BD8272"/>
      <c r="BE8272"/>
      <c r="BF8272"/>
      <c r="BG8272"/>
      <c r="BH8272"/>
      <c r="BI8272"/>
      <c r="BJ8272"/>
      <c r="BK8272"/>
      <c r="BL8272"/>
      <c r="BM8272"/>
      <c r="BN8272"/>
      <c r="BO8272"/>
      <c r="BP8272"/>
      <c r="BQ8272"/>
      <c r="BR8272"/>
      <c r="BS8272"/>
      <c r="BT8272"/>
      <c r="BU8272"/>
      <c r="BV8272"/>
      <c r="BW8272"/>
      <c r="BX8272"/>
      <c r="BY8272"/>
      <c r="BZ8272"/>
      <c r="CA8272"/>
      <c r="CB8272"/>
      <c r="CC8272"/>
      <c r="CD8272"/>
      <c r="CE8272"/>
      <c r="CF8272"/>
      <c r="CG8272"/>
      <c r="CH8272"/>
      <c r="CI8272"/>
      <c r="CJ8272"/>
      <c r="CK8272"/>
      <c r="CL8272"/>
      <c r="CM8272"/>
      <c r="CN8272"/>
      <c r="CO8272"/>
      <c r="CP8272"/>
      <c r="CQ8272"/>
      <c r="CR8272"/>
      <c r="CS8272"/>
      <c r="CT8272"/>
      <c r="CU8272"/>
      <c r="CV8272"/>
    </row>
    <row r="8273" spans="10:100" x14ac:dyDescent="0.25">
      <c r="J8273"/>
      <c r="K8273"/>
      <c r="L8273"/>
      <c r="M8273"/>
      <c r="N8273"/>
      <c r="O8273"/>
      <c r="P8273"/>
      <c r="Q8273"/>
      <c r="R8273"/>
      <c r="S8273"/>
      <c r="T8273"/>
      <c r="U8273"/>
      <c r="V8273"/>
      <c r="W8273"/>
      <c r="X8273"/>
      <c r="Y8273"/>
      <c r="Z8273"/>
      <c r="AA8273"/>
      <c r="AB8273"/>
      <c r="AC8273"/>
      <c r="AD8273"/>
      <c r="AE8273"/>
      <c r="AF8273"/>
      <c r="AG8273"/>
      <c r="AH8273"/>
      <c r="AI8273"/>
      <c r="AJ8273"/>
      <c r="AK8273"/>
      <c r="AL8273"/>
      <c r="AM8273"/>
      <c r="AN8273"/>
      <c r="AO8273"/>
      <c r="AP8273"/>
      <c r="AQ8273"/>
      <c r="AR8273"/>
      <c r="AS8273"/>
      <c r="AT8273"/>
      <c r="AU8273"/>
      <c r="AV8273"/>
      <c r="AW8273"/>
      <c r="AX8273"/>
      <c r="AY8273"/>
      <c r="AZ8273"/>
      <c r="BA8273"/>
      <c r="BB8273"/>
      <c r="BC8273"/>
      <c r="BD8273"/>
      <c r="BE8273"/>
      <c r="BF8273"/>
      <c r="BG8273"/>
      <c r="BH8273"/>
      <c r="BI8273"/>
      <c r="BJ8273"/>
      <c r="BK8273"/>
      <c r="BL8273"/>
      <c r="BM8273"/>
      <c r="BN8273"/>
      <c r="BO8273"/>
      <c r="BP8273"/>
      <c r="BQ8273"/>
      <c r="BR8273"/>
      <c r="BS8273"/>
      <c r="BT8273"/>
      <c r="BU8273"/>
      <c r="BV8273"/>
      <c r="BW8273"/>
      <c r="BX8273"/>
      <c r="BY8273"/>
      <c r="BZ8273"/>
      <c r="CA8273"/>
      <c r="CB8273"/>
      <c r="CC8273"/>
      <c r="CD8273"/>
      <c r="CE8273"/>
      <c r="CF8273"/>
      <c r="CG8273"/>
      <c r="CH8273"/>
      <c r="CI8273"/>
      <c r="CJ8273"/>
      <c r="CK8273"/>
      <c r="CL8273"/>
      <c r="CM8273"/>
      <c r="CN8273"/>
      <c r="CO8273"/>
      <c r="CP8273"/>
      <c r="CQ8273"/>
      <c r="CR8273"/>
      <c r="CS8273"/>
      <c r="CT8273"/>
      <c r="CU8273"/>
      <c r="CV8273"/>
    </row>
    <row r="8274" spans="10:100" x14ac:dyDescent="0.25">
      <c r="J8274"/>
      <c r="K8274"/>
      <c r="L8274"/>
      <c r="M8274"/>
      <c r="N8274"/>
      <c r="O8274"/>
      <c r="P8274"/>
      <c r="Q8274"/>
      <c r="R8274"/>
      <c r="S8274"/>
      <c r="T8274"/>
      <c r="U8274"/>
      <c r="V8274"/>
      <c r="W8274"/>
      <c r="X8274"/>
      <c r="Y8274"/>
      <c r="Z8274"/>
      <c r="AA8274"/>
      <c r="AB8274"/>
      <c r="AC8274"/>
      <c r="AD8274"/>
      <c r="AE8274"/>
      <c r="AF8274"/>
      <c r="AG8274"/>
      <c r="AH8274"/>
      <c r="AI8274"/>
      <c r="AJ8274"/>
      <c r="AK8274"/>
      <c r="AL8274"/>
      <c r="AM8274"/>
      <c r="AN8274"/>
      <c r="AO8274"/>
      <c r="AP8274"/>
      <c r="AQ8274"/>
      <c r="AR8274"/>
      <c r="AS8274"/>
      <c r="AT8274"/>
      <c r="AU8274"/>
      <c r="AV8274"/>
      <c r="AW8274"/>
      <c r="AX8274"/>
      <c r="AY8274"/>
      <c r="AZ8274"/>
      <c r="BA8274"/>
      <c r="BB8274"/>
      <c r="BC8274"/>
      <c r="BD8274"/>
      <c r="BE8274"/>
      <c r="BF8274"/>
      <c r="BG8274"/>
      <c r="BH8274"/>
      <c r="BI8274"/>
      <c r="BJ8274"/>
      <c r="BK8274"/>
      <c r="BL8274"/>
      <c r="BM8274"/>
      <c r="BN8274"/>
      <c r="BO8274"/>
      <c r="BP8274"/>
      <c r="BQ8274"/>
      <c r="BR8274"/>
      <c r="BS8274"/>
      <c r="BT8274"/>
      <c r="BU8274"/>
      <c r="BV8274"/>
      <c r="BW8274"/>
      <c r="BX8274"/>
      <c r="BY8274"/>
      <c r="BZ8274"/>
      <c r="CA8274"/>
      <c r="CB8274"/>
      <c r="CC8274"/>
      <c r="CD8274"/>
      <c r="CE8274"/>
      <c r="CF8274"/>
      <c r="CG8274"/>
      <c r="CH8274"/>
      <c r="CI8274"/>
      <c r="CJ8274"/>
      <c r="CK8274"/>
      <c r="CL8274"/>
      <c r="CM8274"/>
      <c r="CN8274"/>
      <c r="CO8274"/>
      <c r="CP8274"/>
      <c r="CQ8274"/>
      <c r="CR8274"/>
      <c r="CS8274"/>
      <c r="CT8274"/>
      <c r="CU8274"/>
      <c r="CV8274"/>
    </row>
    <row r="8275" spans="10:100" x14ac:dyDescent="0.25">
      <c r="J8275"/>
      <c r="K8275"/>
      <c r="L8275"/>
      <c r="M8275"/>
      <c r="N8275"/>
      <c r="O8275"/>
      <c r="P8275"/>
      <c r="Q8275"/>
      <c r="R8275"/>
      <c r="S8275"/>
      <c r="T8275"/>
      <c r="U8275"/>
      <c r="V8275"/>
      <c r="W8275"/>
      <c r="X8275"/>
      <c r="Y8275"/>
      <c r="Z8275"/>
      <c r="AA8275"/>
      <c r="AB8275"/>
      <c r="AC8275"/>
      <c r="AD8275"/>
      <c r="AE8275"/>
      <c r="AF8275"/>
      <c r="AG8275"/>
      <c r="AH8275"/>
      <c r="AI8275"/>
      <c r="AJ8275"/>
      <c r="AK8275"/>
      <c r="AL8275"/>
      <c r="AM8275"/>
      <c r="AN8275"/>
      <c r="AO8275"/>
      <c r="AP8275"/>
      <c r="AQ8275"/>
      <c r="AR8275"/>
      <c r="AS8275"/>
      <c r="AT8275"/>
      <c r="AU8275"/>
      <c r="AV8275"/>
      <c r="AW8275"/>
      <c r="AX8275"/>
      <c r="AY8275"/>
      <c r="AZ8275"/>
      <c r="BA8275"/>
      <c r="BB8275"/>
      <c r="BC8275"/>
      <c r="BD8275"/>
      <c r="BE8275"/>
      <c r="BF8275"/>
      <c r="BG8275"/>
      <c r="BH8275"/>
      <c r="BI8275"/>
      <c r="BJ8275"/>
      <c r="BK8275"/>
      <c r="BL8275"/>
      <c r="BM8275"/>
      <c r="BN8275"/>
      <c r="BO8275"/>
      <c r="BP8275"/>
      <c r="BQ8275"/>
      <c r="BR8275"/>
      <c r="BS8275"/>
      <c r="BT8275"/>
      <c r="BU8275"/>
      <c r="BV8275"/>
      <c r="BW8275"/>
      <c r="BX8275"/>
      <c r="BY8275"/>
      <c r="BZ8275"/>
      <c r="CA8275"/>
      <c r="CB8275"/>
      <c r="CC8275"/>
      <c r="CD8275"/>
      <c r="CE8275"/>
      <c r="CF8275"/>
      <c r="CG8275"/>
      <c r="CH8275"/>
      <c r="CI8275"/>
      <c r="CJ8275"/>
      <c r="CK8275"/>
      <c r="CL8275"/>
      <c r="CM8275"/>
      <c r="CN8275"/>
      <c r="CO8275"/>
      <c r="CP8275"/>
      <c r="CQ8275"/>
      <c r="CR8275"/>
      <c r="CS8275"/>
      <c r="CT8275"/>
      <c r="CU8275"/>
      <c r="CV8275"/>
    </row>
    <row r="8276" spans="10:100" x14ac:dyDescent="0.25">
      <c r="J8276"/>
      <c r="K8276"/>
      <c r="L8276"/>
      <c r="M8276"/>
      <c r="N8276"/>
      <c r="O8276"/>
      <c r="P8276"/>
      <c r="Q8276"/>
      <c r="R8276"/>
      <c r="S8276"/>
      <c r="T8276"/>
      <c r="U8276"/>
      <c r="V8276"/>
      <c r="W8276"/>
      <c r="X8276"/>
      <c r="Y8276"/>
      <c r="Z8276"/>
      <c r="AA8276"/>
      <c r="AB8276"/>
      <c r="AC8276"/>
      <c r="AD8276"/>
      <c r="AE8276"/>
      <c r="AF8276"/>
      <c r="AG8276"/>
      <c r="AH8276"/>
      <c r="AI8276"/>
      <c r="AJ8276"/>
      <c r="AK8276"/>
      <c r="AL8276"/>
      <c r="AM8276"/>
      <c r="AN8276"/>
      <c r="AO8276"/>
      <c r="AP8276"/>
      <c r="AQ8276"/>
      <c r="AR8276"/>
      <c r="AS8276"/>
      <c r="AT8276"/>
      <c r="AU8276"/>
      <c r="AV8276"/>
      <c r="AW8276"/>
      <c r="AX8276"/>
      <c r="AY8276"/>
      <c r="AZ8276"/>
      <c r="BA8276"/>
      <c r="BB8276"/>
      <c r="BC8276"/>
      <c r="BD8276"/>
      <c r="BE8276"/>
      <c r="BF8276"/>
      <c r="BG8276"/>
      <c r="BH8276"/>
      <c r="BI8276"/>
      <c r="BJ8276"/>
      <c r="BK8276"/>
      <c r="BL8276"/>
      <c r="BM8276"/>
      <c r="BN8276"/>
      <c r="BO8276"/>
      <c r="BP8276"/>
      <c r="BQ8276"/>
      <c r="BR8276"/>
      <c r="BS8276"/>
      <c r="BT8276"/>
      <c r="BU8276"/>
      <c r="BV8276"/>
      <c r="BW8276"/>
      <c r="BX8276"/>
      <c r="BY8276"/>
      <c r="BZ8276"/>
      <c r="CA8276"/>
      <c r="CB8276"/>
      <c r="CC8276"/>
      <c r="CD8276"/>
      <c r="CE8276"/>
      <c r="CF8276"/>
      <c r="CG8276"/>
      <c r="CH8276"/>
      <c r="CI8276"/>
      <c r="CJ8276"/>
      <c r="CK8276"/>
      <c r="CL8276"/>
      <c r="CM8276"/>
      <c r="CN8276"/>
      <c r="CO8276"/>
      <c r="CP8276"/>
      <c r="CQ8276"/>
      <c r="CR8276"/>
      <c r="CS8276"/>
      <c r="CT8276"/>
      <c r="CU8276"/>
      <c r="CV8276"/>
    </row>
    <row r="8277" spans="10:100" x14ac:dyDescent="0.25">
      <c r="J8277"/>
      <c r="K8277"/>
      <c r="L8277"/>
      <c r="M8277"/>
      <c r="N8277"/>
      <c r="O8277"/>
      <c r="P8277"/>
      <c r="Q8277"/>
      <c r="R8277"/>
      <c r="S8277"/>
      <c r="T8277"/>
      <c r="U8277"/>
      <c r="V8277"/>
      <c r="W8277"/>
      <c r="X8277"/>
      <c r="Y8277"/>
      <c r="Z8277"/>
      <c r="AA8277"/>
      <c r="AB8277"/>
      <c r="AC8277"/>
      <c r="AD8277"/>
      <c r="AE8277"/>
      <c r="AF8277"/>
      <c r="AG8277"/>
      <c r="AH8277"/>
      <c r="AI8277"/>
      <c r="AJ8277"/>
      <c r="AK8277"/>
      <c r="AL8277"/>
      <c r="AM8277"/>
      <c r="AN8277"/>
      <c r="AO8277"/>
      <c r="AP8277"/>
      <c r="AQ8277"/>
      <c r="AR8277"/>
      <c r="AS8277"/>
      <c r="AT8277"/>
      <c r="AU8277"/>
      <c r="AV8277"/>
      <c r="AW8277"/>
      <c r="AX8277"/>
      <c r="AY8277"/>
      <c r="AZ8277"/>
      <c r="BA8277"/>
      <c r="BB8277"/>
      <c r="BC8277"/>
      <c r="BD8277"/>
      <c r="BE8277"/>
      <c r="BF8277"/>
      <c r="BG8277"/>
      <c r="BH8277"/>
      <c r="BI8277"/>
      <c r="BJ8277"/>
      <c r="BK8277"/>
      <c r="BL8277"/>
      <c r="BM8277"/>
      <c r="BN8277"/>
      <c r="BO8277"/>
      <c r="BP8277"/>
      <c r="BQ8277"/>
      <c r="BR8277"/>
      <c r="BS8277"/>
      <c r="BT8277"/>
      <c r="BU8277"/>
      <c r="BV8277"/>
      <c r="BW8277"/>
      <c r="BX8277"/>
      <c r="BY8277"/>
      <c r="BZ8277"/>
      <c r="CA8277"/>
      <c r="CB8277"/>
      <c r="CC8277"/>
      <c r="CD8277"/>
      <c r="CE8277"/>
      <c r="CF8277"/>
      <c r="CG8277"/>
      <c r="CH8277"/>
      <c r="CI8277"/>
      <c r="CJ8277"/>
      <c r="CK8277"/>
      <c r="CL8277"/>
      <c r="CM8277"/>
      <c r="CN8277"/>
      <c r="CO8277"/>
      <c r="CP8277"/>
      <c r="CQ8277"/>
      <c r="CR8277"/>
      <c r="CS8277"/>
      <c r="CT8277"/>
      <c r="CU8277"/>
      <c r="CV8277"/>
    </row>
    <row r="8278" spans="10:100" x14ac:dyDescent="0.25">
      <c r="J8278"/>
      <c r="K8278"/>
      <c r="L8278"/>
      <c r="M8278"/>
      <c r="N8278"/>
      <c r="O8278"/>
      <c r="P8278"/>
      <c r="Q8278"/>
      <c r="R8278"/>
      <c r="S8278"/>
      <c r="T8278"/>
      <c r="U8278"/>
      <c r="V8278"/>
      <c r="W8278"/>
      <c r="X8278"/>
      <c r="Y8278"/>
      <c r="Z8278"/>
      <c r="AA8278"/>
      <c r="AB8278"/>
      <c r="AC8278"/>
      <c r="AD8278"/>
      <c r="AE8278"/>
      <c r="AF8278"/>
      <c r="AG8278"/>
      <c r="AH8278"/>
      <c r="AI8278"/>
      <c r="AJ8278"/>
      <c r="AK8278"/>
      <c r="AL8278"/>
      <c r="AM8278"/>
      <c r="AN8278"/>
      <c r="AO8278"/>
      <c r="AP8278"/>
      <c r="AQ8278"/>
      <c r="AR8278"/>
      <c r="AS8278"/>
      <c r="AT8278"/>
      <c r="AU8278"/>
      <c r="AV8278"/>
      <c r="AW8278"/>
      <c r="AX8278"/>
      <c r="AY8278"/>
      <c r="AZ8278"/>
      <c r="BA8278"/>
      <c r="BB8278"/>
      <c r="BC8278"/>
      <c r="BD8278"/>
      <c r="BE8278"/>
      <c r="BF8278"/>
      <c r="BG8278"/>
      <c r="BH8278"/>
      <c r="BI8278"/>
      <c r="BJ8278"/>
      <c r="BK8278"/>
      <c r="BL8278"/>
      <c r="BM8278"/>
      <c r="BN8278"/>
      <c r="BO8278"/>
      <c r="BP8278"/>
      <c r="BQ8278"/>
      <c r="BR8278"/>
      <c r="BS8278"/>
      <c r="BT8278"/>
      <c r="BU8278"/>
      <c r="BV8278"/>
      <c r="BW8278"/>
      <c r="BX8278"/>
      <c r="BY8278"/>
      <c r="BZ8278"/>
      <c r="CA8278"/>
      <c r="CB8278"/>
      <c r="CC8278"/>
      <c r="CD8278"/>
      <c r="CE8278"/>
      <c r="CF8278"/>
      <c r="CG8278"/>
      <c r="CH8278"/>
      <c r="CI8278"/>
      <c r="CJ8278"/>
      <c r="CK8278"/>
      <c r="CL8278"/>
      <c r="CM8278"/>
      <c r="CN8278"/>
      <c r="CO8278"/>
      <c r="CP8278"/>
      <c r="CQ8278"/>
      <c r="CR8278"/>
      <c r="CS8278"/>
      <c r="CT8278"/>
      <c r="CU8278"/>
      <c r="CV8278"/>
    </row>
    <row r="8279" spans="10:100" x14ac:dyDescent="0.25">
      <c r="J8279"/>
      <c r="K8279"/>
      <c r="L8279"/>
      <c r="M8279"/>
      <c r="N8279"/>
      <c r="O8279"/>
      <c r="P8279"/>
      <c r="Q8279"/>
      <c r="R8279"/>
      <c r="S8279"/>
      <c r="T8279"/>
      <c r="U8279"/>
      <c r="V8279"/>
      <c r="W8279"/>
      <c r="X8279"/>
      <c r="Y8279"/>
      <c r="Z8279"/>
      <c r="AA8279"/>
      <c r="AB8279"/>
      <c r="AC8279"/>
      <c r="AD8279"/>
      <c r="AE8279"/>
      <c r="AF8279"/>
      <c r="AG8279"/>
      <c r="AH8279"/>
      <c r="AI8279"/>
      <c r="AJ8279"/>
      <c r="AK8279"/>
      <c r="AL8279"/>
      <c r="AM8279"/>
      <c r="AN8279"/>
      <c r="AO8279"/>
      <c r="AP8279"/>
      <c r="AQ8279"/>
      <c r="AR8279"/>
      <c r="AS8279"/>
      <c r="AT8279"/>
      <c r="AU8279"/>
      <c r="AV8279"/>
      <c r="AW8279"/>
      <c r="AX8279"/>
      <c r="AY8279"/>
      <c r="AZ8279"/>
      <c r="BA8279"/>
      <c r="BB8279"/>
      <c r="BC8279"/>
      <c r="BD8279"/>
      <c r="BE8279"/>
      <c r="BF8279"/>
      <c r="BG8279"/>
      <c r="BH8279"/>
      <c r="BI8279"/>
      <c r="BJ8279"/>
      <c r="BK8279"/>
      <c r="BL8279"/>
      <c r="BM8279"/>
      <c r="BN8279"/>
      <c r="BO8279"/>
      <c r="BP8279"/>
      <c r="BQ8279"/>
      <c r="BR8279"/>
      <c r="BS8279"/>
      <c r="BT8279"/>
      <c r="BU8279"/>
      <c r="BV8279"/>
      <c r="BW8279"/>
      <c r="BX8279"/>
      <c r="BY8279"/>
      <c r="BZ8279"/>
      <c r="CA8279"/>
      <c r="CB8279"/>
      <c r="CC8279"/>
      <c r="CD8279"/>
      <c r="CE8279"/>
      <c r="CF8279"/>
      <c r="CG8279"/>
      <c r="CH8279"/>
      <c r="CI8279"/>
      <c r="CJ8279"/>
      <c r="CK8279"/>
      <c r="CL8279"/>
      <c r="CM8279"/>
      <c r="CN8279"/>
      <c r="CO8279"/>
      <c r="CP8279"/>
      <c r="CQ8279"/>
      <c r="CR8279"/>
      <c r="CS8279"/>
      <c r="CT8279"/>
      <c r="CU8279"/>
      <c r="CV8279"/>
    </row>
    <row r="8280" spans="10:100" x14ac:dyDescent="0.25">
      <c r="J8280"/>
      <c r="K8280"/>
      <c r="L8280"/>
      <c r="M8280"/>
      <c r="N8280"/>
      <c r="O8280"/>
      <c r="P8280"/>
      <c r="Q8280"/>
      <c r="R8280"/>
      <c r="S8280"/>
      <c r="T8280"/>
      <c r="U8280"/>
      <c r="V8280"/>
      <c r="W8280"/>
      <c r="X8280"/>
      <c r="Y8280"/>
      <c r="Z8280"/>
      <c r="AA8280"/>
      <c r="AB8280"/>
      <c r="AC8280"/>
      <c r="AD8280"/>
      <c r="AE8280"/>
      <c r="AF8280"/>
      <c r="AG8280"/>
      <c r="AH8280"/>
      <c r="AI8280"/>
      <c r="AJ8280"/>
      <c r="AK8280"/>
      <c r="AL8280"/>
      <c r="AM8280"/>
      <c r="AN8280"/>
      <c r="AO8280"/>
      <c r="AP8280"/>
      <c r="AQ8280"/>
      <c r="AR8280"/>
      <c r="AS8280"/>
      <c r="AT8280"/>
      <c r="AU8280"/>
      <c r="AV8280"/>
      <c r="AW8280"/>
      <c r="AX8280"/>
      <c r="AY8280"/>
      <c r="AZ8280"/>
      <c r="BA8280"/>
      <c r="BB8280"/>
      <c r="BC8280"/>
      <c r="BD8280"/>
      <c r="BE8280"/>
      <c r="BF8280"/>
      <c r="BG8280"/>
      <c r="BH8280"/>
      <c r="BI8280"/>
      <c r="BJ8280"/>
      <c r="BK8280"/>
      <c r="BL8280"/>
      <c r="BM8280"/>
      <c r="BN8280"/>
      <c r="BO8280"/>
      <c r="BP8280"/>
      <c r="BQ8280"/>
      <c r="BR8280"/>
      <c r="BS8280"/>
      <c r="BT8280"/>
      <c r="BU8280"/>
      <c r="BV8280"/>
      <c r="BW8280"/>
      <c r="BX8280"/>
      <c r="BY8280"/>
      <c r="BZ8280"/>
      <c r="CA8280"/>
      <c r="CB8280"/>
      <c r="CC8280"/>
      <c r="CD8280"/>
      <c r="CE8280"/>
      <c r="CF8280"/>
      <c r="CG8280"/>
      <c r="CH8280"/>
      <c r="CI8280"/>
      <c r="CJ8280"/>
      <c r="CK8280"/>
      <c r="CL8280"/>
      <c r="CM8280"/>
      <c r="CN8280"/>
      <c r="CO8280"/>
      <c r="CP8280"/>
      <c r="CQ8280"/>
      <c r="CR8280"/>
      <c r="CS8280"/>
      <c r="CT8280"/>
      <c r="CU8280"/>
      <c r="CV8280"/>
    </row>
    <row r="8281" spans="10:100" x14ac:dyDescent="0.25">
      <c r="J8281"/>
      <c r="K8281"/>
      <c r="L8281"/>
      <c r="M8281"/>
      <c r="N8281"/>
      <c r="O8281"/>
      <c r="P8281"/>
      <c r="Q8281"/>
      <c r="R8281"/>
      <c r="S8281"/>
      <c r="T8281"/>
      <c r="U8281"/>
      <c r="V8281"/>
      <c r="W8281"/>
      <c r="X8281"/>
      <c r="Y8281"/>
      <c r="Z8281"/>
      <c r="AA8281"/>
      <c r="AB8281"/>
      <c r="AC8281"/>
      <c r="AD8281"/>
      <c r="AE8281"/>
      <c r="AF8281"/>
      <c r="AG8281"/>
      <c r="AH8281"/>
      <c r="AI8281"/>
      <c r="AJ8281"/>
      <c r="AK8281"/>
      <c r="AL8281"/>
      <c r="AM8281"/>
      <c r="AN8281"/>
      <c r="AO8281"/>
      <c r="AP8281"/>
      <c r="AQ8281"/>
      <c r="AR8281"/>
      <c r="AS8281"/>
      <c r="AT8281"/>
      <c r="AU8281"/>
      <c r="AV8281"/>
      <c r="AW8281"/>
      <c r="AX8281"/>
      <c r="AY8281"/>
      <c r="AZ8281"/>
      <c r="BA8281"/>
      <c r="BB8281"/>
      <c r="BC8281"/>
      <c r="BD8281"/>
      <c r="BE8281"/>
      <c r="BF8281"/>
      <c r="BG8281"/>
      <c r="BH8281"/>
      <c r="BI8281"/>
      <c r="BJ8281"/>
      <c r="BK8281"/>
      <c r="BL8281"/>
      <c r="BM8281"/>
      <c r="BN8281"/>
      <c r="BO8281"/>
      <c r="BP8281"/>
      <c r="BQ8281"/>
      <c r="BR8281"/>
      <c r="BS8281"/>
      <c r="BT8281"/>
      <c r="BU8281"/>
      <c r="BV8281"/>
      <c r="BW8281"/>
      <c r="BX8281"/>
      <c r="BY8281"/>
      <c r="BZ8281"/>
      <c r="CA8281"/>
      <c r="CB8281"/>
      <c r="CC8281"/>
      <c r="CD8281"/>
      <c r="CE8281"/>
      <c r="CF8281"/>
      <c r="CG8281"/>
      <c r="CH8281"/>
      <c r="CI8281"/>
      <c r="CJ8281"/>
      <c r="CK8281"/>
      <c r="CL8281"/>
      <c r="CM8281"/>
      <c r="CN8281"/>
      <c r="CO8281"/>
      <c r="CP8281"/>
      <c r="CQ8281"/>
      <c r="CR8281"/>
      <c r="CS8281"/>
      <c r="CT8281"/>
      <c r="CU8281"/>
      <c r="CV8281"/>
    </row>
    <row r="8282" spans="10:100" x14ac:dyDescent="0.25">
      <c r="J8282"/>
      <c r="K8282"/>
      <c r="L8282"/>
      <c r="M8282"/>
      <c r="N8282"/>
      <c r="O8282"/>
      <c r="P8282"/>
      <c r="Q8282"/>
      <c r="R8282"/>
      <c r="S8282"/>
      <c r="T8282"/>
      <c r="U8282"/>
      <c r="V8282"/>
      <c r="W8282"/>
      <c r="X8282"/>
      <c r="Y8282"/>
      <c r="Z8282"/>
      <c r="AA8282"/>
      <c r="AB8282"/>
      <c r="AC8282"/>
      <c r="AD8282"/>
      <c r="AE8282"/>
      <c r="AF8282"/>
      <c r="AG8282"/>
      <c r="AH8282"/>
      <c r="AI8282"/>
      <c r="AJ8282"/>
      <c r="AK8282"/>
      <c r="AL8282"/>
      <c r="AM8282"/>
      <c r="AN8282"/>
      <c r="AO8282"/>
      <c r="AP8282"/>
      <c r="AQ8282"/>
      <c r="AR8282"/>
      <c r="AS8282"/>
      <c r="AT8282"/>
      <c r="AU8282"/>
      <c r="AV8282"/>
      <c r="AW8282"/>
      <c r="AX8282"/>
      <c r="AY8282"/>
      <c r="AZ8282"/>
      <c r="BA8282"/>
      <c r="BB8282"/>
      <c r="BC8282"/>
      <c r="BD8282"/>
      <c r="BE8282"/>
      <c r="BF8282"/>
      <c r="BG8282"/>
      <c r="BH8282"/>
      <c r="BI8282"/>
      <c r="BJ8282"/>
      <c r="BK8282"/>
      <c r="BL8282"/>
      <c r="BM8282"/>
      <c r="BN8282"/>
      <c r="BO8282"/>
      <c r="BP8282"/>
      <c r="BQ8282"/>
      <c r="BR8282"/>
      <c r="BS8282"/>
      <c r="BT8282"/>
      <c r="BU8282"/>
      <c r="BV8282"/>
      <c r="BW8282"/>
      <c r="BX8282"/>
      <c r="BY8282"/>
      <c r="BZ8282"/>
      <c r="CA8282"/>
      <c r="CB8282"/>
      <c r="CC8282"/>
      <c r="CD8282"/>
      <c r="CE8282"/>
      <c r="CF8282"/>
      <c r="CG8282"/>
      <c r="CH8282"/>
      <c r="CI8282"/>
      <c r="CJ8282"/>
      <c r="CK8282"/>
      <c r="CL8282"/>
      <c r="CM8282"/>
      <c r="CN8282"/>
      <c r="CO8282"/>
      <c r="CP8282"/>
      <c r="CQ8282"/>
      <c r="CR8282"/>
      <c r="CS8282"/>
      <c r="CT8282"/>
      <c r="CU8282"/>
      <c r="CV8282"/>
    </row>
    <row r="8283" spans="10:100" x14ac:dyDescent="0.25">
      <c r="J8283"/>
      <c r="K8283"/>
      <c r="L8283"/>
      <c r="M8283"/>
      <c r="N8283"/>
      <c r="O8283"/>
      <c r="P8283"/>
      <c r="Q8283"/>
      <c r="R8283"/>
      <c r="S8283"/>
      <c r="T8283"/>
      <c r="U8283"/>
      <c r="V8283"/>
      <c r="W8283"/>
      <c r="X8283"/>
      <c r="Y8283"/>
      <c r="Z8283"/>
      <c r="AA8283"/>
      <c r="AB8283"/>
      <c r="AC8283"/>
      <c r="AD8283"/>
      <c r="AE8283"/>
      <c r="AF8283"/>
      <c r="AG8283"/>
      <c r="AH8283"/>
      <c r="AI8283"/>
      <c r="AJ8283"/>
      <c r="AK8283"/>
      <c r="AL8283"/>
      <c r="AM8283"/>
      <c r="AN8283"/>
      <c r="AO8283"/>
      <c r="AP8283"/>
      <c r="AQ8283"/>
      <c r="AR8283"/>
      <c r="AS8283"/>
      <c r="AT8283"/>
      <c r="AU8283"/>
      <c r="AV8283"/>
      <c r="AW8283"/>
      <c r="AX8283"/>
      <c r="AY8283"/>
      <c r="AZ8283"/>
      <c r="BA8283"/>
      <c r="BB8283"/>
      <c r="BC8283"/>
      <c r="BD8283"/>
      <c r="BE8283"/>
      <c r="BF8283"/>
      <c r="BG8283"/>
      <c r="BH8283"/>
      <c r="BI8283"/>
      <c r="BJ8283"/>
      <c r="BK8283"/>
      <c r="BL8283"/>
      <c r="BM8283"/>
      <c r="BN8283"/>
      <c r="BO8283"/>
      <c r="BP8283"/>
      <c r="BQ8283"/>
      <c r="BR8283"/>
      <c r="BS8283"/>
      <c r="BT8283"/>
      <c r="BU8283"/>
      <c r="BV8283"/>
      <c r="BW8283"/>
      <c r="BX8283"/>
      <c r="BY8283"/>
      <c r="BZ8283"/>
      <c r="CA8283"/>
      <c r="CB8283"/>
      <c r="CC8283"/>
      <c r="CD8283"/>
      <c r="CE8283"/>
      <c r="CF8283"/>
      <c r="CG8283"/>
      <c r="CH8283"/>
      <c r="CI8283"/>
      <c r="CJ8283"/>
      <c r="CK8283"/>
      <c r="CL8283"/>
      <c r="CM8283"/>
      <c r="CN8283"/>
      <c r="CO8283"/>
      <c r="CP8283"/>
      <c r="CQ8283"/>
      <c r="CR8283"/>
      <c r="CS8283"/>
      <c r="CT8283"/>
      <c r="CU8283"/>
      <c r="CV8283"/>
    </row>
    <row r="8284" spans="10:100" x14ac:dyDescent="0.25">
      <c r="J8284"/>
      <c r="K8284"/>
      <c r="L8284"/>
      <c r="M8284"/>
      <c r="N8284"/>
      <c r="O8284"/>
      <c r="P8284"/>
      <c r="Q8284"/>
      <c r="R8284"/>
      <c r="S8284"/>
      <c r="T8284"/>
      <c r="U8284"/>
      <c r="V8284"/>
      <c r="W8284"/>
      <c r="X8284"/>
      <c r="Y8284"/>
      <c r="Z8284"/>
      <c r="AA8284"/>
      <c r="AB8284"/>
      <c r="AC8284"/>
      <c r="AD8284"/>
      <c r="AE8284"/>
      <c r="AF8284"/>
      <c r="AG8284"/>
      <c r="AH8284"/>
      <c r="AI8284"/>
      <c r="AJ8284"/>
      <c r="AK8284"/>
      <c r="AL8284"/>
      <c r="AM8284"/>
      <c r="AN8284"/>
      <c r="AO8284"/>
      <c r="AP8284"/>
      <c r="AQ8284"/>
      <c r="AR8284"/>
      <c r="AS8284"/>
      <c r="AT8284"/>
      <c r="AU8284"/>
      <c r="AV8284"/>
      <c r="AW8284"/>
      <c r="AX8284"/>
      <c r="AY8284"/>
      <c r="AZ8284"/>
      <c r="BA8284"/>
      <c r="BB8284"/>
      <c r="BC8284"/>
      <c r="BD8284"/>
      <c r="BE8284"/>
      <c r="BF8284"/>
      <c r="BG8284"/>
      <c r="BH8284"/>
      <c r="BI8284"/>
      <c r="BJ8284"/>
      <c r="BK8284"/>
      <c r="BL8284"/>
      <c r="BM8284"/>
      <c r="BN8284"/>
      <c r="BO8284"/>
      <c r="BP8284"/>
      <c r="BQ8284"/>
      <c r="BR8284"/>
      <c r="BS8284"/>
      <c r="BT8284"/>
      <c r="BU8284"/>
      <c r="BV8284"/>
      <c r="BW8284"/>
      <c r="BX8284"/>
      <c r="BY8284"/>
      <c r="BZ8284"/>
      <c r="CA8284"/>
      <c r="CB8284"/>
      <c r="CC8284"/>
      <c r="CD8284"/>
      <c r="CE8284"/>
      <c r="CF8284"/>
      <c r="CG8284"/>
      <c r="CH8284"/>
      <c r="CI8284"/>
      <c r="CJ8284"/>
      <c r="CK8284"/>
      <c r="CL8284"/>
      <c r="CM8284"/>
      <c r="CN8284"/>
      <c r="CO8284"/>
      <c r="CP8284"/>
      <c r="CQ8284"/>
      <c r="CR8284"/>
      <c r="CS8284"/>
      <c r="CT8284"/>
      <c r="CU8284"/>
      <c r="CV8284"/>
    </row>
    <row r="8285" spans="10:100" x14ac:dyDescent="0.25">
      <c r="J8285"/>
      <c r="K8285"/>
      <c r="L8285"/>
      <c r="M8285"/>
      <c r="N8285"/>
      <c r="O8285"/>
      <c r="P8285"/>
      <c r="Q8285"/>
      <c r="R8285"/>
      <c r="S8285"/>
      <c r="T8285"/>
      <c r="U8285"/>
      <c r="V8285"/>
      <c r="W8285"/>
      <c r="X8285"/>
      <c r="Y8285"/>
      <c r="Z8285"/>
      <c r="AA8285"/>
      <c r="AB8285"/>
      <c r="AC8285"/>
      <c r="AD8285"/>
      <c r="AE8285"/>
      <c r="AF8285"/>
      <c r="AG8285"/>
      <c r="AH8285"/>
      <c r="AI8285"/>
      <c r="AJ8285"/>
      <c r="AK8285"/>
      <c r="AL8285"/>
      <c r="AM8285"/>
      <c r="AN8285"/>
      <c r="AO8285"/>
      <c r="AP8285"/>
      <c r="AQ8285"/>
      <c r="AR8285"/>
      <c r="AS8285"/>
      <c r="AT8285"/>
      <c r="AU8285"/>
      <c r="AV8285"/>
      <c r="AW8285"/>
      <c r="AX8285"/>
      <c r="AY8285"/>
      <c r="AZ8285"/>
      <c r="BA8285"/>
      <c r="BB8285"/>
      <c r="BC8285"/>
      <c r="BD8285"/>
      <c r="BE8285"/>
      <c r="BF8285"/>
      <c r="BG8285"/>
      <c r="BH8285"/>
      <c r="BI8285"/>
      <c r="BJ8285"/>
      <c r="BK8285"/>
      <c r="BL8285"/>
      <c r="BM8285"/>
      <c r="BN8285"/>
      <c r="BO8285"/>
      <c r="BP8285"/>
      <c r="BQ8285"/>
      <c r="BR8285"/>
      <c r="BS8285"/>
      <c r="BT8285"/>
      <c r="BU8285"/>
      <c r="BV8285"/>
      <c r="BW8285"/>
      <c r="BX8285"/>
      <c r="BY8285"/>
      <c r="BZ8285"/>
      <c r="CA8285"/>
      <c r="CB8285"/>
      <c r="CC8285"/>
      <c r="CD8285"/>
      <c r="CE8285"/>
      <c r="CF8285"/>
      <c r="CG8285"/>
      <c r="CH8285"/>
      <c r="CI8285"/>
      <c r="CJ8285"/>
      <c r="CK8285"/>
      <c r="CL8285"/>
      <c r="CM8285"/>
      <c r="CN8285"/>
      <c r="CO8285"/>
      <c r="CP8285"/>
      <c r="CQ8285"/>
      <c r="CR8285"/>
      <c r="CS8285"/>
      <c r="CT8285"/>
      <c r="CU8285"/>
      <c r="CV8285"/>
    </row>
    <row r="8286" spans="10:100" x14ac:dyDescent="0.25">
      <c r="J8286"/>
      <c r="K8286"/>
      <c r="L8286"/>
      <c r="M8286"/>
      <c r="N8286"/>
      <c r="O8286"/>
      <c r="P8286"/>
      <c r="Q8286"/>
      <c r="R8286"/>
      <c r="S8286"/>
      <c r="T8286"/>
      <c r="U8286"/>
      <c r="V8286"/>
      <c r="W8286"/>
      <c r="X8286"/>
      <c r="Y8286"/>
      <c r="Z8286"/>
      <c r="AA8286"/>
      <c r="AB8286"/>
      <c r="AC8286"/>
      <c r="AD8286"/>
      <c r="AE8286"/>
      <c r="AF8286"/>
      <c r="AG8286"/>
      <c r="AH8286"/>
      <c r="AI8286"/>
      <c r="AJ8286"/>
      <c r="AK8286"/>
      <c r="AL8286"/>
      <c r="AM8286"/>
      <c r="AN8286"/>
      <c r="AO8286"/>
      <c r="AP8286"/>
      <c r="AQ8286"/>
      <c r="AR8286"/>
      <c r="AS8286"/>
      <c r="AT8286"/>
      <c r="AU8286"/>
      <c r="AV8286"/>
      <c r="AW8286"/>
      <c r="AX8286"/>
      <c r="AY8286"/>
      <c r="AZ8286"/>
      <c r="BA8286"/>
      <c r="BB8286"/>
      <c r="BC8286"/>
      <c r="BD8286"/>
      <c r="BE8286"/>
      <c r="BF8286"/>
      <c r="BG8286"/>
      <c r="BH8286"/>
      <c r="BI8286"/>
      <c r="BJ8286"/>
      <c r="BK8286"/>
      <c r="BL8286"/>
      <c r="BM8286"/>
      <c r="BN8286"/>
      <c r="BO8286"/>
      <c r="BP8286"/>
      <c r="BQ8286"/>
      <c r="BR8286"/>
      <c r="BS8286"/>
      <c r="BT8286"/>
      <c r="BU8286"/>
      <c r="BV8286"/>
      <c r="BW8286"/>
      <c r="BX8286"/>
      <c r="BY8286"/>
      <c r="BZ8286"/>
      <c r="CA8286"/>
      <c r="CB8286"/>
      <c r="CC8286"/>
      <c r="CD8286"/>
      <c r="CE8286"/>
      <c r="CF8286"/>
      <c r="CG8286"/>
      <c r="CH8286"/>
      <c r="CI8286"/>
      <c r="CJ8286"/>
      <c r="CK8286"/>
      <c r="CL8286"/>
      <c r="CM8286"/>
      <c r="CN8286"/>
      <c r="CO8286"/>
      <c r="CP8286"/>
      <c r="CQ8286"/>
      <c r="CR8286"/>
      <c r="CS8286"/>
      <c r="CT8286"/>
      <c r="CU8286"/>
      <c r="CV8286"/>
    </row>
    <row r="8287" spans="10:100" x14ac:dyDescent="0.25">
      <c r="J8287"/>
      <c r="K8287"/>
      <c r="L8287"/>
      <c r="M8287"/>
      <c r="N8287"/>
      <c r="O8287"/>
      <c r="P8287"/>
      <c r="Q8287"/>
      <c r="R8287"/>
      <c r="S8287"/>
      <c r="T8287"/>
      <c r="U8287"/>
      <c r="V8287"/>
      <c r="W8287"/>
      <c r="X8287"/>
      <c r="Y8287"/>
      <c r="Z8287"/>
      <c r="AA8287"/>
      <c r="AB8287"/>
      <c r="AC8287"/>
      <c r="AD8287"/>
      <c r="AE8287"/>
      <c r="AF8287"/>
      <c r="AG8287"/>
      <c r="AH8287"/>
      <c r="AI8287"/>
      <c r="AJ8287"/>
      <c r="AK8287"/>
      <c r="AL8287"/>
      <c r="AM8287"/>
      <c r="AN8287"/>
      <c r="AO8287"/>
      <c r="AP8287"/>
      <c r="AQ8287"/>
      <c r="AR8287"/>
      <c r="AS8287"/>
      <c r="AT8287"/>
      <c r="AU8287"/>
      <c r="AV8287"/>
      <c r="AW8287"/>
      <c r="AX8287"/>
      <c r="AY8287"/>
      <c r="AZ8287"/>
      <c r="BA8287"/>
      <c r="BB8287"/>
      <c r="BC8287"/>
      <c r="BD8287"/>
      <c r="BE8287"/>
      <c r="BF8287"/>
      <c r="BG8287"/>
      <c r="BH8287"/>
      <c r="BI8287"/>
      <c r="BJ8287"/>
      <c r="BK8287"/>
      <c r="BL8287"/>
      <c r="BM8287"/>
      <c r="BN8287"/>
      <c r="BO8287"/>
      <c r="BP8287"/>
      <c r="BQ8287"/>
      <c r="BR8287"/>
      <c r="BS8287"/>
      <c r="BT8287"/>
      <c r="BU8287"/>
      <c r="BV8287"/>
      <c r="BW8287"/>
      <c r="BX8287"/>
      <c r="BY8287"/>
      <c r="BZ8287"/>
      <c r="CA8287"/>
      <c r="CB8287"/>
      <c r="CC8287"/>
      <c r="CD8287"/>
      <c r="CE8287"/>
      <c r="CF8287"/>
      <c r="CG8287"/>
      <c r="CH8287"/>
      <c r="CI8287"/>
      <c r="CJ8287"/>
      <c r="CK8287"/>
      <c r="CL8287"/>
      <c r="CM8287"/>
      <c r="CN8287"/>
      <c r="CO8287"/>
      <c r="CP8287"/>
      <c r="CQ8287"/>
      <c r="CR8287"/>
      <c r="CS8287"/>
      <c r="CT8287"/>
      <c r="CU8287"/>
      <c r="CV8287"/>
    </row>
    <row r="8288" spans="10:100" x14ac:dyDescent="0.25">
      <c r="J8288"/>
      <c r="K8288"/>
      <c r="L8288"/>
      <c r="M8288"/>
      <c r="N8288"/>
      <c r="O8288"/>
      <c r="P8288"/>
      <c r="Q8288"/>
      <c r="R8288"/>
      <c r="S8288"/>
      <c r="T8288"/>
      <c r="U8288"/>
      <c r="V8288"/>
      <c r="W8288"/>
      <c r="X8288"/>
      <c r="Y8288"/>
      <c r="Z8288"/>
      <c r="AA8288"/>
      <c r="AB8288"/>
      <c r="AC8288"/>
      <c r="AD8288"/>
      <c r="AE8288"/>
      <c r="AF8288"/>
      <c r="AG8288"/>
      <c r="AH8288"/>
      <c r="AI8288"/>
      <c r="AJ8288"/>
      <c r="AK8288"/>
      <c r="AL8288"/>
      <c r="AM8288"/>
      <c r="AN8288"/>
      <c r="AO8288"/>
      <c r="AP8288"/>
      <c r="AQ8288"/>
      <c r="AR8288"/>
      <c r="AS8288"/>
      <c r="AT8288"/>
      <c r="AU8288"/>
      <c r="AV8288"/>
      <c r="AW8288"/>
      <c r="AX8288"/>
      <c r="AY8288"/>
      <c r="AZ8288"/>
      <c r="BA8288"/>
      <c r="BB8288"/>
      <c r="BC8288"/>
      <c r="BD8288"/>
      <c r="BE8288"/>
      <c r="BF8288"/>
      <c r="BG8288"/>
      <c r="BH8288"/>
      <c r="BI8288"/>
      <c r="BJ8288"/>
      <c r="BK8288"/>
      <c r="BL8288"/>
      <c r="BM8288"/>
      <c r="BN8288"/>
      <c r="BO8288"/>
      <c r="BP8288"/>
      <c r="BQ8288"/>
      <c r="BR8288"/>
      <c r="BS8288"/>
      <c r="BT8288"/>
      <c r="BU8288"/>
      <c r="BV8288"/>
      <c r="BW8288"/>
      <c r="BX8288"/>
      <c r="BY8288"/>
      <c r="BZ8288"/>
      <c r="CA8288"/>
      <c r="CB8288"/>
      <c r="CC8288"/>
      <c r="CD8288"/>
      <c r="CE8288"/>
      <c r="CF8288"/>
      <c r="CG8288"/>
      <c r="CH8288"/>
      <c r="CI8288"/>
      <c r="CJ8288"/>
      <c r="CK8288"/>
      <c r="CL8288"/>
      <c r="CM8288"/>
      <c r="CN8288"/>
      <c r="CO8288"/>
      <c r="CP8288"/>
      <c r="CQ8288"/>
      <c r="CR8288"/>
      <c r="CS8288"/>
      <c r="CT8288"/>
      <c r="CU8288"/>
      <c r="CV8288"/>
    </row>
    <row r="8289" spans="10:100" x14ac:dyDescent="0.25">
      <c r="J8289"/>
      <c r="K8289"/>
      <c r="L8289"/>
      <c r="M8289"/>
      <c r="N8289"/>
      <c r="O8289"/>
      <c r="P8289"/>
      <c r="Q8289"/>
      <c r="R8289"/>
      <c r="S8289"/>
      <c r="T8289"/>
      <c r="U8289"/>
      <c r="V8289"/>
      <c r="W8289"/>
      <c r="X8289"/>
      <c r="Y8289"/>
      <c r="Z8289"/>
      <c r="AA8289"/>
      <c r="AB8289"/>
      <c r="AC8289"/>
      <c r="AD8289"/>
      <c r="AE8289"/>
      <c r="AF8289"/>
      <c r="AG8289"/>
      <c r="AH8289"/>
      <c r="AI8289"/>
      <c r="AJ8289"/>
      <c r="AK8289"/>
      <c r="AL8289"/>
      <c r="AM8289"/>
      <c r="AN8289"/>
      <c r="AO8289"/>
      <c r="AP8289"/>
      <c r="AQ8289"/>
      <c r="AR8289"/>
      <c r="AS8289"/>
      <c r="AT8289"/>
      <c r="AU8289"/>
      <c r="AV8289"/>
      <c r="AW8289"/>
      <c r="AX8289"/>
      <c r="AY8289"/>
      <c r="AZ8289"/>
      <c r="BA8289"/>
      <c r="BB8289"/>
      <c r="BC8289"/>
      <c r="BD8289"/>
      <c r="BE8289"/>
      <c r="BF8289"/>
      <c r="BG8289"/>
      <c r="BH8289"/>
      <c r="BI8289"/>
      <c r="BJ8289"/>
      <c r="BK8289"/>
      <c r="BL8289"/>
      <c r="BM8289"/>
      <c r="BN8289"/>
      <c r="BO8289"/>
      <c r="BP8289"/>
      <c r="BQ8289"/>
      <c r="BR8289"/>
      <c r="BS8289"/>
      <c r="BT8289"/>
      <c r="BU8289"/>
      <c r="BV8289"/>
      <c r="BW8289"/>
      <c r="BX8289"/>
      <c r="BY8289"/>
      <c r="BZ8289"/>
      <c r="CA8289"/>
      <c r="CB8289"/>
      <c r="CC8289"/>
      <c r="CD8289"/>
      <c r="CE8289"/>
      <c r="CF8289"/>
      <c r="CG8289"/>
      <c r="CH8289"/>
      <c r="CI8289"/>
      <c r="CJ8289"/>
      <c r="CK8289"/>
      <c r="CL8289"/>
      <c r="CM8289"/>
      <c r="CN8289"/>
      <c r="CO8289"/>
      <c r="CP8289"/>
      <c r="CQ8289"/>
      <c r="CR8289"/>
      <c r="CS8289"/>
      <c r="CT8289"/>
      <c r="CU8289"/>
      <c r="CV8289"/>
    </row>
    <row r="8290" spans="10:100" x14ac:dyDescent="0.25">
      <c r="J8290"/>
      <c r="K8290"/>
      <c r="L8290"/>
      <c r="M8290"/>
      <c r="N8290"/>
      <c r="O8290"/>
      <c r="P8290"/>
      <c r="Q8290"/>
      <c r="R8290"/>
      <c r="S8290"/>
      <c r="T8290"/>
      <c r="U8290"/>
      <c r="V8290"/>
      <c r="W8290"/>
      <c r="X8290"/>
      <c r="Y8290"/>
      <c r="Z8290"/>
      <c r="AA8290"/>
      <c r="AB8290"/>
      <c r="AC8290"/>
      <c r="AD8290"/>
      <c r="AE8290"/>
      <c r="AF8290"/>
      <c r="AG8290"/>
      <c r="AH8290"/>
      <c r="AI8290"/>
      <c r="AJ8290"/>
      <c r="AK8290"/>
      <c r="AL8290"/>
      <c r="AM8290"/>
      <c r="AN8290"/>
      <c r="AO8290"/>
      <c r="AP8290"/>
      <c r="AQ8290"/>
      <c r="AR8290"/>
      <c r="AS8290"/>
      <c r="AT8290"/>
      <c r="AU8290"/>
      <c r="AV8290"/>
      <c r="AW8290"/>
      <c r="AX8290"/>
      <c r="AY8290"/>
      <c r="AZ8290"/>
      <c r="BA8290"/>
      <c r="BB8290"/>
      <c r="BC8290"/>
      <c r="BD8290"/>
      <c r="BE8290"/>
      <c r="BF8290"/>
      <c r="BG8290"/>
      <c r="BH8290"/>
      <c r="BI8290"/>
      <c r="BJ8290"/>
      <c r="BK8290"/>
      <c r="BL8290"/>
      <c r="BM8290"/>
      <c r="BN8290"/>
      <c r="BO8290"/>
      <c r="BP8290"/>
      <c r="BQ8290"/>
      <c r="BR8290"/>
      <c r="BS8290"/>
      <c r="BT8290"/>
      <c r="BU8290"/>
      <c r="BV8290"/>
      <c r="BW8290"/>
      <c r="BX8290"/>
      <c r="BY8290"/>
      <c r="BZ8290"/>
      <c r="CA8290"/>
      <c r="CB8290"/>
      <c r="CC8290"/>
      <c r="CD8290"/>
      <c r="CE8290"/>
      <c r="CF8290"/>
      <c r="CG8290"/>
      <c r="CH8290"/>
      <c r="CI8290"/>
      <c r="CJ8290"/>
      <c r="CK8290"/>
      <c r="CL8290"/>
      <c r="CM8290"/>
      <c r="CN8290"/>
      <c r="CO8290"/>
      <c r="CP8290"/>
      <c r="CQ8290"/>
      <c r="CR8290"/>
      <c r="CS8290"/>
      <c r="CT8290"/>
      <c r="CU8290"/>
      <c r="CV8290"/>
    </row>
    <row r="8291" spans="10:100" x14ac:dyDescent="0.25">
      <c r="J8291"/>
      <c r="K8291"/>
      <c r="L8291"/>
      <c r="M8291"/>
      <c r="N8291"/>
      <c r="O8291"/>
      <c r="P8291"/>
      <c r="Q8291"/>
      <c r="R8291"/>
      <c r="S8291"/>
      <c r="T8291"/>
      <c r="U8291"/>
      <c r="V8291"/>
      <c r="W8291"/>
      <c r="X8291"/>
      <c r="Y8291"/>
      <c r="Z8291"/>
      <c r="AA8291"/>
      <c r="AB8291"/>
      <c r="AC8291"/>
      <c r="AD8291"/>
      <c r="AE8291"/>
      <c r="AF8291"/>
      <c r="AG8291"/>
      <c r="AH8291"/>
      <c r="AI8291"/>
      <c r="AJ8291"/>
      <c r="AK8291"/>
      <c r="AL8291"/>
      <c r="AM8291"/>
      <c r="AN8291"/>
      <c r="AO8291"/>
      <c r="AP8291"/>
      <c r="AQ8291"/>
      <c r="AR8291"/>
      <c r="AS8291"/>
      <c r="AT8291"/>
      <c r="AU8291"/>
      <c r="AV8291"/>
      <c r="AW8291"/>
      <c r="AX8291"/>
      <c r="AY8291"/>
      <c r="AZ8291"/>
      <c r="BA8291"/>
      <c r="BB8291"/>
      <c r="BC8291"/>
      <c r="BD8291"/>
      <c r="BE8291"/>
      <c r="BF8291"/>
      <c r="BG8291"/>
      <c r="BH8291"/>
      <c r="BI8291"/>
      <c r="BJ8291"/>
      <c r="BK8291"/>
      <c r="BL8291"/>
      <c r="BM8291"/>
      <c r="BN8291"/>
      <c r="BO8291"/>
      <c r="BP8291"/>
      <c r="BQ8291"/>
      <c r="BR8291"/>
      <c r="BS8291"/>
      <c r="BT8291"/>
      <c r="BU8291"/>
      <c r="BV8291"/>
      <c r="BW8291"/>
      <c r="BX8291"/>
      <c r="BY8291"/>
      <c r="BZ8291"/>
      <c r="CA8291"/>
      <c r="CB8291"/>
      <c r="CC8291"/>
      <c r="CD8291"/>
      <c r="CE8291"/>
      <c r="CF8291"/>
      <c r="CG8291"/>
      <c r="CH8291"/>
      <c r="CI8291"/>
      <c r="CJ8291"/>
      <c r="CK8291"/>
      <c r="CL8291"/>
      <c r="CM8291"/>
      <c r="CN8291"/>
      <c r="CO8291"/>
      <c r="CP8291"/>
      <c r="CQ8291"/>
      <c r="CR8291"/>
      <c r="CS8291"/>
      <c r="CT8291"/>
      <c r="CU8291"/>
      <c r="CV8291"/>
    </row>
    <row r="8292" spans="10:100" x14ac:dyDescent="0.25">
      <c r="J8292"/>
      <c r="K8292"/>
      <c r="L8292"/>
      <c r="M8292"/>
      <c r="N8292"/>
      <c r="O8292"/>
      <c r="P8292"/>
      <c r="Q8292"/>
      <c r="R8292"/>
      <c r="S8292"/>
      <c r="T8292"/>
      <c r="U8292"/>
      <c r="V8292"/>
      <c r="W8292"/>
      <c r="X8292"/>
      <c r="Y8292"/>
      <c r="Z8292"/>
      <c r="AA8292"/>
      <c r="AB8292"/>
      <c r="AC8292"/>
      <c r="AD8292"/>
      <c r="AE8292"/>
      <c r="AF8292"/>
      <c r="AG8292"/>
      <c r="AH8292"/>
      <c r="AI8292"/>
      <c r="AJ8292"/>
      <c r="AK8292"/>
      <c r="AL8292"/>
      <c r="AM8292"/>
      <c r="AN8292"/>
      <c r="AO8292"/>
      <c r="AP8292"/>
      <c r="AQ8292"/>
      <c r="AR8292"/>
      <c r="AS8292"/>
      <c r="AT8292"/>
      <c r="AU8292"/>
      <c r="AV8292"/>
      <c r="AW8292"/>
      <c r="AX8292"/>
      <c r="AY8292"/>
      <c r="AZ8292"/>
      <c r="BA8292"/>
      <c r="BB8292"/>
      <c r="BC8292"/>
      <c r="BD8292"/>
      <c r="BE8292"/>
      <c r="BF8292"/>
      <c r="BG8292"/>
      <c r="BH8292"/>
      <c r="BI8292"/>
      <c r="BJ8292"/>
      <c r="BK8292"/>
      <c r="BL8292"/>
      <c r="BM8292"/>
      <c r="BN8292"/>
      <c r="BO8292"/>
      <c r="BP8292"/>
      <c r="BQ8292"/>
      <c r="BR8292"/>
      <c r="BS8292"/>
      <c r="BT8292"/>
      <c r="BU8292"/>
      <c r="BV8292"/>
      <c r="BW8292"/>
      <c r="BX8292"/>
      <c r="BY8292"/>
      <c r="BZ8292"/>
      <c r="CA8292"/>
      <c r="CB8292"/>
      <c r="CC8292"/>
      <c r="CD8292"/>
      <c r="CE8292"/>
      <c r="CF8292"/>
      <c r="CG8292"/>
      <c r="CH8292"/>
      <c r="CI8292"/>
      <c r="CJ8292"/>
      <c r="CK8292"/>
      <c r="CL8292"/>
      <c r="CM8292"/>
      <c r="CN8292"/>
      <c r="CO8292"/>
      <c r="CP8292"/>
      <c r="CQ8292"/>
      <c r="CR8292"/>
      <c r="CS8292"/>
      <c r="CT8292"/>
      <c r="CU8292"/>
      <c r="CV8292"/>
    </row>
    <row r="8293" spans="10:100" x14ac:dyDescent="0.25">
      <c r="J8293"/>
      <c r="K8293"/>
      <c r="L8293"/>
      <c r="M8293"/>
      <c r="N8293"/>
      <c r="O8293"/>
      <c r="P8293"/>
      <c r="Q8293"/>
      <c r="R8293"/>
      <c r="S8293"/>
      <c r="T8293"/>
      <c r="U8293"/>
      <c r="V8293"/>
      <c r="W8293"/>
      <c r="X8293"/>
      <c r="Y8293"/>
      <c r="Z8293"/>
      <c r="AA8293"/>
      <c r="AB8293"/>
      <c r="AC8293"/>
      <c r="AD8293"/>
      <c r="AE8293"/>
      <c r="AF8293"/>
      <c r="AG8293"/>
      <c r="AH8293"/>
      <c r="AI8293"/>
      <c r="AJ8293"/>
      <c r="AK8293"/>
      <c r="AL8293"/>
      <c r="AM8293"/>
      <c r="AN8293"/>
      <c r="AO8293"/>
      <c r="AP8293"/>
      <c r="AQ8293"/>
      <c r="AR8293"/>
      <c r="AS8293"/>
      <c r="AT8293"/>
      <c r="AU8293"/>
      <c r="AV8293"/>
      <c r="AW8293"/>
      <c r="AX8293"/>
      <c r="AY8293"/>
      <c r="AZ8293"/>
      <c r="BA8293"/>
      <c r="BB8293"/>
      <c r="BC8293"/>
      <c r="BD8293"/>
      <c r="BE8293"/>
      <c r="BF8293"/>
      <c r="BG8293"/>
      <c r="BH8293"/>
      <c r="BI8293"/>
      <c r="BJ8293"/>
      <c r="BK8293"/>
      <c r="BL8293"/>
      <c r="BM8293"/>
      <c r="BN8293"/>
      <c r="BO8293"/>
      <c r="BP8293"/>
      <c r="BQ8293"/>
      <c r="BR8293"/>
      <c r="BS8293"/>
      <c r="BT8293"/>
      <c r="BU8293"/>
      <c r="BV8293"/>
      <c r="BW8293"/>
      <c r="BX8293"/>
      <c r="BY8293"/>
      <c r="BZ8293"/>
      <c r="CA8293"/>
      <c r="CB8293"/>
      <c r="CC8293"/>
      <c r="CD8293"/>
      <c r="CE8293"/>
      <c r="CF8293"/>
      <c r="CG8293"/>
      <c r="CH8293"/>
      <c r="CI8293"/>
      <c r="CJ8293"/>
      <c r="CK8293"/>
      <c r="CL8293"/>
      <c r="CM8293"/>
      <c r="CN8293"/>
      <c r="CO8293"/>
      <c r="CP8293"/>
      <c r="CQ8293"/>
      <c r="CR8293"/>
      <c r="CS8293"/>
      <c r="CT8293"/>
      <c r="CU8293"/>
      <c r="CV8293"/>
    </row>
    <row r="8294" spans="10:100" x14ac:dyDescent="0.25">
      <c r="J8294"/>
      <c r="K8294"/>
      <c r="L8294"/>
      <c r="M8294"/>
      <c r="N8294"/>
      <c r="O8294"/>
      <c r="P8294"/>
      <c r="Q8294"/>
      <c r="R8294"/>
      <c r="S8294"/>
      <c r="T8294"/>
      <c r="U8294"/>
      <c r="V8294"/>
      <c r="W8294"/>
      <c r="X8294"/>
      <c r="Y8294"/>
      <c r="Z8294"/>
      <c r="AA8294"/>
      <c r="AB8294"/>
      <c r="AC8294"/>
      <c r="AD8294"/>
      <c r="AE8294"/>
      <c r="AF8294"/>
      <c r="AG8294"/>
      <c r="AH8294"/>
      <c r="AI8294"/>
      <c r="AJ8294"/>
      <c r="AK8294"/>
      <c r="AL8294"/>
      <c r="AM8294"/>
      <c r="AN8294"/>
      <c r="AO8294"/>
      <c r="AP8294"/>
      <c r="AQ8294"/>
      <c r="AR8294"/>
      <c r="AS8294"/>
      <c r="AT8294"/>
      <c r="AU8294"/>
      <c r="AV8294"/>
      <c r="AW8294"/>
      <c r="AX8294"/>
      <c r="AY8294"/>
      <c r="AZ8294"/>
      <c r="BA8294"/>
      <c r="BB8294"/>
      <c r="BC8294"/>
      <c r="BD8294"/>
      <c r="BE8294"/>
      <c r="BF8294"/>
      <c r="BG8294"/>
      <c r="BH8294"/>
      <c r="BI8294"/>
      <c r="BJ8294"/>
      <c r="BK8294"/>
      <c r="BL8294"/>
      <c r="BM8294"/>
      <c r="BN8294"/>
      <c r="BO8294"/>
      <c r="BP8294"/>
      <c r="BQ8294"/>
      <c r="BR8294"/>
      <c r="BS8294"/>
      <c r="BT8294"/>
      <c r="BU8294"/>
      <c r="BV8294"/>
      <c r="BW8294"/>
      <c r="BX8294"/>
      <c r="BY8294"/>
      <c r="BZ8294"/>
      <c r="CA8294"/>
      <c r="CB8294"/>
      <c r="CC8294"/>
      <c r="CD8294"/>
      <c r="CE8294"/>
      <c r="CF8294"/>
      <c r="CG8294"/>
      <c r="CH8294"/>
      <c r="CI8294"/>
      <c r="CJ8294"/>
      <c r="CK8294"/>
      <c r="CL8294"/>
      <c r="CM8294"/>
      <c r="CN8294"/>
      <c r="CO8294"/>
      <c r="CP8294"/>
      <c r="CQ8294"/>
      <c r="CR8294"/>
      <c r="CS8294"/>
      <c r="CT8294"/>
      <c r="CU8294"/>
      <c r="CV8294"/>
    </row>
    <row r="8295" spans="10:100" x14ac:dyDescent="0.25">
      <c r="J8295"/>
      <c r="K8295"/>
      <c r="L8295"/>
      <c r="M8295"/>
      <c r="N8295"/>
      <c r="O8295"/>
      <c r="P8295"/>
      <c r="Q8295"/>
      <c r="R8295"/>
      <c r="S8295"/>
      <c r="T8295"/>
      <c r="U8295"/>
      <c r="V8295"/>
      <c r="W8295"/>
      <c r="X8295"/>
      <c r="Y8295"/>
      <c r="Z8295"/>
      <c r="AA8295"/>
      <c r="AB8295"/>
      <c r="AC8295"/>
      <c r="AD8295"/>
      <c r="AE8295"/>
      <c r="AF8295"/>
      <c r="AG8295"/>
      <c r="AH8295"/>
      <c r="AI8295"/>
      <c r="AJ8295"/>
      <c r="AK8295"/>
      <c r="AL8295"/>
      <c r="AM8295"/>
      <c r="AN8295"/>
      <c r="AO8295"/>
      <c r="AP8295"/>
      <c r="AQ8295"/>
      <c r="AR8295"/>
      <c r="AS8295"/>
      <c r="AT8295"/>
      <c r="AU8295"/>
      <c r="AV8295"/>
      <c r="AW8295"/>
      <c r="AX8295"/>
      <c r="AY8295"/>
      <c r="AZ8295"/>
      <c r="BA8295"/>
      <c r="BB8295"/>
      <c r="BC8295"/>
      <c r="BD8295"/>
      <c r="BE8295"/>
      <c r="BF8295"/>
      <c r="BG8295"/>
      <c r="BH8295"/>
      <c r="BI8295"/>
      <c r="BJ8295"/>
      <c r="BK8295"/>
      <c r="BL8295"/>
      <c r="BM8295"/>
      <c r="BN8295"/>
      <c r="BO8295"/>
      <c r="BP8295"/>
      <c r="BQ8295"/>
      <c r="BR8295"/>
      <c r="BS8295"/>
      <c r="BT8295"/>
      <c r="BU8295"/>
      <c r="BV8295"/>
      <c r="BW8295"/>
      <c r="BX8295"/>
      <c r="BY8295"/>
      <c r="BZ8295"/>
      <c r="CA8295"/>
      <c r="CB8295"/>
      <c r="CC8295"/>
      <c r="CD8295"/>
      <c r="CE8295"/>
      <c r="CF8295"/>
      <c r="CG8295"/>
      <c r="CH8295"/>
      <c r="CI8295"/>
      <c r="CJ8295"/>
      <c r="CK8295"/>
      <c r="CL8295"/>
      <c r="CM8295"/>
      <c r="CN8295"/>
      <c r="CO8295"/>
      <c r="CP8295"/>
      <c r="CQ8295"/>
      <c r="CR8295"/>
      <c r="CS8295"/>
      <c r="CT8295"/>
      <c r="CU8295"/>
      <c r="CV8295"/>
    </row>
    <row r="8296" spans="10:100" x14ac:dyDescent="0.25">
      <c r="J8296"/>
      <c r="K8296"/>
      <c r="L8296"/>
      <c r="M8296"/>
      <c r="N8296"/>
      <c r="O8296"/>
      <c r="P8296"/>
      <c r="Q8296"/>
      <c r="R8296"/>
      <c r="S8296"/>
      <c r="T8296"/>
      <c r="U8296"/>
      <c r="V8296"/>
      <c r="W8296"/>
      <c r="X8296"/>
      <c r="Y8296"/>
      <c r="Z8296"/>
      <c r="AA8296"/>
      <c r="AB8296"/>
      <c r="AC8296"/>
      <c r="AD8296"/>
      <c r="AE8296"/>
      <c r="AF8296"/>
      <c r="AG8296"/>
      <c r="AH8296"/>
      <c r="AI8296"/>
      <c r="AJ8296"/>
      <c r="AK8296"/>
      <c r="AL8296"/>
      <c r="AM8296"/>
      <c r="AN8296"/>
      <c r="AO8296"/>
      <c r="AP8296"/>
      <c r="AQ8296"/>
      <c r="AR8296"/>
      <c r="AS8296"/>
      <c r="AT8296"/>
      <c r="AU8296"/>
      <c r="AV8296"/>
      <c r="AW8296"/>
      <c r="AX8296"/>
      <c r="AY8296"/>
      <c r="AZ8296"/>
      <c r="BA8296"/>
      <c r="BB8296"/>
      <c r="BC8296"/>
      <c r="BD8296"/>
      <c r="BE8296"/>
      <c r="BF8296"/>
      <c r="BG8296"/>
      <c r="BH8296"/>
      <c r="BI8296"/>
      <c r="BJ8296"/>
      <c r="BK8296"/>
      <c r="BL8296"/>
      <c r="BM8296"/>
      <c r="BN8296"/>
      <c r="BO8296"/>
      <c r="BP8296"/>
      <c r="BQ8296"/>
      <c r="BR8296"/>
      <c r="BS8296"/>
      <c r="BT8296"/>
      <c r="BU8296"/>
      <c r="BV8296"/>
      <c r="BW8296"/>
      <c r="BX8296"/>
      <c r="BY8296"/>
      <c r="BZ8296"/>
      <c r="CA8296"/>
      <c r="CB8296"/>
      <c r="CC8296"/>
      <c r="CD8296"/>
      <c r="CE8296"/>
      <c r="CF8296"/>
      <c r="CG8296"/>
      <c r="CH8296"/>
      <c r="CI8296"/>
      <c r="CJ8296"/>
      <c r="CK8296"/>
      <c r="CL8296"/>
      <c r="CM8296"/>
      <c r="CN8296"/>
      <c r="CO8296"/>
      <c r="CP8296"/>
      <c r="CQ8296"/>
      <c r="CR8296"/>
      <c r="CS8296"/>
      <c r="CT8296"/>
      <c r="CU8296"/>
      <c r="CV8296"/>
    </row>
    <row r="8297" spans="10:100" x14ac:dyDescent="0.25">
      <c r="J8297"/>
      <c r="K8297"/>
      <c r="L8297"/>
      <c r="M8297"/>
      <c r="N8297"/>
      <c r="O8297"/>
      <c r="P8297"/>
      <c r="Q8297"/>
      <c r="R8297"/>
      <c r="S8297"/>
      <c r="T8297"/>
      <c r="U8297"/>
      <c r="V8297"/>
      <c r="W8297"/>
      <c r="X8297"/>
      <c r="Y8297"/>
      <c r="Z8297"/>
      <c r="AA8297"/>
      <c r="AB8297"/>
      <c r="AC8297"/>
      <c r="AD8297"/>
      <c r="AE8297"/>
      <c r="AF8297"/>
      <c r="AG8297"/>
      <c r="AH8297"/>
      <c r="AI8297"/>
      <c r="AJ8297"/>
      <c r="AK8297"/>
      <c r="AL8297"/>
      <c r="AM8297"/>
      <c r="AN8297"/>
      <c r="AO8297"/>
      <c r="AP8297"/>
      <c r="AQ8297"/>
      <c r="AR8297"/>
      <c r="AS8297"/>
      <c r="AT8297"/>
      <c r="AU8297"/>
      <c r="AV8297"/>
      <c r="AW8297"/>
      <c r="AX8297"/>
      <c r="AY8297"/>
      <c r="AZ8297"/>
      <c r="BA8297"/>
      <c r="BB8297"/>
      <c r="BC8297"/>
      <c r="BD8297"/>
      <c r="BE8297"/>
      <c r="BF8297"/>
      <c r="BG8297"/>
      <c r="BH8297"/>
      <c r="BI8297"/>
      <c r="BJ8297"/>
      <c r="BK8297"/>
      <c r="BL8297"/>
      <c r="BM8297"/>
      <c r="BN8297"/>
      <c r="BO8297"/>
      <c r="BP8297"/>
      <c r="BQ8297"/>
      <c r="BR8297"/>
      <c r="BS8297"/>
      <c r="BT8297"/>
      <c r="BU8297"/>
      <c r="BV8297"/>
      <c r="BW8297"/>
      <c r="BX8297"/>
      <c r="BY8297"/>
      <c r="BZ8297"/>
      <c r="CA8297"/>
      <c r="CB8297"/>
      <c r="CC8297"/>
      <c r="CD8297"/>
      <c r="CE8297"/>
      <c r="CF8297"/>
      <c r="CG8297"/>
      <c r="CH8297"/>
      <c r="CI8297"/>
      <c r="CJ8297"/>
      <c r="CK8297"/>
      <c r="CL8297"/>
      <c r="CM8297"/>
      <c r="CN8297"/>
      <c r="CO8297"/>
      <c r="CP8297"/>
      <c r="CQ8297"/>
      <c r="CR8297"/>
      <c r="CS8297"/>
      <c r="CT8297"/>
      <c r="CU8297"/>
      <c r="CV8297"/>
    </row>
    <row r="8298" spans="10:100" x14ac:dyDescent="0.25">
      <c r="J8298"/>
      <c r="K8298"/>
      <c r="L8298"/>
      <c r="M8298"/>
      <c r="N8298"/>
      <c r="O8298"/>
      <c r="P8298"/>
      <c r="Q8298"/>
      <c r="R8298"/>
      <c r="S8298"/>
      <c r="T8298"/>
      <c r="U8298"/>
      <c r="V8298"/>
      <c r="W8298"/>
      <c r="X8298"/>
      <c r="Y8298"/>
      <c r="Z8298"/>
      <c r="AA8298"/>
      <c r="AB8298"/>
      <c r="AC8298"/>
      <c r="AD8298"/>
      <c r="AE8298"/>
      <c r="AF8298"/>
      <c r="AG8298"/>
      <c r="AH8298"/>
      <c r="AI8298"/>
      <c r="AJ8298"/>
      <c r="AK8298"/>
      <c r="AL8298"/>
      <c r="AM8298"/>
      <c r="AN8298"/>
      <c r="AO8298"/>
      <c r="AP8298"/>
      <c r="AQ8298"/>
      <c r="AR8298"/>
      <c r="AS8298"/>
      <c r="AT8298"/>
      <c r="AU8298"/>
      <c r="AV8298"/>
      <c r="AW8298"/>
      <c r="AX8298"/>
      <c r="AY8298"/>
      <c r="AZ8298"/>
      <c r="BA8298"/>
      <c r="BB8298"/>
      <c r="BC8298"/>
      <c r="BD8298"/>
      <c r="BE8298"/>
      <c r="BF8298"/>
      <c r="BG8298"/>
      <c r="BH8298"/>
      <c r="BI8298"/>
      <c r="BJ8298"/>
      <c r="BK8298"/>
      <c r="BL8298"/>
      <c r="BM8298"/>
      <c r="BN8298"/>
      <c r="BO8298"/>
      <c r="BP8298"/>
      <c r="BQ8298"/>
      <c r="BR8298"/>
      <c r="BS8298"/>
      <c r="BT8298"/>
      <c r="BU8298"/>
      <c r="BV8298"/>
      <c r="BW8298"/>
      <c r="BX8298"/>
      <c r="BY8298"/>
      <c r="BZ8298"/>
      <c r="CA8298"/>
      <c r="CB8298"/>
      <c r="CC8298"/>
      <c r="CD8298"/>
      <c r="CE8298"/>
      <c r="CF8298"/>
      <c r="CG8298"/>
      <c r="CH8298"/>
      <c r="CI8298"/>
      <c r="CJ8298"/>
      <c r="CK8298"/>
      <c r="CL8298"/>
      <c r="CM8298"/>
      <c r="CN8298"/>
      <c r="CO8298"/>
      <c r="CP8298"/>
      <c r="CQ8298"/>
      <c r="CR8298"/>
      <c r="CS8298"/>
      <c r="CT8298"/>
      <c r="CU8298"/>
      <c r="CV8298"/>
    </row>
    <row r="8299" spans="10:100" x14ac:dyDescent="0.25">
      <c r="J8299"/>
      <c r="K8299"/>
      <c r="L8299"/>
      <c r="M8299"/>
      <c r="N8299"/>
      <c r="O8299"/>
      <c r="P8299"/>
      <c r="Q8299"/>
      <c r="R8299"/>
      <c r="S8299"/>
      <c r="T8299"/>
      <c r="U8299"/>
      <c r="V8299"/>
      <c r="W8299"/>
      <c r="X8299"/>
      <c r="Y8299"/>
      <c r="Z8299"/>
      <c r="AA8299"/>
      <c r="AB8299"/>
      <c r="AC8299"/>
      <c r="AD8299"/>
      <c r="AE8299"/>
      <c r="AF8299"/>
      <c r="AG8299"/>
      <c r="AH8299"/>
      <c r="AI8299"/>
      <c r="AJ8299"/>
      <c r="AK8299"/>
      <c r="AL8299"/>
      <c r="AM8299"/>
      <c r="AN8299"/>
      <c r="AO8299"/>
      <c r="AP8299"/>
      <c r="AQ8299"/>
      <c r="AR8299"/>
      <c r="AS8299"/>
      <c r="AT8299"/>
      <c r="AU8299"/>
      <c r="AV8299"/>
      <c r="AW8299"/>
      <c r="AX8299"/>
      <c r="AY8299"/>
      <c r="AZ8299"/>
      <c r="BA8299"/>
      <c r="BB8299"/>
      <c r="BC8299"/>
      <c r="BD8299"/>
      <c r="BE8299"/>
      <c r="BF8299"/>
      <c r="BG8299"/>
      <c r="BH8299"/>
      <c r="BI8299"/>
      <c r="BJ8299"/>
      <c r="BK8299"/>
      <c r="BL8299"/>
      <c r="BM8299"/>
      <c r="BN8299"/>
      <c r="BO8299"/>
      <c r="BP8299"/>
      <c r="BQ8299"/>
      <c r="BR8299"/>
      <c r="BS8299"/>
      <c r="BT8299"/>
      <c r="BU8299"/>
      <c r="BV8299"/>
      <c r="BW8299"/>
      <c r="BX8299"/>
      <c r="BY8299"/>
      <c r="BZ8299"/>
      <c r="CA8299"/>
      <c r="CB8299"/>
      <c r="CC8299"/>
      <c r="CD8299"/>
      <c r="CE8299"/>
      <c r="CF8299"/>
      <c r="CG8299"/>
      <c r="CH8299"/>
      <c r="CI8299"/>
      <c r="CJ8299"/>
      <c r="CK8299"/>
      <c r="CL8299"/>
      <c r="CM8299"/>
      <c r="CN8299"/>
      <c r="CO8299"/>
      <c r="CP8299"/>
      <c r="CQ8299"/>
      <c r="CR8299"/>
      <c r="CS8299"/>
      <c r="CT8299"/>
      <c r="CU8299"/>
      <c r="CV8299"/>
    </row>
    <row r="8300" spans="10:100" x14ac:dyDescent="0.25">
      <c r="J8300"/>
      <c r="K8300"/>
      <c r="L8300"/>
      <c r="M8300"/>
      <c r="N8300"/>
      <c r="O8300"/>
      <c r="P8300"/>
      <c r="Q8300"/>
      <c r="R8300"/>
      <c r="S8300"/>
      <c r="T8300"/>
      <c r="U8300"/>
      <c r="V8300"/>
      <c r="W8300"/>
      <c r="X8300"/>
      <c r="Y8300"/>
      <c r="Z8300"/>
      <c r="AA8300"/>
      <c r="AB8300"/>
      <c r="AC8300"/>
      <c r="AD8300"/>
      <c r="AE8300"/>
      <c r="AF8300"/>
      <c r="AG8300"/>
      <c r="AH8300"/>
      <c r="AI8300"/>
      <c r="AJ8300"/>
      <c r="AK8300"/>
      <c r="AL8300"/>
      <c r="AM8300"/>
      <c r="AN8300"/>
      <c r="AO8300"/>
      <c r="AP8300"/>
      <c r="AQ8300"/>
      <c r="AR8300"/>
      <c r="AS8300"/>
      <c r="AT8300"/>
      <c r="AU8300"/>
      <c r="AV8300"/>
      <c r="AW8300"/>
      <c r="AX8300"/>
      <c r="AY8300"/>
      <c r="AZ8300"/>
      <c r="BA8300"/>
      <c r="BB8300"/>
      <c r="BC8300"/>
      <c r="BD8300"/>
      <c r="BE8300"/>
      <c r="BF8300"/>
      <c r="BG8300"/>
      <c r="BH8300"/>
      <c r="BI8300"/>
      <c r="BJ8300"/>
      <c r="BK8300"/>
      <c r="BL8300"/>
      <c r="BM8300"/>
      <c r="BN8300"/>
      <c r="BO8300"/>
      <c r="BP8300"/>
      <c r="BQ8300"/>
      <c r="BR8300"/>
      <c r="BS8300"/>
      <c r="BT8300"/>
      <c r="BU8300"/>
      <c r="BV8300"/>
      <c r="BW8300"/>
      <c r="BX8300"/>
      <c r="BY8300"/>
      <c r="BZ8300"/>
      <c r="CA8300"/>
      <c r="CB8300"/>
      <c r="CC8300"/>
      <c r="CD8300"/>
      <c r="CE8300"/>
      <c r="CF8300"/>
      <c r="CG8300"/>
      <c r="CH8300"/>
      <c r="CI8300"/>
      <c r="CJ8300"/>
      <c r="CK8300"/>
      <c r="CL8300"/>
      <c r="CM8300"/>
      <c r="CN8300"/>
      <c r="CO8300"/>
      <c r="CP8300"/>
      <c r="CQ8300"/>
      <c r="CR8300"/>
      <c r="CS8300"/>
      <c r="CT8300"/>
      <c r="CU8300"/>
      <c r="CV8300"/>
    </row>
    <row r="8301" spans="10:100" x14ac:dyDescent="0.25">
      <c r="J8301"/>
      <c r="K8301"/>
      <c r="L8301"/>
      <c r="M8301"/>
      <c r="N8301"/>
      <c r="O8301"/>
      <c r="P8301"/>
      <c r="Q8301"/>
      <c r="R8301"/>
      <c r="S8301"/>
      <c r="T8301"/>
      <c r="U8301"/>
      <c r="V8301"/>
      <c r="W8301"/>
      <c r="X8301"/>
      <c r="Y8301"/>
      <c r="Z8301"/>
      <c r="AA8301"/>
      <c r="AB8301"/>
      <c r="AC8301"/>
      <c r="AD8301"/>
      <c r="AE8301"/>
      <c r="AF8301"/>
      <c r="AG8301"/>
      <c r="AH8301"/>
      <c r="AI8301"/>
      <c r="AJ8301"/>
      <c r="AK8301"/>
      <c r="AL8301"/>
      <c r="AM8301"/>
      <c r="AN8301"/>
      <c r="AO8301"/>
      <c r="AP8301"/>
      <c r="AQ8301"/>
      <c r="AR8301"/>
      <c r="AS8301"/>
      <c r="AT8301"/>
      <c r="AU8301"/>
      <c r="AV8301"/>
      <c r="AW8301"/>
      <c r="AX8301"/>
      <c r="AY8301"/>
      <c r="AZ8301"/>
      <c r="BA8301"/>
      <c r="BB8301"/>
      <c r="BC8301"/>
      <c r="BD8301"/>
      <c r="BE8301"/>
      <c r="BF8301"/>
      <c r="BG8301"/>
      <c r="BH8301"/>
      <c r="BI8301"/>
      <c r="BJ8301"/>
      <c r="BK8301"/>
      <c r="BL8301"/>
      <c r="BM8301"/>
      <c r="BN8301"/>
      <c r="BO8301"/>
      <c r="BP8301"/>
      <c r="BQ8301"/>
      <c r="BR8301"/>
      <c r="BS8301"/>
      <c r="BT8301"/>
      <c r="BU8301"/>
      <c r="BV8301"/>
      <c r="BW8301"/>
      <c r="BX8301"/>
      <c r="BY8301"/>
      <c r="BZ8301"/>
      <c r="CA8301"/>
      <c r="CB8301"/>
      <c r="CC8301"/>
      <c r="CD8301"/>
      <c r="CE8301"/>
      <c r="CF8301"/>
      <c r="CG8301"/>
      <c r="CH8301"/>
      <c r="CI8301"/>
      <c r="CJ8301"/>
      <c r="CK8301"/>
      <c r="CL8301"/>
      <c r="CM8301"/>
      <c r="CN8301"/>
      <c r="CO8301"/>
      <c r="CP8301"/>
      <c r="CQ8301"/>
      <c r="CR8301"/>
      <c r="CS8301"/>
      <c r="CT8301"/>
      <c r="CU8301"/>
      <c r="CV8301"/>
    </row>
    <row r="8302" spans="10:100" x14ac:dyDescent="0.25">
      <c r="J8302"/>
      <c r="K8302"/>
      <c r="L8302"/>
      <c r="M8302"/>
      <c r="N8302"/>
      <c r="O8302"/>
      <c r="P8302"/>
      <c r="Q8302"/>
      <c r="R8302"/>
      <c r="S8302"/>
      <c r="T8302"/>
      <c r="U8302"/>
      <c r="V8302"/>
      <c r="W8302"/>
      <c r="X8302"/>
      <c r="Y8302"/>
      <c r="Z8302"/>
      <c r="AA8302"/>
      <c r="AB8302"/>
      <c r="AC8302"/>
      <c r="AD8302"/>
      <c r="AE8302"/>
      <c r="AF8302"/>
      <c r="AG8302"/>
      <c r="AH8302"/>
      <c r="AI8302"/>
      <c r="AJ8302"/>
      <c r="AK8302"/>
      <c r="AL8302"/>
      <c r="AM8302"/>
      <c r="AN8302"/>
      <c r="AO8302"/>
      <c r="AP8302"/>
      <c r="AQ8302"/>
      <c r="AR8302"/>
      <c r="AS8302"/>
      <c r="AT8302"/>
      <c r="AU8302"/>
      <c r="AV8302"/>
      <c r="AW8302"/>
      <c r="AX8302"/>
      <c r="AY8302"/>
      <c r="AZ8302"/>
      <c r="BA8302"/>
      <c r="BB8302"/>
      <c r="BC8302"/>
      <c r="BD8302"/>
      <c r="BE8302"/>
      <c r="BF8302"/>
      <c r="BG8302"/>
      <c r="BH8302"/>
      <c r="BI8302"/>
      <c r="BJ8302"/>
      <c r="BK8302"/>
      <c r="BL8302"/>
      <c r="BM8302"/>
      <c r="BN8302"/>
      <c r="BO8302"/>
      <c r="BP8302"/>
      <c r="BQ8302"/>
      <c r="BR8302"/>
      <c r="BS8302"/>
      <c r="BT8302"/>
      <c r="BU8302"/>
      <c r="BV8302"/>
      <c r="BW8302"/>
      <c r="BX8302"/>
      <c r="BY8302"/>
      <c r="BZ8302"/>
      <c r="CA8302"/>
      <c r="CB8302"/>
      <c r="CC8302"/>
      <c r="CD8302"/>
      <c r="CE8302"/>
      <c r="CF8302"/>
      <c r="CG8302"/>
      <c r="CH8302"/>
      <c r="CI8302"/>
      <c r="CJ8302"/>
      <c r="CK8302"/>
      <c r="CL8302"/>
      <c r="CM8302"/>
      <c r="CN8302"/>
      <c r="CO8302"/>
      <c r="CP8302"/>
      <c r="CQ8302"/>
      <c r="CR8302"/>
      <c r="CS8302"/>
      <c r="CT8302"/>
      <c r="CU8302"/>
      <c r="CV8302"/>
    </row>
    <row r="8303" spans="10:100" x14ac:dyDescent="0.25">
      <c r="J8303"/>
      <c r="K8303"/>
      <c r="L8303"/>
      <c r="M8303"/>
      <c r="N8303"/>
      <c r="O8303"/>
      <c r="P8303"/>
      <c r="Q8303"/>
      <c r="R8303"/>
      <c r="S8303"/>
      <c r="T8303"/>
      <c r="U8303"/>
      <c r="V8303"/>
      <c r="W8303"/>
      <c r="X8303"/>
      <c r="Y8303"/>
      <c r="Z8303"/>
      <c r="AA8303"/>
      <c r="AB8303"/>
      <c r="AC8303"/>
      <c r="AD8303"/>
      <c r="AE8303"/>
      <c r="AF8303"/>
      <c r="AG8303"/>
      <c r="AH8303"/>
      <c r="AI8303"/>
      <c r="AJ8303"/>
      <c r="AK8303"/>
      <c r="AL8303"/>
      <c r="AM8303"/>
      <c r="AN8303"/>
      <c r="AO8303"/>
      <c r="AP8303"/>
      <c r="AQ8303"/>
      <c r="AR8303"/>
      <c r="AS8303"/>
      <c r="AT8303"/>
      <c r="AU8303"/>
      <c r="AV8303"/>
      <c r="AW8303"/>
      <c r="AX8303"/>
      <c r="AY8303"/>
      <c r="AZ8303"/>
      <c r="BA8303"/>
      <c r="BB8303"/>
      <c r="BC8303"/>
      <c r="BD8303"/>
      <c r="BE8303"/>
      <c r="BF8303"/>
      <c r="BG8303"/>
      <c r="BH8303"/>
      <c r="BI8303"/>
      <c r="BJ8303"/>
      <c r="BK8303"/>
      <c r="BL8303"/>
      <c r="BM8303"/>
      <c r="BN8303"/>
      <c r="BO8303"/>
      <c r="BP8303"/>
      <c r="BQ8303"/>
      <c r="BR8303"/>
      <c r="BS8303"/>
      <c r="BT8303"/>
      <c r="BU8303"/>
      <c r="BV8303"/>
      <c r="BW8303"/>
      <c r="BX8303"/>
      <c r="BY8303"/>
      <c r="BZ8303"/>
      <c r="CA8303"/>
      <c r="CB8303"/>
      <c r="CC8303"/>
      <c r="CD8303"/>
      <c r="CE8303"/>
      <c r="CF8303"/>
      <c r="CG8303"/>
      <c r="CH8303"/>
      <c r="CI8303"/>
      <c r="CJ8303"/>
      <c r="CK8303"/>
      <c r="CL8303"/>
      <c r="CM8303"/>
      <c r="CN8303"/>
      <c r="CO8303"/>
      <c r="CP8303"/>
      <c r="CQ8303"/>
      <c r="CR8303"/>
      <c r="CS8303"/>
      <c r="CT8303"/>
      <c r="CU8303"/>
      <c r="CV8303"/>
    </row>
    <row r="8304" spans="10:100" x14ac:dyDescent="0.25">
      <c r="J8304"/>
      <c r="K8304"/>
      <c r="L8304"/>
      <c r="M8304"/>
      <c r="N8304"/>
      <c r="O8304"/>
      <c r="P8304"/>
      <c r="Q8304"/>
      <c r="R8304"/>
      <c r="S8304"/>
      <c r="T8304"/>
      <c r="U8304"/>
      <c r="V8304"/>
      <c r="W8304"/>
      <c r="X8304"/>
      <c r="Y8304"/>
      <c r="Z8304"/>
      <c r="AA8304"/>
      <c r="AB8304"/>
      <c r="AC8304"/>
      <c r="AD8304"/>
      <c r="AE8304"/>
      <c r="AF8304"/>
      <c r="AG8304"/>
      <c r="AH8304"/>
      <c r="AI8304"/>
      <c r="AJ8304"/>
      <c r="AK8304"/>
      <c r="AL8304"/>
      <c r="AM8304"/>
      <c r="AN8304"/>
      <c r="AO8304"/>
      <c r="AP8304"/>
      <c r="AQ8304"/>
      <c r="AR8304"/>
      <c r="AS8304"/>
      <c r="AT8304"/>
      <c r="AU8304"/>
      <c r="AV8304"/>
      <c r="AW8304"/>
      <c r="AX8304"/>
      <c r="AY8304"/>
      <c r="AZ8304"/>
      <c r="BA8304"/>
      <c r="BB8304"/>
      <c r="BC8304"/>
      <c r="BD8304"/>
      <c r="BE8304"/>
      <c r="BF8304"/>
      <c r="BG8304"/>
      <c r="BH8304"/>
      <c r="BI8304"/>
      <c r="BJ8304"/>
      <c r="BK8304"/>
      <c r="BL8304"/>
      <c r="BM8304"/>
      <c r="BN8304"/>
      <c r="BO8304"/>
      <c r="BP8304"/>
      <c r="BQ8304"/>
      <c r="BR8304"/>
      <c r="BS8304"/>
      <c r="BT8304"/>
      <c r="BU8304"/>
      <c r="BV8304"/>
      <c r="BW8304"/>
      <c r="BX8304"/>
      <c r="BY8304"/>
      <c r="BZ8304"/>
      <c r="CA8304"/>
      <c r="CB8304"/>
      <c r="CC8304"/>
      <c r="CD8304"/>
      <c r="CE8304"/>
      <c r="CF8304"/>
      <c r="CG8304"/>
      <c r="CH8304"/>
      <c r="CI8304"/>
      <c r="CJ8304"/>
      <c r="CK8304"/>
      <c r="CL8304"/>
      <c r="CM8304"/>
      <c r="CN8304"/>
      <c r="CO8304"/>
      <c r="CP8304"/>
      <c r="CQ8304"/>
      <c r="CR8304"/>
      <c r="CS8304"/>
      <c r="CT8304"/>
      <c r="CU8304"/>
      <c r="CV8304"/>
    </row>
    <row r="8305" spans="10:100" x14ac:dyDescent="0.25">
      <c r="J8305"/>
      <c r="K8305"/>
      <c r="L8305"/>
      <c r="M8305"/>
      <c r="N8305"/>
      <c r="O8305"/>
      <c r="P8305"/>
      <c r="Q8305"/>
      <c r="R8305"/>
      <c r="S8305"/>
      <c r="T8305"/>
      <c r="U8305"/>
      <c r="V8305"/>
      <c r="W8305"/>
      <c r="X8305"/>
      <c r="Y8305"/>
      <c r="Z8305"/>
      <c r="AA8305"/>
      <c r="AB8305"/>
      <c r="AC8305"/>
      <c r="AD8305"/>
      <c r="AE8305"/>
      <c r="AF8305"/>
      <c r="AG8305"/>
      <c r="AH8305"/>
      <c r="AI8305"/>
      <c r="AJ8305"/>
      <c r="AK8305"/>
      <c r="AL8305"/>
      <c r="AM8305"/>
      <c r="AN8305"/>
      <c r="AO8305"/>
      <c r="AP8305"/>
      <c r="AQ8305"/>
      <c r="AR8305"/>
      <c r="AS8305"/>
      <c r="AT8305"/>
      <c r="AU8305"/>
      <c r="AV8305"/>
      <c r="AW8305"/>
      <c r="AX8305"/>
      <c r="AY8305"/>
      <c r="AZ8305"/>
      <c r="BA8305"/>
      <c r="BB8305"/>
      <c r="BC8305"/>
      <c r="BD8305"/>
      <c r="BE8305"/>
      <c r="BF8305"/>
      <c r="BG8305"/>
      <c r="BH8305"/>
      <c r="BI8305"/>
      <c r="BJ8305"/>
      <c r="BK8305"/>
      <c r="BL8305"/>
      <c r="BM8305"/>
      <c r="BN8305"/>
      <c r="BO8305"/>
      <c r="BP8305"/>
      <c r="BQ8305"/>
      <c r="BR8305"/>
      <c r="BS8305"/>
      <c r="BT8305"/>
      <c r="BU8305"/>
      <c r="BV8305"/>
      <c r="BW8305"/>
      <c r="BX8305"/>
      <c r="BY8305"/>
      <c r="BZ8305"/>
      <c r="CA8305"/>
      <c r="CB8305"/>
      <c r="CC8305"/>
      <c r="CD8305"/>
      <c r="CE8305"/>
      <c r="CF8305"/>
      <c r="CG8305"/>
      <c r="CH8305"/>
      <c r="CI8305"/>
      <c r="CJ8305"/>
      <c r="CK8305"/>
      <c r="CL8305"/>
      <c r="CM8305"/>
      <c r="CN8305"/>
      <c r="CO8305"/>
      <c r="CP8305"/>
      <c r="CQ8305"/>
      <c r="CR8305"/>
      <c r="CS8305"/>
      <c r="CT8305"/>
      <c r="CU8305"/>
      <c r="CV8305"/>
    </row>
    <row r="8306" spans="10:100" x14ac:dyDescent="0.25">
      <c r="J8306"/>
      <c r="K8306"/>
      <c r="L8306"/>
      <c r="M8306"/>
      <c r="N8306"/>
      <c r="O8306"/>
      <c r="P8306"/>
      <c r="Q8306"/>
      <c r="R8306"/>
      <c r="S8306"/>
      <c r="T8306"/>
      <c r="U8306"/>
      <c r="V8306"/>
      <c r="W8306"/>
      <c r="X8306"/>
      <c r="Y8306"/>
      <c r="Z8306"/>
      <c r="AA8306"/>
      <c r="AB8306"/>
      <c r="AC8306"/>
      <c r="AD8306"/>
      <c r="AE8306"/>
      <c r="AF8306"/>
      <c r="AG8306"/>
      <c r="AH8306"/>
      <c r="AI8306"/>
      <c r="AJ8306"/>
      <c r="AK8306"/>
      <c r="AL8306"/>
      <c r="AM8306"/>
      <c r="AN8306"/>
      <c r="AO8306"/>
      <c r="AP8306"/>
      <c r="AQ8306"/>
      <c r="AR8306"/>
      <c r="AS8306"/>
      <c r="AT8306"/>
      <c r="AU8306"/>
      <c r="AV8306"/>
      <c r="AW8306"/>
      <c r="AX8306"/>
      <c r="AY8306"/>
      <c r="AZ8306"/>
      <c r="BA8306"/>
      <c r="BB8306"/>
      <c r="BC8306"/>
      <c r="BD8306"/>
      <c r="BE8306"/>
      <c r="BF8306"/>
      <c r="BG8306"/>
      <c r="BH8306"/>
      <c r="BI8306"/>
      <c r="BJ8306"/>
      <c r="BK8306"/>
      <c r="BL8306"/>
      <c r="BM8306"/>
      <c r="BN8306"/>
      <c r="BO8306"/>
      <c r="BP8306"/>
      <c r="BQ8306"/>
      <c r="BR8306"/>
      <c r="BS8306"/>
      <c r="BT8306"/>
      <c r="BU8306"/>
      <c r="BV8306"/>
      <c r="BW8306"/>
      <c r="BX8306"/>
      <c r="BY8306"/>
      <c r="BZ8306"/>
      <c r="CA8306"/>
      <c r="CB8306"/>
      <c r="CC8306"/>
      <c r="CD8306"/>
      <c r="CE8306"/>
      <c r="CF8306"/>
      <c r="CG8306"/>
      <c r="CH8306"/>
      <c r="CI8306"/>
      <c r="CJ8306"/>
      <c r="CK8306"/>
      <c r="CL8306"/>
      <c r="CM8306"/>
      <c r="CN8306"/>
      <c r="CO8306"/>
      <c r="CP8306"/>
      <c r="CQ8306"/>
      <c r="CR8306"/>
      <c r="CS8306"/>
      <c r="CT8306"/>
      <c r="CU8306"/>
      <c r="CV8306"/>
    </row>
    <row r="8307" spans="10:100" x14ac:dyDescent="0.25">
      <c r="J8307"/>
      <c r="K8307"/>
      <c r="L8307"/>
      <c r="M8307"/>
      <c r="N8307"/>
      <c r="O8307"/>
      <c r="P8307"/>
      <c r="Q8307"/>
      <c r="R8307"/>
      <c r="S8307"/>
      <c r="T8307"/>
      <c r="U8307"/>
      <c r="V8307"/>
      <c r="W8307"/>
      <c r="X8307"/>
      <c r="Y8307"/>
      <c r="Z8307"/>
      <c r="AA8307"/>
      <c r="AB8307"/>
      <c r="AC8307"/>
      <c r="AD8307"/>
      <c r="AE8307"/>
      <c r="AF8307"/>
      <c r="AG8307"/>
      <c r="AH8307"/>
      <c r="AI8307"/>
      <c r="AJ8307"/>
      <c r="AK8307"/>
      <c r="AL8307"/>
      <c r="AM8307"/>
      <c r="AN8307"/>
      <c r="AO8307"/>
      <c r="AP8307"/>
      <c r="AQ8307"/>
      <c r="AR8307"/>
      <c r="AS8307"/>
      <c r="AT8307"/>
      <c r="AU8307"/>
      <c r="AV8307"/>
      <c r="AW8307"/>
      <c r="AX8307"/>
      <c r="AY8307"/>
      <c r="AZ8307"/>
      <c r="BA8307"/>
      <c r="BB8307"/>
      <c r="BC8307"/>
      <c r="BD8307"/>
      <c r="BE8307"/>
      <c r="BF8307"/>
      <c r="BG8307"/>
      <c r="BH8307"/>
      <c r="BI8307"/>
      <c r="BJ8307"/>
      <c r="BK8307"/>
      <c r="BL8307"/>
      <c r="BM8307"/>
      <c r="BN8307"/>
      <c r="BO8307"/>
      <c r="BP8307"/>
      <c r="BQ8307"/>
      <c r="BR8307"/>
      <c r="BS8307"/>
      <c r="BT8307"/>
      <c r="BU8307"/>
      <c r="BV8307"/>
      <c r="BW8307"/>
      <c r="BX8307"/>
      <c r="BY8307"/>
      <c r="BZ8307"/>
      <c r="CA8307"/>
      <c r="CB8307"/>
      <c r="CC8307"/>
      <c r="CD8307"/>
      <c r="CE8307"/>
      <c r="CF8307"/>
      <c r="CG8307"/>
      <c r="CH8307"/>
      <c r="CI8307"/>
      <c r="CJ8307"/>
      <c r="CK8307"/>
      <c r="CL8307"/>
      <c r="CM8307"/>
      <c r="CN8307"/>
      <c r="CO8307"/>
      <c r="CP8307"/>
      <c r="CQ8307"/>
      <c r="CR8307"/>
      <c r="CS8307"/>
      <c r="CT8307"/>
      <c r="CU8307"/>
      <c r="CV8307"/>
    </row>
    <row r="8308" spans="10:100" x14ac:dyDescent="0.25">
      <c r="J8308"/>
      <c r="K8308"/>
      <c r="L8308"/>
      <c r="M8308"/>
      <c r="N8308"/>
      <c r="O8308"/>
      <c r="P8308"/>
      <c r="Q8308"/>
      <c r="R8308"/>
      <c r="S8308"/>
      <c r="T8308"/>
      <c r="U8308"/>
      <c r="V8308"/>
      <c r="W8308"/>
      <c r="X8308"/>
      <c r="Y8308"/>
      <c r="Z8308"/>
      <c r="AA8308"/>
      <c r="AB8308"/>
      <c r="AC8308"/>
      <c r="AD8308"/>
      <c r="AE8308"/>
      <c r="AF8308"/>
      <c r="AG8308"/>
      <c r="AH8308"/>
      <c r="AI8308"/>
      <c r="AJ8308"/>
      <c r="AK8308"/>
      <c r="AL8308"/>
      <c r="AM8308"/>
      <c r="AN8308"/>
      <c r="AO8308"/>
      <c r="AP8308"/>
      <c r="AQ8308"/>
      <c r="AR8308"/>
      <c r="AS8308"/>
      <c r="AT8308"/>
      <c r="AU8308"/>
      <c r="AV8308"/>
      <c r="AW8308"/>
      <c r="AX8308"/>
      <c r="AY8308"/>
      <c r="AZ8308"/>
      <c r="BA8308"/>
      <c r="BB8308"/>
      <c r="BC8308"/>
      <c r="BD8308"/>
      <c r="BE8308"/>
      <c r="BF8308"/>
      <c r="BG8308"/>
      <c r="BH8308"/>
      <c r="BI8308"/>
      <c r="BJ8308"/>
      <c r="BK8308"/>
      <c r="BL8308"/>
      <c r="BM8308"/>
      <c r="BN8308"/>
      <c r="BO8308"/>
      <c r="BP8308"/>
      <c r="BQ8308"/>
      <c r="BR8308"/>
      <c r="BS8308"/>
      <c r="BT8308"/>
      <c r="BU8308"/>
      <c r="BV8308"/>
      <c r="BW8308"/>
      <c r="BX8308"/>
      <c r="BY8308"/>
      <c r="BZ8308"/>
      <c r="CA8308"/>
      <c r="CB8308"/>
      <c r="CC8308"/>
      <c r="CD8308"/>
      <c r="CE8308"/>
      <c r="CF8308"/>
      <c r="CG8308"/>
      <c r="CH8308"/>
      <c r="CI8308"/>
      <c r="CJ8308"/>
      <c r="CK8308"/>
      <c r="CL8308"/>
      <c r="CM8308"/>
      <c r="CN8308"/>
      <c r="CO8308"/>
      <c r="CP8308"/>
      <c r="CQ8308"/>
      <c r="CR8308"/>
      <c r="CS8308"/>
      <c r="CT8308"/>
      <c r="CU8308"/>
      <c r="CV8308"/>
    </row>
    <row r="8309" spans="10:100" x14ac:dyDescent="0.25">
      <c r="J8309"/>
      <c r="K8309"/>
      <c r="L8309"/>
      <c r="M8309"/>
      <c r="N8309"/>
      <c r="O8309"/>
      <c r="P8309"/>
      <c r="Q8309"/>
      <c r="R8309"/>
      <c r="S8309"/>
      <c r="T8309"/>
      <c r="U8309"/>
      <c r="V8309"/>
      <c r="W8309"/>
      <c r="X8309"/>
      <c r="Y8309"/>
      <c r="Z8309"/>
      <c r="AA8309"/>
      <c r="AB8309"/>
      <c r="AC8309"/>
      <c r="AD8309"/>
      <c r="AE8309"/>
      <c r="AF8309"/>
      <c r="AG8309"/>
      <c r="AH8309"/>
      <c r="AI8309"/>
      <c r="AJ8309"/>
      <c r="AK8309"/>
      <c r="AL8309"/>
      <c r="AM8309"/>
      <c r="AN8309"/>
      <c r="AO8309"/>
      <c r="AP8309"/>
      <c r="AQ8309"/>
      <c r="AR8309"/>
      <c r="AS8309"/>
      <c r="AT8309"/>
      <c r="AU8309"/>
      <c r="AV8309"/>
      <c r="AW8309"/>
      <c r="AX8309"/>
      <c r="AY8309"/>
      <c r="AZ8309"/>
      <c r="BA8309"/>
      <c r="BB8309"/>
      <c r="BC8309"/>
      <c r="BD8309"/>
      <c r="BE8309"/>
      <c r="BF8309"/>
      <c r="BG8309"/>
      <c r="BH8309"/>
      <c r="BI8309"/>
      <c r="BJ8309"/>
      <c r="BK8309"/>
      <c r="BL8309"/>
      <c r="BM8309"/>
      <c r="BN8309"/>
      <c r="BO8309"/>
      <c r="BP8309"/>
      <c r="BQ8309"/>
      <c r="BR8309"/>
      <c r="BS8309"/>
      <c r="BT8309"/>
      <c r="BU8309"/>
      <c r="BV8309"/>
      <c r="BW8309"/>
      <c r="BX8309"/>
      <c r="BY8309"/>
      <c r="BZ8309"/>
      <c r="CA8309"/>
      <c r="CB8309"/>
      <c r="CC8309"/>
      <c r="CD8309"/>
      <c r="CE8309"/>
      <c r="CF8309"/>
      <c r="CG8309"/>
      <c r="CH8309"/>
      <c r="CI8309"/>
      <c r="CJ8309"/>
      <c r="CK8309"/>
      <c r="CL8309"/>
      <c r="CM8309"/>
      <c r="CN8309"/>
      <c r="CO8309"/>
      <c r="CP8309"/>
      <c r="CQ8309"/>
      <c r="CR8309"/>
      <c r="CS8309"/>
      <c r="CT8309"/>
      <c r="CU8309"/>
      <c r="CV8309"/>
    </row>
    <row r="8310" spans="10:100" x14ac:dyDescent="0.25">
      <c r="J8310"/>
      <c r="K8310"/>
      <c r="L8310"/>
      <c r="M8310"/>
      <c r="N8310"/>
      <c r="O8310"/>
      <c r="P8310"/>
      <c r="Q8310"/>
      <c r="R8310"/>
      <c r="S8310"/>
      <c r="T8310"/>
      <c r="U8310"/>
      <c r="V8310"/>
      <c r="W8310"/>
      <c r="X8310"/>
      <c r="Y8310"/>
      <c r="Z8310"/>
      <c r="AA8310"/>
      <c r="AB8310"/>
      <c r="AC8310"/>
      <c r="AD8310"/>
      <c r="AE8310"/>
      <c r="AF8310"/>
      <c r="AG8310"/>
      <c r="AH8310"/>
      <c r="AI8310"/>
      <c r="AJ8310"/>
      <c r="AK8310"/>
      <c r="AL8310"/>
      <c r="AM8310"/>
      <c r="AN8310"/>
      <c r="AO8310"/>
      <c r="AP8310"/>
      <c r="AQ8310"/>
      <c r="AR8310"/>
      <c r="AS8310"/>
      <c r="AT8310"/>
      <c r="AU8310"/>
      <c r="AV8310"/>
      <c r="AW8310"/>
      <c r="AX8310"/>
      <c r="AY8310"/>
      <c r="AZ8310"/>
      <c r="BA8310"/>
      <c r="BB8310"/>
      <c r="BC8310"/>
      <c r="BD8310"/>
      <c r="BE8310"/>
      <c r="BF8310"/>
      <c r="BG8310"/>
      <c r="BH8310"/>
      <c r="BI8310"/>
      <c r="BJ8310"/>
      <c r="BK8310"/>
      <c r="BL8310"/>
      <c r="BM8310"/>
      <c r="BN8310"/>
      <c r="BO8310"/>
      <c r="BP8310"/>
      <c r="BQ8310"/>
      <c r="BR8310"/>
      <c r="BS8310"/>
      <c r="BT8310"/>
      <c r="BU8310"/>
      <c r="BV8310"/>
      <c r="BW8310"/>
      <c r="BX8310"/>
      <c r="BY8310"/>
      <c r="BZ8310"/>
      <c r="CA8310"/>
      <c r="CB8310"/>
      <c r="CC8310"/>
      <c r="CD8310"/>
      <c r="CE8310"/>
      <c r="CF8310"/>
      <c r="CG8310"/>
      <c r="CH8310"/>
      <c r="CI8310"/>
      <c r="CJ8310"/>
      <c r="CK8310"/>
      <c r="CL8310"/>
      <c r="CM8310"/>
      <c r="CN8310"/>
      <c r="CO8310"/>
      <c r="CP8310"/>
      <c r="CQ8310"/>
      <c r="CR8310"/>
      <c r="CS8310"/>
      <c r="CT8310"/>
      <c r="CU8310"/>
      <c r="CV8310"/>
    </row>
    <row r="8311" spans="10:100" x14ac:dyDescent="0.25">
      <c r="J8311"/>
      <c r="K8311"/>
      <c r="L8311"/>
      <c r="M8311"/>
      <c r="N8311"/>
      <c r="O8311"/>
      <c r="P8311"/>
      <c r="Q8311"/>
      <c r="R8311"/>
      <c r="S8311"/>
      <c r="T8311"/>
      <c r="U8311"/>
      <c r="V8311"/>
      <c r="W8311"/>
      <c r="X8311"/>
      <c r="Y8311"/>
      <c r="Z8311"/>
      <c r="AA8311"/>
      <c r="AB8311"/>
      <c r="AC8311"/>
      <c r="AD8311"/>
      <c r="AE8311"/>
      <c r="AF8311"/>
      <c r="AG8311"/>
      <c r="AH8311"/>
      <c r="AI8311"/>
      <c r="AJ8311"/>
      <c r="AK8311"/>
      <c r="AL8311"/>
      <c r="AM8311"/>
      <c r="AN8311"/>
      <c r="AO8311"/>
      <c r="AP8311"/>
      <c r="AQ8311"/>
      <c r="AR8311"/>
      <c r="AS8311"/>
      <c r="AT8311"/>
      <c r="AU8311"/>
      <c r="AV8311"/>
      <c r="AW8311"/>
      <c r="AX8311"/>
      <c r="AY8311"/>
      <c r="AZ8311"/>
      <c r="BA8311"/>
      <c r="BB8311"/>
      <c r="BC8311"/>
      <c r="BD8311"/>
      <c r="BE8311"/>
      <c r="BF8311"/>
      <c r="BG8311"/>
      <c r="BH8311"/>
      <c r="BI8311"/>
      <c r="BJ8311"/>
      <c r="BK8311"/>
      <c r="BL8311"/>
      <c r="BM8311"/>
      <c r="BN8311"/>
      <c r="BO8311"/>
      <c r="BP8311"/>
      <c r="BQ8311"/>
      <c r="BR8311"/>
      <c r="BS8311"/>
      <c r="BT8311"/>
      <c r="BU8311"/>
      <c r="BV8311"/>
      <c r="BW8311"/>
      <c r="BX8311"/>
      <c r="BY8311"/>
      <c r="BZ8311"/>
      <c r="CA8311"/>
      <c r="CB8311"/>
      <c r="CC8311"/>
      <c r="CD8311"/>
      <c r="CE8311"/>
      <c r="CF8311"/>
      <c r="CG8311"/>
      <c r="CH8311"/>
      <c r="CI8311"/>
      <c r="CJ8311"/>
      <c r="CK8311"/>
      <c r="CL8311"/>
      <c r="CM8311"/>
      <c r="CN8311"/>
      <c r="CO8311"/>
      <c r="CP8311"/>
      <c r="CQ8311"/>
      <c r="CR8311"/>
      <c r="CS8311"/>
      <c r="CT8311"/>
      <c r="CU8311"/>
      <c r="CV8311"/>
    </row>
    <row r="8312" spans="10:100" x14ac:dyDescent="0.25">
      <c r="J8312"/>
      <c r="K8312"/>
      <c r="L8312"/>
      <c r="M8312"/>
      <c r="N8312"/>
      <c r="O8312"/>
      <c r="P8312"/>
      <c r="Q8312"/>
      <c r="R8312"/>
      <c r="S8312"/>
      <c r="T8312"/>
      <c r="U8312"/>
      <c r="V8312"/>
      <c r="W8312"/>
      <c r="X8312"/>
      <c r="Y8312"/>
      <c r="Z8312"/>
      <c r="AA8312"/>
      <c r="AB8312"/>
      <c r="AC8312"/>
      <c r="AD8312"/>
      <c r="AE8312"/>
      <c r="AF8312"/>
      <c r="AG8312"/>
      <c r="AH8312"/>
      <c r="AI8312"/>
      <c r="AJ8312"/>
      <c r="AK8312"/>
      <c r="AL8312"/>
      <c r="AM8312"/>
      <c r="AN8312"/>
      <c r="AO8312"/>
      <c r="AP8312"/>
      <c r="AQ8312"/>
      <c r="AR8312"/>
      <c r="AS8312"/>
      <c r="AT8312"/>
      <c r="AU8312"/>
      <c r="AV8312"/>
      <c r="AW8312"/>
      <c r="AX8312"/>
      <c r="AY8312"/>
      <c r="AZ8312"/>
      <c r="BA8312"/>
      <c r="BB8312"/>
      <c r="BC8312"/>
      <c r="BD8312"/>
      <c r="BE8312"/>
      <c r="BF8312"/>
      <c r="BG8312"/>
      <c r="BH8312"/>
      <c r="BI8312"/>
      <c r="BJ8312"/>
      <c r="BK8312"/>
      <c r="BL8312"/>
      <c r="BM8312"/>
      <c r="BN8312"/>
      <c r="BO8312"/>
      <c r="BP8312"/>
      <c r="BQ8312"/>
      <c r="BR8312"/>
      <c r="BS8312"/>
      <c r="BT8312"/>
      <c r="BU8312"/>
      <c r="BV8312"/>
      <c r="BW8312"/>
      <c r="BX8312"/>
      <c r="BY8312"/>
      <c r="BZ8312"/>
      <c r="CA8312"/>
      <c r="CB8312"/>
      <c r="CC8312"/>
      <c r="CD8312"/>
      <c r="CE8312"/>
      <c r="CF8312"/>
      <c r="CG8312"/>
      <c r="CH8312"/>
      <c r="CI8312"/>
      <c r="CJ8312"/>
      <c r="CK8312"/>
      <c r="CL8312"/>
      <c r="CM8312"/>
      <c r="CN8312"/>
      <c r="CO8312"/>
      <c r="CP8312"/>
      <c r="CQ8312"/>
      <c r="CR8312"/>
      <c r="CS8312"/>
      <c r="CT8312"/>
      <c r="CU8312"/>
      <c r="CV8312"/>
    </row>
    <row r="8313" spans="10:100" x14ac:dyDescent="0.25">
      <c r="J8313"/>
      <c r="K8313"/>
      <c r="L8313"/>
      <c r="M8313"/>
      <c r="N8313"/>
      <c r="O8313"/>
      <c r="P8313"/>
      <c r="Q8313"/>
      <c r="R8313"/>
      <c r="S8313"/>
      <c r="T8313"/>
      <c r="U8313"/>
      <c r="V8313"/>
      <c r="W8313"/>
      <c r="X8313"/>
      <c r="Y8313"/>
      <c r="Z8313"/>
      <c r="AA8313"/>
      <c r="AB8313"/>
      <c r="AC8313"/>
      <c r="AD8313"/>
      <c r="AE8313"/>
      <c r="AF8313"/>
      <c r="AG8313"/>
      <c r="AH8313"/>
      <c r="AI8313"/>
      <c r="AJ8313"/>
      <c r="AK8313"/>
      <c r="AL8313"/>
      <c r="AM8313"/>
      <c r="AN8313"/>
      <c r="AO8313"/>
      <c r="AP8313"/>
      <c r="AQ8313"/>
      <c r="AR8313"/>
      <c r="AS8313"/>
      <c r="AT8313"/>
      <c r="AU8313"/>
      <c r="AV8313"/>
      <c r="AW8313"/>
      <c r="AX8313"/>
      <c r="AY8313"/>
      <c r="AZ8313"/>
      <c r="BA8313"/>
      <c r="BB8313"/>
      <c r="BC8313"/>
      <c r="BD8313"/>
      <c r="BE8313"/>
      <c r="BF8313"/>
      <c r="BG8313"/>
      <c r="BH8313"/>
      <c r="BI8313"/>
      <c r="BJ8313"/>
      <c r="BK8313"/>
      <c r="BL8313"/>
      <c r="BM8313"/>
      <c r="BN8313"/>
      <c r="BO8313"/>
      <c r="BP8313"/>
      <c r="BQ8313"/>
      <c r="BR8313"/>
      <c r="BS8313"/>
      <c r="BT8313"/>
      <c r="BU8313"/>
      <c r="BV8313"/>
      <c r="BW8313"/>
      <c r="BX8313"/>
      <c r="BY8313"/>
      <c r="BZ8313"/>
      <c r="CA8313"/>
      <c r="CB8313"/>
      <c r="CC8313"/>
      <c r="CD8313"/>
      <c r="CE8313"/>
      <c r="CF8313"/>
      <c r="CG8313"/>
      <c r="CH8313"/>
      <c r="CI8313"/>
      <c r="CJ8313"/>
      <c r="CK8313"/>
      <c r="CL8313"/>
      <c r="CM8313"/>
      <c r="CN8313"/>
      <c r="CO8313"/>
      <c r="CP8313"/>
      <c r="CQ8313"/>
      <c r="CR8313"/>
      <c r="CS8313"/>
      <c r="CT8313"/>
      <c r="CU8313"/>
      <c r="CV8313"/>
    </row>
    <row r="8314" spans="10:100" x14ac:dyDescent="0.25">
      <c r="J8314"/>
      <c r="K8314"/>
      <c r="L8314"/>
      <c r="M8314"/>
      <c r="N8314"/>
      <c r="O8314"/>
      <c r="P8314"/>
      <c r="Q8314"/>
      <c r="R8314"/>
      <c r="S8314"/>
      <c r="T8314"/>
      <c r="U8314"/>
      <c r="V8314"/>
      <c r="W8314"/>
      <c r="X8314"/>
      <c r="Y8314"/>
      <c r="Z8314"/>
      <c r="AA8314"/>
      <c r="AB8314"/>
      <c r="AC8314"/>
      <c r="AD8314"/>
      <c r="AE8314"/>
      <c r="AF8314"/>
      <c r="AG8314"/>
      <c r="AH8314"/>
      <c r="AI8314"/>
      <c r="AJ8314"/>
      <c r="AK8314"/>
      <c r="AL8314"/>
      <c r="AM8314"/>
      <c r="AN8314"/>
      <c r="AO8314"/>
      <c r="AP8314"/>
      <c r="AQ8314"/>
      <c r="AR8314"/>
      <c r="AS8314"/>
      <c r="AT8314"/>
      <c r="AU8314"/>
      <c r="AV8314"/>
      <c r="AW8314"/>
      <c r="AX8314"/>
      <c r="AY8314"/>
      <c r="AZ8314"/>
      <c r="BA8314"/>
      <c r="BB8314"/>
      <c r="BC8314"/>
      <c r="BD8314"/>
      <c r="BE8314"/>
      <c r="BF8314"/>
      <c r="BG8314"/>
      <c r="BH8314"/>
      <c r="BI8314"/>
      <c r="BJ8314"/>
      <c r="BK8314"/>
      <c r="BL8314"/>
      <c r="BM8314"/>
      <c r="BN8314"/>
      <c r="BO8314"/>
      <c r="BP8314"/>
      <c r="BQ8314"/>
      <c r="BR8314"/>
      <c r="BS8314"/>
      <c r="BT8314"/>
      <c r="BU8314"/>
      <c r="BV8314"/>
      <c r="BW8314"/>
      <c r="BX8314"/>
      <c r="BY8314"/>
      <c r="BZ8314"/>
      <c r="CA8314"/>
      <c r="CB8314"/>
      <c r="CC8314"/>
      <c r="CD8314"/>
      <c r="CE8314"/>
      <c r="CF8314"/>
      <c r="CG8314"/>
      <c r="CH8314"/>
      <c r="CI8314"/>
      <c r="CJ8314"/>
      <c r="CK8314"/>
      <c r="CL8314"/>
      <c r="CM8314"/>
      <c r="CN8314"/>
      <c r="CO8314"/>
      <c r="CP8314"/>
      <c r="CQ8314"/>
      <c r="CR8314"/>
      <c r="CS8314"/>
      <c r="CT8314"/>
      <c r="CU8314"/>
      <c r="CV8314"/>
    </row>
    <row r="8315" spans="10:100" x14ac:dyDescent="0.25">
      <c r="J8315"/>
      <c r="K8315"/>
      <c r="L8315"/>
      <c r="M8315"/>
      <c r="N8315"/>
      <c r="O8315"/>
      <c r="P8315"/>
      <c r="Q8315"/>
      <c r="R8315"/>
      <c r="S8315"/>
      <c r="T8315"/>
      <c r="U8315"/>
      <c r="V8315"/>
      <c r="W8315"/>
      <c r="X8315"/>
      <c r="Y8315"/>
      <c r="Z8315"/>
      <c r="AA8315"/>
      <c r="AB8315"/>
      <c r="AC8315"/>
      <c r="AD8315"/>
      <c r="AE8315"/>
      <c r="AF8315"/>
      <c r="AG8315"/>
      <c r="AH8315"/>
      <c r="AI8315"/>
      <c r="AJ8315"/>
      <c r="AK8315"/>
      <c r="AL8315"/>
      <c r="AM8315"/>
      <c r="AN8315"/>
      <c r="AO8315"/>
      <c r="AP8315"/>
      <c r="AQ8315"/>
      <c r="AR8315"/>
      <c r="AS8315"/>
      <c r="AT8315"/>
      <c r="AU8315"/>
      <c r="AV8315"/>
      <c r="AW8315"/>
      <c r="AX8315"/>
      <c r="AY8315"/>
      <c r="AZ8315"/>
      <c r="BA8315"/>
      <c r="BB8315"/>
      <c r="BC8315"/>
      <c r="BD8315"/>
      <c r="BE8315"/>
      <c r="BF8315"/>
      <c r="BG8315"/>
      <c r="BH8315"/>
      <c r="BI8315"/>
      <c r="BJ8315"/>
      <c r="BK8315"/>
      <c r="BL8315"/>
      <c r="BM8315"/>
      <c r="BN8315"/>
      <c r="BO8315"/>
      <c r="BP8315"/>
      <c r="BQ8315"/>
      <c r="BR8315"/>
      <c r="BS8315"/>
      <c r="BT8315"/>
      <c r="BU8315"/>
      <c r="BV8315"/>
      <c r="BW8315"/>
      <c r="BX8315"/>
      <c r="BY8315"/>
      <c r="BZ8315"/>
      <c r="CA8315"/>
      <c r="CB8315"/>
      <c r="CC8315"/>
      <c r="CD8315"/>
      <c r="CE8315"/>
      <c r="CF8315"/>
      <c r="CG8315"/>
      <c r="CH8315"/>
      <c r="CI8315"/>
      <c r="CJ8315"/>
      <c r="CK8315"/>
      <c r="CL8315"/>
      <c r="CM8315"/>
      <c r="CN8315"/>
      <c r="CO8315"/>
      <c r="CP8315"/>
      <c r="CQ8315"/>
      <c r="CR8315"/>
      <c r="CS8315"/>
      <c r="CT8315"/>
      <c r="CU8315"/>
      <c r="CV8315"/>
    </row>
    <row r="8316" spans="10:100" x14ac:dyDescent="0.25">
      <c r="J8316"/>
      <c r="K8316"/>
      <c r="L8316"/>
      <c r="M8316"/>
      <c r="N8316"/>
      <c r="O8316"/>
      <c r="P8316"/>
      <c r="Q8316"/>
      <c r="R8316"/>
      <c r="S8316"/>
      <c r="T8316"/>
      <c r="U8316"/>
      <c r="V8316"/>
      <c r="W8316"/>
      <c r="X8316"/>
      <c r="Y8316"/>
      <c r="Z8316"/>
      <c r="AA8316"/>
      <c r="AB8316"/>
      <c r="AC8316"/>
      <c r="AD8316"/>
      <c r="AE8316"/>
      <c r="AF8316"/>
      <c r="AG8316"/>
      <c r="AH8316"/>
      <c r="AI8316"/>
      <c r="AJ8316"/>
      <c r="AK8316"/>
      <c r="AL8316"/>
      <c r="AM8316"/>
      <c r="AN8316"/>
      <c r="AO8316"/>
      <c r="AP8316"/>
      <c r="AQ8316"/>
      <c r="AR8316"/>
      <c r="AS8316"/>
      <c r="AT8316"/>
      <c r="AU8316"/>
      <c r="AV8316"/>
      <c r="AW8316"/>
      <c r="AX8316"/>
      <c r="AY8316"/>
      <c r="AZ8316"/>
      <c r="BA8316"/>
      <c r="BB8316"/>
      <c r="BC8316"/>
      <c r="BD8316"/>
      <c r="BE8316"/>
      <c r="BF8316"/>
      <c r="BG8316"/>
      <c r="BH8316"/>
      <c r="BI8316"/>
      <c r="BJ8316"/>
      <c r="BK8316"/>
      <c r="BL8316"/>
      <c r="BM8316"/>
      <c r="BN8316"/>
      <c r="BO8316"/>
      <c r="BP8316"/>
      <c r="BQ8316"/>
      <c r="BR8316"/>
      <c r="BS8316"/>
      <c r="BT8316"/>
      <c r="BU8316"/>
      <c r="BV8316"/>
      <c r="BW8316"/>
      <c r="BX8316"/>
      <c r="BY8316"/>
      <c r="BZ8316"/>
      <c r="CA8316"/>
      <c r="CB8316"/>
      <c r="CC8316"/>
      <c r="CD8316"/>
      <c r="CE8316"/>
      <c r="CF8316"/>
      <c r="CG8316"/>
      <c r="CH8316"/>
      <c r="CI8316"/>
      <c r="CJ8316"/>
      <c r="CK8316"/>
      <c r="CL8316"/>
      <c r="CM8316"/>
      <c r="CN8316"/>
      <c r="CO8316"/>
      <c r="CP8316"/>
      <c r="CQ8316"/>
      <c r="CR8316"/>
      <c r="CS8316"/>
      <c r="CT8316"/>
      <c r="CU8316"/>
      <c r="CV8316"/>
    </row>
    <row r="8317" spans="10:100" x14ac:dyDescent="0.25">
      <c r="J8317"/>
      <c r="K8317"/>
      <c r="L8317"/>
      <c r="M8317"/>
      <c r="N8317"/>
      <c r="O8317"/>
      <c r="P8317"/>
      <c r="Q8317"/>
      <c r="R8317"/>
      <c r="S8317"/>
      <c r="T8317"/>
      <c r="U8317"/>
      <c r="V8317"/>
      <c r="W8317"/>
      <c r="X8317"/>
      <c r="Y8317"/>
      <c r="Z8317"/>
      <c r="AA8317"/>
      <c r="AB8317"/>
      <c r="AC8317"/>
      <c r="AD8317"/>
      <c r="AE8317"/>
      <c r="AF8317"/>
      <c r="AG8317"/>
      <c r="AH8317"/>
      <c r="AI8317"/>
      <c r="AJ8317"/>
      <c r="AK8317"/>
      <c r="AL8317"/>
      <c r="AM8317"/>
      <c r="AN8317"/>
      <c r="AO8317"/>
      <c r="AP8317"/>
      <c r="AQ8317"/>
      <c r="AR8317"/>
      <c r="AS8317"/>
      <c r="AT8317"/>
      <c r="AU8317"/>
      <c r="AV8317"/>
      <c r="AW8317"/>
      <c r="AX8317"/>
      <c r="AY8317"/>
      <c r="AZ8317"/>
      <c r="BA8317"/>
      <c r="BB8317"/>
      <c r="BC8317"/>
      <c r="BD8317"/>
      <c r="BE8317"/>
      <c r="BF8317"/>
      <c r="BG8317"/>
      <c r="BH8317"/>
      <c r="BI8317"/>
      <c r="BJ8317"/>
      <c r="BK8317"/>
      <c r="BL8317"/>
      <c r="BM8317"/>
      <c r="BN8317"/>
      <c r="BO8317"/>
      <c r="BP8317"/>
      <c r="BQ8317"/>
      <c r="BR8317"/>
      <c r="BS8317"/>
      <c r="BT8317"/>
      <c r="BU8317"/>
      <c r="BV8317"/>
      <c r="BW8317"/>
      <c r="BX8317"/>
      <c r="BY8317"/>
      <c r="BZ8317"/>
      <c r="CA8317"/>
      <c r="CB8317"/>
      <c r="CC8317"/>
      <c r="CD8317"/>
      <c r="CE8317"/>
      <c r="CF8317"/>
      <c r="CG8317"/>
      <c r="CH8317"/>
      <c r="CI8317"/>
      <c r="CJ8317"/>
      <c r="CK8317"/>
      <c r="CL8317"/>
      <c r="CM8317"/>
      <c r="CN8317"/>
      <c r="CO8317"/>
      <c r="CP8317"/>
      <c r="CQ8317"/>
      <c r="CR8317"/>
      <c r="CS8317"/>
      <c r="CT8317"/>
      <c r="CU8317"/>
      <c r="CV8317"/>
    </row>
    <row r="8318" spans="10:100" x14ac:dyDescent="0.25">
      <c r="J8318"/>
      <c r="K8318"/>
      <c r="L8318"/>
      <c r="M8318"/>
      <c r="N8318"/>
      <c r="O8318"/>
      <c r="P8318"/>
      <c r="Q8318"/>
      <c r="R8318"/>
      <c r="S8318"/>
      <c r="T8318"/>
      <c r="U8318"/>
      <c r="V8318"/>
      <c r="W8318"/>
      <c r="X8318"/>
      <c r="Y8318"/>
      <c r="Z8318"/>
      <c r="AA8318"/>
      <c r="AB8318"/>
      <c r="AC8318"/>
      <c r="AD8318"/>
      <c r="AE8318"/>
      <c r="AF8318"/>
      <c r="AG8318"/>
      <c r="AH8318"/>
      <c r="AI8318"/>
      <c r="AJ8318"/>
      <c r="AK8318"/>
      <c r="AL8318"/>
      <c r="AM8318"/>
      <c r="AN8318"/>
      <c r="AO8318"/>
      <c r="AP8318"/>
      <c r="AQ8318"/>
      <c r="AR8318"/>
      <c r="AS8318"/>
      <c r="AT8318"/>
      <c r="AU8318"/>
      <c r="AV8318"/>
      <c r="AW8318"/>
      <c r="AX8318"/>
      <c r="AY8318"/>
      <c r="AZ8318"/>
      <c r="BA8318"/>
      <c r="BB8318"/>
      <c r="BC8318"/>
      <c r="BD8318"/>
      <c r="BE8318"/>
      <c r="BF8318"/>
      <c r="BG8318"/>
      <c r="BH8318"/>
      <c r="BI8318"/>
      <c r="BJ8318"/>
      <c r="BK8318"/>
      <c r="BL8318"/>
      <c r="BM8318"/>
      <c r="BN8318"/>
      <c r="BO8318"/>
      <c r="BP8318"/>
      <c r="BQ8318"/>
      <c r="BR8318"/>
      <c r="BS8318"/>
      <c r="BT8318"/>
      <c r="BU8318"/>
      <c r="BV8318"/>
      <c r="BW8318"/>
      <c r="BX8318"/>
      <c r="BY8318"/>
      <c r="BZ8318"/>
      <c r="CA8318"/>
      <c r="CB8318"/>
      <c r="CC8318"/>
      <c r="CD8318"/>
      <c r="CE8318"/>
      <c r="CF8318"/>
      <c r="CG8318"/>
      <c r="CH8318"/>
      <c r="CI8318"/>
      <c r="CJ8318"/>
      <c r="CK8318"/>
      <c r="CL8318"/>
      <c r="CM8318"/>
      <c r="CN8318"/>
      <c r="CO8318"/>
      <c r="CP8318"/>
      <c r="CQ8318"/>
      <c r="CR8318"/>
      <c r="CS8318"/>
      <c r="CT8318"/>
      <c r="CU8318"/>
      <c r="CV8318"/>
    </row>
    <row r="8319" spans="10:100" x14ac:dyDescent="0.25">
      <c r="J8319"/>
      <c r="K8319"/>
      <c r="L8319"/>
      <c r="M8319"/>
      <c r="N8319"/>
      <c r="O8319"/>
      <c r="P8319"/>
      <c r="Q8319"/>
      <c r="R8319"/>
      <c r="S8319"/>
      <c r="T8319"/>
      <c r="U8319"/>
      <c r="V8319"/>
      <c r="W8319"/>
      <c r="X8319"/>
      <c r="Y8319"/>
      <c r="Z8319"/>
      <c r="AA8319"/>
      <c r="AB8319"/>
      <c r="AC8319"/>
      <c r="AD8319"/>
      <c r="AE8319"/>
      <c r="AF8319"/>
      <c r="AG8319"/>
      <c r="AH8319"/>
      <c r="AI8319"/>
      <c r="AJ8319"/>
      <c r="AK8319"/>
      <c r="AL8319"/>
      <c r="AM8319"/>
      <c r="AN8319"/>
      <c r="AO8319"/>
      <c r="AP8319"/>
      <c r="AQ8319"/>
      <c r="AR8319"/>
      <c r="AS8319"/>
      <c r="AT8319"/>
      <c r="AU8319"/>
      <c r="AV8319"/>
      <c r="AW8319"/>
      <c r="AX8319"/>
      <c r="AY8319"/>
      <c r="AZ8319"/>
      <c r="BA8319"/>
      <c r="BB8319"/>
      <c r="BC8319"/>
      <c r="BD8319"/>
      <c r="BE8319"/>
      <c r="BF8319"/>
      <c r="BG8319"/>
      <c r="BH8319"/>
      <c r="BI8319"/>
      <c r="BJ8319"/>
      <c r="BK8319"/>
      <c r="BL8319"/>
      <c r="BM8319"/>
      <c r="BN8319"/>
      <c r="BO8319"/>
      <c r="BP8319"/>
      <c r="BQ8319"/>
      <c r="BR8319"/>
      <c r="BS8319"/>
      <c r="BT8319"/>
      <c r="BU8319"/>
      <c r="BV8319"/>
      <c r="BW8319"/>
      <c r="BX8319"/>
      <c r="BY8319"/>
      <c r="BZ8319"/>
      <c r="CA8319"/>
      <c r="CB8319"/>
      <c r="CC8319"/>
      <c r="CD8319"/>
      <c r="CE8319"/>
      <c r="CF8319"/>
      <c r="CG8319"/>
      <c r="CH8319"/>
      <c r="CI8319"/>
      <c r="CJ8319"/>
      <c r="CK8319"/>
      <c r="CL8319"/>
      <c r="CM8319"/>
      <c r="CN8319"/>
      <c r="CO8319"/>
      <c r="CP8319"/>
      <c r="CQ8319"/>
      <c r="CR8319"/>
      <c r="CS8319"/>
      <c r="CT8319"/>
      <c r="CU8319"/>
      <c r="CV8319"/>
    </row>
    <row r="8320" spans="10:100" x14ac:dyDescent="0.25">
      <c r="J8320"/>
      <c r="K8320"/>
      <c r="L8320"/>
      <c r="M8320"/>
      <c r="N8320"/>
      <c r="O8320"/>
      <c r="P8320"/>
      <c r="Q8320"/>
      <c r="R8320"/>
      <c r="S8320"/>
      <c r="T8320"/>
      <c r="U8320"/>
      <c r="V8320"/>
      <c r="W8320"/>
      <c r="X8320"/>
      <c r="Y8320"/>
      <c r="Z8320"/>
      <c r="AA8320"/>
      <c r="AB8320"/>
      <c r="AC8320"/>
      <c r="AD8320"/>
      <c r="AE8320"/>
      <c r="AF8320"/>
      <c r="AG8320"/>
      <c r="AH8320"/>
      <c r="AI8320"/>
      <c r="AJ8320"/>
      <c r="AK8320"/>
      <c r="AL8320"/>
      <c r="AM8320"/>
      <c r="AN8320"/>
      <c r="AO8320"/>
      <c r="AP8320"/>
      <c r="AQ8320"/>
      <c r="AR8320"/>
      <c r="AS8320"/>
      <c r="AT8320"/>
      <c r="AU8320"/>
      <c r="AV8320"/>
      <c r="AW8320"/>
      <c r="AX8320"/>
      <c r="AY8320"/>
      <c r="AZ8320"/>
      <c r="BA8320"/>
      <c r="BB8320"/>
      <c r="BC8320"/>
      <c r="BD8320"/>
      <c r="BE8320"/>
      <c r="BF8320"/>
      <c r="BG8320"/>
      <c r="BH8320"/>
      <c r="BI8320"/>
      <c r="BJ8320"/>
      <c r="BK8320"/>
      <c r="BL8320"/>
      <c r="BM8320"/>
      <c r="BN8320"/>
      <c r="BO8320"/>
      <c r="BP8320"/>
      <c r="BQ8320"/>
      <c r="BR8320"/>
      <c r="BS8320"/>
      <c r="BT8320"/>
      <c r="BU8320"/>
      <c r="BV8320"/>
      <c r="BW8320"/>
      <c r="BX8320"/>
      <c r="BY8320"/>
      <c r="BZ8320"/>
      <c r="CA8320"/>
      <c r="CB8320"/>
      <c r="CC8320"/>
      <c r="CD8320"/>
      <c r="CE8320"/>
      <c r="CF8320"/>
      <c r="CG8320"/>
      <c r="CH8320"/>
      <c r="CI8320"/>
      <c r="CJ8320"/>
      <c r="CK8320"/>
      <c r="CL8320"/>
      <c r="CM8320"/>
      <c r="CN8320"/>
      <c r="CO8320"/>
      <c r="CP8320"/>
      <c r="CQ8320"/>
      <c r="CR8320"/>
      <c r="CS8320"/>
      <c r="CT8320"/>
      <c r="CU8320"/>
      <c r="CV8320"/>
    </row>
    <row r="8321" spans="10:100" x14ac:dyDescent="0.25">
      <c r="J8321"/>
      <c r="K8321"/>
      <c r="L8321"/>
      <c r="M8321"/>
      <c r="N8321"/>
      <c r="O8321"/>
      <c r="P8321"/>
      <c r="Q8321"/>
      <c r="R8321"/>
      <c r="S8321"/>
      <c r="T8321"/>
      <c r="U8321"/>
      <c r="V8321"/>
      <c r="W8321"/>
      <c r="X8321"/>
      <c r="Y8321"/>
      <c r="Z8321"/>
      <c r="AA8321"/>
      <c r="AB8321"/>
      <c r="AC8321"/>
      <c r="AD8321"/>
      <c r="AE8321"/>
      <c r="AF8321"/>
      <c r="AG8321"/>
      <c r="AH8321"/>
      <c r="AI8321"/>
      <c r="AJ8321"/>
      <c r="AK8321"/>
      <c r="AL8321"/>
      <c r="AM8321"/>
      <c r="AN8321"/>
      <c r="AO8321"/>
      <c r="AP8321"/>
      <c r="AQ8321"/>
      <c r="AR8321"/>
      <c r="AS8321"/>
      <c r="AT8321"/>
      <c r="AU8321"/>
      <c r="AV8321"/>
      <c r="AW8321"/>
      <c r="AX8321"/>
      <c r="AY8321"/>
      <c r="AZ8321"/>
      <c r="BA8321"/>
      <c r="BB8321"/>
      <c r="BC8321"/>
      <c r="BD8321"/>
      <c r="BE8321"/>
      <c r="BF8321"/>
      <c r="BG8321"/>
      <c r="BH8321"/>
      <c r="BI8321"/>
      <c r="BJ8321"/>
      <c r="BK8321"/>
      <c r="BL8321"/>
      <c r="BM8321"/>
      <c r="BN8321"/>
      <c r="BO8321"/>
      <c r="BP8321"/>
      <c r="BQ8321"/>
      <c r="BR8321"/>
      <c r="BS8321"/>
      <c r="BT8321"/>
      <c r="BU8321"/>
      <c r="BV8321"/>
      <c r="BW8321"/>
      <c r="BX8321"/>
      <c r="BY8321"/>
      <c r="BZ8321"/>
      <c r="CA8321"/>
      <c r="CB8321"/>
      <c r="CC8321"/>
      <c r="CD8321"/>
      <c r="CE8321"/>
      <c r="CF8321"/>
      <c r="CG8321"/>
      <c r="CH8321"/>
      <c r="CI8321"/>
      <c r="CJ8321"/>
      <c r="CK8321"/>
      <c r="CL8321"/>
      <c r="CM8321"/>
      <c r="CN8321"/>
      <c r="CO8321"/>
      <c r="CP8321"/>
      <c r="CQ8321"/>
      <c r="CR8321"/>
      <c r="CS8321"/>
      <c r="CT8321"/>
      <c r="CU8321"/>
      <c r="CV8321"/>
    </row>
    <row r="8322" spans="10:100" x14ac:dyDescent="0.25">
      <c r="J8322"/>
      <c r="K8322"/>
      <c r="L8322"/>
      <c r="M8322"/>
      <c r="N8322"/>
      <c r="O8322"/>
      <c r="P8322"/>
      <c r="Q8322"/>
      <c r="R8322"/>
      <c r="S8322"/>
      <c r="T8322"/>
      <c r="U8322"/>
      <c r="V8322"/>
      <c r="W8322"/>
      <c r="X8322"/>
      <c r="Y8322"/>
      <c r="Z8322"/>
      <c r="AA8322"/>
      <c r="AB8322"/>
      <c r="AC8322"/>
      <c r="AD8322"/>
      <c r="AE8322"/>
      <c r="AF8322"/>
      <c r="AG8322"/>
      <c r="AH8322"/>
      <c r="AI8322"/>
      <c r="AJ8322"/>
      <c r="AK8322"/>
      <c r="AL8322"/>
      <c r="AM8322"/>
      <c r="AN8322"/>
      <c r="AO8322"/>
      <c r="AP8322"/>
      <c r="AQ8322"/>
      <c r="AR8322"/>
      <c r="AS8322"/>
      <c r="AT8322"/>
      <c r="AU8322"/>
      <c r="AV8322"/>
      <c r="AW8322"/>
      <c r="AX8322"/>
      <c r="AY8322"/>
      <c r="AZ8322"/>
      <c r="BA8322"/>
      <c r="BB8322"/>
      <c r="BC8322"/>
      <c r="BD8322"/>
      <c r="BE8322"/>
      <c r="BF8322"/>
      <c r="BG8322"/>
      <c r="BH8322"/>
      <c r="BI8322"/>
      <c r="BJ8322"/>
      <c r="BK8322"/>
      <c r="BL8322"/>
      <c r="BM8322"/>
      <c r="BN8322"/>
      <c r="BO8322"/>
      <c r="BP8322"/>
      <c r="BQ8322"/>
      <c r="BR8322"/>
      <c r="BS8322"/>
      <c r="BT8322"/>
      <c r="BU8322"/>
      <c r="BV8322"/>
      <c r="BW8322"/>
      <c r="BX8322"/>
      <c r="BY8322"/>
      <c r="BZ8322"/>
      <c r="CA8322"/>
      <c r="CB8322"/>
      <c r="CC8322"/>
      <c r="CD8322"/>
      <c r="CE8322"/>
      <c r="CF8322"/>
      <c r="CG8322"/>
      <c r="CH8322"/>
      <c r="CI8322"/>
      <c r="CJ8322"/>
      <c r="CK8322"/>
      <c r="CL8322"/>
      <c r="CM8322"/>
      <c r="CN8322"/>
      <c r="CO8322"/>
      <c r="CP8322"/>
      <c r="CQ8322"/>
      <c r="CR8322"/>
      <c r="CS8322"/>
      <c r="CT8322"/>
      <c r="CU8322"/>
      <c r="CV8322"/>
    </row>
    <row r="8323" spans="10:100" x14ac:dyDescent="0.25">
      <c r="J8323"/>
      <c r="K8323"/>
      <c r="L8323"/>
      <c r="M8323"/>
      <c r="N8323"/>
      <c r="O8323"/>
      <c r="P8323"/>
      <c r="Q8323"/>
      <c r="R8323"/>
      <c r="S8323"/>
      <c r="T8323"/>
      <c r="U8323"/>
      <c r="V8323"/>
      <c r="W8323"/>
      <c r="X8323"/>
      <c r="Y8323"/>
      <c r="Z8323"/>
      <c r="AA8323"/>
      <c r="AB8323"/>
      <c r="AC8323"/>
      <c r="AD8323"/>
      <c r="AE8323"/>
      <c r="AF8323"/>
      <c r="AG8323"/>
      <c r="AH8323"/>
      <c r="AI8323"/>
      <c r="AJ8323"/>
      <c r="AK8323"/>
      <c r="AL8323"/>
      <c r="AM8323"/>
      <c r="AN8323"/>
      <c r="AO8323"/>
      <c r="AP8323"/>
      <c r="AQ8323"/>
      <c r="AR8323"/>
      <c r="AS8323"/>
      <c r="AT8323"/>
      <c r="AU8323"/>
      <c r="AV8323"/>
      <c r="AW8323"/>
      <c r="AX8323"/>
      <c r="AY8323"/>
      <c r="AZ8323"/>
      <c r="BA8323"/>
      <c r="BB8323"/>
      <c r="BC8323"/>
      <c r="BD8323"/>
      <c r="BE8323"/>
      <c r="BF8323"/>
      <c r="BG8323"/>
      <c r="BH8323"/>
      <c r="BI8323"/>
      <c r="BJ8323"/>
      <c r="BK8323"/>
      <c r="BL8323"/>
      <c r="BM8323"/>
      <c r="BN8323"/>
      <c r="BO8323"/>
      <c r="BP8323"/>
      <c r="BQ8323"/>
      <c r="BR8323"/>
      <c r="BS8323"/>
      <c r="BT8323"/>
      <c r="BU8323"/>
      <c r="BV8323"/>
      <c r="BW8323"/>
      <c r="BX8323"/>
      <c r="BY8323"/>
      <c r="BZ8323"/>
      <c r="CA8323"/>
      <c r="CB8323"/>
      <c r="CC8323"/>
      <c r="CD8323"/>
      <c r="CE8323"/>
      <c r="CF8323"/>
      <c r="CG8323"/>
      <c r="CH8323"/>
      <c r="CI8323"/>
      <c r="CJ8323"/>
      <c r="CK8323"/>
      <c r="CL8323"/>
      <c r="CM8323"/>
      <c r="CN8323"/>
      <c r="CO8323"/>
      <c r="CP8323"/>
      <c r="CQ8323"/>
      <c r="CR8323"/>
      <c r="CS8323"/>
      <c r="CT8323"/>
      <c r="CU8323"/>
      <c r="CV8323"/>
    </row>
    <row r="8324" spans="10:100" x14ac:dyDescent="0.25">
      <c r="J8324"/>
      <c r="K8324"/>
      <c r="L8324"/>
      <c r="M8324"/>
      <c r="N8324"/>
      <c r="O8324"/>
      <c r="P8324"/>
      <c r="Q8324"/>
      <c r="R8324"/>
      <c r="S8324"/>
      <c r="T8324"/>
      <c r="U8324"/>
      <c r="V8324"/>
      <c r="W8324"/>
      <c r="X8324"/>
      <c r="Y8324"/>
      <c r="Z8324"/>
      <c r="AA8324"/>
      <c r="AB8324"/>
      <c r="AC8324"/>
      <c r="AD8324"/>
      <c r="AE8324"/>
      <c r="AF8324"/>
      <c r="AG8324"/>
      <c r="AH8324"/>
      <c r="AI8324"/>
      <c r="AJ8324"/>
      <c r="AK8324"/>
      <c r="AL8324"/>
      <c r="AM8324"/>
      <c r="AN8324"/>
      <c r="AO8324"/>
      <c r="AP8324"/>
      <c r="AQ8324"/>
      <c r="AR8324"/>
      <c r="AS8324"/>
      <c r="AT8324"/>
      <c r="AU8324"/>
      <c r="AV8324"/>
      <c r="AW8324"/>
      <c r="AX8324"/>
      <c r="AY8324"/>
      <c r="AZ8324"/>
      <c r="BA8324"/>
      <c r="BB8324"/>
      <c r="BC8324"/>
      <c r="BD8324"/>
      <c r="BE8324"/>
      <c r="BF8324"/>
      <c r="BG8324"/>
      <c r="BH8324"/>
      <c r="BI8324"/>
      <c r="BJ8324"/>
      <c r="BK8324"/>
      <c r="BL8324"/>
      <c r="BM8324"/>
      <c r="BN8324"/>
      <c r="BO8324"/>
      <c r="BP8324"/>
      <c r="BQ8324"/>
      <c r="BR8324"/>
      <c r="BS8324"/>
      <c r="BT8324"/>
      <c r="BU8324"/>
      <c r="BV8324"/>
      <c r="BW8324"/>
      <c r="BX8324"/>
      <c r="BY8324"/>
      <c r="BZ8324"/>
      <c r="CA8324"/>
      <c r="CB8324"/>
      <c r="CC8324"/>
      <c r="CD8324"/>
      <c r="CE8324"/>
      <c r="CF8324"/>
      <c r="CG8324"/>
      <c r="CH8324"/>
      <c r="CI8324"/>
      <c r="CJ8324"/>
      <c r="CK8324"/>
      <c r="CL8324"/>
      <c r="CM8324"/>
      <c r="CN8324"/>
      <c r="CO8324"/>
      <c r="CP8324"/>
      <c r="CQ8324"/>
      <c r="CR8324"/>
      <c r="CS8324"/>
      <c r="CT8324"/>
      <c r="CU8324"/>
      <c r="CV8324"/>
    </row>
    <row r="8325" spans="10:100" x14ac:dyDescent="0.25">
      <c r="J8325"/>
      <c r="K8325"/>
      <c r="L8325"/>
      <c r="M8325"/>
      <c r="N8325"/>
      <c r="O8325"/>
      <c r="P8325"/>
      <c r="Q8325"/>
      <c r="R8325"/>
      <c r="S8325"/>
      <c r="T8325"/>
      <c r="U8325"/>
      <c r="V8325"/>
      <c r="W8325"/>
      <c r="X8325"/>
      <c r="Y8325"/>
      <c r="Z8325"/>
      <c r="AA8325"/>
      <c r="AB8325"/>
      <c r="AC8325"/>
      <c r="AD8325"/>
      <c r="AE8325"/>
      <c r="AF8325"/>
      <c r="AG8325"/>
      <c r="AH8325"/>
      <c r="AI8325"/>
      <c r="AJ8325"/>
      <c r="AK8325"/>
      <c r="AL8325"/>
      <c r="AM8325"/>
      <c r="AN8325"/>
      <c r="AO8325"/>
      <c r="AP8325"/>
      <c r="AQ8325"/>
      <c r="AR8325"/>
      <c r="AS8325"/>
      <c r="AT8325"/>
      <c r="AU8325"/>
      <c r="AV8325"/>
      <c r="AW8325"/>
      <c r="AX8325"/>
      <c r="AY8325"/>
      <c r="AZ8325"/>
      <c r="BA8325"/>
      <c r="BB8325"/>
      <c r="BC8325"/>
      <c r="BD8325"/>
      <c r="BE8325"/>
      <c r="BF8325"/>
      <c r="BG8325"/>
      <c r="BH8325"/>
      <c r="BI8325"/>
      <c r="BJ8325"/>
      <c r="BK8325"/>
      <c r="BL8325"/>
      <c r="BM8325"/>
      <c r="BN8325"/>
      <c r="BO8325"/>
      <c r="BP8325"/>
      <c r="BQ8325"/>
      <c r="BR8325"/>
      <c r="BS8325"/>
      <c r="BT8325"/>
      <c r="BU8325"/>
      <c r="BV8325"/>
      <c r="BW8325"/>
      <c r="BX8325"/>
      <c r="BY8325"/>
      <c r="BZ8325"/>
      <c r="CA8325"/>
      <c r="CB8325"/>
      <c r="CC8325"/>
      <c r="CD8325"/>
      <c r="CE8325"/>
      <c r="CF8325"/>
      <c r="CG8325"/>
      <c r="CH8325"/>
      <c r="CI8325"/>
      <c r="CJ8325"/>
      <c r="CK8325"/>
      <c r="CL8325"/>
      <c r="CM8325"/>
      <c r="CN8325"/>
      <c r="CO8325"/>
      <c r="CP8325"/>
      <c r="CQ8325"/>
      <c r="CR8325"/>
      <c r="CS8325"/>
      <c r="CT8325"/>
      <c r="CU8325"/>
      <c r="CV8325"/>
    </row>
    <row r="8326" spans="10:100" x14ac:dyDescent="0.25">
      <c r="J8326"/>
      <c r="K8326"/>
      <c r="L8326"/>
      <c r="M8326"/>
      <c r="N8326"/>
      <c r="O8326"/>
      <c r="P8326"/>
      <c r="Q8326"/>
      <c r="R8326"/>
      <c r="S8326"/>
      <c r="T8326"/>
      <c r="U8326"/>
      <c r="V8326"/>
      <c r="W8326"/>
      <c r="X8326"/>
      <c r="Y8326"/>
      <c r="Z8326"/>
      <c r="AA8326"/>
      <c r="AB8326"/>
      <c r="AC8326"/>
      <c r="AD8326"/>
      <c r="AE8326"/>
      <c r="AF8326"/>
      <c r="AG8326"/>
      <c r="AH8326"/>
      <c r="AI8326"/>
      <c r="AJ8326"/>
      <c r="AK8326"/>
      <c r="AL8326"/>
      <c r="AM8326"/>
      <c r="AN8326"/>
      <c r="AO8326"/>
      <c r="AP8326"/>
      <c r="AQ8326"/>
      <c r="AR8326"/>
      <c r="AS8326"/>
      <c r="AT8326"/>
      <c r="AU8326"/>
      <c r="AV8326"/>
      <c r="AW8326"/>
      <c r="AX8326"/>
      <c r="AY8326"/>
      <c r="AZ8326"/>
      <c r="BA8326"/>
      <c r="BB8326"/>
      <c r="BC8326"/>
      <c r="BD8326"/>
      <c r="BE8326"/>
      <c r="BF8326"/>
      <c r="BG8326"/>
      <c r="BH8326"/>
      <c r="BI8326"/>
      <c r="BJ8326"/>
      <c r="BK8326"/>
      <c r="BL8326"/>
      <c r="BM8326"/>
      <c r="BN8326"/>
      <c r="BO8326"/>
      <c r="BP8326"/>
      <c r="BQ8326"/>
      <c r="BR8326"/>
      <c r="BS8326"/>
      <c r="BT8326"/>
      <c r="BU8326"/>
      <c r="BV8326"/>
      <c r="BW8326"/>
      <c r="BX8326"/>
      <c r="BY8326"/>
      <c r="BZ8326"/>
      <c r="CA8326"/>
      <c r="CB8326"/>
      <c r="CC8326"/>
      <c r="CD8326"/>
      <c r="CE8326"/>
      <c r="CF8326"/>
      <c r="CG8326"/>
      <c r="CH8326"/>
      <c r="CI8326"/>
      <c r="CJ8326"/>
      <c r="CK8326"/>
      <c r="CL8326"/>
      <c r="CM8326"/>
      <c r="CN8326"/>
      <c r="CO8326"/>
      <c r="CP8326"/>
      <c r="CQ8326"/>
      <c r="CR8326"/>
      <c r="CS8326"/>
      <c r="CT8326"/>
      <c r="CU8326"/>
      <c r="CV8326"/>
    </row>
    <row r="8327" spans="10:100" x14ac:dyDescent="0.25">
      <c r="J8327"/>
      <c r="K8327"/>
      <c r="L8327"/>
      <c r="M8327"/>
      <c r="N8327"/>
      <c r="O8327"/>
      <c r="P8327"/>
      <c r="Q8327"/>
      <c r="R8327"/>
      <c r="S8327"/>
      <c r="T8327"/>
      <c r="U8327"/>
      <c r="V8327"/>
      <c r="W8327"/>
      <c r="X8327"/>
      <c r="Y8327"/>
      <c r="Z8327"/>
      <c r="AA8327"/>
      <c r="AB8327"/>
      <c r="AC8327"/>
      <c r="AD8327"/>
      <c r="AE8327"/>
      <c r="AF8327"/>
      <c r="AG8327"/>
      <c r="AH8327"/>
      <c r="AI8327"/>
      <c r="AJ8327"/>
      <c r="AK8327"/>
      <c r="AL8327"/>
      <c r="AM8327"/>
      <c r="AN8327"/>
      <c r="AO8327"/>
      <c r="AP8327"/>
      <c r="AQ8327"/>
      <c r="AR8327"/>
      <c r="AS8327"/>
      <c r="AT8327"/>
      <c r="AU8327"/>
      <c r="AV8327"/>
      <c r="AW8327"/>
      <c r="AX8327"/>
      <c r="AY8327"/>
      <c r="AZ8327"/>
      <c r="BA8327"/>
      <c r="BB8327"/>
      <c r="BC8327"/>
      <c r="BD8327"/>
      <c r="BE8327"/>
      <c r="BF8327"/>
      <c r="BG8327"/>
      <c r="BH8327"/>
      <c r="BI8327"/>
      <c r="BJ8327"/>
      <c r="BK8327"/>
      <c r="BL8327"/>
      <c r="BM8327"/>
      <c r="BN8327"/>
      <c r="BO8327"/>
      <c r="BP8327"/>
      <c r="BQ8327"/>
      <c r="BR8327"/>
      <c r="BS8327"/>
      <c r="BT8327"/>
      <c r="BU8327"/>
      <c r="BV8327"/>
      <c r="BW8327"/>
      <c r="BX8327"/>
      <c r="BY8327"/>
      <c r="BZ8327"/>
      <c r="CA8327"/>
      <c r="CB8327"/>
      <c r="CC8327"/>
      <c r="CD8327"/>
      <c r="CE8327"/>
      <c r="CF8327"/>
      <c r="CG8327"/>
      <c r="CH8327"/>
      <c r="CI8327"/>
      <c r="CJ8327"/>
      <c r="CK8327"/>
      <c r="CL8327"/>
      <c r="CM8327"/>
      <c r="CN8327"/>
      <c r="CO8327"/>
      <c r="CP8327"/>
      <c r="CQ8327"/>
      <c r="CR8327"/>
      <c r="CS8327"/>
      <c r="CT8327"/>
      <c r="CU8327"/>
      <c r="CV8327"/>
    </row>
    <row r="8328" spans="10:100" x14ac:dyDescent="0.25">
      <c r="J8328"/>
      <c r="K8328"/>
      <c r="L8328"/>
      <c r="M8328"/>
      <c r="N8328"/>
      <c r="O8328"/>
      <c r="P8328"/>
      <c r="Q8328"/>
      <c r="R8328"/>
      <c r="S8328"/>
      <c r="T8328"/>
      <c r="U8328"/>
      <c r="V8328"/>
      <c r="W8328"/>
      <c r="X8328"/>
      <c r="Y8328"/>
      <c r="Z8328"/>
      <c r="AA8328"/>
      <c r="AB8328"/>
      <c r="AC8328"/>
      <c r="AD8328"/>
      <c r="AE8328"/>
      <c r="AF8328"/>
      <c r="AG8328"/>
      <c r="AH8328"/>
      <c r="AI8328"/>
      <c r="AJ8328"/>
      <c r="AK8328"/>
      <c r="AL8328"/>
      <c r="AM8328"/>
      <c r="AN8328"/>
      <c r="AO8328"/>
      <c r="AP8328"/>
      <c r="AQ8328"/>
      <c r="AR8328"/>
      <c r="AS8328"/>
      <c r="AT8328"/>
      <c r="AU8328"/>
      <c r="AV8328"/>
      <c r="AW8328"/>
      <c r="AX8328"/>
      <c r="AY8328"/>
      <c r="AZ8328"/>
      <c r="BA8328"/>
      <c r="BB8328"/>
      <c r="BC8328"/>
      <c r="BD8328"/>
      <c r="BE8328"/>
      <c r="BF8328"/>
      <c r="BG8328"/>
      <c r="BH8328"/>
      <c r="BI8328"/>
      <c r="BJ8328"/>
      <c r="BK8328"/>
      <c r="BL8328"/>
      <c r="BM8328"/>
      <c r="BN8328"/>
      <c r="BO8328"/>
      <c r="BP8328"/>
      <c r="BQ8328"/>
      <c r="BR8328"/>
      <c r="BS8328"/>
      <c r="BT8328"/>
      <c r="BU8328"/>
      <c r="BV8328"/>
      <c r="BW8328"/>
      <c r="BX8328"/>
      <c r="BY8328"/>
      <c r="BZ8328"/>
      <c r="CA8328"/>
      <c r="CB8328"/>
      <c r="CC8328"/>
      <c r="CD8328"/>
      <c r="CE8328"/>
      <c r="CF8328"/>
      <c r="CG8328"/>
      <c r="CH8328"/>
      <c r="CI8328"/>
      <c r="CJ8328"/>
      <c r="CK8328"/>
      <c r="CL8328"/>
      <c r="CM8328"/>
      <c r="CN8328"/>
      <c r="CO8328"/>
      <c r="CP8328"/>
      <c r="CQ8328"/>
      <c r="CR8328"/>
      <c r="CS8328"/>
      <c r="CT8328"/>
      <c r="CU8328"/>
      <c r="CV8328"/>
    </row>
    <row r="8329" spans="10:100" x14ac:dyDescent="0.25">
      <c r="J8329"/>
      <c r="K8329"/>
      <c r="L8329"/>
      <c r="M8329"/>
      <c r="N8329"/>
      <c r="O8329"/>
      <c r="P8329"/>
      <c r="Q8329"/>
      <c r="R8329"/>
      <c r="S8329"/>
      <c r="T8329"/>
      <c r="U8329"/>
      <c r="V8329"/>
      <c r="W8329"/>
      <c r="X8329"/>
      <c r="Y8329"/>
      <c r="Z8329"/>
      <c r="AA8329"/>
      <c r="AB8329"/>
      <c r="AC8329"/>
      <c r="AD8329"/>
      <c r="AE8329"/>
      <c r="AF8329"/>
      <c r="AG8329"/>
      <c r="AH8329"/>
      <c r="AI8329"/>
      <c r="AJ8329"/>
      <c r="AK8329"/>
      <c r="AL8329"/>
      <c r="AM8329"/>
      <c r="AN8329"/>
      <c r="AO8329"/>
      <c r="AP8329"/>
      <c r="AQ8329"/>
      <c r="AR8329"/>
      <c r="AS8329"/>
      <c r="AT8329"/>
      <c r="AU8329"/>
      <c r="AV8329"/>
      <c r="AW8329"/>
      <c r="AX8329"/>
      <c r="AY8329"/>
      <c r="AZ8329"/>
      <c r="BA8329"/>
      <c r="BB8329"/>
      <c r="BC8329"/>
      <c r="BD8329"/>
      <c r="BE8329"/>
      <c r="BF8329"/>
      <c r="BG8329"/>
      <c r="BH8329"/>
      <c r="BI8329"/>
      <c r="BJ8329"/>
      <c r="BK8329"/>
      <c r="BL8329"/>
      <c r="BM8329"/>
      <c r="BN8329"/>
      <c r="BO8329"/>
      <c r="BP8329"/>
      <c r="BQ8329"/>
      <c r="BR8329"/>
      <c r="BS8329"/>
      <c r="BT8329"/>
      <c r="BU8329"/>
      <c r="BV8329"/>
      <c r="BW8329"/>
      <c r="BX8329"/>
      <c r="BY8329"/>
      <c r="BZ8329"/>
      <c r="CA8329"/>
      <c r="CB8329"/>
      <c r="CC8329"/>
      <c r="CD8329"/>
      <c r="CE8329"/>
      <c r="CF8329"/>
      <c r="CG8329"/>
      <c r="CH8329"/>
      <c r="CI8329"/>
      <c r="CJ8329"/>
      <c r="CK8329"/>
      <c r="CL8329"/>
      <c r="CM8329"/>
      <c r="CN8329"/>
      <c r="CO8329"/>
      <c r="CP8329"/>
      <c r="CQ8329"/>
      <c r="CR8329"/>
      <c r="CS8329"/>
      <c r="CT8329"/>
      <c r="CU8329"/>
      <c r="CV8329"/>
    </row>
    <row r="8330" spans="10:100" x14ac:dyDescent="0.25">
      <c r="J8330"/>
      <c r="K8330"/>
      <c r="L8330"/>
      <c r="M8330"/>
      <c r="N8330"/>
      <c r="O8330"/>
      <c r="P8330"/>
      <c r="Q8330"/>
      <c r="R8330"/>
      <c r="S8330"/>
      <c r="T8330"/>
      <c r="U8330"/>
      <c r="V8330"/>
      <c r="W8330"/>
      <c r="X8330"/>
      <c r="Y8330"/>
      <c r="Z8330"/>
      <c r="AA8330"/>
      <c r="AB8330"/>
      <c r="AC8330"/>
      <c r="AD8330"/>
      <c r="AE8330"/>
      <c r="AF8330"/>
      <c r="AG8330"/>
      <c r="AH8330"/>
      <c r="AI8330"/>
      <c r="AJ8330"/>
      <c r="AK8330"/>
      <c r="AL8330"/>
      <c r="AM8330"/>
      <c r="AN8330"/>
      <c r="AO8330"/>
      <c r="AP8330"/>
      <c r="AQ8330"/>
      <c r="AR8330"/>
      <c r="AS8330"/>
      <c r="AT8330"/>
      <c r="AU8330"/>
      <c r="AV8330"/>
      <c r="AW8330"/>
      <c r="AX8330"/>
      <c r="AY8330"/>
      <c r="AZ8330"/>
      <c r="BA8330"/>
      <c r="BB8330"/>
      <c r="BC8330"/>
      <c r="BD8330"/>
      <c r="BE8330"/>
      <c r="BF8330"/>
      <c r="BG8330"/>
      <c r="BH8330"/>
      <c r="BI8330"/>
      <c r="BJ8330"/>
      <c r="BK8330"/>
      <c r="BL8330"/>
      <c r="BM8330"/>
      <c r="BN8330"/>
      <c r="BO8330"/>
      <c r="BP8330"/>
      <c r="BQ8330"/>
      <c r="BR8330"/>
      <c r="BS8330"/>
      <c r="BT8330"/>
      <c r="BU8330"/>
      <c r="BV8330"/>
      <c r="BW8330"/>
      <c r="BX8330"/>
      <c r="BY8330"/>
      <c r="BZ8330"/>
      <c r="CA8330"/>
      <c r="CB8330"/>
      <c r="CC8330"/>
      <c r="CD8330"/>
      <c r="CE8330"/>
      <c r="CF8330"/>
      <c r="CG8330"/>
      <c r="CH8330"/>
      <c r="CI8330"/>
      <c r="CJ8330"/>
      <c r="CK8330"/>
      <c r="CL8330"/>
      <c r="CM8330"/>
      <c r="CN8330"/>
      <c r="CO8330"/>
      <c r="CP8330"/>
      <c r="CQ8330"/>
      <c r="CR8330"/>
      <c r="CS8330"/>
      <c r="CT8330"/>
      <c r="CU8330"/>
      <c r="CV8330"/>
    </row>
    <row r="8331" spans="10:100" x14ac:dyDescent="0.25">
      <c r="J8331"/>
      <c r="K8331"/>
      <c r="L8331"/>
      <c r="M8331"/>
      <c r="N8331"/>
      <c r="O8331"/>
      <c r="P8331"/>
      <c r="Q8331"/>
      <c r="R8331"/>
      <c r="S8331"/>
      <c r="T8331"/>
      <c r="U8331"/>
      <c r="V8331"/>
      <c r="W8331"/>
      <c r="X8331"/>
      <c r="Y8331"/>
      <c r="Z8331"/>
      <c r="AA8331"/>
      <c r="AB8331"/>
      <c r="AC8331"/>
      <c r="AD8331"/>
      <c r="AE8331"/>
      <c r="AF8331"/>
      <c r="AG8331"/>
      <c r="AH8331"/>
      <c r="AI8331"/>
      <c r="AJ8331"/>
      <c r="AK8331"/>
      <c r="AL8331"/>
      <c r="AM8331"/>
      <c r="AN8331"/>
      <c r="AO8331"/>
      <c r="AP8331"/>
      <c r="AQ8331"/>
      <c r="AR8331"/>
      <c r="AS8331"/>
      <c r="AT8331"/>
      <c r="AU8331"/>
      <c r="AV8331"/>
      <c r="AW8331"/>
      <c r="AX8331"/>
      <c r="AY8331"/>
      <c r="AZ8331"/>
      <c r="BA8331"/>
      <c r="BB8331"/>
      <c r="BC8331"/>
      <c r="BD8331"/>
      <c r="BE8331"/>
      <c r="BF8331"/>
      <c r="BG8331"/>
      <c r="BH8331"/>
      <c r="BI8331"/>
      <c r="BJ8331"/>
      <c r="BK8331"/>
      <c r="BL8331"/>
      <c r="BM8331"/>
      <c r="BN8331"/>
      <c r="BO8331"/>
      <c r="BP8331"/>
      <c r="BQ8331"/>
      <c r="BR8331"/>
      <c r="BS8331"/>
      <c r="BT8331"/>
      <c r="BU8331"/>
      <c r="BV8331"/>
      <c r="BW8331"/>
      <c r="BX8331"/>
      <c r="BY8331"/>
      <c r="BZ8331"/>
      <c r="CA8331"/>
      <c r="CB8331"/>
      <c r="CC8331"/>
      <c r="CD8331"/>
      <c r="CE8331"/>
      <c r="CF8331"/>
      <c r="CG8331"/>
      <c r="CH8331"/>
      <c r="CI8331"/>
      <c r="CJ8331"/>
      <c r="CK8331"/>
      <c r="CL8331"/>
      <c r="CM8331"/>
      <c r="CN8331"/>
      <c r="CO8331"/>
      <c r="CP8331"/>
      <c r="CQ8331"/>
      <c r="CR8331"/>
      <c r="CS8331"/>
      <c r="CT8331"/>
      <c r="CU8331"/>
      <c r="CV8331"/>
    </row>
    <row r="8332" spans="10:100" x14ac:dyDescent="0.25">
      <c r="J8332"/>
      <c r="K8332"/>
      <c r="L8332"/>
      <c r="M8332"/>
      <c r="N8332"/>
      <c r="O8332"/>
      <c r="P8332"/>
      <c r="Q8332"/>
      <c r="R8332"/>
      <c r="S8332"/>
      <c r="T8332"/>
      <c r="U8332"/>
      <c r="V8332"/>
      <c r="W8332"/>
      <c r="X8332"/>
      <c r="Y8332"/>
      <c r="Z8332"/>
      <c r="AA8332"/>
      <c r="AB8332"/>
      <c r="AC8332"/>
      <c r="AD8332"/>
      <c r="AE8332"/>
      <c r="AF8332"/>
      <c r="AG8332"/>
      <c r="AH8332"/>
      <c r="AI8332"/>
      <c r="AJ8332"/>
      <c r="AK8332"/>
      <c r="AL8332"/>
      <c r="AM8332"/>
      <c r="AN8332"/>
      <c r="AO8332"/>
      <c r="AP8332"/>
      <c r="AQ8332"/>
      <c r="AR8332"/>
      <c r="AS8332"/>
      <c r="AT8332"/>
      <c r="AU8332"/>
      <c r="AV8332"/>
      <c r="AW8332"/>
      <c r="AX8332"/>
      <c r="AY8332"/>
      <c r="AZ8332"/>
      <c r="BA8332"/>
      <c r="BB8332"/>
      <c r="BC8332"/>
      <c r="BD8332"/>
      <c r="BE8332"/>
      <c r="BF8332"/>
      <c r="BG8332"/>
      <c r="BH8332"/>
      <c r="BI8332"/>
      <c r="BJ8332"/>
      <c r="BK8332"/>
      <c r="BL8332"/>
      <c r="BM8332"/>
      <c r="BN8332"/>
      <c r="BO8332"/>
      <c r="BP8332"/>
      <c r="BQ8332"/>
      <c r="BR8332"/>
      <c r="BS8332"/>
      <c r="BT8332"/>
      <c r="BU8332"/>
      <c r="BV8332"/>
      <c r="BW8332"/>
      <c r="BX8332"/>
      <c r="BY8332"/>
      <c r="BZ8332"/>
      <c r="CA8332"/>
      <c r="CB8332"/>
      <c r="CC8332"/>
      <c r="CD8332"/>
      <c r="CE8332"/>
      <c r="CF8332"/>
      <c r="CG8332"/>
      <c r="CH8332"/>
      <c r="CI8332"/>
      <c r="CJ8332"/>
      <c r="CK8332"/>
      <c r="CL8332"/>
      <c r="CM8332"/>
      <c r="CN8332"/>
      <c r="CO8332"/>
      <c r="CP8332"/>
      <c r="CQ8332"/>
      <c r="CR8332"/>
      <c r="CS8332"/>
      <c r="CT8332"/>
      <c r="CU8332"/>
      <c r="CV8332"/>
    </row>
    <row r="8333" spans="10:100" x14ac:dyDescent="0.25">
      <c r="J8333"/>
      <c r="K8333"/>
      <c r="L8333"/>
      <c r="M8333"/>
      <c r="N8333"/>
      <c r="O8333"/>
      <c r="P8333"/>
      <c r="Q8333"/>
      <c r="R8333"/>
      <c r="S8333"/>
      <c r="T8333"/>
      <c r="U8333"/>
      <c r="V8333"/>
      <c r="W8333"/>
      <c r="X8333"/>
      <c r="Y8333"/>
      <c r="Z8333"/>
      <c r="AA8333"/>
      <c r="AB8333"/>
      <c r="AC8333"/>
      <c r="AD8333"/>
      <c r="AE8333"/>
      <c r="AF8333"/>
      <c r="AG8333"/>
      <c r="AH8333"/>
      <c r="AI8333"/>
      <c r="AJ8333"/>
      <c r="AK8333"/>
      <c r="AL8333"/>
      <c r="AM8333"/>
      <c r="AN8333"/>
      <c r="AO8333"/>
      <c r="AP8333"/>
      <c r="AQ8333"/>
      <c r="AR8333"/>
      <c r="AS8333"/>
      <c r="AT8333"/>
      <c r="AU8333"/>
      <c r="AV8333"/>
      <c r="AW8333"/>
      <c r="AX8333"/>
      <c r="AY8333"/>
      <c r="AZ8333"/>
      <c r="BA8333"/>
      <c r="BB8333"/>
      <c r="BC8333"/>
      <c r="BD8333"/>
      <c r="BE8333"/>
      <c r="BF8333"/>
      <c r="BG8333"/>
      <c r="BH8333"/>
      <c r="BI8333"/>
      <c r="BJ8333"/>
      <c r="BK8333"/>
      <c r="BL8333"/>
      <c r="BM8333"/>
      <c r="BN8333"/>
      <c r="BO8333"/>
      <c r="BP8333"/>
      <c r="BQ8333"/>
      <c r="BR8333"/>
      <c r="BS8333"/>
      <c r="BT8333"/>
      <c r="BU8333"/>
      <c r="BV8333"/>
      <c r="BW8333"/>
      <c r="BX8333"/>
      <c r="BY8333"/>
      <c r="BZ8333"/>
      <c r="CA8333"/>
      <c r="CB8333"/>
      <c r="CC8333"/>
      <c r="CD8333"/>
      <c r="CE8333"/>
      <c r="CF8333"/>
      <c r="CG8333"/>
      <c r="CH8333"/>
      <c r="CI8333"/>
      <c r="CJ8333"/>
      <c r="CK8333"/>
      <c r="CL8333"/>
      <c r="CM8333"/>
      <c r="CN8333"/>
      <c r="CO8333"/>
      <c r="CP8333"/>
      <c r="CQ8333"/>
      <c r="CR8333"/>
      <c r="CS8333"/>
      <c r="CT8333"/>
      <c r="CU8333"/>
      <c r="CV8333"/>
    </row>
    <row r="8334" spans="10:100" x14ac:dyDescent="0.25">
      <c r="J8334"/>
      <c r="K8334"/>
      <c r="L8334"/>
      <c r="M8334"/>
      <c r="N8334"/>
      <c r="O8334"/>
      <c r="P8334"/>
      <c r="Q8334"/>
      <c r="R8334"/>
      <c r="S8334"/>
      <c r="T8334"/>
      <c r="U8334"/>
      <c r="V8334"/>
      <c r="W8334"/>
      <c r="X8334"/>
      <c r="Y8334"/>
      <c r="Z8334"/>
      <c r="AA8334"/>
      <c r="AB8334"/>
      <c r="AC8334"/>
      <c r="AD8334"/>
      <c r="AE8334"/>
      <c r="AF8334"/>
      <c r="AG8334"/>
      <c r="AH8334"/>
      <c r="AI8334"/>
      <c r="AJ8334"/>
      <c r="AK8334"/>
      <c r="AL8334"/>
      <c r="AM8334"/>
      <c r="AN8334"/>
      <c r="AO8334"/>
      <c r="AP8334"/>
      <c r="AQ8334"/>
      <c r="AR8334"/>
      <c r="AS8334"/>
      <c r="AT8334"/>
      <c r="AU8334"/>
      <c r="AV8334"/>
      <c r="AW8334"/>
      <c r="AX8334"/>
      <c r="AY8334"/>
      <c r="AZ8334"/>
      <c r="BA8334"/>
      <c r="BB8334"/>
      <c r="BC8334"/>
      <c r="BD8334"/>
      <c r="BE8334"/>
      <c r="BF8334"/>
      <c r="BG8334"/>
      <c r="BH8334"/>
      <c r="BI8334"/>
      <c r="BJ8334"/>
      <c r="BK8334"/>
      <c r="BL8334"/>
      <c r="BM8334"/>
      <c r="BN8334"/>
      <c r="BO8334"/>
      <c r="BP8334"/>
      <c r="BQ8334"/>
      <c r="BR8334"/>
      <c r="BS8334"/>
      <c r="BT8334"/>
      <c r="BU8334"/>
      <c r="BV8334"/>
      <c r="BW8334"/>
      <c r="BX8334"/>
      <c r="BY8334"/>
      <c r="BZ8334"/>
      <c r="CA8334"/>
      <c r="CB8334"/>
      <c r="CC8334"/>
      <c r="CD8334"/>
      <c r="CE8334"/>
      <c r="CF8334"/>
      <c r="CG8334"/>
      <c r="CH8334"/>
      <c r="CI8334"/>
      <c r="CJ8334"/>
      <c r="CK8334"/>
      <c r="CL8334"/>
      <c r="CM8334"/>
      <c r="CN8334"/>
      <c r="CO8334"/>
      <c r="CP8334"/>
      <c r="CQ8334"/>
      <c r="CR8334"/>
      <c r="CS8334"/>
      <c r="CT8334"/>
      <c r="CU8334"/>
      <c r="CV8334"/>
    </row>
    <row r="8335" spans="10:100" x14ac:dyDescent="0.25">
      <c r="J8335"/>
      <c r="K8335"/>
      <c r="L8335"/>
      <c r="M8335"/>
      <c r="N8335"/>
      <c r="O8335"/>
      <c r="P8335"/>
      <c r="Q8335"/>
      <c r="R8335"/>
      <c r="S8335"/>
      <c r="T8335"/>
      <c r="U8335"/>
      <c r="V8335"/>
      <c r="W8335"/>
      <c r="X8335"/>
      <c r="Y8335"/>
      <c r="Z8335"/>
      <c r="AA8335"/>
      <c r="AB8335"/>
      <c r="AC8335"/>
      <c r="AD8335"/>
      <c r="AE8335"/>
      <c r="AF8335"/>
      <c r="AG8335"/>
      <c r="AH8335"/>
      <c r="AI8335"/>
      <c r="AJ8335"/>
      <c r="AK8335"/>
      <c r="AL8335"/>
      <c r="AM8335"/>
      <c r="AN8335"/>
      <c r="AO8335"/>
      <c r="AP8335"/>
      <c r="AQ8335"/>
      <c r="AR8335"/>
      <c r="AS8335"/>
      <c r="AT8335"/>
      <c r="AU8335"/>
      <c r="AV8335"/>
      <c r="AW8335"/>
      <c r="AX8335"/>
      <c r="AY8335"/>
      <c r="AZ8335"/>
      <c r="BA8335"/>
      <c r="BB8335"/>
      <c r="BC8335"/>
      <c r="BD8335"/>
      <c r="BE8335"/>
      <c r="BF8335"/>
      <c r="BG8335"/>
      <c r="BH8335"/>
      <c r="BI8335"/>
      <c r="BJ8335"/>
      <c r="BK8335"/>
      <c r="BL8335"/>
      <c r="BM8335"/>
      <c r="BN8335"/>
      <c r="BO8335"/>
      <c r="BP8335"/>
      <c r="BQ8335"/>
      <c r="BR8335"/>
      <c r="BS8335"/>
      <c r="BT8335"/>
      <c r="BU8335"/>
      <c r="BV8335"/>
      <c r="BW8335"/>
      <c r="BX8335"/>
      <c r="BY8335"/>
      <c r="BZ8335"/>
      <c r="CA8335"/>
      <c r="CB8335"/>
      <c r="CC8335"/>
      <c r="CD8335"/>
      <c r="CE8335"/>
      <c r="CF8335"/>
      <c r="CG8335"/>
      <c r="CH8335"/>
      <c r="CI8335"/>
      <c r="CJ8335"/>
      <c r="CK8335"/>
      <c r="CL8335"/>
      <c r="CM8335"/>
      <c r="CN8335"/>
      <c r="CO8335"/>
      <c r="CP8335"/>
      <c r="CQ8335"/>
      <c r="CR8335"/>
      <c r="CS8335"/>
      <c r="CT8335"/>
      <c r="CU8335"/>
      <c r="CV8335"/>
    </row>
    <row r="8336" spans="10:100" x14ac:dyDescent="0.25">
      <c r="J8336"/>
      <c r="K8336"/>
      <c r="L8336"/>
      <c r="M8336"/>
      <c r="N8336"/>
      <c r="O8336"/>
      <c r="P8336"/>
      <c r="Q8336"/>
      <c r="R8336"/>
      <c r="S8336"/>
      <c r="T8336"/>
      <c r="U8336"/>
      <c r="V8336"/>
      <c r="W8336"/>
      <c r="X8336"/>
      <c r="Y8336"/>
      <c r="Z8336"/>
      <c r="AA8336"/>
      <c r="AB8336"/>
      <c r="AC8336"/>
      <c r="AD8336"/>
      <c r="AE8336"/>
      <c r="AF8336"/>
      <c r="AG8336"/>
      <c r="AH8336"/>
      <c r="AI8336"/>
      <c r="AJ8336"/>
      <c r="AK8336"/>
      <c r="AL8336"/>
      <c r="AM8336"/>
      <c r="AN8336"/>
      <c r="AO8336"/>
      <c r="AP8336"/>
      <c r="AQ8336"/>
      <c r="AR8336"/>
      <c r="AS8336"/>
      <c r="AT8336"/>
      <c r="AU8336"/>
      <c r="AV8336"/>
      <c r="AW8336"/>
      <c r="AX8336"/>
      <c r="AY8336"/>
      <c r="AZ8336"/>
      <c r="BA8336"/>
      <c r="BB8336"/>
      <c r="BC8336"/>
      <c r="BD8336"/>
      <c r="BE8336"/>
      <c r="BF8336"/>
      <c r="BG8336"/>
      <c r="BH8336"/>
      <c r="BI8336"/>
      <c r="BJ8336"/>
      <c r="BK8336"/>
      <c r="BL8336"/>
      <c r="BM8336"/>
      <c r="BN8336"/>
      <c r="BO8336"/>
      <c r="BP8336"/>
      <c r="BQ8336"/>
      <c r="BR8336"/>
      <c r="BS8336"/>
      <c r="BT8336"/>
      <c r="BU8336"/>
      <c r="BV8336"/>
      <c r="BW8336"/>
      <c r="BX8336"/>
      <c r="BY8336"/>
      <c r="BZ8336"/>
      <c r="CA8336"/>
      <c r="CB8336"/>
      <c r="CC8336"/>
      <c r="CD8336"/>
      <c r="CE8336"/>
      <c r="CF8336"/>
      <c r="CG8336"/>
      <c r="CH8336"/>
      <c r="CI8336"/>
      <c r="CJ8336"/>
      <c r="CK8336"/>
      <c r="CL8336"/>
      <c r="CM8336"/>
      <c r="CN8336"/>
      <c r="CO8336"/>
      <c r="CP8336"/>
      <c r="CQ8336"/>
      <c r="CR8336"/>
      <c r="CS8336"/>
      <c r="CT8336"/>
      <c r="CU8336"/>
      <c r="CV8336"/>
    </row>
    <row r="8337" spans="10:100" x14ac:dyDescent="0.25">
      <c r="J8337"/>
      <c r="K8337"/>
      <c r="L8337"/>
      <c r="M8337"/>
      <c r="N8337"/>
      <c r="O8337"/>
      <c r="P8337"/>
      <c r="Q8337"/>
      <c r="R8337"/>
      <c r="S8337"/>
      <c r="T8337"/>
      <c r="U8337"/>
      <c r="V8337"/>
      <c r="W8337"/>
      <c r="X8337"/>
      <c r="Y8337"/>
      <c r="Z8337"/>
      <c r="AA8337"/>
      <c r="AB8337"/>
      <c r="AC8337"/>
      <c r="AD8337"/>
      <c r="AE8337"/>
      <c r="AF8337"/>
      <c r="AG8337"/>
      <c r="AH8337"/>
      <c r="AI8337"/>
      <c r="AJ8337"/>
      <c r="AK8337"/>
      <c r="AL8337"/>
      <c r="AM8337"/>
      <c r="AN8337"/>
      <c r="AO8337"/>
      <c r="AP8337"/>
      <c r="AQ8337"/>
      <c r="AR8337"/>
      <c r="AS8337"/>
      <c r="AT8337"/>
      <c r="AU8337"/>
      <c r="AV8337"/>
      <c r="AW8337"/>
      <c r="AX8337"/>
      <c r="AY8337"/>
      <c r="AZ8337"/>
      <c r="BA8337"/>
      <c r="BB8337"/>
      <c r="BC8337"/>
      <c r="BD8337"/>
      <c r="BE8337"/>
      <c r="BF8337"/>
      <c r="BG8337"/>
      <c r="BH8337"/>
      <c r="BI8337"/>
      <c r="BJ8337"/>
      <c r="BK8337"/>
      <c r="BL8337"/>
      <c r="BM8337"/>
      <c r="BN8337"/>
      <c r="BO8337"/>
      <c r="BP8337"/>
      <c r="BQ8337"/>
      <c r="BR8337"/>
      <c r="BS8337"/>
      <c r="BT8337"/>
      <c r="BU8337"/>
      <c r="BV8337"/>
      <c r="BW8337"/>
      <c r="BX8337"/>
      <c r="BY8337"/>
      <c r="BZ8337"/>
      <c r="CA8337"/>
      <c r="CB8337"/>
      <c r="CC8337"/>
      <c r="CD8337"/>
      <c r="CE8337"/>
      <c r="CF8337"/>
      <c r="CG8337"/>
      <c r="CH8337"/>
      <c r="CI8337"/>
      <c r="CJ8337"/>
      <c r="CK8337"/>
      <c r="CL8337"/>
      <c r="CM8337"/>
      <c r="CN8337"/>
      <c r="CO8337"/>
      <c r="CP8337"/>
      <c r="CQ8337"/>
      <c r="CR8337"/>
      <c r="CS8337"/>
      <c r="CT8337"/>
      <c r="CU8337"/>
      <c r="CV8337"/>
    </row>
    <row r="8338" spans="10:100" x14ac:dyDescent="0.25">
      <c r="J8338"/>
      <c r="K8338"/>
      <c r="L8338"/>
      <c r="M8338"/>
      <c r="N8338"/>
      <c r="O8338"/>
      <c r="P8338"/>
      <c r="Q8338"/>
      <c r="R8338"/>
      <c r="S8338"/>
      <c r="T8338"/>
      <c r="U8338"/>
      <c r="V8338"/>
      <c r="W8338"/>
      <c r="X8338"/>
      <c r="Y8338"/>
      <c r="Z8338"/>
      <c r="AA8338"/>
      <c r="AB8338"/>
      <c r="AC8338"/>
      <c r="AD8338"/>
      <c r="AE8338"/>
      <c r="AF8338"/>
      <c r="AG8338"/>
      <c r="AH8338"/>
      <c r="AI8338"/>
      <c r="AJ8338"/>
      <c r="AK8338"/>
      <c r="AL8338"/>
      <c r="AM8338"/>
      <c r="AN8338"/>
      <c r="AO8338"/>
      <c r="AP8338"/>
      <c r="AQ8338"/>
      <c r="AR8338"/>
      <c r="AS8338"/>
      <c r="AT8338"/>
      <c r="AU8338"/>
      <c r="AV8338"/>
      <c r="AW8338"/>
      <c r="AX8338"/>
      <c r="AY8338"/>
      <c r="AZ8338"/>
      <c r="BA8338"/>
      <c r="BB8338"/>
      <c r="BC8338"/>
      <c r="BD8338"/>
      <c r="BE8338"/>
      <c r="BF8338"/>
      <c r="BG8338"/>
      <c r="BH8338"/>
      <c r="BI8338"/>
      <c r="BJ8338"/>
      <c r="BK8338"/>
      <c r="BL8338"/>
      <c r="BM8338"/>
      <c r="BN8338"/>
      <c r="BO8338"/>
      <c r="BP8338"/>
      <c r="BQ8338"/>
      <c r="BR8338"/>
      <c r="BS8338"/>
      <c r="BT8338"/>
      <c r="BU8338"/>
      <c r="BV8338"/>
      <c r="BW8338"/>
      <c r="BX8338"/>
      <c r="BY8338"/>
      <c r="BZ8338"/>
      <c r="CA8338"/>
      <c r="CB8338"/>
      <c r="CC8338"/>
      <c r="CD8338"/>
      <c r="CE8338"/>
      <c r="CF8338"/>
      <c r="CG8338"/>
      <c r="CH8338"/>
      <c r="CI8338"/>
      <c r="CJ8338"/>
      <c r="CK8338"/>
      <c r="CL8338"/>
      <c r="CM8338"/>
      <c r="CN8338"/>
      <c r="CO8338"/>
      <c r="CP8338"/>
      <c r="CQ8338"/>
      <c r="CR8338"/>
      <c r="CS8338"/>
      <c r="CT8338"/>
      <c r="CU8338"/>
      <c r="CV8338"/>
    </row>
    <row r="8339" spans="10:100" x14ac:dyDescent="0.25">
      <c r="J8339"/>
      <c r="K8339"/>
      <c r="L8339"/>
      <c r="M8339"/>
      <c r="N8339"/>
      <c r="O8339"/>
      <c r="P8339"/>
      <c r="Q8339"/>
      <c r="R8339"/>
      <c r="S8339"/>
      <c r="T8339"/>
      <c r="U8339"/>
      <c r="V8339"/>
      <c r="W8339"/>
      <c r="X8339"/>
      <c r="Y8339"/>
      <c r="Z8339"/>
      <c r="AA8339"/>
      <c r="AB8339"/>
      <c r="AC8339"/>
      <c r="AD8339"/>
      <c r="AE8339"/>
      <c r="AF8339"/>
      <c r="AG8339"/>
      <c r="AH8339"/>
      <c r="AI8339"/>
      <c r="AJ8339"/>
      <c r="AK8339"/>
      <c r="AL8339"/>
      <c r="AM8339"/>
      <c r="AN8339"/>
      <c r="AO8339"/>
      <c r="AP8339"/>
      <c r="AQ8339"/>
      <c r="AR8339"/>
      <c r="AS8339"/>
      <c r="AT8339"/>
      <c r="AU8339"/>
      <c r="AV8339"/>
      <c r="AW8339"/>
      <c r="AX8339"/>
      <c r="AY8339"/>
      <c r="AZ8339"/>
      <c r="BA8339"/>
      <c r="BB8339"/>
      <c r="BC8339"/>
      <c r="BD8339"/>
      <c r="BE8339"/>
      <c r="BF8339"/>
      <c r="BG8339"/>
      <c r="BH8339"/>
      <c r="BI8339"/>
      <c r="BJ8339"/>
      <c r="BK8339"/>
      <c r="BL8339"/>
      <c r="BM8339"/>
      <c r="BN8339"/>
      <c r="BO8339"/>
      <c r="BP8339"/>
      <c r="BQ8339"/>
      <c r="BR8339"/>
      <c r="BS8339"/>
      <c r="BT8339"/>
      <c r="BU8339"/>
      <c r="BV8339"/>
      <c r="BW8339"/>
      <c r="BX8339"/>
      <c r="BY8339"/>
      <c r="BZ8339"/>
      <c r="CA8339"/>
      <c r="CB8339"/>
      <c r="CC8339"/>
      <c r="CD8339"/>
      <c r="CE8339"/>
      <c r="CF8339"/>
      <c r="CG8339"/>
      <c r="CH8339"/>
      <c r="CI8339"/>
      <c r="CJ8339"/>
      <c r="CK8339"/>
      <c r="CL8339"/>
      <c r="CM8339"/>
      <c r="CN8339"/>
      <c r="CO8339"/>
      <c r="CP8339"/>
      <c r="CQ8339"/>
      <c r="CR8339"/>
      <c r="CS8339"/>
      <c r="CT8339"/>
      <c r="CU8339"/>
      <c r="CV8339"/>
    </row>
    <row r="8340" spans="10:100" x14ac:dyDescent="0.25">
      <c r="J8340"/>
      <c r="K8340"/>
      <c r="L8340"/>
      <c r="M8340"/>
      <c r="N8340"/>
      <c r="O8340"/>
      <c r="P8340"/>
      <c r="Q8340"/>
      <c r="R8340"/>
      <c r="S8340"/>
      <c r="T8340"/>
      <c r="U8340"/>
      <c r="V8340"/>
      <c r="W8340"/>
      <c r="X8340"/>
      <c r="Y8340"/>
      <c r="Z8340"/>
      <c r="AA8340"/>
      <c r="AB8340"/>
      <c r="AC8340"/>
      <c r="AD8340"/>
      <c r="AE8340"/>
      <c r="AF8340"/>
      <c r="AG8340"/>
      <c r="AH8340"/>
      <c r="AI8340"/>
      <c r="AJ8340"/>
      <c r="AK8340"/>
      <c r="AL8340"/>
      <c r="AM8340"/>
      <c r="AN8340"/>
      <c r="AO8340"/>
      <c r="AP8340"/>
      <c r="AQ8340"/>
      <c r="AR8340"/>
      <c r="AS8340"/>
      <c r="AT8340"/>
      <c r="AU8340"/>
      <c r="AV8340"/>
      <c r="AW8340"/>
      <c r="AX8340"/>
      <c r="AY8340"/>
      <c r="AZ8340"/>
      <c r="BA8340"/>
      <c r="BB8340"/>
      <c r="BC8340"/>
      <c r="BD8340"/>
      <c r="BE8340"/>
      <c r="BF8340"/>
      <c r="BG8340"/>
      <c r="BH8340"/>
      <c r="BI8340"/>
      <c r="BJ8340"/>
      <c r="BK8340"/>
      <c r="BL8340"/>
      <c r="BM8340"/>
      <c r="BN8340"/>
      <c r="BO8340"/>
      <c r="BP8340"/>
      <c r="BQ8340"/>
      <c r="BR8340"/>
      <c r="BS8340"/>
      <c r="BT8340"/>
      <c r="BU8340"/>
      <c r="BV8340"/>
      <c r="BW8340"/>
      <c r="BX8340"/>
      <c r="BY8340"/>
      <c r="BZ8340"/>
      <c r="CA8340"/>
      <c r="CB8340"/>
      <c r="CC8340"/>
      <c r="CD8340"/>
      <c r="CE8340"/>
      <c r="CF8340"/>
      <c r="CG8340"/>
      <c r="CH8340"/>
      <c r="CI8340"/>
      <c r="CJ8340"/>
      <c r="CK8340"/>
      <c r="CL8340"/>
      <c r="CM8340"/>
      <c r="CN8340"/>
      <c r="CO8340"/>
      <c r="CP8340"/>
      <c r="CQ8340"/>
      <c r="CR8340"/>
      <c r="CS8340"/>
      <c r="CT8340"/>
      <c r="CU8340"/>
      <c r="CV8340"/>
    </row>
    <row r="8341" spans="10:100" x14ac:dyDescent="0.25">
      <c r="J8341"/>
      <c r="K8341"/>
      <c r="L8341"/>
      <c r="M8341"/>
      <c r="N8341"/>
      <c r="O8341"/>
      <c r="P8341"/>
      <c r="Q8341"/>
      <c r="R8341"/>
      <c r="S8341"/>
      <c r="T8341"/>
      <c r="U8341"/>
      <c r="V8341"/>
      <c r="W8341"/>
      <c r="X8341"/>
      <c r="Y8341"/>
      <c r="Z8341"/>
      <c r="AA8341"/>
      <c r="AB8341"/>
      <c r="AC8341"/>
      <c r="AD8341"/>
      <c r="AE8341"/>
      <c r="AF8341"/>
      <c r="AG8341"/>
      <c r="AH8341"/>
      <c r="AI8341"/>
      <c r="AJ8341"/>
      <c r="AK8341"/>
      <c r="AL8341"/>
      <c r="AM8341"/>
      <c r="AN8341"/>
      <c r="AO8341"/>
      <c r="AP8341"/>
      <c r="AQ8341"/>
      <c r="AR8341"/>
      <c r="AS8341"/>
      <c r="AT8341"/>
      <c r="AU8341"/>
      <c r="AV8341"/>
      <c r="AW8341"/>
      <c r="AX8341"/>
      <c r="AY8341"/>
      <c r="AZ8341"/>
      <c r="BA8341"/>
      <c r="BB8341"/>
      <c r="BC8341"/>
      <c r="BD8341"/>
      <c r="BE8341"/>
      <c r="BF8341"/>
      <c r="BG8341"/>
      <c r="BH8341"/>
      <c r="BI8341"/>
      <c r="BJ8341"/>
      <c r="BK8341"/>
      <c r="BL8341"/>
      <c r="BM8341"/>
      <c r="BN8341"/>
      <c r="BO8341"/>
      <c r="BP8341"/>
      <c r="BQ8341"/>
      <c r="BR8341"/>
      <c r="BS8341"/>
      <c r="BT8341"/>
      <c r="BU8341"/>
      <c r="BV8341"/>
      <c r="BW8341"/>
      <c r="BX8341"/>
      <c r="BY8341"/>
      <c r="BZ8341"/>
      <c r="CA8341"/>
      <c r="CB8341"/>
      <c r="CC8341"/>
      <c r="CD8341"/>
      <c r="CE8341"/>
      <c r="CF8341"/>
      <c r="CG8341"/>
      <c r="CH8341"/>
      <c r="CI8341"/>
      <c r="CJ8341"/>
      <c r="CK8341"/>
      <c r="CL8341"/>
      <c r="CM8341"/>
      <c r="CN8341"/>
      <c r="CO8341"/>
      <c r="CP8341"/>
      <c r="CQ8341"/>
      <c r="CR8341"/>
      <c r="CS8341"/>
      <c r="CT8341"/>
      <c r="CU8341"/>
      <c r="CV8341"/>
    </row>
    <row r="8342" spans="10:100" x14ac:dyDescent="0.25">
      <c r="J8342"/>
      <c r="K8342"/>
      <c r="L8342"/>
      <c r="M8342"/>
      <c r="N8342"/>
      <c r="O8342"/>
      <c r="P8342"/>
      <c r="Q8342"/>
      <c r="R8342"/>
      <c r="S8342"/>
      <c r="T8342"/>
      <c r="U8342"/>
      <c r="V8342"/>
      <c r="W8342"/>
      <c r="X8342"/>
      <c r="Y8342"/>
      <c r="Z8342"/>
      <c r="AA8342"/>
      <c r="AB8342"/>
      <c r="AC8342"/>
      <c r="AD8342"/>
      <c r="AE8342"/>
      <c r="AF8342"/>
      <c r="AG8342"/>
      <c r="AH8342"/>
      <c r="AI8342"/>
      <c r="AJ8342"/>
      <c r="AK8342"/>
      <c r="AL8342"/>
      <c r="AM8342"/>
      <c r="AN8342"/>
      <c r="AO8342"/>
      <c r="AP8342"/>
      <c r="AQ8342"/>
      <c r="AR8342"/>
      <c r="AS8342"/>
      <c r="AT8342"/>
      <c r="AU8342"/>
      <c r="AV8342"/>
      <c r="AW8342"/>
      <c r="AX8342"/>
      <c r="AY8342"/>
      <c r="AZ8342"/>
      <c r="BA8342"/>
      <c r="BB8342"/>
      <c r="BC8342"/>
      <c r="BD8342"/>
      <c r="BE8342"/>
      <c r="BF8342"/>
      <c r="BG8342"/>
      <c r="BH8342"/>
      <c r="BI8342"/>
      <c r="BJ8342"/>
      <c r="BK8342"/>
      <c r="BL8342"/>
      <c r="BM8342"/>
      <c r="BN8342"/>
      <c r="BO8342"/>
      <c r="BP8342"/>
      <c r="BQ8342"/>
      <c r="BR8342"/>
      <c r="BS8342"/>
      <c r="BT8342"/>
      <c r="BU8342"/>
      <c r="BV8342"/>
      <c r="BW8342"/>
      <c r="BX8342"/>
      <c r="BY8342"/>
      <c r="BZ8342"/>
      <c r="CA8342"/>
      <c r="CB8342"/>
      <c r="CC8342"/>
      <c r="CD8342"/>
      <c r="CE8342"/>
      <c r="CF8342"/>
      <c r="CG8342"/>
      <c r="CH8342"/>
      <c r="CI8342"/>
      <c r="CJ8342"/>
      <c r="CK8342"/>
      <c r="CL8342"/>
      <c r="CM8342"/>
      <c r="CN8342"/>
      <c r="CO8342"/>
      <c r="CP8342"/>
      <c r="CQ8342"/>
      <c r="CR8342"/>
      <c r="CS8342"/>
      <c r="CT8342"/>
      <c r="CU8342"/>
      <c r="CV8342"/>
    </row>
    <row r="8343" spans="10:100" x14ac:dyDescent="0.25">
      <c r="J8343"/>
      <c r="K8343"/>
      <c r="L8343"/>
      <c r="M8343"/>
      <c r="N8343"/>
      <c r="O8343"/>
      <c r="P8343"/>
      <c r="Q8343"/>
      <c r="R8343"/>
      <c r="S8343"/>
      <c r="T8343"/>
      <c r="U8343"/>
      <c r="V8343"/>
      <c r="W8343"/>
      <c r="X8343"/>
      <c r="Y8343"/>
      <c r="Z8343"/>
      <c r="AA8343"/>
      <c r="AB8343"/>
      <c r="AC8343"/>
      <c r="AD8343"/>
      <c r="AE8343"/>
      <c r="AF8343"/>
      <c r="AG8343"/>
      <c r="AH8343"/>
      <c r="AI8343"/>
      <c r="AJ8343"/>
      <c r="AK8343"/>
      <c r="AL8343"/>
      <c r="AM8343"/>
      <c r="AN8343"/>
      <c r="AO8343"/>
      <c r="AP8343"/>
      <c r="AQ8343"/>
      <c r="AR8343"/>
      <c r="AS8343"/>
      <c r="AT8343"/>
      <c r="AU8343"/>
      <c r="AV8343"/>
      <c r="AW8343"/>
      <c r="AX8343"/>
      <c r="AY8343"/>
      <c r="AZ8343"/>
      <c r="BA8343"/>
      <c r="BB8343"/>
      <c r="BC8343"/>
      <c r="BD8343"/>
      <c r="BE8343"/>
      <c r="BF8343"/>
      <c r="BG8343"/>
      <c r="BH8343"/>
      <c r="BI8343"/>
      <c r="BJ8343"/>
      <c r="BK8343"/>
      <c r="BL8343"/>
      <c r="BM8343"/>
      <c r="BN8343"/>
      <c r="BO8343"/>
      <c r="BP8343"/>
      <c r="BQ8343"/>
      <c r="BR8343"/>
      <c r="BS8343"/>
      <c r="BT8343"/>
      <c r="BU8343"/>
      <c r="BV8343"/>
      <c r="BW8343"/>
      <c r="BX8343"/>
      <c r="BY8343"/>
      <c r="BZ8343"/>
      <c r="CA8343"/>
      <c r="CB8343"/>
      <c r="CC8343"/>
      <c r="CD8343"/>
      <c r="CE8343"/>
      <c r="CF8343"/>
      <c r="CG8343"/>
      <c r="CH8343"/>
      <c r="CI8343"/>
      <c r="CJ8343"/>
      <c r="CK8343"/>
      <c r="CL8343"/>
      <c r="CM8343"/>
      <c r="CN8343"/>
      <c r="CO8343"/>
      <c r="CP8343"/>
      <c r="CQ8343"/>
      <c r="CR8343"/>
      <c r="CS8343"/>
      <c r="CT8343"/>
      <c r="CU8343"/>
      <c r="CV8343"/>
    </row>
    <row r="8344" spans="10:100" x14ac:dyDescent="0.25">
      <c r="J8344"/>
      <c r="K8344"/>
      <c r="L8344"/>
      <c r="M8344"/>
      <c r="N8344"/>
      <c r="O8344"/>
      <c r="P8344"/>
      <c r="Q8344"/>
      <c r="R8344"/>
      <c r="S8344"/>
      <c r="T8344"/>
      <c r="U8344"/>
      <c r="V8344"/>
      <c r="W8344"/>
      <c r="X8344"/>
      <c r="Y8344"/>
      <c r="Z8344"/>
      <c r="AA8344"/>
      <c r="AB8344"/>
      <c r="AC8344"/>
      <c r="AD8344"/>
      <c r="AE8344"/>
      <c r="AF8344"/>
      <c r="AG8344"/>
      <c r="AH8344"/>
      <c r="AI8344"/>
      <c r="AJ8344"/>
      <c r="AK8344"/>
      <c r="AL8344"/>
      <c r="AM8344"/>
      <c r="AN8344"/>
      <c r="AO8344"/>
      <c r="AP8344"/>
      <c r="AQ8344"/>
      <c r="AR8344"/>
      <c r="AS8344"/>
      <c r="AT8344"/>
      <c r="AU8344"/>
      <c r="AV8344"/>
      <c r="AW8344"/>
      <c r="AX8344"/>
      <c r="AY8344"/>
      <c r="AZ8344"/>
      <c r="BA8344"/>
      <c r="BB8344"/>
      <c r="BC8344"/>
      <c r="BD8344"/>
      <c r="BE8344"/>
      <c r="BF8344"/>
      <c r="BG8344"/>
      <c r="BH8344"/>
      <c r="BI8344"/>
      <c r="BJ8344"/>
      <c r="BK8344"/>
      <c r="BL8344"/>
      <c r="BM8344"/>
      <c r="BN8344"/>
      <c r="BO8344"/>
      <c r="BP8344"/>
      <c r="BQ8344"/>
      <c r="BR8344"/>
      <c r="BS8344"/>
      <c r="BT8344"/>
      <c r="BU8344"/>
      <c r="BV8344"/>
      <c r="BW8344"/>
      <c r="BX8344"/>
      <c r="BY8344"/>
      <c r="BZ8344"/>
      <c r="CA8344"/>
      <c r="CB8344"/>
      <c r="CC8344"/>
      <c r="CD8344"/>
      <c r="CE8344"/>
      <c r="CF8344"/>
      <c r="CG8344"/>
      <c r="CH8344"/>
      <c r="CI8344"/>
      <c r="CJ8344"/>
      <c r="CK8344"/>
      <c r="CL8344"/>
      <c r="CM8344"/>
      <c r="CN8344"/>
      <c r="CO8344"/>
      <c r="CP8344"/>
      <c r="CQ8344"/>
      <c r="CR8344"/>
      <c r="CS8344"/>
      <c r="CT8344"/>
      <c r="CU8344"/>
      <c r="CV8344"/>
    </row>
    <row r="8345" spans="10:100" x14ac:dyDescent="0.25">
      <c r="J8345"/>
      <c r="K8345"/>
      <c r="L8345"/>
      <c r="M8345"/>
      <c r="N8345"/>
      <c r="O8345"/>
      <c r="P8345"/>
      <c r="Q8345"/>
      <c r="R8345"/>
      <c r="S8345"/>
      <c r="T8345"/>
      <c r="U8345"/>
      <c r="V8345"/>
      <c r="W8345"/>
      <c r="X8345"/>
      <c r="Y8345"/>
      <c r="Z8345"/>
      <c r="AA8345"/>
      <c r="AB8345"/>
      <c r="AC8345"/>
      <c r="AD8345"/>
      <c r="AE8345"/>
      <c r="AF8345"/>
      <c r="AG8345"/>
      <c r="AH8345"/>
      <c r="AI8345"/>
      <c r="AJ8345"/>
      <c r="AK8345"/>
      <c r="AL8345"/>
      <c r="AM8345"/>
      <c r="AN8345"/>
      <c r="AO8345"/>
      <c r="AP8345"/>
      <c r="AQ8345"/>
      <c r="AR8345"/>
      <c r="AS8345"/>
      <c r="AT8345"/>
      <c r="AU8345"/>
      <c r="AV8345"/>
      <c r="AW8345"/>
      <c r="AX8345"/>
      <c r="AY8345"/>
      <c r="AZ8345"/>
      <c r="BA8345"/>
      <c r="BB8345"/>
      <c r="BC8345"/>
      <c r="BD8345"/>
      <c r="BE8345"/>
      <c r="BF8345"/>
      <c r="BG8345"/>
      <c r="BH8345"/>
      <c r="BI8345"/>
      <c r="BJ8345"/>
      <c r="BK8345"/>
      <c r="BL8345"/>
      <c r="BM8345"/>
      <c r="BN8345"/>
      <c r="BO8345"/>
      <c r="BP8345"/>
      <c r="BQ8345"/>
      <c r="BR8345"/>
      <c r="BS8345"/>
      <c r="BT8345"/>
      <c r="BU8345"/>
      <c r="BV8345"/>
      <c r="BW8345"/>
      <c r="BX8345"/>
      <c r="BY8345"/>
      <c r="BZ8345"/>
      <c r="CA8345"/>
      <c r="CB8345"/>
      <c r="CC8345"/>
      <c r="CD8345"/>
      <c r="CE8345"/>
      <c r="CF8345"/>
      <c r="CG8345"/>
      <c r="CH8345"/>
      <c r="CI8345"/>
      <c r="CJ8345"/>
      <c r="CK8345"/>
      <c r="CL8345"/>
      <c r="CM8345"/>
      <c r="CN8345"/>
      <c r="CO8345"/>
      <c r="CP8345"/>
      <c r="CQ8345"/>
      <c r="CR8345"/>
      <c r="CS8345"/>
      <c r="CT8345"/>
      <c r="CU8345"/>
      <c r="CV8345"/>
    </row>
    <row r="8346" spans="10:100" x14ac:dyDescent="0.25">
      <c r="J8346"/>
      <c r="K8346"/>
      <c r="L8346"/>
      <c r="M8346"/>
      <c r="N8346"/>
      <c r="O8346"/>
      <c r="P8346"/>
      <c r="Q8346"/>
      <c r="R8346"/>
      <c r="S8346"/>
      <c r="T8346"/>
      <c r="U8346"/>
      <c r="V8346"/>
      <c r="W8346"/>
      <c r="X8346"/>
      <c r="Y8346"/>
      <c r="Z8346"/>
      <c r="AA8346"/>
      <c r="AB8346"/>
      <c r="AC8346"/>
      <c r="AD8346"/>
      <c r="AE8346"/>
      <c r="AF8346"/>
      <c r="AG8346"/>
      <c r="AH8346"/>
      <c r="AI8346"/>
      <c r="AJ8346"/>
      <c r="AK8346"/>
      <c r="AL8346"/>
      <c r="AM8346"/>
      <c r="AN8346"/>
      <c r="AO8346"/>
      <c r="AP8346"/>
      <c r="AQ8346"/>
      <c r="AR8346"/>
      <c r="AS8346"/>
      <c r="AT8346"/>
      <c r="AU8346"/>
      <c r="AV8346"/>
      <c r="AW8346"/>
      <c r="AX8346"/>
      <c r="AY8346"/>
      <c r="AZ8346"/>
      <c r="BA8346"/>
      <c r="BB8346"/>
      <c r="BC8346"/>
      <c r="BD8346"/>
      <c r="BE8346"/>
      <c r="BF8346"/>
      <c r="BG8346"/>
      <c r="BH8346"/>
      <c r="BI8346"/>
      <c r="BJ8346"/>
      <c r="BK8346"/>
      <c r="BL8346"/>
      <c r="BM8346"/>
      <c r="BN8346"/>
      <c r="BO8346"/>
      <c r="BP8346"/>
      <c r="BQ8346"/>
      <c r="BR8346"/>
      <c r="BS8346"/>
      <c r="BT8346"/>
      <c r="BU8346"/>
      <c r="BV8346"/>
      <c r="BW8346"/>
      <c r="BX8346"/>
      <c r="BY8346"/>
      <c r="BZ8346"/>
      <c r="CA8346"/>
      <c r="CB8346"/>
      <c r="CC8346"/>
      <c r="CD8346"/>
      <c r="CE8346"/>
      <c r="CF8346"/>
      <c r="CG8346"/>
      <c r="CH8346"/>
      <c r="CI8346"/>
      <c r="CJ8346"/>
      <c r="CK8346"/>
      <c r="CL8346"/>
      <c r="CM8346"/>
      <c r="CN8346"/>
      <c r="CO8346"/>
      <c r="CP8346"/>
      <c r="CQ8346"/>
      <c r="CR8346"/>
      <c r="CS8346"/>
      <c r="CT8346"/>
      <c r="CU8346"/>
      <c r="CV8346"/>
    </row>
    <row r="8347" spans="10:100" x14ac:dyDescent="0.25">
      <c r="J8347"/>
      <c r="K8347"/>
      <c r="L8347"/>
      <c r="M8347"/>
      <c r="N8347"/>
      <c r="O8347"/>
      <c r="P8347"/>
      <c r="Q8347"/>
      <c r="R8347"/>
      <c r="S8347"/>
      <c r="T8347"/>
      <c r="U8347"/>
      <c r="V8347"/>
      <c r="W8347"/>
      <c r="X8347"/>
      <c r="Y8347"/>
      <c r="Z8347"/>
      <c r="AA8347"/>
      <c r="AB8347"/>
      <c r="AC8347"/>
      <c r="AD8347"/>
      <c r="AE8347"/>
      <c r="AF8347"/>
      <c r="AG8347"/>
      <c r="AH8347"/>
      <c r="AI8347"/>
      <c r="AJ8347"/>
      <c r="AK8347"/>
      <c r="AL8347"/>
      <c r="AM8347"/>
      <c r="AN8347"/>
      <c r="AO8347"/>
      <c r="AP8347"/>
      <c r="AQ8347"/>
      <c r="AR8347"/>
      <c r="AS8347"/>
      <c r="AT8347"/>
      <c r="AU8347"/>
      <c r="AV8347"/>
      <c r="AW8347"/>
      <c r="AX8347"/>
      <c r="AY8347"/>
      <c r="AZ8347"/>
      <c r="BA8347"/>
      <c r="BB8347"/>
      <c r="BC8347"/>
      <c r="BD8347"/>
      <c r="BE8347"/>
      <c r="BF8347"/>
      <c r="BG8347"/>
      <c r="BH8347"/>
      <c r="BI8347"/>
      <c r="BJ8347"/>
      <c r="BK8347"/>
      <c r="BL8347"/>
      <c r="BM8347"/>
      <c r="BN8347"/>
      <c r="BO8347"/>
      <c r="BP8347"/>
      <c r="BQ8347"/>
      <c r="BR8347"/>
      <c r="BS8347"/>
      <c r="BT8347"/>
      <c r="BU8347"/>
      <c r="BV8347"/>
      <c r="BW8347"/>
      <c r="BX8347"/>
      <c r="BY8347"/>
      <c r="BZ8347"/>
      <c r="CA8347"/>
      <c r="CB8347"/>
      <c r="CC8347"/>
      <c r="CD8347"/>
      <c r="CE8347"/>
      <c r="CF8347"/>
      <c r="CG8347"/>
      <c r="CH8347"/>
      <c r="CI8347"/>
      <c r="CJ8347"/>
      <c r="CK8347"/>
      <c r="CL8347"/>
      <c r="CM8347"/>
      <c r="CN8347"/>
      <c r="CO8347"/>
      <c r="CP8347"/>
      <c r="CQ8347"/>
      <c r="CR8347"/>
      <c r="CS8347"/>
      <c r="CT8347"/>
      <c r="CU8347"/>
      <c r="CV8347"/>
    </row>
    <row r="8348" spans="10:100" x14ac:dyDescent="0.25">
      <c r="J8348"/>
      <c r="K8348"/>
      <c r="L8348"/>
      <c r="M8348"/>
      <c r="N8348"/>
      <c r="O8348"/>
      <c r="P8348"/>
      <c r="Q8348"/>
      <c r="R8348"/>
      <c r="S8348"/>
      <c r="T8348"/>
      <c r="U8348"/>
      <c r="V8348"/>
      <c r="W8348"/>
      <c r="X8348"/>
      <c r="Y8348"/>
      <c r="Z8348"/>
      <c r="AA8348"/>
      <c r="AB8348"/>
      <c r="AC8348"/>
      <c r="AD8348"/>
      <c r="AE8348"/>
      <c r="AF8348"/>
      <c r="AG8348"/>
      <c r="AH8348"/>
      <c r="AI8348"/>
      <c r="AJ8348"/>
      <c r="AK8348"/>
      <c r="AL8348"/>
      <c r="AM8348"/>
      <c r="AN8348"/>
      <c r="AO8348"/>
      <c r="AP8348"/>
      <c r="AQ8348"/>
      <c r="AR8348"/>
      <c r="AS8348"/>
      <c r="AT8348"/>
      <c r="AU8348"/>
      <c r="AV8348"/>
      <c r="AW8348"/>
      <c r="AX8348"/>
      <c r="AY8348"/>
      <c r="AZ8348"/>
      <c r="BA8348"/>
      <c r="BB8348"/>
      <c r="BC8348"/>
      <c r="BD8348"/>
      <c r="BE8348"/>
      <c r="BF8348"/>
      <c r="BG8348"/>
      <c r="BH8348"/>
      <c r="BI8348"/>
      <c r="BJ8348"/>
      <c r="BK8348"/>
      <c r="BL8348"/>
      <c r="BM8348"/>
      <c r="BN8348"/>
      <c r="BO8348"/>
      <c r="BP8348"/>
      <c r="BQ8348"/>
      <c r="BR8348"/>
      <c r="BS8348"/>
      <c r="BT8348"/>
      <c r="BU8348"/>
      <c r="BV8348"/>
      <c r="BW8348"/>
      <c r="BX8348"/>
      <c r="BY8348"/>
      <c r="BZ8348"/>
      <c r="CA8348"/>
      <c r="CB8348"/>
      <c r="CC8348"/>
      <c r="CD8348"/>
      <c r="CE8348"/>
      <c r="CF8348"/>
      <c r="CG8348"/>
      <c r="CH8348"/>
      <c r="CI8348"/>
      <c r="CJ8348"/>
      <c r="CK8348"/>
      <c r="CL8348"/>
      <c r="CM8348"/>
      <c r="CN8348"/>
      <c r="CO8348"/>
      <c r="CP8348"/>
      <c r="CQ8348"/>
      <c r="CR8348"/>
      <c r="CS8348"/>
      <c r="CT8348"/>
      <c r="CU8348"/>
      <c r="CV8348"/>
    </row>
    <row r="8349" spans="10:100" x14ac:dyDescent="0.25">
      <c r="J8349"/>
      <c r="K8349"/>
      <c r="L8349"/>
      <c r="M8349"/>
      <c r="N8349"/>
      <c r="O8349"/>
      <c r="P8349"/>
      <c r="Q8349"/>
      <c r="R8349"/>
      <c r="S8349"/>
      <c r="T8349"/>
      <c r="U8349"/>
      <c r="V8349"/>
      <c r="W8349"/>
      <c r="X8349"/>
      <c r="Y8349"/>
      <c r="Z8349"/>
      <c r="AA8349"/>
      <c r="AB8349"/>
      <c r="AC8349"/>
      <c r="AD8349"/>
      <c r="AE8349"/>
      <c r="AF8349"/>
      <c r="AG8349"/>
      <c r="AH8349"/>
      <c r="AI8349"/>
      <c r="AJ8349"/>
      <c r="AK8349"/>
      <c r="AL8349"/>
      <c r="AM8349"/>
      <c r="AN8349"/>
      <c r="AO8349"/>
      <c r="AP8349"/>
      <c r="AQ8349"/>
      <c r="AR8349"/>
      <c r="AS8349"/>
      <c r="AT8349"/>
      <c r="AU8349"/>
      <c r="AV8349"/>
      <c r="AW8349"/>
      <c r="AX8349"/>
      <c r="AY8349"/>
      <c r="AZ8349"/>
      <c r="BA8349"/>
      <c r="BB8349"/>
      <c r="BC8349"/>
      <c r="BD8349"/>
      <c r="BE8349"/>
      <c r="BF8349"/>
      <c r="BG8349"/>
      <c r="BH8349"/>
      <c r="BI8349"/>
      <c r="BJ8349"/>
      <c r="BK8349"/>
      <c r="BL8349"/>
      <c r="BM8349"/>
      <c r="BN8349"/>
      <c r="BO8349"/>
      <c r="BP8349"/>
      <c r="BQ8349"/>
      <c r="BR8349"/>
      <c r="BS8349"/>
      <c r="BT8349"/>
      <c r="BU8349"/>
      <c r="BV8349"/>
      <c r="BW8349"/>
      <c r="BX8349"/>
      <c r="BY8349"/>
      <c r="BZ8349"/>
      <c r="CA8349"/>
      <c r="CB8349"/>
      <c r="CC8349"/>
      <c r="CD8349"/>
      <c r="CE8349"/>
      <c r="CF8349"/>
      <c r="CG8349"/>
      <c r="CH8349"/>
      <c r="CI8349"/>
      <c r="CJ8349"/>
      <c r="CK8349"/>
      <c r="CL8349"/>
      <c r="CM8349"/>
      <c r="CN8349"/>
      <c r="CO8349"/>
      <c r="CP8349"/>
      <c r="CQ8349"/>
      <c r="CR8349"/>
      <c r="CS8349"/>
      <c r="CT8349"/>
      <c r="CU8349"/>
      <c r="CV8349"/>
    </row>
    <row r="8350" spans="10:100" x14ac:dyDescent="0.25">
      <c r="J8350"/>
      <c r="K8350"/>
      <c r="L8350"/>
      <c r="M8350"/>
      <c r="N8350"/>
      <c r="O8350"/>
      <c r="P8350"/>
      <c r="Q8350"/>
      <c r="R8350"/>
      <c r="S8350"/>
      <c r="T8350"/>
      <c r="U8350"/>
      <c r="V8350"/>
      <c r="W8350"/>
      <c r="X8350"/>
      <c r="Y8350"/>
      <c r="Z8350"/>
      <c r="AA8350"/>
      <c r="AB8350"/>
      <c r="AC8350"/>
      <c r="AD8350"/>
      <c r="AE8350"/>
      <c r="AF8350"/>
      <c r="AG8350"/>
      <c r="AH8350"/>
      <c r="AI8350"/>
      <c r="AJ8350"/>
      <c r="AK8350"/>
      <c r="AL8350"/>
      <c r="AM8350"/>
      <c r="AN8350"/>
      <c r="AO8350"/>
      <c r="AP8350"/>
      <c r="AQ8350"/>
      <c r="AR8350"/>
      <c r="AS8350"/>
      <c r="AT8350"/>
      <c r="AU8350"/>
      <c r="AV8350"/>
      <c r="AW8350"/>
      <c r="AX8350"/>
      <c r="AY8350"/>
      <c r="AZ8350"/>
      <c r="BA8350"/>
      <c r="BB8350"/>
      <c r="BC8350"/>
      <c r="BD8350"/>
      <c r="BE8350"/>
      <c r="BF8350"/>
      <c r="BG8350"/>
      <c r="BH8350"/>
      <c r="BI8350"/>
      <c r="BJ8350"/>
      <c r="BK8350"/>
      <c r="BL8350"/>
      <c r="BM8350"/>
      <c r="BN8350"/>
      <c r="BO8350"/>
      <c r="BP8350"/>
      <c r="BQ8350"/>
      <c r="BR8350"/>
      <c r="BS8350"/>
      <c r="BT8350"/>
      <c r="BU8350"/>
      <c r="BV8350"/>
      <c r="BW8350"/>
      <c r="BX8350"/>
      <c r="BY8350"/>
      <c r="BZ8350"/>
      <c r="CA8350"/>
      <c r="CB8350"/>
      <c r="CC8350"/>
      <c r="CD8350"/>
      <c r="CE8350"/>
      <c r="CF8350"/>
      <c r="CG8350"/>
      <c r="CH8350"/>
      <c r="CI8350"/>
      <c r="CJ8350"/>
      <c r="CK8350"/>
      <c r="CL8350"/>
      <c r="CM8350"/>
      <c r="CN8350"/>
      <c r="CO8350"/>
      <c r="CP8350"/>
      <c r="CQ8350"/>
      <c r="CR8350"/>
      <c r="CS8350"/>
      <c r="CT8350"/>
      <c r="CU8350"/>
      <c r="CV8350"/>
    </row>
    <row r="8351" spans="10:100" x14ac:dyDescent="0.25">
      <c r="J8351"/>
      <c r="K8351"/>
      <c r="L8351"/>
      <c r="M8351"/>
      <c r="N8351"/>
      <c r="O8351"/>
      <c r="P8351"/>
      <c r="Q8351"/>
      <c r="R8351"/>
      <c r="S8351"/>
      <c r="T8351"/>
      <c r="U8351"/>
      <c r="V8351"/>
      <c r="W8351"/>
      <c r="X8351"/>
      <c r="Y8351"/>
      <c r="Z8351"/>
      <c r="AA8351"/>
      <c r="AB8351"/>
      <c r="AC8351"/>
      <c r="AD8351"/>
      <c r="AE8351"/>
      <c r="AF8351"/>
      <c r="AG8351"/>
      <c r="AH8351"/>
      <c r="AI8351"/>
      <c r="AJ8351"/>
      <c r="AK8351"/>
      <c r="AL8351"/>
      <c r="AM8351"/>
      <c r="AN8351"/>
      <c r="AO8351"/>
      <c r="AP8351"/>
      <c r="AQ8351"/>
      <c r="AR8351"/>
      <c r="AS8351"/>
      <c r="AT8351"/>
      <c r="AU8351"/>
      <c r="AV8351"/>
      <c r="AW8351"/>
      <c r="AX8351"/>
      <c r="AY8351"/>
      <c r="AZ8351"/>
      <c r="BA8351"/>
      <c r="BB8351"/>
      <c r="BC8351"/>
      <c r="BD8351"/>
      <c r="BE8351"/>
      <c r="BF8351"/>
      <c r="BG8351"/>
      <c r="BH8351"/>
      <c r="BI8351"/>
      <c r="BJ8351"/>
      <c r="BK8351"/>
      <c r="BL8351"/>
      <c r="BM8351"/>
      <c r="BN8351"/>
      <c r="BO8351"/>
      <c r="BP8351"/>
      <c r="BQ8351"/>
      <c r="BR8351"/>
      <c r="BS8351"/>
      <c r="BT8351"/>
      <c r="BU8351"/>
      <c r="BV8351"/>
      <c r="BW8351"/>
      <c r="BX8351"/>
      <c r="BY8351"/>
      <c r="BZ8351"/>
      <c r="CA8351"/>
      <c r="CB8351"/>
      <c r="CC8351"/>
      <c r="CD8351"/>
      <c r="CE8351"/>
      <c r="CF8351"/>
      <c r="CG8351"/>
      <c r="CH8351"/>
      <c r="CI8351"/>
      <c r="CJ8351"/>
      <c r="CK8351"/>
      <c r="CL8351"/>
      <c r="CM8351"/>
      <c r="CN8351"/>
      <c r="CO8351"/>
      <c r="CP8351"/>
      <c r="CQ8351"/>
      <c r="CR8351"/>
      <c r="CS8351"/>
      <c r="CT8351"/>
      <c r="CU8351"/>
      <c r="CV8351"/>
    </row>
    <row r="8352" spans="10:100" x14ac:dyDescent="0.25">
      <c r="J8352"/>
      <c r="K8352"/>
      <c r="L8352"/>
      <c r="M8352"/>
      <c r="N8352"/>
      <c r="O8352"/>
      <c r="P8352"/>
      <c r="Q8352"/>
      <c r="R8352"/>
      <c r="S8352"/>
      <c r="T8352"/>
      <c r="U8352"/>
      <c r="V8352"/>
      <c r="W8352"/>
      <c r="X8352"/>
      <c r="Y8352"/>
      <c r="Z8352"/>
      <c r="AA8352"/>
      <c r="AB8352"/>
      <c r="AC8352"/>
      <c r="AD8352"/>
      <c r="AE8352"/>
      <c r="AF8352"/>
      <c r="AG8352"/>
      <c r="AH8352"/>
      <c r="AI8352"/>
      <c r="AJ8352"/>
      <c r="AK8352"/>
      <c r="AL8352"/>
      <c r="AM8352"/>
      <c r="AN8352"/>
      <c r="AO8352"/>
      <c r="AP8352"/>
      <c r="AQ8352"/>
      <c r="AR8352"/>
      <c r="AS8352"/>
      <c r="AT8352"/>
      <c r="AU8352"/>
      <c r="AV8352"/>
      <c r="AW8352"/>
      <c r="AX8352"/>
      <c r="AY8352"/>
      <c r="AZ8352"/>
      <c r="BA8352"/>
      <c r="BB8352"/>
      <c r="BC8352"/>
      <c r="BD8352"/>
      <c r="BE8352"/>
      <c r="BF8352"/>
      <c r="BG8352"/>
      <c r="BH8352"/>
      <c r="BI8352"/>
      <c r="BJ8352"/>
      <c r="BK8352"/>
      <c r="BL8352"/>
      <c r="BM8352"/>
      <c r="BN8352"/>
      <c r="BO8352"/>
      <c r="BP8352"/>
      <c r="BQ8352"/>
      <c r="BR8352"/>
      <c r="BS8352"/>
      <c r="BT8352"/>
      <c r="BU8352"/>
      <c r="BV8352"/>
      <c r="BW8352"/>
      <c r="BX8352"/>
      <c r="BY8352"/>
      <c r="BZ8352"/>
      <c r="CA8352"/>
      <c r="CB8352"/>
      <c r="CC8352"/>
      <c r="CD8352"/>
      <c r="CE8352"/>
      <c r="CF8352"/>
      <c r="CG8352"/>
      <c r="CH8352"/>
      <c r="CI8352"/>
      <c r="CJ8352"/>
      <c r="CK8352"/>
      <c r="CL8352"/>
      <c r="CM8352"/>
      <c r="CN8352"/>
      <c r="CO8352"/>
      <c r="CP8352"/>
      <c r="CQ8352"/>
      <c r="CR8352"/>
      <c r="CS8352"/>
      <c r="CT8352"/>
      <c r="CU8352"/>
      <c r="CV8352"/>
    </row>
    <row r="8353" spans="10:100" x14ac:dyDescent="0.25">
      <c r="J8353"/>
      <c r="K8353"/>
      <c r="L8353"/>
      <c r="M8353"/>
      <c r="N8353"/>
      <c r="O8353"/>
      <c r="P8353"/>
      <c r="Q8353"/>
      <c r="R8353"/>
      <c r="S8353"/>
      <c r="T8353"/>
      <c r="U8353"/>
      <c r="V8353"/>
      <c r="W8353"/>
      <c r="X8353"/>
      <c r="Y8353"/>
      <c r="Z8353"/>
      <c r="AA8353"/>
      <c r="AB8353"/>
      <c r="AC8353"/>
      <c r="AD8353"/>
      <c r="AE8353"/>
      <c r="AF8353"/>
      <c r="AG8353"/>
      <c r="AH8353"/>
      <c r="AI8353"/>
      <c r="AJ8353"/>
      <c r="AK8353"/>
      <c r="AL8353"/>
      <c r="AM8353"/>
      <c r="AN8353"/>
      <c r="AO8353"/>
      <c r="AP8353"/>
      <c r="AQ8353"/>
      <c r="AR8353"/>
      <c r="AS8353"/>
      <c r="AT8353"/>
      <c r="AU8353"/>
      <c r="AV8353"/>
      <c r="AW8353"/>
      <c r="AX8353"/>
      <c r="AY8353"/>
      <c r="AZ8353"/>
      <c r="BA8353"/>
      <c r="BB8353"/>
      <c r="BC8353"/>
      <c r="BD8353"/>
      <c r="BE8353"/>
      <c r="BF8353"/>
      <c r="BG8353"/>
      <c r="BH8353"/>
      <c r="BI8353"/>
      <c r="BJ8353"/>
      <c r="BK8353"/>
      <c r="BL8353"/>
      <c r="BM8353"/>
      <c r="BN8353"/>
      <c r="BO8353"/>
      <c r="BP8353"/>
      <c r="BQ8353"/>
      <c r="BR8353"/>
      <c r="BS8353"/>
      <c r="BT8353"/>
      <c r="BU8353"/>
      <c r="BV8353"/>
      <c r="BW8353"/>
      <c r="BX8353"/>
      <c r="BY8353"/>
      <c r="BZ8353"/>
      <c r="CA8353"/>
      <c r="CB8353"/>
      <c r="CC8353"/>
      <c r="CD8353"/>
      <c r="CE8353"/>
      <c r="CF8353"/>
      <c r="CG8353"/>
      <c r="CH8353"/>
      <c r="CI8353"/>
      <c r="CJ8353"/>
      <c r="CK8353"/>
      <c r="CL8353"/>
      <c r="CM8353"/>
      <c r="CN8353"/>
      <c r="CO8353"/>
      <c r="CP8353"/>
      <c r="CQ8353"/>
      <c r="CR8353"/>
      <c r="CS8353"/>
      <c r="CT8353"/>
      <c r="CU8353"/>
      <c r="CV8353"/>
    </row>
    <row r="8354" spans="10:100" x14ac:dyDescent="0.25">
      <c r="J8354"/>
      <c r="K8354"/>
      <c r="L8354"/>
      <c r="M8354"/>
      <c r="N8354"/>
      <c r="O8354"/>
      <c r="P8354"/>
      <c r="Q8354"/>
      <c r="R8354"/>
      <c r="S8354"/>
      <c r="T8354"/>
      <c r="U8354"/>
      <c r="V8354"/>
      <c r="W8354"/>
      <c r="X8354"/>
      <c r="Y8354"/>
      <c r="Z8354"/>
      <c r="AA8354"/>
      <c r="AB8354"/>
      <c r="AC8354"/>
      <c r="AD8354"/>
      <c r="AE8354"/>
      <c r="AF8354"/>
      <c r="AG8354"/>
      <c r="AH8354"/>
      <c r="AI8354"/>
      <c r="AJ8354"/>
      <c r="AK8354"/>
      <c r="AL8354"/>
      <c r="AM8354"/>
      <c r="AN8354"/>
      <c r="AO8354"/>
      <c r="AP8354"/>
      <c r="AQ8354"/>
      <c r="AR8354"/>
      <c r="AS8354"/>
      <c r="AT8354"/>
      <c r="AU8354"/>
      <c r="AV8354"/>
      <c r="AW8354"/>
      <c r="AX8354"/>
      <c r="AY8354"/>
      <c r="AZ8354"/>
      <c r="BA8354"/>
      <c r="BB8354"/>
      <c r="BC8354"/>
      <c r="BD8354"/>
      <c r="BE8354"/>
      <c r="BF8354"/>
      <c r="BG8354"/>
      <c r="BH8354"/>
      <c r="BI8354"/>
      <c r="BJ8354"/>
      <c r="BK8354"/>
      <c r="BL8354"/>
      <c r="BM8354"/>
      <c r="BN8354"/>
      <c r="BO8354"/>
      <c r="BP8354"/>
      <c r="BQ8354"/>
      <c r="BR8354"/>
      <c r="BS8354"/>
      <c r="BT8354"/>
      <c r="BU8354"/>
      <c r="BV8354"/>
      <c r="BW8354"/>
      <c r="BX8354"/>
      <c r="BY8354"/>
      <c r="BZ8354"/>
      <c r="CA8354"/>
      <c r="CB8354"/>
      <c r="CC8354"/>
      <c r="CD8354"/>
      <c r="CE8354"/>
      <c r="CF8354"/>
      <c r="CG8354"/>
      <c r="CH8354"/>
      <c r="CI8354"/>
      <c r="CJ8354"/>
      <c r="CK8354"/>
      <c r="CL8354"/>
      <c r="CM8354"/>
      <c r="CN8354"/>
      <c r="CO8354"/>
      <c r="CP8354"/>
      <c r="CQ8354"/>
      <c r="CR8354"/>
      <c r="CS8354"/>
      <c r="CT8354"/>
      <c r="CU8354"/>
      <c r="CV8354"/>
    </row>
    <row r="8355" spans="10:100" x14ac:dyDescent="0.25">
      <c r="J8355"/>
      <c r="K8355"/>
      <c r="L8355"/>
      <c r="M8355"/>
      <c r="N8355"/>
      <c r="O8355"/>
      <c r="P8355"/>
      <c r="Q8355"/>
      <c r="R8355"/>
      <c r="S8355"/>
      <c r="T8355"/>
      <c r="U8355"/>
      <c r="V8355"/>
      <c r="W8355"/>
      <c r="X8355"/>
      <c r="Y8355"/>
      <c r="Z8355"/>
      <c r="AA8355"/>
      <c r="AB8355"/>
      <c r="AC8355"/>
      <c r="AD8355"/>
      <c r="AE8355"/>
      <c r="AF8355"/>
      <c r="AG8355"/>
      <c r="AH8355"/>
      <c r="AI8355"/>
      <c r="AJ8355"/>
      <c r="AK8355"/>
      <c r="AL8355"/>
      <c r="AM8355"/>
      <c r="AN8355"/>
      <c r="AO8355"/>
      <c r="AP8355"/>
      <c r="AQ8355"/>
      <c r="AR8355"/>
      <c r="AS8355"/>
      <c r="AT8355"/>
      <c r="AU8355"/>
      <c r="AV8355"/>
      <c r="AW8355"/>
      <c r="AX8355"/>
      <c r="AY8355"/>
      <c r="AZ8355"/>
      <c r="BA8355"/>
      <c r="BB8355"/>
      <c r="BC8355"/>
      <c r="BD8355"/>
      <c r="BE8355"/>
      <c r="BF8355"/>
      <c r="BG8355"/>
      <c r="BH8355"/>
      <c r="BI8355"/>
      <c r="BJ8355"/>
      <c r="BK8355"/>
      <c r="BL8355"/>
      <c r="BM8355"/>
      <c r="BN8355"/>
      <c r="BO8355"/>
      <c r="BP8355"/>
      <c r="BQ8355"/>
      <c r="BR8355"/>
      <c r="BS8355"/>
      <c r="BT8355"/>
      <c r="BU8355"/>
      <c r="BV8355"/>
      <c r="BW8355"/>
      <c r="BX8355"/>
      <c r="BY8355"/>
      <c r="BZ8355"/>
      <c r="CA8355"/>
      <c r="CB8355"/>
      <c r="CC8355"/>
      <c r="CD8355"/>
      <c r="CE8355"/>
      <c r="CF8355"/>
      <c r="CG8355"/>
      <c r="CH8355"/>
      <c r="CI8355"/>
      <c r="CJ8355"/>
      <c r="CK8355"/>
      <c r="CL8355"/>
      <c r="CM8355"/>
      <c r="CN8355"/>
      <c r="CO8355"/>
      <c r="CP8355"/>
      <c r="CQ8355"/>
      <c r="CR8355"/>
      <c r="CS8355"/>
      <c r="CT8355"/>
      <c r="CU8355"/>
      <c r="CV8355"/>
    </row>
    <row r="8356" spans="10:100" x14ac:dyDescent="0.25">
      <c r="J8356"/>
      <c r="K8356"/>
      <c r="L8356"/>
      <c r="M8356"/>
      <c r="N8356"/>
      <c r="O8356"/>
      <c r="P8356"/>
      <c r="Q8356"/>
      <c r="R8356"/>
      <c r="S8356"/>
      <c r="T8356"/>
      <c r="U8356"/>
      <c r="V8356"/>
      <c r="W8356"/>
      <c r="X8356"/>
      <c r="Y8356"/>
      <c r="Z8356"/>
      <c r="AA8356"/>
      <c r="AB8356"/>
      <c r="AC8356"/>
      <c r="AD8356"/>
      <c r="AE8356"/>
      <c r="AF8356"/>
      <c r="AG8356"/>
      <c r="AH8356"/>
      <c r="AI8356"/>
      <c r="AJ8356"/>
      <c r="AK8356"/>
      <c r="AL8356"/>
      <c r="AM8356"/>
      <c r="AN8356"/>
      <c r="AO8356"/>
      <c r="AP8356"/>
      <c r="AQ8356"/>
      <c r="AR8356"/>
      <c r="AS8356"/>
      <c r="AT8356"/>
      <c r="AU8356"/>
      <c r="AV8356"/>
      <c r="AW8356"/>
      <c r="AX8356"/>
      <c r="AY8356"/>
      <c r="AZ8356"/>
      <c r="BA8356"/>
      <c r="BB8356"/>
      <c r="BC8356"/>
      <c r="BD8356"/>
      <c r="BE8356"/>
      <c r="BF8356"/>
      <c r="BG8356"/>
      <c r="BH8356"/>
      <c r="BI8356"/>
      <c r="BJ8356"/>
      <c r="BK8356"/>
      <c r="BL8356"/>
      <c r="BM8356"/>
      <c r="BN8356"/>
      <c r="BO8356"/>
      <c r="BP8356"/>
      <c r="BQ8356"/>
      <c r="BR8356"/>
      <c r="BS8356"/>
      <c r="BT8356"/>
      <c r="BU8356"/>
      <c r="BV8356"/>
      <c r="BW8356"/>
      <c r="BX8356"/>
      <c r="BY8356"/>
      <c r="BZ8356"/>
      <c r="CA8356"/>
      <c r="CB8356"/>
      <c r="CC8356"/>
      <c r="CD8356"/>
      <c r="CE8356"/>
      <c r="CF8356"/>
      <c r="CG8356"/>
      <c r="CH8356"/>
      <c r="CI8356"/>
      <c r="CJ8356"/>
      <c r="CK8356"/>
      <c r="CL8356"/>
      <c r="CM8356"/>
      <c r="CN8356"/>
      <c r="CO8356"/>
      <c r="CP8356"/>
      <c r="CQ8356"/>
      <c r="CR8356"/>
      <c r="CS8356"/>
      <c r="CT8356"/>
      <c r="CU8356"/>
      <c r="CV8356"/>
    </row>
    <row r="8357" spans="10:100" x14ac:dyDescent="0.25">
      <c r="J8357"/>
      <c r="K8357"/>
      <c r="L8357"/>
      <c r="M8357"/>
      <c r="N8357"/>
      <c r="O8357"/>
      <c r="P8357"/>
      <c r="Q8357"/>
      <c r="R8357"/>
      <c r="S8357"/>
      <c r="T8357"/>
      <c r="U8357"/>
      <c r="V8357"/>
      <c r="W8357"/>
      <c r="X8357"/>
      <c r="Y8357"/>
      <c r="Z8357"/>
      <c r="AA8357"/>
      <c r="AB8357"/>
      <c r="AC8357"/>
      <c r="AD8357"/>
      <c r="AE8357"/>
      <c r="AF8357"/>
      <c r="AG8357"/>
      <c r="AH8357"/>
      <c r="AI8357"/>
      <c r="AJ8357"/>
      <c r="AK8357"/>
      <c r="AL8357"/>
      <c r="AM8357"/>
      <c r="AN8357"/>
      <c r="AO8357"/>
      <c r="AP8357"/>
      <c r="AQ8357"/>
      <c r="AR8357"/>
      <c r="AS8357"/>
      <c r="AT8357"/>
      <c r="AU8357"/>
      <c r="AV8357"/>
      <c r="AW8357"/>
      <c r="AX8357"/>
      <c r="AY8357"/>
      <c r="AZ8357"/>
      <c r="BA8357"/>
      <c r="BB8357"/>
      <c r="BC8357"/>
      <c r="BD8357"/>
      <c r="BE8357"/>
      <c r="BF8357"/>
      <c r="BG8357"/>
      <c r="BH8357"/>
      <c r="BI8357"/>
      <c r="BJ8357"/>
      <c r="BK8357"/>
      <c r="BL8357"/>
      <c r="BM8357"/>
      <c r="BN8357"/>
      <c r="BO8357"/>
      <c r="BP8357"/>
      <c r="BQ8357"/>
      <c r="BR8357"/>
      <c r="BS8357"/>
      <c r="BT8357"/>
      <c r="BU8357"/>
      <c r="BV8357"/>
      <c r="BW8357"/>
      <c r="BX8357"/>
      <c r="BY8357"/>
      <c r="BZ8357"/>
      <c r="CA8357"/>
      <c r="CB8357"/>
      <c r="CC8357"/>
      <c r="CD8357"/>
      <c r="CE8357"/>
      <c r="CF8357"/>
      <c r="CG8357"/>
      <c r="CH8357"/>
      <c r="CI8357"/>
      <c r="CJ8357"/>
      <c r="CK8357"/>
      <c r="CL8357"/>
      <c r="CM8357"/>
      <c r="CN8357"/>
      <c r="CO8357"/>
      <c r="CP8357"/>
      <c r="CQ8357"/>
      <c r="CR8357"/>
      <c r="CS8357"/>
      <c r="CT8357"/>
      <c r="CU8357"/>
      <c r="CV8357"/>
    </row>
    <row r="8358" spans="10:100" x14ac:dyDescent="0.25">
      <c r="J8358"/>
      <c r="K8358"/>
      <c r="L8358"/>
      <c r="M8358"/>
      <c r="N8358"/>
      <c r="O8358"/>
      <c r="P8358"/>
      <c r="Q8358"/>
      <c r="R8358"/>
      <c r="S8358"/>
      <c r="T8358"/>
      <c r="U8358"/>
      <c r="V8358"/>
      <c r="W8358"/>
      <c r="X8358"/>
      <c r="Y8358"/>
      <c r="Z8358"/>
      <c r="AA8358"/>
      <c r="AB8358"/>
      <c r="AC8358"/>
      <c r="AD8358"/>
      <c r="AE8358"/>
      <c r="AF8358"/>
      <c r="AG8358"/>
      <c r="AH8358"/>
      <c r="AI8358"/>
      <c r="AJ8358"/>
      <c r="AK8358"/>
      <c r="AL8358"/>
      <c r="AM8358"/>
      <c r="AN8358"/>
      <c r="AO8358"/>
      <c r="AP8358"/>
      <c r="AQ8358"/>
      <c r="AR8358"/>
      <c r="AS8358"/>
      <c r="AT8358"/>
      <c r="AU8358"/>
      <c r="AV8358"/>
      <c r="AW8358"/>
      <c r="AX8358"/>
      <c r="AY8358"/>
      <c r="AZ8358"/>
      <c r="BA8358"/>
      <c r="BB8358"/>
      <c r="BC8358"/>
      <c r="BD8358"/>
      <c r="BE8358"/>
      <c r="BF8358"/>
      <c r="BG8358"/>
      <c r="BH8358"/>
      <c r="BI8358"/>
      <c r="BJ8358"/>
      <c r="BK8358"/>
      <c r="BL8358"/>
      <c r="BM8358"/>
      <c r="BN8358"/>
      <c r="BO8358"/>
      <c r="BP8358"/>
      <c r="BQ8358"/>
      <c r="BR8358"/>
      <c r="BS8358"/>
      <c r="BT8358"/>
      <c r="BU8358"/>
      <c r="BV8358"/>
      <c r="BW8358"/>
      <c r="BX8358"/>
      <c r="BY8358"/>
      <c r="BZ8358"/>
      <c r="CA8358"/>
      <c r="CB8358"/>
      <c r="CC8358"/>
      <c r="CD8358"/>
      <c r="CE8358"/>
      <c r="CF8358"/>
      <c r="CG8358"/>
      <c r="CH8358"/>
      <c r="CI8358"/>
      <c r="CJ8358"/>
      <c r="CK8358"/>
      <c r="CL8358"/>
      <c r="CM8358"/>
      <c r="CN8358"/>
      <c r="CO8358"/>
      <c r="CP8358"/>
      <c r="CQ8358"/>
      <c r="CR8358"/>
      <c r="CS8358"/>
      <c r="CT8358"/>
      <c r="CU8358"/>
      <c r="CV8358"/>
    </row>
    <row r="8359" spans="10:100" x14ac:dyDescent="0.25">
      <c r="J8359"/>
      <c r="K8359"/>
      <c r="L8359"/>
      <c r="M8359"/>
      <c r="N8359"/>
      <c r="O8359"/>
      <c r="P8359"/>
      <c r="Q8359"/>
      <c r="R8359"/>
      <c r="S8359"/>
      <c r="T8359"/>
      <c r="U8359"/>
      <c r="V8359"/>
      <c r="W8359"/>
      <c r="X8359"/>
      <c r="Y8359"/>
      <c r="Z8359"/>
      <c r="AA8359"/>
      <c r="AB8359"/>
      <c r="AC8359"/>
      <c r="AD8359"/>
      <c r="AE8359"/>
      <c r="AF8359"/>
      <c r="AG8359"/>
      <c r="AH8359"/>
      <c r="AI8359"/>
      <c r="AJ8359"/>
      <c r="AK8359"/>
      <c r="AL8359"/>
      <c r="AM8359"/>
      <c r="AN8359"/>
      <c r="AO8359"/>
      <c r="AP8359"/>
      <c r="AQ8359"/>
      <c r="AR8359"/>
      <c r="AS8359"/>
      <c r="AT8359"/>
      <c r="AU8359"/>
      <c r="AV8359"/>
      <c r="AW8359"/>
      <c r="AX8359"/>
      <c r="AY8359"/>
      <c r="AZ8359"/>
      <c r="BA8359"/>
      <c r="BB8359"/>
      <c r="BC8359"/>
      <c r="BD8359"/>
      <c r="BE8359"/>
      <c r="BF8359"/>
      <c r="BG8359"/>
      <c r="BH8359"/>
      <c r="BI8359"/>
      <c r="BJ8359"/>
      <c r="BK8359"/>
      <c r="BL8359"/>
      <c r="BM8359"/>
      <c r="BN8359"/>
      <c r="BO8359"/>
      <c r="BP8359"/>
      <c r="BQ8359"/>
      <c r="BR8359"/>
      <c r="BS8359"/>
      <c r="BT8359"/>
      <c r="BU8359"/>
      <c r="BV8359"/>
      <c r="BW8359"/>
      <c r="BX8359"/>
      <c r="BY8359"/>
      <c r="BZ8359"/>
      <c r="CA8359"/>
      <c r="CB8359"/>
      <c r="CC8359"/>
      <c r="CD8359"/>
      <c r="CE8359"/>
      <c r="CF8359"/>
      <c r="CG8359"/>
      <c r="CH8359"/>
      <c r="CI8359"/>
      <c r="CJ8359"/>
      <c r="CK8359"/>
      <c r="CL8359"/>
      <c r="CM8359"/>
      <c r="CN8359"/>
      <c r="CO8359"/>
      <c r="CP8359"/>
      <c r="CQ8359"/>
      <c r="CR8359"/>
      <c r="CS8359"/>
      <c r="CT8359"/>
      <c r="CU8359"/>
      <c r="CV8359"/>
    </row>
    <row r="8360" spans="10:100" x14ac:dyDescent="0.25">
      <c r="J8360"/>
      <c r="K8360"/>
      <c r="L8360"/>
      <c r="M8360"/>
      <c r="N8360"/>
      <c r="O8360"/>
      <c r="P8360"/>
      <c r="Q8360"/>
      <c r="R8360"/>
      <c r="S8360"/>
      <c r="T8360"/>
      <c r="U8360"/>
      <c r="V8360"/>
      <c r="W8360"/>
      <c r="X8360"/>
      <c r="Y8360"/>
      <c r="Z8360"/>
      <c r="AA8360"/>
      <c r="AB8360"/>
      <c r="AC8360"/>
      <c r="AD8360"/>
      <c r="AE8360"/>
      <c r="AF8360"/>
      <c r="AG8360"/>
      <c r="AH8360"/>
      <c r="AI8360"/>
      <c r="AJ8360"/>
      <c r="AK8360"/>
      <c r="AL8360"/>
      <c r="AM8360"/>
      <c r="AN8360"/>
      <c r="AO8360"/>
      <c r="AP8360"/>
      <c r="AQ8360"/>
      <c r="AR8360"/>
      <c r="AS8360"/>
      <c r="AT8360"/>
      <c r="AU8360"/>
      <c r="AV8360"/>
      <c r="AW8360"/>
      <c r="AX8360"/>
      <c r="AY8360"/>
      <c r="AZ8360"/>
      <c r="BA8360"/>
      <c r="BB8360"/>
      <c r="BC8360"/>
      <c r="BD8360"/>
      <c r="BE8360"/>
      <c r="BF8360"/>
      <c r="BG8360"/>
      <c r="BH8360"/>
      <c r="BI8360"/>
      <c r="BJ8360"/>
      <c r="BK8360"/>
      <c r="BL8360"/>
      <c r="BM8360"/>
      <c r="BN8360"/>
      <c r="BO8360"/>
      <c r="BP8360"/>
      <c r="BQ8360"/>
      <c r="BR8360"/>
      <c r="BS8360"/>
      <c r="BT8360"/>
      <c r="BU8360"/>
      <c r="BV8360"/>
      <c r="BW8360"/>
      <c r="BX8360"/>
      <c r="BY8360"/>
      <c r="BZ8360"/>
      <c r="CA8360"/>
      <c r="CB8360"/>
      <c r="CC8360"/>
      <c r="CD8360"/>
      <c r="CE8360"/>
      <c r="CF8360"/>
      <c r="CG8360"/>
      <c r="CH8360"/>
      <c r="CI8360"/>
      <c r="CJ8360"/>
      <c r="CK8360"/>
      <c r="CL8360"/>
      <c r="CM8360"/>
      <c r="CN8360"/>
      <c r="CO8360"/>
      <c r="CP8360"/>
      <c r="CQ8360"/>
      <c r="CR8360"/>
      <c r="CS8360"/>
      <c r="CT8360"/>
      <c r="CU8360"/>
      <c r="CV8360"/>
    </row>
    <row r="8361" spans="10:100" x14ac:dyDescent="0.25">
      <c r="J8361"/>
      <c r="K8361"/>
      <c r="L8361"/>
      <c r="M8361"/>
      <c r="N8361"/>
      <c r="O8361"/>
      <c r="P8361"/>
      <c r="Q8361"/>
      <c r="R8361"/>
      <c r="S8361"/>
      <c r="T8361"/>
      <c r="U8361"/>
      <c r="V8361"/>
      <c r="W8361"/>
      <c r="X8361"/>
      <c r="Y8361"/>
      <c r="Z8361"/>
      <c r="AA8361"/>
      <c r="AB8361"/>
      <c r="AC8361"/>
      <c r="AD8361"/>
      <c r="AE8361"/>
      <c r="AF8361"/>
      <c r="AG8361"/>
      <c r="AH8361"/>
      <c r="AI8361"/>
      <c r="AJ8361"/>
      <c r="AK8361"/>
      <c r="AL8361"/>
      <c r="AM8361"/>
      <c r="AN8361"/>
      <c r="AO8361"/>
      <c r="AP8361"/>
      <c r="AQ8361"/>
      <c r="AR8361"/>
      <c r="AS8361"/>
      <c r="AT8361"/>
      <c r="AU8361"/>
      <c r="AV8361"/>
      <c r="AW8361"/>
      <c r="AX8361"/>
      <c r="AY8361"/>
      <c r="AZ8361"/>
      <c r="BA8361"/>
      <c r="BB8361"/>
      <c r="BC8361"/>
      <c r="BD8361"/>
      <c r="BE8361"/>
      <c r="BF8361"/>
      <c r="BG8361"/>
      <c r="BH8361"/>
      <c r="BI8361"/>
      <c r="BJ8361"/>
      <c r="BK8361"/>
      <c r="BL8361"/>
      <c r="BM8361"/>
      <c r="BN8361"/>
      <c r="BO8361"/>
      <c r="BP8361"/>
      <c r="BQ8361"/>
      <c r="BR8361"/>
      <c r="BS8361"/>
      <c r="BT8361"/>
      <c r="BU8361"/>
      <c r="BV8361"/>
      <c r="BW8361"/>
      <c r="BX8361"/>
      <c r="BY8361"/>
      <c r="BZ8361"/>
      <c r="CA8361"/>
      <c r="CB8361"/>
      <c r="CC8361"/>
      <c r="CD8361"/>
      <c r="CE8361"/>
      <c r="CF8361"/>
      <c r="CG8361"/>
      <c r="CH8361"/>
      <c r="CI8361"/>
      <c r="CJ8361"/>
      <c r="CK8361"/>
      <c r="CL8361"/>
      <c r="CM8361"/>
      <c r="CN8361"/>
      <c r="CO8361"/>
      <c r="CP8361"/>
      <c r="CQ8361"/>
      <c r="CR8361"/>
      <c r="CS8361"/>
      <c r="CT8361"/>
      <c r="CU8361"/>
      <c r="CV8361"/>
    </row>
    <row r="8362" spans="10:100" x14ac:dyDescent="0.25">
      <c r="J8362"/>
      <c r="K8362"/>
      <c r="L8362"/>
      <c r="M8362"/>
      <c r="N8362"/>
      <c r="O8362"/>
      <c r="P8362"/>
      <c r="Q8362"/>
      <c r="R8362"/>
      <c r="S8362"/>
      <c r="T8362"/>
      <c r="U8362"/>
      <c r="V8362"/>
      <c r="W8362"/>
      <c r="X8362"/>
      <c r="Y8362"/>
      <c r="Z8362"/>
      <c r="AA8362"/>
      <c r="AB8362"/>
      <c r="AC8362"/>
      <c r="AD8362"/>
      <c r="AE8362"/>
      <c r="AF8362"/>
      <c r="AG8362"/>
      <c r="AH8362"/>
      <c r="AI8362"/>
      <c r="AJ8362"/>
      <c r="AK8362"/>
      <c r="AL8362"/>
      <c r="AM8362"/>
      <c r="AN8362"/>
      <c r="AO8362"/>
      <c r="AP8362"/>
      <c r="AQ8362"/>
      <c r="AR8362"/>
      <c r="AS8362"/>
      <c r="AT8362"/>
      <c r="AU8362"/>
      <c r="AV8362"/>
      <c r="AW8362"/>
      <c r="AX8362"/>
      <c r="AY8362"/>
      <c r="AZ8362"/>
      <c r="BA8362"/>
      <c r="BB8362"/>
      <c r="BC8362"/>
      <c r="BD8362"/>
      <c r="BE8362"/>
      <c r="BF8362"/>
      <c r="BG8362"/>
      <c r="BH8362"/>
      <c r="BI8362"/>
      <c r="BJ8362"/>
      <c r="BK8362"/>
      <c r="BL8362"/>
      <c r="BM8362"/>
      <c r="BN8362"/>
      <c r="BO8362"/>
      <c r="BP8362"/>
      <c r="BQ8362"/>
      <c r="BR8362"/>
      <c r="BS8362"/>
      <c r="BT8362"/>
      <c r="BU8362"/>
      <c r="BV8362"/>
      <c r="BW8362"/>
      <c r="BX8362"/>
      <c r="BY8362"/>
      <c r="BZ8362"/>
      <c r="CA8362"/>
      <c r="CB8362"/>
      <c r="CC8362"/>
      <c r="CD8362"/>
      <c r="CE8362"/>
      <c r="CF8362"/>
      <c r="CG8362"/>
      <c r="CH8362"/>
      <c r="CI8362"/>
      <c r="CJ8362"/>
      <c r="CK8362"/>
      <c r="CL8362"/>
      <c r="CM8362"/>
      <c r="CN8362"/>
      <c r="CO8362"/>
      <c r="CP8362"/>
      <c r="CQ8362"/>
      <c r="CR8362"/>
      <c r="CS8362"/>
      <c r="CT8362"/>
      <c r="CU8362"/>
      <c r="CV8362"/>
    </row>
    <row r="8363" spans="10:100" x14ac:dyDescent="0.25">
      <c r="J8363"/>
      <c r="K8363"/>
      <c r="L8363"/>
      <c r="M8363"/>
      <c r="N8363"/>
      <c r="O8363"/>
      <c r="P8363"/>
      <c r="Q8363"/>
      <c r="R8363"/>
      <c r="S8363"/>
      <c r="T8363"/>
      <c r="U8363"/>
      <c r="V8363"/>
      <c r="W8363"/>
      <c r="X8363"/>
      <c r="Y8363"/>
      <c r="Z8363"/>
      <c r="AA8363"/>
      <c r="AB8363"/>
      <c r="AC8363"/>
      <c r="AD8363"/>
      <c r="AE8363"/>
      <c r="AF8363"/>
      <c r="AG8363"/>
      <c r="AH8363"/>
      <c r="AI8363"/>
      <c r="AJ8363"/>
      <c r="AK8363"/>
      <c r="AL8363"/>
      <c r="AM8363"/>
      <c r="AN8363"/>
      <c r="AO8363"/>
      <c r="AP8363"/>
      <c r="AQ8363"/>
      <c r="AR8363"/>
      <c r="AS8363"/>
      <c r="AT8363"/>
      <c r="AU8363"/>
      <c r="AV8363"/>
      <c r="AW8363"/>
      <c r="AX8363"/>
      <c r="AY8363"/>
      <c r="AZ8363"/>
      <c r="BA8363"/>
      <c r="BB8363"/>
      <c r="BC8363"/>
      <c r="BD8363"/>
      <c r="BE8363"/>
      <c r="BF8363"/>
      <c r="BG8363"/>
      <c r="BH8363"/>
      <c r="BI8363"/>
      <c r="BJ8363"/>
      <c r="BK8363"/>
      <c r="BL8363"/>
      <c r="BM8363"/>
      <c r="BN8363"/>
      <c r="BO8363"/>
      <c r="BP8363"/>
      <c r="BQ8363"/>
      <c r="BR8363"/>
      <c r="BS8363"/>
      <c r="BT8363"/>
      <c r="BU8363"/>
      <c r="BV8363"/>
      <c r="BW8363"/>
      <c r="BX8363"/>
      <c r="BY8363"/>
      <c r="BZ8363"/>
      <c r="CA8363"/>
      <c r="CB8363"/>
      <c r="CC8363"/>
      <c r="CD8363"/>
      <c r="CE8363"/>
      <c r="CF8363"/>
      <c r="CG8363"/>
      <c r="CH8363"/>
      <c r="CI8363"/>
      <c r="CJ8363"/>
      <c r="CK8363"/>
      <c r="CL8363"/>
      <c r="CM8363"/>
      <c r="CN8363"/>
      <c r="CO8363"/>
      <c r="CP8363"/>
      <c r="CQ8363"/>
      <c r="CR8363"/>
      <c r="CS8363"/>
      <c r="CT8363"/>
      <c r="CU8363"/>
      <c r="CV8363"/>
    </row>
    <row r="8364" spans="10:100" x14ac:dyDescent="0.25">
      <c r="J8364"/>
      <c r="K8364"/>
      <c r="L8364"/>
      <c r="M8364"/>
      <c r="N8364"/>
      <c r="O8364"/>
      <c r="P8364"/>
      <c r="Q8364"/>
      <c r="R8364"/>
      <c r="S8364"/>
      <c r="T8364"/>
      <c r="U8364"/>
      <c r="V8364"/>
      <c r="W8364"/>
      <c r="X8364"/>
      <c r="Y8364"/>
      <c r="Z8364"/>
      <c r="AA8364"/>
      <c r="AB8364"/>
      <c r="AC8364"/>
      <c r="AD8364"/>
      <c r="AE8364"/>
      <c r="AF8364"/>
      <c r="AG8364"/>
      <c r="AH8364"/>
      <c r="AI8364"/>
      <c r="AJ8364"/>
      <c r="AK8364"/>
      <c r="AL8364"/>
      <c r="AM8364"/>
      <c r="AN8364"/>
      <c r="AO8364"/>
      <c r="AP8364"/>
      <c r="AQ8364"/>
      <c r="AR8364"/>
      <c r="AS8364"/>
      <c r="AT8364"/>
      <c r="AU8364"/>
      <c r="AV8364"/>
      <c r="AW8364"/>
      <c r="AX8364"/>
      <c r="AY8364"/>
      <c r="AZ8364"/>
      <c r="BA8364"/>
      <c r="BB8364"/>
      <c r="BC8364"/>
      <c r="BD8364"/>
      <c r="BE8364"/>
      <c r="BF8364"/>
      <c r="BG8364"/>
      <c r="BH8364"/>
      <c r="BI8364"/>
      <c r="BJ8364"/>
      <c r="BK8364"/>
      <c r="BL8364"/>
      <c r="BM8364"/>
      <c r="BN8364"/>
      <c r="BO8364"/>
      <c r="BP8364"/>
      <c r="BQ8364"/>
      <c r="BR8364"/>
      <c r="BS8364"/>
      <c r="BT8364"/>
      <c r="BU8364"/>
      <c r="BV8364"/>
      <c r="BW8364"/>
      <c r="BX8364"/>
      <c r="BY8364"/>
      <c r="BZ8364"/>
      <c r="CA8364"/>
      <c r="CB8364"/>
      <c r="CC8364"/>
      <c r="CD8364"/>
      <c r="CE8364"/>
      <c r="CF8364"/>
      <c r="CG8364"/>
      <c r="CH8364"/>
      <c r="CI8364"/>
      <c r="CJ8364"/>
      <c r="CK8364"/>
      <c r="CL8364"/>
      <c r="CM8364"/>
      <c r="CN8364"/>
      <c r="CO8364"/>
      <c r="CP8364"/>
      <c r="CQ8364"/>
      <c r="CR8364"/>
      <c r="CS8364"/>
      <c r="CT8364"/>
      <c r="CU8364"/>
      <c r="CV8364"/>
    </row>
    <row r="8365" spans="10:100" x14ac:dyDescent="0.25">
      <c r="J8365"/>
      <c r="K8365"/>
      <c r="L8365"/>
      <c r="M8365"/>
      <c r="N8365"/>
      <c r="O8365"/>
      <c r="P8365"/>
      <c r="Q8365"/>
      <c r="R8365"/>
      <c r="S8365"/>
      <c r="T8365"/>
      <c r="U8365"/>
      <c r="V8365"/>
      <c r="W8365"/>
      <c r="X8365"/>
      <c r="Y8365"/>
      <c r="Z8365"/>
      <c r="AA8365"/>
      <c r="AB8365"/>
      <c r="AC8365"/>
      <c r="AD8365"/>
      <c r="AE8365"/>
      <c r="AF8365"/>
      <c r="AG8365"/>
      <c r="AH8365"/>
      <c r="AI8365"/>
      <c r="AJ8365"/>
      <c r="AK8365"/>
      <c r="AL8365"/>
      <c r="AM8365"/>
      <c r="AN8365"/>
      <c r="AO8365"/>
      <c r="AP8365"/>
      <c r="AQ8365"/>
      <c r="AR8365"/>
      <c r="AS8365"/>
      <c r="AT8365"/>
      <c r="AU8365"/>
      <c r="AV8365"/>
      <c r="AW8365"/>
      <c r="AX8365"/>
      <c r="AY8365"/>
      <c r="AZ8365"/>
      <c r="BA8365"/>
      <c r="BB8365"/>
      <c r="BC8365"/>
      <c r="BD8365"/>
      <c r="BE8365"/>
      <c r="BF8365"/>
      <c r="BG8365"/>
      <c r="BH8365"/>
      <c r="BI8365"/>
      <c r="BJ8365"/>
      <c r="BK8365"/>
      <c r="BL8365"/>
      <c r="BM8365"/>
      <c r="BN8365"/>
      <c r="BO8365"/>
      <c r="BP8365"/>
      <c r="BQ8365"/>
      <c r="BR8365"/>
      <c r="BS8365"/>
      <c r="BT8365"/>
      <c r="BU8365"/>
      <c r="BV8365"/>
      <c r="BW8365"/>
      <c r="BX8365"/>
      <c r="BY8365"/>
      <c r="BZ8365"/>
      <c r="CA8365"/>
      <c r="CB8365"/>
      <c r="CC8365"/>
      <c r="CD8365"/>
      <c r="CE8365"/>
      <c r="CF8365"/>
      <c r="CG8365"/>
      <c r="CH8365"/>
      <c r="CI8365"/>
      <c r="CJ8365"/>
      <c r="CK8365"/>
      <c r="CL8365"/>
      <c r="CM8365"/>
      <c r="CN8365"/>
      <c r="CO8365"/>
      <c r="CP8365"/>
      <c r="CQ8365"/>
      <c r="CR8365"/>
      <c r="CS8365"/>
      <c r="CT8365"/>
      <c r="CU8365"/>
      <c r="CV8365"/>
    </row>
    <row r="8366" spans="10:100" x14ac:dyDescent="0.25">
      <c r="J8366"/>
      <c r="K8366"/>
      <c r="L8366"/>
      <c r="M8366"/>
      <c r="N8366"/>
      <c r="O8366"/>
      <c r="P8366"/>
      <c r="Q8366"/>
      <c r="R8366"/>
      <c r="S8366"/>
      <c r="T8366"/>
      <c r="U8366"/>
      <c r="V8366"/>
      <c r="W8366"/>
      <c r="X8366"/>
      <c r="Y8366"/>
      <c r="Z8366"/>
      <c r="AA8366"/>
      <c r="AB8366"/>
      <c r="AC8366"/>
      <c r="AD8366"/>
      <c r="AE8366"/>
      <c r="AF8366"/>
      <c r="AG8366"/>
      <c r="AH8366"/>
      <c r="AI8366"/>
      <c r="AJ8366"/>
      <c r="AK8366"/>
      <c r="AL8366"/>
      <c r="AM8366"/>
      <c r="AN8366"/>
      <c r="AO8366"/>
      <c r="AP8366"/>
      <c r="AQ8366"/>
      <c r="AR8366"/>
      <c r="AS8366"/>
      <c r="AT8366"/>
      <c r="AU8366"/>
      <c r="AV8366"/>
      <c r="AW8366"/>
      <c r="AX8366"/>
      <c r="AY8366"/>
      <c r="AZ8366"/>
      <c r="BA8366"/>
      <c r="BB8366"/>
      <c r="BC8366"/>
      <c r="BD8366"/>
      <c r="BE8366"/>
      <c r="BF8366"/>
      <c r="BG8366"/>
      <c r="BH8366"/>
      <c r="BI8366"/>
      <c r="BJ8366"/>
      <c r="BK8366"/>
      <c r="BL8366"/>
      <c r="BM8366"/>
      <c r="BN8366"/>
      <c r="BO8366"/>
      <c r="BP8366"/>
      <c r="BQ8366"/>
      <c r="BR8366"/>
      <c r="BS8366"/>
      <c r="BT8366"/>
      <c r="BU8366"/>
      <c r="BV8366"/>
      <c r="BW8366"/>
      <c r="BX8366"/>
      <c r="BY8366"/>
      <c r="BZ8366"/>
      <c r="CA8366"/>
      <c r="CB8366"/>
      <c r="CC8366"/>
      <c r="CD8366"/>
      <c r="CE8366"/>
      <c r="CF8366"/>
      <c r="CG8366"/>
      <c r="CH8366"/>
      <c r="CI8366"/>
      <c r="CJ8366"/>
      <c r="CK8366"/>
      <c r="CL8366"/>
      <c r="CM8366"/>
      <c r="CN8366"/>
      <c r="CO8366"/>
      <c r="CP8366"/>
      <c r="CQ8366"/>
      <c r="CR8366"/>
      <c r="CS8366"/>
      <c r="CT8366"/>
      <c r="CU8366"/>
      <c r="CV8366"/>
    </row>
    <row r="8367" spans="10:100" x14ac:dyDescent="0.25">
      <c r="J8367"/>
      <c r="K8367"/>
      <c r="L8367"/>
      <c r="M8367"/>
      <c r="N8367"/>
      <c r="O8367"/>
      <c r="P8367"/>
      <c r="Q8367"/>
      <c r="R8367"/>
      <c r="S8367"/>
      <c r="T8367"/>
      <c r="U8367"/>
      <c r="V8367"/>
      <c r="W8367"/>
      <c r="X8367"/>
      <c r="Y8367"/>
      <c r="Z8367"/>
      <c r="AA8367"/>
      <c r="AB8367"/>
      <c r="AC8367"/>
      <c r="AD8367"/>
      <c r="AE8367"/>
      <c r="AF8367"/>
      <c r="AG8367"/>
      <c r="AH8367"/>
      <c r="AI8367"/>
      <c r="AJ8367"/>
      <c r="AK8367"/>
      <c r="AL8367"/>
      <c r="AM8367"/>
      <c r="AN8367"/>
      <c r="AO8367"/>
      <c r="AP8367"/>
      <c r="AQ8367"/>
      <c r="AR8367"/>
      <c r="AS8367"/>
      <c r="AT8367"/>
      <c r="AU8367"/>
      <c r="AV8367"/>
      <c r="AW8367"/>
      <c r="AX8367"/>
      <c r="AY8367"/>
      <c r="AZ8367"/>
      <c r="BA8367"/>
      <c r="BB8367"/>
      <c r="BC8367"/>
      <c r="BD8367"/>
      <c r="BE8367"/>
      <c r="BF8367"/>
      <c r="BG8367"/>
      <c r="BH8367"/>
      <c r="BI8367"/>
      <c r="BJ8367"/>
      <c r="BK8367"/>
      <c r="BL8367"/>
      <c r="BM8367"/>
      <c r="BN8367"/>
      <c r="BO8367"/>
      <c r="BP8367"/>
      <c r="BQ8367"/>
      <c r="BR8367"/>
      <c r="BS8367"/>
      <c r="BT8367"/>
      <c r="BU8367"/>
      <c r="BV8367"/>
      <c r="BW8367"/>
      <c r="BX8367"/>
      <c r="BY8367"/>
      <c r="BZ8367"/>
      <c r="CA8367"/>
      <c r="CB8367"/>
      <c r="CC8367"/>
      <c r="CD8367"/>
      <c r="CE8367"/>
      <c r="CF8367"/>
      <c r="CG8367"/>
      <c r="CH8367"/>
      <c r="CI8367"/>
      <c r="CJ8367"/>
      <c r="CK8367"/>
      <c r="CL8367"/>
      <c r="CM8367"/>
      <c r="CN8367"/>
      <c r="CO8367"/>
      <c r="CP8367"/>
      <c r="CQ8367"/>
      <c r="CR8367"/>
      <c r="CS8367"/>
      <c r="CT8367"/>
      <c r="CU8367"/>
      <c r="CV8367"/>
    </row>
    <row r="8368" spans="10:100" x14ac:dyDescent="0.25">
      <c r="J8368"/>
      <c r="K8368"/>
      <c r="L8368"/>
      <c r="M8368"/>
      <c r="N8368"/>
      <c r="O8368"/>
      <c r="P8368"/>
      <c r="Q8368"/>
      <c r="R8368"/>
      <c r="S8368"/>
      <c r="T8368"/>
      <c r="U8368"/>
      <c r="V8368"/>
      <c r="W8368"/>
      <c r="X8368"/>
      <c r="Y8368"/>
      <c r="Z8368"/>
      <c r="AA8368"/>
      <c r="AB8368"/>
      <c r="AC8368"/>
      <c r="AD8368"/>
      <c r="AE8368"/>
      <c r="AF8368"/>
      <c r="AG8368"/>
      <c r="AH8368"/>
      <c r="AI8368"/>
      <c r="AJ8368"/>
      <c r="AK8368"/>
      <c r="AL8368"/>
      <c r="AM8368"/>
      <c r="AN8368"/>
      <c r="AO8368"/>
      <c r="AP8368"/>
      <c r="AQ8368"/>
      <c r="AR8368"/>
      <c r="AS8368"/>
      <c r="AT8368"/>
      <c r="AU8368"/>
      <c r="AV8368"/>
      <c r="AW8368"/>
      <c r="AX8368"/>
      <c r="AY8368"/>
      <c r="AZ8368"/>
      <c r="BA8368"/>
      <c r="BB8368"/>
      <c r="BC8368"/>
      <c r="BD8368"/>
      <c r="BE8368"/>
      <c r="BF8368"/>
      <c r="BG8368"/>
      <c r="BH8368"/>
      <c r="BI8368"/>
      <c r="BJ8368"/>
      <c r="BK8368"/>
      <c r="BL8368"/>
      <c r="BM8368"/>
      <c r="BN8368"/>
      <c r="BO8368"/>
      <c r="BP8368"/>
      <c r="BQ8368"/>
      <c r="BR8368"/>
      <c r="BS8368"/>
      <c r="BT8368"/>
      <c r="BU8368"/>
      <c r="BV8368"/>
      <c r="BW8368"/>
      <c r="BX8368"/>
      <c r="BY8368"/>
      <c r="BZ8368"/>
      <c r="CA8368"/>
      <c r="CB8368"/>
      <c r="CC8368"/>
      <c r="CD8368"/>
      <c r="CE8368"/>
      <c r="CF8368"/>
      <c r="CG8368"/>
      <c r="CH8368"/>
      <c r="CI8368"/>
      <c r="CJ8368"/>
      <c r="CK8368"/>
      <c r="CL8368"/>
      <c r="CM8368"/>
      <c r="CN8368"/>
      <c r="CO8368"/>
      <c r="CP8368"/>
      <c r="CQ8368"/>
      <c r="CR8368"/>
      <c r="CS8368"/>
      <c r="CT8368"/>
      <c r="CU8368"/>
      <c r="CV8368"/>
    </row>
    <row r="8369" spans="10:100" x14ac:dyDescent="0.25">
      <c r="J8369"/>
      <c r="K8369"/>
      <c r="L8369"/>
      <c r="M8369"/>
      <c r="N8369"/>
      <c r="O8369"/>
      <c r="P8369"/>
      <c r="Q8369"/>
      <c r="R8369"/>
      <c r="S8369"/>
      <c r="T8369"/>
      <c r="U8369"/>
      <c r="V8369"/>
      <c r="W8369"/>
      <c r="X8369"/>
      <c r="Y8369"/>
      <c r="Z8369"/>
      <c r="AA8369"/>
      <c r="AB8369"/>
      <c r="AC8369"/>
      <c r="AD8369"/>
      <c r="AE8369"/>
      <c r="AF8369"/>
      <c r="AG8369"/>
      <c r="AH8369"/>
      <c r="AI8369"/>
      <c r="AJ8369"/>
      <c r="AK8369"/>
      <c r="AL8369"/>
      <c r="AM8369"/>
      <c r="AN8369"/>
      <c r="AO8369"/>
      <c r="AP8369"/>
      <c r="AQ8369"/>
      <c r="AR8369"/>
      <c r="AS8369"/>
      <c r="AT8369"/>
      <c r="AU8369"/>
      <c r="AV8369"/>
      <c r="AW8369"/>
      <c r="AX8369"/>
      <c r="AY8369"/>
      <c r="AZ8369"/>
      <c r="BA8369"/>
      <c r="BB8369"/>
      <c r="BC8369"/>
      <c r="BD8369"/>
      <c r="BE8369"/>
      <c r="BF8369"/>
      <c r="BG8369"/>
      <c r="BH8369"/>
      <c r="BI8369"/>
      <c r="BJ8369"/>
      <c r="BK8369"/>
      <c r="BL8369"/>
      <c r="BM8369"/>
      <c r="BN8369"/>
      <c r="BO8369"/>
      <c r="BP8369"/>
      <c r="BQ8369"/>
      <c r="BR8369"/>
      <c r="BS8369"/>
      <c r="BT8369"/>
      <c r="BU8369"/>
      <c r="BV8369"/>
      <c r="BW8369"/>
      <c r="BX8369"/>
      <c r="BY8369"/>
      <c r="BZ8369"/>
      <c r="CA8369"/>
      <c r="CB8369"/>
      <c r="CC8369"/>
      <c r="CD8369"/>
      <c r="CE8369"/>
      <c r="CF8369"/>
      <c r="CG8369"/>
      <c r="CH8369"/>
      <c r="CI8369"/>
      <c r="CJ8369"/>
      <c r="CK8369"/>
      <c r="CL8369"/>
      <c r="CM8369"/>
      <c r="CN8369"/>
      <c r="CO8369"/>
      <c r="CP8369"/>
      <c r="CQ8369"/>
      <c r="CR8369"/>
      <c r="CS8369"/>
      <c r="CT8369"/>
      <c r="CU8369"/>
      <c r="CV8369"/>
    </row>
    <row r="8370" spans="10:100" x14ac:dyDescent="0.25">
      <c r="J8370"/>
      <c r="K8370"/>
      <c r="L8370"/>
      <c r="M8370"/>
      <c r="N8370"/>
      <c r="O8370"/>
      <c r="P8370"/>
      <c r="Q8370"/>
      <c r="R8370"/>
      <c r="S8370"/>
      <c r="T8370"/>
      <c r="U8370"/>
      <c r="V8370"/>
      <c r="W8370"/>
      <c r="X8370"/>
      <c r="Y8370"/>
      <c r="Z8370"/>
      <c r="AA8370"/>
      <c r="AB8370"/>
      <c r="AC8370"/>
      <c r="AD8370"/>
      <c r="AE8370"/>
      <c r="AF8370"/>
      <c r="AG8370"/>
      <c r="AH8370"/>
      <c r="AI8370"/>
      <c r="AJ8370"/>
      <c r="AK8370"/>
      <c r="AL8370"/>
      <c r="AM8370"/>
      <c r="AN8370"/>
      <c r="AO8370"/>
      <c r="AP8370"/>
      <c r="AQ8370"/>
      <c r="AR8370"/>
      <c r="AS8370"/>
      <c r="AT8370"/>
      <c r="AU8370"/>
      <c r="AV8370"/>
      <c r="AW8370"/>
      <c r="AX8370"/>
      <c r="AY8370"/>
      <c r="AZ8370"/>
      <c r="BA8370"/>
      <c r="BB8370"/>
      <c r="BC8370"/>
      <c r="BD8370"/>
      <c r="BE8370"/>
      <c r="BF8370"/>
      <c r="BG8370"/>
      <c r="BH8370"/>
      <c r="BI8370"/>
      <c r="BJ8370"/>
      <c r="BK8370"/>
      <c r="BL8370"/>
      <c r="BM8370"/>
      <c r="BN8370"/>
      <c r="BO8370"/>
      <c r="BP8370"/>
      <c r="BQ8370"/>
      <c r="BR8370"/>
      <c r="BS8370"/>
      <c r="BT8370"/>
      <c r="BU8370"/>
      <c r="BV8370"/>
      <c r="BW8370"/>
      <c r="BX8370"/>
      <c r="BY8370"/>
      <c r="BZ8370"/>
      <c r="CA8370"/>
      <c r="CB8370"/>
      <c r="CC8370"/>
      <c r="CD8370"/>
      <c r="CE8370"/>
      <c r="CF8370"/>
      <c r="CG8370"/>
      <c r="CH8370"/>
      <c r="CI8370"/>
      <c r="CJ8370"/>
      <c r="CK8370"/>
      <c r="CL8370"/>
      <c r="CM8370"/>
      <c r="CN8370"/>
      <c r="CO8370"/>
      <c r="CP8370"/>
      <c r="CQ8370"/>
      <c r="CR8370"/>
      <c r="CS8370"/>
      <c r="CT8370"/>
      <c r="CU8370"/>
      <c r="CV8370"/>
    </row>
    <row r="8371" spans="10:100" x14ac:dyDescent="0.25">
      <c r="J8371"/>
      <c r="K8371"/>
      <c r="L8371"/>
      <c r="M8371"/>
      <c r="N8371"/>
      <c r="O8371"/>
      <c r="P8371"/>
      <c r="Q8371"/>
      <c r="R8371"/>
      <c r="S8371"/>
      <c r="T8371"/>
      <c r="U8371"/>
      <c r="V8371"/>
      <c r="W8371"/>
      <c r="X8371"/>
      <c r="Y8371"/>
      <c r="Z8371"/>
      <c r="AA8371"/>
      <c r="AB8371"/>
      <c r="AC8371"/>
      <c r="AD8371"/>
      <c r="AE8371"/>
      <c r="AF8371"/>
      <c r="AG8371"/>
      <c r="AH8371"/>
      <c r="AI8371"/>
      <c r="AJ8371"/>
      <c r="AK8371"/>
      <c r="AL8371"/>
      <c r="AM8371"/>
      <c r="AN8371"/>
      <c r="AO8371"/>
      <c r="AP8371"/>
      <c r="AQ8371"/>
      <c r="AR8371"/>
      <c r="AS8371"/>
      <c r="AT8371"/>
      <c r="AU8371"/>
      <c r="AV8371"/>
      <c r="AW8371"/>
      <c r="AX8371"/>
      <c r="AY8371"/>
      <c r="AZ8371"/>
      <c r="BA8371"/>
      <c r="BB8371"/>
      <c r="BC8371"/>
      <c r="BD8371"/>
      <c r="BE8371"/>
      <c r="BF8371"/>
      <c r="BG8371"/>
      <c r="BH8371"/>
      <c r="BI8371"/>
      <c r="BJ8371"/>
      <c r="BK8371"/>
      <c r="BL8371"/>
      <c r="BM8371"/>
      <c r="BN8371"/>
      <c r="BO8371"/>
      <c r="BP8371"/>
      <c r="BQ8371"/>
      <c r="BR8371"/>
      <c r="BS8371"/>
      <c r="BT8371"/>
      <c r="BU8371"/>
      <c r="BV8371"/>
      <c r="BW8371"/>
      <c r="BX8371"/>
      <c r="BY8371"/>
      <c r="BZ8371"/>
      <c r="CA8371"/>
      <c r="CB8371"/>
      <c r="CC8371"/>
      <c r="CD8371"/>
      <c r="CE8371"/>
      <c r="CF8371"/>
      <c r="CG8371"/>
      <c r="CH8371"/>
      <c r="CI8371"/>
      <c r="CJ8371"/>
      <c r="CK8371"/>
      <c r="CL8371"/>
      <c r="CM8371"/>
      <c r="CN8371"/>
      <c r="CO8371"/>
      <c r="CP8371"/>
      <c r="CQ8371"/>
      <c r="CR8371"/>
      <c r="CS8371"/>
      <c r="CT8371"/>
      <c r="CU8371"/>
      <c r="CV8371"/>
    </row>
    <row r="8372" spans="10:100" x14ac:dyDescent="0.25">
      <c r="J8372"/>
      <c r="K8372"/>
      <c r="L8372"/>
      <c r="M8372"/>
      <c r="N8372"/>
      <c r="O8372"/>
      <c r="P8372"/>
      <c r="Q8372"/>
      <c r="R8372"/>
      <c r="S8372"/>
      <c r="T8372"/>
      <c r="U8372"/>
      <c r="V8372"/>
      <c r="W8372"/>
      <c r="X8372"/>
      <c r="Y8372"/>
      <c r="Z8372"/>
      <c r="AA8372"/>
      <c r="AB8372"/>
      <c r="AC8372"/>
      <c r="AD8372"/>
      <c r="AE8372"/>
      <c r="AF8372"/>
      <c r="AG8372"/>
      <c r="AH8372"/>
      <c r="AI8372"/>
      <c r="AJ8372"/>
      <c r="AK8372"/>
      <c r="AL8372"/>
      <c r="AM8372"/>
      <c r="AN8372"/>
      <c r="AO8372"/>
      <c r="AP8372"/>
      <c r="AQ8372"/>
      <c r="AR8372"/>
      <c r="AS8372"/>
      <c r="AT8372"/>
      <c r="AU8372"/>
      <c r="AV8372"/>
      <c r="AW8372"/>
      <c r="AX8372"/>
      <c r="AY8372"/>
      <c r="AZ8372"/>
      <c r="BA8372"/>
      <c r="BB8372"/>
      <c r="BC8372"/>
      <c r="BD8372"/>
      <c r="BE8372"/>
      <c r="BF8372"/>
      <c r="BG8372"/>
      <c r="BH8372"/>
      <c r="BI8372"/>
      <c r="BJ8372"/>
      <c r="BK8372"/>
      <c r="BL8372"/>
      <c r="BM8372"/>
      <c r="BN8372"/>
      <c r="BO8372"/>
      <c r="BP8372"/>
      <c r="BQ8372"/>
      <c r="BR8372"/>
      <c r="BS8372"/>
      <c r="BT8372"/>
      <c r="BU8372"/>
      <c r="BV8372"/>
      <c r="BW8372"/>
      <c r="BX8372"/>
      <c r="BY8372"/>
      <c r="BZ8372"/>
      <c r="CA8372"/>
      <c r="CB8372"/>
      <c r="CC8372"/>
      <c r="CD8372"/>
      <c r="CE8372"/>
      <c r="CF8372"/>
      <c r="CG8372"/>
      <c r="CH8372"/>
      <c r="CI8372"/>
      <c r="CJ8372"/>
      <c r="CK8372"/>
      <c r="CL8372"/>
      <c r="CM8372"/>
      <c r="CN8372"/>
      <c r="CO8372"/>
      <c r="CP8372"/>
      <c r="CQ8372"/>
      <c r="CR8372"/>
      <c r="CS8372"/>
      <c r="CT8372"/>
      <c r="CU8372"/>
      <c r="CV8372"/>
    </row>
    <row r="8373" spans="10:100" x14ac:dyDescent="0.25">
      <c r="J8373"/>
      <c r="K8373"/>
      <c r="L8373"/>
      <c r="M8373"/>
      <c r="N8373"/>
      <c r="O8373"/>
      <c r="P8373"/>
      <c r="Q8373"/>
      <c r="R8373"/>
      <c r="S8373"/>
      <c r="T8373"/>
      <c r="U8373"/>
      <c r="V8373"/>
      <c r="W8373"/>
      <c r="X8373"/>
      <c r="Y8373"/>
      <c r="Z8373"/>
      <c r="AA8373"/>
      <c r="AB8373"/>
      <c r="AC8373"/>
      <c r="AD8373"/>
      <c r="AE8373"/>
      <c r="AF8373"/>
      <c r="AG8373"/>
      <c r="AH8373"/>
      <c r="AI8373"/>
      <c r="AJ8373"/>
      <c r="AK8373"/>
      <c r="AL8373"/>
      <c r="AM8373"/>
      <c r="AN8373"/>
      <c r="AO8373"/>
      <c r="AP8373"/>
      <c r="AQ8373"/>
      <c r="AR8373"/>
      <c r="AS8373"/>
      <c r="AT8373"/>
      <c r="AU8373"/>
      <c r="AV8373"/>
      <c r="AW8373"/>
      <c r="AX8373"/>
      <c r="AY8373"/>
      <c r="AZ8373"/>
      <c r="BA8373"/>
      <c r="BB8373"/>
      <c r="BC8373"/>
      <c r="BD8373"/>
      <c r="BE8373"/>
      <c r="BF8373"/>
      <c r="BG8373"/>
      <c r="BH8373"/>
      <c r="BI8373"/>
      <c r="BJ8373"/>
      <c r="BK8373"/>
      <c r="BL8373"/>
      <c r="BM8373"/>
      <c r="BN8373"/>
      <c r="BO8373"/>
      <c r="BP8373"/>
      <c r="BQ8373"/>
      <c r="BR8373"/>
      <c r="BS8373"/>
      <c r="BT8373"/>
      <c r="BU8373"/>
      <c r="BV8373"/>
      <c r="BW8373"/>
      <c r="BX8373"/>
      <c r="BY8373"/>
      <c r="BZ8373"/>
      <c r="CA8373"/>
      <c r="CB8373"/>
      <c r="CC8373"/>
      <c r="CD8373"/>
      <c r="CE8373"/>
      <c r="CF8373"/>
      <c r="CG8373"/>
      <c r="CH8373"/>
      <c r="CI8373"/>
      <c r="CJ8373"/>
      <c r="CK8373"/>
      <c r="CL8373"/>
      <c r="CM8373"/>
      <c r="CN8373"/>
      <c r="CO8373"/>
      <c r="CP8373"/>
      <c r="CQ8373"/>
      <c r="CR8373"/>
      <c r="CS8373"/>
      <c r="CT8373"/>
      <c r="CU8373"/>
      <c r="CV8373"/>
    </row>
    <row r="8374" spans="10:100" x14ac:dyDescent="0.25">
      <c r="J8374"/>
      <c r="K8374"/>
      <c r="L8374"/>
      <c r="M8374"/>
      <c r="N8374"/>
      <c r="O8374"/>
      <c r="P8374"/>
      <c r="Q8374"/>
      <c r="R8374"/>
      <c r="S8374"/>
      <c r="T8374"/>
      <c r="U8374"/>
      <c r="V8374"/>
      <c r="W8374"/>
      <c r="X8374"/>
      <c r="Y8374"/>
      <c r="Z8374"/>
      <c r="AA8374"/>
      <c r="AB8374"/>
      <c r="AC8374"/>
      <c r="AD8374"/>
      <c r="AE8374"/>
      <c r="AF8374"/>
      <c r="AG8374"/>
      <c r="AH8374"/>
      <c r="AI8374"/>
      <c r="AJ8374"/>
      <c r="AK8374"/>
      <c r="AL8374"/>
      <c r="AM8374"/>
      <c r="AN8374"/>
      <c r="AO8374"/>
      <c r="AP8374"/>
      <c r="AQ8374"/>
      <c r="AR8374"/>
      <c r="AS8374"/>
      <c r="AT8374"/>
      <c r="AU8374"/>
      <c r="AV8374"/>
      <c r="AW8374"/>
      <c r="AX8374"/>
      <c r="AY8374"/>
      <c r="AZ8374"/>
      <c r="BA8374"/>
      <c r="BB8374"/>
      <c r="BC8374"/>
      <c r="BD8374"/>
      <c r="BE8374"/>
      <c r="BF8374"/>
      <c r="BG8374"/>
      <c r="BH8374"/>
      <c r="BI8374"/>
      <c r="BJ8374"/>
      <c r="BK8374"/>
      <c r="BL8374"/>
      <c r="BM8374"/>
      <c r="BN8374"/>
      <c r="BO8374"/>
      <c r="BP8374"/>
      <c r="BQ8374"/>
      <c r="BR8374"/>
      <c r="BS8374"/>
      <c r="BT8374"/>
      <c r="BU8374"/>
      <c r="BV8374"/>
      <c r="BW8374"/>
      <c r="BX8374"/>
      <c r="BY8374"/>
      <c r="BZ8374"/>
      <c r="CA8374"/>
      <c r="CB8374"/>
      <c r="CC8374"/>
      <c r="CD8374"/>
      <c r="CE8374"/>
      <c r="CF8374"/>
      <c r="CG8374"/>
      <c r="CH8374"/>
      <c r="CI8374"/>
      <c r="CJ8374"/>
      <c r="CK8374"/>
      <c r="CL8374"/>
      <c r="CM8374"/>
      <c r="CN8374"/>
      <c r="CO8374"/>
      <c r="CP8374"/>
      <c r="CQ8374"/>
      <c r="CR8374"/>
      <c r="CS8374"/>
      <c r="CT8374"/>
      <c r="CU8374"/>
      <c r="CV8374"/>
    </row>
    <row r="8375" spans="10:100" x14ac:dyDescent="0.25">
      <c r="J8375"/>
      <c r="K8375"/>
      <c r="L8375"/>
      <c r="M8375"/>
      <c r="N8375"/>
      <c r="O8375"/>
      <c r="P8375"/>
      <c r="Q8375"/>
      <c r="R8375"/>
      <c r="S8375"/>
      <c r="T8375"/>
      <c r="U8375"/>
      <c r="V8375"/>
      <c r="W8375"/>
      <c r="X8375"/>
      <c r="Y8375"/>
      <c r="Z8375"/>
      <c r="AA8375"/>
      <c r="AB8375"/>
      <c r="AC8375"/>
      <c r="AD8375"/>
      <c r="AE8375"/>
      <c r="AF8375"/>
      <c r="AG8375"/>
      <c r="AH8375"/>
      <c r="AI8375"/>
      <c r="AJ8375"/>
      <c r="AK8375"/>
      <c r="AL8375"/>
      <c r="AM8375"/>
      <c r="AN8375"/>
      <c r="AO8375"/>
      <c r="AP8375"/>
      <c r="AQ8375"/>
      <c r="AR8375"/>
      <c r="AS8375"/>
      <c r="AT8375"/>
      <c r="AU8375"/>
      <c r="AV8375"/>
      <c r="AW8375"/>
      <c r="AX8375"/>
      <c r="AY8375"/>
      <c r="AZ8375"/>
      <c r="BA8375"/>
      <c r="BB8375"/>
      <c r="BC8375"/>
      <c r="BD8375"/>
      <c r="BE8375"/>
      <c r="BF8375"/>
      <c r="BG8375"/>
      <c r="BH8375"/>
      <c r="BI8375"/>
      <c r="BJ8375"/>
      <c r="BK8375"/>
      <c r="BL8375"/>
      <c r="BM8375"/>
      <c r="BN8375"/>
      <c r="BO8375"/>
      <c r="BP8375"/>
      <c r="BQ8375"/>
      <c r="BR8375"/>
      <c r="BS8375"/>
      <c r="BT8375"/>
      <c r="BU8375"/>
      <c r="BV8375"/>
      <c r="BW8375"/>
      <c r="BX8375"/>
      <c r="BY8375"/>
      <c r="BZ8375"/>
      <c r="CA8375"/>
      <c r="CB8375"/>
      <c r="CC8375"/>
      <c r="CD8375"/>
      <c r="CE8375"/>
      <c r="CF8375"/>
      <c r="CG8375"/>
      <c r="CH8375"/>
      <c r="CI8375"/>
      <c r="CJ8375"/>
      <c r="CK8375"/>
      <c r="CL8375"/>
      <c r="CM8375"/>
      <c r="CN8375"/>
      <c r="CO8375"/>
      <c r="CP8375"/>
      <c r="CQ8375"/>
      <c r="CR8375"/>
      <c r="CS8375"/>
      <c r="CT8375"/>
      <c r="CU8375"/>
      <c r="CV8375"/>
    </row>
    <row r="8376" spans="10:100" x14ac:dyDescent="0.25">
      <c r="J8376"/>
      <c r="K8376"/>
      <c r="L8376"/>
      <c r="M8376"/>
      <c r="N8376"/>
      <c r="O8376"/>
      <c r="P8376"/>
      <c r="Q8376"/>
      <c r="R8376"/>
      <c r="S8376"/>
      <c r="T8376"/>
      <c r="U8376"/>
      <c r="V8376"/>
      <c r="W8376"/>
      <c r="X8376"/>
      <c r="Y8376"/>
      <c r="Z8376"/>
      <c r="AA8376"/>
      <c r="AB8376"/>
      <c r="AC8376"/>
      <c r="AD8376"/>
      <c r="AE8376"/>
      <c r="AF8376"/>
      <c r="AG8376"/>
      <c r="AH8376"/>
      <c r="AI8376"/>
      <c r="AJ8376"/>
      <c r="AK8376"/>
      <c r="AL8376"/>
      <c r="AM8376"/>
      <c r="AN8376"/>
      <c r="AO8376"/>
      <c r="AP8376"/>
      <c r="AQ8376"/>
      <c r="AR8376"/>
      <c r="AS8376"/>
      <c r="AT8376"/>
      <c r="AU8376"/>
      <c r="AV8376"/>
      <c r="AW8376"/>
      <c r="AX8376"/>
      <c r="AY8376"/>
      <c r="AZ8376"/>
      <c r="BA8376"/>
      <c r="BB8376"/>
      <c r="BC8376"/>
      <c r="BD8376"/>
      <c r="BE8376"/>
      <c r="BF8376"/>
      <c r="BG8376"/>
      <c r="BH8376"/>
      <c r="BI8376"/>
      <c r="BJ8376"/>
      <c r="BK8376"/>
      <c r="BL8376"/>
      <c r="BM8376"/>
      <c r="BN8376"/>
      <c r="BO8376"/>
      <c r="BP8376"/>
      <c r="BQ8376"/>
      <c r="BR8376"/>
      <c r="BS8376"/>
      <c r="BT8376"/>
      <c r="BU8376"/>
      <c r="BV8376"/>
      <c r="BW8376"/>
      <c r="BX8376"/>
      <c r="BY8376"/>
      <c r="BZ8376"/>
      <c r="CA8376"/>
      <c r="CB8376"/>
      <c r="CC8376"/>
      <c r="CD8376"/>
      <c r="CE8376"/>
      <c r="CF8376"/>
      <c r="CG8376"/>
      <c r="CH8376"/>
      <c r="CI8376"/>
      <c r="CJ8376"/>
      <c r="CK8376"/>
      <c r="CL8376"/>
      <c r="CM8376"/>
      <c r="CN8376"/>
      <c r="CO8376"/>
      <c r="CP8376"/>
      <c r="CQ8376"/>
      <c r="CR8376"/>
      <c r="CS8376"/>
      <c r="CT8376"/>
      <c r="CU8376"/>
      <c r="CV8376"/>
    </row>
    <row r="8377" spans="10:100" x14ac:dyDescent="0.25">
      <c r="J8377"/>
      <c r="K8377"/>
      <c r="L8377"/>
      <c r="M8377"/>
      <c r="N8377"/>
      <c r="O8377"/>
      <c r="P8377"/>
      <c r="Q8377"/>
      <c r="R8377"/>
      <c r="S8377"/>
      <c r="T8377"/>
      <c r="U8377"/>
      <c r="V8377"/>
      <c r="W8377"/>
      <c r="X8377"/>
      <c r="Y8377"/>
      <c r="Z8377"/>
      <c r="AA8377"/>
      <c r="AB8377"/>
      <c r="AC8377"/>
      <c r="AD8377"/>
      <c r="AE8377"/>
      <c r="AF8377"/>
      <c r="AG8377"/>
      <c r="AH8377"/>
      <c r="AI8377"/>
      <c r="AJ8377"/>
      <c r="AK8377"/>
      <c r="AL8377"/>
      <c r="AM8377"/>
      <c r="AN8377"/>
      <c r="AO8377"/>
      <c r="AP8377"/>
      <c r="AQ8377"/>
      <c r="AR8377"/>
      <c r="AS8377"/>
      <c r="AT8377"/>
      <c r="AU8377"/>
      <c r="AV8377"/>
      <c r="AW8377"/>
      <c r="AX8377"/>
      <c r="AY8377"/>
      <c r="AZ8377"/>
      <c r="BA8377"/>
      <c r="BB8377"/>
      <c r="BC8377"/>
      <c r="BD8377"/>
      <c r="BE8377"/>
      <c r="BF8377"/>
      <c r="BG8377"/>
      <c r="BH8377"/>
      <c r="BI8377"/>
      <c r="BJ8377"/>
      <c r="BK8377"/>
      <c r="BL8377"/>
      <c r="BM8377"/>
      <c r="BN8377"/>
      <c r="BO8377"/>
      <c r="BP8377"/>
      <c r="BQ8377"/>
      <c r="BR8377"/>
      <c r="BS8377"/>
      <c r="BT8377"/>
      <c r="BU8377"/>
      <c r="BV8377"/>
      <c r="BW8377"/>
      <c r="BX8377"/>
      <c r="BY8377"/>
      <c r="BZ8377"/>
      <c r="CA8377"/>
      <c r="CB8377"/>
      <c r="CC8377"/>
      <c r="CD8377"/>
      <c r="CE8377"/>
      <c r="CF8377"/>
      <c r="CG8377"/>
      <c r="CH8377"/>
      <c r="CI8377"/>
      <c r="CJ8377"/>
      <c r="CK8377"/>
      <c r="CL8377"/>
      <c r="CM8377"/>
      <c r="CN8377"/>
      <c r="CO8377"/>
      <c r="CP8377"/>
      <c r="CQ8377"/>
      <c r="CR8377"/>
      <c r="CS8377"/>
      <c r="CT8377"/>
      <c r="CU8377"/>
      <c r="CV8377"/>
    </row>
    <row r="8378" spans="10:100" x14ac:dyDescent="0.25">
      <c r="J8378"/>
      <c r="K8378"/>
      <c r="L8378"/>
      <c r="M8378"/>
      <c r="N8378"/>
      <c r="O8378"/>
      <c r="P8378"/>
      <c r="Q8378"/>
      <c r="R8378"/>
      <c r="S8378"/>
      <c r="T8378"/>
      <c r="U8378"/>
      <c r="V8378"/>
      <c r="W8378"/>
      <c r="X8378"/>
      <c r="Y8378"/>
      <c r="Z8378"/>
      <c r="AA8378"/>
      <c r="AB8378"/>
      <c r="AC8378"/>
      <c r="AD8378"/>
      <c r="AE8378"/>
      <c r="AF8378"/>
      <c r="AG8378"/>
      <c r="AH8378"/>
      <c r="AI8378"/>
      <c r="AJ8378"/>
      <c r="AK8378"/>
      <c r="AL8378"/>
      <c r="AM8378"/>
      <c r="AN8378"/>
      <c r="AO8378"/>
      <c r="AP8378"/>
      <c r="AQ8378"/>
      <c r="AR8378"/>
      <c r="AS8378"/>
      <c r="AT8378"/>
      <c r="AU8378"/>
      <c r="AV8378"/>
      <c r="AW8378"/>
      <c r="AX8378"/>
      <c r="AY8378"/>
      <c r="AZ8378"/>
      <c r="BA8378"/>
      <c r="BB8378"/>
      <c r="BC8378"/>
      <c r="BD8378"/>
      <c r="BE8378"/>
      <c r="BF8378"/>
      <c r="BG8378"/>
      <c r="BH8378"/>
      <c r="BI8378"/>
      <c r="BJ8378"/>
      <c r="BK8378"/>
      <c r="BL8378"/>
      <c r="BM8378"/>
      <c r="BN8378"/>
      <c r="BO8378"/>
      <c r="BP8378"/>
      <c r="BQ8378"/>
      <c r="BR8378"/>
      <c r="BS8378"/>
      <c r="BT8378"/>
      <c r="BU8378"/>
      <c r="BV8378"/>
      <c r="BW8378"/>
      <c r="BX8378"/>
      <c r="BY8378"/>
      <c r="BZ8378"/>
      <c r="CA8378"/>
      <c r="CB8378"/>
      <c r="CC8378"/>
      <c r="CD8378"/>
      <c r="CE8378"/>
      <c r="CF8378"/>
      <c r="CG8378"/>
      <c r="CH8378"/>
      <c r="CI8378"/>
      <c r="CJ8378"/>
      <c r="CK8378"/>
      <c r="CL8378"/>
      <c r="CM8378"/>
      <c r="CN8378"/>
      <c r="CO8378"/>
      <c r="CP8378"/>
      <c r="CQ8378"/>
      <c r="CR8378"/>
      <c r="CS8378"/>
      <c r="CT8378"/>
      <c r="CU8378"/>
      <c r="CV8378"/>
    </row>
    <row r="8379" spans="10:100" x14ac:dyDescent="0.25">
      <c r="J8379"/>
      <c r="K8379"/>
      <c r="L8379"/>
      <c r="M8379"/>
      <c r="N8379"/>
      <c r="O8379"/>
      <c r="P8379"/>
      <c r="Q8379"/>
      <c r="R8379"/>
      <c r="S8379"/>
      <c r="T8379"/>
      <c r="U8379"/>
      <c r="V8379"/>
      <c r="W8379"/>
      <c r="X8379"/>
      <c r="Y8379"/>
      <c r="Z8379"/>
      <c r="AA8379"/>
      <c r="AB8379"/>
      <c r="AC8379"/>
      <c r="AD8379"/>
      <c r="AE8379"/>
      <c r="AF8379"/>
      <c r="AG8379"/>
      <c r="AH8379"/>
      <c r="AI8379"/>
      <c r="AJ8379"/>
      <c r="AK8379"/>
      <c r="AL8379"/>
      <c r="AM8379"/>
      <c r="AN8379"/>
      <c r="AO8379"/>
      <c r="AP8379"/>
      <c r="AQ8379"/>
      <c r="AR8379"/>
      <c r="AS8379"/>
      <c r="AT8379"/>
      <c r="AU8379"/>
      <c r="AV8379"/>
      <c r="AW8379"/>
      <c r="AX8379"/>
      <c r="AY8379"/>
      <c r="AZ8379"/>
      <c r="BA8379"/>
      <c r="BB8379"/>
      <c r="BC8379"/>
      <c r="BD8379"/>
      <c r="BE8379"/>
      <c r="BF8379"/>
      <c r="BG8379"/>
      <c r="BH8379"/>
      <c r="BI8379"/>
      <c r="BJ8379"/>
      <c r="BK8379"/>
      <c r="BL8379"/>
      <c r="BM8379"/>
      <c r="BN8379"/>
      <c r="BO8379"/>
      <c r="BP8379"/>
      <c r="BQ8379"/>
      <c r="BR8379"/>
      <c r="BS8379"/>
      <c r="BT8379"/>
      <c r="BU8379"/>
      <c r="BV8379"/>
      <c r="BW8379"/>
      <c r="BX8379"/>
      <c r="BY8379"/>
      <c r="BZ8379"/>
      <c r="CA8379"/>
      <c r="CB8379"/>
      <c r="CC8379"/>
      <c r="CD8379"/>
      <c r="CE8379"/>
      <c r="CF8379"/>
      <c r="CG8379"/>
      <c r="CH8379"/>
      <c r="CI8379"/>
      <c r="CJ8379"/>
      <c r="CK8379"/>
      <c r="CL8379"/>
      <c r="CM8379"/>
      <c r="CN8379"/>
      <c r="CO8379"/>
      <c r="CP8379"/>
      <c r="CQ8379"/>
      <c r="CR8379"/>
      <c r="CS8379"/>
      <c r="CT8379"/>
      <c r="CU8379"/>
      <c r="CV8379"/>
    </row>
    <row r="8380" spans="10:100" x14ac:dyDescent="0.25">
      <c r="J8380"/>
      <c r="K8380"/>
      <c r="L8380"/>
      <c r="M8380"/>
      <c r="N8380"/>
      <c r="O8380"/>
      <c r="P8380"/>
      <c r="Q8380"/>
      <c r="R8380"/>
      <c r="S8380"/>
      <c r="T8380"/>
      <c r="U8380"/>
      <c r="V8380"/>
      <c r="W8380"/>
      <c r="X8380"/>
      <c r="Y8380"/>
      <c r="Z8380"/>
      <c r="AA8380"/>
      <c r="AB8380"/>
      <c r="AC8380"/>
      <c r="AD8380"/>
      <c r="AE8380"/>
      <c r="AF8380"/>
      <c r="AG8380"/>
      <c r="AH8380"/>
      <c r="AI8380"/>
      <c r="AJ8380"/>
      <c r="AK8380"/>
      <c r="AL8380"/>
      <c r="AM8380"/>
      <c r="AN8380"/>
      <c r="AO8380"/>
      <c r="AP8380"/>
      <c r="AQ8380"/>
      <c r="AR8380"/>
      <c r="AS8380"/>
      <c r="AT8380"/>
      <c r="AU8380"/>
      <c r="AV8380"/>
      <c r="AW8380"/>
      <c r="AX8380"/>
      <c r="AY8380"/>
      <c r="AZ8380"/>
      <c r="BA8380"/>
      <c r="BB8380"/>
      <c r="BC8380"/>
      <c r="BD8380"/>
      <c r="BE8380"/>
      <c r="BF8380"/>
      <c r="BG8380"/>
      <c r="BH8380"/>
      <c r="BI8380"/>
      <c r="BJ8380"/>
      <c r="BK8380"/>
      <c r="BL8380"/>
      <c r="BM8380"/>
      <c r="BN8380"/>
      <c r="BO8380"/>
      <c r="BP8380"/>
      <c r="BQ8380"/>
      <c r="BR8380"/>
      <c r="BS8380"/>
      <c r="BT8380"/>
      <c r="BU8380"/>
      <c r="BV8380"/>
      <c r="BW8380"/>
      <c r="BX8380"/>
      <c r="BY8380"/>
      <c r="BZ8380"/>
      <c r="CA8380"/>
      <c r="CB8380"/>
      <c r="CC8380"/>
      <c r="CD8380"/>
      <c r="CE8380"/>
      <c r="CF8380"/>
      <c r="CG8380"/>
      <c r="CH8380"/>
      <c r="CI8380"/>
      <c r="CJ8380"/>
      <c r="CK8380"/>
      <c r="CL8380"/>
      <c r="CM8380"/>
      <c r="CN8380"/>
      <c r="CO8380"/>
      <c r="CP8380"/>
      <c r="CQ8380"/>
      <c r="CR8380"/>
      <c r="CS8380"/>
      <c r="CT8380"/>
      <c r="CU8380"/>
      <c r="CV8380"/>
    </row>
    <row r="8381" spans="10:100" x14ac:dyDescent="0.25">
      <c r="J8381"/>
      <c r="K8381"/>
      <c r="L8381"/>
      <c r="M8381"/>
      <c r="N8381"/>
      <c r="O8381"/>
      <c r="P8381"/>
      <c r="Q8381"/>
      <c r="R8381"/>
      <c r="S8381"/>
      <c r="T8381"/>
      <c r="U8381"/>
      <c r="V8381"/>
      <c r="W8381"/>
      <c r="X8381"/>
      <c r="Y8381"/>
      <c r="Z8381"/>
      <c r="AA8381"/>
      <c r="AB8381"/>
      <c r="AC8381"/>
      <c r="AD8381"/>
      <c r="AE8381"/>
      <c r="AF8381"/>
      <c r="AG8381"/>
      <c r="AH8381"/>
      <c r="AI8381"/>
      <c r="AJ8381"/>
      <c r="AK8381"/>
      <c r="AL8381"/>
      <c r="AM8381"/>
      <c r="AN8381"/>
      <c r="AO8381"/>
      <c r="AP8381"/>
      <c r="AQ8381"/>
      <c r="AR8381"/>
      <c r="AS8381"/>
      <c r="AT8381"/>
      <c r="AU8381"/>
      <c r="AV8381"/>
      <c r="AW8381"/>
      <c r="AX8381"/>
      <c r="AY8381"/>
      <c r="AZ8381"/>
      <c r="BA8381"/>
      <c r="BB8381"/>
      <c r="BC8381"/>
      <c r="BD8381"/>
      <c r="BE8381"/>
      <c r="BF8381"/>
      <c r="BG8381"/>
      <c r="BH8381"/>
      <c r="BI8381"/>
      <c r="BJ8381"/>
      <c r="BK8381"/>
      <c r="BL8381"/>
      <c r="BM8381"/>
      <c r="BN8381"/>
      <c r="BO8381"/>
      <c r="BP8381"/>
      <c r="BQ8381"/>
      <c r="BR8381"/>
      <c r="BS8381"/>
      <c r="BT8381"/>
      <c r="BU8381"/>
      <c r="BV8381"/>
      <c r="BW8381"/>
      <c r="BX8381"/>
      <c r="BY8381"/>
      <c r="BZ8381"/>
      <c r="CA8381"/>
      <c r="CB8381"/>
      <c r="CC8381"/>
      <c r="CD8381"/>
      <c r="CE8381"/>
      <c r="CF8381"/>
      <c r="CG8381"/>
      <c r="CH8381"/>
      <c r="CI8381"/>
      <c r="CJ8381"/>
      <c r="CK8381"/>
      <c r="CL8381"/>
      <c r="CM8381"/>
      <c r="CN8381"/>
      <c r="CO8381"/>
      <c r="CP8381"/>
      <c r="CQ8381"/>
      <c r="CR8381"/>
      <c r="CS8381"/>
      <c r="CT8381"/>
      <c r="CU8381"/>
      <c r="CV8381"/>
    </row>
    <row r="8382" spans="10:100" x14ac:dyDescent="0.25">
      <c r="J8382"/>
      <c r="K8382"/>
      <c r="L8382"/>
      <c r="M8382"/>
      <c r="N8382"/>
      <c r="O8382"/>
      <c r="P8382"/>
      <c r="Q8382"/>
      <c r="R8382"/>
      <c r="S8382"/>
      <c r="T8382"/>
      <c r="U8382"/>
      <c r="V8382"/>
      <c r="W8382"/>
      <c r="X8382"/>
      <c r="Y8382"/>
      <c r="Z8382"/>
      <c r="AA8382"/>
      <c r="AB8382"/>
      <c r="AC8382"/>
      <c r="AD8382"/>
      <c r="AE8382"/>
      <c r="AF8382"/>
      <c r="AG8382"/>
      <c r="AH8382"/>
      <c r="AI8382"/>
      <c r="AJ8382"/>
      <c r="AK8382"/>
      <c r="AL8382"/>
      <c r="AM8382"/>
      <c r="AN8382"/>
      <c r="AO8382"/>
      <c r="AP8382"/>
      <c r="AQ8382"/>
      <c r="AR8382"/>
      <c r="AS8382"/>
      <c r="AT8382"/>
      <c r="AU8382"/>
      <c r="AV8382"/>
      <c r="AW8382"/>
      <c r="AX8382"/>
      <c r="AY8382"/>
      <c r="AZ8382"/>
      <c r="BA8382"/>
      <c r="BB8382"/>
      <c r="BC8382"/>
      <c r="BD8382"/>
      <c r="BE8382"/>
      <c r="BF8382"/>
      <c r="BG8382"/>
      <c r="BH8382"/>
      <c r="BI8382"/>
      <c r="BJ8382"/>
      <c r="BK8382"/>
      <c r="BL8382"/>
      <c r="BM8382"/>
      <c r="BN8382"/>
      <c r="BO8382"/>
      <c r="BP8382"/>
      <c r="BQ8382"/>
      <c r="BR8382"/>
      <c r="BS8382"/>
      <c r="BT8382"/>
      <c r="BU8382"/>
      <c r="BV8382"/>
      <c r="BW8382"/>
      <c r="BX8382"/>
      <c r="BY8382"/>
      <c r="BZ8382"/>
      <c r="CA8382"/>
      <c r="CB8382"/>
      <c r="CC8382"/>
      <c r="CD8382"/>
      <c r="CE8382"/>
      <c r="CF8382"/>
      <c r="CG8382"/>
      <c r="CH8382"/>
      <c r="CI8382"/>
      <c r="CJ8382"/>
      <c r="CK8382"/>
      <c r="CL8382"/>
      <c r="CM8382"/>
      <c r="CN8382"/>
      <c r="CO8382"/>
      <c r="CP8382"/>
      <c r="CQ8382"/>
      <c r="CR8382"/>
      <c r="CS8382"/>
      <c r="CT8382"/>
      <c r="CU8382"/>
      <c r="CV8382"/>
    </row>
    <row r="8383" spans="10:100" x14ac:dyDescent="0.25">
      <c r="J8383"/>
      <c r="K8383"/>
      <c r="L8383"/>
      <c r="M8383"/>
      <c r="N8383"/>
      <c r="O8383"/>
      <c r="P8383"/>
      <c r="Q8383"/>
      <c r="R8383"/>
      <c r="S8383"/>
      <c r="T8383"/>
      <c r="U8383"/>
      <c r="V8383"/>
      <c r="W8383"/>
      <c r="X8383"/>
      <c r="Y8383"/>
      <c r="Z8383"/>
      <c r="AA8383"/>
      <c r="AB8383"/>
      <c r="AC8383"/>
      <c r="AD8383"/>
      <c r="AE8383"/>
      <c r="AF8383"/>
      <c r="AG8383"/>
      <c r="AH8383"/>
      <c r="AI8383"/>
      <c r="AJ8383"/>
      <c r="AK8383"/>
      <c r="AL8383"/>
      <c r="AM8383"/>
      <c r="AN8383"/>
      <c r="AO8383"/>
      <c r="AP8383"/>
      <c r="AQ8383"/>
      <c r="AR8383"/>
      <c r="AS8383"/>
      <c r="AT8383"/>
      <c r="AU8383"/>
      <c r="AV8383"/>
      <c r="AW8383"/>
      <c r="AX8383"/>
      <c r="AY8383"/>
      <c r="AZ8383"/>
      <c r="BA8383"/>
      <c r="BB8383"/>
      <c r="BC8383"/>
      <c r="BD8383"/>
      <c r="BE8383"/>
      <c r="BF8383"/>
      <c r="BG8383"/>
      <c r="BH8383"/>
      <c r="BI8383"/>
      <c r="BJ8383"/>
      <c r="BK8383"/>
      <c r="BL8383"/>
      <c r="BM8383"/>
      <c r="BN8383"/>
      <c r="BO8383"/>
      <c r="BP8383"/>
      <c r="BQ8383"/>
      <c r="BR8383"/>
      <c r="BS8383"/>
      <c r="BT8383"/>
      <c r="BU8383"/>
      <c r="BV8383"/>
      <c r="BW8383"/>
      <c r="BX8383"/>
      <c r="BY8383"/>
      <c r="BZ8383"/>
      <c r="CA8383"/>
      <c r="CB8383"/>
      <c r="CC8383"/>
      <c r="CD8383"/>
      <c r="CE8383"/>
      <c r="CF8383"/>
      <c r="CG8383"/>
      <c r="CH8383"/>
      <c r="CI8383"/>
      <c r="CJ8383"/>
      <c r="CK8383"/>
      <c r="CL8383"/>
      <c r="CM8383"/>
      <c r="CN8383"/>
      <c r="CO8383"/>
      <c r="CP8383"/>
      <c r="CQ8383"/>
      <c r="CR8383"/>
      <c r="CS8383"/>
      <c r="CT8383"/>
      <c r="CU8383"/>
      <c r="CV8383"/>
    </row>
    <row r="8384" spans="10:100" x14ac:dyDescent="0.25">
      <c r="J8384"/>
      <c r="K8384"/>
      <c r="L8384"/>
      <c r="M8384"/>
      <c r="N8384"/>
      <c r="O8384"/>
      <c r="P8384"/>
      <c r="Q8384"/>
      <c r="R8384"/>
      <c r="S8384"/>
      <c r="T8384"/>
      <c r="U8384"/>
      <c r="V8384"/>
      <c r="W8384"/>
      <c r="X8384"/>
      <c r="Y8384"/>
      <c r="Z8384"/>
      <c r="AA8384"/>
      <c r="AB8384"/>
      <c r="AC8384"/>
      <c r="AD8384"/>
      <c r="AE8384"/>
      <c r="AF8384"/>
      <c r="AG8384"/>
      <c r="AH8384"/>
      <c r="AI8384"/>
      <c r="AJ8384"/>
      <c r="AK8384"/>
      <c r="AL8384"/>
      <c r="AM8384"/>
      <c r="AN8384"/>
      <c r="AO8384"/>
      <c r="AP8384"/>
      <c r="AQ8384"/>
      <c r="AR8384"/>
      <c r="AS8384"/>
      <c r="AT8384"/>
      <c r="AU8384"/>
      <c r="AV8384"/>
      <c r="AW8384"/>
      <c r="AX8384"/>
      <c r="AY8384"/>
      <c r="AZ8384"/>
      <c r="BA8384"/>
      <c r="BB8384"/>
      <c r="BC8384"/>
      <c r="BD8384"/>
      <c r="BE8384"/>
      <c r="BF8384"/>
      <c r="BG8384"/>
      <c r="BH8384"/>
      <c r="BI8384"/>
      <c r="BJ8384"/>
      <c r="BK8384"/>
      <c r="BL8384"/>
      <c r="BM8384"/>
      <c r="BN8384"/>
      <c r="BO8384"/>
      <c r="BP8384"/>
      <c r="BQ8384"/>
      <c r="BR8384"/>
      <c r="BS8384"/>
      <c r="BT8384"/>
      <c r="BU8384"/>
      <c r="BV8384"/>
      <c r="BW8384"/>
      <c r="BX8384"/>
      <c r="BY8384"/>
      <c r="BZ8384"/>
      <c r="CA8384"/>
      <c r="CB8384"/>
      <c r="CC8384"/>
      <c r="CD8384"/>
      <c r="CE8384"/>
      <c r="CF8384"/>
      <c r="CG8384"/>
      <c r="CH8384"/>
      <c r="CI8384"/>
      <c r="CJ8384"/>
      <c r="CK8384"/>
      <c r="CL8384"/>
      <c r="CM8384"/>
      <c r="CN8384"/>
      <c r="CO8384"/>
      <c r="CP8384"/>
      <c r="CQ8384"/>
      <c r="CR8384"/>
      <c r="CS8384"/>
      <c r="CT8384"/>
      <c r="CU8384"/>
      <c r="CV8384"/>
    </row>
    <row r="8385" spans="10:100" x14ac:dyDescent="0.25">
      <c r="J8385"/>
      <c r="K8385"/>
      <c r="L8385"/>
      <c r="M8385"/>
      <c r="N8385"/>
      <c r="O8385"/>
      <c r="P8385"/>
      <c r="Q8385"/>
      <c r="R8385"/>
      <c r="S8385"/>
      <c r="T8385"/>
      <c r="U8385"/>
      <c r="V8385"/>
      <c r="W8385"/>
      <c r="X8385"/>
      <c r="Y8385"/>
      <c r="Z8385"/>
      <c r="AA8385"/>
      <c r="AB8385"/>
      <c r="AC8385"/>
      <c r="AD8385"/>
      <c r="AE8385"/>
      <c r="AF8385"/>
      <c r="AG8385"/>
      <c r="AH8385"/>
      <c r="AI8385"/>
      <c r="AJ8385"/>
      <c r="AK8385"/>
      <c r="AL8385"/>
      <c r="AM8385"/>
      <c r="AN8385"/>
      <c r="AO8385"/>
      <c r="AP8385"/>
      <c r="AQ8385"/>
      <c r="AR8385"/>
      <c r="AS8385"/>
      <c r="AT8385"/>
      <c r="AU8385"/>
      <c r="AV8385"/>
      <c r="AW8385"/>
      <c r="AX8385"/>
      <c r="AY8385"/>
      <c r="AZ8385"/>
      <c r="BA8385"/>
      <c r="BB8385"/>
      <c r="BC8385"/>
      <c r="BD8385"/>
      <c r="BE8385"/>
      <c r="BF8385"/>
      <c r="BG8385"/>
      <c r="BH8385"/>
      <c r="BI8385"/>
      <c r="BJ8385"/>
      <c r="BK8385"/>
      <c r="BL8385"/>
      <c r="BM8385"/>
      <c r="BN8385"/>
      <c r="BO8385"/>
      <c r="BP8385"/>
      <c r="BQ8385"/>
      <c r="BR8385"/>
      <c r="BS8385"/>
      <c r="BT8385"/>
      <c r="BU8385"/>
      <c r="BV8385"/>
      <c r="BW8385"/>
      <c r="BX8385"/>
      <c r="BY8385"/>
      <c r="BZ8385"/>
      <c r="CA8385"/>
      <c r="CB8385"/>
      <c r="CC8385"/>
      <c r="CD8385"/>
      <c r="CE8385"/>
      <c r="CF8385"/>
      <c r="CG8385"/>
      <c r="CH8385"/>
      <c r="CI8385"/>
      <c r="CJ8385"/>
      <c r="CK8385"/>
      <c r="CL8385"/>
      <c r="CM8385"/>
      <c r="CN8385"/>
      <c r="CO8385"/>
      <c r="CP8385"/>
      <c r="CQ8385"/>
      <c r="CR8385"/>
      <c r="CS8385"/>
      <c r="CT8385"/>
      <c r="CU8385"/>
      <c r="CV8385"/>
    </row>
    <row r="8386" spans="10:100" x14ac:dyDescent="0.25">
      <c r="J8386"/>
      <c r="K8386"/>
      <c r="L8386"/>
      <c r="M8386"/>
      <c r="N8386"/>
      <c r="O8386"/>
      <c r="P8386"/>
      <c r="Q8386"/>
      <c r="R8386"/>
      <c r="S8386"/>
      <c r="T8386"/>
      <c r="U8386"/>
      <c r="V8386"/>
      <c r="W8386"/>
      <c r="X8386"/>
      <c r="Y8386"/>
      <c r="Z8386"/>
      <c r="AA8386"/>
      <c r="AB8386"/>
      <c r="AC8386"/>
      <c r="AD8386"/>
      <c r="AE8386"/>
      <c r="AF8386"/>
      <c r="AG8386"/>
      <c r="AH8386"/>
      <c r="AI8386"/>
      <c r="AJ8386"/>
      <c r="AK8386"/>
      <c r="AL8386"/>
      <c r="AM8386"/>
      <c r="AN8386"/>
      <c r="AO8386"/>
      <c r="AP8386"/>
      <c r="AQ8386"/>
      <c r="AR8386"/>
      <c r="AS8386"/>
      <c r="AT8386"/>
      <c r="AU8386"/>
      <c r="AV8386"/>
      <c r="AW8386"/>
      <c r="AX8386"/>
      <c r="AY8386"/>
      <c r="AZ8386"/>
      <c r="BA8386"/>
      <c r="BB8386"/>
      <c r="BC8386"/>
      <c r="BD8386"/>
      <c r="BE8386"/>
      <c r="BF8386"/>
      <c r="BG8386"/>
      <c r="BH8386"/>
      <c r="BI8386"/>
      <c r="BJ8386"/>
      <c r="BK8386"/>
      <c r="BL8386"/>
      <c r="BM8386"/>
      <c r="BN8386"/>
      <c r="BO8386"/>
      <c r="BP8386"/>
      <c r="BQ8386"/>
      <c r="BR8386"/>
      <c r="BS8386"/>
      <c r="BT8386"/>
      <c r="BU8386"/>
      <c r="BV8386"/>
      <c r="BW8386"/>
      <c r="BX8386"/>
      <c r="BY8386"/>
      <c r="BZ8386"/>
      <c r="CA8386"/>
      <c r="CB8386"/>
      <c r="CC8386"/>
      <c r="CD8386"/>
      <c r="CE8386"/>
      <c r="CF8386"/>
      <c r="CG8386"/>
      <c r="CH8386"/>
      <c r="CI8386"/>
      <c r="CJ8386"/>
      <c r="CK8386"/>
      <c r="CL8386"/>
      <c r="CM8386"/>
      <c r="CN8386"/>
      <c r="CO8386"/>
      <c r="CP8386"/>
      <c r="CQ8386"/>
      <c r="CR8386"/>
      <c r="CS8386"/>
      <c r="CT8386"/>
      <c r="CU8386"/>
      <c r="CV8386"/>
    </row>
    <row r="8387" spans="10:100" x14ac:dyDescent="0.25">
      <c r="J8387"/>
      <c r="K8387"/>
      <c r="L8387"/>
      <c r="M8387"/>
      <c r="N8387"/>
      <c r="O8387"/>
      <c r="P8387"/>
      <c r="Q8387"/>
      <c r="R8387"/>
      <c r="S8387"/>
      <c r="T8387"/>
      <c r="U8387"/>
      <c r="V8387"/>
      <c r="W8387"/>
      <c r="X8387"/>
      <c r="Y8387"/>
      <c r="Z8387"/>
      <c r="AA8387"/>
      <c r="AB8387"/>
      <c r="AC8387"/>
      <c r="AD8387"/>
      <c r="AE8387"/>
      <c r="AF8387"/>
      <c r="AG8387"/>
      <c r="AH8387"/>
      <c r="AI8387"/>
      <c r="AJ8387"/>
      <c r="AK8387"/>
      <c r="AL8387"/>
      <c r="AM8387"/>
      <c r="AN8387"/>
      <c r="AO8387"/>
      <c r="AP8387"/>
      <c r="AQ8387"/>
      <c r="AR8387"/>
      <c r="AS8387"/>
      <c r="AT8387"/>
      <c r="AU8387"/>
      <c r="AV8387"/>
      <c r="AW8387"/>
      <c r="AX8387"/>
      <c r="AY8387"/>
      <c r="AZ8387"/>
      <c r="BA8387"/>
      <c r="BB8387"/>
      <c r="BC8387"/>
      <c r="BD8387"/>
      <c r="BE8387"/>
      <c r="BF8387"/>
      <c r="BG8387"/>
      <c r="BH8387"/>
      <c r="BI8387"/>
      <c r="BJ8387"/>
      <c r="BK8387"/>
      <c r="BL8387"/>
      <c r="BM8387"/>
      <c r="BN8387"/>
      <c r="BO8387"/>
      <c r="BP8387"/>
      <c r="BQ8387"/>
      <c r="BR8387"/>
      <c r="BS8387"/>
      <c r="BT8387"/>
      <c r="BU8387"/>
      <c r="BV8387"/>
      <c r="BW8387"/>
      <c r="BX8387"/>
      <c r="BY8387"/>
      <c r="BZ8387"/>
      <c r="CA8387"/>
      <c r="CB8387"/>
      <c r="CC8387"/>
      <c r="CD8387"/>
      <c r="CE8387"/>
      <c r="CF8387"/>
      <c r="CG8387"/>
      <c r="CH8387"/>
      <c r="CI8387"/>
      <c r="CJ8387"/>
      <c r="CK8387"/>
      <c r="CL8387"/>
      <c r="CM8387"/>
      <c r="CN8387"/>
      <c r="CO8387"/>
      <c r="CP8387"/>
      <c r="CQ8387"/>
      <c r="CR8387"/>
      <c r="CS8387"/>
      <c r="CT8387"/>
      <c r="CU8387"/>
      <c r="CV8387"/>
    </row>
    <row r="8388" spans="10:100" x14ac:dyDescent="0.25">
      <c r="J8388"/>
      <c r="K8388"/>
      <c r="L8388"/>
      <c r="M8388"/>
      <c r="N8388"/>
      <c r="O8388"/>
      <c r="P8388"/>
      <c r="Q8388"/>
      <c r="R8388"/>
      <c r="S8388"/>
      <c r="T8388"/>
      <c r="U8388"/>
      <c r="V8388"/>
      <c r="W8388"/>
      <c r="X8388"/>
      <c r="Y8388"/>
      <c r="Z8388"/>
      <c r="AA8388"/>
      <c r="AB8388"/>
      <c r="AC8388"/>
      <c r="AD8388"/>
      <c r="AE8388"/>
      <c r="AF8388"/>
      <c r="AG8388"/>
      <c r="AH8388"/>
      <c r="AI8388"/>
      <c r="AJ8388"/>
      <c r="AK8388"/>
      <c r="AL8388"/>
      <c r="AM8388"/>
      <c r="AN8388"/>
      <c r="AO8388"/>
      <c r="AP8388"/>
      <c r="AQ8388"/>
      <c r="AR8388"/>
      <c r="AS8388"/>
      <c r="AT8388"/>
      <c r="AU8388"/>
      <c r="AV8388"/>
      <c r="AW8388"/>
      <c r="AX8388"/>
      <c r="AY8388"/>
      <c r="AZ8388"/>
      <c r="BA8388"/>
      <c r="BB8388"/>
      <c r="BC8388"/>
      <c r="BD8388"/>
      <c r="BE8388"/>
      <c r="BF8388"/>
      <c r="BG8388"/>
      <c r="BH8388"/>
      <c r="BI8388"/>
      <c r="BJ8388"/>
      <c r="BK8388"/>
      <c r="BL8388"/>
      <c r="BM8388"/>
      <c r="BN8388"/>
      <c r="BO8388"/>
      <c r="BP8388"/>
      <c r="BQ8388"/>
      <c r="BR8388"/>
      <c r="BS8388"/>
      <c r="BT8388"/>
      <c r="BU8388"/>
      <c r="BV8388"/>
      <c r="BW8388"/>
      <c r="BX8388"/>
      <c r="BY8388"/>
      <c r="BZ8388"/>
      <c r="CA8388"/>
      <c r="CB8388"/>
      <c r="CC8388"/>
      <c r="CD8388"/>
      <c r="CE8388"/>
      <c r="CF8388"/>
      <c r="CG8388"/>
      <c r="CH8388"/>
      <c r="CI8388"/>
      <c r="CJ8388"/>
      <c r="CK8388"/>
      <c r="CL8388"/>
      <c r="CM8388"/>
      <c r="CN8388"/>
      <c r="CO8388"/>
      <c r="CP8388"/>
      <c r="CQ8388"/>
      <c r="CR8388"/>
      <c r="CS8388"/>
      <c r="CT8388"/>
      <c r="CU8388"/>
      <c r="CV8388"/>
    </row>
    <row r="8389" spans="10:100" x14ac:dyDescent="0.25">
      <c r="J8389"/>
      <c r="K8389"/>
      <c r="L8389"/>
      <c r="M8389"/>
      <c r="N8389"/>
      <c r="O8389"/>
      <c r="P8389"/>
      <c r="Q8389"/>
      <c r="R8389"/>
      <c r="S8389"/>
      <c r="T8389"/>
      <c r="U8389"/>
      <c r="V8389"/>
      <c r="W8389"/>
      <c r="X8389"/>
      <c r="Y8389"/>
      <c r="Z8389"/>
      <c r="AA8389"/>
      <c r="AB8389"/>
      <c r="AC8389"/>
      <c r="AD8389"/>
      <c r="AE8389"/>
      <c r="AF8389"/>
      <c r="AG8389"/>
      <c r="AH8389"/>
      <c r="AI8389"/>
      <c r="AJ8389"/>
      <c r="AK8389"/>
      <c r="AL8389"/>
      <c r="AM8389"/>
      <c r="AN8389"/>
      <c r="AO8389"/>
      <c r="AP8389"/>
      <c r="AQ8389"/>
      <c r="AR8389"/>
      <c r="AS8389"/>
      <c r="AT8389"/>
      <c r="AU8389"/>
      <c r="AV8389"/>
      <c r="AW8389"/>
      <c r="AX8389"/>
      <c r="AY8389"/>
      <c r="AZ8389"/>
      <c r="BA8389"/>
      <c r="BB8389"/>
      <c r="BC8389"/>
      <c r="BD8389"/>
      <c r="BE8389"/>
      <c r="BF8389"/>
      <c r="BG8389"/>
      <c r="BH8389"/>
      <c r="BI8389"/>
      <c r="BJ8389"/>
      <c r="BK8389"/>
      <c r="BL8389"/>
      <c r="BM8389"/>
      <c r="BN8389"/>
      <c r="BO8389"/>
      <c r="BP8389"/>
      <c r="BQ8389"/>
      <c r="BR8389"/>
      <c r="BS8389"/>
      <c r="BT8389"/>
      <c r="BU8389"/>
      <c r="BV8389"/>
      <c r="BW8389"/>
      <c r="BX8389"/>
      <c r="BY8389"/>
      <c r="BZ8389"/>
      <c r="CA8389"/>
      <c r="CB8389"/>
      <c r="CC8389"/>
      <c r="CD8389"/>
      <c r="CE8389"/>
      <c r="CF8389"/>
      <c r="CG8389"/>
      <c r="CH8389"/>
      <c r="CI8389"/>
      <c r="CJ8389"/>
      <c r="CK8389"/>
      <c r="CL8389"/>
      <c r="CM8389"/>
      <c r="CN8389"/>
      <c r="CO8389"/>
      <c r="CP8389"/>
      <c r="CQ8389"/>
      <c r="CR8389"/>
      <c r="CS8389"/>
      <c r="CT8389"/>
      <c r="CU8389"/>
      <c r="CV8389"/>
    </row>
    <row r="8390" spans="10:100" x14ac:dyDescent="0.25">
      <c r="J8390"/>
      <c r="K8390"/>
      <c r="L8390"/>
      <c r="M8390"/>
      <c r="N8390"/>
      <c r="O8390"/>
      <c r="P8390"/>
      <c r="Q8390"/>
      <c r="R8390"/>
      <c r="S8390"/>
      <c r="T8390"/>
      <c r="U8390"/>
      <c r="V8390"/>
      <c r="W8390"/>
      <c r="X8390"/>
      <c r="Y8390"/>
      <c r="Z8390"/>
      <c r="AA8390"/>
      <c r="AB8390"/>
      <c r="AC8390"/>
      <c r="AD8390"/>
      <c r="AE8390"/>
      <c r="AF8390"/>
      <c r="AG8390"/>
      <c r="AH8390"/>
      <c r="AI8390"/>
      <c r="AJ8390"/>
      <c r="AK8390"/>
      <c r="AL8390"/>
      <c r="AM8390"/>
      <c r="AN8390"/>
      <c r="AO8390"/>
      <c r="AP8390"/>
      <c r="AQ8390"/>
      <c r="AR8390"/>
      <c r="AS8390"/>
      <c r="AT8390"/>
      <c r="AU8390"/>
      <c r="AV8390"/>
      <c r="AW8390"/>
      <c r="AX8390"/>
      <c r="AY8390"/>
      <c r="AZ8390"/>
      <c r="BA8390"/>
      <c r="BB8390"/>
      <c r="BC8390"/>
      <c r="BD8390"/>
      <c r="BE8390"/>
      <c r="BF8390"/>
      <c r="BG8390"/>
      <c r="BH8390"/>
      <c r="BI8390"/>
      <c r="BJ8390"/>
      <c r="BK8390"/>
      <c r="BL8390"/>
      <c r="BM8390"/>
      <c r="BN8390"/>
      <c r="BO8390"/>
      <c r="BP8390"/>
      <c r="BQ8390"/>
      <c r="BR8390"/>
      <c r="BS8390"/>
      <c r="BT8390"/>
      <c r="BU8390"/>
      <c r="BV8390"/>
      <c r="BW8390"/>
      <c r="BX8390"/>
      <c r="BY8390"/>
      <c r="BZ8390"/>
      <c r="CA8390"/>
      <c r="CB8390"/>
      <c r="CC8390"/>
      <c r="CD8390"/>
      <c r="CE8390"/>
      <c r="CF8390"/>
      <c r="CG8390"/>
      <c r="CH8390"/>
      <c r="CI8390"/>
      <c r="CJ8390"/>
      <c r="CK8390"/>
      <c r="CL8390"/>
      <c r="CM8390"/>
      <c r="CN8390"/>
      <c r="CO8390"/>
      <c r="CP8390"/>
      <c r="CQ8390"/>
      <c r="CR8390"/>
      <c r="CS8390"/>
      <c r="CT8390"/>
      <c r="CU8390"/>
      <c r="CV8390"/>
    </row>
    <row r="8391" spans="10:100" x14ac:dyDescent="0.25">
      <c r="J8391"/>
      <c r="K8391"/>
      <c r="L8391"/>
      <c r="M8391"/>
      <c r="N8391"/>
      <c r="O8391"/>
      <c r="P8391"/>
      <c r="Q8391"/>
      <c r="R8391"/>
      <c r="S8391"/>
      <c r="T8391"/>
      <c r="U8391"/>
      <c r="V8391"/>
      <c r="W8391"/>
      <c r="X8391"/>
      <c r="Y8391"/>
      <c r="Z8391"/>
      <c r="AA8391"/>
      <c r="AB8391"/>
      <c r="AC8391"/>
      <c r="AD8391"/>
      <c r="AE8391"/>
      <c r="AF8391"/>
      <c r="AG8391"/>
      <c r="AH8391"/>
      <c r="AI8391"/>
      <c r="AJ8391"/>
      <c r="AK8391"/>
      <c r="AL8391"/>
      <c r="AM8391"/>
      <c r="AN8391"/>
      <c r="AO8391"/>
      <c r="AP8391"/>
      <c r="AQ8391"/>
      <c r="AR8391"/>
      <c r="AS8391"/>
      <c r="AT8391"/>
      <c r="AU8391"/>
      <c r="AV8391"/>
      <c r="AW8391"/>
      <c r="AX8391"/>
      <c r="AY8391"/>
      <c r="AZ8391"/>
      <c r="BA8391"/>
      <c r="BB8391"/>
      <c r="BC8391"/>
      <c r="BD8391"/>
      <c r="BE8391"/>
      <c r="BF8391"/>
      <c r="BG8391"/>
      <c r="BH8391"/>
      <c r="BI8391"/>
      <c r="BJ8391"/>
      <c r="BK8391"/>
      <c r="BL8391"/>
      <c r="BM8391"/>
      <c r="BN8391"/>
      <c r="BO8391"/>
      <c r="BP8391"/>
      <c r="BQ8391"/>
      <c r="BR8391"/>
      <c r="BS8391"/>
      <c r="BT8391"/>
      <c r="BU8391"/>
      <c r="BV8391"/>
      <c r="BW8391"/>
      <c r="BX8391"/>
      <c r="BY8391"/>
      <c r="BZ8391"/>
      <c r="CA8391"/>
      <c r="CB8391"/>
      <c r="CC8391"/>
      <c r="CD8391"/>
      <c r="CE8391"/>
      <c r="CF8391"/>
      <c r="CG8391"/>
      <c r="CH8391"/>
      <c r="CI8391"/>
      <c r="CJ8391"/>
      <c r="CK8391"/>
      <c r="CL8391"/>
      <c r="CM8391"/>
      <c r="CN8391"/>
      <c r="CO8391"/>
      <c r="CP8391"/>
      <c r="CQ8391"/>
      <c r="CR8391"/>
      <c r="CS8391"/>
      <c r="CT8391"/>
      <c r="CU8391"/>
      <c r="CV8391"/>
    </row>
    <row r="8392" spans="10:100" x14ac:dyDescent="0.25">
      <c r="J8392"/>
      <c r="K8392"/>
      <c r="L8392"/>
      <c r="M8392"/>
      <c r="N8392"/>
      <c r="O8392"/>
      <c r="P8392"/>
      <c r="Q8392"/>
      <c r="R8392"/>
      <c r="S8392"/>
      <c r="T8392"/>
      <c r="U8392"/>
      <c r="V8392"/>
      <c r="W8392"/>
      <c r="X8392"/>
      <c r="Y8392"/>
      <c r="Z8392"/>
      <c r="AA8392"/>
      <c r="AB8392"/>
      <c r="AC8392"/>
      <c r="AD8392"/>
      <c r="AE8392"/>
      <c r="AF8392"/>
      <c r="AG8392"/>
      <c r="AH8392"/>
      <c r="AI8392"/>
      <c r="AJ8392"/>
      <c r="AK8392"/>
      <c r="AL8392"/>
      <c r="AM8392"/>
      <c r="AN8392"/>
      <c r="AO8392"/>
      <c r="AP8392"/>
      <c r="AQ8392"/>
      <c r="AR8392"/>
      <c r="AS8392"/>
      <c r="AT8392"/>
      <c r="AU8392"/>
      <c r="AV8392"/>
      <c r="AW8392"/>
      <c r="AX8392"/>
      <c r="AY8392"/>
      <c r="AZ8392"/>
      <c r="BA8392"/>
      <c r="BB8392"/>
      <c r="BC8392"/>
      <c r="BD8392"/>
      <c r="BE8392"/>
      <c r="BF8392"/>
      <c r="BG8392"/>
      <c r="BH8392"/>
      <c r="BI8392"/>
      <c r="BJ8392"/>
      <c r="BK8392"/>
      <c r="BL8392"/>
      <c r="BM8392"/>
      <c r="BN8392"/>
      <c r="BO8392"/>
      <c r="BP8392"/>
      <c r="BQ8392"/>
      <c r="BR8392"/>
      <c r="BS8392"/>
      <c r="BT8392"/>
      <c r="BU8392"/>
      <c r="BV8392"/>
      <c r="BW8392"/>
      <c r="BX8392"/>
      <c r="BY8392"/>
      <c r="BZ8392"/>
      <c r="CA8392"/>
      <c r="CB8392"/>
      <c r="CC8392"/>
      <c r="CD8392"/>
      <c r="CE8392"/>
      <c r="CF8392"/>
      <c r="CG8392"/>
      <c r="CH8392"/>
      <c r="CI8392"/>
      <c r="CJ8392"/>
      <c r="CK8392"/>
      <c r="CL8392"/>
      <c r="CM8392"/>
      <c r="CN8392"/>
      <c r="CO8392"/>
      <c r="CP8392"/>
      <c r="CQ8392"/>
      <c r="CR8392"/>
      <c r="CS8392"/>
      <c r="CT8392"/>
      <c r="CU8392"/>
      <c r="CV8392"/>
    </row>
    <row r="8393" spans="10:100" x14ac:dyDescent="0.25">
      <c r="J8393"/>
      <c r="K8393"/>
      <c r="L8393"/>
      <c r="M8393"/>
      <c r="N8393"/>
      <c r="O8393"/>
      <c r="P8393"/>
      <c r="Q8393"/>
      <c r="R8393"/>
      <c r="S8393"/>
      <c r="T8393"/>
      <c r="U8393"/>
      <c r="V8393"/>
      <c r="W8393"/>
      <c r="X8393"/>
      <c r="Y8393"/>
      <c r="Z8393"/>
      <c r="AA8393"/>
      <c r="AB8393"/>
      <c r="AC8393"/>
      <c r="AD8393"/>
      <c r="AE8393"/>
      <c r="AF8393"/>
      <c r="AG8393"/>
      <c r="AH8393"/>
      <c r="AI8393"/>
      <c r="AJ8393"/>
      <c r="AK8393"/>
      <c r="AL8393"/>
      <c r="AM8393"/>
      <c r="AN8393"/>
      <c r="AO8393"/>
      <c r="AP8393"/>
      <c r="AQ8393"/>
      <c r="AR8393"/>
      <c r="AS8393"/>
      <c r="AT8393"/>
      <c r="AU8393"/>
      <c r="AV8393"/>
      <c r="AW8393"/>
      <c r="AX8393"/>
      <c r="AY8393"/>
      <c r="AZ8393"/>
      <c r="BA8393"/>
      <c r="BB8393"/>
      <c r="BC8393"/>
      <c r="BD8393"/>
      <c r="BE8393"/>
      <c r="BF8393"/>
      <c r="BG8393"/>
      <c r="BH8393"/>
      <c r="BI8393"/>
      <c r="BJ8393"/>
      <c r="BK8393"/>
      <c r="BL8393"/>
      <c r="BM8393"/>
      <c r="BN8393"/>
      <c r="BO8393"/>
      <c r="BP8393"/>
      <c r="BQ8393"/>
      <c r="BR8393"/>
      <c r="BS8393"/>
      <c r="BT8393"/>
      <c r="BU8393"/>
      <c r="BV8393"/>
      <c r="BW8393"/>
      <c r="BX8393"/>
      <c r="BY8393"/>
      <c r="BZ8393"/>
      <c r="CA8393"/>
      <c r="CB8393"/>
      <c r="CC8393"/>
      <c r="CD8393"/>
      <c r="CE8393"/>
      <c r="CF8393"/>
      <c r="CG8393"/>
      <c r="CH8393"/>
      <c r="CI8393"/>
      <c r="CJ8393"/>
      <c r="CK8393"/>
      <c r="CL8393"/>
      <c r="CM8393"/>
      <c r="CN8393"/>
      <c r="CO8393"/>
      <c r="CP8393"/>
      <c r="CQ8393"/>
      <c r="CR8393"/>
      <c r="CS8393"/>
      <c r="CT8393"/>
      <c r="CU8393"/>
      <c r="CV8393"/>
    </row>
    <row r="8394" spans="10:100" x14ac:dyDescent="0.25">
      <c r="J8394"/>
      <c r="K8394"/>
      <c r="L8394"/>
      <c r="M8394"/>
      <c r="N8394"/>
      <c r="O8394"/>
      <c r="P8394"/>
      <c r="Q8394"/>
      <c r="R8394"/>
      <c r="S8394"/>
      <c r="T8394"/>
      <c r="U8394"/>
      <c r="V8394"/>
      <c r="W8394"/>
      <c r="X8394"/>
      <c r="Y8394"/>
      <c r="Z8394"/>
      <c r="AA8394"/>
      <c r="AB8394"/>
      <c r="AC8394"/>
      <c r="AD8394"/>
      <c r="AE8394"/>
      <c r="AF8394"/>
      <c r="AG8394"/>
      <c r="AH8394"/>
      <c r="AI8394"/>
      <c r="AJ8394"/>
      <c r="AK8394"/>
      <c r="AL8394"/>
      <c r="AM8394"/>
      <c r="AN8394"/>
      <c r="AO8394"/>
      <c r="AP8394"/>
      <c r="AQ8394"/>
      <c r="AR8394"/>
      <c r="AS8394"/>
      <c r="AT8394"/>
      <c r="AU8394"/>
      <c r="AV8394"/>
      <c r="AW8394"/>
      <c r="AX8394"/>
      <c r="AY8394"/>
      <c r="AZ8394"/>
      <c r="BA8394"/>
      <c r="BB8394"/>
      <c r="BC8394"/>
      <c r="BD8394"/>
      <c r="BE8394"/>
      <c r="BF8394"/>
      <c r="BG8394"/>
      <c r="BH8394"/>
      <c r="BI8394"/>
      <c r="BJ8394"/>
      <c r="BK8394"/>
      <c r="BL8394"/>
      <c r="BM8394"/>
      <c r="BN8394"/>
      <c r="BO8394"/>
      <c r="BP8394"/>
      <c r="BQ8394"/>
      <c r="BR8394"/>
      <c r="BS8394"/>
      <c r="BT8394"/>
      <c r="BU8394"/>
      <c r="BV8394"/>
      <c r="BW8394"/>
      <c r="BX8394"/>
      <c r="BY8394"/>
      <c r="BZ8394"/>
      <c r="CA8394"/>
      <c r="CB8394"/>
      <c r="CC8394"/>
      <c r="CD8394"/>
      <c r="CE8394"/>
      <c r="CF8394"/>
      <c r="CG8394"/>
      <c r="CH8394"/>
      <c r="CI8394"/>
      <c r="CJ8394"/>
      <c r="CK8394"/>
      <c r="CL8394"/>
      <c r="CM8394"/>
      <c r="CN8394"/>
      <c r="CO8394"/>
      <c r="CP8394"/>
      <c r="CQ8394"/>
      <c r="CR8394"/>
      <c r="CS8394"/>
      <c r="CT8394"/>
      <c r="CU8394"/>
      <c r="CV8394"/>
    </row>
    <row r="8395" spans="10:100" x14ac:dyDescent="0.25">
      <c r="J8395"/>
      <c r="K8395"/>
      <c r="L8395"/>
      <c r="M8395"/>
      <c r="N8395"/>
      <c r="O8395"/>
      <c r="P8395"/>
      <c r="Q8395"/>
      <c r="R8395"/>
      <c r="S8395"/>
      <c r="T8395"/>
      <c r="U8395"/>
      <c r="V8395"/>
      <c r="W8395"/>
      <c r="X8395"/>
      <c r="Y8395"/>
      <c r="Z8395"/>
      <c r="AA8395"/>
      <c r="AB8395"/>
      <c r="AC8395"/>
      <c r="AD8395"/>
      <c r="AE8395"/>
      <c r="AF8395"/>
      <c r="AG8395"/>
      <c r="AH8395"/>
      <c r="AI8395"/>
      <c r="AJ8395"/>
      <c r="AK8395"/>
      <c r="AL8395"/>
      <c r="AM8395"/>
      <c r="AN8395"/>
      <c r="AO8395"/>
      <c r="AP8395"/>
      <c r="AQ8395"/>
      <c r="AR8395"/>
      <c r="AS8395"/>
      <c r="AT8395"/>
      <c r="AU8395"/>
      <c r="AV8395"/>
      <c r="AW8395"/>
      <c r="AX8395"/>
      <c r="AY8395"/>
      <c r="AZ8395"/>
      <c r="BA8395"/>
      <c r="BB8395"/>
      <c r="BC8395"/>
      <c r="BD8395"/>
      <c r="BE8395"/>
      <c r="BF8395"/>
      <c r="BG8395"/>
      <c r="BH8395"/>
      <c r="BI8395"/>
      <c r="BJ8395"/>
      <c r="BK8395"/>
      <c r="BL8395"/>
      <c r="BM8395"/>
      <c r="BN8395"/>
      <c r="BO8395"/>
      <c r="BP8395"/>
      <c r="BQ8395"/>
      <c r="BR8395"/>
      <c r="BS8395"/>
      <c r="BT8395"/>
      <c r="BU8395"/>
      <c r="BV8395"/>
      <c r="BW8395"/>
      <c r="BX8395"/>
      <c r="BY8395"/>
      <c r="BZ8395"/>
      <c r="CA8395"/>
      <c r="CB8395"/>
      <c r="CC8395"/>
      <c r="CD8395"/>
      <c r="CE8395"/>
      <c r="CF8395"/>
      <c r="CG8395"/>
      <c r="CH8395"/>
      <c r="CI8395"/>
      <c r="CJ8395"/>
      <c r="CK8395"/>
      <c r="CL8395"/>
      <c r="CM8395"/>
      <c r="CN8395"/>
      <c r="CO8395"/>
      <c r="CP8395"/>
      <c r="CQ8395"/>
      <c r="CR8395"/>
      <c r="CS8395"/>
      <c r="CT8395"/>
      <c r="CU8395"/>
      <c r="CV8395"/>
    </row>
    <row r="8396" spans="10:100" x14ac:dyDescent="0.25">
      <c r="J8396"/>
      <c r="K8396"/>
      <c r="L8396"/>
      <c r="M8396"/>
      <c r="N8396"/>
      <c r="O8396"/>
      <c r="P8396"/>
      <c r="Q8396"/>
      <c r="R8396"/>
      <c r="S8396"/>
      <c r="T8396"/>
      <c r="U8396"/>
      <c r="V8396"/>
      <c r="W8396"/>
      <c r="X8396"/>
      <c r="Y8396"/>
      <c r="Z8396"/>
      <c r="AA8396"/>
      <c r="AB8396"/>
      <c r="AC8396"/>
      <c r="AD8396"/>
      <c r="AE8396"/>
      <c r="AF8396"/>
      <c r="AG8396"/>
      <c r="AH8396"/>
      <c r="AI8396"/>
      <c r="AJ8396"/>
      <c r="AK8396"/>
      <c r="AL8396"/>
      <c r="AM8396"/>
      <c r="AN8396"/>
      <c r="AO8396"/>
      <c r="AP8396"/>
      <c r="AQ8396"/>
      <c r="AR8396"/>
      <c r="AS8396"/>
      <c r="AT8396"/>
      <c r="AU8396"/>
      <c r="AV8396"/>
      <c r="AW8396"/>
      <c r="AX8396"/>
      <c r="AY8396"/>
      <c r="AZ8396"/>
      <c r="BA8396"/>
      <c r="BB8396"/>
      <c r="BC8396"/>
      <c r="BD8396"/>
      <c r="BE8396"/>
      <c r="BF8396"/>
      <c r="BG8396"/>
      <c r="BH8396"/>
      <c r="BI8396"/>
      <c r="BJ8396"/>
      <c r="BK8396"/>
      <c r="BL8396"/>
      <c r="BM8396"/>
      <c r="BN8396"/>
      <c r="BO8396"/>
      <c r="BP8396"/>
      <c r="BQ8396"/>
      <c r="BR8396"/>
      <c r="BS8396"/>
      <c r="BT8396"/>
      <c r="BU8396"/>
      <c r="BV8396"/>
      <c r="BW8396"/>
      <c r="BX8396"/>
      <c r="BY8396"/>
      <c r="BZ8396"/>
      <c r="CA8396"/>
      <c r="CB8396"/>
      <c r="CC8396"/>
      <c r="CD8396"/>
      <c r="CE8396"/>
      <c r="CF8396"/>
      <c r="CG8396"/>
      <c r="CH8396"/>
      <c r="CI8396"/>
      <c r="CJ8396"/>
      <c r="CK8396"/>
      <c r="CL8396"/>
      <c r="CM8396"/>
      <c r="CN8396"/>
      <c r="CO8396"/>
      <c r="CP8396"/>
      <c r="CQ8396"/>
      <c r="CR8396"/>
      <c r="CS8396"/>
      <c r="CT8396"/>
      <c r="CU8396"/>
      <c r="CV8396"/>
    </row>
    <row r="8397" spans="10:100" x14ac:dyDescent="0.25">
      <c r="J8397"/>
      <c r="K8397"/>
      <c r="L8397"/>
      <c r="M8397"/>
      <c r="N8397"/>
      <c r="O8397"/>
      <c r="P8397"/>
      <c r="Q8397"/>
      <c r="R8397"/>
      <c r="S8397"/>
      <c r="T8397"/>
      <c r="U8397"/>
      <c r="V8397"/>
      <c r="W8397"/>
      <c r="X8397"/>
      <c r="Y8397"/>
      <c r="Z8397"/>
      <c r="AA8397"/>
      <c r="AB8397"/>
      <c r="AC8397"/>
      <c r="AD8397"/>
      <c r="AE8397"/>
      <c r="AF8397"/>
      <c r="AG8397"/>
      <c r="AH8397"/>
      <c r="AI8397"/>
      <c r="AJ8397"/>
      <c r="AK8397"/>
      <c r="AL8397"/>
      <c r="AM8397"/>
      <c r="AN8397"/>
      <c r="AO8397"/>
      <c r="AP8397"/>
      <c r="AQ8397"/>
      <c r="AR8397"/>
      <c r="AS8397"/>
      <c r="AT8397"/>
      <c r="AU8397"/>
      <c r="AV8397"/>
      <c r="AW8397"/>
      <c r="AX8397"/>
      <c r="AY8397"/>
      <c r="AZ8397"/>
      <c r="BA8397"/>
      <c r="BB8397"/>
      <c r="BC8397"/>
      <c r="BD8397"/>
      <c r="BE8397"/>
      <c r="BF8397"/>
      <c r="BG8397"/>
      <c r="BH8397"/>
      <c r="BI8397"/>
      <c r="BJ8397"/>
      <c r="BK8397"/>
      <c r="BL8397"/>
      <c r="BM8397"/>
      <c r="BN8397"/>
      <c r="BO8397"/>
      <c r="BP8397"/>
      <c r="BQ8397"/>
      <c r="BR8397"/>
      <c r="BS8397"/>
      <c r="BT8397"/>
      <c r="BU8397"/>
      <c r="BV8397"/>
      <c r="BW8397"/>
      <c r="BX8397"/>
      <c r="BY8397"/>
      <c r="BZ8397"/>
      <c r="CA8397"/>
      <c r="CB8397"/>
      <c r="CC8397"/>
      <c r="CD8397"/>
      <c r="CE8397"/>
      <c r="CF8397"/>
      <c r="CG8397"/>
      <c r="CH8397"/>
      <c r="CI8397"/>
      <c r="CJ8397"/>
      <c r="CK8397"/>
      <c r="CL8397"/>
      <c r="CM8397"/>
      <c r="CN8397"/>
      <c r="CO8397"/>
      <c r="CP8397"/>
      <c r="CQ8397"/>
      <c r="CR8397"/>
      <c r="CS8397"/>
      <c r="CT8397"/>
      <c r="CU8397"/>
      <c r="CV8397"/>
    </row>
    <row r="8398" spans="10:100" x14ac:dyDescent="0.25">
      <c r="J8398"/>
      <c r="K8398"/>
      <c r="L8398"/>
      <c r="M8398"/>
      <c r="N8398"/>
      <c r="O8398"/>
      <c r="P8398"/>
      <c r="Q8398"/>
      <c r="R8398"/>
      <c r="S8398"/>
      <c r="T8398"/>
      <c r="U8398"/>
      <c r="V8398"/>
      <c r="W8398"/>
      <c r="X8398"/>
      <c r="Y8398"/>
      <c r="Z8398"/>
      <c r="AA8398"/>
      <c r="AB8398"/>
      <c r="AC8398"/>
      <c r="AD8398"/>
      <c r="AE8398"/>
      <c r="AF8398"/>
      <c r="AG8398"/>
      <c r="AH8398"/>
      <c r="AI8398"/>
      <c r="AJ8398"/>
      <c r="AK8398"/>
      <c r="AL8398"/>
      <c r="AM8398"/>
      <c r="AN8398"/>
      <c r="AO8398"/>
      <c r="AP8398"/>
      <c r="AQ8398"/>
      <c r="AR8398"/>
      <c r="AS8398"/>
      <c r="AT8398"/>
      <c r="AU8398"/>
      <c r="AV8398"/>
      <c r="AW8398"/>
      <c r="AX8398"/>
      <c r="AY8398"/>
      <c r="AZ8398"/>
      <c r="BA8398"/>
      <c r="BB8398"/>
      <c r="BC8398"/>
      <c r="BD8398"/>
      <c r="BE8398"/>
      <c r="BF8398"/>
      <c r="BG8398"/>
      <c r="BH8398"/>
      <c r="BI8398"/>
      <c r="BJ8398"/>
      <c r="BK8398"/>
      <c r="BL8398"/>
      <c r="BM8398"/>
      <c r="BN8398"/>
      <c r="BO8398"/>
      <c r="BP8398"/>
      <c r="BQ8398"/>
      <c r="BR8398"/>
      <c r="BS8398"/>
      <c r="BT8398"/>
      <c r="BU8398"/>
      <c r="BV8398"/>
      <c r="BW8398"/>
      <c r="BX8398"/>
      <c r="BY8398"/>
      <c r="BZ8398"/>
      <c r="CA8398"/>
      <c r="CB8398"/>
      <c r="CC8398"/>
      <c r="CD8398"/>
      <c r="CE8398"/>
      <c r="CF8398"/>
      <c r="CG8398"/>
      <c r="CH8398"/>
      <c r="CI8398"/>
      <c r="CJ8398"/>
      <c r="CK8398"/>
      <c r="CL8398"/>
      <c r="CM8398"/>
      <c r="CN8398"/>
      <c r="CO8398"/>
      <c r="CP8398"/>
      <c r="CQ8398"/>
      <c r="CR8398"/>
      <c r="CS8398"/>
      <c r="CT8398"/>
      <c r="CU8398"/>
      <c r="CV8398"/>
    </row>
    <row r="8399" spans="10:100" x14ac:dyDescent="0.25">
      <c r="J8399"/>
      <c r="K8399"/>
      <c r="L8399"/>
      <c r="M8399"/>
      <c r="N8399"/>
      <c r="O8399"/>
      <c r="P8399"/>
      <c r="Q8399"/>
      <c r="R8399"/>
      <c r="S8399"/>
      <c r="T8399"/>
      <c r="U8399"/>
      <c r="V8399"/>
      <c r="W8399"/>
      <c r="X8399"/>
      <c r="Y8399"/>
      <c r="Z8399"/>
      <c r="AA8399"/>
      <c r="AB8399"/>
      <c r="AC8399"/>
      <c r="AD8399"/>
      <c r="AE8399"/>
      <c r="AF8399"/>
      <c r="AG8399"/>
      <c r="AH8399"/>
      <c r="AI8399"/>
      <c r="AJ8399"/>
      <c r="AK8399"/>
      <c r="AL8399"/>
      <c r="AM8399"/>
      <c r="AN8399"/>
      <c r="AO8399"/>
      <c r="AP8399"/>
      <c r="AQ8399"/>
      <c r="AR8399"/>
      <c r="AS8399"/>
      <c r="AT8399"/>
      <c r="AU8399"/>
      <c r="AV8399"/>
      <c r="AW8399"/>
      <c r="AX8399"/>
      <c r="AY8399"/>
      <c r="AZ8399"/>
      <c r="BA8399"/>
      <c r="BB8399"/>
      <c r="BC8399"/>
      <c r="BD8399"/>
      <c r="BE8399"/>
      <c r="BF8399"/>
      <c r="BG8399"/>
      <c r="BH8399"/>
      <c r="BI8399"/>
      <c r="BJ8399"/>
      <c r="BK8399"/>
      <c r="BL8399"/>
      <c r="BM8399"/>
      <c r="BN8399"/>
      <c r="BO8399"/>
      <c r="BP8399"/>
      <c r="BQ8399"/>
      <c r="BR8399"/>
      <c r="BS8399"/>
      <c r="BT8399"/>
      <c r="BU8399"/>
      <c r="BV8399"/>
      <c r="BW8399"/>
      <c r="BX8399"/>
      <c r="BY8399"/>
      <c r="BZ8399"/>
      <c r="CA8399"/>
      <c r="CB8399"/>
      <c r="CC8399"/>
      <c r="CD8399"/>
      <c r="CE8399"/>
      <c r="CF8399"/>
      <c r="CG8399"/>
      <c r="CH8399"/>
      <c r="CI8399"/>
      <c r="CJ8399"/>
      <c r="CK8399"/>
      <c r="CL8399"/>
      <c r="CM8399"/>
      <c r="CN8399"/>
      <c r="CO8399"/>
      <c r="CP8399"/>
      <c r="CQ8399"/>
      <c r="CR8399"/>
      <c r="CS8399"/>
      <c r="CT8399"/>
      <c r="CU8399"/>
      <c r="CV8399"/>
    </row>
    <row r="8400" spans="10:100" x14ac:dyDescent="0.25">
      <c r="J8400"/>
      <c r="K8400"/>
      <c r="L8400"/>
      <c r="M8400"/>
      <c r="N8400"/>
      <c r="O8400"/>
      <c r="P8400"/>
      <c r="Q8400"/>
      <c r="R8400"/>
      <c r="S8400"/>
      <c r="T8400"/>
      <c r="U8400"/>
      <c r="V8400"/>
      <c r="W8400"/>
      <c r="X8400"/>
      <c r="Y8400"/>
      <c r="Z8400"/>
      <c r="AA8400"/>
      <c r="AB8400"/>
      <c r="AC8400"/>
      <c r="AD8400"/>
      <c r="AE8400"/>
      <c r="AF8400"/>
      <c r="AG8400"/>
      <c r="AH8400"/>
      <c r="AI8400"/>
      <c r="AJ8400"/>
      <c r="AK8400"/>
      <c r="AL8400"/>
      <c r="AM8400"/>
      <c r="AN8400"/>
      <c r="AO8400"/>
      <c r="AP8400"/>
      <c r="AQ8400"/>
      <c r="AR8400"/>
      <c r="AS8400"/>
      <c r="AT8400"/>
      <c r="AU8400"/>
      <c r="AV8400"/>
      <c r="AW8400"/>
      <c r="AX8400"/>
      <c r="AY8400"/>
      <c r="AZ8400"/>
      <c r="BA8400"/>
      <c r="BB8400"/>
      <c r="BC8400"/>
      <c r="BD8400"/>
      <c r="BE8400"/>
      <c r="BF8400"/>
      <c r="BG8400"/>
      <c r="BH8400"/>
      <c r="BI8400"/>
      <c r="BJ8400"/>
      <c r="BK8400"/>
      <c r="BL8400"/>
      <c r="BM8400"/>
      <c r="BN8400"/>
      <c r="BO8400"/>
      <c r="BP8400"/>
      <c r="BQ8400"/>
      <c r="BR8400"/>
      <c r="BS8400"/>
      <c r="BT8400"/>
      <c r="BU8400"/>
      <c r="BV8400"/>
      <c r="BW8400"/>
      <c r="BX8400"/>
      <c r="BY8400"/>
      <c r="BZ8400"/>
      <c r="CA8400"/>
      <c r="CB8400"/>
      <c r="CC8400"/>
      <c r="CD8400"/>
      <c r="CE8400"/>
      <c r="CF8400"/>
      <c r="CG8400"/>
      <c r="CH8400"/>
      <c r="CI8400"/>
      <c r="CJ8400"/>
      <c r="CK8400"/>
      <c r="CL8400"/>
      <c r="CM8400"/>
      <c r="CN8400"/>
      <c r="CO8400"/>
      <c r="CP8400"/>
      <c r="CQ8400"/>
      <c r="CR8400"/>
      <c r="CS8400"/>
      <c r="CT8400"/>
      <c r="CU8400"/>
      <c r="CV8400"/>
    </row>
    <row r="8401" spans="10:100" x14ac:dyDescent="0.25">
      <c r="J8401"/>
      <c r="K8401"/>
      <c r="L8401"/>
      <c r="M8401"/>
      <c r="N8401"/>
      <c r="O8401"/>
      <c r="P8401"/>
      <c r="Q8401"/>
      <c r="R8401"/>
      <c r="S8401"/>
      <c r="T8401"/>
      <c r="U8401"/>
      <c r="V8401"/>
      <c r="W8401"/>
      <c r="X8401"/>
      <c r="Y8401"/>
      <c r="Z8401"/>
      <c r="AA8401"/>
      <c r="AB8401"/>
      <c r="AC8401"/>
      <c r="AD8401"/>
      <c r="AE8401"/>
      <c r="AF8401"/>
      <c r="AG8401"/>
      <c r="AH8401"/>
      <c r="AI8401"/>
      <c r="AJ8401"/>
      <c r="AK8401"/>
      <c r="AL8401"/>
      <c r="AM8401"/>
      <c r="AN8401"/>
      <c r="AO8401"/>
      <c r="AP8401"/>
      <c r="AQ8401"/>
      <c r="AR8401"/>
      <c r="AS8401"/>
      <c r="AT8401"/>
      <c r="AU8401"/>
      <c r="AV8401"/>
      <c r="AW8401"/>
      <c r="AX8401"/>
      <c r="AY8401"/>
      <c r="AZ8401"/>
      <c r="BA8401"/>
      <c r="BB8401"/>
      <c r="BC8401"/>
      <c r="BD8401"/>
      <c r="BE8401"/>
      <c r="BF8401"/>
      <c r="BG8401"/>
      <c r="BH8401"/>
      <c r="BI8401"/>
      <c r="BJ8401"/>
      <c r="BK8401"/>
      <c r="BL8401"/>
      <c r="BM8401"/>
      <c r="BN8401"/>
      <c r="BO8401"/>
      <c r="BP8401"/>
      <c r="BQ8401"/>
      <c r="BR8401"/>
      <c r="BS8401"/>
      <c r="BT8401"/>
      <c r="BU8401"/>
      <c r="BV8401"/>
      <c r="BW8401"/>
      <c r="BX8401"/>
      <c r="BY8401"/>
      <c r="BZ8401"/>
      <c r="CA8401"/>
      <c r="CB8401"/>
      <c r="CC8401"/>
      <c r="CD8401"/>
      <c r="CE8401"/>
      <c r="CF8401"/>
      <c r="CG8401"/>
      <c r="CH8401"/>
      <c r="CI8401"/>
      <c r="CJ8401"/>
      <c r="CK8401"/>
      <c r="CL8401"/>
      <c r="CM8401"/>
      <c r="CN8401"/>
      <c r="CO8401"/>
      <c r="CP8401"/>
      <c r="CQ8401"/>
      <c r="CR8401"/>
      <c r="CS8401"/>
      <c r="CT8401"/>
      <c r="CU8401"/>
      <c r="CV8401"/>
    </row>
    <row r="8402" spans="10:100" x14ac:dyDescent="0.25">
      <c r="J8402"/>
      <c r="K8402"/>
      <c r="L8402"/>
      <c r="M8402"/>
      <c r="N8402"/>
      <c r="O8402"/>
      <c r="P8402"/>
      <c r="Q8402"/>
      <c r="R8402"/>
      <c r="S8402"/>
      <c r="T8402"/>
      <c r="U8402"/>
      <c r="V8402"/>
      <c r="W8402"/>
      <c r="X8402"/>
      <c r="Y8402"/>
      <c r="Z8402"/>
      <c r="AA8402"/>
      <c r="AB8402"/>
      <c r="AC8402"/>
      <c r="AD8402"/>
      <c r="AE8402"/>
      <c r="AF8402"/>
      <c r="AG8402"/>
      <c r="AH8402"/>
      <c r="AI8402"/>
      <c r="AJ8402"/>
      <c r="AK8402"/>
      <c r="AL8402"/>
      <c r="AM8402"/>
      <c r="AN8402"/>
      <c r="AO8402"/>
      <c r="AP8402"/>
      <c r="AQ8402"/>
      <c r="AR8402"/>
      <c r="AS8402"/>
      <c r="AT8402"/>
      <c r="AU8402"/>
      <c r="AV8402"/>
      <c r="AW8402"/>
      <c r="AX8402"/>
      <c r="AY8402"/>
      <c r="AZ8402"/>
      <c r="BA8402"/>
      <c r="BB8402"/>
      <c r="BC8402"/>
      <c r="BD8402"/>
      <c r="BE8402"/>
      <c r="BF8402"/>
      <c r="BG8402"/>
      <c r="BH8402"/>
      <c r="BI8402"/>
      <c r="BJ8402"/>
      <c r="BK8402"/>
      <c r="BL8402"/>
      <c r="BM8402"/>
      <c r="BN8402"/>
      <c r="BO8402"/>
      <c r="BP8402"/>
      <c r="BQ8402"/>
      <c r="BR8402"/>
      <c r="BS8402"/>
      <c r="BT8402"/>
      <c r="BU8402"/>
      <c r="BV8402"/>
      <c r="BW8402"/>
      <c r="BX8402"/>
      <c r="BY8402"/>
      <c r="BZ8402"/>
      <c r="CA8402"/>
      <c r="CB8402"/>
      <c r="CC8402"/>
      <c r="CD8402"/>
      <c r="CE8402"/>
      <c r="CF8402"/>
      <c r="CG8402"/>
      <c r="CH8402"/>
      <c r="CI8402"/>
      <c r="CJ8402"/>
      <c r="CK8402"/>
      <c r="CL8402"/>
      <c r="CM8402"/>
      <c r="CN8402"/>
      <c r="CO8402"/>
      <c r="CP8402"/>
      <c r="CQ8402"/>
      <c r="CR8402"/>
      <c r="CS8402"/>
      <c r="CT8402"/>
      <c r="CU8402"/>
      <c r="CV8402"/>
    </row>
    <row r="8403" spans="10:100" x14ac:dyDescent="0.25">
      <c r="J8403"/>
      <c r="K8403"/>
      <c r="L8403"/>
      <c r="M8403"/>
      <c r="N8403"/>
      <c r="O8403"/>
      <c r="P8403"/>
      <c r="Q8403"/>
      <c r="R8403"/>
      <c r="S8403"/>
      <c r="T8403"/>
      <c r="U8403"/>
      <c r="V8403"/>
      <c r="W8403"/>
      <c r="X8403"/>
      <c r="Y8403"/>
      <c r="Z8403"/>
      <c r="AA8403"/>
      <c r="AB8403"/>
      <c r="AC8403"/>
      <c r="AD8403"/>
      <c r="AE8403"/>
      <c r="AF8403"/>
      <c r="AG8403"/>
      <c r="AH8403"/>
      <c r="AI8403"/>
      <c r="AJ8403"/>
      <c r="AK8403"/>
      <c r="AL8403"/>
      <c r="AM8403"/>
      <c r="AN8403"/>
      <c r="AO8403"/>
      <c r="AP8403"/>
      <c r="AQ8403"/>
      <c r="AR8403"/>
      <c r="AS8403"/>
      <c r="AT8403"/>
      <c r="AU8403"/>
      <c r="AV8403"/>
      <c r="AW8403"/>
      <c r="AX8403"/>
      <c r="AY8403"/>
      <c r="AZ8403"/>
      <c r="BA8403"/>
      <c r="BB8403"/>
      <c r="BC8403"/>
      <c r="BD8403"/>
      <c r="BE8403"/>
      <c r="BF8403"/>
      <c r="BG8403"/>
      <c r="BH8403"/>
      <c r="BI8403"/>
      <c r="BJ8403"/>
      <c r="BK8403"/>
      <c r="BL8403"/>
      <c r="BM8403"/>
      <c r="BN8403"/>
      <c r="BO8403"/>
      <c r="BP8403"/>
      <c r="BQ8403"/>
      <c r="BR8403"/>
      <c r="BS8403"/>
      <c r="BT8403"/>
      <c r="BU8403"/>
      <c r="BV8403"/>
      <c r="BW8403"/>
      <c r="BX8403"/>
      <c r="BY8403"/>
      <c r="BZ8403"/>
      <c r="CA8403"/>
      <c r="CB8403"/>
      <c r="CC8403"/>
      <c r="CD8403"/>
      <c r="CE8403"/>
      <c r="CF8403"/>
      <c r="CG8403"/>
      <c r="CH8403"/>
      <c r="CI8403"/>
      <c r="CJ8403"/>
      <c r="CK8403"/>
      <c r="CL8403"/>
      <c r="CM8403"/>
      <c r="CN8403"/>
      <c r="CO8403"/>
      <c r="CP8403"/>
      <c r="CQ8403"/>
      <c r="CR8403"/>
      <c r="CS8403"/>
      <c r="CT8403"/>
      <c r="CU8403"/>
      <c r="CV8403"/>
    </row>
    <row r="8404" spans="10:100" x14ac:dyDescent="0.25">
      <c r="J8404"/>
      <c r="K8404"/>
      <c r="L8404"/>
      <c r="M8404"/>
      <c r="N8404"/>
      <c r="O8404"/>
      <c r="P8404"/>
      <c r="Q8404"/>
      <c r="R8404"/>
      <c r="S8404"/>
      <c r="T8404"/>
      <c r="U8404"/>
      <c r="V8404"/>
      <c r="W8404"/>
      <c r="X8404"/>
      <c r="Y8404"/>
      <c r="Z8404"/>
      <c r="AA8404"/>
      <c r="AB8404"/>
      <c r="AC8404"/>
      <c r="AD8404"/>
      <c r="AE8404"/>
      <c r="AF8404"/>
      <c r="AG8404"/>
      <c r="AH8404"/>
      <c r="AI8404"/>
      <c r="AJ8404"/>
      <c r="AK8404"/>
      <c r="AL8404"/>
      <c r="AM8404"/>
      <c r="AN8404"/>
      <c r="AO8404"/>
      <c r="AP8404"/>
      <c r="AQ8404"/>
      <c r="AR8404"/>
      <c r="AS8404"/>
      <c r="AT8404"/>
      <c r="AU8404"/>
      <c r="AV8404"/>
      <c r="AW8404"/>
      <c r="AX8404"/>
      <c r="AY8404"/>
      <c r="AZ8404"/>
      <c r="BA8404"/>
      <c r="BB8404"/>
      <c r="BC8404"/>
      <c r="BD8404"/>
      <c r="BE8404"/>
      <c r="BF8404"/>
      <c r="BG8404"/>
      <c r="BH8404"/>
      <c r="BI8404"/>
      <c r="BJ8404"/>
      <c r="BK8404"/>
      <c r="BL8404"/>
      <c r="BM8404"/>
      <c r="BN8404"/>
      <c r="BO8404"/>
      <c r="BP8404"/>
      <c r="BQ8404"/>
      <c r="BR8404"/>
      <c r="BS8404"/>
      <c r="BT8404"/>
      <c r="BU8404"/>
      <c r="BV8404"/>
      <c r="BW8404"/>
      <c r="BX8404"/>
      <c r="BY8404"/>
      <c r="BZ8404"/>
      <c r="CA8404"/>
      <c r="CB8404"/>
      <c r="CC8404"/>
      <c r="CD8404"/>
      <c r="CE8404"/>
      <c r="CF8404"/>
      <c r="CG8404"/>
      <c r="CH8404"/>
      <c r="CI8404"/>
      <c r="CJ8404"/>
      <c r="CK8404"/>
      <c r="CL8404"/>
      <c r="CM8404"/>
      <c r="CN8404"/>
      <c r="CO8404"/>
      <c r="CP8404"/>
      <c r="CQ8404"/>
      <c r="CR8404"/>
      <c r="CS8404"/>
      <c r="CT8404"/>
      <c r="CU8404"/>
      <c r="CV8404"/>
    </row>
    <row r="8405" spans="10:100" x14ac:dyDescent="0.25">
      <c r="J8405"/>
      <c r="K8405"/>
      <c r="L8405"/>
      <c r="M8405"/>
      <c r="N8405"/>
      <c r="O8405"/>
      <c r="P8405"/>
      <c r="Q8405"/>
      <c r="R8405"/>
      <c r="S8405"/>
      <c r="T8405"/>
      <c r="U8405"/>
      <c r="V8405"/>
      <c r="W8405"/>
      <c r="X8405"/>
      <c r="Y8405"/>
      <c r="Z8405"/>
      <c r="AA8405"/>
      <c r="AB8405"/>
      <c r="AC8405"/>
      <c r="AD8405"/>
      <c r="AE8405"/>
      <c r="AF8405"/>
      <c r="AG8405"/>
      <c r="AH8405"/>
      <c r="AI8405"/>
      <c r="AJ8405"/>
      <c r="AK8405"/>
      <c r="AL8405"/>
      <c r="AM8405"/>
      <c r="AN8405"/>
      <c r="AO8405"/>
      <c r="AP8405"/>
      <c r="AQ8405"/>
      <c r="AR8405"/>
      <c r="AS8405"/>
      <c r="AT8405"/>
      <c r="AU8405"/>
      <c r="AV8405"/>
      <c r="AW8405"/>
      <c r="AX8405"/>
      <c r="AY8405"/>
      <c r="AZ8405"/>
      <c r="BA8405"/>
      <c r="BB8405"/>
      <c r="BC8405"/>
      <c r="BD8405"/>
      <c r="BE8405"/>
      <c r="BF8405"/>
      <c r="BG8405"/>
      <c r="BH8405"/>
      <c r="BI8405"/>
      <c r="BJ8405"/>
      <c r="BK8405"/>
      <c r="BL8405"/>
      <c r="BM8405"/>
      <c r="BN8405"/>
      <c r="BO8405"/>
      <c r="BP8405"/>
      <c r="BQ8405"/>
      <c r="BR8405"/>
      <c r="BS8405"/>
      <c r="BT8405"/>
      <c r="BU8405"/>
      <c r="BV8405"/>
      <c r="BW8405"/>
      <c r="BX8405"/>
      <c r="BY8405"/>
      <c r="BZ8405"/>
      <c r="CA8405"/>
      <c r="CB8405"/>
      <c r="CC8405"/>
      <c r="CD8405"/>
      <c r="CE8405"/>
      <c r="CF8405"/>
      <c r="CG8405"/>
      <c r="CH8405"/>
      <c r="CI8405"/>
      <c r="CJ8405"/>
      <c r="CK8405"/>
      <c r="CL8405"/>
      <c r="CM8405"/>
      <c r="CN8405"/>
      <c r="CO8405"/>
      <c r="CP8405"/>
      <c r="CQ8405"/>
      <c r="CR8405"/>
      <c r="CS8405"/>
      <c r="CT8405"/>
      <c r="CU8405"/>
      <c r="CV8405"/>
    </row>
    <row r="8406" spans="10:100" x14ac:dyDescent="0.25">
      <c r="J8406"/>
      <c r="K8406"/>
      <c r="L8406"/>
      <c r="M8406"/>
      <c r="N8406"/>
      <c r="O8406"/>
      <c r="P8406"/>
      <c r="Q8406"/>
      <c r="R8406"/>
      <c r="S8406"/>
      <c r="T8406"/>
      <c r="U8406"/>
      <c r="V8406"/>
      <c r="W8406"/>
      <c r="X8406"/>
      <c r="Y8406"/>
      <c r="Z8406"/>
      <c r="AA8406"/>
      <c r="AB8406"/>
      <c r="AC8406"/>
      <c r="AD8406"/>
      <c r="AE8406"/>
      <c r="AF8406"/>
      <c r="AG8406"/>
      <c r="AH8406"/>
      <c r="AI8406"/>
      <c r="AJ8406"/>
      <c r="AK8406"/>
      <c r="AL8406"/>
      <c r="AM8406"/>
      <c r="AN8406"/>
      <c r="AO8406"/>
      <c r="AP8406"/>
      <c r="AQ8406"/>
      <c r="AR8406"/>
      <c r="AS8406"/>
      <c r="AT8406"/>
      <c r="AU8406"/>
      <c r="AV8406"/>
      <c r="AW8406"/>
      <c r="AX8406"/>
      <c r="AY8406"/>
      <c r="AZ8406"/>
      <c r="BA8406"/>
      <c r="BB8406"/>
      <c r="BC8406"/>
      <c r="BD8406"/>
      <c r="BE8406"/>
      <c r="BF8406"/>
      <c r="BG8406"/>
      <c r="BH8406"/>
      <c r="BI8406"/>
      <c r="BJ8406"/>
      <c r="BK8406"/>
      <c r="BL8406"/>
      <c r="BM8406"/>
      <c r="BN8406"/>
      <c r="BO8406"/>
      <c r="BP8406"/>
      <c r="BQ8406"/>
      <c r="BR8406"/>
      <c r="BS8406"/>
      <c r="BT8406"/>
      <c r="BU8406"/>
      <c r="BV8406"/>
      <c r="BW8406"/>
      <c r="BX8406"/>
      <c r="BY8406"/>
      <c r="BZ8406"/>
      <c r="CA8406"/>
      <c r="CB8406"/>
      <c r="CC8406"/>
      <c r="CD8406"/>
      <c r="CE8406"/>
      <c r="CF8406"/>
      <c r="CG8406"/>
      <c r="CH8406"/>
      <c r="CI8406"/>
      <c r="CJ8406"/>
      <c r="CK8406"/>
      <c r="CL8406"/>
      <c r="CM8406"/>
      <c r="CN8406"/>
      <c r="CO8406"/>
      <c r="CP8406"/>
      <c r="CQ8406"/>
      <c r="CR8406"/>
      <c r="CS8406"/>
      <c r="CT8406"/>
      <c r="CU8406"/>
      <c r="CV8406"/>
    </row>
    <row r="8407" spans="10:100" x14ac:dyDescent="0.25">
      <c r="J8407"/>
      <c r="K8407"/>
      <c r="L8407"/>
      <c r="M8407"/>
      <c r="N8407"/>
      <c r="O8407"/>
      <c r="P8407"/>
      <c r="Q8407"/>
      <c r="R8407"/>
      <c r="S8407"/>
      <c r="T8407"/>
      <c r="U8407"/>
      <c r="V8407"/>
      <c r="W8407"/>
      <c r="X8407"/>
      <c r="Y8407"/>
      <c r="Z8407"/>
      <c r="AA8407"/>
      <c r="AB8407"/>
      <c r="AC8407"/>
      <c r="AD8407"/>
      <c r="AE8407"/>
      <c r="AF8407"/>
      <c r="AG8407"/>
      <c r="AH8407"/>
      <c r="AI8407"/>
      <c r="AJ8407"/>
      <c r="AK8407"/>
      <c r="AL8407"/>
      <c r="AM8407"/>
      <c r="AN8407"/>
      <c r="AO8407"/>
      <c r="AP8407"/>
      <c r="AQ8407"/>
      <c r="AR8407"/>
      <c r="AS8407"/>
      <c r="AT8407"/>
      <c r="AU8407"/>
      <c r="AV8407"/>
      <c r="AW8407"/>
      <c r="AX8407"/>
      <c r="AY8407"/>
      <c r="AZ8407"/>
      <c r="BA8407"/>
      <c r="BB8407"/>
      <c r="BC8407"/>
      <c r="BD8407"/>
      <c r="BE8407"/>
      <c r="BF8407"/>
      <c r="BG8407"/>
      <c r="BH8407"/>
      <c r="BI8407"/>
      <c r="BJ8407"/>
      <c r="BK8407"/>
      <c r="BL8407"/>
      <c r="BM8407"/>
      <c r="BN8407"/>
      <c r="BO8407"/>
      <c r="BP8407"/>
      <c r="BQ8407"/>
      <c r="BR8407"/>
      <c r="BS8407"/>
      <c r="BT8407"/>
      <c r="BU8407"/>
      <c r="BV8407"/>
      <c r="BW8407"/>
      <c r="BX8407"/>
      <c r="BY8407"/>
      <c r="BZ8407"/>
      <c r="CA8407"/>
      <c r="CB8407"/>
      <c r="CC8407"/>
      <c r="CD8407"/>
      <c r="CE8407"/>
      <c r="CF8407"/>
      <c r="CG8407"/>
      <c r="CH8407"/>
      <c r="CI8407"/>
      <c r="CJ8407"/>
      <c r="CK8407"/>
      <c r="CL8407"/>
      <c r="CM8407"/>
      <c r="CN8407"/>
      <c r="CO8407"/>
      <c r="CP8407"/>
      <c r="CQ8407"/>
      <c r="CR8407"/>
      <c r="CS8407"/>
      <c r="CT8407"/>
      <c r="CU8407"/>
      <c r="CV8407"/>
    </row>
    <row r="8408" spans="10:100" x14ac:dyDescent="0.25">
      <c r="J8408"/>
      <c r="K8408"/>
      <c r="L8408"/>
      <c r="M8408"/>
      <c r="N8408"/>
      <c r="O8408"/>
      <c r="P8408"/>
      <c r="Q8408"/>
      <c r="R8408"/>
      <c r="S8408"/>
      <c r="T8408"/>
      <c r="U8408"/>
      <c r="V8408"/>
      <c r="W8408"/>
      <c r="X8408"/>
      <c r="Y8408"/>
      <c r="Z8408"/>
      <c r="AA8408"/>
      <c r="AB8408"/>
      <c r="AC8408"/>
      <c r="AD8408"/>
      <c r="AE8408"/>
      <c r="AF8408"/>
      <c r="AG8408"/>
      <c r="AH8408"/>
      <c r="AI8408"/>
      <c r="AJ8408"/>
      <c r="AK8408"/>
      <c r="AL8408"/>
      <c r="AM8408"/>
      <c r="AN8408"/>
      <c r="AO8408"/>
      <c r="AP8408"/>
      <c r="AQ8408"/>
      <c r="AR8408"/>
      <c r="AS8408"/>
      <c r="AT8408"/>
      <c r="AU8408"/>
      <c r="AV8408"/>
      <c r="AW8408"/>
      <c r="AX8408"/>
      <c r="AY8408"/>
      <c r="AZ8408"/>
      <c r="BA8408"/>
      <c r="BB8408"/>
      <c r="BC8408"/>
      <c r="BD8408"/>
      <c r="BE8408"/>
      <c r="BF8408"/>
      <c r="BG8408"/>
      <c r="BH8408"/>
      <c r="BI8408"/>
      <c r="BJ8408"/>
      <c r="BK8408"/>
      <c r="BL8408"/>
      <c r="BM8408"/>
      <c r="BN8408"/>
      <c r="BO8408"/>
      <c r="BP8408"/>
      <c r="BQ8408"/>
      <c r="BR8408"/>
      <c r="BS8408"/>
      <c r="BT8408"/>
      <c r="BU8408"/>
      <c r="BV8408"/>
      <c r="BW8408"/>
      <c r="BX8408"/>
      <c r="BY8408"/>
      <c r="BZ8408"/>
      <c r="CA8408"/>
      <c r="CB8408"/>
      <c r="CC8408"/>
      <c r="CD8408"/>
      <c r="CE8408"/>
      <c r="CF8408"/>
      <c r="CG8408"/>
      <c r="CH8408"/>
      <c r="CI8408"/>
      <c r="CJ8408"/>
      <c r="CK8408"/>
      <c r="CL8408"/>
      <c r="CM8408"/>
      <c r="CN8408"/>
      <c r="CO8408"/>
      <c r="CP8408"/>
      <c r="CQ8408"/>
      <c r="CR8408"/>
      <c r="CS8408"/>
      <c r="CT8408"/>
      <c r="CU8408"/>
      <c r="CV8408"/>
    </row>
    <row r="8409" spans="10:100" x14ac:dyDescent="0.25">
      <c r="J8409"/>
      <c r="K8409"/>
      <c r="L8409"/>
      <c r="M8409"/>
      <c r="N8409"/>
      <c r="O8409"/>
      <c r="P8409"/>
      <c r="Q8409"/>
      <c r="R8409"/>
      <c r="S8409"/>
      <c r="T8409"/>
      <c r="U8409"/>
      <c r="V8409"/>
      <c r="W8409"/>
      <c r="X8409"/>
      <c r="Y8409"/>
      <c r="Z8409"/>
      <c r="AA8409"/>
      <c r="AB8409"/>
      <c r="AC8409"/>
      <c r="AD8409"/>
      <c r="AE8409"/>
      <c r="AF8409"/>
      <c r="AG8409"/>
      <c r="AH8409"/>
      <c r="AI8409"/>
      <c r="AJ8409"/>
      <c r="AK8409"/>
      <c r="AL8409"/>
      <c r="AM8409"/>
      <c r="AN8409"/>
      <c r="AO8409"/>
      <c r="AP8409"/>
      <c r="AQ8409"/>
      <c r="AR8409"/>
      <c r="AS8409"/>
      <c r="AT8409"/>
      <c r="AU8409"/>
      <c r="AV8409"/>
      <c r="AW8409"/>
      <c r="AX8409"/>
      <c r="AY8409"/>
      <c r="AZ8409"/>
      <c r="BA8409"/>
      <c r="BB8409"/>
      <c r="BC8409"/>
      <c r="BD8409"/>
      <c r="BE8409"/>
      <c r="BF8409"/>
      <c r="BG8409"/>
      <c r="BH8409"/>
      <c r="BI8409"/>
      <c r="BJ8409"/>
      <c r="BK8409"/>
      <c r="BL8409"/>
      <c r="BM8409"/>
      <c r="BN8409"/>
      <c r="BO8409"/>
      <c r="BP8409"/>
      <c r="BQ8409"/>
      <c r="BR8409"/>
      <c r="BS8409"/>
      <c r="BT8409"/>
      <c r="BU8409"/>
      <c r="BV8409"/>
      <c r="BW8409"/>
      <c r="BX8409"/>
      <c r="BY8409"/>
      <c r="BZ8409"/>
      <c r="CA8409"/>
      <c r="CB8409"/>
      <c r="CC8409"/>
      <c r="CD8409"/>
      <c r="CE8409"/>
      <c r="CF8409"/>
      <c r="CG8409"/>
      <c r="CH8409"/>
      <c r="CI8409"/>
      <c r="CJ8409"/>
      <c r="CK8409"/>
      <c r="CL8409"/>
      <c r="CM8409"/>
      <c r="CN8409"/>
      <c r="CO8409"/>
      <c r="CP8409"/>
      <c r="CQ8409"/>
      <c r="CR8409"/>
      <c r="CS8409"/>
      <c r="CT8409"/>
      <c r="CU8409"/>
      <c r="CV8409"/>
    </row>
    <row r="8410" spans="10:100" x14ac:dyDescent="0.25">
      <c r="J8410"/>
      <c r="K8410"/>
      <c r="L8410"/>
      <c r="M8410"/>
      <c r="N8410"/>
      <c r="O8410"/>
      <c r="P8410"/>
      <c r="Q8410"/>
      <c r="R8410"/>
      <c r="S8410"/>
      <c r="T8410"/>
      <c r="U8410"/>
      <c r="V8410"/>
      <c r="W8410"/>
      <c r="X8410"/>
      <c r="Y8410"/>
      <c r="Z8410"/>
      <c r="AA8410"/>
      <c r="AB8410"/>
      <c r="AC8410"/>
      <c r="AD8410"/>
      <c r="AE8410"/>
      <c r="AF8410"/>
      <c r="AG8410"/>
      <c r="AH8410"/>
      <c r="AI8410"/>
      <c r="AJ8410"/>
      <c r="AK8410"/>
      <c r="AL8410"/>
      <c r="AM8410"/>
      <c r="AN8410"/>
      <c r="AO8410"/>
      <c r="AP8410"/>
      <c r="AQ8410"/>
      <c r="AR8410"/>
      <c r="AS8410"/>
      <c r="AT8410"/>
      <c r="AU8410"/>
      <c r="AV8410"/>
      <c r="AW8410"/>
      <c r="AX8410"/>
      <c r="AY8410"/>
      <c r="AZ8410"/>
      <c r="BA8410"/>
      <c r="BB8410"/>
      <c r="BC8410"/>
      <c r="BD8410"/>
      <c r="BE8410"/>
      <c r="BF8410"/>
      <c r="BG8410"/>
      <c r="BH8410"/>
      <c r="BI8410"/>
      <c r="BJ8410"/>
      <c r="BK8410"/>
      <c r="BL8410"/>
      <c r="BM8410"/>
      <c r="BN8410"/>
      <c r="BO8410"/>
      <c r="BP8410"/>
      <c r="BQ8410"/>
      <c r="BR8410"/>
      <c r="BS8410"/>
      <c r="BT8410"/>
      <c r="BU8410"/>
      <c r="BV8410"/>
      <c r="BW8410"/>
      <c r="BX8410"/>
      <c r="BY8410"/>
      <c r="BZ8410"/>
      <c r="CA8410"/>
      <c r="CB8410"/>
      <c r="CC8410"/>
      <c r="CD8410"/>
      <c r="CE8410"/>
      <c r="CF8410"/>
      <c r="CG8410"/>
      <c r="CH8410"/>
      <c r="CI8410"/>
      <c r="CJ8410"/>
      <c r="CK8410"/>
      <c r="CL8410"/>
      <c r="CM8410"/>
      <c r="CN8410"/>
      <c r="CO8410"/>
      <c r="CP8410"/>
      <c r="CQ8410"/>
      <c r="CR8410"/>
      <c r="CS8410"/>
      <c r="CT8410"/>
      <c r="CU8410"/>
      <c r="CV8410"/>
    </row>
    <row r="8411" spans="10:100" x14ac:dyDescent="0.25">
      <c r="J8411"/>
      <c r="K8411"/>
      <c r="L8411"/>
      <c r="M8411"/>
      <c r="N8411"/>
      <c r="O8411"/>
      <c r="P8411"/>
      <c r="Q8411"/>
      <c r="R8411"/>
      <c r="S8411"/>
      <c r="T8411"/>
      <c r="U8411"/>
      <c r="V8411"/>
      <c r="W8411"/>
      <c r="X8411"/>
      <c r="Y8411"/>
      <c r="Z8411"/>
      <c r="AA8411"/>
      <c r="AB8411"/>
      <c r="AC8411"/>
      <c r="AD8411"/>
      <c r="AE8411"/>
      <c r="AF8411"/>
      <c r="AG8411"/>
      <c r="AH8411"/>
      <c r="AI8411"/>
      <c r="AJ8411"/>
      <c r="AK8411"/>
      <c r="AL8411"/>
      <c r="AM8411"/>
      <c r="AN8411"/>
      <c r="AO8411"/>
      <c r="AP8411"/>
      <c r="AQ8411"/>
      <c r="AR8411"/>
      <c r="AS8411"/>
      <c r="AT8411"/>
      <c r="AU8411"/>
      <c r="AV8411"/>
      <c r="AW8411"/>
      <c r="AX8411"/>
      <c r="AY8411"/>
      <c r="AZ8411"/>
      <c r="BA8411"/>
      <c r="BB8411"/>
      <c r="BC8411"/>
      <c r="BD8411"/>
      <c r="BE8411"/>
      <c r="BF8411"/>
      <c r="BG8411"/>
      <c r="BH8411"/>
      <c r="BI8411"/>
      <c r="BJ8411"/>
      <c r="BK8411"/>
      <c r="BL8411"/>
      <c r="BM8411"/>
      <c r="BN8411"/>
      <c r="BO8411"/>
      <c r="BP8411"/>
      <c r="BQ8411"/>
      <c r="BR8411"/>
      <c r="BS8411"/>
      <c r="BT8411"/>
      <c r="BU8411"/>
      <c r="BV8411"/>
      <c r="BW8411"/>
      <c r="BX8411"/>
      <c r="BY8411"/>
      <c r="BZ8411"/>
      <c r="CA8411"/>
      <c r="CB8411"/>
      <c r="CC8411"/>
      <c r="CD8411"/>
      <c r="CE8411"/>
      <c r="CF8411"/>
      <c r="CG8411"/>
      <c r="CH8411"/>
      <c r="CI8411"/>
      <c r="CJ8411"/>
      <c r="CK8411"/>
      <c r="CL8411"/>
      <c r="CM8411"/>
      <c r="CN8411"/>
      <c r="CO8411"/>
      <c r="CP8411"/>
      <c r="CQ8411"/>
      <c r="CR8411"/>
      <c r="CS8411"/>
      <c r="CT8411"/>
      <c r="CU8411"/>
      <c r="CV8411"/>
    </row>
    <row r="8412" spans="10:100" x14ac:dyDescent="0.25">
      <c r="J8412"/>
      <c r="K8412"/>
      <c r="L8412"/>
      <c r="M8412"/>
      <c r="N8412"/>
      <c r="O8412"/>
      <c r="P8412"/>
      <c r="Q8412"/>
      <c r="R8412"/>
      <c r="S8412"/>
      <c r="T8412"/>
      <c r="U8412"/>
      <c r="V8412"/>
      <c r="W8412"/>
      <c r="X8412"/>
      <c r="Y8412"/>
      <c r="Z8412"/>
      <c r="AA8412"/>
      <c r="AB8412"/>
      <c r="AC8412"/>
      <c r="AD8412"/>
      <c r="AE8412"/>
      <c r="AF8412"/>
      <c r="AG8412"/>
      <c r="AH8412"/>
      <c r="AI8412"/>
      <c r="AJ8412"/>
      <c r="AK8412"/>
      <c r="AL8412"/>
      <c r="AM8412"/>
      <c r="AN8412"/>
      <c r="AO8412"/>
      <c r="AP8412"/>
      <c r="AQ8412"/>
      <c r="AR8412"/>
      <c r="AS8412"/>
      <c r="AT8412"/>
      <c r="AU8412"/>
      <c r="AV8412"/>
      <c r="AW8412"/>
      <c r="AX8412"/>
      <c r="AY8412"/>
      <c r="AZ8412"/>
      <c r="BA8412"/>
      <c r="BB8412"/>
      <c r="BC8412"/>
      <c r="BD8412"/>
      <c r="BE8412"/>
      <c r="BF8412"/>
      <c r="BG8412"/>
      <c r="BH8412"/>
      <c r="BI8412"/>
      <c r="BJ8412"/>
      <c r="BK8412"/>
      <c r="BL8412"/>
      <c r="BM8412"/>
      <c r="BN8412"/>
      <c r="BO8412"/>
      <c r="BP8412"/>
      <c r="BQ8412"/>
      <c r="BR8412"/>
      <c r="BS8412"/>
      <c r="BT8412"/>
      <c r="BU8412"/>
      <c r="BV8412"/>
      <c r="BW8412"/>
      <c r="BX8412"/>
      <c r="BY8412"/>
      <c r="BZ8412"/>
      <c r="CA8412"/>
      <c r="CB8412"/>
      <c r="CC8412"/>
      <c r="CD8412"/>
      <c r="CE8412"/>
      <c r="CF8412"/>
      <c r="CG8412"/>
      <c r="CH8412"/>
      <c r="CI8412"/>
      <c r="CJ8412"/>
      <c r="CK8412"/>
      <c r="CL8412"/>
      <c r="CM8412"/>
      <c r="CN8412"/>
      <c r="CO8412"/>
      <c r="CP8412"/>
      <c r="CQ8412"/>
      <c r="CR8412"/>
      <c r="CS8412"/>
      <c r="CT8412"/>
      <c r="CU8412"/>
      <c r="CV8412"/>
    </row>
    <row r="8413" spans="10:100" x14ac:dyDescent="0.25">
      <c r="J8413"/>
      <c r="K8413"/>
      <c r="L8413"/>
      <c r="M8413"/>
      <c r="N8413"/>
      <c r="O8413"/>
      <c r="P8413"/>
      <c r="Q8413"/>
      <c r="R8413"/>
      <c r="S8413"/>
      <c r="T8413"/>
      <c r="U8413"/>
      <c r="V8413"/>
      <c r="W8413"/>
      <c r="X8413"/>
      <c r="Y8413"/>
      <c r="Z8413"/>
      <c r="AA8413"/>
      <c r="AB8413"/>
      <c r="AC8413"/>
      <c r="AD8413"/>
      <c r="AE8413"/>
      <c r="AF8413"/>
      <c r="AG8413"/>
      <c r="AH8413"/>
      <c r="AI8413"/>
      <c r="AJ8413"/>
      <c r="AK8413"/>
      <c r="AL8413"/>
      <c r="AM8413"/>
      <c r="AN8413"/>
      <c r="AO8413"/>
      <c r="AP8413"/>
      <c r="AQ8413"/>
      <c r="AR8413"/>
      <c r="AS8413"/>
      <c r="AT8413"/>
      <c r="AU8413"/>
      <c r="AV8413"/>
      <c r="AW8413"/>
      <c r="AX8413"/>
      <c r="AY8413"/>
      <c r="AZ8413"/>
      <c r="BA8413"/>
      <c r="BB8413"/>
      <c r="BC8413"/>
      <c r="BD8413"/>
      <c r="BE8413"/>
      <c r="BF8413"/>
      <c r="BG8413"/>
      <c r="BH8413"/>
      <c r="BI8413"/>
      <c r="BJ8413"/>
      <c r="BK8413"/>
      <c r="BL8413"/>
      <c r="BM8413"/>
      <c r="BN8413"/>
      <c r="BO8413"/>
      <c r="BP8413"/>
      <c r="BQ8413"/>
      <c r="BR8413"/>
      <c r="BS8413"/>
      <c r="BT8413"/>
      <c r="BU8413"/>
      <c r="BV8413"/>
      <c r="BW8413"/>
      <c r="BX8413"/>
      <c r="BY8413"/>
      <c r="BZ8413"/>
      <c r="CA8413"/>
      <c r="CB8413"/>
      <c r="CC8413"/>
      <c r="CD8413"/>
      <c r="CE8413"/>
      <c r="CF8413"/>
      <c r="CG8413"/>
      <c r="CH8413"/>
      <c r="CI8413"/>
      <c r="CJ8413"/>
      <c r="CK8413"/>
      <c r="CL8413"/>
      <c r="CM8413"/>
      <c r="CN8413"/>
      <c r="CO8413"/>
      <c r="CP8413"/>
      <c r="CQ8413"/>
      <c r="CR8413"/>
      <c r="CS8413"/>
      <c r="CT8413"/>
      <c r="CU8413"/>
      <c r="CV8413"/>
    </row>
    <row r="8414" spans="10:100" x14ac:dyDescent="0.25">
      <c r="J8414"/>
      <c r="K8414"/>
      <c r="L8414"/>
      <c r="M8414"/>
      <c r="N8414"/>
      <c r="O8414"/>
      <c r="P8414"/>
      <c r="Q8414"/>
      <c r="R8414"/>
      <c r="S8414"/>
      <c r="T8414"/>
      <c r="U8414"/>
      <c r="V8414"/>
      <c r="W8414"/>
      <c r="X8414"/>
      <c r="Y8414"/>
      <c r="Z8414"/>
      <c r="AA8414"/>
      <c r="AB8414"/>
      <c r="AC8414"/>
      <c r="AD8414"/>
      <c r="AE8414"/>
      <c r="AF8414"/>
      <c r="AG8414"/>
      <c r="AH8414"/>
      <c r="AI8414"/>
      <c r="AJ8414"/>
      <c r="AK8414"/>
      <c r="AL8414"/>
      <c r="AM8414"/>
      <c r="AN8414"/>
      <c r="AO8414"/>
      <c r="AP8414"/>
      <c r="AQ8414"/>
      <c r="AR8414"/>
      <c r="AS8414"/>
      <c r="AT8414"/>
      <c r="AU8414"/>
      <c r="AV8414"/>
      <c r="AW8414"/>
      <c r="AX8414"/>
      <c r="AY8414"/>
      <c r="AZ8414"/>
      <c r="BA8414"/>
      <c r="BB8414"/>
      <c r="BC8414"/>
      <c r="BD8414"/>
      <c r="BE8414"/>
      <c r="BF8414"/>
      <c r="BG8414"/>
      <c r="BH8414"/>
      <c r="BI8414"/>
      <c r="BJ8414"/>
      <c r="BK8414"/>
      <c r="BL8414"/>
      <c r="BM8414"/>
      <c r="BN8414"/>
      <c r="BO8414"/>
      <c r="BP8414"/>
      <c r="BQ8414"/>
      <c r="BR8414"/>
      <c r="BS8414"/>
      <c r="BT8414"/>
      <c r="BU8414"/>
      <c r="BV8414"/>
      <c r="BW8414"/>
      <c r="BX8414"/>
      <c r="BY8414"/>
      <c r="BZ8414"/>
      <c r="CA8414"/>
      <c r="CB8414"/>
      <c r="CC8414"/>
      <c r="CD8414"/>
      <c r="CE8414"/>
      <c r="CF8414"/>
      <c r="CG8414"/>
      <c r="CH8414"/>
      <c r="CI8414"/>
      <c r="CJ8414"/>
      <c r="CK8414"/>
      <c r="CL8414"/>
      <c r="CM8414"/>
      <c r="CN8414"/>
      <c r="CO8414"/>
      <c r="CP8414"/>
      <c r="CQ8414"/>
      <c r="CR8414"/>
      <c r="CS8414"/>
      <c r="CT8414"/>
      <c r="CU8414"/>
      <c r="CV8414"/>
    </row>
    <row r="8415" spans="10:100" x14ac:dyDescent="0.25">
      <c r="J8415"/>
      <c r="K8415"/>
      <c r="L8415"/>
      <c r="M8415"/>
      <c r="N8415"/>
      <c r="O8415"/>
      <c r="P8415"/>
      <c r="Q8415"/>
      <c r="R8415"/>
      <c r="S8415"/>
      <c r="T8415"/>
      <c r="U8415"/>
      <c r="V8415"/>
      <c r="W8415"/>
      <c r="X8415"/>
      <c r="Y8415"/>
      <c r="Z8415"/>
      <c r="AA8415"/>
      <c r="AB8415"/>
      <c r="AC8415"/>
      <c r="AD8415"/>
      <c r="AE8415"/>
      <c r="AF8415"/>
      <c r="AG8415"/>
      <c r="AH8415"/>
      <c r="AI8415"/>
      <c r="AJ8415"/>
      <c r="AK8415"/>
      <c r="AL8415"/>
      <c r="AM8415"/>
      <c r="AN8415"/>
      <c r="AO8415"/>
      <c r="AP8415"/>
      <c r="AQ8415"/>
      <c r="AR8415"/>
      <c r="AS8415"/>
      <c r="AT8415"/>
      <c r="AU8415"/>
      <c r="AV8415"/>
      <c r="AW8415"/>
      <c r="AX8415"/>
      <c r="AY8415"/>
      <c r="AZ8415"/>
      <c r="BA8415"/>
      <c r="BB8415"/>
      <c r="BC8415"/>
      <c r="BD8415"/>
      <c r="BE8415"/>
      <c r="BF8415"/>
      <c r="BG8415"/>
      <c r="BH8415"/>
      <c r="BI8415"/>
      <c r="BJ8415"/>
      <c r="BK8415"/>
      <c r="BL8415"/>
      <c r="BM8415"/>
      <c r="BN8415"/>
      <c r="BO8415"/>
      <c r="BP8415"/>
      <c r="BQ8415"/>
      <c r="BR8415"/>
      <c r="BS8415"/>
      <c r="BT8415"/>
      <c r="BU8415"/>
      <c r="BV8415"/>
      <c r="BW8415"/>
      <c r="BX8415"/>
      <c r="BY8415"/>
      <c r="BZ8415"/>
      <c r="CA8415"/>
      <c r="CB8415"/>
      <c r="CC8415"/>
      <c r="CD8415"/>
      <c r="CE8415"/>
      <c r="CF8415"/>
      <c r="CG8415"/>
      <c r="CH8415"/>
      <c r="CI8415"/>
      <c r="CJ8415"/>
      <c r="CK8415"/>
      <c r="CL8415"/>
      <c r="CM8415"/>
      <c r="CN8415"/>
      <c r="CO8415"/>
      <c r="CP8415"/>
      <c r="CQ8415"/>
      <c r="CR8415"/>
      <c r="CS8415"/>
      <c r="CT8415"/>
      <c r="CU8415"/>
      <c r="CV8415"/>
    </row>
    <row r="8416" spans="10:100" x14ac:dyDescent="0.25">
      <c r="J8416"/>
      <c r="K8416"/>
      <c r="L8416"/>
      <c r="M8416"/>
      <c r="N8416"/>
      <c r="O8416"/>
      <c r="P8416"/>
      <c r="Q8416"/>
      <c r="R8416"/>
      <c r="S8416"/>
      <c r="T8416"/>
      <c r="U8416"/>
      <c r="V8416"/>
      <c r="W8416"/>
      <c r="X8416"/>
      <c r="Y8416"/>
      <c r="Z8416"/>
      <c r="AA8416"/>
      <c r="AB8416"/>
      <c r="AC8416"/>
      <c r="AD8416"/>
      <c r="AE8416"/>
      <c r="AF8416"/>
      <c r="AG8416"/>
      <c r="AH8416"/>
      <c r="AI8416"/>
      <c r="AJ8416"/>
      <c r="AK8416"/>
      <c r="AL8416"/>
      <c r="AM8416"/>
      <c r="AN8416"/>
      <c r="AO8416"/>
      <c r="AP8416"/>
      <c r="AQ8416"/>
      <c r="AR8416"/>
      <c r="AS8416"/>
      <c r="AT8416"/>
      <c r="AU8416"/>
      <c r="AV8416"/>
      <c r="AW8416"/>
      <c r="AX8416"/>
      <c r="AY8416"/>
      <c r="AZ8416"/>
      <c r="BA8416"/>
      <c r="BB8416"/>
      <c r="BC8416"/>
      <c r="BD8416"/>
      <c r="BE8416"/>
      <c r="BF8416"/>
      <c r="BG8416"/>
      <c r="BH8416"/>
      <c r="BI8416"/>
      <c r="BJ8416"/>
      <c r="BK8416"/>
      <c r="BL8416"/>
      <c r="BM8416"/>
      <c r="BN8416"/>
      <c r="BO8416"/>
      <c r="BP8416"/>
      <c r="BQ8416"/>
      <c r="BR8416"/>
      <c r="BS8416"/>
      <c r="BT8416"/>
      <c r="BU8416"/>
      <c r="BV8416"/>
      <c r="BW8416"/>
      <c r="BX8416"/>
      <c r="BY8416"/>
      <c r="BZ8416"/>
      <c r="CA8416"/>
      <c r="CB8416"/>
      <c r="CC8416"/>
      <c r="CD8416"/>
      <c r="CE8416"/>
      <c r="CF8416"/>
      <c r="CG8416"/>
      <c r="CH8416"/>
      <c r="CI8416"/>
      <c r="CJ8416"/>
      <c r="CK8416"/>
      <c r="CL8416"/>
      <c r="CM8416"/>
      <c r="CN8416"/>
      <c r="CO8416"/>
      <c r="CP8416"/>
      <c r="CQ8416"/>
      <c r="CR8416"/>
      <c r="CS8416"/>
      <c r="CT8416"/>
      <c r="CU8416"/>
      <c r="CV8416"/>
    </row>
    <row r="8417" spans="10:100" x14ac:dyDescent="0.25">
      <c r="J8417"/>
      <c r="K8417"/>
      <c r="L8417"/>
      <c r="M8417"/>
      <c r="N8417"/>
      <c r="O8417"/>
      <c r="P8417"/>
      <c r="Q8417"/>
      <c r="R8417"/>
      <c r="S8417"/>
      <c r="T8417"/>
      <c r="U8417"/>
      <c r="V8417"/>
      <c r="W8417"/>
      <c r="X8417"/>
      <c r="Y8417"/>
      <c r="Z8417"/>
      <c r="AA8417"/>
      <c r="AB8417"/>
      <c r="AC8417"/>
      <c r="AD8417"/>
      <c r="AE8417"/>
      <c r="AF8417"/>
      <c r="AG8417"/>
      <c r="AH8417"/>
      <c r="AI8417"/>
      <c r="AJ8417"/>
      <c r="AK8417"/>
      <c r="AL8417"/>
      <c r="AM8417"/>
      <c r="AN8417"/>
      <c r="AO8417"/>
      <c r="AP8417"/>
      <c r="AQ8417"/>
      <c r="AR8417"/>
      <c r="AS8417"/>
      <c r="AT8417"/>
      <c r="AU8417"/>
      <c r="AV8417"/>
      <c r="AW8417"/>
      <c r="AX8417"/>
      <c r="AY8417"/>
      <c r="AZ8417"/>
      <c r="BA8417"/>
      <c r="BB8417"/>
      <c r="BC8417"/>
      <c r="BD8417"/>
      <c r="BE8417"/>
      <c r="BF8417"/>
      <c r="BG8417"/>
      <c r="BH8417"/>
      <c r="BI8417"/>
      <c r="BJ8417"/>
      <c r="BK8417"/>
      <c r="BL8417"/>
      <c r="BM8417"/>
      <c r="BN8417"/>
      <c r="BO8417"/>
      <c r="BP8417"/>
      <c r="BQ8417"/>
      <c r="BR8417"/>
      <c r="BS8417"/>
      <c r="BT8417"/>
      <c r="BU8417"/>
      <c r="BV8417"/>
      <c r="BW8417"/>
      <c r="BX8417"/>
      <c r="BY8417"/>
      <c r="BZ8417"/>
      <c r="CA8417"/>
      <c r="CB8417"/>
      <c r="CC8417"/>
      <c r="CD8417"/>
      <c r="CE8417"/>
      <c r="CF8417"/>
      <c r="CG8417"/>
      <c r="CH8417"/>
      <c r="CI8417"/>
      <c r="CJ8417"/>
      <c r="CK8417"/>
      <c r="CL8417"/>
      <c r="CM8417"/>
      <c r="CN8417"/>
      <c r="CO8417"/>
      <c r="CP8417"/>
      <c r="CQ8417"/>
      <c r="CR8417"/>
      <c r="CS8417"/>
      <c r="CT8417"/>
      <c r="CU8417"/>
      <c r="CV8417"/>
    </row>
    <row r="8418" spans="10:100" x14ac:dyDescent="0.25">
      <c r="J8418"/>
      <c r="K8418"/>
      <c r="L8418"/>
      <c r="M8418"/>
      <c r="N8418"/>
      <c r="O8418"/>
      <c r="P8418"/>
      <c r="Q8418"/>
      <c r="R8418"/>
      <c r="S8418"/>
      <c r="T8418"/>
      <c r="U8418"/>
      <c r="V8418"/>
      <c r="W8418"/>
      <c r="X8418"/>
      <c r="Y8418"/>
      <c r="Z8418"/>
      <c r="AA8418"/>
      <c r="AB8418"/>
      <c r="AC8418"/>
      <c r="AD8418"/>
      <c r="AE8418"/>
      <c r="AF8418"/>
      <c r="AG8418"/>
      <c r="AH8418"/>
      <c r="AI8418"/>
      <c r="AJ8418"/>
      <c r="AK8418"/>
      <c r="AL8418"/>
      <c r="AM8418"/>
      <c r="AN8418"/>
      <c r="AO8418"/>
      <c r="AP8418"/>
      <c r="AQ8418"/>
      <c r="AR8418"/>
      <c r="AS8418"/>
      <c r="AT8418"/>
      <c r="AU8418"/>
      <c r="AV8418"/>
      <c r="AW8418"/>
      <c r="AX8418"/>
      <c r="AY8418"/>
      <c r="AZ8418"/>
      <c r="BA8418"/>
      <c r="BB8418"/>
      <c r="BC8418"/>
      <c r="BD8418"/>
      <c r="BE8418"/>
      <c r="BF8418"/>
      <c r="BG8418"/>
      <c r="BH8418"/>
      <c r="BI8418"/>
      <c r="BJ8418"/>
      <c r="BK8418"/>
      <c r="BL8418"/>
      <c r="BM8418"/>
      <c r="BN8418"/>
      <c r="BO8418"/>
      <c r="BP8418"/>
      <c r="BQ8418"/>
      <c r="BR8418"/>
      <c r="BS8418"/>
      <c r="BT8418"/>
      <c r="BU8418"/>
      <c r="BV8418"/>
      <c r="BW8418"/>
      <c r="BX8418"/>
      <c r="BY8418"/>
      <c r="BZ8418"/>
      <c r="CA8418"/>
      <c r="CB8418"/>
      <c r="CC8418"/>
      <c r="CD8418"/>
      <c r="CE8418"/>
      <c r="CF8418"/>
      <c r="CG8418"/>
      <c r="CH8418"/>
      <c r="CI8418"/>
      <c r="CJ8418"/>
      <c r="CK8418"/>
      <c r="CL8418"/>
      <c r="CM8418"/>
      <c r="CN8418"/>
      <c r="CO8418"/>
      <c r="CP8418"/>
      <c r="CQ8418"/>
      <c r="CR8418"/>
      <c r="CS8418"/>
      <c r="CT8418"/>
      <c r="CU8418"/>
      <c r="CV8418"/>
    </row>
    <row r="8419" spans="10:100" x14ac:dyDescent="0.25">
      <c r="J8419"/>
      <c r="K8419"/>
      <c r="L8419"/>
      <c r="M8419"/>
      <c r="N8419"/>
      <c r="O8419"/>
      <c r="P8419"/>
      <c r="Q8419"/>
      <c r="R8419"/>
      <c r="S8419"/>
      <c r="T8419"/>
      <c r="U8419"/>
      <c r="V8419"/>
      <c r="W8419"/>
      <c r="X8419"/>
      <c r="Y8419"/>
      <c r="Z8419"/>
      <c r="AA8419"/>
      <c r="AB8419"/>
      <c r="AC8419"/>
      <c r="AD8419"/>
      <c r="AE8419"/>
      <c r="AF8419"/>
      <c r="AG8419"/>
      <c r="AH8419"/>
      <c r="AI8419"/>
      <c r="AJ8419"/>
      <c r="AK8419"/>
      <c r="AL8419"/>
      <c r="AM8419"/>
      <c r="AN8419"/>
      <c r="AO8419"/>
      <c r="AP8419"/>
      <c r="AQ8419"/>
      <c r="AR8419"/>
      <c r="AS8419"/>
      <c r="AT8419"/>
      <c r="AU8419"/>
      <c r="AV8419"/>
      <c r="AW8419"/>
      <c r="AX8419"/>
      <c r="AY8419"/>
      <c r="AZ8419"/>
      <c r="BA8419"/>
      <c r="BB8419"/>
      <c r="BC8419"/>
      <c r="BD8419"/>
      <c r="BE8419"/>
      <c r="BF8419"/>
      <c r="BG8419"/>
      <c r="BH8419"/>
      <c r="BI8419"/>
      <c r="BJ8419"/>
      <c r="BK8419"/>
      <c r="BL8419"/>
      <c r="BM8419"/>
      <c r="BN8419"/>
      <c r="BO8419"/>
      <c r="BP8419"/>
      <c r="BQ8419"/>
      <c r="BR8419"/>
      <c r="BS8419"/>
      <c r="BT8419"/>
      <c r="BU8419"/>
      <c r="BV8419"/>
      <c r="BW8419"/>
      <c r="BX8419"/>
      <c r="BY8419"/>
      <c r="BZ8419"/>
      <c r="CA8419"/>
      <c r="CB8419"/>
      <c r="CC8419"/>
      <c r="CD8419"/>
      <c r="CE8419"/>
      <c r="CF8419"/>
      <c r="CG8419"/>
      <c r="CH8419"/>
      <c r="CI8419"/>
      <c r="CJ8419"/>
      <c r="CK8419"/>
      <c r="CL8419"/>
      <c r="CM8419"/>
      <c r="CN8419"/>
      <c r="CO8419"/>
      <c r="CP8419"/>
      <c r="CQ8419"/>
      <c r="CR8419"/>
      <c r="CS8419"/>
      <c r="CT8419"/>
      <c r="CU8419"/>
      <c r="CV8419"/>
    </row>
    <row r="8420" spans="10:100" x14ac:dyDescent="0.25">
      <c r="J8420"/>
      <c r="K8420"/>
      <c r="L8420"/>
      <c r="M8420"/>
      <c r="N8420"/>
      <c r="O8420"/>
      <c r="P8420"/>
      <c r="Q8420"/>
      <c r="R8420"/>
      <c r="S8420"/>
      <c r="T8420"/>
      <c r="U8420"/>
      <c r="V8420"/>
      <c r="W8420"/>
      <c r="X8420"/>
      <c r="Y8420"/>
      <c r="Z8420"/>
      <c r="AA8420"/>
      <c r="AB8420"/>
      <c r="AC8420"/>
      <c r="AD8420"/>
      <c r="AE8420"/>
      <c r="AF8420"/>
      <c r="AG8420"/>
      <c r="AH8420"/>
      <c r="AI8420"/>
      <c r="AJ8420"/>
      <c r="AK8420"/>
      <c r="AL8420"/>
      <c r="AM8420"/>
      <c r="AN8420"/>
      <c r="AO8420"/>
      <c r="AP8420"/>
      <c r="AQ8420"/>
      <c r="AR8420"/>
      <c r="AS8420"/>
      <c r="AT8420"/>
      <c r="AU8420"/>
      <c r="AV8420"/>
      <c r="AW8420"/>
      <c r="AX8420"/>
      <c r="AY8420"/>
      <c r="AZ8420"/>
      <c r="BA8420"/>
      <c r="BB8420"/>
      <c r="BC8420"/>
      <c r="BD8420"/>
      <c r="BE8420"/>
      <c r="BF8420"/>
      <c r="BG8420"/>
      <c r="BH8420"/>
      <c r="BI8420"/>
      <c r="BJ8420"/>
      <c r="BK8420"/>
      <c r="BL8420"/>
      <c r="BM8420"/>
      <c r="BN8420"/>
      <c r="BO8420"/>
      <c r="BP8420"/>
      <c r="BQ8420"/>
      <c r="BR8420"/>
      <c r="BS8420"/>
      <c r="BT8420"/>
      <c r="BU8420"/>
      <c r="BV8420"/>
      <c r="BW8420"/>
      <c r="BX8420"/>
      <c r="BY8420"/>
      <c r="BZ8420"/>
      <c r="CA8420"/>
      <c r="CB8420"/>
      <c r="CC8420"/>
      <c r="CD8420"/>
      <c r="CE8420"/>
      <c r="CF8420"/>
      <c r="CG8420"/>
      <c r="CH8420"/>
      <c r="CI8420"/>
      <c r="CJ8420"/>
      <c r="CK8420"/>
      <c r="CL8420"/>
      <c r="CM8420"/>
      <c r="CN8420"/>
      <c r="CO8420"/>
      <c r="CP8420"/>
      <c r="CQ8420"/>
      <c r="CR8420"/>
      <c r="CS8420"/>
      <c r="CT8420"/>
      <c r="CU8420"/>
      <c r="CV8420"/>
    </row>
    <row r="8421" spans="10:100" x14ac:dyDescent="0.25">
      <c r="J8421"/>
      <c r="K8421"/>
      <c r="L8421"/>
      <c r="M8421"/>
      <c r="N8421"/>
      <c r="O8421"/>
      <c r="P8421"/>
      <c r="Q8421"/>
      <c r="R8421"/>
      <c r="S8421"/>
      <c r="T8421"/>
      <c r="U8421"/>
      <c r="V8421"/>
      <c r="W8421"/>
      <c r="X8421"/>
      <c r="Y8421"/>
      <c r="Z8421"/>
      <c r="AA8421"/>
      <c r="AB8421"/>
      <c r="AC8421"/>
      <c r="AD8421"/>
      <c r="AE8421"/>
      <c r="AF8421"/>
      <c r="AG8421"/>
      <c r="AH8421"/>
      <c r="AI8421"/>
      <c r="AJ8421"/>
      <c r="AK8421"/>
      <c r="AL8421"/>
      <c r="AM8421"/>
      <c r="AN8421"/>
      <c r="AO8421"/>
      <c r="AP8421"/>
      <c r="AQ8421"/>
      <c r="AR8421"/>
      <c r="AS8421"/>
      <c r="AT8421"/>
      <c r="AU8421"/>
      <c r="AV8421"/>
      <c r="AW8421"/>
      <c r="AX8421"/>
      <c r="AY8421"/>
      <c r="AZ8421"/>
      <c r="BA8421"/>
      <c r="BB8421"/>
      <c r="BC8421"/>
      <c r="BD8421"/>
      <c r="BE8421"/>
      <c r="BF8421"/>
      <c r="BG8421"/>
      <c r="BH8421"/>
      <c r="BI8421"/>
      <c r="BJ8421"/>
      <c r="BK8421"/>
      <c r="BL8421"/>
      <c r="BM8421"/>
      <c r="BN8421"/>
      <c r="BO8421"/>
      <c r="BP8421"/>
      <c r="BQ8421"/>
      <c r="BR8421"/>
      <c r="BS8421"/>
      <c r="BT8421"/>
      <c r="BU8421"/>
      <c r="BV8421"/>
      <c r="BW8421"/>
      <c r="BX8421"/>
      <c r="BY8421"/>
      <c r="BZ8421"/>
      <c r="CA8421"/>
      <c r="CB8421"/>
      <c r="CC8421"/>
      <c r="CD8421"/>
      <c r="CE8421"/>
      <c r="CF8421"/>
      <c r="CG8421"/>
      <c r="CH8421"/>
      <c r="CI8421"/>
      <c r="CJ8421"/>
      <c r="CK8421"/>
      <c r="CL8421"/>
      <c r="CM8421"/>
      <c r="CN8421"/>
      <c r="CO8421"/>
      <c r="CP8421"/>
      <c r="CQ8421"/>
      <c r="CR8421"/>
      <c r="CS8421"/>
      <c r="CT8421"/>
      <c r="CU8421"/>
      <c r="CV8421"/>
    </row>
    <row r="8422" spans="10:100" x14ac:dyDescent="0.25">
      <c r="J8422"/>
      <c r="K8422"/>
      <c r="L8422"/>
      <c r="M8422"/>
      <c r="N8422"/>
      <c r="O8422"/>
      <c r="P8422"/>
      <c r="Q8422"/>
      <c r="R8422"/>
      <c r="S8422"/>
      <c r="T8422"/>
      <c r="U8422"/>
      <c r="V8422"/>
      <c r="W8422"/>
      <c r="X8422"/>
      <c r="Y8422"/>
      <c r="Z8422"/>
      <c r="AA8422"/>
      <c r="AB8422"/>
      <c r="AC8422"/>
      <c r="AD8422"/>
      <c r="AE8422"/>
      <c r="AF8422"/>
      <c r="AG8422"/>
      <c r="AH8422"/>
      <c r="AI8422"/>
      <c r="AJ8422"/>
      <c r="AK8422"/>
      <c r="AL8422"/>
      <c r="AM8422"/>
      <c r="AN8422"/>
      <c r="AO8422"/>
      <c r="AP8422"/>
      <c r="AQ8422"/>
      <c r="AR8422"/>
      <c r="AS8422"/>
      <c r="AT8422"/>
      <c r="AU8422"/>
      <c r="AV8422"/>
      <c r="AW8422"/>
      <c r="AX8422"/>
      <c r="AY8422"/>
      <c r="AZ8422"/>
      <c r="BA8422"/>
      <c r="BB8422"/>
      <c r="BC8422"/>
      <c r="BD8422"/>
      <c r="BE8422"/>
      <c r="BF8422"/>
      <c r="BG8422"/>
      <c r="BH8422"/>
      <c r="BI8422"/>
      <c r="BJ8422"/>
      <c r="BK8422"/>
      <c r="BL8422"/>
      <c r="BM8422"/>
      <c r="BN8422"/>
      <c r="BO8422"/>
      <c r="BP8422"/>
      <c r="BQ8422"/>
      <c r="BR8422"/>
      <c r="BS8422"/>
      <c r="BT8422"/>
      <c r="BU8422"/>
      <c r="BV8422"/>
      <c r="BW8422"/>
      <c r="BX8422"/>
      <c r="BY8422"/>
      <c r="BZ8422"/>
      <c r="CA8422"/>
      <c r="CB8422"/>
      <c r="CC8422"/>
      <c r="CD8422"/>
      <c r="CE8422"/>
      <c r="CF8422"/>
      <c r="CG8422"/>
      <c r="CH8422"/>
      <c r="CI8422"/>
      <c r="CJ8422"/>
      <c r="CK8422"/>
      <c r="CL8422"/>
      <c r="CM8422"/>
      <c r="CN8422"/>
      <c r="CO8422"/>
      <c r="CP8422"/>
      <c r="CQ8422"/>
      <c r="CR8422"/>
      <c r="CS8422"/>
      <c r="CT8422"/>
      <c r="CU8422"/>
      <c r="CV8422"/>
    </row>
    <row r="8423" spans="10:100" x14ac:dyDescent="0.25">
      <c r="J8423"/>
      <c r="K8423"/>
      <c r="L8423"/>
      <c r="M8423"/>
      <c r="N8423"/>
      <c r="O8423"/>
      <c r="P8423"/>
      <c r="Q8423"/>
      <c r="R8423"/>
      <c r="S8423"/>
      <c r="T8423"/>
      <c r="U8423"/>
      <c r="V8423"/>
      <c r="W8423"/>
      <c r="X8423"/>
      <c r="Y8423"/>
      <c r="Z8423"/>
      <c r="AA8423"/>
      <c r="AB8423"/>
      <c r="AC8423"/>
      <c r="AD8423"/>
      <c r="AE8423"/>
      <c r="AF8423"/>
      <c r="AG8423"/>
      <c r="AH8423"/>
      <c r="AI8423"/>
      <c r="AJ8423"/>
      <c r="AK8423"/>
      <c r="AL8423"/>
      <c r="AM8423"/>
      <c r="AN8423"/>
      <c r="AO8423"/>
      <c r="AP8423"/>
      <c r="AQ8423"/>
      <c r="AR8423"/>
      <c r="AS8423"/>
      <c r="AT8423"/>
      <c r="AU8423"/>
      <c r="AV8423"/>
      <c r="AW8423"/>
      <c r="AX8423"/>
      <c r="AY8423"/>
      <c r="AZ8423"/>
      <c r="BA8423"/>
      <c r="BB8423"/>
      <c r="BC8423"/>
      <c r="BD8423"/>
      <c r="BE8423"/>
      <c r="BF8423"/>
      <c r="BG8423"/>
      <c r="BH8423"/>
      <c r="BI8423"/>
      <c r="BJ8423"/>
      <c r="BK8423"/>
      <c r="BL8423"/>
      <c r="BM8423"/>
      <c r="BN8423"/>
      <c r="BO8423"/>
      <c r="BP8423"/>
      <c r="BQ8423"/>
      <c r="BR8423"/>
      <c r="BS8423"/>
      <c r="BT8423"/>
      <c r="BU8423"/>
      <c r="BV8423"/>
      <c r="BW8423"/>
      <c r="BX8423"/>
      <c r="BY8423"/>
      <c r="BZ8423"/>
      <c r="CA8423"/>
      <c r="CB8423"/>
      <c r="CC8423"/>
      <c r="CD8423"/>
      <c r="CE8423"/>
      <c r="CF8423"/>
      <c r="CG8423"/>
      <c r="CH8423"/>
      <c r="CI8423"/>
      <c r="CJ8423"/>
      <c r="CK8423"/>
      <c r="CL8423"/>
      <c r="CM8423"/>
      <c r="CN8423"/>
      <c r="CO8423"/>
      <c r="CP8423"/>
      <c r="CQ8423"/>
      <c r="CR8423"/>
      <c r="CS8423"/>
      <c r="CT8423"/>
      <c r="CU8423"/>
      <c r="CV8423"/>
    </row>
    <row r="8424" spans="10:100" x14ac:dyDescent="0.25">
      <c r="J8424"/>
      <c r="K8424"/>
      <c r="L8424"/>
      <c r="M8424"/>
      <c r="N8424"/>
      <c r="O8424"/>
      <c r="P8424"/>
      <c r="Q8424"/>
      <c r="R8424"/>
      <c r="S8424"/>
      <c r="T8424"/>
      <c r="U8424"/>
      <c r="V8424"/>
      <c r="W8424"/>
      <c r="X8424"/>
      <c r="Y8424"/>
      <c r="Z8424"/>
      <c r="AA8424"/>
      <c r="AB8424"/>
      <c r="AC8424"/>
      <c r="AD8424"/>
      <c r="AE8424"/>
      <c r="AF8424"/>
      <c r="AG8424"/>
      <c r="AH8424"/>
      <c r="AI8424"/>
      <c r="AJ8424"/>
      <c r="AK8424"/>
      <c r="AL8424"/>
      <c r="AM8424"/>
      <c r="AN8424"/>
      <c r="AO8424"/>
      <c r="AP8424"/>
      <c r="AQ8424"/>
      <c r="AR8424"/>
      <c r="AS8424"/>
      <c r="AT8424"/>
      <c r="AU8424"/>
      <c r="AV8424"/>
      <c r="AW8424"/>
      <c r="AX8424"/>
      <c r="AY8424"/>
      <c r="AZ8424"/>
      <c r="BA8424"/>
      <c r="BB8424"/>
      <c r="BC8424"/>
      <c r="BD8424"/>
      <c r="BE8424"/>
      <c r="BF8424"/>
      <c r="BG8424"/>
      <c r="BH8424"/>
      <c r="BI8424"/>
      <c r="BJ8424"/>
      <c r="BK8424"/>
      <c r="BL8424"/>
      <c r="BM8424"/>
      <c r="BN8424"/>
      <c r="BO8424"/>
      <c r="BP8424"/>
      <c r="BQ8424"/>
      <c r="BR8424"/>
      <c r="BS8424"/>
      <c r="BT8424"/>
      <c r="BU8424"/>
      <c r="BV8424"/>
      <c r="BW8424"/>
      <c r="BX8424"/>
      <c r="BY8424"/>
      <c r="BZ8424"/>
      <c r="CA8424"/>
      <c r="CB8424"/>
      <c r="CC8424"/>
      <c r="CD8424"/>
      <c r="CE8424"/>
      <c r="CF8424"/>
      <c r="CG8424"/>
      <c r="CH8424"/>
      <c r="CI8424"/>
      <c r="CJ8424"/>
      <c r="CK8424"/>
      <c r="CL8424"/>
      <c r="CM8424"/>
      <c r="CN8424"/>
      <c r="CO8424"/>
      <c r="CP8424"/>
      <c r="CQ8424"/>
      <c r="CR8424"/>
      <c r="CS8424"/>
      <c r="CT8424"/>
      <c r="CU8424"/>
      <c r="CV8424"/>
    </row>
    <row r="8425" spans="10:100" x14ac:dyDescent="0.25">
      <c r="J8425"/>
      <c r="K8425"/>
      <c r="L8425"/>
      <c r="M8425"/>
      <c r="N8425"/>
      <c r="O8425"/>
      <c r="P8425"/>
      <c r="Q8425"/>
      <c r="R8425"/>
      <c r="S8425"/>
      <c r="T8425"/>
      <c r="U8425"/>
      <c r="V8425"/>
      <c r="W8425"/>
      <c r="X8425"/>
      <c r="Y8425"/>
      <c r="Z8425"/>
      <c r="AA8425"/>
      <c r="AB8425"/>
      <c r="AC8425"/>
      <c r="AD8425"/>
      <c r="AE8425"/>
      <c r="AF8425"/>
      <c r="AG8425"/>
      <c r="AH8425"/>
      <c r="AI8425"/>
      <c r="AJ8425"/>
      <c r="AK8425"/>
      <c r="AL8425"/>
      <c r="AM8425"/>
      <c r="AN8425"/>
      <c r="AO8425"/>
      <c r="AP8425"/>
      <c r="AQ8425"/>
      <c r="AR8425"/>
      <c r="AS8425"/>
      <c r="AT8425"/>
      <c r="AU8425"/>
      <c r="AV8425"/>
      <c r="AW8425"/>
      <c r="AX8425"/>
      <c r="AY8425"/>
      <c r="AZ8425"/>
      <c r="BA8425"/>
      <c r="BB8425"/>
      <c r="BC8425"/>
      <c r="BD8425"/>
      <c r="BE8425"/>
      <c r="BF8425"/>
      <c r="BG8425"/>
      <c r="BH8425"/>
      <c r="BI8425"/>
      <c r="BJ8425"/>
      <c r="BK8425"/>
      <c r="BL8425"/>
      <c r="BM8425"/>
      <c r="BN8425"/>
      <c r="BO8425"/>
      <c r="BP8425"/>
      <c r="BQ8425"/>
      <c r="BR8425"/>
      <c r="BS8425"/>
      <c r="BT8425"/>
      <c r="BU8425"/>
      <c r="BV8425"/>
      <c r="BW8425"/>
      <c r="BX8425"/>
      <c r="BY8425"/>
      <c r="BZ8425"/>
      <c r="CA8425"/>
      <c r="CB8425"/>
      <c r="CC8425"/>
      <c r="CD8425"/>
      <c r="CE8425"/>
      <c r="CF8425"/>
      <c r="CG8425"/>
      <c r="CH8425"/>
      <c r="CI8425"/>
      <c r="CJ8425"/>
      <c r="CK8425"/>
      <c r="CL8425"/>
      <c r="CM8425"/>
      <c r="CN8425"/>
      <c r="CO8425"/>
      <c r="CP8425"/>
      <c r="CQ8425"/>
      <c r="CR8425"/>
      <c r="CS8425"/>
      <c r="CT8425"/>
      <c r="CU8425"/>
      <c r="CV8425"/>
    </row>
    <row r="8426" spans="10:100" x14ac:dyDescent="0.25">
      <c r="J8426"/>
      <c r="K8426"/>
      <c r="L8426"/>
      <c r="M8426"/>
      <c r="N8426"/>
      <c r="O8426"/>
      <c r="P8426"/>
      <c r="Q8426"/>
      <c r="R8426"/>
      <c r="S8426"/>
      <c r="T8426"/>
      <c r="U8426"/>
      <c r="V8426"/>
      <c r="W8426"/>
      <c r="X8426"/>
      <c r="Y8426"/>
      <c r="Z8426"/>
      <c r="AA8426"/>
      <c r="AB8426"/>
      <c r="AC8426"/>
      <c r="AD8426"/>
      <c r="AE8426"/>
      <c r="AF8426"/>
      <c r="AG8426"/>
      <c r="AH8426"/>
      <c r="AI8426"/>
      <c r="AJ8426"/>
      <c r="AK8426"/>
      <c r="AL8426"/>
      <c r="AM8426"/>
      <c r="AN8426"/>
      <c r="AO8426"/>
      <c r="AP8426"/>
      <c r="AQ8426"/>
      <c r="AR8426"/>
      <c r="AS8426"/>
      <c r="AT8426"/>
      <c r="AU8426"/>
      <c r="AV8426"/>
      <c r="AW8426"/>
      <c r="AX8426"/>
      <c r="AY8426"/>
      <c r="AZ8426"/>
      <c r="BA8426"/>
      <c r="BB8426"/>
      <c r="BC8426"/>
      <c r="BD8426"/>
      <c r="BE8426"/>
      <c r="BF8426"/>
      <c r="BG8426"/>
      <c r="BH8426"/>
      <c r="BI8426"/>
      <c r="BJ8426"/>
      <c r="BK8426"/>
      <c r="BL8426"/>
      <c r="BM8426"/>
      <c r="BN8426"/>
      <c r="BO8426"/>
      <c r="BP8426"/>
      <c r="BQ8426"/>
      <c r="BR8426"/>
      <c r="BS8426"/>
      <c r="BT8426"/>
      <c r="BU8426"/>
      <c r="BV8426"/>
      <c r="BW8426"/>
      <c r="BX8426"/>
      <c r="BY8426"/>
      <c r="BZ8426"/>
      <c r="CA8426"/>
      <c r="CB8426"/>
      <c r="CC8426"/>
      <c r="CD8426"/>
      <c r="CE8426"/>
      <c r="CF8426"/>
      <c r="CG8426"/>
      <c r="CH8426"/>
      <c r="CI8426"/>
      <c r="CJ8426"/>
      <c r="CK8426"/>
      <c r="CL8426"/>
      <c r="CM8426"/>
      <c r="CN8426"/>
      <c r="CO8426"/>
      <c r="CP8426"/>
      <c r="CQ8426"/>
      <c r="CR8426"/>
      <c r="CS8426"/>
      <c r="CT8426"/>
      <c r="CU8426"/>
      <c r="CV8426"/>
    </row>
    <row r="8427" spans="10:100" x14ac:dyDescent="0.25">
      <c r="J8427"/>
      <c r="K8427"/>
      <c r="L8427"/>
      <c r="M8427"/>
      <c r="N8427"/>
      <c r="O8427"/>
      <c r="P8427"/>
      <c r="Q8427"/>
      <c r="R8427"/>
      <c r="S8427"/>
      <c r="T8427"/>
      <c r="U8427"/>
      <c r="V8427"/>
      <c r="W8427"/>
      <c r="X8427"/>
      <c r="Y8427"/>
      <c r="Z8427"/>
      <c r="AA8427"/>
      <c r="AB8427"/>
      <c r="AC8427"/>
      <c r="AD8427"/>
      <c r="AE8427"/>
      <c r="AF8427"/>
      <c r="AG8427"/>
      <c r="AH8427"/>
      <c r="AI8427"/>
      <c r="AJ8427"/>
      <c r="AK8427"/>
      <c r="AL8427"/>
      <c r="AM8427"/>
      <c r="AN8427"/>
      <c r="AO8427"/>
      <c r="AP8427"/>
      <c r="AQ8427"/>
      <c r="AR8427"/>
      <c r="AS8427"/>
      <c r="AT8427"/>
      <c r="AU8427"/>
      <c r="AV8427"/>
      <c r="AW8427"/>
      <c r="AX8427"/>
      <c r="AY8427"/>
      <c r="AZ8427"/>
      <c r="BA8427"/>
      <c r="BB8427"/>
      <c r="BC8427"/>
      <c r="BD8427"/>
      <c r="BE8427"/>
      <c r="BF8427"/>
      <c r="BG8427"/>
      <c r="BH8427"/>
      <c r="BI8427"/>
      <c r="BJ8427"/>
      <c r="BK8427"/>
      <c r="BL8427"/>
      <c r="BM8427"/>
      <c r="BN8427"/>
      <c r="BO8427"/>
      <c r="BP8427"/>
      <c r="BQ8427"/>
      <c r="BR8427"/>
      <c r="BS8427"/>
      <c r="BT8427"/>
      <c r="BU8427"/>
      <c r="BV8427"/>
      <c r="BW8427"/>
      <c r="BX8427"/>
      <c r="BY8427"/>
      <c r="BZ8427"/>
      <c r="CA8427"/>
      <c r="CB8427"/>
      <c r="CC8427"/>
      <c r="CD8427"/>
      <c r="CE8427"/>
      <c r="CF8427"/>
      <c r="CG8427"/>
      <c r="CH8427"/>
      <c r="CI8427"/>
      <c r="CJ8427"/>
      <c r="CK8427"/>
      <c r="CL8427"/>
      <c r="CM8427"/>
      <c r="CN8427"/>
      <c r="CO8427"/>
      <c r="CP8427"/>
      <c r="CQ8427"/>
      <c r="CR8427"/>
      <c r="CS8427"/>
      <c r="CT8427"/>
      <c r="CU8427"/>
      <c r="CV8427"/>
    </row>
    <row r="8428" spans="10:100" x14ac:dyDescent="0.25">
      <c r="J8428"/>
      <c r="K8428"/>
      <c r="L8428"/>
      <c r="M8428"/>
      <c r="N8428"/>
      <c r="O8428"/>
      <c r="P8428"/>
      <c r="Q8428"/>
      <c r="R8428"/>
      <c r="S8428"/>
      <c r="T8428"/>
      <c r="U8428"/>
      <c r="V8428"/>
      <c r="W8428"/>
      <c r="X8428"/>
      <c r="Y8428"/>
      <c r="Z8428"/>
      <c r="AA8428"/>
      <c r="AB8428"/>
      <c r="AC8428"/>
      <c r="AD8428"/>
      <c r="AE8428"/>
      <c r="AF8428"/>
      <c r="AG8428"/>
      <c r="AH8428"/>
      <c r="AI8428"/>
      <c r="AJ8428"/>
      <c r="AK8428"/>
      <c r="AL8428"/>
      <c r="AM8428"/>
      <c r="AN8428"/>
      <c r="AO8428"/>
      <c r="AP8428"/>
      <c r="AQ8428"/>
      <c r="AR8428"/>
      <c r="AS8428"/>
      <c r="AT8428"/>
      <c r="AU8428"/>
      <c r="AV8428"/>
      <c r="AW8428"/>
      <c r="AX8428"/>
      <c r="AY8428"/>
      <c r="AZ8428"/>
      <c r="BA8428"/>
      <c r="BB8428"/>
      <c r="BC8428"/>
      <c r="BD8428"/>
      <c r="BE8428"/>
      <c r="BF8428"/>
      <c r="BG8428"/>
      <c r="BH8428"/>
      <c r="BI8428"/>
      <c r="BJ8428"/>
      <c r="BK8428"/>
      <c r="BL8428"/>
      <c r="BM8428"/>
      <c r="BN8428"/>
      <c r="BO8428"/>
      <c r="BP8428"/>
      <c r="BQ8428"/>
      <c r="BR8428"/>
      <c r="BS8428"/>
      <c r="BT8428"/>
      <c r="BU8428"/>
      <c r="BV8428"/>
      <c r="BW8428"/>
      <c r="BX8428"/>
      <c r="BY8428"/>
      <c r="BZ8428"/>
      <c r="CA8428"/>
      <c r="CB8428"/>
      <c r="CC8428"/>
      <c r="CD8428"/>
      <c r="CE8428"/>
      <c r="CF8428"/>
      <c r="CG8428"/>
      <c r="CH8428"/>
      <c r="CI8428"/>
      <c r="CJ8428"/>
      <c r="CK8428"/>
      <c r="CL8428"/>
      <c r="CM8428"/>
      <c r="CN8428"/>
      <c r="CO8428"/>
      <c r="CP8428"/>
      <c r="CQ8428"/>
      <c r="CR8428"/>
      <c r="CS8428"/>
      <c r="CT8428"/>
      <c r="CU8428"/>
      <c r="CV8428"/>
    </row>
    <row r="8429" spans="10:100" x14ac:dyDescent="0.25">
      <c r="J8429"/>
      <c r="K8429"/>
      <c r="L8429"/>
      <c r="M8429"/>
      <c r="N8429"/>
      <c r="O8429"/>
      <c r="P8429"/>
      <c r="Q8429"/>
      <c r="R8429"/>
      <c r="S8429"/>
      <c r="T8429"/>
      <c r="U8429"/>
      <c r="V8429"/>
      <c r="W8429"/>
      <c r="X8429"/>
      <c r="Y8429"/>
      <c r="Z8429"/>
      <c r="AA8429"/>
      <c r="AB8429"/>
      <c r="AC8429"/>
      <c r="AD8429"/>
      <c r="AE8429"/>
      <c r="AF8429"/>
      <c r="AG8429"/>
      <c r="AH8429"/>
      <c r="AI8429"/>
      <c r="AJ8429"/>
      <c r="AK8429"/>
      <c r="AL8429"/>
      <c r="AM8429"/>
      <c r="AN8429"/>
      <c r="AO8429"/>
      <c r="AP8429"/>
      <c r="AQ8429"/>
      <c r="AR8429"/>
      <c r="AS8429"/>
      <c r="AT8429"/>
      <c r="AU8429"/>
      <c r="AV8429"/>
      <c r="AW8429"/>
      <c r="AX8429"/>
      <c r="AY8429"/>
      <c r="AZ8429"/>
      <c r="BA8429"/>
      <c r="BB8429"/>
      <c r="BC8429"/>
      <c r="BD8429"/>
      <c r="BE8429"/>
      <c r="BF8429"/>
      <c r="BG8429"/>
      <c r="BH8429"/>
      <c r="BI8429"/>
      <c r="BJ8429"/>
      <c r="BK8429"/>
      <c r="BL8429"/>
      <c r="BM8429"/>
      <c r="BN8429"/>
      <c r="BO8429"/>
      <c r="BP8429"/>
      <c r="BQ8429"/>
      <c r="BR8429"/>
      <c r="BS8429"/>
      <c r="BT8429"/>
      <c r="BU8429"/>
      <c r="BV8429"/>
      <c r="BW8429"/>
      <c r="BX8429"/>
      <c r="BY8429"/>
      <c r="BZ8429"/>
      <c r="CA8429"/>
      <c r="CB8429"/>
      <c r="CC8429"/>
      <c r="CD8429"/>
      <c r="CE8429"/>
      <c r="CF8429"/>
      <c r="CG8429"/>
      <c r="CH8429"/>
      <c r="CI8429"/>
      <c r="CJ8429"/>
      <c r="CK8429"/>
      <c r="CL8429"/>
      <c r="CM8429"/>
      <c r="CN8429"/>
      <c r="CO8429"/>
      <c r="CP8429"/>
      <c r="CQ8429"/>
      <c r="CR8429"/>
      <c r="CS8429"/>
      <c r="CT8429"/>
      <c r="CU8429"/>
      <c r="CV8429"/>
    </row>
    <row r="8430" spans="10:100" x14ac:dyDescent="0.25">
      <c r="J8430"/>
      <c r="K8430"/>
      <c r="L8430"/>
      <c r="M8430"/>
      <c r="N8430"/>
      <c r="O8430"/>
      <c r="P8430"/>
      <c r="Q8430"/>
      <c r="R8430"/>
      <c r="S8430"/>
      <c r="T8430"/>
      <c r="U8430"/>
      <c r="V8430"/>
      <c r="W8430"/>
      <c r="X8430"/>
      <c r="Y8430"/>
      <c r="Z8430"/>
      <c r="AA8430"/>
      <c r="AB8430"/>
      <c r="AC8430"/>
      <c r="AD8430"/>
      <c r="AE8430"/>
      <c r="AF8430"/>
      <c r="AG8430"/>
      <c r="AH8430"/>
      <c r="AI8430"/>
      <c r="AJ8430"/>
      <c r="AK8430"/>
      <c r="AL8430"/>
      <c r="AM8430"/>
      <c r="AN8430"/>
      <c r="AO8430"/>
      <c r="AP8430"/>
      <c r="AQ8430"/>
      <c r="AR8430"/>
      <c r="AS8430"/>
      <c r="AT8430"/>
      <c r="AU8430"/>
      <c r="AV8430"/>
      <c r="AW8430"/>
      <c r="AX8430"/>
      <c r="AY8430"/>
      <c r="AZ8430"/>
      <c r="BA8430"/>
      <c r="BB8430"/>
      <c r="BC8430"/>
      <c r="BD8430"/>
      <c r="BE8430"/>
      <c r="BF8430"/>
      <c r="BG8430"/>
      <c r="BH8430"/>
      <c r="BI8430"/>
      <c r="BJ8430"/>
      <c r="BK8430"/>
      <c r="BL8430"/>
      <c r="BM8430"/>
      <c r="BN8430"/>
      <c r="BO8430"/>
      <c r="BP8430"/>
      <c r="BQ8430"/>
      <c r="BR8430"/>
      <c r="BS8430"/>
      <c r="BT8430"/>
      <c r="BU8430"/>
      <c r="BV8430"/>
      <c r="BW8430"/>
      <c r="BX8430"/>
      <c r="BY8430"/>
      <c r="BZ8430"/>
      <c r="CA8430"/>
      <c r="CB8430"/>
      <c r="CC8430"/>
      <c r="CD8430"/>
      <c r="CE8430"/>
      <c r="CF8430"/>
      <c r="CG8430"/>
      <c r="CH8430"/>
      <c r="CI8430"/>
      <c r="CJ8430"/>
      <c r="CK8430"/>
      <c r="CL8430"/>
      <c r="CM8430"/>
      <c r="CN8430"/>
      <c r="CO8430"/>
      <c r="CP8430"/>
      <c r="CQ8430"/>
      <c r="CR8430"/>
      <c r="CS8430"/>
      <c r="CT8430"/>
      <c r="CU8430"/>
      <c r="CV8430"/>
    </row>
    <row r="8431" spans="10:100" x14ac:dyDescent="0.25">
      <c r="J8431"/>
      <c r="K8431"/>
      <c r="L8431"/>
      <c r="M8431"/>
      <c r="N8431"/>
      <c r="O8431"/>
      <c r="P8431"/>
      <c r="Q8431"/>
      <c r="R8431"/>
      <c r="S8431"/>
      <c r="T8431"/>
      <c r="U8431"/>
      <c r="V8431"/>
      <c r="W8431"/>
      <c r="X8431"/>
      <c r="Y8431"/>
      <c r="Z8431"/>
      <c r="AA8431"/>
      <c r="AB8431"/>
      <c r="AC8431"/>
      <c r="AD8431"/>
      <c r="AE8431"/>
      <c r="AF8431"/>
      <c r="AG8431"/>
      <c r="AH8431"/>
      <c r="AI8431"/>
      <c r="AJ8431"/>
      <c r="AK8431"/>
      <c r="AL8431"/>
      <c r="AM8431"/>
      <c r="AN8431"/>
      <c r="AO8431"/>
      <c r="AP8431"/>
      <c r="AQ8431"/>
      <c r="AR8431"/>
      <c r="AS8431"/>
      <c r="AT8431"/>
      <c r="AU8431"/>
      <c r="AV8431"/>
      <c r="AW8431"/>
      <c r="AX8431"/>
      <c r="AY8431"/>
      <c r="AZ8431"/>
      <c r="BA8431"/>
      <c r="BB8431"/>
      <c r="BC8431"/>
      <c r="BD8431"/>
      <c r="BE8431"/>
      <c r="BF8431"/>
      <c r="BG8431"/>
      <c r="BH8431"/>
      <c r="BI8431"/>
      <c r="BJ8431"/>
      <c r="BK8431"/>
      <c r="BL8431"/>
      <c r="BM8431"/>
      <c r="BN8431"/>
      <c r="BO8431"/>
      <c r="BP8431"/>
      <c r="BQ8431"/>
      <c r="BR8431"/>
      <c r="BS8431"/>
      <c r="BT8431"/>
      <c r="BU8431"/>
      <c r="BV8431"/>
      <c r="BW8431"/>
      <c r="BX8431"/>
      <c r="BY8431"/>
      <c r="BZ8431"/>
      <c r="CA8431"/>
      <c r="CB8431"/>
      <c r="CC8431"/>
      <c r="CD8431"/>
      <c r="CE8431"/>
      <c r="CF8431"/>
      <c r="CG8431"/>
      <c r="CH8431"/>
      <c r="CI8431"/>
      <c r="CJ8431"/>
      <c r="CK8431"/>
      <c r="CL8431"/>
      <c r="CM8431"/>
      <c r="CN8431"/>
      <c r="CO8431"/>
      <c r="CP8431"/>
      <c r="CQ8431"/>
      <c r="CR8431"/>
      <c r="CS8431"/>
      <c r="CT8431"/>
      <c r="CU8431"/>
      <c r="CV8431"/>
    </row>
    <row r="8432" spans="10:100" x14ac:dyDescent="0.25">
      <c r="J8432"/>
      <c r="K8432"/>
      <c r="L8432"/>
      <c r="M8432"/>
      <c r="N8432"/>
      <c r="O8432"/>
      <c r="P8432"/>
      <c r="Q8432"/>
      <c r="R8432"/>
      <c r="S8432"/>
      <c r="T8432"/>
      <c r="U8432"/>
      <c r="V8432"/>
      <c r="W8432"/>
      <c r="X8432"/>
      <c r="Y8432"/>
      <c r="Z8432"/>
      <c r="AA8432"/>
      <c r="AB8432"/>
      <c r="AC8432"/>
      <c r="AD8432"/>
      <c r="AE8432"/>
      <c r="AF8432"/>
      <c r="AG8432"/>
      <c r="AH8432"/>
      <c r="AI8432"/>
      <c r="AJ8432"/>
      <c r="AK8432"/>
      <c r="AL8432"/>
      <c r="AM8432"/>
      <c r="AN8432"/>
      <c r="AO8432"/>
      <c r="AP8432"/>
      <c r="AQ8432"/>
      <c r="AR8432"/>
      <c r="AS8432"/>
      <c r="AT8432"/>
      <c r="AU8432"/>
      <c r="AV8432"/>
      <c r="AW8432"/>
      <c r="AX8432"/>
      <c r="AY8432"/>
      <c r="AZ8432"/>
      <c r="BA8432"/>
      <c r="BB8432"/>
      <c r="BC8432"/>
      <c r="BD8432"/>
      <c r="BE8432"/>
      <c r="BF8432"/>
      <c r="BG8432"/>
      <c r="BH8432"/>
      <c r="BI8432"/>
      <c r="BJ8432"/>
      <c r="BK8432"/>
      <c r="BL8432"/>
      <c r="BM8432"/>
      <c r="BN8432"/>
      <c r="BO8432"/>
      <c r="BP8432"/>
      <c r="BQ8432"/>
      <c r="BR8432"/>
      <c r="BS8432"/>
      <c r="BT8432"/>
      <c r="BU8432"/>
      <c r="BV8432"/>
      <c r="BW8432"/>
      <c r="BX8432"/>
      <c r="BY8432"/>
      <c r="BZ8432"/>
      <c r="CA8432"/>
      <c r="CB8432"/>
      <c r="CC8432"/>
      <c r="CD8432"/>
      <c r="CE8432"/>
      <c r="CF8432"/>
      <c r="CG8432"/>
      <c r="CH8432"/>
      <c r="CI8432"/>
      <c r="CJ8432"/>
      <c r="CK8432"/>
      <c r="CL8432"/>
      <c r="CM8432"/>
      <c r="CN8432"/>
      <c r="CO8432"/>
      <c r="CP8432"/>
      <c r="CQ8432"/>
      <c r="CR8432"/>
      <c r="CS8432"/>
      <c r="CT8432"/>
      <c r="CU8432"/>
      <c r="CV8432"/>
    </row>
    <row r="8433" spans="10:100" x14ac:dyDescent="0.25">
      <c r="J8433"/>
      <c r="K8433"/>
      <c r="L8433"/>
      <c r="M8433"/>
      <c r="N8433"/>
      <c r="O8433"/>
      <c r="P8433"/>
      <c r="Q8433"/>
      <c r="R8433"/>
      <c r="S8433"/>
      <c r="T8433"/>
      <c r="U8433"/>
      <c r="V8433"/>
      <c r="W8433"/>
      <c r="X8433"/>
      <c r="Y8433"/>
      <c r="Z8433"/>
      <c r="AA8433"/>
      <c r="AB8433"/>
      <c r="AC8433"/>
      <c r="AD8433"/>
      <c r="AE8433"/>
      <c r="AF8433"/>
      <c r="AG8433"/>
      <c r="AH8433"/>
      <c r="AI8433"/>
      <c r="AJ8433"/>
      <c r="AK8433"/>
      <c r="AL8433"/>
      <c r="AM8433"/>
      <c r="AN8433"/>
      <c r="AO8433"/>
      <c r="AP8433"/>
      <c r="AQ8433"/>
      <c r="AR8433"/>
      <c r="AS8433"/>
      <c r="AT8433"/>
      <c r="AU8433"/>
      <c r="AV8433"/>
      <c r="AW8433"/>
      <c r="AX8433"/>
      <c r="AY8433"/>
      <c r="AZ8433"/>
      <c r="BA8433"/>
      <c r="BB8433"/>
      <c r="BC8433"/>
      <c r="BD8433"/>
      <c r="BE8433"/>
      <c r="BF8433"/>
      <c r="BG8433"/>
      <c r="BH8433"/>
      <c r="BI8433"/>
      <c r="BJ8433"/>
      <c r="BK8433"/>
      <c r="BL8433"/>
      <c r="BM8433"/>
      <c r="BN8433"/>
      <c r="BO8433"/>
      <c r="BP8433"/>
      <c r="BQ8433"/>
      <c r="BR8433"/>
      <c r="BS8433"/>
      <c r="BT8433"/>
      <c r="BU8433"/>
      <c r="BV8433"/>
      <c r="BW8433"/>
      <c r="BX8433"/>
      <c r="BY8433"/>
      <c r="BZ8433"/>
      <c r="CA8433"/>
      <c r="CB8433"/>
      <c r="CC8433"/>
      <c r="CD8433"/>
      <c r="CE8433"/>
      <c r="CF8433"/>
      <c r="CG8433"/>
      <c r="CH8433"/>
      <c r="CI8433"/>
      <c r="CJ8433"/>
      <c r="CK8433"/>
      <c r="CL8433"/>
      <c r="CM8433"/>
      <c r="CN8433"/>
      <c r="CO8433"/>
      <c r="CP8433"/>
      <c r="CQ8433"/>
      <c r="CR8433"/>
      <c r="CS8433"/>
      <c r="CT8433"/>
      <c r="CU8433"/>
      <c r="CV8433"/>
    </row>
    <row r="8434" spans="10:100" x14ac:dyDescent="0.25">
      <c r="J8434"/>
      <c r="K8434"/>
      <c r="L8434"/>
      <c r="M8434"/>
      <c r="N8434"/>
      <c r="O8434"/>
      <c r="P8434"/>
      <c r="Q8434"/>
      <c r="R8434"/>
      <c r="S8434"/>
      <c r="T8434"/>
      <c r="U8434"/>
      <c r="V8434"/>
      <c r="W8434"/>
      <c r="X8434"/>
      <c r="Y8434"/>
      <c r="Z8434"/>
      <c r="AA8434"/>
      <c r="AB8434"/>
      <c r="AC8434"/>
      <c r="AD8434"/>
      <c r="AE8434"/>
      <c r="AF8434"/>
      <c r="AG8434"/>
      <c r="AH8434"/>
      <c r="AI8434"/>
      <c r="AJ8434"/>
      <c r="AK8434"/>
      <c r="AL8434"/>
      <c r="AM8434"/>
      <c r="AN8434"/>
      <c r="AO8434"/>
      <c r="AP8434"/>
      <c r="AQ8434"/>
      <c r="AR8434"/>
      <c r="AS8434"/>
      <c r="AT8434"/>
      <c r="AU8434"/>
      <c r="AV8434"/>
      <c r="AW8434"/>
      <c r="AX8434"/>
      <c r="AY8434"/>
      <c r="AZ8434"/>
      <c r="BA8434"/>
      <c r="BB8434"/>
      <c r="BC8434"/>
      <c r="BD8434"/>
      <c r="BE8434"/>
      <c r="BF8434"/>
      <c r="BG8434"/>
      <c r="BH8434"/>
      <c r="BI8434"/>
      <c r="BJ8434"/>
      <c r="BK8434"/>
      <c r="BL8434"/>
      <c r="BM8434"/>
      <c r="BN8434"/>
      <c r="BO8434"/>
      <c r="BP8434"/>
      <c r="BQ8434"/>
      <c r="BR8434"/>
      <c r="BS8434"/>
      <c r="BT8434"/>
      <c r="BU8434"/>
      <c r="BV8434"/>
      <c r="BW8434"/>
      <c r="BX8434"/>
      <c r="BY8434"/>
      <c r="BZ8434"/>
      <c r="CA8434"/>
      <c r="CB8434"/>
      <c r="CC8434"/>
      <c r="CD8434"/>
      <c r="CE8434"/>
      <c r="CF8434"/>
      <c r="CG8434"/>
      <c r="CH8434"/>
      <c r="CI8434"/>
      <c r="CJ8434"/>
      <c r="CK8434"/>
      <c r="CL8434"/>
      <c r="CM8434"/>
      <c r="CN8434"/>
      <c r="CO8434"/>
      <c r="CP8434"/>
      <c r="CQ8434"/>
      <c r="CR8434"/>
      <c r="CS8434"/>
      <c r="CT8434"/>
      <c r="CU8434"/>
      <c r="CV8434"/>
    </row>
    <row r="8435" spans="10:100" x14ac:dyDescent="0.25">
      <c r="J8435"/>
      <c r="K8435"/>
      <c r="L8435"/>
      <c r="M8435"/>
      <c r="N8435"/>
      <c r="O8435"/>
      <c r="P8435"/>
      <c r="Q8435"/>
      <c r="R8435"/>
      <c r="S8435"/>
      <c r="T8435"/>
      <c r="U8435"/>
      <c r="V8435"/>
      <c r="W8435"/>
      <c r="X8435"/>
      <c r="Y8435"/>
      <c r="Z8435"/>
      <c r="AA8435"/>
      <c r="AB8435"/>
      <c r="AC8435"/>
      <c r="AD8435"/>
      <c r="AE8435"/>
      <c r="AF8435"/>
      <c r="AG8435"/>
      <c r="AH8435"/>
      <c r="AI8435"/>
      <c r="AJ8435"/>
      <c r="AK8435"/>
      <c r="AL8435"/>
      <c r="AM8435"/>
      <c r="AN8435"/>
      <c r="AO8435"/>
      <c r="AP8435"/>
      <c r="AQ8435"/>
      <c r="AR8435"/>
      <c r="AS8435"/>
      <c r="AT8435"/>
      <c r="AU8435"/>
      <c r="AV8435"/>
      <c r="AW8435"/>
      <c r="AX8435"/>
      <c r="AY8435"/>
      <c r="AZ8435"/>
      <c r="BA8435"/>
      <c r="BB8435"/>
      <c r="BC8435"/>
      <c r="BD8435"/>
      <c r="BE8435"/>
      <c r="BF8435"/>
      <c r="BG8435"/>
      <c r="BH8435"/>
      <c r="BI8435"/>
      <c r="BJ8435"/>
      <c r="BK8435"/>
      <c r="BL8435"/>
      <c r="BM8435"/>
      <c r="BN8435"/>
      <c r="BO8435"/>
      <c r="BP8435"/>
      <c r="BQ8435"/>
      <c r="BR8435"/>
      <c r="BS8435"/>
      <c r="BT8435"/>
      <c r="BU8435"/>
      <c r="BV8435"/>
      <c r="BW8435"/>
      <c r="BX8435"/>
      <c r="BY8435"/>
      <c r="BZ8435"/>
      <c r="CA8435"/>
      <c r="CB8435"/>
      <c r="CC8435"/>
      <c r="CD8435"/>
      <c r="CE8435"/>
      <c r="CF8435"/>
      <c r="CG8435"/>
      <c r="CH8435"/>
      <c r="CI8435"/>
      <c r="CJ8435"/>
      <c r="CK8435"/>
      <c r="CL8435"/>
      <c r="CM8435"/>
      <c r="CN8435"/>
      <c r="CO8435"/>
      <c r="CP8435"/>
      <c r="CQ8435"/>
      <c r="CR8435"/>
      <c r="CS8435"/>
      <c r="CT8435"/>
      <c r="CU8435"/>
      <c r="CV8435"/>
    </row>
    <row r="8436" spans="10:100" x14ac:dyDescent="0.25">
      <c r="J8436"/>
      <c r="K8436"/>
      <c r="L8436"/>
      <c r="M8436"/>
      <c r="N8436"/>
      <c r="O8436"/>
      <c r="P8436"/>
      <c r="Q8436"/>
      <c r="R8436"/>
      <c r="S8436"/>
      <c r="T8436"/>
      <c r="U8436"/>
      <c r="V8436"/>
      <c r="W8436"/>
      <c r="X8436"/>
      <c r="Y8436"/>
      <c r="Z8436"/>
      <c r="AA8436"/>
      <c r="AB8436"/>
      <c r="AC8436"/>
      <c r="AD8436"/>
      <c r="AE8436"/>
      <c r="AF8436"/>
      <c r="AG8436"/>
      <c r="AH8436"/>
      <c r="AI8436"/>
      <c r="AJ8436"/>
      <c r="AK8436"/>
      <c r="AL8436"/>
      <c r="AM8436"/>
      <c r="AN8436"/>
      <c r="AO8436"/>
      <c r="AP8436"/>
      <c r="AQ8436"/>
      <c r="AR8436"/>
      <c r="AS8436"/>
      <c r="AT8436"/>
      <c r="AU8436"/>
      <c r="AV8436"/>
      <c r="AW8436"/>
      <c r="AX8436"/>
      <c r="AY8436"/>
      <c r="AZ8436"/>
      <c r="BA8436"/>
      <c r="BB8436"/>
      <c r="BC8436"/>
      <c r="BD8436"/>
      <c r="BE8436"/>
      <c r="BF8436"/>
      <c r="BG8436"/>
      <c r="BH8436"/>
      <c r="BI8436"/>
      <c r="BJ8436"/>
      <c r="BK8436"/>
      <c r="BL8436"/>
      <c r="BM8436"/>
      <c r="BN8436"/>
      <c r="BO8436"/>
      <c r="BP8436"/>
      <c r="BQ8436"/>
      <c r="BR8436"/>
      <c r="BS8436"/>
      <c r="BT8436"/>
      <c r="BU8436"/>
      <c r="BV8436"/>
      <c r="BW8436"/>
      <c r="BX8436"/>
      <c r="BY8436"/>
      <c r="BZ8436"/>
      <c r="CA8436"/>
      <c r="CB8436"/>
      <c r="CC8436"/>
      <c r="CD8436"/>
      <c r="CE8436"/>
      <c r="CF8436"/>
      <c r="CG8436"/>
      <c r="CH8436"/>
      <c r="CI8436"/>
      <c r="CJ8436"/>
      <c r="CK8436"/>
      <c r="CL8436"/>
      <c r="CM8436"/>
      <c r="CN8436"/>
      <c r="CO8436"/>
      <c r="CP8436"/>
      <c r="CQ8436"/>
      <c r="CR8436"/>
      <c r="CS8436"/>
      <c r="CT8436"/>
      <c r="CU8436"/>
      <c r="CV8436"/>
    </row>
    <row r="8437" spans="10:100" x14ac:dyDescent="0.25">
      <c r="J8437"/>
      <c r="K8437"/>
      <c r="L8437"/>
      <c r="M8437"/>
      <c r="N8437"/>
      <c r="O8437"/>
      <c r="P8437"/>
      <c r="Q8437"/>
      <c r="R8437"/>
      <c r="S8437"/>
      <c r="T8437"/>
      <c r="U8437"/>
      <c r="V8437"/>
      <c r="W8437"/>
      <c r="X8437"/>
      <c r="Y8437"/>
      <c r="Z8437"/>
      <c r="AA8437"/>
      <c r="AB8437"/>
      <c r="AC8437"/>
      <c r="AD8437"/>
      <c r="AE8437"/>
      <c r="AF8437"/>
      <c r="AG8437"/>
      <c r="AH8437"/>
      <c r="AI8437"/>
      <c r="AJ8437"/>
      <c r="AK8437"/>
      <c r="AL8437"/>
      <c r="AM8437"/>
      <c r="AN8437"/>
      <c r="AO8437"/>
      <c r="AP8437"/>
      <c r="AQ8437"/>
      <c r="AR8437"/>
      <c r="AS8437"/>
      <c r="AT8437"/>
      <c r="AU8437"/>
      <c r="AV8437"/>
      <c r="AW8437"/>
      <c r="AX8437"/>
      <c r="AY8437"/>
      <c r="AZ8437"/>
      <c r="BA8437"/>
      <c r="BB8437"/>
      <c r="BC8437"/>
      <c r="BD8437"/>
      <c r="BE8437"/>
      <c r="BF8437"/>
      <c r="BG8437"/>
      <c r="BH8437"/>
      <c r="BI8437"/>
      <c r="BJ8437"/>
      <c r="BK8437"/>
      <c r="BL8437"/>
      <c r="BM8437"/>
      <c r="BN8437"/>
      <c r="BO8437"/>
      <c r="BP8437"/>
      <c r="BQ8437"/>
      <c r="BR8437"/>
      <c r="BS8437"/>
      <c r="BT8437"/>
      <c r="BU8437"/>
      <c r="BV8437"/>
      <c r="BW8437"/>
      <c r="BX8437"/>
      <c r="BY8437"/>
      <c r="BZ8437"/>
      <c r="CA8437"/>
      <c r="CB8437"/>
      <c r="CC8437"/>
      <c r="CD8437"/>
      <c r="CE8437"/>
      <c r="CF8437"/>
      <c r="CG8437"/>
      <c r="CH8437"/>
      <c r="CI8437"/>
      <c r="CJ8437"/>
      <c r="CK8437"/>
      <c r="CL8437"/>
      <c r="CM8437"/>
      <c r="CN8437"/>
      <c r="CO8437"/>
      <c r="CP8437"/>
      <c r="CQ8437"/>
      <c r="CR8437"/>
      <c r="CS8437"/>
      <c r="CT8437"/>
      <c r="CU8437"/>
      <c r="CV8437"/>
    </row>
    <row r="8438" spans="10:100" x14ac:dyDescent="0.25">
      <c r="J8438"/>
      <c r="K8438"/>
      <c r="L8438"/>
      <c r="M8438"/>
      <c r="N8438"/>
      <c r="O8438"/>
      <c r="P8438"/>
      <c r="Q8438"/>
      <c r="R8438"/>
      <c r="S8438"/>
      <c r="T8438"/>
      <c r="U8438"/>
      <c r="V8438"/>
      <c r="W8438"/>
      <c r="X8438"/>
      <c r="Y8438"/>
      <c r="Z8438"/>
      <c r="AA8438"/>
      <c r="AB8438"/>
      <c r="AC8438"/>
      <c r="AD8438"/>
      <c r="AE8438"/>
      <c r="AF8438"/>
      <c r="AG8438"/>
      <c r="AH8438"/>
      <c r="AI8438"/>
      <c r="AJ8438"/>
      <c r="AK8438"/>
      <c r="AL8438"/>
      <c r="AM8438"/>
      <c r="AN8438"/>
      <c r="AO8438"/>
      <c r="AP8438"/>
      <c r="AQ8438"/>
      <c r="AR8438"/>
      <c r="AS8438"/>
      <c r="AT8438"/>
      <c r="AU8438"/>
      <c r="AV8438"/>
      <c r="AW8438"/>
      <c r="AX8438"/>
      <c r="AY8438"/>
      <c r="AZ8438"/>
      <c r="BA8438"/>
      <c r="BB8438"/>
      <c r="BC8438"/>
      <c r="BD8438"/>
      <c r="BE8438"/>
      <c r="BF8438"/>
      <c r="BG8438"/>
      <c r="BH8438"/>
      <c r="BI8438"/>
      <c r="BJ8438"/>
      <c r="BK8438"/>
      <c r="BL8438"/>
      <c r="BM8438"/>
      <c r="BN8438"/>
      <c r="BO8438"/>
      <c r="BP8438"/>
      <c r="BQ8438"/>
      <c r="BR8438"/>
      <c r="BS8438"/>
      <c r="BT8438"/>
      <c r="BU8438"/>
      <c r="BV8438"/>
      <c r="BW8438"/>
      <c r="BX8438"/>
      <c r="BY8438"/>
      <c r="BZ8438"/>
      <c r="CA8438"/>
      <c r="CB8438"/>
      <c r="CC8438"/>
      <c r="CD8438"/>
      <c r="CE8438"/>
      <c r="CF8438"/>
      <c r="CG8438"/>
      <c r="CH8438"/>
      <c r="CI8438"/>
      <c r="CJ8438"/>
      <c r="CK8438"/>
      <c r="CL8438"/>
      <c r="CM8438"/>
      <c r="CN8438"/>
      <c r="CO8438"/>
      <c r="CP8438"/>
      <c r="CQ8438"/>
      <c r="CR8438"/>
      <c r="CS8438"/>
      <c r="CT8438"/>
      <c r="CU8438"/>
      <c r="CV8438"/>
    </row>
    <row r="8439" spans="10:100" x14ac:dyDescent="0.25">
      <c r="J8439"/>
      <c r="K8439"/>
      <c r="L8439"/>
      <c r="M8439"/>
      <c r="N8439"/>
      <c r="O8439"/>
      <c r="P8439"/>
      <c r="Q8439"/>
      <c r="R8439"/>
      <c r="S8439"/>
      <c r="T8439"/>
      <c r="U8439"/>
      <c r="V8439"/>
      <c r="W8439"/>
      <c r="X8439"/>
      <c r="Y8439"/>
      <c r="Z8439"/>
      <c r="AA8439"/>
      <c r="AB8439"/>
      <c r="AC8439"/>
      <c r="AD8439"/>
      <c r="AE8439"/>
      <c r="AF8439"/>
      <c r="AG8439"/>
      <c r="AH8439"/>
      <c r="AI8439"/>
      <c r="AJ8439"/>
      <c r="AK8439"/>
      <c r="AL8439"/>
      <c r="AM8439"/>
      <c r="AN8439"/>
      <c r="AO8439"/>
      <c r="AP8439"/>
      <c r="AQ8439"/>
      <c r="AR8439"/>
      <c r="AS8439"/>
      <c r="AT8439"/>
      <c r="AU8439"/>
      <c r="AV8439"/>
      <c r="AW8439"/>
      <c r="AX8439"/>
      <c r="AY8439"/>
      <c r="AZ8439"/>
      <c r="BA8439"/>
      <c r="BB8439"/>
      <c r="BC8439"/>
      <c r="BD8439"/>
      <c r="BE8439"/>
      <c r="BF8439"/>
      <c r="BG8439"/>
      <c r="BH8439"/>
      <c r="BI8439"/>
      <c r="BJ8439"/>
      <c r="BK8439"/>
      <c r="BL8439"/>
      <c r="BM8439"/>
      <c r="BN8439"/>
      <c r="BO8439"/>
      <c r="BP8439"/>
      <c r="BQ8439"/>
      <c r="BR8439"/>
      <c r="BS8439"/>
      <c r="BT8439"/>
      <c r="BU8439"/>
      <c r="BV8439"/>
      <c r="BW8439"/>
      <c r="BX8439"/>
      <c r="BY8439"/>
      <c r="BZ8439"/>
      <c r="CA8439"/>
      <c r="CB8439"/>
      <c r="CC8439"/>
      <c r="CD8439"/>
      <c r="CE8439"/>
      <c r="CF8439"/>
      <c r="CG8439"/>
      <c r="CH8439"/>
      <c r="CI8439"/>
      <c r="CJ8439"/>
      <c r="CK8439"/>
      <c r="CL8439"/>
      <c r="CM8439"/>
      <c r="CN8439"/>
      <c r="CO8439"/>
      <c r="CP8439"/>
      <c r="CQ8439"/>
      <c r="CR8439"/>
      <c r="CS8439"/>
      <c r="CT8439"/>
      <c r="CU8439"/>
      <c r="CV8439"/>
    </row>
    <row r="8440" spans="10:100" x14ac:dyDescent="0.25">
      <c r="J8440"/>
      <c r="K8440"/>
      <c r="L8440"/>
      <c r="M8440"/>
      <c r="N8440"/>
      <c r="O8440"/>
      <c r="P8440"/>
      <c r="Q8440"/>
      <c r="R8440"/>
      <c r="S8440"/>
      <c r="T8440"/>
      <c r="U8440"/>
      <c r="V8440"/>
      <c r="W8440"/>
      <c r="X8440"/>
      <c r="Y8440"/>
      <c r="Z8440"/>
      <c r="AA8440"/>
      <c r="AB8440"/>
      <c r="AC8440"/>
      <c r="AD8440"/>
      <c r="AE8440"/>
      <c r="AF8440"/>
      <c r="AG8440"/>
      <c r="AH8440"/>
      <c r="AI8440"/>
      <c r="AJ8440"/>
      <c r="AK8440"/>
      <c r="AL8440"/>
      <c r="AM8440"/>
      <c r="AN8440"/>
      <c r="AO8440"/>
      <c r="AP8440"/>
      <c r="AQ8440"/>
      <c r="AR8440"/>
      <c r="AS8440"/>
      <c r="AT8440"/>
      <c r="AU8440"/>
      <c r="AV8440"/>
      <c r="AW8440"/>
      <c r="AX8440"/>
      <c r="AY8440"/>
      <c r="AZ8440"/>
      <c r="BA8440"/>
      <c r="BB8440"/>
      <c r="BC8440"/>
      <c r="BD8440"/>
      <c r="BE8440"/>
      <c r="BF8440"/>
      <c r="BG8440"/>
      <c r="BH8440"/>
      <c r="BI8440"/>
      <c r="BJ8440"/>
      <c r="BK8440"/>
      <c r="BL8440"/>
      <c r="BM8440"/>
      <c r="BN8440"/>
      <c r="BO8440"/>
      <c r="BP8440"/>
      <c r="BQ8440"/>
      <c r="BR8440"/>
      <c r="BS8440"/>
      <c r="BT8440"/>
      <c r="BU8440"/>
      <c r="BV8440"/>
      <c r="BW8440"/>
      <c r="BX8440"/>
      <c r="BY8440"/>
      <c r="BZ8440"/>
      <c r="CA8440"/>
      <c r="CB8440"/>
      <c r="CC8440"/>
      <c r="CD8440"/>
      <c r="CE8440"/>
      <c r="CF8440"/>
      <c r="CG8440"/>
      <c r="CH8440"/>
      <c r="CI8440"/>
      <c r="CJ8440"/>
      <c r="CK8440"/>
      <c r="CL8440"/>
      <c r="CM8440"/>
      <c r="CN8440"/>
      <c r="CO8440"/>
      <c r="CP8440"/>
      <c r="CQ8440"/>
      <c r="CR8440"/>
      <c r="CS8440"/>
      <c r="CT8440"/>
      <c r="CU8440"/>
      <c r="CV8440"/>
    </row>
    <row r="8441" spans="10:100" x14ac:dyDescent="0.25">
      <c r="J8441"/>
      <c r="K8441"/>
      <c r="L8441"/>
      <c r="M8441"/>
      <c r="N8441"/>
      <c r="O8441"/>
      <c r="P8441"/>
      <c r="Q8441"/>
      <c r="R8441"/>
      <c r="S8441"/>
      <c r="T8441"/>
      <c r="U8441"/>
      <c r="V8441"/>
      <c r="W8441"/>
      <c r="X8441"/>
      <c r="Y8441"/>
      <c r="Z8441"/>
      <c r="AA8441"/>
      <c r="AB8441"/>
      <c r="AC8441"/>
      <c r="AD8441"/>
      <c r="AE8441"/>
      <c r="AF8441"/>
      <c r="AG8441"/>
      <c r="AH8441"/>
      <c r="AI8441"/>
      <c r="AJ8441"/>
      <c r="AK8441"/>
      <c r="AL8441"/>
      <c r="AM8441"/>
      <c r="AN8441"/>
      <c r="AO8441"/>
      <c r="AP8441"/>
      <c r="AQ8441"/>
      <c r="AR8441"/>
      <c r="AS8441"/>
      <c r="AT8441"/>
      <c r="AU8441"/>
      <c r="AV8441"/>
      <c r="AW8441"/>
      <c r="AX8441"/>
      <c r="AY8441"/>
      <c r="AZ8441"/>
      <c r="BA8441"/>
      <c r="BB8441"/>
      <c r="BC8441"/>
      <c r="BD8441"/>
      <c r="BE8441"/>
      <c r="BF8441"/>
      <c r="BG8441"/>
      <c r="BH8441"/>
      <c r="BI8441"/>
      <c r="BJ8441"/>
      <c r="BK8441"/>
      <c r="BL8441"/>
      <c r="BM8441"/>
      <c r="BN8441"/>
      <c r="BO8441"/>
      <c r="BP8441"/>
      <c r="BQ8441"/>
      <c r="BR8441"/>
      <c r="BS8441"/>
      <c r="BT8441"/>
      <c r="BU8441"/>
      <c r="BV8441"/>
      <c r="BW8441"/>
      <c r="BX8441"/>
      <c r="BY8441"/>
      <c r="BZ8441"/>
      <c r="CA8441"/>
      <c r="CB8441"/>
      <c r="CC8441"/>
      <c r="CD8441"/>
      <c r="CE8441"/>
      <c r="CF8441"/>
      <c r="CG8441"/>
      <c r="CH8441"/>
      <c r="CI8441"/>
      <c r="CJ8441"/>
      <c r="CK8441"/>
      <c r="CL8441"/>
      <c r="CM8441"/>
      <c r="CN8441"/>
      <c r="CO8441"/>
      <c r="CP8441"/>
      <c r="CQ8441"/>
      <c r="CR8441"/>
      <c r="CS8441"/>
      <c r="CT8441"/>
      <c r="CU8441"/>
      <c r="CV8441"/>
    </row>
    <row r="8442" spans="10:100" x14ac:dyDescent="0.25">
      <c r="J8442"/>
      <c r="K8442"/>
      <c r="L8442"/>
      <c r="M8442"/>
      <c r="N8442"/>
      <c r="O8442"/>
      <c r="P8442"/>
      <c r="Q8442"/>
      <c r="R8442"/>
      <c r="S8442"/>
      <c r="T8442"/>
      <c r="U8442"/>
      <c r="V8442"/>
      <c r="W8442"/>
      <c r="X8442"/>
      <c r="Y8442"/>
      <c r="Z8442"/>
      <c r="AA8442"/>
      <c r="AB8442"/>
      <c r="AC8442"/>
      <c r="AD8442"/>
      <c r="AE8442"/>
      <c r="AF8442"/>
      <c r="AG8442"/>
      <c r="AH8442"/>
      <c r="AI8442"/>
      <c r="AJ8442"/>
      <c r="AK8442"/>
      <c r="AL8442"/>
      <c r="AM8442"/>
      <c r="AN8442"/>
      <c r="AO8442"/>
      <c r="AP8442"/>
      <c r="AQ8442"/>
      <c r="AR8442"/>
      <c r="AS8442"/>
      <c r="AT8442"/>
      <c r="AU8442"/>
      <c r="AV8442"/>
      <c r="AW8442"/>
      <c r="AX8442"/>
      <c r="AY8442"/>
      <c r="AZ8442"/>
      <c r="BA8442"/>
      <c r="BB8442"/>
      <c r="BC8442"/>
      <c r="BD8442"/>
      <c r="BE8442"/>
      <c r="BF8442"/>
      <c r="BG8442"/>
      <c r="BH8442"/>
      <c r="BI8442"/>
      <c r="BJ8442"/>
      <c r="BK8442"/>
      <c r="BL8442"/>
      <c r="BM8442"/>
      <c r="BN8442"/>
      <c r="BO8442"/>
      <c r="BP8442"/>
      <c r="BQ8442"/>
      <c r="BR8442"/>
      <c r="BS8442"/>
      <c r="BT8442"/>
      <c r="BU8442"/>
      <c r="BV8442"/>
      <c r="BW8442"/>
      <c r="BX8442"/>
      <c r="BY8442"/>
      <c r="BZ8442"/>
      <c r="CA8442"/>
      <c r="CB8442"/>
      <c r="CC8442"/>
      <c r="CD8442"/>
      <c r="CE8442"/>
      <c r="CF8442"/>
      <c r="CG8442"/>
      <c r="CH8442"/>
      <c r="CI8442"/>
      <c r="CJ8442"/>
      <c r="CK8442"/>
      <c r="CL8442"/>
      <c r="CM8442"/>
      <c r="CN8442"/>
      <c r="CO8442"/>
      <c r="CP8442"/>
      <c r="CQ8442"/>
      <c r="CR8442"/>
      <c r="CS8442"/>
      <c r="CT8442"/>
      <c r="CU8442"/>
      <c r="CV8442"/>
    </row>
    <row r="8443" spans="10:100" x14ac:dyDescent="0.25">
      <c r="J8443"/>
      <c r="K8443"/>
      <c r="L8443"/>
      <c r="M8443"/>
      <c r="N8443"/>
      <c r="O8443"/>
      <c r="P8443"/>
      <c r="Q8443"/>
      <c r="R8443"/>
      <c r="S8443"/>
      <c r="T8443"/>
      <c r="U8443"/>
      <c r="V8443"/>
      <c r="W8443"/>
      <c r="X8443"/>
      <c r="Y8443"/>
      <c r="Z8443"/>
      <c r="AA8443"/>
      <c r="AB8443"/>
      <c r="AC8443"/>
      <c r="AD8443"/>
      <c r="AE8443"/>
      <c r="AF8443"/>
      <c r="AG8443"/>
      <c r="AH8443"/>
      <c r="AI8443"/>
      <c r="AJ8443"/>
      <c r="AK8443"/>
      <c r="AL8443"/>
      <c r="AM8443"/>
      <c r="AN8443"/>
      <c r="AO8443"/>
      <c r="AP8443"/>
      <c r="AQ8443"/>
      <c r="AR8443"/>
      <c r="AS8443"/>
      <c r="AT8443"/>
      <c r="AU8443"/>
      <c r="AV8443"/>
      <c r="AW8443"/>
      <c r="AX8443"/>
      <c r="AY8443"/>
      <c r="AZ8443"/>
      <c r="BA8443"/>
      <c r="BB8443"/>
      <c r="BC8443"/>
      <c r="BD8443"/>
      <c r="BE8443"/>
      <c r="BF8443"/>
      <c r="BG8443"/>
      <c r="BH8443"/>
      <c r="BI8443"/>
      <c r="BJ8443"/>
      <c r="BK8443"/>
      <c r="BL8443"/>
      <c r="BM8443"/>
      <c r="BN8443"/>
      <c r="BO8443"/>
      <c r="BP8443"/>
      <c r="BQ8443"/>
      <c r="BR8443"/>
      <c r="BS8443"/>
      <c r="BT8443"/>
      <c r="BU8443"/>
      <c r="BV8443"/>
      <c r="BW8443"/>
      <c r="BX8443"/>
      <c r="BY8443"/>
      <c r="BZ8443"/>
      <c r="CA8443"/>
      <c r="CB8443"/>
      <c r="CC8443"/>
      <c r="CD8443"/>
      <c r="CE8443"/>
      <c r="CF8443"/>
      <c r="CG8443"/>
      <c r="CH8443"/>
      <c r="CI8443"/>
      <c r="CJ8443"/>
      <c r="CK8443"/>
      <c r="CL8443"/>
      <c r="CM8443"/>
      <c r="CN8443"/>
      <c r="CO8443"/>
      <c r="CP8443"/>
      <c r="CQ8443"/>
      <c r="CR8443"/>
      <c r="CS8443"/>
      <c r="CT8443"/>
      <c r="CU8443"/>
      <c r="CV8443"/>
    </row>
    <row r="8444" spans="10:100" x14ac:dyDescent="0.25">
      <c r="J8444"/>
      <c r="K8444"/>
      <c r="L8444"/>
      <c r="M8444"/>
      <c r="N8444"/>
      <c r="O8444"/>
      <c r="P8444"/>
      <c r="Q8444"/>
      <c r="R8444"/>
      <c r="S8444"/>
      <c r="T8444"/>
      <c r="U8444"/>
      <c r="V8444"/>
      <c r="W8444"/>
      <c r="X8444"/>
      <c r="Y8444"/>
      <c r="Z8444"/>
      <c r="AA8444"/>
      <c r="AB8444"/>
      <c r="AC8444"/>
      <c r="AD8444"/>
      <c r="AE8444"/>
      <c r="AF8444"/>
      <c r="AG8444"/>
      <c r="AH8444"/>
      <c r="AI8444"/>
      <c r="AJ8444"/>
      <c r="AK8444"/>
      <c r="AL8444"/>
      <c r="AM8444"/>
      <c r="AN8444"/>
      <c r="AO8444"/>
      <c r="AP8444"/>
      <c r="AQ8444"/>
      <c r="AR8444"/>
      <c r="AS8444"/>
      <c r="AT8444"/>
      <c r="AU8444"/>
      <c r="AV8444"/>
      <c r="AW8444"/>
      <c r="AX8444"/>
      <c r="AY8444"/>
      <c r="AZ8444"/>
      <c r="BA8444"/>
      <c r="BB8444"/>
      <c r="BC8444"/>
      <c r="BD8444"/>
      <c r="BE8444"/>
      <c r="BF8444"/>
      <c r="BG8444"/>
      <c r="BH8444"/>
      <c r="BI8444"/>
      <c r="BJ8444"/>
      <c r="BK8444"/>
      <c r="BL8444"/>
      <c r="BM8444"/>
      <c r="BN8444"/>
      <c r="BO8444"/>
      <c r="BP8444"/>
      <c r="BQ8444"/>
      <c r="BR8444"/>
      <c r="BS8444"/>
      <c r="BT8444"/>
      <c r="BU8444"/>
      <c r="BV8444"/>
      <c r="BW8444"/>
      <c r="BX8444"/>
      <c r="BY8444"/>
      <c r="BZ8444"/>
      <c r="CA8444"/>
      <c r="CB8444"/>
      <c r="CC8444"/>
      <c r="CD8444"/>
      <c r="CE8444"/>
      <c r="CF8444"/>
      <c r="CG8444"/>
      <c r="CH8444"/>
      <c r="CI8444"/>
      <c r="CJ8444"/>
      <c r="CK8444"/>
      <c r="CL8444"/>
      <c r="CM8444"/>
      <c r="CN8444"/>
      <c r="CO8444"/>
      <c r="CP8444"/>
      <c r="CQ8444"/>
      <c r="CR8444"/>
      <c r="CS8444"/>
      <c r="CT8444"/>
      <c r="CU8444"/>
      <c r="CV8444"/>
    </row>
    <row r="8445" spans="10:100" x14ac:dyDescent="0.25">
      <c r="J8445"/>
      <c r="K8445"/>
      <c r="L8445"/>
      <c r="M8445"/>
      <c r="N8445"/>
      <c r="O8445"/>
      <c r="P8445"/>
      <c r="Q8445"/>
      <c r="R8445"/>
      <c r="S8445"/>
      <c r="T8445"/>
      <c r="U8445"/>
      <c r="V8445"/>
      <c r="W8445"/>
      <c r="X8445"/>
      <c r="Y8445"/>
      <c r="Z8445"/>
      <c r="AA8445"/>
      <c r="AB8445"/>
      <c r="AC8445"/>
      <c r="AD8445"/>
      <c r="AE8445"/>
      <c r="AF8445"/>
      <c r="AG8445"/>
      <c r="AH8445"/>
      <c r="AI8445"/>
      <c r="AJ8445"/>
      <c r="AK8445"/>
      <c r="AL8445"/>
      <c r="AM8445"/>
      <c r="AN8445"/>
      <c r="AO8445"/>
      <c r="AP8445"/>
      <c r="AQ8445"/>
      <c r="AR8445"/>
      <c r="AS8445"/>
      <c r="AT8445"/>
      <c r="AU8445"/>
      <c r="AV8445"/>
      <c r="AW8445"/>
      <c r="AX8445"/>
      <c r="AY8445"/>
      <c r="AZ8445"/>
      <c r="BA8445"/>
      <c r="BB8445"/>
      <c r="BC8445"/>
      <c r="BD8445"/>
      <c r="BE8445"/>
      <c r="BF8445"/>
      <c r="BG8445"/>
      <c r="BH8445"/>
      <c r="BI8445"/>
      <c r="BJ8445"/>
      <c r="BK8445"/>
      <c r="BL8445"/>
      <c r="BM8445"/>
      <c r="BN8445"/>
      <c r="BO8445"/>
      <c r="BP8445"/>
      <c r="BQ8445"/>
      <c r="BR8445"/>
      <c r="BS8445"/>
      <c r="BT8445"/>
      <c r="BU8445"/>
      <c r="BV8445"/>
      <c r="BW8445"/>
      <c r="BX8445"/>
      <c r="BY8445"/>
      <c r="BZ8445"/>
      <c r="CA8445"/>
      <c r="CB8445"/>
      <c r="CC8445"/>
      <c r="CD8445"/>
      <c r="CE8445"/>
      <c r="CF8445"/>
      <c r="CG8445"/>
      <c r="CH8445"/>
      <c r="CI8445"/>
      <c r="CJ8445"/>
      <c r="CK8445"/>
      <c r="CL8445"/>
      <c r="CM8445"/>
      <c r="CN8445"/>
      <c r="CO8445"/>
      <c r="CP8445"/>
      <c r="CQ8445"/>
      <c r="CR8445"/>
      <c r="CS8445"/>
      <c r="CT8445"/>
      <c r="CU8445"/>
      <c r="CV8445"/>
    </row>
    <row r="8446" spans="10:100" x14ac:dyDescent="0.25">
      <c r="J8446"/>
      <c r="K8446"/>
      <c r="L8446"/>
      <c r="M8446"/>
      <c r="N8446"/>
      <c r="O8446"/>
      <c r="P8446"/>
      <c r="Q8446"/>
      <c r="R8446"/>
      <c r="S8446"/>
      <c r="T8446"/>
      <c r="U8446"/>
      <c r="V8446"/>
      <c r="W8446"/>
      <c r="X8446"/>
      <c r="Y8446"/>
      <c r="Z8446"/>
      <c r="AA8446"/>
      <c r="AB8446"/>
      <c r="AC8446"/>
      <c r="AD8446"/>
      <c r="AE8446"/>
      <c r="AF8446"/>
      <c r="AG8446"/>
      <c r="AH8446"/>
      <c r="AI8446"/>
      <c r="AJ8446"/>
      <c r="AK8446"/>
      <c r="AL8446"/>
      <c r="AM8446"/>
      <c r="AN8446"/>
      <c r="AO8446"/>
      <c r="AP8446"/>
      <c r="AQ8446"/>
      <c r="AR8446"/>
      <c r="AS8446"/>
      <c r="AT8446"/>
      <c r="AU8446"/>
      <c r="AV8446"/>
      <c r="AW8446"/>
      <c r="AX8446"/>
      <c r="AY8446"/>
      <c r="AZ8446"/>
      <c r="BA8446"/>
      <c r="BB8446"/>
      <c r="BC8446"/>
      <c r="BD8446"/>
      <c r="BE8446"/>
      <c r="BF8446"/>
      <c r="BG8446"/>
      <c r="BH8446"/>
      <c r="BI8446"/>
      <c r="BJ8446"/>
      <c r="BK8446"/>
      <c r="BL8446"/>
      <c r="BM8446"/>
      <c r="BN8446"/>
      <c r="BO8446"/>
      <c r="BP8446"/>
      <c r="BQ8446"/>
      <c r="BR8446"/>
      <c r="BS8446"/>
      <c r="BT8446"/>
      <c r="BU8446"/>
      <c r="BV8446"/>
      <c r="BW8446"/>
      <c r="BX8446"/>
      <c r="BY8446"/>
      <c r="BZ8446"/>
      <c r="CA8446"/>
      <c r="CB8446"/>
      <c r="CC8446"/>
      <c r="CD8446"/>
      <c r="CE8446"/>
      <c r="CF8446"/>
      <c r="CG8446"/>
      <c r="CH8446"/>
      <c r="CI8446"/>
      <c r="CJ8446"/>
      <c r="CK8446"/>
      <c r="CL8446"/>
      <c r="CM8446"/>
      <c r="CN8446"/>
      <c r="CO8446"/>
      <c r="CP8446"/>
      <c r="CQ8446"/>
      <c r="CR8446"/>
      <c r="CS8446"/>
      <c r="CT8446"/>
      <c r="CU8446"/>
      <c r="CV8446"/>
    </row>
    <row r="8447" spans="10:100" x14ac:dyDescent="0.25">
      <c r="J8447"/>
      <c r="K8447"/>
      <c r="L8447"/>
      <c r="M8447"/>
      <c r="N8447"/>
      <c r="O8447"/>
      <c r="P8447"/>
      <c r="Q8447"/>
      <c r="R8447"/>
      <c r="S8447"/>
      <c r="T8447"/>
      <c r="U8447"/>
      <c r="V8447"/>
      <c r="W8447"/>
      <c r="X8447"/>
      <c r="Y8447"/>
      <c r="Z8447"/>
      <c r="AA8447"/>
      <c r="AB8447"/>
      <c r="AC8447"/>
      <c r="AD8447"/>
      <c r="AE8447"/>
      <c r="AF8447"/>
      <c r="AG8447"/>
      <c r="AH8447"/>
      <c r="AI8447"/>
      <c r="AJ8447"/>
      <c r="AK8447"/>
      <c r="AL8447"/>
      <c r="AM8447"/>
      <c r="AN8447"/>
      <c r="AO8447"/>
      <c r="AP8447"/>
      <c r="AQ8447"/>
      <c r="AR8447"/>
      <c r="AS8447"/>
      <c r="AT8447"/>
      <c r="AU8447"/>
      <c r="AV8447"/>
      <c r="AW8447"/>
      <c r="AX8447"/>
      <c r="AY8447"/>
      <c r="AZ8447"/>
      <c r="BA8447"/>
      <c r="BB8447"/>
      <c r="BC8447"/>
      <c r="BD8447"/>
      <c r="BE8447"/>
      <c r="BF8447"/>
      <c r="BG8447"/>
      <c r="BH8447"/>
      <c r="BI8447"/>
      <c r="BJ8447"/>
      <c r="BK8447"/>
      <c r="BL8447"/>
      <c r="BM8447"/>
      <c r="BN8447"/>
      <c r="BO8447"/>
      <c r="BP8447"/>
      <c r="BQ8447"/>
      <c r="BR8447"/>
      <c r="BS8447"/>
      <c r="BT8447"/>
      <c r="BU8447"/>
      <c r="BV8447"/>
      <c r="BW8447"/>
      <c r="BX8447"/>
      <c r="BY8447"/>
      <c r="BZ8447"/>
      <c r="CA8447"/>
      <c r="CB8447"/>
      <c r="CC8447"/>
      <c r="CD8447"/>
      <c r="CE8447"/>
      <c r="CF8447"/>
      <c r="CG8447"/>
      <c r="CH8447"/>
      <c r="CI8447"/>
      <c r="CJ8447"/>
      <c r="CK8447"/>
      <c r="CL8447"/>
      <c r="CM8447"/>
      <c r="CN8447"/>
      <c r="CO8447"/>
      <c r="CP8447"/>
      <c r="CQ8447"/>
      <c r="CR8447"/>
      <c r="CS8447"/>
      <c r="CT8447"/>
      <c r="CU8447"/>
      <c r="CV8447"/>
    </row>
    <row r="8448" spans="10:100" x14ac:dyDescent="0.25">
      <c r="J8448"/>
      <c r="K8448"/>
      <c r="L8448"/>
      <c r="M8448"/>
      <c r="N8448"/>
      <c r="O8448"/>
      <c r="P8448"/>
      <c r="Q8448"/>
      <c r="R8448"/>
      <c r="S8448"/>
      <c r="T8448"/>
      <c r="U8448"/>
      <c r="V8448"/>
      <c r="W8448"/>
      <c r="X8448"/>
      <c r="Y8448"/>
      <c r="Z8448"/>
      <c r="AA8448"/>
      <c r="AB8448"/>
      <c r="AC8448"/>
      <c r="AD8448"/>
      <c r="AE8448"/>
      <c r="AF8448"/>
      <c r="AG8448"/>
      <c r="AH8448"/>
      <c r="AI8448"/>
      <c r="AJ8448"/>
      <c r="AK8448"/>
      <c r="AL8448"/>
      <c r="AM8448"/>
      <c r="AN8448"/>
      <c r="AO8448"/>
      <c r="AP8448"/>
      <c r="AQ8448"/>
      <c r="AR8448"/>
      <c r="AS8448"/>
      <c r="AT8448"/>
      <c r="AU8448"/>
      <c r="AV8448"/>
      <c r="AW8448"/>
      <c r="AX8448"/>
      <c r="AY8448"/>
      <c r="AZ8448"/>
      <c r="BA8448"/>
      <c r="BB8448"/>
      <c r="BC8448"/>
      <c r="BD8448"/>
      <c r="BE8448"/>
      <c r="BF8448"/>
      <c r="BG8448"/>
      <c r="BH8448"/>
      <c r="BI8448"/>
      <c r="BJ8448"/>
      <c r="BK8448"/>
      <c r="BL8448"/>
      <c r="BM8448"/>
      <c r="BN8448"/>
      <c r="BO8448"/>
      <c r="BP8448"/>
      <c r="BQ8448"/>
      <c r="BR8448"/>
      <c r="BS8448"/>
      <c r="BT8448"/>
      <c r="BU8448"/>
      <c r="BV8448"/>
      <c r="BW8448"/>
      <c r="BX8448"/>
      <c r="BY8448"/>
      <c r="BZ8448"/>
      <c r="CA8448"/>
      <c r="CB8448"/>
      <c r="CC8448"/>
      <c r="CD8448"/>
      <c r="CE8448"/>
      <c r="CF8448"/>
      <c r="CG8448"/>
      <c r="CH8448"/>
      <c r="CI8448"/>
      <c r="CJ8448"/>
      <c r="CK8448"/>
      <c r="CL8448"/>
      <c r="CM8448"/>
      <c r="CN8448"/>
      <c r="CO8448"/>
      <c r="CP8448"/>
      <c r="CQ8448"/>
      <c r="CR8448"/>
      <c r="CS8448"/>
      <c r="CT8448"/>
      <c r="CU8448"/>
      <c r="CV8448"/>
    </row>
    <row r="8449" spans="10:100" x14ac:dyDescent="0.25">
      <c r="J8449"/>
      <c r="K8449"/>
      <c r="L8449"/>
      <c r="M8449"/>
      <c r="N8449"/>
      <c r="O8449"/>
      <c r="P8449"/>
      <c r="Q8449"/>
      <c r="R8449"/>
      <c r="S8449"/>
      <c r="T8449"/>
      <c r="U8449"/>
      <c r="V8449"/>
      <c r="W8449"/>
      <c r="X8449"/>
      <c r="Y8449"/>
      <c r="Z8449"/>
      <c r="AA8449"/>
      <c r="AB8449"/>
      <c r="AC8449"/>
      <c r="AD8449"/>
      <c r="AE8449"/>
      <c r="AF8449"/>
      <c r="AG8449"/>
      <c r="AH8449"/>
      <c r="AI8449"/>
      <c r="AJ8449"/>
      <c r="AK8449"/>
      <c r="AL8449"/>
      <c r="AM8449"/>
      <c r="AN8449"/>
      <c r="AO8449"/>
      <c r="AP8449"/>
      <c r="AQ8449"/>
      <c r="AR8449"/>
      <c r="AS8449"/>
      <c r="AT8449"/>
      <c r="AU8449"/>
      <c r="AV8449"/>
      <c r="AW8449"/>
      <c r="AX8449"/>
      <c r="AY8449"/>
      <c r="AZ8449"/>
      <c r="BA8449"/>
      <c r="BB8449"/>
      <c r="BC8449"/>
      <c r="BD8449"/>
      <c r="BE8449"/>
      <c r="BF8449"/>
      <c r="BG8449"/>
      <c r="BH8449"/>
      <c r="BI8449"/>
      <c r="BJ8449"/>
      <c r="BK8449"/>
      <c r="BL8449"/>
      <c r="BM8449"/>
      <c r="BN8449"/>
      <c r="BO8449"/>
      <c r="BP8449"/>
      <c r="BQ8449"/>
      <c r="BR8449"/>
      <c r="BS8449"/>
      <c r="BT8449"/>
      <c r="BU8449"/>
      <c r="BV8449"/>
      <c r="BW8449"/>
      <c r="BX8449"/>
      <c r="BY8449"/>
      <c r="BZ8449"/>
      <c r="CA8449"/>
      <c r="CB8449"/>
      <c r="CC8449"/>
      <c r="CD8449"/>
      <c r="CE8449"/>
      <c r="CF8449"/>
      <c r="CG8449"/>
      <c r="CH8449"/>
      <c r="CI8449"/>
      <c r="CJ8449"/>
      <c r="CK8449"/>
      <c r="CL8449"/>
      <c r="CM8449"/>
      <c r="CN8449"/>
      <c r="CO8449"/>
      <c r="CP8449"/>
      <c r="CQ8449"/>
      <c r="CR8449"/>
      <c r="CS8449"/>
      <c r="CT8449"/>
      <c r="CU8449"/>
      <c r="CV8449"/>
    </row>
    <row r="8450" spans="10:100" x14ac:dyDescent="0.25">
      <c r="J8450"/>
      <c r="K8450"/>
      <c r="L8450"/>
      <c r="M8450"/>
      <c r="N8450"/>
      <c r="O8450"/>
      <c r="P8450"/>
      <c r="Q8450"/>
      <c r="R8450"/>
      <c r="S8450"/>
      <c r="T8450"/>
      <c r="U8450"/>
      <c r="V8450"/>
      <c r="W8450"/>
      <c r="X8450"/>
      <c r="Y8450"/>
      <c r="Z8450"/>
      <c r="AA8450"/>
      <c r="AB8450"/>
      <c r="AC8450"/>
      <c r="AD8450"/>
      <c r="AE8450"/>
      <c r="AF8450"/>
      <c r="AG8450"/>
      <c r="AH8450"/>
      <c r="AI8450"/>
      <c r="AJ8450"/>
      <c r="AK8450"/>
      <c r="AL8450"/>
      <c r="AM8450"/>
      <c r="AN8450"/>
      <c r="AO8450"/>
      <c r="AP8450"/>
      <c r="AQ8450"/>
      <c r="AR8450"/>
      <c r="AS8450"/>
      <c r="AT8450"/>
      <c r="AU8450"/>
      <c r="AV8450"/>
      <c r="AW8450"/>
      <c r="AX8450"/>
      <c r="AY8450"/>
      <c r="AZ8450"/>
      <c r="BA8450"/>
      <c r="BB8450"/>
      <c r="BC8450"/>
      <c r="BD8450"/>
      <c r="BE8450"/>
      <c r="BF8450"/>
      <c r="BG8450"/>
      <c r="BH8450"/>
      <c r="BI8450"/>
      <c r="BJ8450"/>
      <c r="BK8450"/>
      <c r="BL8450"/>
      <c r="BM8450"/>
      <c r="BN8450"/>
      <c r="BO8450"/>
      <c r="BP8450"/>
      <c r="BQ8450"/>
      <c r="BR8450"/>
      <c r="BS8450"/>
      <c r="BT8450"/>
      <c r="BU8450"/>
      <c r="BV8450"/>
      <c r="BW8450"/>
      <c r="BX8450"/>
      <c r="BY8450"/>
      <c r="BZ8450"/>
      <c r="CA8450"/>
      <c r="CB8450"/>
      <c r="CC8450"/>
      <c r="CD8450"/>
      <c r="CE8450"/>
      <c r="CF8450"/>
      <c r="CG8450"/>
      <c r="CH8450"/>
      <c r="CI8450"/>
      <c r="CJ8450"/>
      <c r="CK8450"/>
      <c r="CL8450"/>
      <c r="CM8450"/>
      <c r="CN8450"/>
      <c r="CO8450"/>
      <c r="CP8450"/>
      <c r="CQ8450"/>
      <c r="CR8450"/>
      <c r="CS8450"/>
      <c r="CT8450"/>
      <c r="CU8450"/>
      <c r="CV8450"/>
    </row>
    <row r="8451" spans="10:100" x14ac:dyDescent="0.25">
      <c r="J8451"/>
      <c r="K8451"/>
      <c r="L8451"/>
      <c r="M8451"/>
      <c r="N8451"/>
      <c r="O8451"/>
      <c r="P8451"/>
      <c r="Q8451"/>
      <c r="R8451"/>
      <c r="S8451"/>
      <c r="T8451"/>
      <c r="U8451"/>
      <c r="V8451"/>
      <c r="W8451"/>
      <c r="X8451"/>
      <c r="Y8451"/>
      <c r="Z8451"/>
      <c r="AA8451"/>
      <c r="AB8451"/>
      <c r="AC8451"/>
      <c r="AD8451"/>
      <c r="AE8451"/>
      <c r="AF8451"/>
      <c r="AG8451"/>
      <c r="AH8451"/>
      <c r="AI8451"/>
      <c r="AJ8451"/>
      <c r="AK8451"/>
      <c r="AL8451"/>
      <c r="AM8451"/>
      <c r="AN8451"/>
      <c r="AO8451"/>
      <c r="AP8451"/>
      <c r="AQ8451"/>
      <c r="AR8451"/>
      <c r="AS8451"/>
      <c r="AT8451"/>
      <c r="AU8451"/>
      <c r="AV8451"/>
      <c r="AW8451"/>
      <c r="AX8451"/>
      <c r="AY8451"/>
      <c r="AZ8451"/>
      <c r="BA8451"/>
      <c r="BB8451"/>
      <c r="BC8451"/>
      <c r="BD8451"/>
      <c r="BE8451"/>
      <c r="BF8451"/>
      <c r="BG8451"/>
      <c r="BH8451"/>
      <c r="BI8451"/>
      <c r="BJ8451"/>
      <c r="BK8451"/>
      <c r="BL8451"/>
      <c r="BM8451"/>
      <c r="BN8451"/>
      <c r="BO8451"/>
      <c r="BP8451"/>
      <c r="BQ8451"/>
      <c r="BR8451"/>
      <c r="BS8451"/>
      <c r="BT8451"/>
      <c r="BU8451"/>
      <c r="BV8451"/>
      <c r="BW8451"/>
      <c r="BX8451"/>
      <c r="BY8451"/>
      <c r="BZ8451"/>
      <c r="CA8451"/>
      <c r="CB8451"/>
      <c r="CC8451"/>
      <c r="CD8451"/>
      <c r="CE8451"/>
      <c r="CF8451"/>
      <c r="CG8451"/>
      <c r="CH8451"/>
      <c r="CI8451"/>
      <c r="CJ8451"/>
      <c r="CK8451"/>
      <c r="CL8451"/>
      <c r="CM8451"/>
      <c r="CN8451"/>
      <c r="CO8451"/>
      <c r="CP8451"/>
      <c r="CQ8451"/>
      <c r="CR8451"/>
      <c r="CS8451"/>
      <c r="CT8451"/>
      <c r="CU8451"/>
      <c r="CV8451"/>
    </row>
    <row r="8452" spans="10:100" x14ac:dyDescent="0.25">
      <c r="J8452"/>
      <c r="K8452"/>
      <c r="L8452"/>
      <c r="M8452"/>
      <c r="N8452"/>
      <c r="O8452"/>
      <c r="P8452"/>
      <c r="Q8452"/>
      <c r="R8452"/>
      <c r="S8452"/>
      <c r="T8452"/>
      <c r="U8452"/>
      <c r="V8452"/>
      <c r="W8452"/>
      <c r="X8452"/>
      <c r="Y8452"/>
      <c r="Z8452"/>
      <c r="AA8452"/>
      <c r="AB8452"/>
      <c r="AC8452"/>
      <c r="AD8452"/>
      <c r="AE8452"/>
      <c r="AF8452"/>
      <c r="AG8452"/>
      <c r="AH8452"/>
      <c r="AI8452"/>
      <c r="AJ8452"/>
      <c r="AK8452"/>
      <c r="AL8452"/>
      <c r="AM8452"/>
      <c r="AN8452"/>
      <c r="AO8452"/>
      <c r="AP8452"/>
      <c r="AQ8452"/>
      <c r="AR8452"/>
      <c r="AS8452"/>
      <c r="AT8452"/>
      <c r="AU8452"/>
      <c r="AV8452"/>
      <c r="AW8452"/>
      <c r="AX8452"/>
      <c r="AY8452"/>
      <c r="AZ8452"/>
      <c r="BA8452"/>
      <c r="BB8452"/>
      <c r="BC8452"/>
      <c r="BD8452"/>
      <c r="BE8452"/>
      <c r="BF8452"/>
      <c r="BG8452"/>
      <c r="BH8452"/>
      <c r="BI8452"/>
      <c r="BJ8452"/>
      <c r="BK8452"/>
      <c r="BL8452"/>
      <c r="BM8452"/>
      <c r="BN8452"/>
      <c r="BO8452"/>
      <c r="BP8452"/>
      <c r="BQ8452"/>
      <c r="BR8452"/>
      <c r="BS8452"/>
      <c r="BT8452"/>
      <c r="BU8452"/>
      <c r="BV8452"/>
      <c r="BW8452"/>
      <c r="BX8452"/>
      <c r="BY8452"/>
      <c r="BZ8452"/>
      <c r="CA8452"/>
      <c r="CB8452"/>
      <c r="CC8452"/>
      <c r="CD8452"/>
      <c r="CE8452"/>
      <c r="CF8452"/>
      <c r="CG8452"/>
      <c r="CH8452"/>
      <c r="CI8452"/>
      <c r="CJ8452"/>
      <c r="CK8452"/>
      <c r="CL8452"/>
      <c r="CM8452"/>
      <c r="CN8452"/>
      <c r="CO8452"/>
      <c r="CP8452"/>
      <c r="CQ8452"/>
      <c r="CR8452"/>
      <c r="CS8452"/>
      <c r="CT8452"/>
      <c r="CU8452"/>
      <c r="CV8452"/>
    </row>
    <row r="8453" spans="10:100" x14ac:dyDescent="0.25">
      <c r="J8453"/>
      <c r="K8453"/>
      <c r="L8453"/>
      <c r="M8453"/>
      <c r="N8453"/>
      <c r="O8453"/>
      <c r="P8453"/>
      <c r="Q8453"/>
      <c r="R8453"/>
      <c r="S8453"/>
      <c r="T8453"/>
      <c r="U8453"/>
      <c r="V8453"/>
      <c r="W8453"/>
      <c r="X8453"/>
      <c r="Y8453"/>
      <c r="Z8453"/>
      <c r="AA8453"/>
      <c r="AB8453"/>
      <c r="AC8453"/>
      <c r="AD8453"/>
      <c r="AE8453"/>
      <c r="AF8453"/>
      <c r="AG8453"/>
      <c r="AH8453"/>
      <c r="AI8453"/>
      <c r="AJ8453"/>
      <c r="AK8453"/>
      <c r="AL8453"/>
      <c r="AM8453"/>
      <c r="AN8453"/>
      <c r="AO8453"/>
      <c r="AP8453"/>
      <c r="AQ8453"/>
      <c r="AR8453"/>
      <c r="AS8453"/>
      <c r="AT8453"/>
      <c r="AU8453"/>
      <c r="AV8453"/>
      <c r="AW8453"/>
      <c r="AX8453"/>
      <c r="AY8453"/>
      <c r="AZ8453"/>
      <c r="BA8453"/>
      <c r="BB8453"/>
      <c r="BC8453"/>
      <c r="BD8453"/>
      <c r="BE8453"/>
      <c r="BF8453"/>
      <c r="BG8453"/>
      <c r="BH8453"/>
      <c r="BI8453"/>
      <c r="BJ8453"/>
      <c r="BK8453"/>
      <c r="BL8453"/>
      <c r="BM8453"/>
      <c r="BN8453"/>
      <c r="BO8453"/>
      <c r="BP8453"/>
      <c r="BQ8453"/>
      <c r="BR8453"/>
      <c r="BS8453"/>
      <c r="BT8453"/>
      <c r="BU8453"/>
      <c r="BV8453"/>
      <c r="BW8453"/>
      <c r="BX8453"/>
      <c r="BY8453"/>
      <c r="BZ8453"/>
      <c r="CA8453"/>
      <c r="CB8453"/>
      <c r="CC8453"/>
      <c r="CD8453"/>
      <c r="CE8453"/>
      <c r="CF8453"/>
      <c r="CG8453"/>
      <c r="CH8453"/>
      <c r="CI8453"/>
      <c r="CJ8453"/>
      <c r="CK8453"/>
      <c r="CL8453"/>
      <c r="CM8453"/>
      <c r="CN8453"/>
      <c r="CO8453"/>
      <c r="CP8453"/>
      <c r="CQ8453"/>
      <c r="CR8453"/>
      <c r="CS8453"/>
      <c r="CT8453"/>
      <c r="CU8453"/>
      <c r="CV8453"/>
    </row>
    <row r="8454" spans="10:100" x14ac:dyDescent="0.25">
      <c r="J8454"/>
      <c r="K8454"/>
      <c r="L8454"/>
      <c r="M8454"/>
      <c r="N8454"/>
      <c r="O8454"/>
      <c r="P8454"/>
      <c r="Q8454"/>
      <c r="R8454"/>
      <c r="S8454"/>
      <c r="T8454"/>
      <c r="U8454"/>
      <c r="V8454"/>
      <c r="W8454"/>
      <c r="X8454"/>
      <c r="Y8454"/>
      <c r="Z8454"/>
      <c r="AA8454"/>
      <c r="AB8454"/>
      <c r="AC8454"/>
      <c r="AD8454"/>
      <c r="AE8454"/>
      <c r="AF8454"/>
      <c r="AG8454"/>
      <c r="AH8454"/>
      <c r="AI8454"/>
      <c r="AJ8454"/>
      <c r="AK8454"/>
      <c r="AL8454"/>
      <c r="AM8454"/>
      <c r="AN8454"/>
      <c r="AO8454"/>
      <c r="AP8454"/>
      <c r="AQ8454"/>
      <c r="AR8454"/>
      <c r="AS8454"/>
      <c r="AT8454"/>
      <c r="AU8454"/>
      <c r="AV8454"/>
      <c r="AW8454"/>
      <c r="AX8454"/>
      <c r="AY8454"/>
      <c r="AZ8454"/>
      <c r="BA8454"/>
      <c r="BB8454"/>
      <c r="BC8454"/>
      <c r="BD8454"/>
      <c r="BE8454"/>
      <c r="BF8454"/>
      <c r="BG8454"/>
      <c r="BH8454"/>
      <c r="BI8454"/>
      <c r="BJ8454"/>
      <c r="BK8454"/>
      <c r="BL8454"/>
      <c r="BM8454"/>
      <c r="BN8454"/>
      <c r="BO8454"/>
      <c r="BP8454"/>
      <c r="BQ8454"/>
      <c r="BR8454"/>
      <c r="BS8454"/>
      <c r="BT8454"/>
      <c r="BU8454"/>
      <c r="BV8454"/>
      <c r="BW8454"/>
      <c r="BX8454"/>
      <c r="BY8454"/>
      <c r="BZ8454"/>
      <c r="CA8454"/>
      <c r="CB8454"/>
      <c r="CC8454"/>
      <c r="CD8454"/>
      <c r="CE8454"/>
      <c r="CF8454"/>
      <c r="CG8454"/>
      <c r="CH8454"/>
      <c r="CI8454"/>
      <c r="CJ8454"/>
      <c r="CK8454"/>
      <c r="CL8454"/>
      <c r="CM8454"/>
      <c r="CN8454"/>
      <c r="CO8454"/>
      <c r="CP8454"/>
      <c r="CQ8454"/>
      <c r="CR8454"/>
      <c r="CS8454"/>
      <c r="CT8454"/>
      <c r="CU8454"/>
      <c r="CV8454"/>
    </row>
    <row r="8455" spans="10:100" x14ac:dyDescent="0.25">
      <c r="J8455"/>
      <c r="K8455"/>
      <c r="L8455"/>
      <c r="M8455"/>
      <c r="N8455"/>
      <c r="O8455"/>
      <c r="P8455"/>
      <c r="Q8455"/>
      <c r="R8455"/>
      <c r="S8455"/>
      <c r="T8455"/>
      <c r="U8455"/>
      <c r="V8455"/>
      <c r="W8455"/>
      <c r="X8455"/>
      <c r="Y8455"/>
      <c r="Z8455"/>
      <c r="AA8455"/>
      <c r="AB8455"/>
      <c r="AC8455"/>
      <c r="AD8455"/>
      <c r="AE8455"/>
      <c r="AF8455"/>
      <c r="AG8455"/>
      <c r="AH8455"/>
      <c r="AI8455"/>
      <c r="AJ8455"/>
      <c r="AK8455"/>
      <c r="AL8455"/>
      <c r="AM8455"/>
      <c r="AN8455"/>
      <c r="AO8455"/>
      <c r="AP8455"/>
      <c r="AQ8455"/>
      <c r="AR8455"/>
      <c r="AS8455"/>
      <c r="AT8455"/>
      <c r="AU8455"/>
      <c r="AV8455"/>
      <c r="AW8455"/>
      <c r="AX8455"/>
      <c r="AY8455"/>
      <c r="AZ8455"/>
      <c r="BA8455"/>
      <c r="BB8455"/>
      <c r="BC8455"/>
      <c r="BD8455"/>
      <c r="BE8455"/>
      <c r="BF8455"/>
      <c r="BG8455"/>
      <c r="BH8455"/>
      <c r="BI8455"/>
      <c r="BJ8455"/>
      <c r="BK8455"/>
      <c r="BL8455"/>
      <c r="BM8455"/>
      <c r="BN8455"/>
      <c r="BO8455"/>
      <c r="BP8455"/>
      <c r="BQ8455"/>
      <c r="BR8455"/>
      <c r="BS8455"/>
      <c r="BT8455"/>
      <c r="BU8455"/>
      <c r="BV8455"/>
      <c r="BW8455"/>
      <c r="BX8455"/>
      <c r="BY8455"/>
      <c r="BZ8455"/>
      <c r="CA8455"/>
      <c r="CB8455"/>
      <c r="CC8455"/>
      <c r="CD8455"/>
      <c r="CE8455"/>
      <c r="CF8455"/>
      <c r="CG8455"/>
      <c r="CH8455"/>
      <c r="CI8455"/>
      <c r="CJ8455"/>
      <c r="CK8455"/>
      <c r="CL8455"/>
      <c r="CM8455"/>
      <c r="CN8455"/>
      <c r="CO8455"/>
      <c r="CP8455"/>
      <c r="CQ8455"/>
      <c r="CR8455"/>
      <c r="CS8455"/>
      <c r="CT8455"/>
      <c r="CU8455"/>
      <c r="CV8455"/>
    </row>
    <row r="8456" spans="10:100" x14ac:dyDescent="0.25">
      <c r="J8456"/>
      <c r="K8456"/>
      <c r="L8456"/>
      <c r="M8456"/>
      <c r="N8456"/>
      <c r="O8456"/>
      <c r="P8456"/>
      <c r="Q8456"/>
      <c r="R8456"/>
      <c r="S8456"/>
      <c r="T8456"/>
      <c r="U8456"/>
      <c r="V8456"/>
      <c r="W8456"/>
      <c r="X8456"/>
      <c r="Y8456"/>
      <c r="Z8456"/>
      <c r="AA8456"/>
      <c r="AB8456"/>
      <c r="AC8456"/>
      <c r="AD8456"/>
      <c r="AE8456"/>
      <c r="AF8456"/>
      <c r="AG8456"/>
      <c r="AH8456"/>
      <c r="AI8456"/>
      <c r="AJ8456"/>
      <c r="AK8456"/>
      <c r="AL8456"/>
      <c r="AM8456"/>
      <c r="AN8456"/>
      <c r="AO8456"/>
      <c r="AP8456"/>
      <c r="AQ8456"/>
      <c r="AR8456"/>
      <c r="AS8456"/>
      <c r="AT8456"/>
      <c r="AU8456"/>
      <c r="AV8456"/>
      <c r="AW8456"/>
      <c r="AX8456"/>
      <c r="AY8456"/>
      <c r="AZ8456"/>
      <c r="BA8456"/>
      <c r="BB8456"/>
      <c r="BC8456"/>
      <c r="BD8456"/>
      <c r="BE8456"/>
      <c r="BF8456"/>
      <c r="BG8456"/>
      <c r="BH8456"/>
      <c r="BI8456"/>
      <c r="BJ8456"/>
      <c r="BK8456"/>
      <c r="BL8456"/>
      <c r="BM8456"/>
      <c r="BN8456"/>
      <c r="BO8456"/>
      <c r="BP8456"/>
      <c r="BQ8456"/>
      <c r="BR8456"/>
      <c r="BS8456"/>
      <c r="BT8456"/>
      <c r="BU8456"/>
      <c r="BV8456"/>
      <c r="BW8456"/>
      <c r="BX8456"/>
      <c r="BY8456"/>
      <c r="BZ8456"/>
      <c r="CA8456"/>
      <c r="CB8456"/>
      <c r="CC8456"/>
      <c r="CD8456"/>
      <c r="CE8456"/>
      <c r="CF8456"/>
      <c r="CG8456"/>
      <c r="CH8456"/>
      <c r="CI8456"/>
      <c r="CJ8456"/>
      <c r="CK8456"/>
      <c r="CL8456"/>
      <c r="CM8456"/>
      <c r="CN8456"/>
      <c r="CO8456"/>
      <c r="CP8456"/>
      <c r="CQ8456"/>
      <c r="CR8456"/>
      <c r="CS8456"/>
      <c r="CT8456"/>
      <c r="CU8456"/>
      <c r="CV8456"/>
    </row>
    <row r="8457" spans="10:100" x14ac:dyDescent="0.25">
      <c r="J8457"/>
      <c r="K8457"/>
      <c r="L8457"/>
      <c r="M8457"/>
      <c r="N8457"/>
      <c r="O8457"/>
      <c r="P8457"/>
      <c r="Q8457"/>
      <c r="R8457"/>
      <c r="S8457"/>
      <c r="T8457"/>
      <c r="U8457"/>
      <c r="V8457"/>
      <c r="W8457"/>
      <c r="X8457"/>
      <c r="Y8457"/>
      <c r="Z8457"/>
      <c r="AA8457"/>
      <c r="AB8457"/>
      <c r="AC8457"/>
      <c r="AD8457"/>
      <c r="AE8457"/>
      <c r="AF8457"/>
      <c r="AG8457"/>
      <c r="AH8457"/>
      <c r="AI8457"/>
      <c r="AJ8457"/>
      <c r="AK8457"/>
      <c r="AL8457"/>
      <c r="AM8457"/>
      <c r="AN8457"/>
      <c r="AO8457"/>
      <c r="AP8457"/>
      <c r="AQ8457"/>
      <c r="AR8457"/>
      <c r="AS8457"/>
      <c r="AT8457"/>
      <c r="AU8457"/>
      <c r="AV8457"/>
      <c r="AW8457"/>
      <c r="AX8457"/>
      <c r="AY8457"/>
      <c r="AZ8457"/>
      <c r="BA8457"/>
      <c r="BB8457"/>
      <c r="BC8457"/>
      <c r="BD8457"/>
      <c r="BE8457"/>
      <c r="BF8457"/>
      <c r="BG8457"/>
      <c r="BH8457"/>
      <c r="BI8457"/>
      <c r="BJ8457"/>
      <c r="BK8457"/>
      <c r="BL8457"/>
      <c r="BM8457"/>
      <c r="BN8457"/>
      <c r="BO8457"/>
      <c r="BP8457"/>
      <c r="BQ8457"/>
      <c r="BR8457"/>
      <c r="BS8457"/>
      <c r="BT8457"/>
      <c r="BU8457"/>
      <c r="BV8457"/>
      <c r="BW8457"/>
      <c r="BX8457"/>
      <c r="BY8457"/>
      <c r="BZ8457"/>
      <c r="CA8457"/>
      <c r="CB8457"/>
      <c r="CC8457"/>
      <c r="CD8457"/>
      <c r="CE8457"/>
      <c r="CF8457"/>
      <c r="CG8457"/>
      <c r="CH8457"/>
      <c r="CI8457"/>
      <c r="CJ8457"/>
      <c r="CK8457"/>
      <c r="CL8457"/>
      <c r="CM8457"/>
      <c r="CN8457"/>
      <c r="CO8457"/>
      <c r="CP8457"/>
      <c r="CQ8457"/>
      <c r="CR8457"/>
      <c r="CS8457"/>
      <c r="CT8457"/>
      <c r="CU8457"/>
      <c r="CV8457"/>
    </row>
    <row r="8458" spans="10:100" x14ac:dyDescent="0.25">
      <c r="J8458"/>
      <c r="K8458"/>
      <c r="L8458"/>
      <c r="M8458"/>
      <c r="N8458"/>
      <c r="O8458"/>
      <c r="P8458"/>
      <c r="Q8458"/>
      <c r="R8458"/>
      <c r="S8458"/>
      <c r="T8458"/>
      <c r="U8458"/>
      <c r="V8458"/>
      <c r="W8458"/>
      <c r="X8458"/>
      <c r="Y8458"/>
      <c r="Z8458"/>
      <c r="AA8458"/>
      <c r="AB8458"/>
      <c r="AC8458"/>
      <c r="AD8458"/>
      <c r="AE8458"/>
      <c r="AF8458"/>
      <c r="AG8458"/>
      <c r="AH8458"/>
      <c r="AI8458"/>
      <c r="AJ8458"/>
      <c r="AK8458"/>
      <c r="AL8458"/>
      <c r="AM8458"/>
      <c r="AN8458"/>
      <c r="AO8458"/>
      <c r="AP8458"/>
      <c r="AQ8458"/>
      <c r="AR8458"/>
      <c r="AS8458"/>
      <c r="AT8458"/>
      <c r="AU8458"/>
      <c r="AV8458"/>
      <c r="AW8458"/>
      <c r="AX8458"/>
      <c r="AY8458"/>
      <c r="AZ8458"/>
      <c r="BA8458"/>
      <c r="BB8458"/>
      <c r="BC8458"/>
      <c r="BD8458"/>
      <c r="BE8458"/>
      <c r="BF8458"/>
      <c r="BG8458"/>
      <c r="BH8458"/>
      <c r="BI8458"/>
      <c r="BJ8458"/>
      <c r="BK8458"/>
      <c r="BL8458"/>
      <c r="BM8458"/>
      <c r="BN8458"/>
      <c r="BO8458"/>
      <c r="BP8458"/>
      <c r="BQ8458"/>
      <c r="BR8458"/>
      <c r="BS8458"/>
      <c r="BT8458"/>
      <c r="BU8458"/>
      <c r="BV8458"/>
      <c r="BW8458"/>
      <c r="BX8458"/>
      <c r="BY8458"/>
      <c r="BZ8458"/>
      <c r="CA8458"/>
      <c r="CB8458"/>
      <c r="CC8458"/>
      <c r="CD8458"/>
      <c r="CE8458"/>
      <c r="CF8458"/>
      <c r="CG8458"/>
      <c r="CH8458"/>
      <c r="CI8458"/>
      <c r="CJ8458"/>
      <c r="CK8458"/>
      <c r="CL8458"/>
      <c r="CM8458"/>
      <c r="CN8458"/>
      <c r="CO8458"/>
      <c r="CP8458"/>
      <c r="CQ8458"/>
      <c r="CR8458"/>
      <c r="CS8458"/>
      <c r="CT8458"/>
      <c r="CU8458"/>
      <c r="CV8458"/>
    </row>
    <row r="8459" spans="10:100" x14ac:dyDescent="0.25">
      <c r="J8459"/>
      <c r="K8459"/>
      <c r="L8459"/>
      <c r="M8459"/>
      <c r="N8459"/>
      <c r="O8459"/>
      <c r="P8459"/>
      <c r="Q8459"/>
      <c r="R8459"/>
      <c r="S8459"/>
      <c r="T8459"/>
      <c r="U8459"/>
      <c r="V8459"/>
      <c r="W8459"/>
      <c r="X8459"/>
      <c r="Y8459"/>
      <c r="Z8459"/>
      <c r="AA8459"/>
      <c r="AB8459"/>
      <c r="AC8459"/>
      <c r="AD8459"/>
      <c r="AE8459"/>
      <c r="AF8459"/>
      <c r="AG8459"/>
      <c r="AH8459"/>
      <c r="AI8459"/>
      <c r="AJ8459"/>
      <c r="AK8459"/>
      <c r="AL8459"/>
      <c r="AM8459"/>
      <c r="AN8459"/>
      <c r="AO8459"/>
      <c r="AP8459"/>
      <c r="AQ8459"/>
      <c r="AR8459"/>
      <c r="AS8459"/>
      <c r="AT8459"/>
      <c r="AU8459"/>
      <c r="AV8459"/>
      <c r="AW8459"/>
      <c r="AX8459"/>
      <c r="AY8459"/>
      <c r="AZ8459"/>
      <c r="BA8459"/>
      <c r="BB8459"/>
      <c r="BC8459"/>
      <c r="BD8459"/>
      <c r="BE8459"/>
      <c r="BF8459"/>
      <c r="BG8459"/>
      <c r="BH8459"/>
      <c r="BI8459"/>
      <c r="BJ8459"/>
      <c r="BK8459"/>
      <c r="BL8459"/>
      <c r="BM8459"/>
      <c r="BN8459"/>
      <c r="BO8459"/>
      <c r="BP8459"/>
      <c r="BQ8459"/>
      <c r="BR8459"/>
      <c r="BS8459"/>
      <c r="BT8459"/>
      <c r="BU8459"/>
      <c r="BV8459"/>
      <c r="BW8459"/>
      <c r="BX8459"/>
      <c r="BY8459"/>
      <c r="BZ8459"/>
      <c r="CA8459"/>
      <c r="CB8459"/>
      <c r="CC8459"/>
      <c r="CD8459"/>
      <c r="CE8459"/>
      <c r="CF8459"/>
      <c r="CG8459"/>
      <c r="CH8459"/>
      <c r="CI8459"/>
      <c r="CJ8459"/>
      <c r="CK8459"/>
      <c r="CL8459"/>
      <c r="CM8459"/>
      <c r="CN8459"/>
      <c r="CO8459"/>
      <c r="CP8459"/>
      <c r="CQ8459"/>
      <c r="CR8459"/>
      <c r="CS8459"/>
      <c r="CT8459"/>
      <c r="CU8459"/>
      <c r="CV8459"/>
    </row>
    <row r="8460" spans="10:100" x14ac:dyDescent="0.25">
      <c r="J8460"/>
      <c r="K8460"/>
      <c r="L8460"/>
      <c r="M8460"/>
      <c r="N8460"/>
      <c r="O8460"/>
      <c r="P8460"/>
      <c r="Q8460"/>
      <c r="R8460"/>
      <c r="S8460"/>
      <c r="T8460"/>
      <c r="U8460"/>
      <c r="V8460"/>
      <c r="W8460"/>
      <c r="X8460"/>
      <c r="Y8460"/>
      <c r="Z8460"/>
      <c r="AA8460"/>
      <c r="AB8460"/>
      <c r="AC8460"/>
      <c r="AD8460"/>
      <c r="AE8460"/>
      <c r="AF8460"/>
      <c r="AG8460"/>
      <c r="AH8460"/>
      <c r="AI8460"/>
      <c r="AJ8460"/>
      <c r="AK8460"/>
      <c r="AL8460"/>
      <c r="AM8460"/>
      <c r="AN8460"/>
      <c r="AO8460"/>
      <c r="AP8460"/>
      <c r="AQ8460"/>
      <c r="AR8460"/>
      <c r="AS8460"/>
      <c r="AT8460"/>
      <c r="AU8460"/>
      <c r="AV8460"/>
      <c r="AW8460"/>
      <c r="AX8460"/>
      <c r="AY8460"/>
      <c r="AZ8460"/>
      <c r="BA8460"/>
      <c r="BB8460"/>
      <c r="BC8460"/>
      <c r="BD8460"/>
      <c r="BE8460"/>
      <c r="BF8460"/>
      <c r="BG8460"/>
      <c r="BH8460"/>
      <c r="BI8460"/>
      <c r="BJ8460"/>
      <c r="BK8460"/>
      <c r="BL8460"/>
      <c r="BM8460"/>
      <c r="BN8460"/>
      <c r="BO8460"/>
      <c r="BP8460"/>
      <c r="BQ8460"/>
      <c r="BR8460"/>
      <c r="BS8460"/>
      <c r="BT8460"/>
      <c r="BU8460"/>
      <c r="BV8460"/>
      <c r="BW8460"/>
      <c r="BX8460"/>
      <c r="BY8460"/>
      <c r="BZ8460"/>
      <c r="CA8460"/>
      <c r="CB8460"/>
      <c r="CC8460"/>
      <c r="CD8460"/>
      <c r="CE8460"/>
      <c r="CF8460"/>
      <c r="CG8460"/>
      <c r="CH8460"/>
      <c r="CI8460"/>
      <c r="CJ8460"/>
      <c r="CK8460"/>
      <c r="CL8460"/>
      <c r="CM8460"/>
      <c r="CN8460"/>
      <c r="CO8460"/>
      <c r="CP8460"/>
      <c r="CQ8460"/>
      <c r="CR8460"/>
      <c r="CS8460"/>
      <c r="CT8460"/>
      <c r="CU8460"/>
      <c r="CV8460"/>
    </row>
    <row r="8461" spans="10:100" x14ac:dyDescent="0.25">
      <c r="J8461"/>
      <c r="K8461"/>
      <c r="L8461"/>
      <c r="M8461"/>
      <c r="N8461"/>
      <c r="O8461"/>
      <c r="P8461"/>
      <c r="Q8461"/>
      <c r="R8461"/>
      <c r="S8461"/>
      <c r="T8461"/>
      <c r="U8461"/>
      <c r="V8461"/>
      <c r="W8461"/>
      <c r="X8461"/>
      <c r="Y8461"/>
      <c r="Z8461"/>
      <c r="AA8461"/>
      <c r="AB8461"/>
      <c r="AC8461"/>
      <c r="AD8461"/>
      <c r="AE8461"/>
      <c r="AF8461"/>
      <c r="AG8461"/>
      <c r="AH8461"/>
      <c r="AI8461"/>
      <c r="AJ8461"/>
      <c r="AK8461"/>
      <c r="AL8461"/>
      <c r="AM8461"/>
      <c r="AN8461"/>
      <c r="AO8461"/>
      <c r="AP8461"/>
      <c r="AQ8461"/>
      <c r="AR8461"/>
      <c r="AS8461"/>
      <c r="AT8461"/>
      <c r="AU8461"/>
      <c r="AV8461"/>
      <c r="AW8461"/>
      <c r="AX8461"/>
      <c r="AY8461"/>
      <c r="AZ8461"/>
      <c r="BA8461"/>
      <c r="BB8461"/>
      <c r="BC8461"/>
      <c r="BD8461"/>
      <c r="BE8461"/>
      <c r="BF8461"/>
      <c r="BG8461"/>
      <c r="BH8461"/>
      <c r="BI8461"/>
      <c r="BJ8461"/>
      <c r="BK8461"/>
      <c r="BL8461"/>
      <c r="BM8461"/>
      <c r="BN8461"/>
      <c r="BO8461"/>
      <c r="BP8461"/>
      <c r="BQ8461"/>
      <c r="BR8461"/>
      <c r="BS8461"/>
      <c r="BT8461"/>
      <c r="BU8461"/>
      <c r="BV8461"/>
      <c r="BW8461"/>
      <c r="BX8461"/>
      <c r="BY8461"/>
      <c r="BZ8461"/>
      <c r="CA8461"/>
      <c r="CB8461"/>
      <c r="CC8461"/>
      <c r="CD8461"/>
      <c r="CE8461"/>
      <c r="CF8461"/>
      <c r="CG8461"/>
      <c r="CH8461"/>
      <c r="CI8461"/>
      <c r="CJ8461"/>
      <c r="CK8461"/>
      <c r="CL8461"/>
      <c r="CM8461"/>
      <c r="CN8461"/>
      <c r="CO8461"/>
      <c r="CP8461"/>
      <c r="CQ8461"/>
      <c r="CR8461"/>
      <c r="CS8461"/>
      <c r="CT8461"/>
      <c r="CU8461"/>
      <c r="CV8461"/>
    </row>
    <row r="8462" spans="10:100" x14ac:dyDescent="0.25">
      <c r="J8462"/>
      <c r="K8462"/>
      <c r="L8462"/>
      <c r="M8462"/>
      <c r="N8462"/>
      <c r="O8462"/>
      <c r="P8462"/>
      <c r="Q8462"/>
      <c r="R8462"/>
      <c r="S8462"/>
      <c r="T8462"/>
      <c r="U8462"/>
      <c r="V8462"/>
      <c r="W8462"/>
      <c r="X8462"/>
      <c r="Y8462"/>
      <c r="Z8462"/>
      <c r="AA8462"/>
      <c r="AB8462"/>
      <c r="AC8462"/>
      <c r="AD8462"/>
      <c r="AE8462"/>
      <c r="AF8462"/>
      <c r="AG8462"/>
      <c r="AH8462"/>
      <c r="AI8462"/>
      <c r="AJ8462"/>
      <c r="AK8462"/>
      <c r="AL8462"/>
      <c r="AM8462"/>
      <c r="AN8462"/>
      <c r="AO8462"/>
      <c r="AP8462"/>
      <c r="AQ8462"/>
      <c r="AR8462"/>
      <c r="AS8462"/>
      <c r="AT8462"/>
      <c r="AU8462"/>
      <c r="AV8462"/>
      <c r="AW8462"/>
      <c r="AX8462"/>
      <c r="AY8462"/>
      <c r="AZ8462"/>
      <c r="BA8462"/>
      <c r="BB8462"/>
      <c r="BC8462"/>
      <c r="BD8462"/>
      <c r="BE8462"/>
      <c r="BF8462"/>
      <c r="BG8462"/>
      <c r="BH8462"/>
      <c r="BI8462"/>
      <c r="BJ8462"/>
      <c r="BK8462"/>
      <c r="BL8462"/>
      <c r="BM8462"/>
      <c r="BN8462"/>
      <c r="BO8462"/>
      <c r="BP8462"/>
      <c r="BQ8462"/>
      <c r="BR8462"/>
      <c r="BS8462"/>
      <c r="BT8462"/>
      <c r="BU8462"/>
      <c r="BV8462"/>
      <c r="BW8462"/>
      <c r="BX8462"/>
      <c r="BY8462"/>
      <c r="BZ8462"/>
      <c r="CA8462"/>
      <c r="CB8462"/>
      <c r="CC8462"/>
      <c r="CD8462"/>
      <c r="CE8462"/>
      <c r="CF8462"/>
      <c r="CG8462"/>
      <c r="CH8462"/>
      <c r="CI8462"/>
      <c r="CJ8462"/>
      <c r="CK8462"/>
      <c r="CL8462"/>
      <c r="CM8462"/>
      <c r="CN8462"/>
      <c r="CO8462"/>
      <c r="CP8462"/>
      <c r="CQ8462"/>
      <c r="CR8462"/>
      <c r="CS8462"/>
      <c r="CT8462"/>
      <c r="CU8462"/>
      <c r="CV8462"/>
    </row>
    <row r="8463" spans="10:100" x14ac:dyDescent="0.25">
      <c r="J8463"/>
      <c r="K8463"/>
      <c r="L8463"/>
      <c r="M8463"/>
      <c r="N8463"/>
      <c r="O8463"/>
      <c r="P8463"/>
      <c r="Q8463"/>
      <c r="R8463"/>
      <c r="S8463"/>
      <c r="T8463"/>
      <c r="U8463"/>
      <c r="V8463"/>
      <c r="W8463"/>
      <c r="X8463"/>
      <c r="Y8463"/>
      <c r="Z8463"/>
      <c r="AA8463"/>
      <c r="AB8463"/>
      <c r="AC8463"/>
      <c r="AD8463"/>
      <c r="AE8463"/>
      <c r="AF8463"/>
      <c r="AG8463"/>
      <c r="AH8463"/>
      <c r="AI8463"/>
      <c r="AJ8463"/>
      <c r="AK8463"/>
      <c r="AL8463"/>
      <c r="AM8463"/>
      <c r="AN8463"/>
      <c r="AO8463"/>
      <c r="AP8463"/>
      <c r="AQ8463"/>
      <c r="AR8463"/>
      <c r="AS8463"/>
      <c r="AT8463"/>
      <c r="AU8463"/>
      <c r="AV8463"/>
      <c r="AW8463"/>
      <c r="AX8463"/>
      <c r="AY8463"/>
      <c r="AZ8463"/>
      <c r="BA8463"/>
      <c r="BB8463"/>
      <c r="BC8463"/>
      <c r="BD8463"/>
      <c r="BE8463"/>
      <c r="BF8463"/>
      <c r="BG8463"/>
      <c r="BH8463"/>
      <c r="BI8463"/>
      <c r="BJ8463"/>
      <c r="BK8463"/>
      <c r="BL8463"/>
      <c r="BM8463"/>
      <c r="BN8463"/>
      <c r="BO8463"/>
      <c r="BP8463"/>
      <c r="BQ8463"/>
      <c r="BR8463"/>
      <c r="BS8463"/>
      <c r="BT8463"/>
      <c r="BU8463"/>
      <c r="BV8463"/>
      <c r="BW8463"/>
      <c r="BX8463"/>
      <c r="BY8463"/>
      <c r="BZ8463"/>
      <c r="CA8463"/>
      <c r="CB8463"/>
      <c r="CC8463"/>
      <c r="CD8463"/>
      <c r="CE8463"/>
      <c r="CF8463"/>
      <c r="CG8463"/>
      <c r="CH8463"/>
      <c r="CI8463"/>
      <c r="CJ8463"/>
      <c r="CK8463"/>
      <c r="CL8463"/>
      <c r="CM8463"/>
      <c r="CN8463"/>
      <c r="CO8463"/>
      <c r="CP8463"/>
      <c r="CQ8463"/>
      <c r="CR8463"/>
      <c r="CS8463"/>
      <c r="CT8463"/>
      <c r="CU8463"/>
      <c r="CV8463"/>
    </row>
    <row r="8464" spans="10:100" x14ac:dyDescent="0.25">
      <c r="J8464"/>
      <c r="K8464"/>
      <c r="L8464"/>
      <c r="M8464"/>
      <c r="N8464"/>
      <c r="O8464"/>
      <c r="P8464"/>
      <c r="Q8464"/>
      <c r="R8464"/>
      <c r="S8464"/>
      <c r="T8464"/>
      <c r="U8464"/>
      <c r="V8464"/>
      <c r="W8464"/>
      <c r="X8464"/>
      <c r="Y8464"/>
      <c r="Z8464"/>
      <c r="AA8464"/>
      <c r="AB8464"/>
      <c r="AC8464"/>
      <c r="AD8464"/>
      <c r="AE8464"/>
      <c r="AF8464"/>
      <c r="AG8464"/>
      <c r="AH8464"/>
      <c r="AI8464"/>
      <c r="AJ8464"/>
      <c r="AK8464"/>
      <c r="AL8464"/>
      <c r="AM8464"/>
      <c r="AN8464"/>
      <c r="AO8464"/>
      <c r="AP8464"/>
      <c r="AQ8464"/>
      <c r="AR8464"/>
      <c r="AS8464"/>
      <c r="AT8464"/>
      <c r="AU8464"/>
      <c r="AV8464"/>
      <c r="AW8464"/>
      <c r="AX8464"/>
      <c r="AY8464"/>
      <c r="AZ8464"/>
      <c r="BA8464"/>
      <c r="BB8464"/>
      <c r="BC8464"/>
      <c r="BD8464"/>
      <c r="BE8464"/>
      <c r="BF8464"/>
      <c r="BG8464"/>
      <c r="BH8464"/>
      <c r="BI8464"/>
      <c r="BJ8464"/>
      <c r="BK8464"/>
      <c r="BL8464"/>
      <c r="BM8464"/>
      <c r="BN8464"/>
      <c r="BO8464"/>
      <c r="BP8464"/>
      <c r="BQ8464"/>
      <c r="BR8464"/>
      <c r="BS8464"/>
      <c r="BT8464"/>
      <c r="BU8464"/>
      <c r="BV8464"/>
      <c r="BW8464"/>
      <c r="BX8464"/>
      <c r="BY8464"/>
      <c r="BZ8464"/>
      <c r="CA8464"/>
      <c r="CB8464"/>
      <c r="CC8464"/>
      <c r="CD8464"/>
      <c r="CE8464"/>
      <c r="CF8464"/>
      <c r="CG8464"/>
      <c r="CH8464"/>
      <c r="CI8464"/>
      <c r="CJ8464"/>
      <c r="CK8464"/>
      <c r="CL8464"/>
      <c r="CM8464"/>
      <c r="CN8464"/>
      <c r="CO8464"/>
      <c r="CP8464"/>
      <c r="CQ8464"/>
      <c r="CR8464"/>
      <c r="CS8464"/>
      <c r="CT8464"/>
      <c r="CU8464"/>
      <c r="CV8464"/>
    </row>
    <row r="8465" spans="10:100" x14ac:dyDescent="0.25">
      <c r="J8465"/>
      <c r="K8465"/>
      <c r="L8465"/>
      <c r="M8465"/>
      <c r="N8465"/>
      <c r="O8465"/>
      <c r="P8465"/>
      <c r="Q8465"/>
      <c r="R8465"/>
      <c r="S8465"/>
      <c r="T8465"/>
      <c r="U8465"/>
      <c r="V8465"/>
      <c r="W8465"/>
      <c r="X8465"/>
      <c r="Y8465"/>
      <c r="Z8465"/>
      <c r="AA8465"/>
      <c r="AB8465"/>
      <c r="AC8465"/>
      <c r="AD8465"/>
      <c r="AE8465"/>
      <c r="AF8465"/>
      <c r="AG8465"/>
      <c r="AH8465"/>
      <c r="AI8465"/>
      <c r="AJ8465"/>
      <c r="AK8465"/>
      <c r="AL8465"/>
      <c r="AM8465"/>
      <c r="AN8465"/>
      <c r="AO8465"/>
      <c r="AP8465"/>
      <c r="AQ8465"/>
      <c r="AR8465"/>
      <c r="AS8465"/>
      <c r="AT8465"/>
      <c r="AU8465"/>
      <c r="AV8465"/>
      <c r="AW8465"/>
      <c r="AX8465"/>
      <c r="AY8465"/>
      <c r="AZ8465"/>
      <c r="BA8465"/>
      <c r="BB8465"/>
      <c r="BC8465"/>
      <c r="BD8465"/>
      <c r="BE8465"/>
      <c r="BF8465"/>
      <c r="BG8465"/>
      <c r="BH8465"/>
      <c r="BI8465"/>
      <c r="BJ8465"/>
      <c r="BK8465"/>
      <c r="BL8465"/>
      <c r="BM8465"/>
      <c r="BN8465"/>
      <c r="BO8465"/>
      <c r="BP8465"/>
      <c r="BQ8465"/>
      <c r="BR8465"/>
      <c r="BS8465"/>
      <c r="BT8465"/>
      <c r="BU8465"/>
      <c r="BV8465"/>
      <c r="BW8465"/>
      <c r="BX8465"/>
      <c r="BY8465"/>
      <c r="BZ8465"/>
      <c r="CA8465"/>
      <c r="CB8465"/>
      <c r="CC8465"/>
      <c r="CD8465"/>
      <c r="CE8465"/>
      <c r="CF8465"/>
      <c r="CG8465"/>
      <c r="CH8465"/>
      <c r="CI8465"/>
      <c r="CJ8465"/>
      <c r="CK8465"/>
      <c r="CL8465"/>
      <c r="CM8465"/>
      <c r="CN8465"/>
      <c r="CO8465"/>
      <c r="CP8465"/>
      <c r="CQ8465"/>
      <c r="CR8465"/>
      <c r="CS8465"/>
      <c r="CT8465"/>
      <c r="CU8465"/>
      <c r="CV8465"/>
    </row>
    <row r="8466" spans="10:100" x14ac:dyDescent="0.25">
      <c r="J8466"/>
      <c r="K8466"/>
      <c r="L8466"/>
      <c r="M8466"/>
      <c r="N8466"/>
      <c r="O8466"/>
      <c r="P8466"/>
      <c r="Q8466"/>
      <c r="R8466"/>
      <c r="S8466"/>
      <c r="T8466"/>
      <c r="U8466"/>
      <c r="V8466"/>
      <c r="W8466"/>
      <c r="X8466"/>
      <c r="Y8466"/>
      <c r="Z8466"/>
      <c r="AA8466"/>
      <c r="AB8466"/>
      <c r="AC8466"/>
      <c r="AD8466"/>
      <c r="AE8466"/>
      <c r="AF8466"/>
      <c r="AG8466"/>
      <c r="AH8466"/>
      <c r="AI8466"/>
      <c r="AJ8466"/>
      <c r="AK8466"/>
      <c r="AL8466"/>
      <c r="AM8466"/>
      <c r="AN8466"/>
      <c r="AO8466"/>
      <c r="AP8466"/>
      <c r="AQ8466"/>
      <c r="AR8466"/>
      <c r="AS8466"/>
      <c r="AT8466"/>
      <c r="AU8466"/>
      <c r="AV8466"/>
      <c r="AW8466"/>
      <c r="AX8466"/>
      <c r="AY8466"/>
      <c r="AZ8466"/>
      <c r="BA8466"/>
      <c r="BB8466"/>
      <c r="BC8466"/>
      <c r="BD8466"/>
      <c r="BE8466"/>
      <c r="BF8466"/>
      <c r="BG8466"/>
      <c r="BH8466"/>
      <c r="BI8466"/>
      <c r="BJ8466"/>
      <c r="BK8466"/>
      <c r="BL8466"/>
      <c r="BM8466"/>
      <c r="BN8466"/>
      <c r="BO8466"/>
      <c r="BP8466"/>
      <c r="BQ8466"/>
      <c r="BR8466"/>
      <c r="BS8466"/>
      <c r="BT8466"/>
      <c r="BU8466"/>
      <c r="BV8466"/>
      <c r="BW8466"/>
      <c r="BX8466"/>
      <c r="BY8466"/>
      <c r="BZ8466"/>
      <c r="CA8466"/>
      <c r="CB8466"/>
      <c r="CC8466"/>
      <c r="CD8466"/>
      <c r="CE8466"/>
      <c r="CF8466"/>
      <c r="CG8466"/>
      <c r="CH8466"/>
      <c r="CI8466"/>
      <c r="CJ8466"/>
      <c r="CK8466"/>
      <c r="CL8466"/>
      <c r="CM8466"/>
      <c r="CN8466"/>
      <c r="CO8466"/>
      <c r="CP8466"/>
      <c r="CQ8466"/>
      <c r="CR8466"/>
      <c r="CS8466"/>
      <c r="CT8466"/>
      <c r="CU8466"/>
      <c r="CV8466"/>
    </row>
    <row r="8467" spans="10:100" x14ac:dyDescent="0.25">
      <c r="J8467"/>
      <c r="K8467"/>
      <c r="L8467"/>
      <c r="M8467"/>
      <c r="N8467"/>
      <c r="O8467"/>
      <c r="P8467"/>
      <c r="Q8467"/>
      <c r="R8467"/>
      <c r="S8467"/>
      <c r="T8467"/>
      <c r="U8467"/>
      <c r="V8467"/>
      <c r="W8467"/>
      <c r="X8467"/>
      <c r="Y8467"/>
      <c r="Z8467"/>
      <c r="AA8467"/>
      <c r="AB8467"/>
      <c r="AC8467"/>
      <c r="AD8467"/>
      <c r="AE8467"/>
      <c r="AF8467"/>
      <c r="AG8467"/>
      <c r="AH8467"/>
      <c r="AI8467"/>
      <c r="AJ8467"/>
      <c r="AK8467"/>
      <c r="AL8467"/>
      <c r="AM8467"/>
      <c r="AN8467"/>
      <c r="AO8467"/>
      <c r="AP8467"/>
      <c r="AQ8467"/>
      <c r="AR8467"/>
      <c r="AS8467"/>
      <c r="AT8467"/>
      <c r="AU8467"/>
      <c r="AV8467"/>
      <c r="AW8467"/>
      <c r="AX8467"/>
      <c r="AY8467"/>
      <c r="AZ8467"/>
      <c r="BA8467"/>
      <c r="BB8467"/>
      <c r="BC8467"/>
      <c r="BD8467"/>
      <c r="BE8467"/>
      <c r="BF8467"/>
      <c r="BG8467"/>
      <c r="BH8467"/>
      <c r="BI8467"/>
      <c r="BJ8467"/>
      <c r="BK8467"/>
      <c r="BL8467"/>
      <c r="BM8467"/>
      <c r="BN8467"/>
      <c r="BO8467"/>
      <c r="BP8467"/>
      <c r="BQ8467"/>
      <c r="BR8467"/>
      <c r="BS8467"/>
      <c r="BT8467"/>
      <c r="BU8467"/>
      <c r="BV8467"/>
      <c r="BW8467"/>
      <c r="BX8467"/>
      <c r="BY8467"/>
      <c r="BZ8467"/>
      <c r="CA8467"/>
      <c r="CB8467"/>
      <c r="CC8467"/>
      <c r="CD8467"/>
      <c r="CE8467"/>
      <c r="CF8467"/>
      <c r="CG8467"/>
      <c r="CH8467"/>
      <c r="CI8467"/>
      <c r="CJ8467"/>
      <c r="CK8467"/>
      <c r="CL8467"/>
      <c r="CM8467"/>
      <c r="CN8467"/>
      <c r="CO8467"/>
      <c r="CP8467"/>
      <c r="CQ8467"/>
      <c r="CR8467"/>
      <c r="CS8467"/>
      <c r="CT8467"/>
      <c r="CU8467"/>
      <c r="CV8467"/>
    </row>
    <row r="8468" spans="10:100" x14ac:dyDescent="0.25">
      <c r="J8468"/>
      <c r="K8468"/>
      <c r="L8468"/>
      <c r="M8468"/>
      <c r="N8468"/>
      <c r="O8468"/>
      <c r="P8468"/>
      <c r="Q8468"/>
      <c r="R8468"/>
      <c r="S8468"/>
      <c r="T8468"/>
      <c r="U8468"/>
      <c r="V8468"/>
      <c r="W8468"/>
      <c r="X8468"/>
      <c r="Y8468"/>
      <c r="Z8468"/>
      <c r="AA8468"/>
      <c r="AB8468"/>
      <c r="AC8468"/>
      <c r="AD8468"/>
      <c r="AE8468"/>
      <c r="AF8468"/>
      <c r="AG8468"/>
      <c r="AH8468"/>
      <c r="AI8468"/>
      <c r="AJ8468"/>
      <c r="AK8468"/>
      <c r="AL8468"/>
      <c r="AM8468"/>
      <c r="AN8468"/>
      <c r="AO8468"/>
      <c r="AP8468"/>
      <c r="AQ8468"/>
      <c r="AR8468"/>
      <c r="AS8468"/>
      <c r="AT8468"/>
      <c r="AU8468"/>
      <c r="AV8468"/>
      <c r="AW8468"/>
      <c r="AX8468"/>
      <c r="AY8468"/>
      <c r="AZ8468"/>
      <c r="BA8468"/>
      <c r="BB8468"/>
      <c r="BC8468"/>
      <c r="BD8468"/>
      <c r="BE8468"/>
      <c r="BF8468"/>
      <c r="BG8468"/>
      <c r="BH8468"/>
      <c r="BI8468"/>
      <c r="BJ8468"/>
      <c r="BK8468"/>
      <c r="BL8468"/>
      <c r="BM8468"/>
      <c r="BN8468"/>
      <c r="BO8468"/>
      <c r="BP8468"/>
      <c r="BQ8468"/>
      <c r="BR8468"/>
      <c r="BS8468"/>
      <c r="BT8468"/>
      <c r="BU8468"/>
      <c r="BV8468"/>
      <c r="BW8468"/>
      <c r="BX8468"/>
      <c r="BY8468"/>
      <c r="BZ8468"/>
      <c r="CA8468"/>
      <c r="CB8468"/>
      <c r="CC8468"/>
      <c r="CD8468"/>
      <c r="CE8468"/>
      <c r="CF8468"/>
      <c r="CG8468"/>
      <c r="CH8468"/>
      <c r="CI8468"/>
      <c r="CJ8468"/>
      <c r="CK8468"/>
      <c r="CL8468"/>
      <c r="CM8468"/>
      <c r="CN8468"/>
      <c r="CO8468"/>
      <c r="CP8468"/>
      <c r="CQ8468"/>
      <c r="CR8468"/>
      <c r="CS8468"/>
      <c r="CT8468"/>
      <c r="CU8468"/>
      <c r="CV8468"/>
    </row>
    <row r="8469" spans="10:100" x14ac:dyDescent="0.25">
      <c r="J8469"/>
      <c r="K8469"/>
      <c r="L8469"/>
      <c r="M8469"/>
      <c r="N8469"/>
      <c r="O8469"/>
      <c r="P8469"/>
      <c r="Q8469"/>
      <c r="R8469"/>
      <c r="S8469"/>
      <c r="T8469"/>
      <c r="U8469"/>
      <c r="V8469"/>
      <c r="W8469"/>
      <c r="X8469"/>
      <c r="Y8469"/>
      <c r="Z8469"/>
      <c r="AA8469"/>
      <c r="AB8469"/>
      <c r="AC8469"/>
      <c r="AD8469"/>
      <c r="AE8469"/>
      <c r="AF8469"/>
      <c r="AG8469"/>
      <c r="AH8469"/>
      <c r="AI8469"/>
      <c r="AJ8469"/>
      <c r="AK8469"/>
      <c r="AL8469"/>
      <c r="AM8469"/>
      <c r="AN8469"/>
      <c r="AO8469"/>
      <c r="AP8469"/>
      <c r="AQ8469"/>
      <c r="AR8469"/>
      <c r="AS8469"/>
      <c r="AT8469"/>
      <c r="AU8469"/>
      <c r="AV8469"/>
      <c r="AW8469"/>
      <c r="AX8469"/>
      <c r="AY8469"/>
      <c r="AZ8469"/>
      <c r="BA8469"/>
      <c r="BB8469"/>
      <c r="BC8469"/>
      <c r="BD8469"/>
      <c r="BE8469"/>
      <c r="BF8469"/>
      <c r="BG8469"/>
      <c r="BH8469"/>
      <c r="BI8469"/>
      <c r="BJ8469"/>
      <c r="BK8469"/>
      <c r="BL8469"/>
      <c r="BM8469"/>
      <c r="BN8469"/>
      <c r="BO8469"/>
      <c r="BP8469"/>
      <c r="BQ8469"/>
      <c r="BR8469"/>
      <c r="BS8469"/>
      <c r="BT8469"/>
      <c r="BU8469"/>
      <c r="BV8469"/>
      <c r="BW8469"/>
      <c r="BX8469"/>
      <c r="BY8469"/>
      <c r="BZ8469"/>
      <c r="CA8469"/>
      <c r="CB8469"/>
      <c r="CC8469"/>
      <c r="CD8469"/>
      <c r="CE8469"/>
      <c r="CF8469"/>
      <c r="CG8469"/>
      <c r="CH8469"/>
      <c r="CI8469"/>
      <c r="CJ8469"/>
      <c r="CK8469"/>
      <c r="CL8469"/>
      <c r="CM8469"/>
      <c r="CN8469"/>
      <c r="CO8469"/>
      <c r="CP8469"/>
      <c r="CQ8469"/>
      <c r="CR8469"/>
      <c r="CS8469"/>
      <c r="CT8469"/>
      <c r="CU8469"/>
      <c r="CV8469"/>
    </row>
    <row r="8470" spans="10:100" x14ac:dyDescent="0.25">
      <c r="J8470"/>
      <c r="K8470"/>
      <c r="L8470"/>
      <c r="M8470"/>
      <c r="N8470"/>
      <c r="O8470"/>
      <c r="P8470"/>
      <c r="Q8470"/>
      <c r="R8470"/>
      <c r="S8470"/>
      <c r="T8470"/>
      <c r="U8470"/>
      <c r="V8470"/>
      <c r="W8470"/>
      <c r="X8470"/>
      <c r="Y8470"/>
      <c r="Z8470"/>
      <c r="AA8470"/>
      <c r="AB8470"/>
      <c r="AC8470"/>
      <c r="AD8470"/>
      <c r="AE8470"/>
      <c r="AF8470"/>
      <c r="AG8470"/>
      <c r="AH8470"/>
      <c r="AI8470"/>
      <c r="AJ8470"/>
      <c r="AK8470"/>
      <c r="AL8470"/>
      <c r="AM8470"/>
      <c r="AN8470"/>
      <c r="AO8470"/>
      <c r="AP8470"/>
      <c r="AQ8470"/>
      <c r="AR8470"/>
      <c r="AS8470"/>
      <c r="AT8470"/>
      <c r="AU8470"/>
      <c r="AV8470"/>
      <c r="AW8470"/>
      <c r="AX8470"/>
      <c r="AY8470"/>
      <c r="AZ8470"/>
      <c r="BA8470"/>
      <c r="BB8470"/>
      <c r="BC8470"/>
      <c r="BD8470"/>
      <c r="BE8470"/>
      <c r="BF8470"/>
      <c r="BG8470"/>
      <c r="BH8470"/>
      <c r="BI8470"/>
      <c r="BJ8470"/>
      <c r="BK8470"/>
      <c r="BL8470"/>
      <c r="BM8470"/>
      <c r="BN8470"/>
      <c r="BO8470"/>
      <c r="BP8470"/>
      <c r="BQ8470"/>
      <c r="BR8470"/>
      <c r="BS8470"/>
      <c r="BT8470"/>
      <c r="BU8470"/>
      <c r="BV8470"/>
      <c r="BW8470"/>
      <c r="BX8470"/>
      <c r="BY8470"/>
      <c r="BZ8470"/>
      <c r="CA8470"/>
      <c r="CB8470"/>
      <c r="CC8470"/>
      <c r="CD8470"/>
      <c r="CE8470"/>
      <c r="CF8470"/>
      <c r="CG8470"/>
      <c r="CH8470"/>
      <c r="CI8470"/>
      <c r="CJ8470"/>
      <c r="CK8470"/>
      <c r="CL8470"/>
      <c r="CM8470"/>
      <c r="CN8470"/>
      <c r="CO8470"/>
      <c r="CP8470"/>
      <c r="CQ8470"/>
      <c r="CR8470"/>
      <c r="CS8470"/>
      <c r="CT8470"/>
      <c r="CU8470"/>
      <c r="CV8470"/>
    </row>
    <row r="8471" spans="10:100" x14ac:dyDescent="0.25">
      <c r="J8471"/>
      <c r="K8471"/>
      <c r="L8471"/>
      <c r="M8471"/>
      <c r="N8471"/>
      <c r="O8471"/>
      <c r="P8471"/>
      <c r="Q8471"/>
      <c r="R8471"/>
      <c r="S8471"/>
      <c r="T8471"/>
      <c r="U8471"/>
      <c r="V8471"/>
      <c r="W8471"/>
      <c r="X8471"/>
      <c r="Y8471"/>
      <c r="Z8471"/>
      <c r="AA8471"/>
      <c r="AB8471"/>
      <c r="AC8471"/>
      <c r="AD8471"/>
      <c r="AE8471"/>
      <c r="AF8471"/>
      <c r="AG8471"/>
      <c r="AH8471"/>
      <c r="AI8471"/>
      <c r="AJ8471"/>
      <c r="AK8471"/>
      <c r="AL8471"/>
      <c r="AM8471"/>
      <c r="AN8471"/>
      <c r="AO8471"/>
      <c r="AP8471"/>
      <c r="AQ8471"/>
      <c r="AR8471"/>
      <c r="AS8471"/>
      <c r="AT8471"/>
      <c r="AU8471"/>
      <c r="AV8471"/>
      <c r="AW8471"/>
      <c r="AX8471"/>
      <c r="AY8471"/>
      <c r="AZ8471"/>
      <c r="BA8471"/>
      <c r="BB8471"/>
      <c r="BC8471"/>
      <c r="BD8471"/>
      <c r="BE8471"/>
      <c r="BF8471"/>
      <c r="BG8471"/>
      <c r="BH8471"/>
      <c r="BI8471"/>
      <c r="BJ8471"/>
      <c r="BK8471"/>
      <c r="BL8471"/>
      <c r="BM8471"/>
      <c r="BN8471"/>
      <c r="BO8471"/>
      <c r="BP8471"/>
      <c r="BQ8471"/>
      <c r="BR8471"/>
      <c r="BS8471"/>
      <c r="BT8471"/>
      <c r="BU8471"/>
      <c r="BV8471"/>
      <c r="BW8471"/>
      <c r="BX8471"/>
      <c r="BY8471"/>
      <c r="BZ8471"/>
      <c r="CA8471"/>
      <c r="CB8471"/>
      <c r="CC8471"/>
      <c r="CD8471"/>
      <c r="CE8471"/>
      <c r="CF8471"/>
      <c r="CG8471"/>
      <c r="CH8471"/>
      <c r="CI8471"/>
      <c r="CJ8471"/>
      <c r="CK8471"/>
      <c r="CL8471"/>
      <c r="CM8471"/>
      <c r="CN8471"/>
      <c r="CO8471"/>
      <c r="CP8471"/>
      <c r="CQ8471"/>
      <c r="CR8471"/>
      <c r="CS8471"/>
      <c r="CT8471"/>
      <c r="CU8471"/>
      <c r="CV8471"/>
    </row>
    <row r="8472" spans="10:100" x14ac:dyDescent="0.25">
      <c r="J8472"/>
      <c r="K8472"/>
      <c r="L8472"/>
      <c r="M8472"/>
      <c r="N8472"/>
      <c r="O8472"/>
      <c r="P8472"/>
      <c r="Q8472"/>
      <c r="R8472"/>
      <c r="S8472"/>
      <c r="T8472"/>
      <c r="U8472"/>
      <c r="V8472"/>
      <c r="W8472"/>
      <c r="X8472"/>
      <c r="Y8472"/>
      <c r="Z8472"/>
      <c r="AA8472"/>
      <c r="AB8472"/>
      <c r="AC8472"/>
      <c r="AD8472"/>
      <c r="AE8472"/>
      <c r="AF8472"/>
      <c r="AG8472"/>
      <c r="AH8472"/>
      <c r="AI8472"/>
      <c r="AJ8472"/>
      <c r="AK8472"/>
      <c r="AL8472"/>
      <c r="AM8472"/>
      <c r="AN8472"/>
      <c r="AO8472"/>
      <c r="AP8472"/>
      <c r="AQ8472"/>
      <c r="AR8472"/>
      <c r="AS8472"/>
      <c r="AT8472"/>
      <c r="AU8472"/>
      <c r="AV8472"/>
      <c r="AW8472"/>
      <c r="AX8472"/>
      <c r="AY8472"/>
      <c r="AZ8472"/>
      <c r="BA8472"/>
      <c r="BB8472"/>
      <c r="BC8472"/>
      <c r="BD8472"/>
      <c r="BE8472"/>
      <c r="BF8472"/>
      <c r="BG8472"/>
      <c r="BH8472"/>
      <c r="BI8472"/>
      <c r="BJ8472"/>
      <c r="BK8472"/>
      <c r="BL8472"/>
      <c r="BM8472"/>
      <c r="BN8472"/>
      <c r="BO8472"/>
      <c r="BP8472"/>
      <c r="BQ8472"/>
      <c r="BR8472"/>
      <c r="BS8472"/>
      <c r="BT8472"/>
      <c r="BU8472"/>
      <c r="BV8472"/>
      <c r="BW8472"/>
      <c r="BX8472"/>
      <c r="BY8472"/>
      <c r="BZ8472"/>
      <c r="CA8472"/>
      <c r="CB8472"/>
      <c r="CC8472"/>
      <c r="CD8472"/>
      <c r="CE8472"/>
      <c r="CF8472"/>
      <c r="CG8472"/>
      <c r="CH8472"/>
      <c r="CI8472"/>
      <c r="CJ8472"/>
      <c r="CK8472"/>
      <c r="CL8472"/>
      <c r="CM8472"/>
      <c r="CN8472"/>
      <c r="CO8472"/>
      <c r="CP8472"/>
      <c r="CQ8472"/>
      <c r="CR8472"/>
      <c r="CS8472"/>
      <c r="CT8472"/>
      <c r="CU8472"/>
      <c r="CV8472"/>
    </row>
    <row r="8473" spans="10:100" x14ac:dyDescent="0.25">
      <c r="J8473"/>
      <c r="K8473"/>
      <c r="L8473"/>
      <c r="M8473"/>
      <c r="N8473"/>
      <c r="O8473"/>
      <c r="P8473"/>
      <c r="Q8473"/>
      <c r="R8473"/>
      <c r="S8473"/>
      <c r="T8473"/>
      <c r="U8473"/>
      <c r="V8473"/>
      <c r="W8473"/>
      <c r="X8473"/>
      <c r="Y8473"/>
      <c r="Z8473"/>
      <c r="AA8473"/>
      <c r="AB8473"/>
      <c r="AC8473"/>
      <c r="AD8473"/>
      <c r="AE8473"/>
      <c r="AF8473"/>
      <c r="AG8473"/>
      <c r="AH8473"/>
      <c r="AI8473"/>
      <c r="AJ8473"/>
      <c r="AK8473"/>
      <c r="AL8473"/>
      <c r="AM8473"/>
      <c r="AN8473"/>
      <c r="AO8473"/>
      <c r="AP8473"/>
      <c r="AQ8473"/>
      <c r="AR8473"/>
      <c r="AS8473"/>
      <c r="AT8473"/>
      <c r="AU8473"/>
      <c r="AV8473"/>
      <c r="AW8473"/>
      <c r="AX8473"/>
      <c r="AY8473"/>
      <c r="AZ8473"/>
      <c r="BA8473"/>
      <c r="BB8473"/>
      <c r="BC8473"/>
      <c r="BD8473"/>
      <c r="BE8473"/>
      <c r="BF8473"/>
      <c r="BG8473"/>
      <c r="BH8473"/>
      <c r="BI8473"/>
      <c r="BJ8473"/>
      <c r="BK8473"/>
      <c r="BL8473"/>
      <c r="BM8473"/>
      <c r="BN8473"/>
      <c r="BO8473"/>
      <c r="BP8473"/>
      <c r="BQ8473"/>
      <c r="BR8473"/>
      <c r="BS8473"/>
      <c r="BT8473"/>
      <c r="BU8473"/>
      <c r="BV8473"/>
      <c r="BW8473"/>
      <c r="BX8473"/>
      <c r="BY8473"/>
      <c r="BZ8473"/>
      <c r="CA8473"/>
      <c r="CB8473"/>
      <c r="CC8473"/>
      <c r="CD8473"/>
      <c r="CE8473"/>
      <c r="CF8473"/>
      <c r="CG8473"/>
      <c r="CH8473"/>
      <c r="CI8473"/>
      <c r="CJ8473"/>
      <c r="CK8473"/>
      <c r="CL8473"/>
      <c r="CM8473"/>
      <c r="CN8473"/>
      <c r="CO8473"/>
      <c r="CP8473"/>
      <c r="CQ8473"/>
      <c r="CR8473"/>
      <c r="CS8473"/>
      <c r="CT8473"/>
      <c r="CU8473"/>
      <c r="CV8473"/>
    </row>
    <row r="8474" spans="10:100" x14ac:dyDescent="0.25">
      <c r="J8474"/>
      <c r="K8474"/>
      <c r="L8474"/>
      <c r="M8474"/>
      <c r="N8474"/>
      <c r="O8474"/>
      <c r="P8474"/>
      <c r="Q8474"/>
      <c r="R8474"/>
      <c r="S8474"/>
      <c r="T8474"/>
      <c r="U8474"/>
      <c r="V8474"/>
      <c r="W8474"/>
      <c r="X8474"/>
      <c r="Y8474"/>
      <c r="Z8474"/>
      <c r="AA8474"/>
      <c r="AB8474"/>
      <c r="AC8474"/>
      <c r="AD8474"/>
      <c r="AE8474"/>
      <c r="AF8474"/>
      <c r="AG8474"/>
      <c r="AH8474"/>
      <c r="AI8474"/>
      <c r="AJ8474"/>
      <c r="AK8474"/>
      <c r="AL8474"/>
      <c r="AM8474"/>
      <c r="AN8474"/>
      <c r="AO8474"/>
      <c r="AP8474"/>
      <c r="AQ8474"/>
      <c r="AR8474"/>
      <c r="AS8474"/>
      <c r="AT8474"/>
      <c r="AU8474"/>
      <c r="AV8474"/>
      <c r="AW8474"/>
      <c r="AX8474"/>
      <c r="AY8474"/>
      <c r="AZ8474"/>
      <c r="BA8474"/>
      <c r="BB8474"/>
      <c r="BC8474"/>
      <c r="BD8474"/>
      <c r="BE8474"/>
      <c r="BF8474"/>
      <c r="BG8474"/>
      <c r="BH8474"/>
      <c r="BI8474"/>
      <c r="BJ8474"/>
      <c r="BK8474"/>
      <c r="BL8474"/>
      <c r="BM8474"/>
      <c r="BN8474"/>
      <c r="BO8474"/>
      <c r="BP8474"/>
      <c r="BQ8474"/>
      <c r="BR8474"/>
      <c r="BS8474"/>
      <c r="BT8474"/>
      <c r="BU8474"/>
      <c r="BV8474"/>
      <c r="BW8474"/>
      <c r="BX8474"/>
      <c r="BY8474"/>
      <c r="BZ8474"/>
      <c r="CA8474"/>
      <c r="CB8474"/>
      <c r="CC8474"/>
      <c r="CD8474"/>
      <c r="CE8474"/>
      <c r="CF8474"/>
      <c r="CG8474"/>
      <c r="CH8474"/>
      <c r="CI8474"/>
      <c r="CJ8474"/>
      <c r="CK8474"/>
      <c r="CL8474"/>
      <c r="CM8474"/>
      <c r="CN8474"/>
      <c r="CO8474"/>
      <c r="CP8474"/>
      <c r="CQ8474"/>
      <c r="CR8474"/>
      <c r="CS8474"/>
      <c r="CT8474"/>
      <c r="CU8474"/>
      <c r="CV8474"/>
    </row>
    <row r="8475" spans="10:100" x14ac:dyDescent="0.25">
      <c r="J8475"/>
      <c r="K8475"/>
      <c r="L8475"/>
      <c r="M8475"/>
      <c r="N8475"/>
      <c r="O8475"/>
      <c r="P8475"/>
      <c r="Q8475"/>
      <c r="R8475"/>
      <c r="S8475"/>
      <c r="T8475"/>
      <c r="U8475"/>
      <c r="V8475"/>
      <c r="W8475"/>
      <c r="X8475"/>
      <c r="Y8475"/>
      <c r="Z8475"/>
      <c r="AA8475"/>
      <c r="AB8475"/>
      <c r="AC8475"/>
      <c r="AD8475"/>
      <c r="AE8475"/>
      <c r="AF8475"/>
      <c r="AG8475"/>
      <c r="AH8475"/>
      <c r="AI8475"/>
      <c r="AJ8475"/>
      <c r="AK8475"/>
      <c r="AL8475"/>
      <c r="AM8475"/>
      <c r="AN8475"/>
      <c r="AO8475"/>
      <c r="AP8475"/>
      <c r="AQ8475"/>
      <c r="AR8475"/>
      <c r="AS8475"/>
      <c r="AT8475"/>
      <c r="AU8475"/>
      <c r="AV8475"/>
      <c r="AW8475"/>
      <c r="AX8475"/>
      <c r="AY8475"/>
      <c r="AZ8475"/>
      <c r="BA8475"/>
      <c r="BB8475"/>
      <c r="BC8475"/>
      <c r="BD8475"/>
      <c r="BE8475"/>
      <c r="BF8475"/>
      <c r="BG8475"/>
      <c r="BH8475"/>
      <c r="BI8475"/>
      <c r="BJ8475"/>
      <c r="BK8475"/>
      <c r="BL8475"/>
      <c r="BM8475"/>
      <c r="BN8475"/>
      <c r="BO8475"/>
      <c r="BP8475"/>
      <c r="BQ8475"/>
      <c r="BR8475"/>
      <c r="BS8475"/>
      <c r="BT8475"/>
      <c r="BU8475"/>
      <c r="BV8475"/>
      <c r="BW8475"/>
      <c r="BX8475"/>
      <c r="BY8475"/>
      <c r="BZ8475"/>
      <c r="CA8475"/>
      <c r="CB8475"/>
      <c r="CC8475"/>
      <c r="CD8475"/>
      <c r="CE8475"/>
      <c r="CF8475"/>
      <c r="CG8475"/>
      <c r="CH8475"/>
      <c r="CI8475"/>
      <c r="CJ8475"/>
      <c r="CK8475"/>
      <c r="CL8475"/>
      <c r="CM8475"/>
      <c r="CN8475"/>
      <c r="CO8475"/>
      <c r="CP8475"/>
      <c r="CQ8475"/>
      <c r="CR8475"/>
      <c r="CS8475"/>
      <c r="CT8475"/>
      <c r="CU8475"/>
      <c r="CV8475"/>
    </row>
    <row r="8476" spans="10:100" x14ac:dyDescent="0.25">
      <c r="J8476"/>
      <c r="K8476"/>
      <c r="L8476"/>
      <c r="M8476"/>
      <c r="N8476"/>
      <c r="O8476"/>
      <c r="P8476"/>
      <c r="Q8476"/>
      <c r="R8476"/>
      <c r="S8476"/>
      <c r="T8476"/>
      <c r="U8476"/>
      <c r="V8476"/>
      <c r="W8476"/>
      <c r="X8476"/>
      <c r="Y8476"/>
      <c r="Z8476"/>
      <c r="AA8476"/>
      <c r="AB8476"/>
      <c r="AC8476"/>
      <c r="AD8476"/>
      <c r="AE8476"/>
      <c r="AF8476"/>
      <c r="AG8476"/>
      <c r="AH8476"/>
      <c r="AI8476"/>
      <c r="AJ8476"/>
      <c r="AK8476"/>
      <c r="AL8476"/>
      <c r="AM8476"/>
      <c r="AN8476"/>
      <c r="AO8476"/>
      <c r="AP8476"/>
      <c r="AQ8476"/>
      <c r="AR8476"/>
      <c r="AS8476"/>
      <c r="AT8476"/>
      <c r="AU8476"/>
      <c r="AV8476"/>
      <c r="AW8476"/>
      <c r="AX8476"/>
      <c r="AY8476"/>
      <c r="AZ8476"/>
      <c r="BA8476"/>
      <c r="BB8476"/>
      <c r="BC8476"/>
      <c r="BD8476"/>
      <c r="BE8476"/>
      <c r="BF8476"/>
      <c r="BG8476"/>
      <c r="BH8476"/>
      <c r="BI8476"/>
      <c r="BJ8476"/>
      <c r="BK8476"/>
      <c r="BL8476"/>
      <c r="BM8476"/>
      <c r="BN8476"/>
      <c r="BO8476"/>
      <c r="BP8476"/>
      <c r="BQ8476"/>
      <c r="BR8476"/>
      <c r="BS8476"/>
      <c r="BT8476"/>
      <c r="BU8476"/>
      <c r="BV8476"/>
      <c r="BW8476"/>
      <c r="BX8476"/>
      <c r="BY8476"/>
      <c r="BZ8476"/>
      <c r="CA8476"/>
      <c r="CB8476"/>
      <c r="CC8476"/>
      <c r="CD8476"/>
      <c r="CE8476"/>
      <c r="CF8476"/>
      <c r="CG8476"/>
      <c r="CH8476"/>
      <c r="CI8476"/>
      <c r="CJ8476"/>
      <c r="CK8476"/>
      <c r="CL8476"/>
      <c r="CM8476"/>
      <c r="CN8476"/>
      <c r="CO8476"/>
      <c r="CP8476"/>
      <c r="CQ8476"/>
      <c r="CR8476"/>
      <c r="CS8476"/>
      <c r="CT8476"/>
      <c r="CU8476"/>
      <c r="CV8476"/>
    </row>
    <row r="8477" spans="10:100" x14ac:dyDescent="0.25">
      <c r="J8477"/>
      <c r="K8477"/>
      <c r="L8477"/>
      <c r="M8477"/>
      <c r="N8477"/>
      <c r="O8477"/>
      <c r="P8477"/>
      <c r="Q8477"/>
      <c r="R8477"/>
      <c r="S8477"/>
      <c r="T8477"/>
      <c r="U8477"/>
      <c r="V8477"/>
      <c r="W8477"/>
      <c r="X8477"/>
      <c r="Y8477"/>
      <c r="Z8477"/>
      <c r="AA8477"/>
      <c r="AB8477"/>
      <c r="AC8477"/>
      <c r="AD8477"/>
      <c r="AE8477"/>
      <c r="AF8477"/>
      <c r="AG8477"/>
      <c r="AH8477"/>
      <c r="AI8477"/>
      <c r="AJ8477"/>
      <c r="AK8477"/>
      <c r="AL8477"/>
      <c r="AM8477"/>
      <c r="AN8477"/>
      <c r="AO8477"/>
      <c r="AP8477"/>
      <c r="AQ8477"/>
      <c r="AR8477"/>
      <c r="AS8477"/>
      <c r="AT8477"/>
      <c r="AU8477"/>
      <c r="AV8477"/>
      <c r="AW8477"/>
      <c r="AX8477"/>
      <c r="AY8477"/>
      <c r="AZ8477"/>
      <c r="BA8477"/>
      <c r="BB8477"/>
      <c r="BC8477"/>
      <c r="BD8477"/>
      <c r="BE8477"/>
      <c r="BF8477"/>
      <c r="BG8477"/>
      <c r="BH8477"/>
      <c r="BI8477"/>
      <c r="BJ8477"/>
      <c r="BK8477"/>
      <c r="BL8477"/>
      <c r="BM8477"/>
      <c r="BN8477"/>
      <c r="BO8477"/>
      <c r="BP8477"/>
      <c r="BQ8477"/>
      <c r="BR8477"/>
      <c r="BS8477"/>
      <c r="BT8477"/>
      <c r="BU8477"/>
      <c r="BV8477"/>
      <c r="BW8477"/>
      <c r="BX8477"/>
      <c r="BY8477"/>
      <c r="BZ8477"/>
      <c r="CA8477"/>
      <c r="CB8477"/>
      <c r="CC8477"/>
      <c r="CD8477"/>
      <c r="CE8477"/>
      <c r="CF8477"/>
      <c r="CG8477"/>
      <c r="CH8477"/>
      <c r="CI8477"/>
      <c r="CJ8477"/>
      <c r="CK8477"/>
      <c r="CL8477"/>
      <c r="CM8477"/>
      <c r="CN8477"/>
      <c r="CO8477"/>
      <c r="CP8477"/>
      <c r="CQ8477"/>
      <c r="CR8477"/>
      <c r="CS8477"/>
      <c r="CT8477"/>
      <c r="CU8477"/>
      <c r="CV8477"/>
    </row>
    <row r="8478" spans="10:100" x14ac:dyDescent="0.25">
      <c r="J8478"/>
      <c r="K8478"/>
      <c r="L8478"/>
      <c r="M8478"/>
      <c r="N8478"/>
      <c r="O8478"/>
      <c r="P8478"/>
      <c r="Q8478"/>
      <c r="R8478"/>
      <c r="S8478"/>
      <c r="T8478"/>
      <c r="U8478"/>
      <c r="V8478"/>
      <c r="W8478"/>
      <c r="X8478"/>
      <c r="Y8478"/>
      <c r="Z8478"/>
      <c r="AA8478"/>
      <c r="AB8478"/>
      <c r="AC8478"/>
      <c r="AD8478"/>
      <c r="AE8478"/>
      <c r="AF8478"/>
      <c r="AG8478"/>
      <c r="AH8478"/>
      <c r="AI8478"/>
      <c r="AJ8478"/>
      <c r="AK8478"/>
      <c r="AL8478"/>
      <c r="AM8478"/>
      <c r="AN8478"/>
      <c r="AO8478"/>
      <c r="AP8478"/>
      <c r="AQ8478"/>
      <c r="AR8478"/>
      <c r="AS8478"/>
      <c r="AT8478"/>
      <c r="AU8478"/>
      <c r="AV8478"/>
      <c r="AW8478"/>
      <c r="AX8478"/>
      <c r="AY8478"/>
      <c r="AZ8478"/>
      <c r="BA8478"/>
      <c r="BB8478"/>
      <c r="BC8478"/>
      <c r="BD8478"/>
      <c r="BE8478"/>
      <c r="BF8478"/>
      <c r="BG8478"/>
      <c r="BH8478"/>
      <c r="BI8478"/>
      <c r="BJ8478"/>
      <c r="BK8478"/>
      <c r="BL8478"/>
      <c r="BM8478"/>
      <c r="BN8478"/>
      <c r="BO8478"/>
      <c r="BP8478"/>
      <c r="BQ8478"/>
      <c r="BR8478"/>
      <c r="BS8478"/>
      <c r="BT8478"/>
      <c r="BU8478"/>
      <c r="BV8478"/>
      <c r="BW8478"/>
      <c r="BX8478"/>
      <c r="BY8478"/>
      <c r="BZ8478"/>
      <c r="CA8478"/>
      <c r="CB8478"/>
      <c r="CC8478"/>
      <c r="CD8478"/>
      <c r="CE8478"/>
      <c r="CF8478"/>
      <c r="CG8478"/>
      <c r="CH8478"/>
      <c r="CI8478"/>
      <c r="CJ8478"/>
      <c r="CK8478"/>
      <c r="CL8478"/>
      <c r="CM8478"/>
      <c r="CN8478"/>
      <c r="CO8478"/>
      <c r="CP8478"/>
      <c r="CQ8478"/>
      <c r="CR8478"/>
      <c r="CS8478"/>
      <c r="CT8478"/>
      <c r="CU8478"/>
      <c r="CV8478"/>
    </row>
    <row r="8479" spans="10:100" x14ac:dyDescent="0.25">
      <c r="J8479"/>
      <c r="K8479"/>
      <c r="L8479"/>
      <c r="M8479"/>
      <c r="N8479"/>
      <c r="O8479"/>
      <c r="P8479"/>
      <c r="Q8479"/>
      <c r="R8479"/>
      <c r="S8479"/>
      <c r="T8479"/>
      <c r="U8479"/>
      <c r="V8479"/>
      <c r="W8479"/>
      <c r="X8479"/>
      <c r="Y8479"/>
      <c r="Z8479"/>
      <c r="AA8479"/>
      <c r="AB8479"/>
      <c r="AC8479"/>
      <c r="AD8479"/>
      <c r="AE8479"/>
      <c r="AF8479"/>
      <c r="AG8479"/>
      <c r="AH8479"/>
      <c r="AI8479"/>
      <c r="AJ8479"/>
      <c r="AK8479"/>
      <c r="AL8479"/>
      <c r="AM8479"/>
      <c r="AN8479"/>
      <c r="AO8479"/>
      <c r="AP8479"/>
      <c r="AQ8479"/>
      <c r="AR8479"/>
      <c r="AS8479"/>
      <c r="AT8479"/>
      <c r="AU8479"/>
      <c r="AV8479"/>
      <c r="AW8479"/>
      <c r="AX8479"/>
      <c r="AY8479"/>
      <c r="AZ8479"/>
      <c r="BA8479"/>
      <c r="BB8479"/>
      <c r="BC8479"/>
      <c r="BD8479"/>
      <c r="BE8479"/>
      <c r="BF8479"/>
      <c r="BG8479"/>
      <c r="BH8479"/>
      <c r="BI8479"/>
      <c r="BJ8479"/>
      <c r="BK8479"/>
      <c r="BL8479"/>
      <c r="BM8479"/>
      <c r="BN8479"/>
      <c r="BO8479"/>
      <c r="BP8479"/>
      <c r="BQ8479"/>
      <c r="BR8479"/>
      <c r="BS8479"/>
      <c r="BT8479"/>
      <c r="BU8479"/>
      <c r="BV8479"/>
      <c r="BW8479"/>
      <c r="BX8479"/>
      <c r="BY8479"/>
      <c r="BZ8479"/>
      <c r="CA8479"/>
      <c r="CB8479"/>
      <c r="CC8479"/>
      <c r="CD8479"/>
      <c r="CE8479"/>
      <c r="CF8479"/>
      <c r="CG8479"/>
      <c r="CH8479"/>
      <c r="CI8479"/>
      <c r="CJ8479"/>
      <c r="CK8479"/>
      <c r="CL8479"/>
      <c r="CM8479"/>
      <c r="CN8479"/>
      <c r="CO8479"/>
      <c r="CP8479"/>
      <c r="CQ8479"/>
      <c r="CR8479"/>
      <c r="CS8479"/>
      <c r="CT8479"/>
      <c r="CU8479"/>
      <c r="CV8479"/>
    </row>
    <row r="8480" spans="10:100" x14ac:dyDescent="0.25">
      <c r="J8480"/>
      <c r="K8480"/>
      <c r="L8480"/>
      <c r="M8480"/>
      <c r="N8480"/>
      <c r="O8480"/>
      <c r="P8480"/>
      <c r="Q8480"/>
      <c r="R8480"/>
      <c r="S8480"/>
      <c r="T8480"/>
      <c r="U8480"/>
      <c r="V8480"/>
      <c r="W8480"/>
      <c r="X8480"/>
      <c r="Y8480"/>
      <c r="Z8480"/>
      <c r="AA8480"/>
      <c r="AB8480"/>
      <c r="AC8480"/>
      <c r="AD8480"/>
      <c r="AE8480"/>
      <c r="AF8480"/>
      <c r="AG8480"/>
      <c r="AH8480"/>
      <c r="AI8480"/>
      <c r="AJ8480"/>
      <c r="AK8480"/>
      <c r="AL8480"/>
      <c r="AM8480"/>
      <c r="AN8480"/>
      <c r="AO8480"/>
      <c r="AP8480"/>
      <c r="AQ8480"/>
      <c r="AR8480"/>
      <c r="AS8480"/>
      <c r="AT8480"/>
      <c r="AU8480"/>
      <c r="AV8480"/>
      <c r="AW8480"/>
      <c r="AX8480"/>
      <c r="AY8480"/>
      <c r="AZ8480"/>
      <c r="BA8480"/>
      <c r="BB8480"/>
      <c r="BC8480"/>
      <c r="BD8480"/>
      <c r="BE8480"/>
      <c r="BF8480"/>
      <c r="BG8480"/>
      <c r="BH8480"/>
      <c r="BI8480"/>
      <c r="BJ8480"/>
      <c r="BK8480"/>
      <c r="BL8480"/>
      <c r="BM8480"/>
      <c r="BN8480"/>
      <c r="BO8480"/>
      <c r="BP8480"/>
      <c r="BQ8480"/>
      <c r="BR8480"/>
      <c r="BS8480"/>
      <c r="BT8480"/>
      <c r="BU8480"/>
      <c r="BV8480"/>
      <c r="BW8480"/>
      <c r="BX8480"/>
      <c r="BY8480"/>
      <c r="BZ8480"/>
      <c r="CA8480"/>
      <c r="CB8480"/>
      <c r="CC8480"/>
      <c r="CD8480"/>
      <c r="CE8480"/>
      <c r="CF8480"/>
      <c r="CG8480"/>
      <c r="CH8480"/>
      <c r="CI8480"/>
      <c r="CJ8480"/>
      <c r="CK8480"/>
      <c r="CL8480"/>
      <c r="CM8480"/>
      <c r="CN8480"/>
      <c r="CO8480"/>
      <c r="CP8480"/>
      <c r="CQ8480"/>
      <c r="CR8480"/>
      <c r="CS8480"/>
      <c r="CT8480"/>
      <c r="CU8480"/>
      <c r="CV8480"/>
    </row>
    <row r="8481" spans="10:100" x14ac:dyDescent="0.25">
      <c r="J8481"/>
      <c r="K8481"/>
      <c r="L8481"/>
      <c r="M8481"/>
      <c r="N8481"/>
      <c r="O8481"/>
      <c r="P8481"/>
      <c r="Q8481"/>
      <c r="R8481"/>
      <c r="S8481"/>
      <c r="T8481"/>
      <c r="U8481"/>
      <c r="V8481"/>
      <c r="W8481"/>
      <c r="X8481"/>
      <c r="Y8481"/>
      <c r="Z8481"/>
      <c r="AA8481"/>
      <c r="AB8481"/>
      <c r="AC8481"/>
      <c r="AD8481"/>
      <c r="AE8481"/>
      <c r="AF8481"/>
      <c r="AG8481"/>
      <c r="AH8481"/>
      <c r="AI8481"/>
      <c r="AJ8481"/>
      <c r="AK8481"/>
      <c r="AL8481"/>
      <c r="AM8481"/>
      <c r="AN8481"/>
      <c r="AO8481"/>
      <c r="AP8481"/>
      <c r="AQ8481"/>
      <c r="AR8481"/>
      <c r="AS8481"/>
      <c r="AT8481"/>
      <c r="AU8481"/>
      <c r="AV8481"/>
      <c r="AW8481"/>
      <c r="AX8481"/>
      <c r="AY8481"/>
      <c r="AZ8481"/>
      <c r="BA8481"/>
      <c r="BB8481"/>
      <c r="BC8481"/>
      <c r="BD8481"/>
      <c r="BE8481"/>
      <c r="BF8481"/>
      <c r="BG8481"/>
      <c r="BH8481"/>
      <c r="BI8481"/>
      <c r="BJ8481"/>
      <c r="BK8481"/>
      <c r="BL8481"/>
      <c r="BM8481"/>
      <c r="BN8481"/>
      <c r="BO8481"/>
      <c r="BP8481"/>
      <c r="BQ8481"/>
      <c r="BR8481"/>
      <c r="BS8481"/>
      <c r="BT8481"/>
      <c r="BU8481"/>
      <c r="BV8481"/>
      <c r="BW8481"/>
      <c r="BX8481"/>
      <c r="BY8481"/>
      <c r="BZ8481"/>
      <c r="CA8481"/>
      <c r="CB8481"/>
      <c r="CC8481"/>
      <c r="CD8481"/>
      <c r="CE8481"/>
      <c r="CF8481"/>
      <c r="CG8481"/>
      <c r="CH8481"/>
      <c r="CI8481"/>
      <c r="CJ8481"/>
      <c r="CK8481"/>
      <c r="CL8481"/>
      <c r="CM8481"/>
      <c r="CN8481"/>
      <c r="CO8481"/>
      <c r="CP8481"/>
      <c r="CQ8481"/>
      <c r="CR8481"/>
      <c r="CS8481"/>
      <c r="CT8481"/>
      <c r="CU8481"/>
      <c r="CV8481"/>
    </row>
    <row r="8482" spans="10:100" x14ac:dyDescent="0.25">
      <c r="J8482"/>
      <c r="K8482"/>
      <c r="L8482"/>
      <c r="M8482"/>
      <c r="N8482"/>
      <c r="O8482"/>
      <c r="P8482"/>
      <c r="Q8482"/>
      <c r="R8482"/>
      <c r="S8482"/>
      <c r="T8482"/>
      <c r="U8482"/>
      <c r="V8482"/>
      <c r="W8482"/>
      <c r="X8482"/>
      <c r="Y8482"/>
      <c r="Z8482"/>
      <c r="AA8482"/>
      <c r="AB8482"/>
      <c r="AC8482"/>
      <c r="AD8482"/>
      <c r="AE8482"/>
      <c r="AF8482"/>
      <c r="AG8482"/>
      <c r="AH8482"/>
      <c r="AI8482"/>
      <c r="AJ8482"/>
      <c r="AK8482"/>
      <c r="AL8482"/>
      <c r="AM8482"/>
      <c r="AN8482"/>
      <c r="AO8482"/>
      <c r="AP8482"/>
      <c r="AQ8482"/>
      <c r="AR8482"/>
      <c r="AS8482"/>
      <c r="AT8482"/>
      <c r="AU8482"/>
      <c r="AV8482"/>
      <c r="AW8482"/>
      <c r="AX8482"/>
      <c r="AY8482"/>
      <c r="AZ8482"/>
      <c r="BA8482"/>
      <c r="BB8482"/>
      <c r="BC8482"/>
      <c r="BD8482"/>
      <c r="BE8482"/>
      <c r="BF8482"/>
      <c r="BG8482"/>
      <c r="BH8482"/>
      <c r="BI8482"/>
      <c r="BJ8482"/>
      <c r="BK8482"/>
      <c r="BL8482"/>
      <c r="BM8482"/>
      <c r="BN8482"/>
      <c r="BO8482"/>
      <c r="BP8482"/>
      <c r="BQ8482"/>
      <c r="BR8482"/>
      <c r="BS8482"/>
      <c r="BT8482"/>
      <c r="BU8482"/>
      <c r="BV8482"/>
      <c r="BW8482"/>
      <c r="BX8482"/>
      <c r="BY8482"/>
      <c r="BZ8482"/>
      <c r="CA8482"/>
      <c r="CB8482"/>
      <c r="CC8482"/>
      <c r="CD8482"/>
      <c r="CE8482"/>
      <c r="CF8482"/>
      <c r="CG8482"/>
      <c r="CH8482"/>
      <c r="CI8482"/>
      <c r="CJ8482"/>
      <c r="CK8482"/>
      <c r="CL8482"/>
      <c r="CM8482"/>
      <c r="CN8482"/>
      <c r="CO8482"/>
      <c r="CP8482"/>
      <c r="CQ8482"/>
      <c r="CR8482"/>
      <c r="CS8482"/>
      <c r="CT8482"/>
      <c r="CU8482"/>
      <c r="CV8482"/>
    </row>
    <row r="8483" spans="10:100" x14ac:dyDescent="0.25">
      <c r="J8483"/>
      <c r="K8483"/>
      <c r="L8483"/>
      <c r="M8483"/>
      <c r="N8483"/>
      <c r="O8483"/>
      <c r="P8483"/>
      <c r="Q8483"/>
      <c r="R8483"/>
      <c r="S8483"/>
      <c r="T8483"/>
      <c r="U8483"/>
      <c r="V8483"/>
      <c r="W8483"/>
      <c r="X8483"/>
      <c r="Y8483"/>
      <c r="Z8483"/>
      <c r="AA8483"/>
      <c r="AB8483"/>
      <c r="AC8483"/>
      <c r="AD8483"/>
      <c r="AE8483"/>
      <c r="AF8483"/>
      <c r="AG8483"/>
      <c r="AH8483"/>
      <c r="AI8483"/>
      <c r="AJ8483"/>
      <c r="AK8483"/>
      <c r="AL8483"/>
      <c r="AM8483"/>
      <c r="AN8483"/>
      <c r="AO8483"/>
      <c r="AP8483"/>
      <c r="AQ8483"/>
      <c r="AR8483"/>
      <c r="AS8483"/>
      <c r="AT8483"/>
      <c r="AU8483"/>
      <c r="AV8483"/>
      <c r="AW8483"/>
      <c r="AX8483"/>
      <c r="AY8483"/>
      <c r="AZ8483"/>
      <c r="BA8483"/>
      <c r="BB8483"/>
      <c r="BC8483"/>
      <c r="BD8483"/>
      <c r="BE8483"/>
      <c r="BF8483"/>
      <c r="BG8483"/>
      <c r="BH8483"/>
      <c r="BI8483"/>
      <c r="BJ8483"/>
      <c r="BK8483"/>
      <c r="BL8483"/>
      <c r="BM8483"/>
      <c r="BN8483"/>
      <c r="BO8483"/>
      <c r="BP8483"/>
      <c r="BQ8483"/>
      <c r="BR8483"/>
      <c r="BS8483"/>
      <c r="BT8483"/>
      <c r="BU8483"/>
      <c r="BV8483"/>
      <c r="BW8483"/>
      <c r="BX8483"/>
      <c r="BY8483"/>
      <c r="BZ8483"/>
      <c r="CA8483"/>
      <c r="CB8483"/>
      <c r="CC8483"/>
      <c r="CD8483"/>
      <c r="CE8483"/>
      <c r="CF8483"/>
      <c r="CG8483"/>
      <c r="CH8483"/>
      <c r="CI8483"/>
      <c r="CJ8483"/>
      <c r="CK8483"/>
      <c r="CL8483"/>
      <c r="CM8483"/>
      <c r="CN8483"/>
      <c r="CO8483"/>
      <c r="CP8483"/>
      <c r="CQ8483"/>
      <c r="CR8483"/>
      <c r="CS8483"/>
      <c r="CT8483"/>
      <c r="CU8483"/>
      <c r="CV8483"/>
    </row>
    <row r="8484" spans="10:100" x14ac:dyDescent="0.25">
      <c r="J8484"/>
      <c r="K8484"/>
      <c r="L8484"/>
      <c r="M8484"/>
      <c r="N8484"/>
      <c r="O8484"/>
      <c r="P8484"/>
      <c r="Q8484"/>
      <c r="R8484"/>
      <c r="S8484"/>
      <c r="T8484"/>
      <c r="U8484"/>
      <c r="V8484"/>
      <c r="W8484"/>
      <c r="X8484"/>
      <c r="Y8484"/>
      <c r="Z8484"/>
      <c r="AA8484"/>
      <c r="AB8484"/>
      <c r="AC8484"/>
      <c r="AD8484"/>
      <c r="AE8484"/>
      <c r="AF8484"/>
      <c r="AG8484"/>
      <c r="AH8484"/>
      <c r="AI8484"/>
      <c r="AJ8484"/>
      <c r="AK8484"/>
      <c r="AL8484"/>
      <c r="AM8484"/>
      <c r="AN8484"/>
      <c r="AO8484"/>
      <c r="AP8484"/>
      <c r="AQ8484"/>
      <c r="AR8484"/>
      <c r="AS8484"/>
      <c r="AT8484"/>
      <c r="AU8484"/>
      <c r="AV8484"/>
      <c r="AW8484"/>
      <c r="AX8484"/>
      <c r="AY8484"/>
      <c r="AZ8484"/>
      <c r="BA8484"/>
      <c r="BB8484"/>
      <c r="BC8484"/>
      <c r="BD8484"/>
      <c r="BE8484"/>
      <c r="BF8484"/>
      <c r="BG8484"/>
      <c r="BH8484"/>
      <c r="BI8484"/>
      <c r="BJ8484"/>
      <c r="BK8484"/>
      <c r="BL8484"/>
      <c r="BM8484"/>
      <c r="BN8484"/>
      <c r="BO8484"/>
      <c r="BP8484"/>
      <c r="BQ8484"/>
      <c r="BR8484"/>
      <c r="BS8484"/>
      <c r="BT8484"/>
      <c r="BU8484"/>
      <c r="BV8484"/>
      <c r="BW8484"/>
      <c r="BX8484"/>
      <c r="BY8484"/>
      <c r="BZ8484"/>
      <c r="CA8484"/>
      <c r="CB8484"/>
      <c r="CC8484"/>
      <c r="CD8484"/>
      <c r="CE8484"/>
      <c r="CF8484"/>
      <c r="CG8484"/>
      <c r="CH8484"/>
      <c r="CI8484"/>
      <c r="CJ8484"/>
      <c r="CK8484"/>
      <c r="CL8484"/>
      <c r="CM8484"/>
      <c r="CN8484"/>
      <c r="CO8484"/>
      <c r="CP8484"/>
      <c r="CQ8484"/>
      <c r="CR8484"/>
      <c r="CS8484"/>
      <c r="CT8484"/>
      <c r="CU8484"/>
      <c r="CV8484"/>
    </row>
    <row r="8485" spans="10:100" x14ac:dyDescent="0.25">
      <c r="J8485"/>
      <c r="K8485"/>
      <c r="L8485"/>
      <c r="M8485"/>
      <c r="N8485"/>
      <c r="O8485"/>
      <c r="P8485"/>
      <c r="Q8485"/>
      <c r="R8485"/>
      <c r="S8485"/>
      <c r="T8485"/>
      <c r="U8485"/>
      <c r="V8485"/>
      <c r="W8485"/>
      <c r="X8485"/>
      <c r="Y8485"/>
      <c r="Z8485"/>
      <c r="AA8485"/>
      <c r="AB8485"/>
      <c r="AC8485"/>
      <c r="AD8485"/>
      <c r="AE8485"/>
      <c r="AF8485"/>
      <c r="AG8485"/>
      <c r="AH8485"/>
      <c r="AI8485"/>
      <c r="AJ8485"/>
      <c r="AK8485"/>
      <c r="AL8485"/>
      <c r="AM8485"/>
      <c r="AN8485"/>
      <c r="AO8485"/>
      <c r="AP8485"/>
      <c r="AQ8485"/>
      <c r="AR8485"/>
      <c r="AS8485"/>
      <c r="AT8485"/>
      <c r="AU8485"/>
      <c r="AV8485"/>
      <c r="AW8485"/>
      <c r="AX8485"/>
      <c r="AY8485"/>
      <c r="AZ8485"/>
      <c r="BA8485"/>
      <c r="BB8485"/>
      <c r="BC8485"/>
      <c r="BD8485"/>
      <c r="BE8485"/>
      <c r="BF8485"/>
      <c r="BG8485"/>
      <c r="BH8485"/>
      <c r="BI8485"/>
      <c r="BJ8485"/>
      <c r="BK8485"/>
      <c r="BL8485"/>
      <c r="BM8485"/>
      <c r="BN8485"/>
      <c r="BO8485"/>
      <c r="BP8485"/>
      <c r="BQ8485"/>
      <c r="BR8485"/>
      <c r="BS8485"/>
      <c r="BT8485"/>
      <c r="BU8485"/>
      <c r="BV8485"/>
      <c r="BW8485"/>
      <c r="BX8485"/>
      <c r="BY8485"/>
      <c r="BZ8485"/>
      <c r="CA8485"/>
      <c r="CB8485"/>
      <c r="CC8485"/>
      <c r="CD8485"/>
      <c r="CE8485"/>
      <c r="CF8485"/>
      <c r="CG8485"/>
      <c r="CH8485"/>
      <c r="CI8485"/>
      <c r="CJ8485"/>
      <c r="CK8485"/>
      <c r="CL8485"/>
      <c r="CM8485"/>
      <c r="CN8485"/>
      <c r="CO8485"/>
      <c r="CP8485"/>
      <c r="CQ8485"/>
      <c r="CR8485"/>
      <c r="CS8485"/>
      <c r="CT8485"/>
      <c r="CU8485"/>
      <c r="CV8485"/>
    </row>
    <row r="8486" spans="10:100" x14ac:dyDescent="0.25">
      <c r="J8486"/>
      <c r="K8486"/>
      <c r="L8486"/>
      <c r="M8486"/>
      <c r="N8486"/>
      <c r="O8486"/>
      <c r="P8486"/>
      <c r="Q8486"/>
      <c r="R8486"/>
      <c r="S8486"/>
      <c r="T8486"/>
      <c r="U8486"/>
      <c r="V8486"/>
      <c r="W8486"/>
      <c r="X8486"/>
      <c r="Y8486"/>
      <c r="Z8486"/>
      <c r="AA8486"/>
      <c r="AB8486"/>
      <c r="AC8486"/>
      <c r="AD8486"/>
      <c r="AE8486"/>
      <c r="AF8486"/>
      <c r="AG8486"/>
      <c r="AH8486"/>
      <c r="AI8486"/>
      <c r="AJ8486"/>
      <c r="AK8486"/>
      <c r="AL8486"/>
      <c r="AM8486"/>
      <c r="AN8486"/>
      <c r="AO8486"/>
      <c r="AP8486"/>
      <c r="AQ8486"/>
      <c r="AR8486"/>
      <c r="AS8486"/>
      <c r="AT8486"/>
      <c r="AU8486"/>
      <c r="AV8486"/>
      <c r="AW8486"/>
      <c r="AX8486"/>
      <c r="AY8486"/>
      <c r="AZ8486"/>
      <c r="BA8486"/>
      <c r="BB8486"/>
      <c r="BC8486"/>
      <c r="BD8486"/>
      <c r="BE8486"/>
      <c r="BF8486"/>
      <c r="BG8486"/>
      <c r="BH8486"/>
      <c r="BI8486"/>
      <c r="BJ8486"/>
      <c r="BK8486"/>
      <c r="BL8486"/>
      <c r="BM8486"/>
      <c r="BN8486"/>
      <c r="BO8486"/>
      <c r="BP8486"/>
      <c r="BQ8486"/>
      <c r="BR8486"/>
      <c r="BS8486"/>
      <c r="BT8486"/>
      <c r="BU8486"/>
      <c r="BV8486"/>
      <c r="BW8486"/>
      <c r="BX8486"/>
      <c r="BY8486"/>
      <c r="BZ8486"/>
      <c r="CA8486"/>
      <c r="CB8486"/>
      <c r="CC8486"/>
      <c r="CD8486"/>
      <c r="CE8486"/>
      <c r="CF8486"/>
      <c r="CG8486"/>
      <c r="CH8486"/>
      <c r="CI8486"/>
      <c r="CJ8486"/>
      <c r="CK8486"/>
      <c r="CL8486"/>
      <c r="CM8486"/>
      <c r="CN8486"/>
      <c r="CO8486"/>
      <c r="CP8486"/>
      <c r="CQ8486"/>
      <c r="CR8486"/>
      <c r="CS8486"/>
      <c r="CT8486"/>
      <c r="CU8486"/>
      <c r="CV8486"/>
    </row>
    <row r="8487" spans="10:100" x14ac:dyDescent="0.25">
      <c r="J8487"/>
      <c r="K8487"/>
      <c r="L8487"/>
      <c r="M8487"/>
      <c r="N8487"/>
      <c r="O8487"/>
      <c r="P8487"/>
      <c r="Q8487"/>
      <c r="R8487"/>
      <c r="S8487"/>
      <c r="T8487"/>
      <c r="U8487"/>
      <c r="V8487"/>
      <c r="W8487"/>
      <c r="X8487"/>
      <c r="Y8487"/>
      <c r="Z8487"/>
      <c r="AA8487"/>
      <c r="AB8487"/>
      <c r="AC8487"/>
      <c r="AD8487"/>
      <c r="AE8487"/>
      <c r="AF8487"/>
      <c r="AG8487"/>
      <c r="AH8487"/>
      <c r="AI8487"/>
      <c r="AJ8487"/>
      <c r="AK8487"/>
      <c r="AL8487"/>
      <c r="AM8487"/>
      <c r="AN8487"/>
      <c r="AO8487"/>
      <c r="AP8487"/>
      <c r="AQ8487"/>
      <c r="AR8487"/>
      <c r="AS8487"/>
      <c r="AT8487"/>
      <c r="AU8487"/>
      <c r="AV8487"/>
      <c r="AW8487"/>
      <c r="AX8487"/>
      <c r="AY8487"/>
      <c r="AZ8487"/>
      <c r="BA8487"/>
      <c r="BB8487"/>
      <c r="BC8487"/>
      <c r="BD8487"/>
      <c r="BE8487"/>
      <c r="BF8487"/>
      <c r="BG8487"/>
      <c r="BH8487"/>
      <c r="BI8487"/>
      <c r="BJ8487"/>
      <c r="BK8487"/>
      <c r="BL8487"/>
      <c r="BM8487"/>
      <c r="BN8487"/>
      <c r="BO8487"/>
      <c r="BP8487"/>
      <c r="BQ8487"/>
      <c r="BR8487"/>
      <c r="BS8487"/>
      <c r="BT8487"/>
      <c r="BU8487"/>
      <c r="BV8487"/>
      <c r="BW8487"/>
      <c r="BX8487"/>
      <c r="BY8487"/>
      <c r="BZ8487"/>
      <c r="CA8487"/>
      <c r="CB8487"/>
      <c r="CC8487"/>
      <c r="CD8487"/>
      <c r="CE8487"/>
      <c r="CF8487"/>
      <c r="CG8487"/>
      <c r="CH8487"/>
      <c r="CI8487"/>
      <c r="CJ8487"/>
      <c r="CK8487"/>
      <c r="CL8487"/>
      <c r="CM8487"/>
      <c r="CN8487"/>
      <c r="CO8487"/>
      <c r="CP8487"/>
      <c r="CQ8487"/>
      <c r="CR8487"/>
      <c r="CS8487"/>
      <c r="CT8487"/>
      <c r="CU8487"/>
      <c r="CV8487"/>
    </row>
    <row r="8488" spans="10:100" x14ac:dyDescent="0.25">
      <c r="J8488"/>
      <c r="K8488"/>
      <c r="L8488"/>
      <c r="M8488"/>
      <c r="N8488"/>
      <c r="O8488"/>
      <c r="P8488"/>
      <c r="Q8488"/>
      <c r="R8488"/>
      <c r="S8488"/>
      <c r="T8488"/>
      <c r="U8488"/>
      <c r="V8488"/>
      <c r="W8488"/>
      <c r="X8488"/>
      <c r="Y8488"/>
      <c r="Z8488"/>
      <c r="AA8488"/>
      <c r="AB8488"/>
      <c r="AC8488"/>
      <c r="AD8488"/>
      <c r="AE8488"/>
      <c r="AF8488"/>
      <c r="AG8488"/>
      <c r="AH8488"/>
      <c r="AI8488"/>
      <c r="AJ8488"/>
      <c r="AK8488"/>
      <c r="AL8488"/>
      <c r="AM8488"/>
      <c r="AN8488"/>
      <c r="AO8488"/>
      <c r="AP8488"/>
      <c r="AQ8488"/>
      <c r="AR8488"/>
      <c r="AS8488"/>
      <c r="AT8488"/>
      <c r="AU8488"/>
      <c r="AV8488"/>
      <c r="AW8488"/>
      <c r="AX8488"/>
      <c r="AY8488"/>
      <c r="AZ8488"/>
      <c r="BA8488"/>
      <c r="BB8488"/>
      <c r="BC8488"/>
      <c r="BD8488"/>
      <c r="BE8488"/>
      <c r="BF8488"/>
      <c r="BG8488"/>
      <c r="BH8488"/>
      <c r="BI8488"/>
      <c r="BJ8488"/>
      <c r="BK8488"/>
      <c r="BL8488"/>
      <c r="BM8488"/>
      <c r="BN8488"/>
      <c r="BO8488"/>
      <c r="BP8488"/>
      <c r="BQ8488"/>
      <c r="BR8488"/>
      <c r="BS8488"/>
      <c r="BT8488"/>
      <c r="BU8488"/>
      <c r="BV8488"/>
      <c r="BW8488"/>
      <c r="BX8488"/>
      <c r="BY8488"/>
      <c r="BZ8488"/>
      <c r="CA8488"/>
      <c r="CB8488"/>
      <c r="CC8488"/>
      <c r="CD8488"/>
      <c r="CE8488"/>
      <c r="CF8488"/>
      <c r="CG8488"/>
      <c r="CH8488"/>
      <c r="CI8488"/>
      <c r="CJ8488"/>
      <c r="CK8488"/>
      <c r="CL8488"/>
      <c r="CM8488"/>
      <c r="CN8488"/>
      <c r="CO8488"/>
      <c r="CP8488"/>
      <c r="CQ8488"/>
      <c r="CR8488"/>
      <c r="CS8488"/>
      <c r="CT8488"/>
      <c r="CU8488"/>
      <c r="CV8488"/>
    </row>
    <row r="8489" spans="10:100" x14ac:dyDescent="0.25">
      <c r="J8489"/>
      <c r="K8489"/>
      <c r="L8489"/>
      <c r="M8489"/>
      <c r="N8489"/>
      <c r="O8489"/>
      <c r="P8489"/>
      <c r="Q8489"/>
      <c r="R8489"/>
      <c r="S8489"/>
      <c r="T8489"/>
      <c r="U8489"/>
      <c r="V8489"/>
      <c r="W8489"/>
      <c r="X8489"/>
      <c r="Y8489"/>
      <c r="Z8489"/>
      <c r="AA8489"/>
      <c r="AB8489"/>
      <c r="AC8489"/>
      <c r="AD8489"/>
      <c r="AE8489"/>
      <c r="AF8489"/>
      <c r="AG8489"/>
      <c r="AH8489"/>
      <c r="AI8489"/>
      <c r="AJ8489"/>
      <c r="AK8489"/>
      <c r="AL8489"/>
      <c r="AM8489"/>
      <c r="AN8489"/>
      <c r="AO8489"/>
      <c r="AP8489"/>
      <c r="AQ8489"/>
      <c r="AR8489"/>
      <c r="AS8489"/>
      <c r="AT8489"/>
      <c r="AU8489"/>
      <c r="AV8489"/>
      <c r="AW8489"/>
      <c r="AX8489"/>
      <c r="AY8489"/>
      <c r="AZ8489"/>
      <c r="BA8489"/>
      <c r="BB8489"/>
      <c r="BC8489"/>
      <c r="BD8489"/>
      <c r="BE8489"/>
      <c r="BF8489"/>
      <c r="BG8489"/>
      <c r="BH8489"/>
      <c r="BI8489"/>
      <c r="BJ8489"/>
      <c r="BK8489"/>
      <c r="BL8489"/>
      <c r="BM8489"/>
      <c r="BN8489"/>
      <c r="BO8489"/>
      <c r="BP8489"/>
      <c r="BQ8489"/>
      <c r="BR8489"/>
      <c r="BS8489"/>
      <c r="BT8489"/>
      <c r="BU8489"/>
      <c r="BV8489"/>
      <c r="BW8489"/>
      <c r="BX8489"/>
      <c r="BY8489"/>
      <c r="BZ8489"/>
      <c r="CA8489"/>
      <c r="CB8489"/>
      <c r="CC8489"/>
      <c r="CD8489"/>
      <c r="CE8489"/>
      <c r="CF8489"/>
      <c r="CG8489"/>
      <c r="CH8489"/>
      <c r="CI8489"/>
      <c r="CJ8489"/>
      <c r="CK8489"/>
      <c r="CL8489"/>
      <c r="CM8489"/>
      <c r="CN8489"/>
      <c r="CO8489"/>
      <c r="CP8489"/>
      <c r="CQ8489"/>
      <c r="CR8489"/>
      <c r="CS8489"/>
      <c r="CT8489"/>
      <c r="CU8489"/>
      <c r="CV8489"/>
    </row>
    <row r="8490" spans="10:100" x14ac:dyDescent="0.25">
      <c r="J8490"/>
      <c r="K8490"/>
      <c r="L8490"/>
      <c r="M8490"/>
      <c r="N8490"/>
      <c r="O8490"/>
      <c r="P8490"/>
      <c r="Q8490"/>
      <c r="R8490"/>
      <c r="S8490"/>
      <c r="T8490"/>
      <c r="U8490"/>
      <c r="V8490"/>
      <c r="W8490"/>
      <c r="X8490"/>
      <c r="Y8490"/>
      <c r="Z8490"/>
      <c r="AA8490"/>
      <c r="AB8490"/>
      <c r="AC8490"/>
      <c r="AD8490"/>
      <c r="AE8490"/>
      <c r="AF8490"/>
      <c r="AG8490"/>
      <c r="AH8490"/>
      <c r="AI8490"/>
      <c r="AJ8490"/>
      <c r="AK8490"/>
      <c r="AL8490"/>
      <c r="AM8490"/>
      <c r="AN8490"/>
      <c r="AO8490"/>
      <c r="AP8490"/>
      <c r="AQ8490"/>
      <c r="AR8490"/>
      <c r="AS8490"/>
      <c r="AT8490"/>
      <c r="AU8490"/>
      <c r="AV8490"/>
      <c r="AW8490"/>
      <c r="AX8490"/>
      <c r="AY8490"/>
      <c r="AZ8490"/>
      <c r="BA8490"/>
      <c r="BB8490"/>
      <c r="BC8490"/>
      <c r="BD8490"/>
      <c r="BE8490"/>
      <c r="BF8490"/>
      <c r="BG8490"/>
      <c r="BH8490"/>
      <c r="BI8490"/>
      <c r="BJ8490"/>
      <c r="BK8490"/>
      <c r="BL8490"/>
      <c r="BM8490"/>
      <c r="BN8490"/>
      <c r="BO8490"/>
      <c r="BP8490"/>
      <c r="BQ8490"/>
      <c r="BR8490"/>
      <c r="BS8490"/>
      <c r="BT8490"/>
      <c r="BU8490"/>
      <c r="BV8490"/>
      <c r="BW8490"/>
      <c r="BX8490"/>
      <c r="BY8490"/>
      <c r="BZ8490"/>
      <c r="CA8490"/>
      <c r="CB8490"/>
      <c r="CC8490"/>
      <c r="CD8490"/>
      <c r="CE8490"/>
      <c r="CF8490"/>
      <c r="CG8490"/>
      <c r="CH8490"/>
      <c r="CI8490"/>
      <c r="CJ8490"/>
      <c r="CK8490"/>
      <c r="CL8490"/>
      <c r="CM8490"/>
      <c r="CN8490"/>
      <c r="CO8490"/>
      <c r="CP8490"/>
      <c r="CQ8490"/>
      <c r="CR8490"/>
      <c r="CS8490"/>
      <c r="CT8490"/>
      <c r="CU8490"/>
      <c r="CV8490"/>
    </row>
    <row r="8491" spans="10:100" x14ac:dyDescent="0.25">
      <c r="J8491"/>
      <c r="K8491"/>
      <c r="L8491"/>
      <c r="M8491"/>
      <c r="N8491"/>
      <c r="O8491"/>
      <c r="P8491"/>
      <c r="Q8491"/>
      <c r="R8491"/>
      <c r="S8491"/>
      <c r="T8491"/>
      <c r="U8491"/>
      <c r="V8491"/>
      <c r="W8491"/>
      <c r="X8491"/>
      <c r="Y8491"/>
      <c r="Z8491"/>
      <c r="AA8491"/>
      <c r="AB8491"/>
      <c r="AC8491"/>
      <c r="AD8491"/>
      <c r="AE8491"/>
      <c r="AF8491"/>
      <c r="AG8491"/>
      <c r="AH8491"/>
      <c r="AI8491"/>
      <c r="AJ8491"/>
      <c r="AK8491"/>
      <c r="AL8491"/>
      <c r="AM8491"/>
      <c r="AN8491"/>
      <c r="AO8491"/>
      <c r="AP8491"/>
      <c r="AQ8491"/>
      <c r="AR8491"/>
      <c r="AS8491"/>
      <c r="AT8491"/>
      <c r="AU8491"/>
      <c r="AV8491"/>
      <c r="AW8491"/>
      <c r="AX8491"/>
      <c r="AY8491"/>
      <c r="AZ8491"/>
      <c r="BA8491"/>
      <c r="BB8491"/>
      <c r="BC8491"/>
      <c r="BD8491"/>
      <c r="BE8491"/>
      <c r="BF8491"/>
      <c r="BG8491"/>
      <c r="BH8491"/>
      <c r="BI8491"/>
      <c r="BJ8491"/>
      <c r="BK8491"/>
      <c r="BL8491"/>
      <c r="BM8491"/>
      <c r="BN8491"/>
      <c r="BO8491"/>
      <c r="BP8491"/>
      <c r="BQ8491"/>
      <c r="BR8491"/>
      <c r="BS8491"/>
      <c r="BT8491"/>
      <c r="BU8491"/>
      <c r="BV8491"/>
      <c r="BW8491"/>
      <c r="BX8491"/>
      <c r="BY8491"/>
      <c r="BZ8491"/>
      <c r="CA8491"/>
      <c r="CB8491"/>
      <c r="CC8491"/>
      <c r="CD8491"/>
      <c r="CE8491"/>
      <c r="CF8491"/>
      <c r="CG8491"/>
      <c r="CH8491"/>
      <c r="CI8491"/>
      <c r="CJ8491"/>
      <c r="CK8491"/>
      <c r="CL8491"/>
      <c r="CM8491"/>
      <c r="CN8491"/>
      <c r="CO8491"/>
      <c r="CP8491"/>
      <c r="CQ8491"/>
      <c r="CR8491"/>
      <c r="CS8491"/>
      <c r="CT8491"/>
      <c r="CU8491"/>
      <c r="CV8491"/>
    </row>
    <row r="8492" spans="10:100" x14ac:dyDescent="0.25">
      <c r="J8492"/>
      <c r="K8492"/>
      <c r="L8492"/>
      <c r="M8492"/>
      <c r="N8492"/>
      <c r="O8492"/>
      <c r="P8492"/>
      <c r="Q8492"/>
      <c r="R8492"/>
      <c r="S8492"/>
      <c r="T8492"/>
      <c r="U8492"/>
      <c r="V8492"/>
      <c r="W8492"/>
      <c r="X8492"/>
      <c r="Y8492"/>
      <c r="Z8492"/>
      <c r="AA8492"/>
      <c r="AB8492"/>
      <c r="AC8492"/>
      <c r="AD8492"/>
      <c r="AE8492"/>
      <c r="AF8492"/>
      <c r="AG8492"/>
      <c r="AH8492"/>
      <c r="AI8492"/>
      <c r="AJ8492"/>
      <c r="AK8492"/>
      <c r="AL8492"/>
      <c r="AM8492"/>
      <c r="AN8492"/>
      <c r="AO8492"/>
      <c r="AP8492"/>
      <c r="AQ8492"/>
      <c r="AR8492"/>
      <c r="AS8492"/>
      <c r="AT8492"/>
      <c r="AU8492"/>
      <c r="AV8492"/>
      <c r="AW8492"/>
      <c r="AX8492"/>
      <c r="AY8492"/>
      <c r="AZ8492"/>
      <c r="BA8492"/>
      <c r="BB8492"/>
      <c r="BC8492"/>
      <c r="BD8492"/>
      <c r="BE8492"/>
      <c r="BF8492"/>
      <c r="BG8492"/>
      <c r="BH8492"/>
      <c r="BI8492"/>
      <c r="BJ8492"/>
      <c r="BK8492"/>
      <c r="BL8492"/>
      <c r="BM8492"/>
      <c r="BN8492"/>
      <c r="BO8492"/>
      <c r="BP8492"/>
      <c r="BQ8492"/>
      <c r="BR8492"/>
      <c r="BS8492"/>
      <c r="BT8492"/>
      <c r="BU8492"/>
      <c r="BV8492"/>
      <c r="BW8492"/>
      <c r="BX8492"/>
      <c r="BY8492"/>
      <c r="BZ8492"/>
      <c r="CA8492"/>
      <c r="CB8492"/>
      <c r="CC8492"/>
      <c r="CD8492"/>
      <c r="CE8492"/>
      <c r="CF8492"/>
      <c r="CG8492"/>
      <c r="CH8492"/>
      <c r="CI8492"/>
      <c r="CJ8492"/>
      <c r="CK8492"/>
      <c r="CL8492"/>
      <c r="CM8492"/>
      <c r="CN8492"/>
      <c r="CO8492"/>
      <c r="CP8492"/>
      <c r="CQ8492"/>
      <c r="CR8492"/>
      <c r="CS8492"/>
      <c r="CT8492"/>
      <c r="CU8492"/>
      <c r="CV8492"/>
    </row>
    <row r="8493" spans="10:100" x14ac:dyDescent="0.25">
      <c r="J8493"/>
      <c r="K8493"/>
      <c r="L8493"/>
      <c r="M8493"/>
      <c r="N8493"/>
      <c r="O8493"/>
      <c r="P8493"/>
      <c r="Q8493"/>
      <c r="R8493"/>
      <c r="S8493"/>
      <c r="T8493"/>
      <c r="U8493"/>
      <c r="V8493"/>
      <c r="W8493"/>
      <c r="X8493"/>
      <c r="Y8493"/>
      <c r="Z8493"/>
      <c r="AA8493"/>
      <c r="AB8493"/>
      <c r="AC8493"/>
      <c r="AD8493"/>
      <c r="AE8493"/>
      <c r="AF8493"/>
      <c r="AG8493"/>
      <c r="AH8493"/>
      <c r="AI8493"/>
      <c r="AJ8493"/>
      <c r="AK8493"/>
      <c r="AL8493"/>
      <c r="AM8493"/>
      <c r="AN8493"/>
      <c r="AO8493"/>
      <c r="AP8493"/>
      <c r="AQ8493"/>
      <c r="AR8493"/>
      <c r="AS8493"/>
      <c r="AT8493"/>
      <c r="AU8493"/>
      <c r="AV8493"/>
      <c r="AW8493"/>
      <c r="AX8493"/>
      <c r="AY8493"/>
      <c r="AZ8493"/>
      <c r="BA8493"/>
      <c r="BB8493"/>
      <c r="BC8493"/>
      <c r="BD8493"/>
      <c r="BE8493"/>
      <c r="BF8493"/>
      <c r="BG8493"/>
      <c r="BH8493"/>
      <c r="BI8493"/>
      <c r="BJ8493"/>
      <c r="BK8493"/>
      <c r="BL8493"/>
      <c r="BM8493"/>
      <c r="BN8493"/>
      <c r="BO8493"/>
      <c r="BP8493"/>
      <c r="BQ8493"/>
      <c r="BR8493"/>
      <c r="BS8493"/>
      <c r="BT8493"/>
      <c r="BU8493"/>
      <c r="BV8493"/>
      <c r="BW8493"/>
      <c r="BX8493"/>
      <c r="BY8493"/>
      <c r="BZ8493"/>
      <c r="CA8493"/>
      <c r="CB8493"/>
      <c r="CC8493"/>
      <c r="CD8493"/>
      <c r="CE8493"/>
      <c r="CF8493"/>
      <c r="CG8493"/>
      <c r="CH8493"/>
      <c r="CI8493"/>
      <c r="CJ8493"/>
      <c r="CK8493"/>
      <c r="CL8493"/>
      <c r="CM8493"/>
      <c r="CN8493"/>
      <c r="CO8493"/>
      <c r="CP8493"/>
      <c r="CQ8493"/>
      <c r="CR8493"/>
      <c r="CS8493"/>
      <c r="CT8493"/>
      <c r="CU8493"/>
      <c r="CV8493"/>
    </row>
    <row r="8494" spans="10:100" x14ac:dyDescent="0.25">
      <c r="J8494"/>
      <c r="K8494"/>
      <c r="L8494"/>
      <c r="M8494"/>
      <c r="N8494"/>
      <c r="O8494"/>
      <c r="P8494"/>
      <c r="Q8494"/>
      <c r="R8494"/>
      <c r="S8494"/>
      <c r="T8494"/>
      <c r="U8494"/>
      <c r="V8494"/>
      <c r="W8494"/>
      <c r="X8494"/>
      <c r="Y8494"/>
      <c r="Z8494"/>
      <c r="AA8494"/>
      <c r="AB8494"/>
      <c r="AC8494"/>
      <c r="AD8494"/>
      <c r="AE8494"/>
      <c r="AF8494"/>
      <c r="AG8494"/>
      <c r="AH8494"/>
      <c r="AI8494"/>
      <c r="AJ8494"/>
      <c r="AK8494"/>
      <c r="AL8494"/>
      <c r="AM8494"/>
      <c r="AN8494"/>
      <c r="AO8494"/>
      <c r="AP8494"/>
      <c r="AQ8494"/>
      <c r="AR8494"/>
      <c r="AS8494"/>
      <c r="AT8494"/>
      <c r="AU8494"/>
      <c r="AV8494"/>
      <c r="AW8494"/>
      <c r="AX8494"/>
      <c r="AY8494"/>
      <c r="AZ8494"/>
      <c r="BA8494"/>
      <c r="BB8494"/>
      <c r="BC8494"/>
      <c r="BD8494"/>
      <c r="BE8494"/>
      <c r="BF8494"/>
      <c r="BG8494"/>
      <c r="BH8494"/>
      <c r="BI8494"/>
      <c r="BJ8494"/>
      <c r="BK8494"/>
      <c r="BL8494"/>
      <c r="BM8494"/>
      <c r="BN8494"/>
      <c r="BO8494"/>
      <c r="BP8494"/>
      <c r="BQ8494"/>
      <c r="BR8494"/>
      <c r="BS8494"/>
      <c r="BT8494"/>
      <c r="BU8494"/>
      <c r="BV8494"/>
      <c r="BW8494"/>
      <c r="BX8494"/>
      <c r="BY8494"/>
      <c r="BZ8494"/>
      <c r="CA8494"/>
      <c r="CB8494"/>
      <c r="CC8494"/>
      <c r="CD8494"/>
      <c r="CE8494"/>
      <c r="CF8494"/>
      <c r="CG8494"/>
      <c r="CH8494"/>
      <c r="CI8494"/>
      <c r="CJ8494"/>
      <c r="CK8494"/>
      <c r="CL8494"/>
      <c r="CM8494"/>
      <c r="CN8494"/>
      <c r="CO8494"/>
      <c r="CP8494"/>
      <c r="CQ8494"/>
      <c r="CR8494"/>
      <c r="CS8494"/>
      <c r="CT8494"/>
      <c r="CU8494"/>
      <c r="CV8494"/>
    </row>
    <row r="8495" spans="10:100" x14ac:dyDescent="0.25">
      <c r="J8495"/>
      <c r="K8495"/>
      <c r="L8495"/>
      <c r="M8495"/>
      <c r="N8495"/>
      <c r="O8495"/>
      <c r="P8495"/>
      <c r="Q8495"/>
      <c r="R8495"/>
      <c r="S8495"/>
      <c r="T8495"/>
      <c r="U8495"/>
      <c r="V8495"/>
      <c r="W8495"/>
      <c r="X8495"/>
      <c r="Y8495"/>
      <c r="Z8495"/>
      <c r="AA8495"/>
      <c r="AB8495"/>
      <c r="AC8495"/>
      <c r="AD8495"/>
      <c r="AE8495"/>
      <c r="AF8495"/>
      <c r="AG8495"/>
      <c r="AH8495"/>
      <c r="AI8495"/>
      <c r="AJ8495"/>
      <c r="AK8495"/>
      <c r="AL8495"/>
      <c r="AM8495"/>
      <c r="AN8495"/>
      <c r="AO8495"/>
      <c r="AP8495"/>
      <c r="AQ8495"/>
      <c r="AR8495"/>
      <c r="AS8495"/>
      <c r="AT8495"/>
      <c r="AU8495"/>
      <c r="AV8495"/>
      <c r="AW8495"/>
      <c r="AX8495"/>
      <c r="AY8495"/>
      <c r="AZ8495"/>
      <c r="BA8495"/>
      <c r="BB8495"/>
      <c r="BC8495"/>
      <c r="BD8495"/>
      <c r="BE8495"/>
      <c r="BF8495"/>
      <c r="BG8495"/>
      <c r="BH8495"/>
      <c r="BI8495"/>
      <c r="BJ8495"/>
      <c r="BK8495"/>
      <c r="BL8495"/>
      <c r="BM8495"/>
      <c r="BN8495"/>
      <c r="BO8495"/>
      <c r="BP8495"/>
      <c r="BQ8495"/>
      <c r="BR8495"/>
      <c r="BS8495"/>
      <c r="BT8495"/>
      <c r="BU8495"/>
      <c r="BV8495"/>
      <c r="BW8495"/>
      <c r="BX8495"/>
      <c r="BY8495"/>
      <c r="BZ8495"/>
      <c r="CA8495"/>
      <c r="CB8495"/>
      <c r="CC8495"/>
      <c r="CD8495"/>
      <c r="CE8495"/>
      <c r="CF8495"/>
      <c r="CG8495"/>
      <c r="CH8495"/>
      <c r="CI8495"/>
      <c r="CJ8495"/>
      <c r="CK8495"/>
      <c r="CL8495"/>
      <c r="CM8495"/>
      <c r="CN8495"/>
      <c r="CO8495"/>
      <c r="CP8495"/>
      <c r="CQ8495"/>
      <c r="CR8495"/>
      <c r="CS8495"/>
      <c r="CT8495"/>
      <c r="CU8495"/>
      <c r="CV8495"/>
    </row>
    <row r="8496" spans="10:100" x14ac:dyDescent="0.25">
      <c r="J8496"/>
      <c r="K8496"/>
      <c r="L8496"/>
      <c r="M8496"/>
      <c r="N8496"/>
      <c r="O8496"/>
      <c r="P8496"/>
      <c r="Q8496"/>
      <c r="R8496"/>
      <c r="S8496"/>
      <c r="T8496"/>
      <c r="U8496"/>
      <c r="V8496"/>
      <c r="W8496"/>
      <c r="X8496"/>
      <c r="Y8496"/>
      <c r="Z8496"/>
      <c r="AA8496"/>
      <c r="AB8496"/>
      <c r="AC8496"/>
      <c r="AD8496"/>
      <c r="AE8496"/>
      <c r="AF8496"/>
      <c r="AG8496"/>
      <c r="AH8496"/>
      <c r="AI8496"/>
      <c r="AJ8496"/>
      <c r="AK8496"/>
      <c r="AL8496"/>
      <c r="AM8496"/>
      <c r="AN8496"/>
      <c r="AO8496"/>
      <c r="AP8496"/>
      <c r="AQ8496"/>
      <c r="AR8496"/>
      <c r="AS8496"/>
      <c r="AT8496"/>
      <c r="AU8496"/>
      <c r="AV8496"/>
      <c r="AW8496"/>
      <c r="AX8496"/>
      <c r="AY8496"/>
      <c r="AZ8496"/>
      <c r="BA8496"/>
      <c r="BB8496"/>
      <c r="BC8496"/>
      <c r="BD8496"/>
      <c r="BE8496"/>
      <c r="BF8496"/>
      <c r="BG8496"/>
      <c r="BH8496"/>
      <c r="BI8496"/>
      <c r="BJ8496"/>
      <c r="BK8496"/>
      <c r="BL8496"/>
      <c r="BM8496"/>
      <c r="BN8496"/>
      <c r="BO8496"/>
      <c r="BP8496"/>
      <c r="BQ8496"/>
      <c r="BR8496"/>
      <c r="BS8496"/>
      <c r="BT8496"/>
      <c r="BU8496"/>
      <c r="BV8496"/>
      <c r="BW8496"/>
      <c r="BX8496"/>
      <c r="BY8496"/>
      <c r="BZ8496"/>
      <c r="CA8496"/>
      <c r="CB8496"/>
      <c r="CC8496"/>
      <c r="CD8496"/>
      <c r="CE8496"/>
      <c r="CF8496"/>
      <c r="CG8496"/>
      <c r="CH8496"/>
      <c r="CI8496"/>
      <c r="CJ8496"/>
      <c r="CK8496"/>
      <c r="CL8496"/>
      <c r="CM8496"/>
      <c r="CN8496"/>
      <c r="CO8496"/>
      <c r="CP8496"/>
      <c r="CQ8496"/>
      <c r="CR8496"/>
      <c r="CS8496"/>
      <c r="CT8496"/>
      <c r="CU8496"/>
      <c r="CV8496"/>
    </row>
    <row r="8497" spans="10:100" x14ac:dyDescent="0.25">
      <c r="J8497"/>
      <c r="K8497"/>
      <c r="L8497"/>
      <c r="M8497"/>
      <c r="N8497"/>
      <c r="O8497"/>
      <c r="P8497"/>
      <c r="Q8497"/>
      <c r="R8497"/>
      <c r="S8497"/>
      <c r="T8497"/>
      <c r="U8497"/>
      <c r="V8497"/>
      <c r="W8497"/>
      <c r="X8497"/>
      <c r="Y8497"/>
      <c r="Z8497"/>
      <c r="AA8497"/>
      <c r="AB8497"/>
      <c r="AC8497"/>
      <c r="AD8497"/>
      <c r="AE8497"/>
      <c r="AF8497"/>
      <c r="AG8497"/>
      <c r="AH8497"/>
      <c r="AI8497"/>
      <c r="AJ8497"/>
      <c r="AK8497"/>
      <c r="AL8497"/>
      <c r="AM8497"/>
      <c r="AN8497"/>
      <c r="AO8497"/>
      <c r="AP8497"/>
      <c r="AQ8497"/>
      <c r="AR8497"/>
      <c r="AS8497"/>
      <c r="AT8497"/>
      <c r="AU8497"/>
      <c r="AV8497"/>
      <c r="AW8497"/>
      <c r="AX8497"/>
      <c r="AY8497"/>
      <c r="AZ8497"/>
      <c r="BA8497"/>
      <c r="BB8497"/>
      <c r="BC8497"/>
      <c r="BD8497"/>
      <c r="BE8497"/>
      <c r="BF8497"/>
      <c r="BG8497"/>
      <c r="BH8497"/>
      <c r="BI8497"/>
      <c r="BJ8497"/>
      <c r="BK8497"/>
      <c r="BL8497"/>
      <c r="BM8497"/>
      <c r="BN8497"/>
      <c r="BO8497"/>
      <c r="BP8497"/>
      <c r="BQ8497"/>
      <c r="BR8497"/>
      <c r="BS8497"/>
      <c r="BT8497"/>
      <c r="BU8497"/>
      <c r="BV8497"/>
      <c r="BW8497"/>
      <c r="BX8497"/>
      <c r="BY8497"/>
      <c r="BZ8497"/>
      <c r="CA8497"/>
      <c r="CB8497"/>
      <c r="CC8497"/>
      <c r="CD8497"/>
      <c r="CE8497"/>
      <c r="CF8497"/>
      <c r="CG8497"/>
      <c r="CH8497"/>
      <c r="CI8497"/>
      <c r="CJ8497"/>
      <c r="CK8497"/>
      <c r="CL8497"/>
      <c r="CM8497"/>
      <c r="CN8497"/>
      <c r="CO8497"/>
      <c r="CP8497"/>
      <c r="CQ8497"/>
      <c r="CR8497"/>
      <c r="CS8497"/>
      <c r="CT8497"/>
      <c r="CU8497"/>
      <c r="CV8497"/>
    </row>
    <row r="8498" spans="10:100" x14ac:dyDescent="0.25">
      <c r="J8498"/>
      <c r="K8498"/>
      <c r="L8498"/>
      <c r="M8498"/>
      <c r="N8498"/>
      <c r="O8498"/>
      <c r="P8498"/>
      <c r="Q8498"/>
      <c r="R8498"/>
      <c r="S8498"/>
      <c r="T8498"/>
      <c r="U8498"/>
      <c r="V8498"/>
      <c r="W8498"/>
      <c r="X8498"/>
      <c r="Y8498"/>
      <c r="Z8498"/>
      <c r="AA8498"/>
      <c r="AB8498"/>
      <c r="AC8498"/>
      <c r="AD8498"/>
      <c r="AE8498"/>
      <c r="AF8498"/>
      <c r="AG8498"/>
      <c r="AH8498"/>
      <c r="AI8498"/>
      <c r="AJ8498"/>
      <c r="AK8498"/>
      <c r="AL8498"/>
      <c r="AM8498"/>
      <c r="AN8498"/>
      <c r="AO8498"/>
      <c r="AP8498"/>
      <c r="AQ8498"/>
      <c r="AR8498"/>
      <c r="AS8498"/>
      <c r="AT8498"/>
      <c r="AU8498"/>
      <c r="AV8498"/>
      <c r="AW8498"/>
      <c r="AX8498"/>
      <c r="AY8498"/>
      <c r="AZ8498"/>
      <c r="BA8498"/>
      <c r="BB8498"/>
      <c r="BC8498"/>
      <c r="BD8498"/>
      <c r="BE8498"/>
      <c r="BF8498"/>
      <c r="BG8498"/>
      <c r="BH8498"/>
      <c r="BI8498"/>
      <c r="BJ8498"/>
      <c r="BK8498"/>
      <c r="BL8498"/>
      <c r="BM8498"/>
      <c r="BN8498"/>
      <c r="BO8498"/>
      <c r="BP8498"/>
      <c r="BQ8498"/>
      <c r="BR8498"/>
      <c r="BS8498"/>
      <c r="BT8498"/>
      <c r="BU8498"/>
      <c r="BV8498"/>
      <c r="BW8498"/>
      <c r="BX8498"/>
      <c r="BY8498"/>
      <c r="BZ8498"/>
      <c r="CA8498"/>
      <c r="CB8498"/>
      <c r="CC8498"/>
      <c r="CD8498"/>
      <c r="CE8498"/>
      <c r="CF8498"/>
      <c r="CG8498"/>
      <c r="CH8498"/>
      <c r="CI8498"/>
      <c r="CJ8498"/>
      <c r="CK8498"/>
      <c r="CL8498"/>
      <c r="CM8498"/>
      <c r="CN8498"/>
      <c r="CO8498"/>
      <c r="CP8498"/>
      <c r="CQ8498"/>
      <c r="CR8498"/>
      <c r="CS8498"/>
      <c r="CT8498"/>
      <c r="CU8498"/>
      <c r="CV8498"/>
    </row>
    <row r="8499" spans="10:100" x14ac:dyDescent="0.25">
      <c r="J8499"/>
      <c r="K8499"/>
      <c r="L8499"/>
      <c r="M8499"/>
      <c r="N8499"/>
      <c r="O8499"/>
      <c r="P8499"/>
      <c r="Q8499"/>
      <c r="R8499"/>
      <c r="S8499"/>
      <c r="T8499"/>
      <c r="U8499"/>
      <c r="V8499"/>
      <c r="W8499"/>
      <c r="X8499"/>
      <c r="Y8499"/>
      <c r="Z8499"/>
      <c r="AA8499"/>
      <c r="AB8499"/>
      <c r="AC8499"/>
      <c r="AD8499"/>
      <c r="AE8499"/>
      <c r="AF8499"/>
      <c r="AG8499"/>
      <c r="AH8499"/>
      <c r="AI8499"/>
      <c r="AJ8499"/>
      <c r="AK8499"/>
      <c r="AL8499"/>
      <c r="AM8499"/>
      <c r="AN8499"/>
      <c r="AO8499"/>
      <c r="AP8499"/>
      <c r="AQ8499"/>
      <c r="AR8499"/>
      <c r="AS8499"/>
      <c r="AT8499"/>
      <c r="AU8499"/>
      <c r="AV8499"/>
      <c r="AW8499"/>
      <c r="AX8499"/>
      <c r="AY8499"/>
      <c r="AZ8499"/>
      <c r="BA8499"/>
      <c r="BB8499"/>
      <c r="BC8499"/>
      <c r="BD8499"/>
      <c r="BE8499"/>
      <c r="BF8499"/>
      <c r="BG8499"/>
      <c r="BH8499"/>
      <c r="BI8499"/>
      <c r="BJ8499"/>
      <c r="BK8499"/>
      <c r="BL8499"/>
      <c r="BM8499"/>
      <c r="BN8499"/>
      <c r="BO8499"/>
      <c r="BP8499"/>
      <c r="BQ8499"/>
      <c r="BR8499"/>
      <c r="BS8499"/>
      <c r="BT8499"/>
      <c r="BU8499"/>
      <c r="BV8499"/>
      <c r="BW8499"/>
      <c r="BX8499"/>
      <c r="BY8499"/>
      <c r="BZ8499"/>
      <c r="CA8499"/>
      <c r="CB8499"/>
      <c r="CC8499"/>
      <c r="CD8499"/>
      <c r="CE8499"/>
      <c r="CF8499"/>
      <c r="CG8499"/>
      <c r="CH8499"/>
      <c r="CI8499"/>
      <c r="CJ8499"/>
      <c r="CK8499"/>
      <c r="CL8499"/>
      <c r="CM8499"/>
      <c r="CN8499"/>
      <c r="CO8499"/>
      <c r="CP8499"/>
      <c r="CQ8499"/>
      <c r="CR8499"/>
      <c r="CS8499"/>
      <c r="CT8499"/>
      <c r="CU8499"/>
      <c r="CV8499"/>
    </row>
    <row r="8500" spans="10:100" x14ac:dyDescent="0.25">
      <c r="J8500"/>
      <c r="K8500"/>
      <c r="L8500"/>
      <c r="M8500"/>
      <c r="N8500"/>
      <c r="O8500"/>
      <c r="P8500"/>
      <c r="Q8500"/>
      <c r="R8500"/>
      <c r="S8500"/>
      <c r="T8500"/>
      <c r="U8500"/>
      <c r="V8500"/>
      <c r="W8500"/>
      <c r="X8500"/>
      <c r="Y8500"/>
      <c r="Z8500"/>
      <c r="AA8500"/>
      <c r="AB8500"/>
      <c r="AC8500"/>
      <c r="AD8500"/>
      <c r="AE8500"/>
      <c r="AF8500"/>
      <c r="AG8500"/>
      <c r="AH8500"/>
      <c r="AI8500"/>
      <c r="AJ8500"/>
      <c r="AK8500"/>
      <c r="AL8500"/>
      <c r="AM8500"/>
      <c r="AN8500"/>
      <c r="AO8500"/>
      <c r="AP8500"/>
      <c r="AQ8500"/>
      <c r="AR8500"/>
      <c r="AS8500"/>
      <c r="AT8500"/>
      <c r="AU8500"/>
      <c r="AV8500"/>
      <c r="AW8500"/>
      <c r="AX8500"/>
      <c r="AY8500"/>
      <c r="AZ8500"/>
      <c r="BA8500"/>
      <c r="BB8500"/>
      <c r="BC8500"/>
      <c r="BD8500"/>
      <c r="BE8500"/>
      <c r="BF8500"/>
      <c r="BG8500"/>
      <c r="BH8500"/>
      <c r="BI8500"/>
      <c r="BJ8500"/>
      <c r="BK8500"/>
      <c r="BL8500"/>
      <c r="BM8500"/>
      <c r="BN8500"/>
      <c r="BO8500"/>
      <c r="BP8500"/>
      <c r="BQ8500"/>
      <c r="BR8500"/>
      <c r="BS8500"/>
      <c r="BT8500"/>
      <c r="BU8500"/>
      <c r="BV8500"/>
      <c r="BW8500"/>
      <c r="BX8500"/>
      <c r="BY8500"/>
      <c r="BZ8500"/>
      <c r="CA8500"/>
      <c r="CB8500"/>
      <c r="CC8500"/>
      <c r="CD8500"/>
      <c r="CE8500"/>
      <c r="CF8500"/>
      <c r="CG8500"/>
      <c r="CH8500"/>
      <c r="CI8500"/>
      <c r="CJ8500"/>
      <c r="CK8500"/>
      <c r="CL8500"/>
      <c r="CM8500"/>
      <c r="CN8500"/>
      <c r="CO8500"/>
      <c r="CP8500"/>
      <c r="CQ8500"/>
      <c r="CR8500"/>
      <c r="CS8500"/>
      <c r="CT8500"/>
      <c r="CU8500"/>
      <c r="CV8500"/>
    </row>
    <row r="8501" spans="10:100" x14ac:dyDescent="0.25">
      <c r="J8501"/>
      <c r="K8501"/>
      <c r="L8501"/>
      <c r="M8501"/>
      <c r="N8501"/>
      <c r="O8501"/>
      <c r="P8501"/>
      <c r="Q8501"/>
      <c r="R8501"/>
      <c r="S8501"/>
      <c r="T8501"/>
      <c r="U8501"/>
      <c r="V8501"/>
      <c r="W8501"/>
      <c r="X8501"/>
      <c r="Y8501"/>
      <c r="Z8501"/>
      <c r="AA8501"/>
      <c r="AB8501"/>
      <c r="AC8501"/>
      <c r="AD8501"/>
      <c r="AE8501"/>
      <c r="AF8501"/>
      <c r="AG8501"/>
      <c r="AH8501"/>
      <c r="AI8501"/>
      <c r="AJ8501"/>
      <c r="AK8501"/>
      <c r="AL8501"/>
      <c r="AM8501"/>
      <c r="AN8501"/>
      <c r="AO8501"/>
      <c r="AP8501"/>
      <c r="AQ8501"/>
      <c r="AR8501"/>
      <c r="AS8501"/>
      <c r="AT8501"/>
      <c r="AU8501"/>
      <c r="AV8501"/>
      <c r="AW8501"/>
      <c r="AX8501"/>
      <c r="AY8501"/>
      <c r="AZ8501"/>
      <c r="BA8501"/>
      <c r="BB8501"/>
      <c r="BC8501"/>
      <c r="BD8501"/>
      <c r="BE8501"/>
      <c r="BF8501"/>
      <c r="BG8501"/>
      <c r="BH8501"/>
      <c r="BI8501"/>
      <c r="BJ8501"/>
      <c r="BK8501"/>
      <c r="BL8501"/>
      <c r="BM8501"/>
      <c r="BN8501"/>
      <c r="BO8501"/>
      <c r="BP8501"/>
      <c r="BQ8501"/>
      <c r="BR8501"/>
      <c r="BS8501"/>
      <c r="BT8501"/>
      <c r="BU8501"/>
      <c r="BV8501"/>
      <c r="BW8501"/>
      <c r="BX8501"/>
      <c r="BY8501"/>
      <c r="BZ8501"/>
      <c r="CA8501"/>
      <c r="CB8501"/>
      <c r="CC8501"/>
      <c r="CD8501"/>
      <c r="CE8501"/>
      <c r="CF8501"/>
      <c r="CG8501"/>
      <c r="CH8501"/>
      <c r="CI8501"/>
      <c r="CJ8501"/>
      <c r="CK8501"/>
      <c r="CL8501"/>
      <c r="CM8501"/>
      <c r="CN8501"/>
      <c r="CO8501"/>
      <c r="CP8501"/>
      <c r="CQ8501"/>
      <c r="CR8501"/>
      <c r="CS8501"/>
      <c r="CT8501"/>
      <c r="CU8501"/>
      <c r="CV8501"/>
    </row>
    <row r="8502" spans="10:100" x14ac:dyDescent="0.25">
      <c r="J8502"/>
      <c r="K8502"/>
      <c r="L8502"/>
      <c r="M8502"/>
      <c r="N8502"/>
      <c r="O8502"/>
      <c r="P8502"/>
      <c r="Q8502"/>
      <c r="R8502"/>
      <c r="S8502"/>
      <c r="T8502"/>
      <c r="U8502"/>
      <c r="V8502"/>
      <c r="W8502"/>
      <c r="X8502"/>
      <c r="Y8502"/>
      <c r="Z8502"/>
      <c r="AA8502"/>
      <c r="AB8502"/>
      <c r="AC8502"/>
      <c r="AD8502"/>
      <c r="AE8502"/>
      <c r="AF8502"/>
      <c r="AG8502"/>
      <c r="AH8502"/>
      <c r="AI8502"/>
      <c r="AJ8502"/>
      <c r="AK8502"/>
      <c r="AL8502"/>
      <c r="AM8502"/>
      <c r="AN8502"/>
      <c r="AO8502"/>
      <c r="AP8502"/>
      <c r="AQ8502"/>
      <c r="AR8502"/>
      <c r="AS8502"/>
      <c r="AT8502"/>
      <c r="AU8502"/>
      <c r="AV8502"/>
      <c r="AW8502"/>
      <c r="AX8502"/>
      <c r="AY8502"/>
      <c r="AZ8502"/>
      <c r="BA8502"/>
      <c r="BB8502"/>
      <c r="BC8502"/>
      <c r="BD8502"/>
      <c r="BE8502"/>
      <c r="BF8502"/>
      <c r="BG8502"/>
      <c r="BH8502"/>
      <c r="BI8502"/>
      <c r="BJ8502"/>
      <c r="BK8502"/>
      <c r="BL8502"/>
      <c r="BM8502"/>
      <c r="BN8502"/>
      <c r="BO8502"/>
      <c r="BP8502"/>
      <c r="BQ8502"/>
      <c r="BR8502"/>
      <c r="BS8502"/>
      <c r="BT8502"/>
      <c r="BU8502"/>
      <c r="BV8502"/>
      <c r="BW8502"/>
      <c r="BX8502"/>
      <c r="BY8502"/>
      <c r="BZ8502"/>
      <c r="CA8502"/>
      <c r="CB8502"/>
      <c r="CC8502"/>
      <c r="CD8502"/>
      <c r="CE8502"/>
      <c r="CF8502"/>
      <c r="CG8502"/>
      <c r="CH8502"/>
      <c r="CI8502"/>
      <c r="CJ8502"/>
      <c r="CK8502"/>
      <c r="CL8502"/>
      <c r="CM8502"/>
      <c r="CN8502"/>
      <c r="CO8502"/>
      <c r="CP8502"/>
      <c r="CQ8502"/>
      <c r="CR8502"/>
      <c r="CS8502"/>
      <c r="CT8502"/>
      <c r="CU8502"/>
      <c r="CV8502"/>
    </row>
    <row r="8503" spans="10:100" x14ac:dyDescent="0.25">
      <c r="J8503"/>
      <c r="K8503"/>
      <c r="L8503"/>
      <c r="M8503"/>
      <c r="N8503"/>
      <c r="O8503"/>
      <c r="P8503"/>
      <c r="Q8503"/>
      <c r="R8503"/>
      <c r="S8503"/>
      <c r="T8503"/>
      <c r="U8503"/>
      <c r="V8503"/>
      <c r="W8503"/>
      <c r="X8503"/>
      <c r="Y8503"/>
      <c r="Z8503"/>
      <c r="AA8503"/>
      <c r="AB8503"/>
      <c r="AC8503"/>
      <c r="AD8503"/>
      <c r="AE8503"/>
      <c r="AF8503"/>
      <c r="AG8503"/>
      <c r="AH8503"/>
      <c r="AI8503"/>
      <c r="AJ8503"/>
      <c r="AK8503"/>
      <c r="AL8503"/>
      <c r="AM8503"/>
      <c r="AN8503"/>
      <c r="AO8503"/>
      <c r="AP8503"/>
      <c r="AQ8503"/>
      <c r="AR8503"/>
      <c r="AS8503"/>
      <c r="AT8503"/>
      <c r="AU8503"/>
      <c r="AV8503"/>
      <c r="AW8503"/>
      <c r="AX8503"/>
      <c r="AY8503"/>
      <c r="AZ8503"/>
      <c r="BA8503"/>
      <c r="BB8503"/>
      <c r="BC8503"/>
      <c r="BD8503"/>
      <c r="BE8503"/>
      <c r="BF8503"/>
      <c r="BG8503"/>
      <c r="BH8503"/>
      <c r="BI8503"/>
      <c r="BJ8503"/>
      <c r="BK8503"/>
      <c r="BL8503"/>
      <c r="BM8503"/>
      <c r="BN8503"/>
      <c r="BO8503"/>
      <c r="BP8503"/>
      <c r="BQ8503"/>
      <c r="BR8503"/>
      <c r="BS8503"/>
      <c r="BT8503"/>
      <c r="BU8503"/>
      <c r="BV8503"/>
      <c r="BW8503"/>
      <c r="BX8503"/>
      <c r="BY8503"/>
      <c r="BZ8503"/>
      <c r="CA8503"/>
      <c r="CB8503"/>
      <c r="CC8503"/>
      <c r="CD8503"/>
      <c r="CE8503"/>
      <c r="CF8503"/>
      <c r="CG8503"/>
      <c r="CH8503"/>
      <c r="CI8503"/>
      <c r="CJ8503"/>
      <c r="CK8503"/>
      <c r="CL8503"/>
      <c r="CM8503"/>
      <c r="CN8503"/>
      <c r="CO8503"/>
      <c r="CP8503"/>
      <c r="CQ8503"/>
      <c r="CR8503"/>
      <c r="CS8503"/>
      <c r="CT8503"/>
      <c r="CU8503"/>
      <c r="CV8503"/>
    </row>
    <row r="8504" spans="10:100" x14ac:dyDescent="0.25">
      <c r="J8504"/>
      <c r="K8504"/>
      <c r="L8504"/>
      <c r="M8504"/>
      <c r="N8504"/>
      <c r="O8504"/>
      <c r="P8504"/>
      <c r="Q8504"/>
      <c r="R8504"/>
      <c r="S8504"/>
      <c r="T8504"/>
      <c r="U8504"/>
      <c r="V8504"/>
      <c r="W8504"/>
      <c r="X8504"/>
      <c r="Y8504"/>
      <c r="Z8504"/>
      <c r="AA8504"/>
      <c r="AB8504"/>
      <c r="AC8504"/>
      <c r="AD8504"/>
      <c r="AE8504"/>
      <c r="AF8504"/>
      <c r="AG8504"/>
      <c r="AH8504"/>
      <c r="AI8504"/>
      <c r="AJ8504"/>
      <c r="AK8504"/>
      <c r="AL8504"/>
      <c r="AM8504"/>
      <c r="AN8504"/>
      <c r="AO8504"/>
      <c r="AP8504"/>
      <c r="AQ8504"/>
      <c r="AR8504"/>
      <c r="AS8504"/>
      <c r="AT8504"/>
      <c r="AU8504"/>
      <c r="AV8504"/>
      <c r="AW8504"/>
      <c r="AX8504"/>
      <c r="AY8504"/>
      <c r="AZ8504"/>
      <c r="BA8504"/>
      <c r="BB8504"/>
      <c r="BC8504"/>
      <c r="BD8504"/>
      <c r="BE8504"/>
      <c r="BF8504"/>
      <c r="BG8504"/>
      <c r="BH8504"/>
      <c r="BI8504"/>
      <c r="BJ8504"/>
      <c r="BK8504"/>
      <c r="BL8504"/>
      <c r="BM8504"/>
      <c r="BN8504"/>
      <c r="BO8504"/>
      <c r="BP8504"/>
      <c r="BQ8504"/>
      <c r="BR8504"/>
      <c r="BS8504"/>
      <c r="BT8504"/>
      <c r="BU8504"/>
      <c r="BV8504"/>
      <c r="BW8504"/>
      <c r="BX8504"/>
      <c r="BY8504"/>
      <c r="BZ8504"/>
      <c r="CA8504"/>
      <c r="CB8504"/>
      <c r="CC8504"/>
      <c r="CD8504"/>
      <c r="CE8504"/>
      <c r="CF8504"/>
      <c r="CG8504"/>
      <c r="CH8504"/>
      <c r="CI8504"/>
      <c r="CJ8504"/>
      <c r="CK8504"/>
      <c r="CL8504"/>
      <c r="CM8504"/>
      <c r="CN8504"/>
      <c r="CO8504"/>
      <c r="CP8504"/>
      <c r="CQ8504"/>
      <c r="CR8504"/>
      <c r="CS8504"/>
      <c r="CT8504"/>
      <c r="CU8504"/>
      <c r="CV8504"/>
    </row>
    <row r="8505" spans="10:100" x14ac:dyDescent="0.25">
      <c r="J8505"/>
      <c r="K8505"/>
      <c r="L8505"/>
      <c r="M8505"/>
      <c r="N8505"/>
      <c r="O8505"/>
      <c r="P8505"/>
      <c r="Q8505"/>
      <c r="R8505"/>
      <c r="S8505"/>
      <c r="T8505"/>
      <c r="U8505"/>
      <c r="V8505"/>
      <c r="W8505"/>
      <c r="X8505"/>
      <c r="Y8505"/>
      <c r="Z8505"/>
      <c r="AA8505"/>
      <c r="AB8505"/>
      <c r="AC8505"/>
      <c r="AD8505"/>
      <c r="AE8505"/>
      <c r="AF8505"/>
      <c r="AG8505"/>
      <c r="AH8505"/>
      <c r="AI8505"/>
      <c r="AJ8505"/>
      <c r="AK8505"/>
      <c r="AL8505"/>
      <c r="AM8505"/>
      <c r="AN8505"/>
      <c r="AO8505"/>
      <c r="AP8505"/>
      <c r="AQ8505"/>
      <c r="AR8505"/>
      <c r="AS8505"/>
      <c r="AT8505"/>
      <c r="AU8505"/>
      <c r="AV8505"/>
      <c r="AW8505"/>
      <c r="AX8505"/>
      <c r="AY8505"/>
      <c r="AZ8505"/>
      <c r="BA8505"/>
      <c r="BB8505"/>
      <c r="BC8505"/>
      <c r="BD8505"/>
      <c r="BE8505"/>
      <c r="BF8505"/>
      <c r="BG8505"/>
      <c r="BH8505"/>
      <c r="BI8505"/>
      <c r="BJ8505"/>
      <c r="BK8505"/>
      <c r="BL8505"/>
      <c r="BM8505"/>
      <c r="BN8505"/>
      <c r="BO8505"/>
      <c r="BP8505"/>
      <c r="BQ8505"/>
      <c r="BR8505"/>
      <c r="BS8505"/>
      <c r="BT8505"/>
      <c r="BU8505"/>
      <c r="BV8505"/>
      <c r="BW8505"/>
      <c r="BX8505"/>
      <c r="BY8505"/>
      <c r="BZ8505"/>
      <c r="CA8505"/>
      <c r="CB8505"/>
      <c r="CC8505"/>
      <c r="CD8505"/>
      <c r="CE8505"/>
      <c r="CF8505"/>
      <c r="CG8505"/>
      <c r="CH8505"/>
      <c r="CI8505"/>
      <c r="CJ8505"/>
      <c r="CK8505"/>
      <c r="CL8505"/>
      <c r="CM8505"/>
      <c r="CN8505"/>
      <c r="CO8505"/>
      <c r="CP8505"/>
      <c r="CQ8505"/>
      <c r="CR8505"/>
      <c r="CS8505"/>
      <c r="CT8505"/>
      <c r="CU8505"/>
      <c r="CV8505"/>
    </row>
    <row r="8506" spans="10:100" x14ac:dyDescent="0.25">
      <c r="J8506"/>
      <c r="K8506"/>
      <c r="L8506"/>
      <c r="M8506"/>
      <c r="N8506"/>
      <c r="O8506"/>
      <c r="P8506"/>
      <c r="Q8506"/>
      <c r="R8506"/>
      <c r="S8506"/>
      <c r="T8506"/>
      <c r="U8506"/>
      <c r="V8506"/>
      <c r="W8506"/>
      <c r="X8506"/>
      <c r="Y8506"/>
      <c r="Z8506"/>
      <c r="AA8506"/>
      <c r="AB8506"/>
      <c r="AC8506"/>
      <c r="AD8506"/>
      <c r="AE8506"/>
      <c r="AF8506"/>
      <c r="AG8506"/>
      <c r="AH8506"/>
      <c r="AI8506"/>
      <c r="AJ8506"/>
      <c r="AK8506"/>
      <c r="AL8506"/>
      <c r="AM8506"/>
      <c r="AN8506"/>
      <c r="AO8506"/>
      <c r="AP8506"/>
      <c r="AQ8506"/>
      <c r="AR8506"/>
      <c r="AS8506"/>
      <c r="AT8506"/>
      <c r="AU8506"/>
      <c r="AV8506"/>
      <c r="AW8506"/>
      <c r="AX8506"/>
      <c r="AY8506"/>
      <c r="AZ8506"/>
      <c r="BA8506"/>
      <c r="BB8506"/>
      <c r="BC8506"/>
      <c r="BD8506"/>
      <c r="BE8506"/>
      <c r="BF8506"/>
      <c r="BG8506"/>
      <c r="BH8506"/>
      <c r="BI8506"/>
      <c r="BJ8506"/>
      <c r="BK8506"/>
      <c r="BL8506"/>
      <c r="BM8506"/>
      <c r="BN8506"/>
      <c r="BO8506"/>
      <c r="BP8506"/>
      <c r="BQ8506"/>
      <c r="BR8506"/>
      <c r="BS8506"/>
      <c r="BT8506"/>
      <c r="BU8506"/>
      <c r="BV8506"/>
      <c r="BW8506"/>
      <c r="BX8506"/>
      <c r="BY8506"/>
      <c r="BZ8506"/>
      <c r="CA8506"/>
      <c r="CB8506"/>
      <c r="CC8506"/>
      <c r="CD8506"/>
      <c r="CE8506"/>
      <c r="CF8506"/>
      <c r="CG8506"/>
      <c r="CH8506"/>
      <c r="CI8506"/>
      <c r="CJ8506"/>
      <c r="CK8506"/>
      <c r="CL8506"/>
      <c r="CM8506"/>
      <c r="CN8506"/>
      <c r="CO8506"/>
      <c r="CP8506"/>
      <c r="CQ8506"/>
      <c r="CR8506"/>
      <c r="CS8506"/>
      <c r="CT8506"/>
      <c r="CU8506"/>
      <c r="CV8506"/>
    </row>
    <row r="8507" spans="10:100" x14ac:dyDescent="0.25">
      <c r="J8507"/>
      <c r="K8507"/>
      <c r="L8507"/>
      <c r="M8507"/>
      <c r="N8507"/>
      <c r="O8507"/>
      <c r="P8507"/>
      <c r="Q8507"/>
      <c r="R8507"/>
      <c r="S8507"/>
      <c r="T8507"/>
      <c r="U8507"/>
      <c r="V8507"/>
      <c r="W8507"/>
      <c r="X8507"/>
      <c r="Y8507"/>
      <c r="Z8507"/>
      <c r="AA8507"/>
      <c r="AB8507"/>
      <c r="AC8507"/>
      <c r="AD8507"/>
      <c r="AE8507"/>
      <c r="AF8507"/>
      <c r="AG8507"/>
      <c r="AH8507"/>
      <c r="AI8507"/>
      <c r="AJ8507"/>
      <c r="AK8507"/>
      <c r="AL8507"/>
      <c r="AM8507"/>
      <c r="AN8507"/>
      <c r="AO8507"/>
      <c r="AP8507"/>
      <c r="AQ8507"/>
      <c r="AR8507"/>
      <c r="AS8507"/>
      <c r="AT8507"/>
      <c r="AU8507"/>
      <c r="AV8507"/>
      <c r="AW8507"/>
      <c r="AX8507"/>
      <c r="AY8507"/>
      <c r="AZ8507"/>
      <c r="BA8507"/>
      <c r="BB8507"/>
      <c r="BC8507"/>
      <c r="BD8507"/>
      <c r="BE8507"/>
      <c r="BF8507"/>
      <c r="BG8507"/>
      <c r="BH8507"/>
      <c r="BI8507"/>
      <c r="BJ8507"/>
      <c r="BK8507"/>
      <c r="BL8507"/>
      <c r="BM8507"/>
      <c r="BN8507"/>
      <c r="BO8507"/>
      <c r="BP8507"/>
      <c r="BQ8507"/>
      <c r="BR8507"/>
      <c r="BS8507"/>
      <c r="BT8507"/>
      <c r="BU8507"/>
      <c r="BV8507"/>
      <c r="BW8507"/>
      <c r="BX8507"/>
      <c r="BY8507"/>
      <c r="BZ8507"/>
      <c r="CA8507"/>
      <c r="CB8507"/>
      <c r="CC8507"/>
      <c r="CD8507"/>
      <c r="CE8507"/>
      <c r="CF8507"/>
      <c r="CG8507"/>
      <c r="CH8507"/>
      <c r="CI8507"/>
      <c r="CJ8507"/>
      <c r="CK8507"/>
      <c r="CL8507"/>
      <c r="CM8507"/>
      <c r="CN8507"/>
      <c r="CO8507"/>
      <c r="CP8507"/>
      <c r="CQ8507"/>
      <c r="CR8507"/>
      <c r="CS8507"/>
      <c r="CT8507"/>
      <c r="CU8507"/>
      <c r="CV8507"/>
    </row>
    <row r="8508" spans="10:100" x14ac:dyDescent="0.25">
      <c r="J8508"/>
      <c r="K8508"/>
      <c r="L8508"/>
      <c r="M8508"/>
      <c r="N8508"/>
      <c r="O8508"/>
      <c r="P8508"/>
      <c r="Q8508"/>
      <c r="R8508"/>
      <c r="S8508"/>
      <c r="T8508"/>
      <c r="U8508"/>
      <c r="V8508"/>
      <c r="W8508"/>
      <c r="X8508"/>
      <c r="Y8508"/>
      <c r="Z8508"/>
      <c r="AA8508"/>
      <c r="AB8508"/>
      <c r="AC8508"/>
      <c r="AD8508"/>
      <c r="AE8508"/>
      <c r="AF8508"/>
      <c r="AG8508"/>
      <c r="AH8508"/>
      <c r="AI8508"/>
      <c r="AJ8508"/>
      <c r="AK8508"/>
      <c r="AL8508"/>
      <c r="AM8508"/>
      <c r="AN8508"/>
      <c r="AO8508"/>
      <c r="AP8508"/>
      <c r="AQ8508"/>
      <c r="AR8508"/>
      <c r="AS8508"/>
      <c r="AT8508"/>
      <c r="AU8508"/>
      <c r="AV8508"/>
      <c r="AW8508"/>
      <c r="AX8508"/>
      <c r="AY8508"/>
      <c r="AZ8508"/>
      <c r="BA8508"/>
      <c r="BB8508"/>
      <c r="BC8508"/>
      <c r="BD8508"/>
      <c r="BE8508"/>
      <c r="BF8508"/>
      <c r="BG8508"/>
      <c r="BH8508"/>
      <c r="BI8508"/>
      <c r="BJ8508"/>
      <c r="BK8508"/>
      <c r="BL8508"/>
      <c r="BM8508"/>
      <c r="BN8508"/>
      <c r="BO8508"/>
      <c r="BP8508"/>
      <c r="BQ8508"/>
      <c r="BR8508"/>
      <c r="BS8508"/>
      <c r="BT8508"/>
      <c r="BU8508"/>
      <c r="BV8508"/>
      <c r="BW8508"/>
      <c r="BX8508"/>
      <c r="BY8508"/>
      <c r="BZ8508"/>
      <c r="CA8508"/>
      <c r="CB8508"/>
      <c r="CC8508"/>
      <c r="CD8508"/>
      <c r="CE8508"/>
      <c r="CF8508"/>
      <c r="CG8508"/>
      <c r="CH8508"/>
      <c r="CI8508"/>
      <c r="CJ8508"/>
      <c r="CK8508"/>
      <c r="CL8508"/>
      <c r="CM8508"/>
      <c r="CN8508"/>
      <c r="CO8508"/>
      <c r="CP8508"/>
      <c r="CQ8508"/>
      <c r="CR8508"/>
      <c r="CS8508"/>
      <c r="CT8508"/>
      <c r="CU8508"/>
      <c r="CV8508"/>
    </row>
    <row r="8509" spans="10:100" x14ac:dyDescent="0.25">
      <c r="J8509"/>
      <c r="K8509"/>
      <c r="L8509"/>
      <c r="M8509"/>
      <c r="N8509"/>
      <c r="O8509"/>
      <c r="P8509"/>
      <c r="Q8509"/>
      <c r="R8509"/>
      <c r="S8509"/>
      <c r="T8509"/>
      <c r="U8509"/>
      <c r="V8509"/>
      <c r="W8509"/>
      <c r="X8509"/>
      <c r="Y8509"/>
      <c r="Z8509"/>
      <c r="AA8509"/>
      <c r="AB8509"/>
      <c r="AC8509"/>
      <c r="AD8509"/>
      <c r="AE8509"/>
      <c r="AF8509"/>
      <c r="AG8509"/>
      <c r="AH8509"/>
      <c r="AI8509"/>
      <c r="AJ8509"/>
      <c r="AK8509"/>
      <c r="AL8509"/>
      <c r="AM8509"/>
      <c r="AN8509"/>
      <c r="AO8509"/>
      <c r="AP8509"/>
      <c r="AQ8509"/>
      <c r="AR8509"/>
      <c r="AS8509"/>
      <c r="AT8509"/>
      <c r="AU8509"/>
      <c r="AV8509"/>
      <c r="AW8509"/>
      <c r="AX8509"/>
      <c r="AY8509"/>
      <c r="AZ8509"/>
      <c r="BA8509"/>
      <c r="BB8509"/>
      <c r="BC8509"/>
      <c r="BD8509"/>
      <c r="BE8509"/>
      <c r="BF8509"/>
      <c r="BG8509"/>
      <c r="BH8509"/>
      <c r="BI8509"/>
      <c r="BJ8509"/>
      <c r="BK8509"/>
      <c r="BL8509"/>
      <c r="BM8509"/>
      <c r="BN8509"/>
      <c r="BO8509"/>
      <c r="BP8509"/>
      <c r="BQ8509"/>
      <c r="BR8509"/>
      <c r="BS8509"/>
      <c r="BT8509"/>
      <c r="BU8509"/>
      <c r="BV8509"/>
      <c r="BW8509"/>
      <c r="BX8509"/>
      <c r="BY8509"/>
      <c r="BZ8509"/>
      <c r="CA8509"/>
      <c r="CB8509"/>
      <c r="CC8509"/>
      <c r="CD8509"/>
      <c r="CE8509"/>
      <c r="CF8509"/>
      <c r="CG8509"/>
      <c r="CH8509"/>
      <c r="CI8509"/>
      <c r="CJ8509"/>
      <c r="CK8509"/>
      <c r="CL8509"/>
      <c r="CM8509"/>
      <c r="CN8509"/>
      <c r="CO8509"/>
      <c r="CP8509"/>
      <c r="CQ8509"/>
      <c r="CR8509"/>
      <c r="CS8509"/>
      <c r="CT8509"/>
      <c r="CU8509"/>
      <c r="CV8509"/>
    </row>
    <row r="8510" spans="10:100" x14ac:dyDescent="0.25">
      <c r="J8510"/>
      <c r="K8510"/>
      <c r="L8510"/>
      <c r="M8510"/>
      <c r="N8510"/>
      <c r="O8510"/>
      <c r="P8510"/>
      <c r="Q8510"/>
      <c r="R8510"/>
      <c r="S8510"/>
      <c r="T8510"/>
      <c r="U8510"/>
      <c r="V8510"/>
      <c r="W8510"/>
      <c r="X8510"/>
      <c r="Y8510"/>
      <c r="Z8510"/>
      <c r="AA8510"/>
      <c r="AB8510"/>
      <c r="AC8510"/>
      <c r="AD8510"/>
      <c r="AE8510"/>
      <c r="AF8510"/>
      <c r="AG8510"/>
      <c r="AH8510"/>
      <c r="AI8510"/>
      <c r="AJ8510"/>
      <c r="AK8510"/>
      <c r="AL8510"/>
      <c r="AM8510"/>
      <c r="AN8510"/>
      <c r="AO8510"/>
      <c r="AP8510"/>
      <c r="AQ8510"/>
      <c r="AR8510"/>
      <c r="AS8510"/>
      <c r="AT8510"/>
      <c r="AU8510"/>
      <c r="AV8510"/>
      <c r="AW8510"/>
      <c r="AX8510"/>
      <c r="AY8510"/>
      <c r="AZ8510"/>
      <c r="BA8510"/>
      <c r="BB8510"/>
      <c r="BC8510"/>
      <c r="BD8510"/>
      <c r="BE8510"/>
      <c r="BF8510"/>
      <c r="BG8510"/>
      <c r="BH8510"/>
      <c r="BI8510"/>
      <c r="BJ8510"/>
      <c r="BK8510"/>
      <c r="BL8510"/>
      <c r="BM8510"/>
      <c r="BN8510"/>
      <c r="BO8510"/>
      <c r="BP8510"/>
      <c r="BQ8510"/>
      <c r="BR8510"/>
      <c r="BS8510"/>
      <c r="BT8510"/>
      <c r="BU8510"/>
      <c r="BV8510"/>
      <c r="BW8510"/>
      <c r="BX8510"/>
      <c r="BY8510"/>
      <c r="BZ8510"/>
      <c r="CA8510"/>
      <c r="CB8510"/>
      <c r="CC8510"/>
      <c r="CD8510"/>
      <c r="CE8510"/>
      <c r="CF8510"/>
      <c r="CG8510"/>
      <c r="CH8510"/>
      <c r="CI8510"/>
      <c r="CJ8510"/>
      <c r="CK8510"/>
      <c r="CL8510"/>
      <c r="CM8510"/>
      <c r="CN8510"/>
      <c r="CO8510"/>
      <c r="CP8510"/>
      <c r="CQ8510"/>
      <c r="CR8510"/>
      <c r="CS8510"/>
      <c r="CT8510"/>
      <c r="CU8510"/>
      <c r="CV8510"/>
    </row>
    <row r="8511" spans="10:100" x14ac:dyDescent="0.25">
      <c r="J8511"/>
      <c r="K8511"/>
      <c r="L8511"/>
      <c r="M8511"/>
      <c r="N8511"/>
      <c r="O8511"/>
      <c r="P8511"/>
      <c r="Q8511"/>
      <c r="R8511"/>
      <c r="S8511"/>
      <c r="T8511"/>
      <c r="U8511"/>
      <c r="V8511"/>
      <c r="W8511"/>
      <c r="X8511"/>
      <c r="Y8511"/>
      <c r="Z8511"/>
      <c r="AA8511"/>
      <c r="AB8511"/>
      <c r="AC8511"/>
      <c r="AD8511"/>
      <c r="AE8511"/>
      <c r="AF8511"/>
      <c r="AG8511"/>
      <c r="AH8511"/>
      <c r="AI8511"/>
      <c r="AJ8511"/>
      <c r="AK8511"/>
      <c r="AL8511"/>
      <c r="AM8511"/>
      <c r="AN8511"/>
      <c r="AO8511"/>
      <c r="AP8511"/>
      <c r="AQ8511"/>
      <c r="AR8511"/>
      <c r="AS8511"/>
      <c r="AT8511"/>
      <c r="AU8511"/>
      <c r="AV8511"/>
      <c r="AW8511"/>
      <c r="AX8511"/>
      <c r="AY8511"/>
      <c r="AZ8511"/>
      <c r="BA8511"/>
      <c r="BB8511"/>
      <c r="BC8511"/>
      <c r="BD8511"/>
      <c r="BE8511"/>
      <c r="BF8511"/>
      <c r="BG8511"/>
      <c r="BH8511"/>
      <c r="BI8511"/>
      <c r="BJ8511"/>
      <c r="BK8511"/>
      <c r="BL8511"/>
      <c r="BM8511"/>
      <c r="BN8511"/>
      <c r="BO8511"/>
      <c r="BP8511"/>
      <c r="BQ8511"/>
      <c r="BR8511"/>
      <c r="BS8511"/>
      <c r="BT8511"/>
      <c r="BU8511"/>
      <c r="BV8511"/>
      <c r="BW8511"/>
      <c r="BX8511"/>
      <c r="BY8511"/>
      <c r="BZ8511"/>
      <c r="CA8511"/>
      <c r="CB8511"/>
      <c r="CC8511"/>
      <c r="CD8511"/>
      <c r="CE8511"/>
      <c r="CF8511"/>
      <c r="CG8511"/>
      <c r="CH8511"/>
      <c r="CI8511"/>
      <c r="CJ8511"/>
      <c r="CK8511"/>
      <c r="CL8511"/>
      <c r="CM8511"/>
      <c r="CN8511"/>
      <c r="CO8511"/>
      <c r="CP8511"/>
      <c r="CQ8511"/>
      <c r="CR8511"/>
      <c r="CS8511"/>
      <c r="CT8511"/>
      <c r="CU8511"/>
      <c r="CV8511"/>
    </row>
    <row r="8512" spans="10:100" x14ac:dyDescent="0.25">
      <c r="J8512"/>
      <c r="K8512"/>
      <c r="L8512"/>
      <c r="M8512"/>
      <c r="N8512"/>
      <c r="O8512"/>
      <c r="P8512"/>
      <c r="Q8512"/>
      <c r="R8512"/>
      <c r="S8512"/>
      <c r="T8512"/>
      <c r="U8512"/>
      <c r="V8512"/>
      <c r="W8512"/>
      <c r="X8512"/>
      <c r="Y8512"/>
      <c r="Z8512"/>
      <c r="AA8512"/>
      <c r="AB8512"/>
      <c r="AC8512"/>
      <c r="AD8512"/>
      <c r="AE8512"/>
      <c r="AF8512"/>
      <c r="AG8512"/>
      <c r="AH8512"/>
      <c r="AI8512"/>
      <c r="AJ8512"/>
      <c r="AK8512"/>
      <c r="AL8512"/>
      <c r="AM8512"/>
      <c r="AN8512"/>
      <c r="AO8512"/>
      <c r="AP8512"/>
      <c r="AQ8512"/>
      <c r="AR8512"/>
      <c r="AS8512"/>
      <c r="AT8512"/>
      <c r="AU8512"/>
      <c r="AV8512"/>
      <c r="AW8512"/>
      <c r="AX8512"/>
      <c r="AY8512"/>
      <c r="AZ8512"/>
      <c r="BA8512"/>
      <c r="BB8512"/>
      <c r="BC8512"/>
      <c r="BD8512"/>
      <c r="BE8512"/>
      <c r="BF8512"/>
      <c r="BG8512"/>
      <c r="BH8512"/>
      <c r="BI8512"/>
      <c r="BJ8512"/>
      <c r="BK8512"/>
      <c r="BL8512"/>
      <c r="BM8512"/>
      <c r="BN8512"/>
      <c r="BO8512"/>
      <c r="BP8512"/>
      <c r="BQ8512"/>
      <c r="BR8512"/>
      <c r="BS8512"/>
      <c r="BT8512"/>
      <c r="BU8512"/>
      <c r="BV8512"/>
      <c r="BW8512"/>
      <c r="BX8512"/>
      <c r="BY8512"/>
      <c r="BZ8512"/>
      <c r="CA8512"/>
      <c r="CB8512"/>
      <c r="CC8512"/>
      <c r="CD8512"/>
      <c r="CE8512"/>
      <c r="CF8512"/>
      <c r="CG8512"/>
      <c r="CH8512"/>
      <c r="CI8512"/>
      <c r="CJ8512"/>
      <c r="CK8512"/>
      <c r="CL8512"/>
      <c r="CM8512"/>
      <c r="CN8512"/>
      <c r="CO8512"/>
      <c r="CP8512"/>
      <c r="CQ8512"/>
      <c r="CR8512"/>
      <c r="CS8512"/>
      <c r="CT8512"/>
      <c r="CU8512"/>
      <c r="CV8512"/>
    </row>
    <row r="8513" spans="10:100" x14ac:dyDescent="0.25">
      <c r="J8513"/>
      <c r="K8513"/>
      <c r="L8513"/>
      <c r="M8513"/>
      <c r="N8513"/>
      <c r="O8513"/>
      <c r="P8513"/>
      <c r="Q8513"/>
      <c r="R8513"/>
      <c r="S8513"/>
      <c r="T8513"/>
      <c r="U8513"/>
      <c r="V8513"/>
      <c r="W8513"/>
      <c r="X8513"/>
      <c r="Y8513"/>
      <c r="Z8513"/>
      <c r="AA8513"/>
      <c r="AB8513"/>
      <c r="AC8513"/>
      <c r="AD8513"/>
      <c r="AE8513"/>
      <c r="AF8513"/>
      <c r="AG8513"/>
      <c r="AH8513"/>
      <c r="AI8513"/>
      <c r="AJ8513"/>
      <c r="AK8513"/>
      <c r="AL8513"/>
      <c r="AM8513"/>
      <c r="AN8513"/>
      <c r="AO8513"/>
      <c r="AP8513"/>
      <c r="AQ8513"/>
      <c r="AR8513"/>
      <c r="AS8513"/>
      <c r="AT8513"/>
      <c r="AU8513"/>
      <c r="AV8513"/>
      <c r="AW8513"/>
      <c r="AX8513"/>
      <c r="AY8513"/>
      <c r="AZ8513"/>
      <c r="BA8513"/>
      <c r="BB8513"/>
      <c r="BC8513"/>
      <c r="BD8513"/>
      <c r="BE8513"/>
      <c r="BF8513"/>
      <c r="BG8513"/>
      <c r="BH8513"/>
      <c r="BI8513"/>
      <c r="BJ8513"/>
      <c r="BK8513"/>
      <c r="BL8513"/>
      <c r="BM8513"/>
      <c r="BN8513"/>
      <c r="BO8513"/>
      <c r="BP8513"/>
      <c r="BQ8513"/>
      <c r="BR8513"/>
      <c r="BS8513"/>
      <c r="BT8513"/>
      <c r="BU8513"/>
      <c r="BV8513"/>
      <c r="BW8513"/>
      <c r="BX8513"/>
      <c r="BY8513"/>
      <c r="BZ8513"/>
      <c r="CA8513"/>
      <c r="CB8513"/>
      <c r="CC8513"/>
      <c r="CD8513"/>
      <c r="CE8513"/>
      <c r="CF8513"/>
      <c r="CG8513"/>
      <c r="CH8513"/>
      <c r="CI8513"/>
      <c r="CJ8513"/>
      <c r="CK8513"/>
      <c r="CL8513"/>
      <c r="CM8513"/>
      <c r="CN8513"/>
      <c r="CO8513"/>
      <c r="CP8513"/>
      <c r="CQ8513"/>
      <c r="CR8513"/>
      <c r="CS8513"/>
      <c r="CT8513"/>
      <c r="CU8513"/>
      <c r="CV8513"/>
    </row>
    <row r="8514" spans="10:100" x14ac:dyDescent="0.25">
      <c r="J8514"/>
      <c r="K8514"/>
      <c r="L8514"/>
      <c r="M8514"/>
      <c r="N8514"/>
      <c r="O8514"/>
      <c r="P8514"/>
      <c r="Q8514"/>
      <c r="R8514"/>
      <c r="S8514"/>
      <c r="T8514"/>
      <c r="U8514"/>
      <c r="V8514"/>
      <c r="W8514"/>
      <c r="X8514"/>
      <c r="Y8514"/>
      <c r="Z8514"/>
      <c r="AA8514"/>
      <c r="AB8514"/>
      <c r="AC8514"/>
      <c r="AD8514"/>
      <c r="AE8514"/>
      <c r="AF8514"/>
      <c r="AG8514"/>
      <c r="AH8514"/>
      <c r="AI8514"/>
      <c r="AJ8514"/>
      <c r="AK8514"/>
      <c r="AL8514"/>
      <c r="AM8514"/>
      <c r="AN8514"/>
      <c r="AO8514"/>
      <c r="AP8514"/>
      <c r="AQ8514"/>
      <c r="AR8514"/>
      <c r="AS8514"/>
      <c r="AT8514"/>
      <c r="AU8514"/>
      <c r="AV8514"/>
      <c r="AW8514"/>
      <c r="AX8514"/>
      <c r="AY8514"/>
      <c r="AZ8514"/>
      <c r="BA8514"/>
      <c r="BB8514"/>
      <c r="BC8514"/>
      <c r="BD8514"/>
      <c r="BE8514"/>
      <c r="BF8514"/>
      <c r="BG8514"/>
      <c r="BH8514"/>
      <c r="BI8514"/>
      <c r="BJ8514"/>
      <c r="BK8514"/>
      <c r="BL8514"/>
      <c r="BM8514"/>
      <c r="BN8514"/>
      <c r="BO8514"/>
      <c r="BP8514"/>
      <c r="BQ8514"/>
      <c r="BR8514"/>
      <c r="BS8514"/>
      <c r="BT8514"/>
      <c r="BU8514"/>
      <c r="BV8514"/>
      <c r="BW8514"/>
      <c r="BX8514"/>
      <c r="BY8514"/>
      <c r="BZ8514"/>
      <c r="CA8514"/>
      <c r="CB8514"/>
      <c r="CC8514"/>
      <c r="CD8514"/>
      <c r="CE8514"/>
      <c r="CF8514"/>
      <c r="CG8514"/>
      <c r="CH8514"/>
      <c r="CI8514"/>
      <c r="CJ8514"/>
      <c r="CK8514"/>
      <c r="CL8514"/>
      <c r="CM8514"/>
      <c r="CN8514"/>
      <c r="CO8514"/>
      <c r="CP8514"/>
      <c r="CQ8514"/>
      <c r="CR8514"/>
      <c r="CS8514"/>
      <c r="CT8514"/>
      <c r="CU8514"/>
      <c r="CV8514"/>
    </row>
    <row r="8515" spans="10:100" x14ac:dyDescent="0.25">
      <c r="J8515"/>
      <c r="K8515"/>
      <c r="L8515"/>
      <c r="M8515"/>
      <c r="N8515"/>
      <c r="O8515"/>
      <c r="P8515"/>
      <c r="Q8515"/>
      <c r="R8515"/>
      <c r="S8515"/>
      <c r="T8515"/>
      <c r="U8515"/>
      <c r="V8515"/>
      <c r="W8515"/>
      <c r="X8515"/>
      <c r="Y8515"/>
      <c r="Z8515"/>
      <c r="AA8515"/>
      <c r="AB8515"/>
      <c r="AC8515"/>
      <c r="AD8515"/>
      <c r="AE8515"/>
      <c r="AF8515"/>
      <c r="AG8515"/>
      <c r="AH8515"/>
      <c r="AI8515"/>
      <c r="AJ8515"/>
      <c r="AK8515"/>
      <c r="AL8515"/>
      <c r="AM8515"/>
      <c r="AN8515"/>
      <c r="AO8515"/>
      <c r="AP8515"/>
      <c r="AQ8515"/>
      <c r="AR8515"/>
      <c r="AS8515"/>
      <c r="AT8515"/>
      <c r="AU8515"/>
      <c r="AV8515"/>
      <c r="AW8515"/>
      <c r="AX8515"/>
      <c r="AY8515"/>
      <c r="AZ8515"/>
      <c r="BA8515"/>
      <c r="BB8515"/>
      <c r="BC8515"/>
      <c r="BD8515"/>
      <c r="BE8515"/>
      <c r="BF8515"/>
      <c r="BG8515"/>
      <c r="BH8515"/>
      <c r="BI8515"/>
      <c r="BJ8515"/>
      <c r="BK8515"/>
      <c r="BL8515"/>
      <c r="BM8515"/>
      <c r="BN8515"/>
      <c r="BO8515"/>
      <c r="BP8515"/>
      <c r="BQ8515"/>
      <c r="BR8515"/>
      <c r="BS8515"/>
      <c r="BT8515"/>
      <c r="BU8515"/>
      <c r="BV8515"/>
      <c r="BW8515"/>
      <c r="BX8515"/>
      <c r="BY8515"/>
      <c r="BZ8515"/>
      <c r="CA8515"/>
      <c r="CB8515"/>
      <c r="CC8515"/>
      <c r="CD8515"/>
      <c r="CE8515"/>
      <c r="CF8515"/>
      <c r="CG8515"/>
      <c r="CH8515"/>
      <c r="CI8515"/>
      <c r="CJ8515"/>
      <c r="CK8515"/>
      <c r="CL8515"/>
      <c r="CM8515"/>
      <c r="CN8515"/>
      <c r="CO8515"/>
      <c r="CP8515"/>
      <c r="CQ8515"/>
      <c r="CR8515"/>
      <c r="CS8515"/>
      <c r="CT8515"/>
      <c r="CU8515"/>
      <c r="CV8515"/>
    </row>
    <row r="8516" spans="10:100" x14ac:dyDescent="0.25">
      <c r="J8516"/>
      <c r="K8516"/>
      <c r="L8516"/>
      <c r="M8516"/>
      <c r="N8516"/>
      <c r="O8516"/>
      <c r="P8516"/>
      <c r="Q8516"/>
      <c r="R8516"/>
      <c r="S8516"/>
      <c r="T8516"/>
      <c r="U8516"/>
      <c r="V8516"/>
      <c r="W8516"/>
      <c r="X8516"/>
      <c r="Y8516"/>
      <c r="Z8516"/>
      <c r="AA8516"/>
      <c r="AB8516"/>
      <c r="AC8516"/>
      <c r="AD8516"/>
      <c r="AE8516"/>
      <c r="AF8516"/>
      <c r="AG8516"/>
      <c r="AH8516"/>
      <c r="AI8516"/>
      <c r="AJ8516"/>
      <c r="AK8516"/>
      <c r="AL8516"/>
      <c r="AM8516"/>
      <c r="AN8516"/>
      <c r="AO8516"/>
      <c r="AP8516"/>
      <c r="AQ8516"/>
      <c r="AR8516"/>
      <c r="AS8516"/>
      <c r="AT8516"/>
      <c r="AU8516"/>
      <c r="AV8516"/>
      <c r="AW8516"/>
      <c r="AX8516"/>
      <c r="AY8516"/>
      <c r="AZ8516"/>
      <c r="BA8516"/>
      <c r="BB8516"/>
      <c r="BC8516"/>
      <c r="BD8516"/>
      <c r="BE8516"/>
      <c r="BF8516"/>
      <c r="BG8516"/>
      <c r="BH8516"/>
      <c r="BI8516"/>
      <c r="BJ8516"/>
      <c r="BK8516"/>
      <c r="BL8516"/>
      <c r="BM8516"/>
      <c r="BN8516"/>
      <c r="BO8516"/>
      <c r="BP8516"/>
      <c r="BQ8516"/>
      <c r="BR8516"/>
      <c r="BS8516"/>
      <c r="BT8516"/>
      <c r="BU8516"/>
      <c r="BV8516"/>
      <c r="BW8516"/>
      <c r="BX8516"/>
      <c r="BY8516"/>
      <c r="BZ8516"/>
      <c r="CA8516"/>
      <c r="CB8516"/>
      <c r="CC8516"/>
      <c r="CD8516"/>
      <c r="CE8516"/>
      <c r="CF8516"/>
      <c r="CG8516"/>
      <c r="CH8516"/>
      <c r="CI8516"/>
      <c r="CJ8516"/>
      <c r="CK8516"/>
      <c r="CL8516"/>
      <c r="CM8516"/>
      <c r="CN8516"/>
      <c r="CO8516"/>
      <c r="CP8516"/>
      <c r="CQ8516"/>
      <c r="CR8516"/>
      <c r="CS8516"/>
      <c r="CT8516"/>
      <c r="CU8516"/>
      <c r="CV8516"/>
    </row>
    <row r="8517" spans="10:100" x14ac:dyDescent="0.25">
      <c r="J8517"/>
      <c r="K8517"/>
      <c r="L8517"/>
      <c r="M8517"/>
      <c r="N8517"/>
      <c r="O8517"/>
      <c r="P8517"/>
      <c r="Q8517"/>
      <c r="R8517"/>
      <c r="S8517"/>
      <c r="T8517"/>
      <c r="U8517"/>
      <c r="V8517"/>
      <c r="W8517"/>
      <c r="X8517"/>
      <c r="Y8517"/>
      <c r="Z8517"/>
      <c r="AA8517"/>
      <c r="AB8517"/>
      <c r="AC8517"/>
      <c r="AD8517"/>
      <c r="AE8517"/>
      <c r="AF8517"/>
      <c r="AG8517"/>
      <c r="AH8517"/>
      <c r="AI8517"/>
      <c r="AJ8517"/>
      <c r="AK8517"/>
      <c r="AL8517"/>
      <c r="AM8517"/>
      <c r="AN8517"/>
      <c r="AO8517"/>
      <c r="AP8517"/>
      <c r="AQ8517"/>
      <c r="AR8517"/>
      <c r="AS8517"/>
      <c r="AT8517"/>
      <c r="AU8517"/>
      <c r="AV8517"/>
      <c r="AW8517"/>
      <c r="AX8517"/>
      <c r="AY8517"/>
      <c r="AZ8517"/>
      <c r="BA8517"/>
      <c r="BB8517"/>
      <c r="BC8517"/>
      <c r="BD8517"/>
      <c r="BE8517"/>
      <c r="BF8517"/>
      <c r="BG8517"/>
      <c r="BH8517"/>
      <c r="BI8517"/>
      <c r="BJ8517"/>
      <c r="BK8517"/>
      <c r="BL8517"/>
      <c r="BM8517"/>
      <c r="BN8517"/>
      <c r="BO8517"/>
      <c r="BP8517"/>
      <c r="BQ8517"/>
      <c r="BR8517"/>
      <c r="BS8517"/>
      <c r="BT8517"/>
      <c r="BU8517"/>
      <c r="BV8517"/>
      <c r="BW8517"/>
      <c r="BX8517"/>
      <c r="BY8517"/>
      <c r="BZ8517"/>
      <c r="CA8517"/>
      <c r="CB8517"/>
      <c r="CC8517"/>
      <c r="CD8517"/>
      <c r="CE8517"/>
      <c r="CF8517"/>
      <c r="CG8517"/>
      <c r="CH8517"/>
      <c r="CI8517"/>
      <c r="CJ8517"/>
      <c r="CK8517"/>
      <c r="CL8517"/>
      <c r="CM8517"/>
      <c r="CN8517"/>
      <c r="CO8517"/>
      <c r="CP8517"/>
      <c r="CQ8517"/>
      <c r="CR8517"/>
      <c r="CS8517"/>
      <c r="CT8517"/>
      <c r="CU8517"/>
      <c r="CV8517"/>
    </row>
    <row r="8518" spans="10:100" x14ac:dyDescent="0.25">
      <c r="J8518"/>
      <c r="K8518"/>
      <c r="L8518"/>
      <c r="M8518"/>
      <c r="N8518"/>
      <c r="O8518"/>
      <c r="P8518"/>
      <c r="Q8518"/>
      <c r="R8518"/>
      <c r="S8518"/>
      <c r="T8518"/>
      <c r="U8518"/>
      <c r="V8518"/>
      <c r="W8518"/>
      <c r="X8518"/>
      <c r="Y8518"/>
      <c r="Z8518"/>
      <c r="AA8518"/>
      <c r="AB8518"/>
      <c r="AC8518"/>
      <c r="AD8518"/>
      <c r="AE8518"/>
      <c r="AF8518"/>
      <c r="AG8518"/>
      <c r="AH8518"/>
      <c r="AI8518"/>
      <c r="AJ8518"/>
      <c r="AK8518"/>
      <c r="AL8518"/>
      <c r="AM8518"/>
      <c r="AN8518"/>
      <c r="AO8518"/>
      <c r="AP8518"/>
      <c r="AQ8518"/>
      <c r="AR8518"/>
      <c r="AS8518"/>
      <c r="AT8518"/>
      <c r="AU8518"/>
      <c r="AV8518"/>
      <c r="AW8518"/>
      <c r="AX8518"/>
      <c r="AY8518"/>
      <c r="AZ8518"/>
      <c r="BA8518"/>
      <c r="BB8518"/>
      <c r="BC8518"/>
      <c r="BD8518"/>
      <c r="BE8518"/>
      <c r="BF8518"/>
      <c r="BG8518"/>
      <c r="BH8518"/>
      <c r="BI8518"/>
      <c r="BJ8518"/>
      <c r="BK8518"/>
      <c r="BL8518"/>
      <c r="BM8518"/>
      <c r="BN8518"/>
      <c r="BO8518"/>
      <c r="BP8518"/>
      <c r="BQ8518"/>
      <c r="BR8518"/>
      <c r="BS8518"/>
      <c r="BT8518"/>
      <c r="BU8518"/>
      <c r="BV8518"/>
      <c r="BW8518"/>
      <c r="BX8518"/>
      <c r="BY8518"/>
      <c r="BZ8518"/>
      <c r="CA8518"/>
      <c r="CB8518"/>
      <c r="CC8518"/>
      <c r="CD8518"/>
      <c r="CE8518"/>
      <c r="CF8518"/>
      <c r="CG8518"/>
      <c r="CH8518"/>
      <c r="CI8518"/>
      <c r="CJ8518"/>
      <c r="CK8518"/>
      <c r="CL8518"/>
      <c r="CM8518"/>
      <c r="CN8518"/>
      <c r="CO8518"/>
      <c r="CP8518"/>
      <c r="CQ8518"/>
      <c r="CR8518"/>
      <c r="CS8518"/>
      <c r="CT8518"/>
      <c r="CU8518"/>
      <c r="CV8518"/>
    </row>
    <row r="8519" spans="10:100" x14ac:dyDescent="0.25">
      <c r="J8519"/>
      <c r="K8519"/>
      <c r="L8519"/>
      <c r="M8519"/>
      <c r="N8519"/>
      <c r="O8519"/>
      <c r="P8519"/>
      <c r="Q8519"/>
      <c r="R8519"/>
      <c r="S8519"/>
      <c r="T8519"/>
      <c r="U8519"/>
      <c r="V8519"/>
      <c r="W8519"/>
      <c r="X8519"/>
      <c r="Y8519"/>
      <c r="Z8519"/>
      <c r="AA8519"/>
      <c r="AB8519"/>
      <c r="AC8519"/>
      <c r="AD8519"/>
      <c r="AE8519"/>
      <c r="AF8519"/>
      <c r="AG8519"/>
      <c r="AH8519"/>
      <c r="AI8519"/>
      <c r="AJ8519"/>
      <c r="AK8519"/>
      <c r="AL8519"/>
      <c r="AM8519"/>
      <c r="AN8519"/>
      <c r="AO8519"/>
      <c r="AP8519"/>
      <c r="AQ8519"/>
      <c r="AR8519"/>
      <c r="AS8519"/>
      <c r="AT8519"/>
      <c r="AU8519"/>
      <c r="AV8519"/>
      <c r="AW8519"/>
      <c r="AX8519"/>
      <c r="AY8519"/>
      <c r="AZ8519"/>
      <c r="BA8519"/>
      <c r="BB8519"/>
      <c r="BC8519"/>
      <c r="BD8519"/>
      <c r="BE8519"/>
      <c r="BF8519"/>
      <c r="BG8519"/>
      <c r="BH8519"/>
      <c r="BI8519"/>
      <c r="BJ8519"/>
      <c r="BK8519"/>
      <c r="BL8519"/>
      <c r="BM8519"/>
      <c r="BN8519"/>
      <c r="BO8519"/>
      <c r="BP8519"/>
      <c r="BQ8519"/>
      <c r="BR8519"/>
      <c r="BS8519"/>
      <c r="BT8519"/>
      <c r="BU8519"/>
      <c r="BV8519"/>
      <c r="BW8519"/>
      <c r="BX8519"/>
      <c r="BY8519"/>
      <c r="BZ8519"/>
      <c r="CA8519"/>
      <c r="CB8519"/>
      <c r="CC8519"/>
      <c r="CD8519"/>
      <c r="CE8519"/>
      <c r="CF8519"/>
      <c r="CG8519"/>
      <c r="CH8519"/>
      <c r="CI8519"/>
      <c r="CJ8519"/>
      <c r="CK8519"/>
      <c r="CL8519"/>
      <c r="CM8519"/>
      <c r="CN8519"/>
      <c r="CO8519"/>
      <c r="CP8519"/>
      <c r="CQ8519"/>
      <c r="CR8519"/>
      <c r="CS8519"/>
      <c r="CT8519"/>
      <c r="CU8519"/>
      <c r="CV8519"/>
    </row>
    <row r="8520" spans="10:100" x14ac:dyDescent="0.25">
      <c r="J8520"/>
      <c r="K8520"/>
      <c r="L8520"/>
      <c r="M8520"/>
      <c r="N8520"/>
      <c r="O8520"/>
      <c r="P8520"/>
      <c r="Q8520"/>
      <c r="R8520"/>
      <c r="S8520"/>
      <c r="T8520"/>
      <c r="U8520"/>
      <c r="V8520"/>
      <c r="W8520"/>
      <c r="X8520"/>
      <c r="Y8520"/>
      <c r="Z8520"/>
      <c r="AA8520"/>
      <c r="AB8520"/>
      <c r="AC8520"/>
      <c r="AD8520"/>
      <c r="AE8520"/>
      <c r="AF8520"/>
      <c r="AG8520"/>
      <c r="AH8520"/>
      <c r="AI8520"/>
      <c r="AJ8520"/>
      <c r="AK8520"/>
      <c r="AL8520"/>
      <c r="AM8520"/>
      <c r="AN8520"/>
      <c r="AO8520"/>
      <c r="AP8520"/>
      <c r="AQ8520"/>
      <c r="AR8520"/>
      <c r="AS8520"/>
      <c r="AT8520"/>
      <c r="AU8520"/>
      <c r="AV8520"/>
      <c r="AW8520"/>
      <c r="AX8520"/>
      <c r="AY8520"/>
      <c r="AZ8520"/>
      <c r="BA8520"/>
      <c r="BB8520"/>
      <c r="BC8520"/>
      <c r="BD8520"/>
      <c r="BE8520"/>
      <c r="BF8520"/>
      <c r="BG8520"/>
      <c r="BH8520"/>
      <c r="BI8520"/>
      <c r="BJ8520"/>
      <c r="BK8520"/>
      <c r="BL8520"/>
      <c r="BM8520"/>
      <c r="BN8520"/>
      <c r="BO8520"/>
      <c r="BP8520"/>
      <c r="BQ8520"/>
      <c r="BR8520"/>
      <c r="BS8520"/>
      <c r="BT8520"/>
      <c r="BU8520"/>
      <c r="BV8520"/>
      <c r="BW8520"/>
      <c r="BX8520"/>
      <c r="BY8520"/>
      <c r="BZ8520"/>
      <c r="CA8520"/>
      <c r="CB8520"/>
      <c r="CC8520"/>
      <c r="CD8520"/>
      <c r="CE8520"/>
      <c r="CF8520"/>
      <c r="CG8520"/>
      <c r="CH8520"/>
      <c r="CI8520"/>
      <c r="CJ8520"/>
      <c r="CK8520"/>
      <c r="CL8520"/>
      <c r="CM8520"/>
      <c r="CN8520"/>
      <c r="CO8520"/>
      <c r="CP8520"/>
      <c r="CQ8520"/>
      <c r="CR8520"/>
      <c r="CS8520"/>
      <c r="CT8520"/>
      <c r="CU8520"/>
      <c r="CV8520"/>
    </row>
    <row r="8521" spans="10:100" x14ac:dyDescent="0.25">
      <c r="J8521"/>
      <c r="K8521"/>
      <c r="L8521"/>
      <c r="M8521"/>
      <c r="N8521"/>
      <c r="O8521"/>
      <c r="P8521"/>
      <c r="Q8521"/>
      <c r="R8521"/>
      <c r="S8521"/>
      <c r="T8521"/>
      <c r="U8521"/>
      <c r="V8521"/>
      <c r="W8521"/>
      <c r="X8521"/>
      <c r="Y8521"/>
      <c r="Z8521"/>
      <c r="AA8521"/>
      <c r="AB8521"/>
      <c r="AC8521"/>
      <c r="AD8521"/>
      <c r="AE8521"/>
      <c r="AF8521"/>
      <c r="AG8521"/>
      <c r="AH8521"/>
      <c r="AI8521"/>
      <c r="AJ8521"/>
      <c r="AK8521"/>
      <c r="AL8521"/>
      <c r="AM8521"/>
      <c r="AN8521"/>
      <c r="AO8521"/>
      <c r="AP8521"/>
      <c r="AQ8521"/>
      <c r="AR8521"/>
      <c r="AS8521"/>
      <c r="AT8521"/>
      <c r="AU8521"/>
      <c r="AV8521"/>
      <c r="AW8521"/>
      <c r="AX8521"/>
      <c r="AY8521"/>
      <c r="AZ8521"/>
      <c r="BA8521"/>
      <c r="BB8521"/>
      <c r="BC8521"/>
      <c r="BD8521"/>
      <c r="BE8521"/>
      <c r="BF8521"/>
      <c r="BG8521"/>
      <c r="BH8521"/>
      <c r="BI8521"/>
      <c r="BJ8521"/>
      <c r="BK8521"/>
      <c r="BL8521"/>
      <c r="BM8521"/>
      <c r="BN8521"/>
      <c r="BO8521"/>
      <c r="BP8521"/>
      <c r="BQ8521"/>
      <c r="BR8521"/>
      <c r="BS8521"/>
      <c r="BT8521"/>
      <c r="BU8521"/>
      <c r="BV8521"/>
      <c r="BW8521"/>
      <c r="BX8521"/>
      <c r="BY8521"/>
      <c r="BZ8521"/>
      <c r="CA8521"/>
      <c r="CB8521"/>
      <c r="CC8521"/>
      <c r="CD8521"/>
      <c r="CE8521"/>
      <c r="CF8521"/>
      <c r="CG8521"/>
      <c r="CH8521"/>
      <c r="CI8521"/>
      <c r="CJ8521"/>
      <c r="CK8521"/>
      <c r="CL8521"/>
      <c r="CM8521"/>
      <c r="CN8521"/>
      <c r="CO8521"/>
      <c r="CP8521"/>
      <c r="CQ8521"/>
      <c r="CR8521"/>
      <c r="CS8521"/>
      <c r="CT8521"/>
      <c r="CU8521"/>
      <c r="CV8521"/>
    </row>
    <row r="8522" spans="10:100" x14ac:dyDescent="0.25">
      <c r="J8522"/>
      <c r="K8522"/>
      <c r="L8522"/>
      <c r="M8522"/>
      <c r="N8522"/>
      <c r="O8522"/>
      <c r="P8522"/>
      <c r="Q8522"/>
      <c r="R8522"/>
      <c r="S8522"/>
      <c r="T8522"/>
      <c r="U8522"/>
      <c r="V8522"/>
      <c r="W8522"/>
      <c r="X8522"/>
      <c r="Y8522"/>
      <c r="Z8522"/>
      <c r="AA8522"/>
      <c r="AB8522"/>
      <c r="AC8522"/>
      <c r="AD8522"/>
      <c r="AE8522"/>
      <c r="AF8522"/>
      <c r="AG8522"/>
      <c r="AH8522"/>
      <c r="AI8522"/>
      <c r="AJ8522"/>
      <c r="AK8522"/>
      <c r="AL8522"/>
      <c r="AM8522"/>
      <c r="AN8522"/>
      <c r="AO8522"/>
      <c r="AP8522"/>
      <c r="AQ8522"/>
      <c r="AR8522"/>
      <c r="AS8522"/>
      <c r="AT8522"/>
      <c r="AU8522"/>
      <c r="AV8522"/>
      <c r="AW8522"/>
      <c r="AX8522"/>
      <c r="AY8522"/>
      <c r="AZ8522"/>
      <c r="BA8522"/>
      <c r="BB8522"/>
      <c r="BC8522"/>
      <c r="BD8522"/>
      <c r="BE8522"/>
      <c r="BF8522"/>
      <c r="BG8522"/>
      <c r="BH8522"/>
      <c r="BI8522"/>
      <c r="BJ8522"/>
      <c r="BK8522"/>
      <c r="BL8522"/>
      <c r="BM8522"/>
      <c r="BN8522"/>
      <c r="BO8522"/>
      <c r="BP8522"/>
      <c r="BQ8522"/>
      <c r="BR8522"/>
      <c r="BS8522"/>
      <c r="BT8522"/>
      <c r="BU8522"/>
      <c r="BV8522"/>
      <c r="BW8522"/>
      <c r="BX8522"/>
      <c r="BY8522"/>
      <c r="BZ8522"/>
      <c r="CA8522"/>
      <c r="CB8522"/>
      <c r="CC8522"/>
      <c r="CD8522"/>
      <c r="CE8522"/>
      <c r="CF8522"/>
      <c r="CG8522"/>
      <c r="CH8522"/>
      <c r="CI8522"/>
      <c r="CJ8522"/>
      <c r="CK8522"/>
      <c r="CL8522"/>
      <c r="CM8522"/>
      <c r="CN8522"/>
      <c r="CO8522"/>
      <c r="CP8522"/>
      <c r="CQ8522"/>
      <c r="CR8522"/>
      <c r="CS8522"/>
      <c r="CT8522"/>
      <c r="CU8522"/>
      <c r="CV8522"/>
    </row>
    <row r="8523" spans="10:100" x14ac:dyDescent="0.25">
      <c r="J8523"/>
      <c r="K8523"/>
      <c r="L8523"/>
      <c r="M8523"/>
      <c r="N8523"/>
      <c r="O8523"/>
      <c r="P8523"/>
      <c r="Q8523"/>
      <c r="R8523"/>
      <c r="S8523"/>
      <c r="T8523"/>
      <c r="U8523"/>
      <c r="V8523"/>
      <c r="W8523"/>
      <c r="X8523"/>
      <c r="Y8523"/>
      <c r="Z8523"/>
      <c r="AA8523"/>
      <c r="AB8523"/>
      <c r="AC8523"/>
      <c r="AD8523"/>
      <c r="AE8523"/>
      <c r="AF8523"/>
      <c r="AG8523"/>
      <c r="AH8523"/>
      <c r="AI8523"/>
      <c r="AJ8523"/>
      <c r="AK8523"/>
      <c r="AL8523"/>
      <c r="AM8523"/>
      <c r="AN8523"/>
      <c r="AO8523"/>
      <c r="AP8523"/>
      <c r="AQ8523"/>
      <c r="AR8523"/>
      <c r="AS8523"/>
      <c r="AT8523"/>
      <c r="AU8523"/>
      <c r="AV8523"/>
      <c r="AW8523"/>
      <c r="AX8523"/>
      <c r="AY8523"/>
      <c r="AZ8523"/>
      <c r="BA8523"/>
      <c r="BB8523"/>
      <c r="BC8523"/>
      <c r="BD8523"/>
      <c r="BE8523"/>
      <c r="BF8523"/>
      <c r="BG8523"/>
      <c r="BH8523"/>
      <c r="BI8523"/>
      <c r="BJ8523"/>
      <c r="BK8523"/>
      <c r="BL8523"/>
      <c r="BM8523"/>
      <c r="BN8523"/>
      <c r="BO8523"/>
      <c r="BP8523"/>
      <c r="BQ8523"/>
      <c r="BR8523"/>
      <c r="BS8523"/>
      <c r="BT8523"/>
      <c r="BU8523"/>
      <c r="BV8523"/>
      <c r="BW8523"/>
      <c r="BX8523"/>
      <c r="BY8523"/>
      <c r="BZ8523"/>
      <c r="CA8523"/>
      <c r="CB8523"/>
      <c r="CC8523"/>
      <c r="CD8523"/>
      <c r="CE8523"/>
      <c r="CF8523"/>
      <c r="CG8523"/>
      <c r="CH8523"/>
      <c r="CI8523"/>
      <c r="CJ8523"/>
      <c r="CK8523"/>
      <c r="CL8523"/>
      <c r="CM8523"/>
      <c r="CN8523"/>
      <c r="CO8523"/>
      <c r="CP8523"/>
      <c r="CQ8523"/>
      <c r="CR8523"/>
      <c r="CS8523"/>
      <c r="CT8523"/>
      <c r="CU8523"/>
      <c r="CV8523"/>
    </row>
    <row r="8524" spans="10:100" x14ac:dyDescent="0.25">
      <c r="J8524"/>
      <c r="K8524"/>
      <c r="L8524"/>
      <c r="M8524"/>
      <c r="N8524"/>
      <c r="O8524"/>
      <c r="P8524"/>
      <c r="Q8524"/>
      <c r="R8524"/>
      <c r="S8524"/>
      <c r="T8524"/>
      <c r="U8524"/>
      <c r="V8524"/>
      <c r="W8524"/>
      <c r="X8524"/>
      <c r="Y8524"/>
      <c r="Z8524"/>
      <c r="AA8524"/>
      <c r="AB8524"/>
      <c r="AC8524"/>
      <c r="AD8524"/>
      <c r="AE8524"/>
      <c r="AF8524"/>
      <c r="AG8524"/>
      <c r="AH8524"/>
      <c r="AI8524"/>
      <c r="AJ8524"/>
      <c r="AK8524"/>
      <c r="AL8524"/>
      <c r="AM8524"/>
      <c r="AN8524"/>
      <c r="AO8524"/>
      <c r="AP8524"/>
      <c r="AQ8524"/>
      <c r="AR8524"/>
      <c r="AS8524"/>
      <c r="AT8524"/>
      <c r="AU8524"/>
      <c r="AV8524"/>
      <c r="AW8524"/>
      <c r="AX8524"/>
      <c r="AY8524"/>
      <c r="AZ8524"/>
      <c r="BA8524"/>
      <c r="BB8524"/>
      <c r="BC8524"/>
      <c r="BD8524"/>
      <c r="BE8524"/>
      <c r="BF8524"/>
      <c r="BG8524"/>
      <c r="BH8524"/>
      <c r="BI8524"/>
      <c r="BJ8524"/>
      <c r="BK8524"/>
      <c r="BL8524"/>
      <c r="BM8524"/>
      <c r="BN8524"/>
      <c r="BO8524"/>
      <c r="BP8524"/>
      <c r="BQ8524"/>
      <c r="BR8524"/>
      <c r="BS8524"/>
      <c r="BT8524"/>
      <c r="BU8524"/>
      <c r="BV8524"/>
      <c r="BW8524"/>
      <c r="BX8524"/>
      <c r="BY8524"/>
      <c r="BZ8524"/>
      <c r="CA8524"/>
      <c r="CB8524"/>
      <c r="CC8524"/>
      <c r="CD8524"/>
      <c r="CE8524"/>
      <c r="CF8524"/>
      <c r="CG8524"/>
      <c r="CH8524"/>
      <c r="CI8524"/>
      <c r="CJ8524"/>
      <c r="CK8524"/>
      <c r="CL8524"/>
      <c r="CM8524"/>
      <c r="CN8524"/>
      <c r="CO8524"/>
      <c r="CP8524"/>
      <c r="CQ8524"/>
      <c r="CR8524"/>
      <c r="CS8524"/>
      <c r="CT8524"/>
      <c r="CU8524"/>
      <c r="CV8524"/>
    </row>
    <row r="8525" spans="10:100" x14ac:dyDescent="0.25">
      <c r="J8525"/>
      <c r="K8525"/>
      <c r="L8525"/>
      <c r="M8525"/>
      <c r="N8525"/>
      <c r="O8525"/>
      <c r="P8525"/>
      <c r="Q8525"/>
      <c r="R8525"/>
      <c r="S8525"/>
      <c r="T8525"/>
      <c r="U8525"/>
      <c r="V8525"/>
      <c r="W8525"/>
      <c r="X8525"/>
      <c r="Y8525"/>
      <c r="Z8525"/>
      <c r="AA8525"/>
      <c r="AB8525"/>
      <c r="AC8525"/>
      <c r="AD8525"/>
      <c r="AE8525"/>
      <c r="AF8525"/>
      <c r="AG8525"/>
      <c r="AH8525"/>
      <c r="AI8525"/>
      <c r="AJ8525"/>
      <c r="AK8525"/>
      <c r="AL8525"/>
      <c r="AM8525"/>
      <c r="AN8525"/>
      <c r="AO8525"/>
      <c r="AP8525"/>
      <c r="AQ8525"/>
      <c r="AR8525"/>
      <c r="AS8525"/>
      <c r="AT8525"/>
      <c r="AU8525"/>
      <c r="AV8525"/>
      <c r="AW8525"/>
      <c r="AX8525"/>
      <c r="AY8525"/>
      <c r="AZ8525"/>
      <c r="BA8525"/>
      <c r="BB8525"/>
      <c r="BC8525"/>
      <c r="BD8525"/>
      <c r="BE8525"/>
      <c r="BF8525"/>
      <c r="BG8525"/>
      <c r="BH8525"/>
      <c r="BI8525"/>
      <c r="BJ8525"/>
      <c r="BK8525"/>
      <c r="BL8525"/>
      <c r="BM8525"/>
      <c r="BN8525"/>
      <c r="BO8525"/>
      <c r="BP8525"/>
      <c r="BQ8525"/>
      <c r="BR8525"/>
      <c r="BS8525"/>
      <c r="BT8525"/>
      <c r="BU8525"/>
      <c r="BV8525"/>
      <c r="BW8525"/>
      <c r="BX8525"/>
      <c r="BY8525"/>
      <c r="BZ8525"/>
      <c r="CA8525"/>
      <c r="CB8525"/>
      <c r="CC8525"/>
      <c r="CD8525"/>
      <c r="CE8525"/>
      <c r="CF8525"/>
      <c r="CG8525"/>
      <c r="CH8525"/>
      <c r="CI8525"/>
      <c r="CJ8525"/>
      <c r="CK8525"/>
      <c r="CL8525"/>
      <c r="CM8525"/>
      <c r="CN8525"/>
      <c r="CO8525"/>
      <c r="CP8525"/>
      <c r="CQ8525"/>
      <c r="CR8525"/>
      <c r="CS8525"/>
      <c r="CT8525"/>
      <c r="CU8525"/>
      <c r="CV8525"/>
    </row>
    <row r="8526" spans="10:100" x14ac:dyDescent="0.25">
      <c r="J8526"/>
      <c r="K8526"/>
      <c r="L8526"/>
      <c r="M8526"/>
      <c r="N8526"/>
      <c r="O8526"/>
      <c r="P8526"/>
      <c r="Q8526"/>
      <c r="R8526"/>
      <c r="S8526"/>
      <c r="T8526"/>
      <c r="U8526"/>
      <c r="V8526"/>
      <c r="W8526"/>
      <c r="X8526"/>
      <c r="Y8526"/>
      <c r="Z8526"/>
      <c r="AA8526"/>
      <c r="AB8526"/>
      <c r="AC8526"/>
      <c r="AD8526"/>
      <c r="AE8526"/>
      <c r="AF8526"/>
      <c r="AG8526"/>
      <c r="AH8526"/>
      <c r="AI8526"/>
      <c r="AJ8526"/>
      <c r="AK8526"/>
      <c r="AL8526"/>
      <c r="AM8526"/>
      <c r="AN8526"/>
      <c r="AO8526"/>
      <c r="AP8526"/>
      <c r="AQ8526"/>
      <c r="AR8526"/>
      <c r="AS8526"/>
      <c r="AT8526"/>
      <c r="AU8526"/>
      <c r="AV8526"/>
      <c r="AW8526"/>
      <c r="AX8526"/>
      <c r="AY8526"/>
      <c r="AZ8526"/>
      <c r="BA8526"/>
      <c r="BB8526"/>
      <c r="BC8526"/>
      <c r="BD8526"/>
      <c r="BE8526"/>
      <c r="BF8526"/>
      <c r="BG8526"/>
      <c r="BH8526"/>
      <c r="BI8526"/>
      <c r="BJ8526"/>
      <c r="BK8526"/>
      <c r="BL8526"/>
      <c r="BM8526"/>
      <c r="BN8526"/>
      <c r="BO8526"/>
      <c r="BP8526"/>
      <c r="BQ8526"/>
      <c r="BR8526"/>
      <c r="BS8526"/>
      <c r="BT8526"/>
      <c r="BU8526"/>
      <c r="BV8526"/>
      <c r="BW8526"/>
      <c r="BX8526"/>
      <c r="BY8526"/>
      <c r="BZ8526"/>
      <c r="CA8526"/>
      <c r="CB8526"/>
      <c r="CC8526"/>
      <c r="CD8526"/>
      <c r="CE8526"/>
      <c r="CF8526"/>
      <c r="CG8526"/>
      <c r="CH8526"/>
      <c r="CI8526"/>
      <c r="CJ8526"/>
      <c r="CK8526"/>
      <c r="CL8526"/>
      <c r="CM8526"/>
      <c r="CN8526"/>
      <c r="CO8526"/>
      <c r="CP8526"/>
      <c r="CQ8526"/>
      <c r="CR8526"/>
      <c r="CS8526"/>
      <c r="CT8526"/>
      <c r="CU8526"/>
      <c r="CV8526"/>
    </row>
    <row r="8527" spans="10:100" x14ac:dyDescent="0.25">
      <c r="J8527"/>
      <c r="K8527"/>
      <c r="L8527"/>
      <c r="M8527"/>
      <c r="N8527"/>
      <c r="O8527"/>
      <c r="P8527"/>
      <c r="Q8527"/>
      <c r="R8527"/>
      <c r="S8527"/>
      <c r="T8527"/>
      <c r="U8527"/>
      <c r="V8527"/>
      <c r="W8527"/>
      <c r="X8527"/>
      <c r="Y8527"/>
      <c r="Z8527"/>
      <c r="AA8527"/>
      <c r="AB8527"/>
      <c r="AC8527"/>
      <c r="AD8527"/>
      <c r="AE8527"/>
      <c r="AF8527"/>
      <c r="AG8527"/>
      <c r="AH8527"/>
      <c r="AI8527"/>
      <c r="AJ8527"/>
      <c r="AK8527"/>
      <c r="AL8527"/>
      <c r="AM8527"/>
      <c r="AN8527"/>
      <c r="AO8527"/>
      <c r="AP8527"/>
      <c r="AQ8527"/>
      <c r="AR8527"/>
      <c r="AS8527"/>
      <c r="AT8527"/>
      <c r="AU8527"/>
      <c r="AV8527"/>
      <c r="AW8527"/>
      <c r="AX8527"/>
      <c r="AY8527"/>
      <c r="AZ8527"/>
      <c r="BA8527"/>
      <c r="BB8527"/>
      <c r="BC8527"/>
      <c r="BD8527"/>
      <c r="BE8527"/>
      <c r="BF8527"/>
      <c r="BG8527"/>
      <c r="BH8527"/>
      <c r="BI8527"/>
      <c r="BJ8527"/>
      <c r="BK8527"/>
      <c r="BL8527"/>
      <c r="BM8527"/>
      <c r="BN8527"/>
      <c r="BO8527"/>
      <c r="BP8527"/>
      <c r="BQ8527"/>
      <c r="BR8527"/>
      <c r="BS8527"/>
      <c r="BT8527"/>
      <c r="BU8527"/>
      <c r="BV8527"/>
      <c r="BW8527"/>
      <c r="BX8527"/>
      <c r="BY8527"/>
      <c r="BZ8527"/>
      <c r="CA8527"/>
      <c r="CB8527"/>
      <c r="CC8527"/>
      <c r="CD8527"/>
      <c r="CE8527"/>
      <c r="CF8527"/>
      <c r="CG8527"/>
      <c r="CH8527"/>
      <c r="CI8527"/>
      <c r="CJ8527"/>
      <c r="CK8527"/>
      <c r="CL8527"/>
      <c r="CM8527"/>
      <c r="CN8527"/>
      <c r="CO8527"/>
      <c r="CP8527"/>
      <c r="CQ8527"/>
      <c r="CR8527"/>
      <c r="CS8527"/>
      <c r="CT8527"/>
      <c r="CU8527"/>
      <c r="CV8527"/>
    </row>
    <row r="8528" spans="10:100" x14ac:dyDescent="0.25">
      <c r="J8528"/>
      <c r="K8528"/>
      <c r="L8528"/>
      <c r="M8528"/>
      <c r="N8528"/>
      <c r="O8528"/>
      <c r="P8528"/>
      <c r="Q8528"/>
      <c r="R8528"/>
      <c r="S8528"/>
      <c r="T8528"/>
      <c r="U8528"/>
      <c r="V8528"/>
      <c r="W8528"/>
      <c r="X8528"/>
      <c r="Y8528"/>
      <c r="Z8528"/>
      <c r="AA8528"/>
      <c r="AB8528"/>
      <c r="AC8528"/>
      <c r="AD8528"/>
      <c r="AE8528"/>
      <c r="AF8528"/>
      <c r="AG8528"/>
      <c r="AH8528"/>
      <c r="AI8528"/>
      <c r="AJ8528"/>
      <c r="AK8528"/>
      <c r="AL8528"/>
      <c r="AM8528"/>
      <c r="AN8528"/>
      <c r="AO8528"/>
      <c r="AP8528"/>
      <c r="AQ8528"/>
      <c r="AR8528"/>
      <c r="AS8528"/>
      <c r="AT8528"/>
      <c r="AU8528"/>
      <c r="AV8528"/>
      <c r="AW8528"/>
      <c r="AX8528"/>
      <c r="AY8528"/>
      <c r="AZ8528"/>
      <c r="BA8528"/>
      <c r="BB8528"/>
      <c r="BC8528"/>
      <c r="BD8528"/>
      <c r="BE8528"/>
      <c r="BF8528"/>
      <c r="BG8528"/>
      <c r="BH8528"/>
      <c r="BI8528"/>
      <c r="BJ8528"/>
      <c r="BK8528"/>
      <c r="BL8528"/>
      <c r="BM8528"/>
      <c r="BN8528"/>
      <c r="BO8528"/>
      <c r="BP8528"/>
      <c r="BQ8528"/>
      <c r="BR8528"/>
      <c r="BS8528"/>
      <c r="BT8528"/>
      <c r="BU8528"/>
      <c r="BV8528"/>
      <c r="BW8528"/>
      <c r="BX8528"/>
      <c r="BY8528"/>
      <c r="BZ8528"/>
      <c r="CA8528"/>
      <c r="CB8528"/>
      <c r="CC8528"/>
      <c r="CD8528"/>
      <c r="CE8528"/>
      <c r="CF8528"/>
      <c r="CG8528"/>
      <c r="CH8528"/>
      <c r="CI8528"/>
      <c r="CJ8528"/>
      <c r="CK8528"/>
      <c r="CL8528"/>
      <c r="CM8528"/>
      <c r="CN8528"/>
      <c r="CO8528"/>
      <c r="CP8528"/>
      <c r="CQ8528"/>
      <c r="CR8528"/>
      <c r="CS8528"/>
      <c r="CT8528"/>
      <c r="CU8528"/>
      <c r="CV8528"/>
    </row>
    <row r="8529" spans="10:100" x14ac:dyDescent="0.25">
      <c r="J8529"/>
      <c r="K8529"/>
      <c r="L8529"/>
      <c r="M8529"/>
      <c r="N8529"/>
      <c r="O8529"/>
      <c r="P8529"/>
      <c r="Q8529"/>
      <c r="R8529"/>
      <c r="S8529"/>
      <c r="T8529"/>
      <c r="U8529"/>
      <c r="V8529"/>
      <c r="W8529"/>
      <c r="X8529"/>
      <c r="Y8529"/>
      <c r="Z8529"/>
      <c r="AA8529"/>
      <c r="AB8529"/>
      <c r="AC8529"/>
      <c r="AD8529"/>
      <c r="AE8529"/>
      <c r="AF8529"/>
      <c r="AG8529"/>
      <c r="AH8529"/>
      <c r="AI8529"/>
      <c r="AJ8529"/>
      <c r="AK8529"/>
      <c r="AL8529"/>
      <c r="AM8529"/>
      <c r="AN8529"/>
      <c r="AO8529"/>
      <c r="AP8529"/>
      <c r="AQ8529"/>
      <c r="AR8529"/>
      <c r="AS8529"/>
      <c r="AT8529"/>
      <c r="AU8529"/>
      <c r="AV8529"/>
      <c r="AW8529"/>
      <c r="AX8529"/>
      <c r="AY8529"/>
      <c r="AZ8529"/>
      <c r="BA8529"/>
      <c r="BB8529"/>
      <c r="BC8529"/>
      <c r="BD8529"/>
      <c r="BE8529"/>
      <c r="BF8529"/>
      <c r="BG8529"/>
      <c r="BH8529"/>
      <c r="BI8529"/>
      <c r="BJ8529"/>
      <c r="BK8529"/>
      <c r="BL8529"/>
      <c r="BM8529"/>
      <c r="BN8529"/>
      <c r="BO8529"/>
      <c r="BP8529"/>
      <c r="BQ8529"/>
      <c r="BR8529"/>
      <c r="BS8529"/>
      <c r="BT8529"/>
      <c r="BU8529"/>
      <c r="BV8529"/>
      <c r="BW8529"/>
      <c r="BX8529"/>
      <c r="BY8529"/>
      <c r="BZ8529"/>
      <c r="CA8529"/>
      <c r="CB8529"/>
      <c r="CC8529"/>
      <c r="CD8529"/>
      <c r="CE8529"/>
      <c r="CF8529"/>
      <c r="CG8529"/>
      <c r="CH8529"/>
      <c r="CI8529"/>
      <c r="CJ8529"/>
      <c r="CK8529"/>
      <c r="CL8529"/>
      <c r="CM8529"/>
      <c r="CN8529"/>
      <c r="CO8529"/>
      <c r="CP8529"/>
      <c r="CQ8529"/>
      <c r="CR8529"/>
      <c r="CS8529"/>
      <c r="CT8529"/>
      <c r="CU8529"/>
      <c r="CV8529"/>
    </row>
    <row r="8530" spans="10:100" x14ac:dyDescent="0.25">
      <c r="J8530"/>
      <c r="K8530"/>
      <c r="L8530"/>
      <c r="M8530"/>
      <c r="N8530"/>
      <c r="O8530"/>
      <c r="P8530"/>
      <c r="Q8530"/>
      <c r="R8530"/>
      <c r="S8530"/>
      <c r="T8530"/>
      <c r="U8530"/>
      <c r="V8530"/>
      <c r="W8530"/>
      <c r="X8530"/>
      <c r="Y8530"/>
      <c r="Z8530"/>
      <c r="AA8530"/>
      <c r="AB8530"/>
      <c r="AC8530"/>
      <c r="AD8530"/>
      <c r="AE8530"/>
      <c r="AF8530"/>
      <c r="AG8530"/>
      <c r="AH8530"/>
      <c r="AI8530"/>
      <c r="AJ8530"/>
      <c r="AK8530"/>
      <c r="AL8530"/>
      <c r="AM8530"/>
      <c r="AN8530"/>
      <c r="AO8530"/>
      <c r="AP8530"/>
      <c r="AQ8530"/>
      <c r="AR8530"/>
      <c r="AS8530"/>
      <c r="AT8530"/>
      <c r="AU8530"/>
      <c r="AV8530"/>
      <c r="AW8530"/>
      <c r="AX8530"/>
      <c r="AY8530"/>
      <c r="AZ8530"/>
      <c r="BA8530"/>
      <c r="BB8530"/>
      <c r="BC8530"/>
      <c r="BD8530"/>
      <c r="BE8530"/>
      <c r="BF8530"/>
      <c r="BG8530"/>
      <c r="BH8530"/>
      <c r="BI8530"/>
      <c r="BJ8530"/>
      <c r="BK8530"/>
      <c r="BL8530"/>
      <c r="BM8530"/>
      <c r="BN8530"/>
      <c r="BO8530"/>
      <c r="BP8530"/>
      <c r="BQ8530"/>
      <c r="BR8530"/>
      <c r="BS8530"/>
      <c r="BT8530"/>
      <c r="BU8530"/>
      <c r="BV8530"/>
      <c r="BW8530"/>
      <c r="BX8530"/>
      <c r="BY8530"/>
      <c r="BZ8530"/>
      <c r="CA8530"/>
      <c r="CB8530"/>
      <c r="CC8530"/>
      <c r="CD8530"/>
      <c r="CE8530"/>
      <c r="CF8530"/>
      <c r="CG8530"/>
      <c r="CH8530"/>
      <c r="CI8530"/>
      <c r="CJ8530"/>
      <c r="CK8530"/>
      <c r="CL8530"/>
      <c r="CM8530"/>
      <c r="CN8530"/>
      <c r="CO8530"/>
      <c r="CP8530"/>
      <c r="CQ8530"/>
      <c r="CR8530"/>
      <c r="CS8530"/>
      <c r="CT8530"/>
      <c r="CU8530"/>
      <c r="CV8530"/>
    </row>
    <row r="8531" spans="10:100" x14ac:dyDescent="0.25">
      <c r="J8531"/>
      <c r="K8531"/>
      <c r="L8531"/>
      <c r="M8531"/>
      <c r="N8531"/>
      <c r="O8531"/>
      <c r="P8531"/>
      <c r="Q8531"/>
      <c r="R8531"/>
      <c r="S8531"/>
      <c r="T8531"/>
      <c r="U8531"/>
      <c r="V8531"/>
      <c r="W8531"/>
      <c r="X8531"/>
      <c r="Y8531"/>
      <c r="Z8531"/>
      <c r="AA8531"/>
      <c r="AB8531"/>
      <c r="AC8531"/>
      <c r="AD8531"/>
      <c r="AE8531"/>
      <c r="AF8531"/>
      <c r="AG8531"/>
      <c r="AH8531"/>
      <c r="AI8531"/>
      <c r="AJ8531"/>
      <c r="AK8531"/>
      <c r="AL8531"/>
      <c r="AM8531"/>
      <c r="AN8531"/>
      <c r="AO8531"/>
      <c r="AP8531"/>
      <c r="AQ8531"/>
      <c r="AR8531"/>
      <c r="AS8531"/>
      <c r="AT8531"/>
      <c r="AU8531"/>
      <c r="AV8531"/>
      <c r="AW8531"/>
      <c r="AX8531"/>
      <c r="AY8531"/>
      <c r="AZ8531"/>
      <c r="BA8531"/>
      <c r="BB8531"/>
      <c r="BC8531"/>
      <c r="BD8531"/>
      <c r="BE8531"/>
      <c r="BF8531"/>
      <c r="BG8531"/>
      <c r="BH8531"/>
      <c r="BI8531"/>
      <c r="BJ8531"/>
      <c r="BK8531"/>
      <c r="BL8531"/>
      <c r="BM8531"/>
      <c r="BN8531"/>
      <c r="BO8531"/>
      <c r="BP8531"/>
      <c r="BQ8531"/>
      <c r="BR8531"/>
      <c r="BS8531"/>
      <c r="BT8531"/>
      <c r="BU8531"/>
      <c r="BV8531"/>
      <c r="BW8531"/>
      <c r="BX8531"/>
      <c r="BY8531"/>
      <c r="BZ8531"/>
      <c r="CA8531"/>
      <c r="CB8531"/>
      <c r="CC8531"/>
      <c r="CD8531"/>
      <c r="CE8531"/>
      <c r="CF8531"/>
      <c r="CG8531"/>
      <c r="CH8531"/>
      <c r="CI8531"/>
      <c r="CJ8531"/>
      <c r="CK8531"/>
      <c r="CL8531"/>
      <c r="CM8531"/>
      <c r="CN8531"/>
      <c r="CO8531"/>
      <c r="CP8531"/>
      <c r="CQ8531"/>
      <c r="CR8531"/>
      <c r="CS8531"/>
      <c r="CT8531"/>
      <c r="CU8531"/>
      <c r="CV8531"/>
    </row>
    <row r="8532" spans="10:100" x14ac:dyDescent="0.25">
      <c r="J8532"/>
      <c r="K8532"/>
      <c r="L8532"/>
      <c r="M8532"/>
      <c r="N8532"/>
      <c r="O8532"/>
      <c r="P8532"/>
      <c r="Q8532"/>
      <c r="R8532"/>
      <c r="S8532"/>
      <c r="T8532"/>
      <c r="U8532"/>
      <c r="V8532"/>
      <c r="W8532"/>
      <c r="X8532"/>
      <c r="Y8532"/>
      <c r="Z8532"/>
      <c r="AA8532"/>
      <c r="AB8532"/>
      <c r="AC8532"/>
      <c r="AD8532"/>
      <c r="AE8532"/>
      <c r="AF8532"/>
      <c r="AG8532"/>
      <c r="AH8532"/>
      <c r="AI8532"/>
      <c r="AJ8532"/>
      <c r="AK8532"/>
      <c r="AL8532"/>
      <c r="AM8532"/>
      <c r="AN8532"/>
      <c r="AO8532"/>
      <c r="AP8532"/>
      <c r="AQ8532"/>
      <c r="AR8532"/>
      <c r="AS8532"/>
      <c r="AT8532"/>
      <c r="AU8532"/>
      <c r="AV8532"/>
      <c r="AW8532"/>
      <c r="AX8532"/>
      <c r="AY8532"/>
      <c r="AZ8532"/>
      <c r="BA8532"/>
      <c r="BB8532"/>
      <c r="BC8532"/>
      <c r="BD8532"/>
      <c r="BE8532"/>
      <c r="BF8532"/>
      <c r="BG8532"/>
      <c r="BH8532"/>
      <c r="BI8532"/>
      <c r="BJ8532"/>
      <c r="BK8532"/>
      <c r="BL8532"/>
      <c r="BM8532"/>
      <c r="BN8532"/>
      <c r="BO8532"/>
      <c r="BP8532"/>
      <c r="BQ8532"/>
      <c r="BR8532"/>
      <c r="BS8532"/>
      <c r="BT8532"/>
      <c r="BU8532"/>
      <c r="BV8532"/>
      <c r="BW8532"/>
      <c r="BX8532"/>
      <c r="BY8532"/>
      <c r="BZ8532"/>
      <c r="CA8532"/>
      <c r="CB8532"/>
      <c r="CC8532"/>
      <c r="CD8532"/>
      <c r="CE8532"/>
      <c r="CF8532"/>
      <c r="CG8532"/>
      <c r="CH8532"/>
      <c r="CI8532"/>
      <c r="CJ8532"/>
      <c r="CK8532"/>
      <c r="CL8532"/>
      <c r="CM8532"/>
      <c r="CN8532"/>
      <c r="CO8532"/>
      <c r="CP8532"/>
      <c r="CQ8532"/>
      <c r="CR8532"/>
      <c r="CS8532"/>
      <c r="CT8532"/>
      <c r="CU8532"/>
      <c r="CV8532"/>
    </row>
    <row r="8533" spans="10:100" x14ac:dyDescent="0.25">
      <c r="J8533"/>
      <c r="K8533"/>
      <c r="L8533"/>
      <c r="M8533"/>
      <c r="N8533"/>
      <c r="O8533"/>
      <c r="P8533"/>
      <c r="Q8533"/>
      <c r="R8533"/>
      <c r="S8533"/>
      <c r="T8533"/>
      <c r="U8533"/>
      <c r="V8533"/>
      <c r="W8533"/>
      <c r="X8533"/>
      <c r="Y8533"/>
      <c r="Z8533"/>
      <c r="AA8533"/>
      <c r="AB8533"/>
      <c r="AC8533"/>
      <c r="AD8533"/>
      <c r="AE8533"/>
      <c r="AF8533"/>
      <c r="AG8533"/>
      <c r="AH8533"/>
      <c r="AI8533"/>
      <c r="AJ8533"/>
      <c r="AK8533"/>
      <c r="AL8533"/>
      <c r="AM8533"/>
      <c r="AN8533"/>
      <c r="AO8533"/>
      <c r="AP8533"/>
      <c r="AQ8533"/>
      <c r="AR8533"/>
      <c r="AS8533"/>
      <c r="AT8533"/>
      <c r="AU8533"/>
      <c r="AV8533"/>
      <c r="AW8533"/>
      <c r="AX8533"/>
      <c r="AY8533"/>
      <c r="AZ8533"/>
      <c r="BA8533"/>
      <c r="BB8533"/>
      <c r="BC8533"/>
      <c r="BD8533"/>
      <c r="BE8533"/>
      <c r="BF8533"/>
      <c r="BG8533"/>
      <c r="BH8533"/>
      <c r="BI8533"/>
      <c r="BJ8533"/>
      <c r="BK8533"/>
      <c r="BL8533"/>
      <c r="BM8533"/>
      <c r="BN8533"/>
      <c r="BO8533"/>
      <c r="BP8533"/>
      <c r="BQ8533"/>
      <c r="BR8533"/>
      <c r="BS8533"/>
      <c r="BT8533"/>
      <c r="BU8533"/>
      <c r="BV8533"/>
      <c r="BW8533"/>
      <c r="BX8533"/>
      <c r="BY8533"/>
      <c r="BZ8533"/>
      <c r="CA8533"/>
      <c r="CB8533"/>
      <c r="CC8533"/>
      <c r="CD8533"/>
      <c r="CE8533"/>
      <c r="CF8533"/>
      <c r="CG8533"/>
      <c r="CH8533"/>
      <c r="CI8533"/>
      <c r="CJ8533"/>
      <c r="CK8533"/>
      <c r="CL8533"/>
      <c r="CM8533"/>
      <c r="CN8533"/>
      <c r="CO8533"/>
      <c r="CP8533"/>
      <c r="CQ8533"/>
      <c r="CR8533"/>
      <c r="CS8533"/>
      <c r="CT8533"/>
      <c r="CU8533"/>
      <c r="CV8533"/>
    </row>
    <row r="8534" spans="10:100" x14ac:dyDescent="0.25">
      <c r="J8534"/>
      <c r="K8534"/>
      <c r="L8534"/>
      <c r="M8534"/>
      <c r="N8534"/>
      <c r="O8534"/>
      <c r="P8534"/>
      <c r="Q8534"/>
      <c r="R8534"/>
      <c r="S8534"/>
      <c r="T8534"/>
      <c r="U8534"/>
      <c r="V8534"/>
      <c r="W8534"/>
      <c r="X8534"/>
      <c r="Y8534"/>
      <c r="Z8534"/>
      <c r="AA8534"/>
      <c r="AB8534"/>
      <c r="AC8534"/>
      <c r="AD8534"/>
      <c r="AE8534"/>
      <c r="AF8534"/>
      <c r="AG8534"/>
      <c r="AH8534"/>
      <c r="AI8534"/>
      <c r="AJ8534"/>
      <c r="AK8534"/>
      <c r="AL8534"/>
      <c r="AM8534"/>
      <c r="AN8534"/>
      <c r="AO8534"/>
      <c r="AP8534"/>
      <c r="AQ8534"/>
      <c r="AR8534"/>
      <c r="AS8534"/>
      <c r="AT8534"/>
      <c r="AU8534"/>
      <c r="AV8534"/>
      <c r="AW8534"/>
      <c r="AX8534"/>
      <c r="AY8534"/>
      <c r="AZ8534"/>
      <c r="BA8534"/>
      <c r="BB8534"/>
      <c r="BC8534"/>
      <c r="BD8534"/>
      <c r="BE8534"/>
      <c r="BF8534"/>
      <c r="BG8534"/>
      <c r="BH8534"/>
      <c r="BI8534"/>
      <c r="BJ8534"/>
      <c r="BK8534"/>
      <c r="BL8534"/>
      <c r="BM8534"/>
      <c r="BN8534"/>
      <c r="BO8534"/>
      <c r="BP8534"/>
      <c r="BQ8534"/>
      <c r="BR8534"/>
      <c r="BS8534"/>
      <c r="BT8534"/>
      <c r="BU8534"/>
      <c r="BV8534"/>
      <c r="BW8534"/>
      <c r="BX8534"/>
      <c r="BY8534"/>
      <c r="BZ8534"/>
      <c r="CA8534"/>
      <c r="CB8534"/>
      <c r="CC8534"/>
      <c r="CD8534"/>
      <c r="CE8534"/>
      <c r="CF8534"/>
      <c r="CG8534"/>
      <c r="CH8534"/>
      <c r="CI8534"/>
      <c r="CJ8534"/>
      <c r="CK8534"/>
      <c r="CL8534"/>
      <c r="CM8534"/>
      <c r="CN8534"/>
      <c r="CO8534"/>
      <c r="CP8534"/>
      <c r="CQ8534"/>
      <c r="CR8534"/>
      <c r="CS8534"/>
      <c r="CT8534"/>
      <c r="CU8534"/>
      <c r="CV8534"/>
    </row>
    <row r="8535" spans="10:100" x14ac:dyDescent="0.25">
      <c r="J8535"/>
      <c r="K8535"/>
      <c r="L8535"/>
      <c r="M8535"/>
      <c r="N8535"/>
      <c r="O8535"/>
      <c r="P8535"/>
      <c r="Q8535"/>
      <c r="R8535"/>
      <c r="S8535"/>
      <c r="T8535"/>
      <c r="U8535"/>
      <c r="V8535"/>
      <c r="W8535"/>
      <c r="X8535"/>
      <c r="Y8535"/>
      <c r="Z8535"/>
      <c r="AA8535"/>
      <c r="AB8535"/>
      <c r="AC8535"/>
      <c r="AD8535"/>
      <c r="AE8535"/>
      <c r="AF8535"/>
      <c r="AG8535"/>
      <c r="AH8535"/>
      <c r="AI8535"/>
      <c r="AJ8535"/>
      <c r="AK8535"/>
      <c r="AL8535"/>
      <c r="AM8535"/>
      <c r="AN8535"/>
      <c r="AO8535"/>
      <c r="AP8535"/>
      <c r="AQ8535"/>
      <c r="AR8535"/>
      <c r="AS8535"/>
      <c r="AT8535"/>
      <c r="AU8535"/>
      <c r="AV8535"/>
      <c r="AW8535"/>
      <c r="AX8535"/>
      <c r="AY8535"/>
      <c r="AZ8535"/>
      <c r="BA8535"/>
      <c r="BB8535"/>
      <c r="BC8535"/>
      <c r="BD8535"/>
      <c r="BE8535"/>
      <c r="BF8535"/>
      <c r="BG8535"/>
      <c r="BH8535"/>
      <c r="BI8535"/>
      <c r="BJ8535"/>
      <c r="BK8535"/>
      <c r="BL8535"/>
      <c r="BM8535"/>
      <c r="BN8535"/>
      <c r="BO8535"/>
      <c r="BP8535"/>
      <c r="BQ8535"/>
      <c r="BR8535"/>
      <c r="BS8535"/>
      <c r="BT8535"/>
      <c r="BU8535"/>
      <c r="BV8535"/>
      <c r="BW8535"/>
      <c r="BX8535"/>
      <c r="BY8535"/>
      <c r="BZ8535"/>
      <c r="CA8535"/>
      <c r="CB8535"/>
      <c r="CC8535"/>
      <c r="CD8535"/>
      <c r="CE8535"/>
      <c r="CF8535"/>
      <c r="CG8535"/>
      <c r="CH8535"/>
      <c r="CI8535"/>
      <c r="CJ8535"/>
      <c r="CK8535"/>
      <c r="CL8535"/>
      <c r="CM8535"/>
      <c r="CN8535"/>
      <c r="CO8535"/>
      <c r="CP8535"/>
      <c r="CQ8535"/>
      <c r="CR8535"/>
      <c r="CS8535"/>
      <c r="CT8535"/>
      <c r="CU8535"/>
      <c r="CV8535"/>
    </row>
    <row r="8536" spans="10:100" x14ac:dyDescent="0.25">
      <c r="J8536"/>
      <c r="K8536"/>
      <c r="L8536"/>
      <c r="M8536"/>
      <c r="N8536"/>
      <c r="O8536"/>
      <c r="P8536"/>
      <c r="Q8536"/>
      <c r="R8536"/>
      <c r="S8536"/>
      <c r="T8536"/>
      <c r="U8536"/>
      <c r="V8536"/>
      <c r="W8536"/>
      <c r="X8536"/>
      <c r="Y8536"/>
      <c r="Z8536"/>
      <c r="AA8536"/>
      <c r="AB8536"/>
      <c r="AC8536"/>
      <c r="AD8536"/>
      <c r="AE8536"/>
      <c r="AF8536"/>
      <c r="AG8536"/>
      <c r="AH8536"/>
      <c r="AI8536"/>
      <c r="AJ8536"/>
      <c r="AK8536"/>
      <c r="AL8536"/>
      <c r="AM8536"/>
      <c r="AN8536"/>
      <c r="AO8536"/>
      <c r="AP8536"/>
      <c r="AQ8536"/>
      <c r="AR8536"/>
      <c r="AS8536"/>
      <c r="AT8536"/>
      <c r="AU8536"/>
      <c r="AV8536"/>
      <c r="AW8536"/>
      <c r="AX8536"/>
      <c r="AY8536"/>
      <c r="AZ8536"/>
      <c r="BA8536"/>
      <c r="BB8536"/>
      <c r="BC8536"/>
      <c r="BD8536"/>
      <c r="BE8536"/>
      <c r="BF8536"/>
      <c r="BG8536"/>
      <c r="BH8536"/>
      <c r="BI8536"/>
      <c r="BJ8536"/>
      <c r="BK8536"/>
      <c r="BL8536"/>
      <c r="BM8536"/>
      <c r="BN8536"/>
      <c r="BO8536"/>
      <c r="BP8536"/>
      <c r="BQ8536"/>
      <c r="BR8536"/>
      <c r="BS8536"/>
      <c r="BT8536"/>
      <c r="BU8536"/>
      <c r="BV8536"/>
      <c r="BW8536"/>
      <c r="BX8536"/>
      <c r="BY8536"/>
      <c r="BZ8536"/>
      <c r="CA8536"/>
      <c r="CB8536"/>
      <c r="CC8536"/>
      <c r="CD8536"/>
      <c r="CE8536"/>
      <c r="CF8536"/>
      <c r="CG8536"/>
      <c r="CH8536"/>
      <c r="CI8536"/>
      <c r="CJ8536"/>
      <c r="CK8536"/>
      <c r="CL8536"/>
      <c r="CM8536"/>
      <c r="CN8536"/>
      <c r="CO8536"/>
      <c r="CP8536"/>
      <c r="CQ8536"/>
      <c r="CR8536"/>
      <c r="CS8536"/>
      <c r="CT8536"/>
      <c r="CU8536"/>
      <c r="CV8536"/>
    </row>
    <row r="8537" spans="10:100" x14ac:dyDescent="0.25">
      <c r="J8537"/>
      <c r="K8537"/>
      <c r="L8537"/>
      <c r="M8537"/>
      <c r="N8537"/>
      <c r="O8537"/>
      <c r="P8537"/>
      <c r="Q8537"/>
      <c r="R8537"/>
      <c r="S8537"/>
      <c r="T8537"/>
      <c r="U8537"/>
      <c r="V8537"/>
      <c r="W8537"/>
      <c r="X8537"/>
      <c r="Y8537"/>
      <c r="Z8537"/>
      <c r="AA8537"/>
      <c r="AB8537"/>
      <c r="AC8537"/>
      <c r="AD8537"/>
      <c r="AE8537"/>
      <c r="AF8537"/>
      <c r="AG8537"/>
      <c r="AH8537"/>
      <c r="AI8537"/>
      <c r="AJ8537"/>
      <c r="AK8537"/>
      <c r="AL8537"/>
      <c r="AM8537"/>
      <c r="AN8537"/>
      <c r="AO8537"/>
      <c r="AP8537"/>
      <c r="AQ8537"/>
      <c r="AR8537"/>
      <c r="AS8537"/>
      <c r="AT8537"/>
      <c r="AU8537"/>
      <c r="AV8537"/>
      <c r="AW8537"/>
      <c r="AX8537"/>
      <c r="AY8537"/>
      <c r="AZ8537"/>
      <c r="BA8537"/>
      <c r="BB8537"/>
      <c r="BC8537"/>
      <c r="BD8537"/>
      <c r="BE8537"/>
      <c r="BF8537"/>
      <c r="BG8537"/>
      <c r="BH8537"/>
      <c r="BI8537"/>
      <c r="BJ8537"/>
      <c r="BK8537"/>
      <c r="BL8537"/>
      <c r="BM8537"/>
      <c r="BN8537"/>
      <c r="BO8537"/>
      <c r="BP8537"/>
      <c r="BQ8537"/>
      <c r="BR8537"/>
      <c r="BS8537"/>
      <c r="BT8537"/>
      <c r="BU8537"/>
      <c r="BV8537"/>
      <c r="BW8537"/>
      <c r="BX8537"/>
      <c r="BY8537"/>
      <c r="BZ8537"/>
      <c r="CA8537"/>
      <c r="CB8537"/>
      <c r="CC8537"/>
      <c r="CD8537"/>
      <c r="CE8537"/>
      <c r="CF8537"/>
      <c r="CG8537"/>
      <c r="CH8537"/>
      <c r="CI8537"/>
      <c r="CJ8537"/>
      <c r="CK8537"/>
      <c r="CL8537"/>
      <c r="CM8537"/>
      <c r="CN8537"/>
      <c r="CO8537"/>
      <c r="CP8537"/>
      <c r="CQ8537"/>
      <c r="CR8537"/>
      <c r="CS8537"/>
      <c r="CT8537"/>
      <c r="CU8537"/>
      <c r="CV8537"/>
    </row>
    <row r="8538" spans="10:100" x14ac:dyDescent="0.25">
      <c r="J8538"/>
      <c r="K8538"/>
      <c r="L8538"/>
      <c r="M8538"/>
      <c r="N8538"/>
      <c r="O8538"/>
      <c r="P8538"/>
      <c r="Q8538"/>
      <c r="R8538"/>
      <c r="S8538"/>
      <c r="T8538"/>
      <c r="U8538"/>
      <c r="V8538"/>
      <c r="W8538"/>
      <c r="X8538"/>
      <c r="Y8538"/>
      <c r="Z8538"/>
      <c r="AA8538"/>
      <c r="AB8538"/>
      <c r="AC8538"/>
      <c r="AD8538"/>
      <c r="AE8538"/>
      <c r="AF8538"/>
      <c r="AG8538"/>
      <c r="AH8538"/>
      <c r="AI8538"/>
      <c r="AJ8538"/>
      <c r="AK8538"/>
      <c r="AL8538"/>
      <c r="AM8538"/>
      <c r="AN8538"/>
      <c r="AO8538"/>
      <c r="AP8538"/>
      <c r="AQ8538"/>
      <c r="AR8538"/>
      <c r="AS8538"/>
      <c r="AT8538"/>
      <c r="AU8538"/>
      <c r="AV8538"/>
      <c r="AW8538"/>
      <c r="AX8538"/>
      <c r="AY8538"/>
      <c r="AZ8538"/>
      <c r="BA8538"/>
      <c r="BB8538"/>
      <c r="BC8538"/>
      <c r="BD8538"/>
      <c r="BE8538"/>
      <c r="BF8538"/>
      <c r="BG8538"/>
      <c r="BH8538"/>
      <c r="BI8538"/>
      <c r="BJ8538"/>
      <c r="BK8538"/>
      <c r="BL8538"/>
      <c r="BM8538"/>
      <c r="BN8538"/>
      <c r="BO8538"/>
      <c r="BP8538"/>
      <c r="BQ8538"/>
      <c r="BR8538"/>
      <c r="BS8538"/>
      <c r="BT8538"/>
      <c r="BU8538"/>
      <c r="BV8538"/>
      <c r="BW8538"/>
      <c r="BX8538"/>
      <c r="BY8538"/>
      <c r="BZ8538"/>
      <c r="CA8538"/>
      <c r="CB8538"/>
      <c r="CC8538"/>
      <c r="CD8538"/>
      <c r="CE8538"/>
      <c r="CF8538"/>
      <c r="CG8538"/>
      <c r="CH8538"/>
      <c r="CI8538"/>
      <c r="CJ8538"/>
      <c r="CK8538"/>
      <c r="CL8538"/>
      <c r="CM8538"/>
      <c r="CN8538"/>
      <c r="CO8538"/>
      <c r="CP8538"/>
      <c r="CQ8538"/>
      <c r="CR8538"/>
      <c r="CS8538"/>
      <c r="CT8538"/>
      <c r="CU8538"/>
      <c r="CV8538"/>
    </row>
    <row r="8539" spans="10:100" x14ac:dyDescent="0.25">
      <c r="J8539"/>
      <c r="K8539"/>
      <c r="L8539"/>
      <c r="M8539"/>
      <c r="N8539"/>
      <c r="O8539"/>
      <c r="P8539"/>
      <c r="Q8539"/>
      <c r="R8539"/>
      <c r="S8539"/>
      <c r="T8539"/>
      <c r="U8539"/>
      <c r="V8539"/>
      <c r="W8539"/>
      <c r="X8539"/>
      <c r="Y8539"/>
      <c r="Z8539"/>
      <c r="AA8539"/>
      <c r="AB8539"/>
      <c r="AC8539"/>
      <c r="AD8539"/>
      <c r="AE8539"/>
      <c r="AF8539"/>
      <c r="AG8539"/>
      <c r="AH8539"/>
      <c r="AI8539"/>
      <c r="AJ8539"/>
      <c r="AK8539"/>
      <c r="AL8539"/>
      <c r="AM8539"/>
      <c r="AN8539"/>
      <c r="AO8539"/>
      <c r="AP8539"/>
      <c r="AQ8539"/>
      <c r="AR8539"/>
      <c r="AS8539"/>
      <c r="AT8539"/>
      <c r="AU8539"/>
      <c r="AV8539"/>
      <c r="AW8539"/>
      <c r="AX8539"/>
      <c r="AY8539"/>
      <c r="AZ8539"/>
      <c r="BA8539"/>
      <c r="BB8539"/>
      <c r="BC8539"/>
      <c r="BD8539"/>
      <c r="BE8539"/>
      <c r="BF8539"/>
      <c r="BG8539"/>
      <c r="BH8539"/>
      <c r="BI8539"/>
      <c r="BJ8539"/>
      <c r="BK8539"/>
      <c r="BL8539"/>
      <c r="BM8539"/>
      <c r="BN8539"/>
      <c r="BO8539"/>
      <c r="BP8539"/>
      <c r="BQ8539"/>
      <c r="BR8539"/>
      <c r="BS8539"/>
      <c r="BT8539"/>
      <c r="BU8539"/>
      <c r="BV8539"/>
      <c r="BW8539"/>
      <c r="BX8539"/>
      <c r="BY8539"/>
      <c r="BZ8539"/>
      <c r="CA8539"/>
      <c r="CB8539"/>
      <c r="CC8539"/>
      <c r="CD8539"/>
      <c r="CE8539"/>
      <c r="CF8539"/>
      <c r="CG8539"/>
      <c r="CH8539"/>
      <c r="CI8539"/>
      <c r="CJ8539"/>
      <c r="CK8539"/>
      <c r="CL8539"/>
      <c r="CM8539"/>
      <c r="CN8539"/>
      <c r="CO8539"/>
      <c r="CP8539"/>
      <c r="CQ8539"/>
      <c r="CR8539"/>
      <c r="CS8539"/>
      <c r="CT8539"/>
      <c r="CU8539"/>
      <c r="CV8539"/>
    </row>
    <row r="8540" spans="10:100" x14ac:dyDescent="0.25">
      <c r="J8540"/>
      <c r="K8540"/>
      <c r="L8540"/>
      <c r="M8540"/>
      <c r="N8540"/>
      <c r="O8540"/>
      <c r="P8540"/>
      <c r="Q8540"/>
      <c r="R8540"/>
      <c r="S8540"/>
      <c r="T8540"/>
      <c r="U8540"/>
      <c r="V8540"/>
      <c r="W8540"/>
      <c r="X8540"/>
      <c r="Y8540"/>
      <c r="Z8540"/>
      <c r="AA8540"/>
      <c r="AB8540"/>
      <c r="AC8540"/>
      <c r="AD8540"/>
      <c r="AE8540"/>
      <c r="AF8540"/>
      <c r="AG8540"/>
      <c r="AH8540"/>
      <c r="AI8540"/>
      <c r="AJ8540"/>
      <c r="AK8540"/>
      <c r="AL8540"/>
      <c r="AM8540"/>
      <c r="AN8540"/>
      <c r="AO8540"/>
      <c r="AP8540"/>
      <c r="AQ8540"/>
      <c r="AR8540"/>
      <c r="AS8540"/>
      <c r="AT8540"/>
      <c r="AU8540"/>
      <c r="AV8540"/>
      <c r="AW8540"/>
      <c r="AX8540"/>
      <c r="AY8540"/>
      <c r="AZ8540"/>
      <c r="BA8540"/>
      <c r="BB8540"/>
      <c r="BC8540"/>
      <c r="BD8540"/>
      <c r="BE8540"/>
      <c r="BF8540"/>
      <c r="BG8540"/>
      <c r="BH8540"/>
      <c r="BI8540"/>
      <c r="BJ8540"/>
      <c r="BK8540"/>
      <c r="BL8540"/>
      <c r="BM8540"/>
      <c r="BN8540"/>
      <c r="BO8540"/>
      <c r="BP8540"/>
      <c r="BQ8540"/>
      <c r="BR8540"/>
      <c r="BS8540"/>
      <c r="BT8540"/>
      <c r="BU8540"/>
      <c r="BV8540"/>
      <c r="BW8540"/>
      <c r="BX8540"/>
      <c r="BY8540"/>
      <c r="BZ8540"/>
      <c r="CA8540"/>
      <c r="CB8540"/>
      <c r="CC8540"/>
      <c r="CD8540"/>
      <c r="CE8540"/>
      <c r="CF8540"/>
      <c r="CG8540"/>
      <c r="CH8540"/>
      <c r="CI8540"/>
      <c r="CJ8540"/>
      <c r="CK8540"/>
      <c r="CL8540"/>
      <c r="CM8540"/>
      <c r="CN8540"/>
      <c r="CO8540"/>
      <c r="CP8540"/>
      <c r="CQ8540"/>
      <c r="CR8540"/>
      <c r="CS8540"/>
      <c r="CT8540"/>
      <c r="CU8540"/>
      <c r="CV8540"/>
    </row>
    <row r="8541" spans="10:100" x14ac:dyDescent="0.25">
      <c r="J8541"/>
      <c r="K8541"/>
      <c r="L8541"/>
      <c r="M8541"/>
      <c r="N8541"/>
      <c r="O8541"/>
      <c r="P8541"/>
      <c r="Q8541"/>
      <c r="R8541"/>
      <c r="S8541"/>
      <c r="T8541"/>
      <c r="U8541"/>
      <c r="V8541"/>
      <c r="W8541"/>
      <c r="X8541"/>
      <c r="Y8541"/>
      <c r="Z8541"/>
      <c r="AA8541"/>
      <c r="AB8541"/>
      <c r="AC8541"/>
      <c r="AD8541"/>
      <c r="AE8541"/>
      <c r="AF8541"/>
      <c r="AG8541"/>
      <c r="AH8541"/>
      <c r="AI8541"/>
      <c r="AJ8541"/>
      <c r="AK8541"/>
      <c r="AL8541"/>
      <c r="AM8541"/>
      <c r="AN8541"/>
      <c r="AO8541"/>
      <c r="AP8541"/>
      <c r="AQ8541"/>
      <c r="AR8541"/>
      <c r="AS8541"/>
      <c r="AT8541"/>
      <c r="AU8541"/>
      <c r="AV8541"/>
      <c r="AW8541"/>
      <c r="AX8541"/>
      <c r="AY8541"/>
      <c r="AZ8541"/>
      <c r="BA8541"/>
      <c r="BB8541"/>
      <c r="BC8541"/>
      <c r="BD8541"/>
      <c r="BE8541"/>
      <c r="BF8541"/>
      <c r="BG8541"/>
      <c r="BH8541"/>
      <c r="BI8541"/>
      <c r="BJ8541"/>
      <c r="BK8541"/>
      <c r="BL8541"/>
      <c r="BM8541"/>
      <c r="BN8541"/>
      <c r="BO8541"/>
      <c r="BP8541"/>
      <c r="BQ8541"/>
      <c r="BR8541"/>
      <c r="BS8541"/>
      <c r="BT8541"/>
      <c r="BU8541"/>
      <c r="BV8541"/>
      <c r="BW8541"/>
      <c r="BX8541"/>
      <c r="BY8541"/>
      <c r="BZ8541"/>
      <c r="CA8541"/>
      <c r="CB8541"/>
      <c r="CC8541"/>
      <c r="CD8541"/>
      <c r="CE8541"/>
      <c r="CF8541"/>
      <c r="CG8541"/>
      <c r="CH8541"/>
      <c r="CI8541"/>
      <c r="CJ8541"/>
      <c r="CK8541"/>
      <c r="CL8541"/>
      <c r="CM8541"/>
      <c r="CN8541"/>
      <c r="CO8541"/>
      <c r="CP8541"/>
      <c r="CQ8541"/>
      <c r="CR8541"/>
      <c r="CS8541"/>
      <c r="CT8541"/>
      <c r="CU8541"/>
      <c r="CV8541"/>
    </row>
    <row r="8542" spans="10:100" x14ac:dyDescent="0.25">
      <c r="J8542"/>
      <c r="K8542"/>
      <c r="L8542"/>
      <c r="M8542"/>
      <c r="N8542"/>
      <c r="O8542"/>
      <c r="P8542"/>
      <c r="Q8542"/>
      <c r="R8542"/>
      <c r="S8542"/>
      <c r="T8542"/>
      <c r="U8542"/>
      <c r="V8542"/>
      <c r="W8542"/>
      <c r="X8542"/>
      <c r="Y8542"/>
      <c r="Z8542"/>
      <c r="AA8542"/>
      <c r="AB8542"/>
      <c r="AC8542"/>
      <c r="AD8542"/>
      <c r="AE8542"/>
      <c r="AF8542"/>
      <c r="AG8542"/>
      <c r="AH8542"/>
      <c r="AI8542"/>
      <c r="AJ8542"/>
      <c r="AK8542"/>
      <c r="AL8542"/>
      <c r="AM8542"/>
      <c r="AN8542"/>
      <c r="AO8542"/>
      <c r="AP8542"/>
      <c r="AQ8542"/>
      <c r="AR8542"/>
      <c r="AS8542"/>
      <c r="AT8542"/>
      <c r="AU8542"/>
      <c r="AV8542"/>
      <c r="AW8542"/>
      <c r="AX8542"/>
      <c r="AY8542"/>
      <c r="AZ8542"/>
      <c r="BA8542"/>
      <c r="BB8542"/>
      <c r="BC8542"/>
      <c r="BD8542"/>
      <c r="BE8542"/>
      <c r="BF8542"/>
      <c r="BG8542"/>
      <c r="BH8542"/>
      <c r="BI8542"/>
      <c r="BJ8542"/>
      <c r="BK8542"/>
      <c r="BL8542"/>
      <c r="BM8542"/>
      <c r="BN8542"/>
      <c r="BO8542"/>
      <c r="BP8542"/>
      <c r="BQ8542"/>
      <c r="BR8542"/>
      <c r="BS8542"/>
      <c r="BT8542"/>
      <c r="BU8542"/>
      <c r="BV8542"/>
      <c r="BW8542"/>
      <c r="BX8542"/>
      <c r="BY8542"/>
      <c r="BZ8542"/>
      <c r="CA8542"/>
      <c r="CB8542"/>
      <c r="CC8542"/>
      <c r="CD8542"/>
      <c r="CE8542"/>
      <c r="CF8542"/>
      <c r="CG8542"/>
      <c r="CH8542"/>
      <c r="CI8542"/>
      <c r="CJ8542"/>
      <c r="CK8542"/>
      <c r="CL8542"/>
      <c r="CM8542"/>
      <c r="CN8542"/>
      <c r="CO8542"/>
      <c r="CP8542"/>
      <c r="CQ8542"/>
      <c r="CR8542"/>
      <c r="CS8542"/>
      <c r="CT8542"/>
      <c r="CU8542"/>
      <c r="CV8542"/>
    </row>
    <row r="8543" spans="10:100" x14ac:dyDescent="0.25">
      <c r="J8543"/>
      <c r="K8543"/>
      <c r="L8543"/>
      <c r="M8543"/>
      <c r="N8543"/>
      <c r="O8543"/>
      <c r="P8543"/>
      <c r="Q8543"/>
      <c r="R8543"/>
      <c r="S8543"/>
      <c r="T8543"/>
      <c r="U8543"/>
      <c r="V8543"/>
      <c r="W8543"/>
      <c r="X8543"/>
      <c r="Y8543"/>
      <c r="Z8543"/>
      <c r="AA8543"/>
      <c r="AB8543"/>
      <c r="AC8543"/>
      <c r="AD8543"/>
      <c r="AE8543"/>
      <c r="AF8543"/>
      <c r="AG8543"/>
      <c r="AH8543"/>
      <c r="AI8543"/>
      <c r="AJ8543"/>
      <c r="AK8543"/>
      <c r="AL8543"/>
      <c r="AM8543"/>
      <c r="AN8543"/>
      <c r="AO8543"/>
      <c r="AP8543"/>
      <c r="AQ8543"/>
      <c r="AR8543"/>
      <c r="AS8543"/>
      <c r="AT8543"/>
      <c r="AU8543"/>
      <c r="AV8543"/>
      <c r="AW8543"/>
      <c r="AX8543"/>
      <c r="AY8543"/>
      <c r="AZ8543"/>
      <c r="BA8543"/>
      <c r="BB8543"/>
      <c r="BC8543"/>
      <c r="BD8543"/>
      <c r="BE8543"/>
      <c r="BF8543"/>
      <c r="BG8543"/>
      <c r="BH8543"/>
      <c r="BI8543"/>
      <c r="BJ8543"/>
      <c r="BK8543"/>
      <c r="BL8543"/>
      <c r="BM8543"/>
      <c r="BN8543"/>
      <c r="BO8543"/>
      <c r="BP8543"/>
      <c r="BQ8543"/>
      <c r="BR8543"/>
      <c r="BS8543"/>
      <c r="BT8543"/>
      <c r="BU8543"/>
      <c r="BV8543"/>
      <c r="BW8543"/>
      <c r="BX8543"/>
      <c r="BY8543"/>
      <c r="BZ8543"/>
      <c r="CA8543"/>
      <c r="CB8543"/>
      <c r="CC8543"/>
      <c r="CD8543"/>
      <c r="CE8543"/>
      <c r="CF8543"/>
      <c r="CG8543"/>
      <c r="CH8543"/>
      <c r="CI8543"/>
      <c r="CJ8543"/>
      <c r="CK8543"/>
      <c r="CL8543"/>
      <c r="CM8543"/>
      <c r="CN8543"/>
      <c r="CO8543"/>
      <c r="CP8543"/>
      <c r="CQ8543"/>
      <c r="CR8543"/>
      <c r="CS8543"/>
      <c r="CT8543"/>
      <c r="CU8543"/>
      <c r="CV8543"/>
    </row>
    <row r="8544" spans="10:100" x14ac:dyDescent="0.25">
      <c r="J8544"/>
      <c r="K8544"/>
      <c r="L8544"/>
      <c r="M8544"/>
      <c r="N8544"/>
      <c r="O8544"/>
      <c r="P8544"/>
      <c r="Q8544"/>
      <c r="R8544"/>
      <c r="S8544"/>
      <c r="T8544"/>
      <c r="U8544"/>
      <c r="V8544"/>
      <c r="W8544"/>
      <c r="X8544"/>
      <c r="Y8544"/>
      <c r="Z8544"/>
      <c r="AA8544"/>
      <c r="AB8544"/>
      <c r="AC8544"/>
      <c r="AD8544"/>
      <c r="AE8544"/>
      <c r="AF8544"/>
      <c r="AG8544"/>
      <c r="AH8544"/>
      <c r="AI8544"/>
      <c r="AJ8544"/>
      <c r="AK8544"/>
      <c r="AL8544"/>
      <c r="AM8544"/>
      <c r="AN8544"/>
      <c r="AO8544"/>
      <c r="AP8544"/>
      <c r="AQ8544"/>
      <c r="AR8544"/>
      <c r="AS8544"/>
      <c r="AT8544"/>
      <c r="AU8544"/>
      <c r="AV8544"/>
      <c r="AW8544"/>
      <c r="AX8544"/>
      <c r="AY8544"/>
      <c r="AZ8544"/>
      <c r="BA8544"/>
      <c r="BB8544"/>
      <c r="BC8544"/>
      <c r="BD8544"/>
      <c r="BE8544"/>
      <c r="BF8544"/>
      <c r="BG8544"/>
      <c r="BH8544"/>
      <c r="BI8544"/>
      <c r="BJ8544"/>
      <c r="BK8544"/>
      <c r="BL8544"/>
      <c r="BM8544"/>
      <c r="BN8544"/>
      <c r="BO8544"/>
      <c r="BP8544"/>
      <c r="BQ8544"/>
      <c r="BR8544"/>
      <c r="BS8544"/>
      <c r="BT8544"/>
      <c r="BU8544"/>
      <c r="BV8544"/>
      <c r="BW8544"/>
      <c r="BX8544"/>
      <c r="BY8544"/>
      <c r="BZ8544"/>
      <c r="CA8544"/>
      <c r="CB8544"/>
      <c r="CC8544"/>
      <c r="CD8544"/>
      <c r="CE8544"/>
      <c r="CF8544"/>
      <c r="CG8544"/>
      <c r="CH8544"/>
      <c r="CI8544"/>
      <c r="CJ8544"/>
      <c r="CK8544"/>
      <c r="CL8544"/>
      <c r="CM8544"/>
      <c r="CN8544"/>
      <c r="CO8544"/>
      <c r="CP8544"/>
      <c r="CQ8544"/>
      <c r="CR8544"/>
      <c r="CS8544"/>
      <c r="CT8544"/>
      <c r="CU8544"/>
      <c r="CV8544"/>
    </row>
    <row r="8545" spans="10:100" x14ac:dyDescent="0.25">
      <c r="J8545"/>
      <c r="K8545"/>
      <c r="L8545"/>
      <c r="M8545"/>
      <c r="N8545"/>
      <c r="O8545"/>
      <c r="P8545"/>
      <c r="Q8545"/>
      <c r="R8545"/>
      <c r="S8545"/>
      <c r="T8545"/>
      <c r="U8545"/>
      <c r="V8545"/>
      <c r="W8545"/>
      <c r="X8545"/>
      <c r="Y8545"/>
      <c r="Z8545"/>
      <c r="AA8545"/>
      <c r="AB8545"/>
      <c r="AC8545"/>
      <c r="AD8545"/>
      <c r="AE8545"/>
      <c r="AF8545"/>
      <c r="AG8545"/>
      <c r="AH8545"/>
      <c r="AI8545"/>
      <c r="AJ8545"/>
      <c r="AK8545"/>
      <c r="AL8545"/>
      <c r="AM8545"/>
      <c r="AN8545"/>
      <c r="AO8545"/>
      <c r="AP8545"/>
      <c r="AQ8545"/>
      <c r="AR8545"/>
      <c r="AS8545"/>
      <c r="AT8545"/>
      <c r="AU8545"/>
      <c r="AV8545"/>
      <c r="AW8545"/>
      <c r="AX8545"/>
      <c r="AY8545"/>
      <c r="AZ8545"/>
      <c r="BA8545"/>
      <c r="BB8545"/>
      <c r="BC8545"/>
      <c r="BD8545"/>
      <c r="BE8545"/>
      <c r="BF8545"/>
      <c r="BG8545"/>
      <c r="BH8545"/>
      <c r="BI8545"/>
      <c r="BJ8545"/>
      <c r="BK8545"/>
      <c r="BL8545"/>
      <c r="BM8545"/>
      <c r="BN8545"/>
      <c r="BO8545"/>
      <c r="BP8545"/>
      <c r="BQ8545"/>
      <c r="BR8545"/>
      <c r="BS8545"/>
      <c r="BT8545"/>
      <c r="BU8545"/>
      <c r="BV8545"/>
      <c r="BW8545"/>
      <c r="BX8545"/>
      <c r="BY8545"/>
      <c r="BZ8545"/>
      <c r="CA8545"/>
      <c r="CB8545"/>
      <c r="CC8545"/>
      <c r="CD8545"/>
      <c r="CE8545"/>
      <c r="CF8545"/>
      <c r="CG8545"/>
      <c r="CH8545"/>
      <c r="CI8545"/>
      <c r="CJ8545"/>
      <c r="CK8545"/>
      <c r="CL8545"/>
      <c r="CM8545"/>
      <c r="CN8545"/>
      <c r="CO8545"/>
      <c r="CP8545"/>
      <c r="CQ8545"/>
      <c r="CR8545"/>
      <c r="CS8545"/>
      <c r="CT8545"/>
      <c r="CU8545"/>
      <c r="CV8545"/>
    </row>
    <row r="8546" spans="10:100" x14ac:dyDescent="0.25">
      <c r="J8546"/>
      <c r="K8546"/>
      <c r="L8546"/>
      <c r="M8546"/>
      <c r="N8546"/>
      <c r="O8546"/>
      <c r="P8546"/>
      <c r="Q8546"/>
      <c r="R8546"/>
      <c r="S8546"/>
      <c r="T8546"/>
      <c r="U8546"/>
      <c r="V8546"/>
      <c r="W8546"/>
      <c r="X8546"/>
      <c r="Y8546"/>
      <c r="Z8546"/>
      <c r="AA8546"/>
      <c r="AB8546"/>
      <c r="AC8546"/>
      <c r="AD8546"/>
      <c r="AE8546"/>
      <c r="AF8546"/>
      <c r="AG8546"/>
      <c r="AH8546"/>
      <c r="AI8546"/>
      <c r="AJ8546"/>
      <c r="AK8546"/>
      <c r="AL8546"/>
      <c r="AM8546"/>
      <c r="AN8546"/>
      <c r="AO8546"/>
      <c r="AP8546"/>
      <c r="AQ8546"/>
      <c r="AR8546"/>
      <c r="AS8546"/>
      <c r="AT8546"/>
      <c r="AU8546"/>
      <c r="AV8546"/>
      <c r="AW8546"/>
      <c r="AX8546"/>
      <c r="AY8546"/>
      <c r="AZ8546"/>
      <c r="BA8546"/>
      <c r="BB8546"/>
      <c r="BC8546"/>
      <c r="BD8546"/>
      <c r="BE8546"/>
      <c r="BF8546"/>
      <c r="BG8546"/>
      <c r="BH8546"/>
      <c r="BI8546"/>
      <c r="BJ8546"/>
      <c r="BK8546"/>
      <c r="BL8546"/>
      <c r="BM8546"/>
      <c r="BN8546"/>
      <c r="BO8546"/>
      <c r="BP8546"/>
      <c r="BQ8546"/>
      <c r="BR8546"/>
      <c r="BS8546"/>
      <c r="BT8546"/>
      <c r="BU8546"/>
      <c r="BV8546"/>
      <c r="BW8546"/>
      <c r="BX8546"/>
      <c r="BY8546"/>
      <c r="BZ8546"/>
      <c r="CA8546"/>
      <c r="CB8546"/>
      <c r="CC8546"/>
      <c r="CD8546"/>
      <c r="CE8546"/>
      <c r="CF8546"/>
      <c r="CG8546"/>
      <c r="CH8546"/>
      <c r="CI8546"/>
      <c r="CJ8546"/>
      <c r="CK8546"/>
      <c r="CL8546"/>
      <c r="CM8546"/>
      <c r="CN8546"/>
      <c r="CO8546"/>
      <c r="CP8546"/>
      <c r="CQ8546"/>
      <c r="CR8546"/>
      <c r="CS8546"/>
      <c r="CT8546"/>
      <c r="CU8546"/>
      <c r="CV8546"/>
    </row>
    <row r="8547" spans="10:100" x14ac:dyDescent="0.25">
      <c r="J8547"/>
      <c r="K8547"/>
      <c r="L8547"/>
      <c r="M8547"/>
      <c r="N8547"/>
      <c r="O8547"/>
      <c r="P8547"/>
      <c r="Q8547"/>
      <c r="R8547"/>
      <c r="S8547"/>
      <c r="T8547"/>
      <c r="U8547"/>
      <c r="V8547"/>
      <c r="W8547"/>
      <c r="X8547"/>
      <c r="Y8547"/>
      <c r="Z8547"/>
      <c r="AA8547"/>
      <c r="AB8547"/>
      <c r="AC8547"/>
      <c r="AD8547"/>
      <c r="AE8547"/>
      <c r="AF8547"/>
      <c r="AG8547"/>
      <c r="AH8547"/>
      <c r="AI8547"/>
      <c r="AJ8547"/>
      <c r="AK8547"/>
      <c r="AL8547"/>
      <c r="AM8547"/>
      <c r="AN8547"/>
      <c r="AO8547"/>
      <c r="AP8547"/>
      <c r="AQ8547"/>
      <c r="AR8547"/>
      <c r="AS8547"/>
      <c r="AT8547"/>
      <c r="AU8547"/>
      <c r="AV8547"/>
      <c r="AW8547"/>
      <c r="AX8547"/>
      <c r="AY8547"/>
      <c r="AZ8547"/>
      <c r="BA8547"/>
      <c r="BB8547"/>
      <c r="BC8547"/>
      <c r="BD8547"/>
      <c r="BE8547"/>
      <c r="BF8547"/>
      <c r="BG8547"/>
      <c r="BH8547"/>
      <c r="BI8547"/>
      <c r="BJ8547"/>
      <c r="BK8547"/>
      <c r="BL8547"/>
      <c r="BM8547"/>
      <c r="BN8547"/>
      <c r="BO8547"/>
      <c r="BP8547"/>
      <c r="BQ8547"/>
      <c r="BR8547"/>
      <c r="BS8547"/>
      <c r="BT8547"/>
      <c r="BU8547"/>
      <c r="BV8547"/>
      <c r="BW8547"/>
      <c r="BX8547"/>
      <c r="BY8547"/>
      <c r="BZ8547"/>
      <c r="CA8547"/>
      <c r="CB8547"/>
      <c r="CC8547"/>
      <c r="CD8547"/>
      <c r="CE8547"/>
      <c r="CF8547"/>
      <c r="CG8547"/>
      <c r="CH8547"/>
      <c r="CI8547"/>
      <c r="CJ8547"/>
      <c r="CK8547"/>
      <c r="CL8547"/>
      <c r="CM8547"/>
      <c r="CN8547"/>
      <c r="CO8547"/>
      <c r="CP8547"/>
      <c r="CQ8547"/>
      <c r="CR8547"/>
      <c r="CS8547"/>
      <c r="CT8547"/>
      <c r="CU8547"/>
      <c r="CV8547"/>
    </row>
    <row r="8548" spans="10:100" x14ac:dyDescent="0.25">
      <c r="J8548"/>
      <c r="K8548"/>
      <c r="L8548"/>
      <c r="M8548"/>
      <c r="N8548"/>
      <c r="O8548"/>
      <c r="P8548"/>
      <c r="Q8548"/>
      <c r="R8548"/>
      <c r="S8548"/>
      <c r="T8548"/>
      <c r="U8548"/>
      <c r="V8548"/>
      <c r="W8548"/>
      <c r="X8548"/>
      <c r="Y8548"/>
      <c r="Z8548"/>
      <c r="AA8548"/>
      <c r="AB8548"/>
      <c r="AC8548"/>
      <c r="AD8548"/>
      <c r="AE8548"/>
      <c r="AF8548"/>
      <c r="AG8548"/>
      <c r="AH8548"/>
      <c r="AI8548"/>
      <c r="AJ8548"/>
      <c r="AK8548"/>
      <c r="AL8548"/>
      <c r="AM8548"/>
      <c r="AN8548"/>
      <c r="AO8548"/>
      <c r="AP8548"/>
      <c r="AQ8548"/>
      <c r="AR8548"/>
      <c r="AS8548"/>
      <c r="AT8548"/>
      <c r="AU8548"/>
      <c r="AV8548"/>
      <c r="AW8548"/>
      <c r="AX8548"/>
      <c r="AY8548"/>
      <c r="AZ8548"/>
      <c r="BA8548"/>
      <c r="BB8548"/>
      <c r="BC8548"/>
      <c r="BD8548"/>
      <c r="BE8548"/>
      <c r="BF8548"/>
      <c r="BG8548"/>
      <c r="BH8548"/>
      <c r="BI8548"/>
      <c r="BJ8548"/>
      <c r="BK8548"/>
      <c r="BL8548"/>
      <c r="BM8548"/>
      <c r="BN8548"/>
      <c r="BO8548"/>
      <c r="BP8548"/>
      <c r="BQ8548"/>
      <c r="BR8548"/>
      <c r="BS8548"/>
      <c r="BT8548"/>
      <c r="BU8548"/>
      <c r="BV8548"/>
      <c r="BW8548"/>
      <c r="BX8548"/>
      <c r="BY8548"/>
      <c r="BZ8548"/>
      <c r="CA8548"/>
      <c r="CB8548"/>
      <c r="CC8548"/>
      <c r="CD8548"/>
      <c r="CE8548"/>
      <c r="CF8548"/>
      <c r="CG8548"/>
      <c r="CH8548"/>
      <c r="CI8548"/>
      <c r="CJ8548"/>
      <c r="CK8548"/>
      <c r="CL8548"/>
      <c r="CM8548"/>
      <c r="CN8548"/>
      <c r="CO8548"/>
      <c r="CP8548"/>
      <c r="CQ8548"/>
      <c r="CR8548"/>
      <c r="CS8548"/>
      <c r="CT8548"/>
      <c r="CU8548"/>
      <c r="CV8548"/>
    </row>
    <row r="8549" spans="10:100" x14ac:dyDescent="0.25">
      <c r="J8549"/>
      <c r="K8549"/>
      <c r="L8549"/>
      <c r="M8549"/>
      <c r="N8549"/>
      <c r="O8549"/>
      <c r="P8549"/>
      <c r="Q8549"/>
      <c r="R8549"/>
      <c r="S8549"/>
      <c r="T8549"/>
      <c r="U8549"/>
      <c r="V8549"/>
      <c r="W8549"/>
      <c r="X8549"/>
      <c r="Y8549"/>
      <c r="Z8549"/>
      <c r="AA8549"/>
      <c r="AB8549"/>
      <c r="AC8549"/>
      <c r="AD8549"/>
      <c r="AE8549"/>
      <c r="AF8549"/>
      <c r="AG8549"/>
      <c r="AH8549"/>
      <c r="AI8549"/>
      <c r="AJ8549"/>
      <c r="AK8549"/>
      <c r="AL8549"/>
      <c r="AM8549"/>
      <c r="AN8549"/>
      <c r="AO8549"/>
      <c r="AP8549"/>
      <c r="AQ8549"/>
      <c r="AR8549"/>
      <c r="AS8549"/>
      <c r="AT8549"/>
      <c r="AU8549"/>
      <c r="AV8549"/>
      <c r="AW8549"/>
      <c r="AX8549"/>
      <c r="AY8549"/>
      <c r="AZ8549"/>
      <c r="BA8549"/>
      <c r="BB8549"/>
      <c r="BC8549"/>
      <c r="BD8549"/>
      <c r="BE8549"/>
      <c r="BF8549"/>
      <c r="BG8549"/>
      <c r="BH8549"/>
      <c r="BI8549"/>
      <c r="BJ8549"/>
      <c r="BK8549"/>
      <c r="BL8549"/>
      <c r="BM8549"/>
      <c r="BN8549"/>
      <c r="BO8549"/>
      <c r="BP8549"/>
      <c r="BQ8549"/>
      <c r="BR8549"/>
      <c r="BS8549"/>
      <c r="BT8549"/>
      <c r="BU8549"/>
      <c r="BV8549"/>
      <c r="BW8549"/>
      <c r="BX8549"/>
      <c r="BY8549"/>
      <c r="BZ8549"/>
      <c r="CA8549"/>
      <c r="CB8549"/>
      <c r="CC8549"/>
      <c r="CD8549"/>
      <c r="CE8549"/>
      <c r="CF8549"/>
      <c r="CG8549"/>
      <c r="CH8549"/>
      <c r="CI8549"/>
      <c r="CJ8549"/>
      <c r="CK8549"/>
      <c r="CL8549"/>
      <c r="CM8549"/>
      <c r="CN8549"/>
      <c r="CO8549"/>
      <c r="CP8549"/>
      <c r="CQ8549"/>
      <c r="CR8549"/>
      <c r="CS8549"/>
      <c r="CT8549"/>
      <c r="CU8549"/>
      <c r="CV8549"/>
    </row>
    <row r="8550" spans="10:100" x14ac:dyDescent="0.25">
      <c r="J8550"/>
      <c r="K8550"/>
      <c r="L8550"/>
      <c r="M8550"/>
      <c r="N8550"/>
      <c r="O8550"/>
      <c r="P8550"/>
      <c r="Q8550"/>
      <c r="R8550"/>
      <c r="S8550"/>
      <c r="T8550"/>
      <c r="U8550"/>
      <c r="V8550"/>
      <c r="W8550"/>
      <c r="X8550"/>
      <c r="Y8550"/>
      <c r="Z8550"/>
      <c r="AA8550"/>
      <c r="AB8550"/>
      <c r="AC8550"/>
      <c r="AD8550"/>
      <c r="AE8550"/>
      <c r="AF8550"/>
      <c r="AG8550"/>
      <c r="AH8550"/>
      <c r="AI8550"/>
      <c r="AJ8550"/>
      <c r="AK8550"/>
      <c r="AL8550"/>
      <c r="AM8550"/>
      <c r="AN8550"/>
      <c r="AO8550"/>
      <c r="AP8550"/>
      <c r="AQ8550"/>
      <c r="AR8550"/>
      <c r="AS8550"/>
      <c r="AT8550"/>
      <c r="AU8550"/>
      <c r="AV8550"/>
      <c r="AW8550"/>
      <c r="AX8550"/>
      <c r="AY8550"/>
      <c r="AZ8550"/>
      <c r="BA8550"/>
      <c r="BB8550"/>
      <c r="BC8550"/>
      <c r="BD8550"/>
      <c r="BE8550"/>
      <c r="BF8550"/>
      <c r="BG8550"/>
      <c r="BH8550"/>
      <c r="BI8550"/>
      <c r="BJ8550"/>
      <c r="BK8550"/>
      <c r="BL8550"/>
      <c r="BM8550"/>
      <c r="BN8550"/>
      <c r="BO8550"/>
      <c r="BP8550"/>
      <c r="BQ8550"/>
      <c r="BR8550"/>
      <c r="BS8550"/>
      <c r="BT8550"/>
      <c r="BU8550"/>
      <c r="BV8550"/>
      <c r="BW8550"/>
      <c r="BX8550"/>
      <c r="BY8550"/>
      <c r="BZ8550"/>
      <c r="CA8550"/>
      <c r="CB8550"/>
      <c r="CC8550"/>
      <c r="CD8550"/>
      <c r="CE8550"/>
      <c r="CF8550"/>
      <c r="CG8550"/>
      <c r="CH8550"/>
      <c r="CI8550"/>
      <c r="CJ8550"/>
      <c r="CK8550"/>
      <c r="CL8550"/>
      <c r="CM8550"/>
      <c r="CN8550"/>
      <c r="CO8550"/>
      <c r="CP8550"/>
      <c r="CQ8550"/>
      <c r="CR8550"/>
      <c r="CS8550"/>
      <c r="CT8550"/>
      <c r="CU8550"/>
      <c r="CV8550"/>
    </row>
    <row r="8551" spans="10:100" x14ac:dyDescent="0.25">
      <c r="J8551"/>
      <c r="K8551"/>
      <c r="L8551"/>
      <c r="M8551"/>
      <c r="N8551"/>
      <c r="O8551"/>
      <c r="P8551"/>
      <c r="Q8551"/>
      <c r="R8551"/>
      <c r="S8551"/>
      <c r="T8551"/>
      <c r="U8551"/>
      <c r="V8551"/>
      <c r="W8551"/>
      <c r="X8551"/>
      <c r="Y8551"/>
      <c r="Z8551"/>
      <c r="AA8551"/>
      <c r="AB8551"/>
      <c r="AC8551"/>
      <c r="AD8551"/>
      <c r="AE8551"/>
      <c r="AF8551"/>
      <c r="AG8551"/>
      <c r="AH8551"/>
      <c r="AI8551"/>
      <c r="AJ8551"/>
      <c r="AK8551"/>
      <c r="AL8551"/>
      <c r="AM8551"/>
      <c r="AN8551"/>
      <c r="AO8551"/>
      <c r="AP8551"/>
      <c r="AQ8551"/>
      <c r="AR8551"/>
      <c r="AS8551"/>
      <c r="AT8551"/>
      <c r="AU8551"/>
      <c r="AV8551"/>
      <c r="AW8551"/>
      <c r="AX8551"/>
      <c r="AY8551"/>
      <c r="AZ8551"/>
      <c r="BA8551"/>
      <c r="BB8551"/>
      <c r="BC8551"/>
      <c r="BD8551"/>
      <c r="BE8551"/>
      <c r="BF8551"/>
      <c r="BG8551"/>
      <c r="BH8551"/>
      <c r="BI8551"/>
      <c r="BJ8551"/>
      <c r="BK8551"/>
      <c r="BL8551"/>
      <c r="BM8551"/>
      <c r="BN8551"/>
      <c r="BO8551"/>
      <c r="BP8551"/>
      <c r="BQ8551"/>
      <c r="BR8551"/>
      <c r="BS8551"/>
      <c r="BT8551"/>
      <c r="BU8551"/>
      <c r="BV8551"/>
      <c r="BW8551"/>
      <c r="BX8551"/>
      <c r="BY8551"/>
      <c r="BZ8551"/>
      <c r="CA8551"/>
      <c r="CB8551"/>
      <c r="CC8551"/>
      <c r="CD8551"/>
      <c r="CE8551"/>
      <c r="CF8551"/>
      <c r="CG8551"/>
      <c r="CH8551"/>
      <c r="CI8551"/>
      <c r="CJ8551"/>
      <c r="CK8551"/>
      <c r="CL8551"/>
      <c r="CM8551"/>
      <c r="CN8551"/>
      <c r="CO8551"/>
      <c r="CP8551"/>
      <c r="CQ8551"/>
      <c r="CR8551"/>
      <c r="CS8551"/>
      <c r="CT8551"/>
      <c r="CU8551"/>
      <c r="CV8551"/>
    </row>
    <row r="8552" spans="10:100" x14ac:dyDescent="0.25">
      <c r="J8552"/>
      <c r="K8552"/>
      <c r="L8552"/>
      <c r="M8552"/>
      <c r="N8552"/>
      <c r="O8552"/>
      <c r="P8552"/>
      <c r="Q8552"/>
      <c r="R8552"/>
      <c r="S8552"/>
      <c r="T8552"/>
      <c r="U8552"/>
      <c r="V8552"/>
      <c r="W8552"/>
      <c r="X8552"/>
      <c r="Y8552"/>
      <c r="Z8552"/>
      <c r="AA8552"/>
      <c r="AB8552"/>
      <c r="AC8552"/>
      <c r="AD8552"/>
      <c r="AE8552"/>
      <c r="AF8552"/>
      <c r="AG8552"/>
      <c r="AH8552"/>
      <c r="AI8552"/>
      <c r="AJ8552"/>
      <c r="AK8552"/>
      <c r="AL8552"/>
      <c r="AM8552"/>
      <c r="AN8552"/>
      <c r="AO8552"/>
      <c r="AP8552"/>
      <c r="AQ8552"/>
      <c r="AR8552"/>
      <c r="AS8552"/>
      <c r="AT8552"/>
      <c r="AU8552"/>
      <c r="AV8552"/>
      <c r="AW8552"/>
      <c r="AX8552"/>
      <c r="AY8552"/>
      <c r="AZ8552"/>
      <c r="BA8552"/>
      <c r="BB8552"/>
      <c r="BC8552"/>
      <c r="BD8552"/>
      <c r="BE8552"/>
      <c r="BF8552"/>
      <c r="BG8552"/>
      <c r="BH8552"/>
      <c r="BI8552"/>
      <c r="BJ8552"/>
      <c r="BK8552"/>
      <c r="BL8552"/>
      <c r="BM8552"/>
      <c r="BN8552"/>
      <c r="BO8552"/>
      <c r="BP8552"/>
      <c r="BQ8552"/>
      <c r="BR8552"/>
      <c r="BS8552"/>
      <c r="BT8552"/>
      <c r="BU8552"/>
      <c r="BV8552"/>
      <c r="BW8552"/>
      <c r="BX8552"/>
      <c r="BY8552"/>
      <c r="BZ8552"/>
      <c r="CA8552"/>
      <c r="CB8552"/>
      <c r="CC8552"/>
      <c r="CD8552"/>
      <c r="CE8552"/>
      <c r="CF8552"/>
      <c r="CG8552"/>
      <c r="CH8552"/>
      <c r="CI8552"/>
      <c r="CJ8552"/>
      <c r="CK8552"/>
      <c r="CL8552"/>
      <c r="CM8552"/>
      <c r="CN8552"/>
      <c r="CO8552"/>
      <c r="CP8552"/>
      <c r="CQ8552"/>
      <c r="CR8552"/>
      <c r="CS8552"/>
      <c r="CT8552"/>
      <c r="CU8552"/>
      <c r="CV8552"/>
    </row>
    <row r="8553" spans="10:100" x14ac:dyDescent="0.25">
      <c r="J8553"/>
      <c r="K8553"/>
      <c r="L8553"/>
      <c r="M8553"/>
      <c r="N8553"/>
      <c r="O8553"/>
      <c r="P8553"/>
      <c r="Q8553"/>
      <c r="R8553"/>
      <c r="S8553"/>
      <c r="T8553"/>
      <c r="U8553"/>
      <c r="V8553"/>
      <c r="W8553"/>
      <c r="X8553"/>
      <c r="Y8553"/>
      <c r="Z8553"/>
      <c r="AA8553"/>
      <c r="AB8553"/>
      <c r="AC8553"/>
      <c r="AD8553"/>
      <c r="AE8553"/>
      <c r="AF8553"/>
      <c r="AG8553"/>
      <c r="AH8553"/>
      <c r="AI8553"/>
      <c r="AJ8553"/>
      <c r="AK8553"/>
      <c r="AL8553"/>
      <c r="AM8553"/>
      <c r="AN8553"/>
      <c r="AO8553"/>
      <c r="AP8553"/>
      <c r="AQ8553"/>
      <c r="AR8553"/>
      <c r="AS8553"/>
      <c r="AT8553"/>
      <c r="AU8553"/>
      <c r="AV8553"/>
      <c r="AW8553"/>
      <c r="AX8553"/>
      <c r="AY8553"/>
      <c r="AZ8553"/>
      <c r="BA8553"/>
      <c r="BB8553"/>
      <c r="BC8553"/>
      <c r="BD8553"/>
      <c r="BE8553"/>
      <c r="BF8553"/>
      <c r="BG8553"/>
      <c r="BH8553"/>
      <c r="BI8553"/>
      <c r="BJ8553"/>
      <c r="BK8553"/>
      <c r="BL8553"/>
      <c r="BM8553"/>
      <c r="BN8553"/>
      <c r="BO8553"/>
      <c r="BP8553"/>
      <c r="BQ8553"/>
      <c r="BR8553"/>
      <c r="BS8553"/>
      <c r="BT8553"/>
      <c r="BU8553"/>
      <c r="BV8553"/>
      <c r="BW8553"/>
      <c r="BX8553"/>
      <c r="BY8553"/>
      <c r="BZ8553"/>
      <c r="CA8553"/>
      <c r="CB8553"/>
      <c r="CC8553"/>
      <c r="CD8553"/>
      <c r="CE8553"/>
      <c r="CF8553"/>
      <c r="CG8553"/>
      <c r="CH8553"/>
      <c r="CI8553"/>
      <c r="CJ8553"/>
      <c r="CK8553"/>
      <c r="CL8553"/>
      <c r="CM8553"/>
      <c r="CN8553"/>
      <c r="CO8553"/>
      <c r="CP8553"/>
      <c r="CQ8553"/>
      <c r="CR8553"/>
      <c r="CS8553"/>
      <c r="CT8553"/>
      <c r="CU8553"/>
      <c r="CV8553"/>
    </row>
    <row r="8554" spans="10:100" x14ac:dyDescent="0.25">
      <c r="J8554"/>
      <c r="K8554"/>
      <c r="L8554"/>
      <c r="M8554"/>
      <c r="N8554"/>
      <c r="O8554"/>
      <c r="P8554"/>
      <c r="Q8554"/>
      <c r="R8554"/>
      <c r="S8554"/>
      <c r="T8554"/>
      <c r="U8554"/>
      <c r="V8554"/>
      <c r="W8554"/>
      <c r="X8554"/>
      <c r="Y8554"/>
      <c r="Z8554"/>
      <c r="AA8554"/>
      <c r="AB8554"/>
      <c r="AC8554"/>
      <c r="AD8554"/>
      <c r="AE8554"/>
      <c r="AF8554"/>
      <c r="AG8554"/>
      <c r="AH8554"/>
      <c r="AI8554"/>
      <c r="AJ8554"/>
      <c r="AK8554"/>
      <c r="AL8554"/>
      <c r="AM8554"/>
      <c r="AN8554"/>
      <c r="AO8554"/>
      <c r="AP8554"/>
      <c r="AQ8554"/>
      <c r="AR8554"/>
      <c r="AS8554"/>
      <c r="AT8554"/>
      <c r="AU8554"/>
      <c r="AV8554"/>
      <c r="AW8554"/>
      <c r="AX8554"/>
      <c r="AY8554"/>
      <c r="AZ8554"/>
      <c r="BA8554"/>
      <c r="BB8554"/>
      <c r="BC8554"/>
      <c r="BD8554"/>
      <c r="BE8554"/>
      <c r="BF8554"/>
      <c r="BG8554"/>
      <c r="BH8554"/>
      <c r="BI8554"/>
      <c r="BJ8554"/>
      <c r="BK8554"/>
      <c r="BL8554"/>
      <c r="BM8554"/>
      <c r="BN8554"/>
      <c r="BO8554"/>
      <c r="BP8554"/>
      <c r="BQ8554"/>
      <c r="BR8554"/>
      <c r="BS8554"/>
      <c r="BT8554"/>
      <c r="BU8554"/>
      <c r="BV8554"/>
      <c r="BW8554"/>
      <c r="BX8554"/>
      <c r="BY8554"/>
      <c r="BZ8554"/>
      <c r="CA8554"/>
      <c r="CB8554"/>
      <c r="CC8554"/>
      <c r="CD8554"/>
      <c r="CE8554"/>
      <c r="CF8554"/>
      <c r="CG8554"/>
      <c r="CH8554"/>
      <c r="CI8554"/>
      <c r="CJ8554"/>
      <c r="CK8554"/>
      <c r="CL8554"/>
      <c r="CM8554"/>
      <c r="CN8554"/>
      <c r="CO8554"/>
      <c r="CP8554"/>
      <c r="CQ8554"/>
      <c r="CR8554"/>
      <c r="CS8554"/>
      <c r="CT8554"/>
      <c r="CU8554"/>
      <c r="CV8554"/>
    </row>
    <row r="8555" spans="10:100" x14ac:dyDescent="0.25">
      <c r="J8555"/>
      <c r="K8555"/>
      <c r="L8555"/>
      <c r="M8555"/>
      <c r="N8555"/>
      <c r="O8555"/>
      <c r="P8555"/>
      <c r="Q8555"/>
      <c r="R8555"/>
      <c r="S8555"/>
      <c r="T8555"/>
      <c r="U8555"/>
      <c r="V8555"/>
      <c r="W8555"/>
      <c r="X8555"/>
      <c r="Y8555"/>
      <c r="Z8555"/>
      <c r="AA8555"/>
      <c r="AB8555"/>
      <c r="AC8555"/>
      <c r="AD8555"/>
      <c r="AE8555"/>
      <c r="AF8555"/>
      <c r="AG8555"/>
      <c r="AH8555"/>
      <c r="AI8555"/>
      <c r="AJ8555"/>
      <c r="AK8555"/>
      <c r="AL8555"/>
      <c r="AM8555"/>
      <c r="AN8555"/>
      <c r="AO8555"/>
      <c r="AP8555"/>
      <c r="AQ8555"/>
      <c r="AR8555"/>
      <c r="AS8555"/>
      <c r="AT8555"/>
      <c r="AU8555"/>
      <c r="AV8555"/>
      <c r="AW8555"/>
      <c r="AX8555"/>
      <c r="AY8555"/>
      <c r="AZ8555"/>
      <c r="BA8555"/>
      <c r="BB8555"/>
      <c r="BC8555"/>
      <c r="BD8555"/>
      <c r="BE8555"/>
      <c r="BF8555"/>
      <c r="BG8555"/>
      <c r="BH8555"/>
      <c r="BI8555"/>
      <c r="BJ8555"/>
      <c r="BK8555"/>
      <c r="BL8555"/>
      <c r="BM8555"/>
      <c r="BN8555"/>
      <c r="BO8555"/>
      <c r="BP8555"/>
      <c r="BQ8555"/>
      <c r="BR8555"/>
      <c r="BS8555"/>
      <c r="BT8555"/>
      <c r="BU8555"/>
      <c r="BV8555"/>
      <c r="BW8555"/>
      <c r="BX8555"/>
      <c r="BY8555"/>
      <c r="BZ8555"/>
      <c r="CA8555"/>
      <c r="CB8555"/>
      <c r="CC8555"/>
      <c r="CD8555"/>
      <c r="CE8555"/>
      <c r="CF8555"/>
      <c r="CG8555"/>
      <c r="CH8555"/>
      <c r="CI8555"/>
      <c r="CJ8555"/>
      <c r="CK8555"/>
      <c r="CL8555"/>
      <c r="CM8555"/>
      <c r="CN8555"/>
      <c r="CO8555"/>
      <c r="CP8555"/>
      <c r="CQ8555"/>
      <c r="CR8555"/>
      <c r="CS8555"/>
      <c r="CT8555"/>
      <c r="CU8555"/>
      <c r="CV8555"/>
    </row>
    <row r="8556" spans="10:100" x14ac:dyDescent="0.25">
      <c r="J8556"/>
      <c r="K8556"/>
      <c r="L8556"/>
      <c r="M8556"/>
      <c r="N8556"/>
      <c r="O8556"/>
      <c r="P8556"/>
      <c r="Q8556"/>
      <c r="R8556"/>
      <c r="S8556"/>
      <c r="T8556"/>
      <c r="U8556"/>
      <c r="V8556"/>
      <c r="W8556"/>
      <c r="X8556"/>
      <c r="Y8556"/>
      <c r="Z8556"/>
      <c r="AA8556"/>
      <c r="AB8556"/>
      <c r="AC8556"/>
      <c r="AD8556"/>
      <c r="AE8556"/>
      <c r="AF8556"/>
      <c r="AG8556"/>
      <c r="AH8556"/>
      <c r="AI8556"/>
      <c r="AJ8556"/>
      <c r="AK8556"/>
      <c r="AL8556"/>
      <c r="AM8556"/>
      <c r="AN8556"/>
      <c r="AO8556"/>
      <c r="AP8556"/>
      <c r="AQ8556"/>
      <c r="AR8556"/>
      <c r="AS8556"/>
      <c r="AT8556"/>
      <c r="AU8556"/>
      <c r="AV8556"/>
      <c r="AW8556"/>
      <c r="AX8556"/>
      <c r="AY8556"/>
      <c r="AZ8556"/>
      <c r="BA8556"/>
      <c r="BB8556"/>
      <c r="BC8556"/>
      <c r="BD8556"/>
      <c r="BE8556"/>
      <c r="BF8556"/>
      <c r="BG8556"/>
      <c r="BH8556"/>
      <c r="BI8556"/>
      <c r="BJ8556"/>
      <c r="BK8556"/>
      <c r="BL8556"/>
      <c r="BM8556"/>
      <c r="BN8556"/>
      <c r="BO8556"/>
      <c r="BP8556"/>
      <c r="BQ8556"/>
      <c r="BR8556"/>
      <c r="BS8556"/>
      <c r="BT8556"/>
      <c r="BU8556"/>
      <c r="BV8556"/>
      <c r="BW8556"/>
      <c r="BX8556"/>
      <c r="BY8556"/>
      <c r="BZ8556"/>
      <c r="CA8556"/>
      <c r="CB8556"/>
      <c r="CC8556"/>
      <c r="CD8556"/>
      <c r="CE8556"/>
      <c r="CF8556"/>
      <c r="CG8556"/>
      <c r="CH8556"/>
      <c r="CI8556"/>
      <c r="CJ8556"/>
      <c r="CK8556"/>
      <c r="CL8556"/>
      <c r="CM8556"/>
      <c r="CN8556"/>
      <c r="CO8556"/>
      <c r="CP8556"/>
      <c r="CQ8556"/>
      <c r="CR8556"/>
      <c r="CS8556"/>
      <c r="CT8556"/>
      <c r="CU8556"/>
      <c r="CV8556"/>
    </row>
    <row r="8557" spans="10:100" x14ac:dyDescent="0.25">
      <c r="J8557"/>
      <c r="K8557"/>
      <c r="L8557"/>
      <c r="M8557"/>
      <c r="N8557"/>
      <c r="O8557"/>
      <c r="P8557"/>
      <c r="Q8557"/>
      <c r="R8557"/>
      <c r="S8557"/>
      <c r="T8557"/>
      <c r="U8557"/>
      <c r="V8557"/>
      <c r="W8557"/>
      <c r="X8557"/>
      <c r="Y8557"/>
      <c r="Z8557"/>
      <c r="AA8557"/>
      <c r="AB8557"/>
      <c r="AC8557"/>
      <c r="AD8557"/>
      <c r="AE8557"/>
      <c r="AF8557"/>
      <c r="AG8557"/>
      <c r="AH8557"/>
      <c r="AI8557"/>
      <c r="AJ8557"/>
      <c r="AK8557"/>
      <c r="AL8557"/>
      <c r="AM8557"/>
      <c r="AN8557"/>
      <c r="AO8557"/>
      <c r="AP8557"/>
      <c r="AQ8557"/>
      <c r="AR8557"/>
      <c r="AS8557"/>
      <c r="AT8557"/>
      <c r="AU8557"/>
      <c r="AV8557"/>
      <c r="AW8557"/>
      <c r="AX8557"/>
      <c r="AY8557"/>
      <c r="AZ8557"/>
      <c r="BA8557"/>
      <c r="BB8557"/>
      <c r="BC8557"/>
      <c r="BD8557"/>
      <c r="BE8557"/>
      <c r="BF8557"/>
      <c r="BG8557"/>
      <c r="BH8557"/>
      <c r="BI8557"/>
      <c r="BJ8557"/>
      <c r="BK8557"/>
      <c r="BL8557"/>
      <c r="BM8557"/>
      <c r="BN8557"/>
      <c r="BO8557"/>
      <c r="BP8557"/>
      <c r="BQ8557"/>
      <c r="BR8557"/>
      <c r="BS8557"/>
      <c r="BT8557"/>
      <c r="BU8557"/>
      <c r="BV8557"/>
      <c r="BW8557"/>
      <c r="BX8557"/>
      <c r="BY8557"/>
      <c r="BZ8557"/>
      <c r="CA8557"/>
      <c r="CB8557"/>
      <c r="CC8557"/>
      <c r="CD8557"/>
      <c r="CE8557"/>
      <c r="CF8557"/>
      <c r="CG8557"/>
      <c r="CH8557"/>
      <c r="CI8557"/>
      <c r="CJ8557"/>
      <c r="CK8557"/>
      <c r="CL8557"/>
      <c r="CM8557"/>
      <c r="CN8557"/>
      <c r="CO8557"/>
      <c r="CP8557"/>
      <c r="CQ8557"/>
      <c r="CR8557"/>
      <c r="CS8557"/>
      <c r="CT8557"/>
      <c r="CU8557"/>
      <c r="CV8557"/>
    </row>
    <row r="8558" spans="10:100" x14ac:dyDescent="0.25">
      <c r="J8558"/>
      <c r="K8558"/>
      <c r="L8558"/>
      <c r="M8558"/>
      <c r="N8558"/>
      <c r="O8558"/>
      <c r="P8558"/>
      <c r="Q8558"/>
      <c r="R8558"/>
      <c r="S8558"/>
      <c r="T8558"/>
      <c r="U8558"/>
      <c r="V8558"/>
      <c r="W8558"/>
      <c r="X8558"/>
      <c r="Y8558"/>
      <c r="Z8558"/>
      <c r="AA8558"/>
      <c r="AB8558"/>
      <c r="AC8558"/>
      <c r="AD8558"/>
      <c r="AE8558"/>
      <c r="AF8558"/>
      <c r="AG8558"/>
      <c r="AH8558"/>
      <c r="AI8558"/>
      <c r="AJ8558"/>
      <c r="AK8558"/>
      <c r="AL8558"/>
      <c r="AM8558"/>
      <c r="AN8558"/>
      <c r="AO8558"/>
      <c r="AP8558"/>
      <c r="AQ8558"/>
      <c r="AR8558"/>
      <c r="AS8558"/>
      <c r="AT8558"/>
      <c r="AU8558"/>
      <c r="AV8558"/>
      <c r="AW8558"/>
      <c r="AX8558"/>
      <c r="AY8558"/>
      <c r="AZ8558"/>
      <c r="BA8558"/>
      <c r="BB8558"/>
      <c r="BC8558"/>
      <c r="BD8558"/>
      <c r="BE8558"/>
      <c r="BF8558"/>
      <c r="BG8558"/>
      <c r="BH8558"/>
      <c r="BI8558"/>
      <c r="BJ8558"/>
      <c r="BK8558"/>
      <c r="BL8558"/>
      <c r="BM8558"/>
      <c r="BN8558"/>
      <c r="BO8558"/>
      <c r="BP8558"/>
      <c r="BQ8558"/>
      <c r="BR8558"/>
      <c r="BS8558"/>
      <c r="BT8558"/>
      <c r="BU8558"/>
      <c r="BV8558"/>
      <c r="BW8558"/>
      <c r="BX8558"/>
      <c r="BY8558"/>
      <c r="BZ8558"/>
      <c r="CA8558"/>
      <c r="CB8558"/>
      <c r="CC8558"/>
      <c r="CD8558"/>
      <c r="CE8558"/>
      <c r="CF8558"/>
      <c r="CG8558"/>
      <c r="CH8558"/>
      <c r="CI8558"/>
      <c r="CJ8558"/>
      <c r="CK8558"/>
      <c r="CL8558"/>
      <c r="CM8558"/>
      <c r="CN8558"/>
      <c r="CO8558"/>
      <c r="CP8558"/>
      <c r="CQ8558"/>
      <c r="CR8558"/>
      <c r="CS8558"/>
      <c r="CT8558"/>
      <c r="CU8558"/>
      <c r="CV8558"/>
    </row>
    <row r="8559" spans="10:100" x14ac:dyDescent="0.25">
      <c r="J8559"/>
      <c r="K8559"/>
      <c r="L8559"/>
      <c r="M8559"/>
      <c r="N8559"/>
      <c r="O8559"/>
      <c r="P8559"/>
      <c r="Q8559"/>
      <c r="R8559"/>
      <c r="S8559"/>
      <c r="T8559"/>
      <c r="U8559"/>
      <c r="V8559"/>
      <c r="W8559"/>
      <c r="X8559"/>
      <c r="Y8559"/>
      <c r="Z8559"/>
      <c r="AA8559"/>
      <c r="AB8559"/>
      <c r="AC8559"/>
      <c r="AD8559"/>
      <c r="AE8559"/>
      <c r="AF8559"/>
      <c r="AG8559"/>
      <c r="AH8559"/>
      <c r="AI8559"/>
      <c r="AJ8559"/>
      <c r="AK8559"/>
      <c r="AL8559"/>
      <c r="AM8559"/>
      <c r="AN8559"/>
      <c r="AO8559"/>
      <c r="AP8559"/>
      <c r="AQ8559"/>
      <c r="AR8559"/>
      <c r="AS8559"/>
      <c r="AT8559"/>
      <c r="AU8559"/>
      <c r="AV8559"/>
      <c r="AW8559"/>
      <c r="AX8559"/>
      <c r="AY8559"/>
      <c r="AZ8559"/>
      <c r="BA8559"/>
      <c r="BB8559"/>
      <c r="BC8559"/>
      <c r="BD8559"/>
      <c r="BE8559"/>
      <c r="BF8559"/>
      <c r="BG8559"/>
      <c r="BH8559"/>
      <c r="BI8559"/>
      <c r="BJ8559"/>
      <c r="BK8559"/>
      <c r="BL8559"/>
      <c r="BM8559"/>
      <c r="BN8559"/>
      <c r="BO8559"/>
      <c r="BP8559"/>
      <c r="BQ8559"/>
      <c r="BR8559"/>
      <c r="BS8559"/>
      <c r="BT8559"/>
      <c r="BU8559"/>
      <c r="BV8559"/>
      <c r="BW8559"/>
      <c r="BX8559"/>
      <c r="BY8559"/>
      <c r="BZ8559"/>
      <c r="CA8559"/>
      <c r="CB8559"/>
      <c r="CC8559"/>
      <c r="CD8559"/>
      <c r="CE8559"/>
      <c r="CF8559"/>
      <c r="CG8559"/>
      <c r="CH8559"/>
      <c r="CI8559"/>
      <c r="CJ8559"/>
      <c r="CK8559"/>
      <c r="CL8559"/>
      <c r="CM8559"/>
      <c r="CN8559"/>
      <c r="CO8559"/>
      <c r="CP8559"/>
      <c r="CQ8559"/>
      <c r="CR8559"/>
      <c r="CS8559"/>
      <c r="CT8559"/>
      <c r="CU8559"/>
      <c r="CV8559"/>
    </row>
    <row r="8560" spans="10:100" x14ac:dyDescent="0.25">
      <c r="J8560"/>
      <c r="K8560"/>
      <c r="L8560"/>
      <c r="M8560"/>
      <c r="N8560"/>
      <c r="O8560"/>
      <c r="P8560"/>
      <c r="Q8560"/>
      <c r="R8560"/>
      <c r="S8560"/>
      <c r="T8560"/>
      <c r="U8560"/>
      <c r="V8560"/>
      <c r="W8560"/>
      <c r="X8560"/>
      <c r="Y8560"/>
      <c r="Z8560"/>
      <c r="AA8560"/>
      <c r="AB8560"/>
      <c r="AC8560"/>
      <c r="AD8560"/>
      <c r="AE8560"/>
      <c r="AF8560"/>
      <c r="AG8560"/>
      <c r="AH8560"/>
      <c r="AI8560"/>
      <c r="AJ8560"/>
      <c r="AK8560"/>
      <c r="AL8560"/>
      <c r="AM8560"/>
      <c r="AN8560"/>
      <c r="AO8560"/>
      <c r="AP8560"/>
      <c r="AQ8560"/>
      <c r="AR8560"/>
      <c r="AS8560"/>
      <c r="AT8560"/>
      <c r="AU8560"/>
      <c r="AV8560"/>
      <c r="AW8560"/>
      <c r="AX8560"/>
      <c r="AY8560"/>
      <c r="AZ8560"/>
      <c r="BA8560"/>
      <c r="BB8560"/>
      <c r="BC8560"/>
      <c r="BD8560"/>
      <c r="BE8560"/>
      <c r="BF8560"/>
      <c r="BG8560"/>
      <c r="BH8560"/>
      <c r="BI8560"/>
      <c r="BJ8560"/>
      <c r="BK8560"/>
      <c r="BL8560"/>
      <c r="BM8560"/>
      <c r="BN8560"/>
      <c r="BO8560"/>
      <c r="BP8560"/>
      <c r="BQ8560"/>
      <c r="BR8560"/>
      <c r="BS8560"/>
      <c r="BT8560"/>
      <c r="BU8560"/>
      <c r="BV8560"/>
      <c r="BW8560"/>
      <c r="BX8560"/>
      <c r="BY8560"/>
      <c r="BZ8560"/>
      <c r="CA8560"/>
      <c r="CB8560"/>
      <c r="CC8560"/>
      <c r="CD8560"/>
      <c r="CE8560"/>
      <c r="CF8560"/>
      <c r="CG8560"/>
      <c r="CH8560"/>
      <c r="CI8560"/>
      <c r="CJ8560"/>
      <c r="CK8560"/>
      <c r="CL8560"/>
      <c r="CM8560"/>
      <c r="CN8560"/>
      <c r="CO8560"/>
      <c r="CP8560"/>
      <c r="CQ8560"/>
      <c r="CR8560"/>
      <c r="CS8560"/>
      <c r="CT8560"/>
      <c r="CU8560"/>
      <c r="CV8560"/>
    </row>
    <row r="8561" spans="10:100" x14ac:dyDescent="0.25">
      <c r="J8561"/>
      <c r="K8561"/>
      <c r="L8561"/>
      <c r="M8561"/>
      <c r="N8561"/>
      <c r="O8561"/>
      <c r="P8561"/>
      <c r="Q8561"/>
      <c r="R8561"/>
      <c r="S8561"/>
      <c r="T8561"/>
      <c r="U8561"/>
      <c r="V8561"/>
      <c r="W8561"/>
      <c r="X8561"/>
      <c r="Y8561"/>
      <c r="Z8561"/>
      <c r="AA8561"/>
      <c r="AB8561"/>
      <c r="AC8561"/>
      <c r="AD8561"/>
      <c r="AE8561"/>
      <c r="AF8561"/>
      <c r="AG8561"/>
      <c r="AH8561"/>
      <c r="AI8561"/>
      <c r="AJ8561"/>
      <c r="AK8561"/>
      <c r="AL8561"/>
      <c r="AM8561"/>
      <c r="AN8561"/>
      <c r="AO8561"/>
      <c r="AP8561"/>
      <c r="AQ8561"/>
      <c r="AR8561"/>
      <c r="AS8561"/>
      <c r="AT8561"/>
      <c r="AU8561"/>
      <c r="AV8561"/>
      <c r="AW8561"/>
      <c r="AX8561"/>
      <c r="AY8561"/>
      <c r="AZ8561"/>
      <c r="BA8561"/>
      <c r="BB8561"/>
      <c r="BC8561"/>
      <c r="BD8561"/>
      <c r="BE8561"/>
      <c r="BF8561"/>
      <c r="BG8561"/>
      <c r="BH8561"/>
      <c r="BI8561"/>
      <c r="BJ8561"/>
      <c r="BK8561"/>
      <c r="BL8561"/>
      <c r="BM8561"/>
      <c r="BN8561"/>
      <c r="BO8561"/>
      <c r="BP8561"/>
      <c r="BQ8561"/>
      <c r="BR8561"/>
      <c r="BS8561"/>
      <c r="BT8561"/>
      <c r="BU8561"/>
      <c r="BV8561"/>
      <c r="BW8561"/>
      <c r="BX8561"/>
      <c r="BY8561"/>
      <c r="BZ8561"/>
      <c r="CA8561"/>
      <c r="CB8561"/>
      <c r="CC8561"/>
      <c r="CD8561"/>
      <c r="CE8561"/>
      <c r="CF8561"/>
      <c r="CG8561"/>
      <c r="CH8561"/>
      <c r="CI8561"/>
      <c r="CJ8561"/>
      <c r="CK8561"/>
      <c r="CL8561"/>
      <c r="CM8561"/>
      <c r="CN8561"/>
      <c r="CO8561"/>
      <c r="CP8561"/>
      <c r="CQ8561"/>
      <c r="CR8561"/>
      <c r="CS8561"/>
      <c r="CT8561"/>
      <c r="CU8561"/>
      <c r="CV8561"/>
    </row>
    <row r="8562" spans="10:100" x14ac:dyDescent="0.25">
      <c r="J8562"/>
      <c r="K8562"/>
      <c r="L8562"/>
      <c r="M8562"/>
      <c r="N8562"/>
      <c r="O8562"/>
      <c r="P8562"/>
      <c r="Q8562"/>
      <c r="R8562"/>
      <c r="S8562"/>
      <c r="T8562"/>
      <c r="U8562"/>
      <c r="V8562"/>
      <c r="W8562"/>
      <c r="X8562"/>
      <c r="Y8562"/>
      <c r="Z8562"/>
      <c r="AA8562"/>
      <c r="AB8562"/>
      <c r="AC8562"/>
      <c r="AD8562"/>
      <c r="AE8562"/>
      <c r="AF8562"/>
      <c r="AG8562"/>
      <c r="AH8562"/>
      <c r="AI8562"/>
      <c r="AJ8562"/>
      <c r="AK8562"/>
      <c r="AL8562"/>
      <c r="AM8562"/>
      <c r="AN8562"/>
      <c r="AO8562"/>
      <c r="AP8562"/>
      <c r="AQ8562"/>
      <c r="AR8562"/>
      <c r="AS8562"/>
      <c r="AT8562"/>
      <c r="AU8562"/>
      <c r="AV8562"/>
      <c r="AW8562"/>
      <c r="AX8562"/>
      <c r="AY8562"/>
      <c r="AZ8562"/>
      <c r="BA8562"/>
      <c r="BB8562"/>
      <c r="BC8562"/>
      <c r="BD8562"/>
      <c r="BE8562"/>
      <c r="BF8562"/>
      <c r="BG8562"/>
      <c r="BH8562"/>
      <c r="BI8562"/>
      <c r="BJ8562"/>
      <c r="BK8562"/>
      <c r="BL8562"/>
      <c r="BM8562"/>
      <c r="BN8562"/>
      <c r="BO8562"/>
      <c r="BP8562"/>
      <c r="BQ8562"/>
      <c r="BR8562"/>
      <c r="BS8562"/>
      <c r="BT8562"/>
      <c r="BU8562"/>
      <c r="BV8562"/>
      <c r="BW8562"/>
      <c r="BX8562"/>
      <c r="BY8562"/>
      <c r="BZ8562"/>
      <c r="CA8562"/>
      <c r="CB8562"/>
      <c r="CC8562"/>
      <c r="CD8562"/>
      <c r="CE8562"/>
      <c r="CF8562"/>
      <c r="CG8562"/>
      <c r="CH8562"/>
      <c r="CI8562"/>
      <c r="CJ8562"/>
      <c r="CK8562"/>
      <c r="CL8562"/>
      <c r="CM8562"/>
      <c r="CN8562"/>
      <c r="CO8562"/>
      <c r="CP8562"/>
      <c r="CQ8562"/>
      <c r="CR8562"/>
      <c r="CS8562"/>
      <c r="CT8562"/>
      <c r="CU8562"/>
      <c r="CV8562"/>
    </row>
    <row r="8563" spans="10:100" x14ac:dyDescent="0.25">
      <c r="J8563"/>
      <c r="K8563"/>
      <c r="L8563"/>
      <c r="M8563"/>
      <c r="N8563"/>
      <c r="O8563"/>
      <c r="P8563"/>
      <c r="Q8563"/>
      <c r="R8563"/>
      <c r="S8563"/>
      <c r="T8563"/>
      <c r="U8563"/>
      <c r="V8563"/>
      <c r="W8563"/>
      <c r="X8563"/>
      <c r="Y8563"/>
      <c r="Z8563"/>
      <c r="AA8563"/>
      <c r="AB8563"/>
      <c r="AC8563"/>
      <c r="AD8563"/>
      <c r="AE8563"/>
      <c r="AF8563"/>
      <c r="AG8563"/>
      <c r="AH8563"/>
      <c r="AI8563"/>
      <c r="AJ8563"/>
      <c r="AK8563"/>
      <c r="AL8563"/>
      <c r="AM8563"/>
      <c r="AN8563"/>
      <c r="AO8563"/>
      <c r="AP8563"/>
      <c r="AQ8563"/>
      <c r="AR8563"/>
      <c r="AS8563"/>
      <c r="AT8563"/>
      <c r="AU8563"/>
      <c r="AV8563"/>
      <c r="AW8563"/>
      <c r="AX8563"/>
      <c r="AY8563"/>
      <c r="AZ8563"/>
      <c r="BA8563"/>
      <c r="BB8563"/>
      <c r="BC8563"/>
      <c r="BD8563"/>
      <c r="BE8563"/>
      <c r="BF8563"/>
      <c r="BG8563"/>
      <c r="BH8563"/>
      <c r="BI8563"/>
      <c r="BJ8563"/>
      <c r="BK8563"/>
      <c r="BL8563"/>
      <c r="BM8563"/>
      <c r="BN8563"/>
      <c r="BO8563"/>
      <c r="BP8563"/>
      <c r="BQ8563"/>
      <c r="BR8563"/>
      <c r="BS8563"/>
      <c r="BT8563"/>
      <c r="BU8563"/>
      <c r="BV8563"/>
      <c r="BW8563"/>
      <c r="BX8563"/>
      <c r="BY8563"/>
      <c r="BZ8563"/>
      <c r="CA8563"/>
      <c r="CB8563"/>
      <c r="CC8563"/>
      <c r="CD8563"/>
      <c r="CE8563"/>
      <c r="CF8563"/>
      <c r="CG8563"/>
      <c r="CH8563"/>
      <c r="CI8563"/>
      <c r="CJ8563"/>
      <c r="CK8563"/>
      <c r="CL8563"/>
      <c r="CM8563"/>
      <c r="CN8563"/>
      <c r="CO8563"/>
      <c r="CP8563"/>
      <c r="CQ8563"/>
      <c r="CR8563"/>
      <c r="CS8563"/>
      <c r="CT8563"/>
      <c r="CU8563"/>
      <c r="CV8563"/>
    </row>
    <row r="8564" spans="10:100" x14ac:dyDescent="0.25">
      <c r="J8564"/>
      <c r="K8564"/>
      <c r="L8564"/>
      <c r="M8564"/>
      <c r="N8564"/>
      <c r="O8564"/>
      <c r="P8564"/>
      <c r="Q8564"/>
      <c r="R8564"/>
      <c r="S8564"/>
      <c r="T8564"/>
      <c r="U8564"/>
      <c r="V8564"/>
      <c r="W8564"/>
      <c r="X8564"/>
      <c r="Y8564"/>
      <c r="Z8564"/>
      <c r="AA8564"/>
      <c r="AB8564"/>
      <c r="AC8564"/>
      <c r="AD8564"/>
      <c r="AE8564"/>
      <c r="AF8564"/>
      <c r="AG8564"/>
      <c r="AH8564"/>
      <c r="AI8564"/>
      <c r="AJ8564"/>
      <c r="AK8564"/>
      <c r="AL8564"/>
      <c r="AM8564"/>
      <c r="AN8564"/>
      <c r="AO8564"/>
      <c r="AP8564"/>
      <c r="AQ8564"/>
      <c r="AR8564"/>
      <c r="AS8564"/>
      <c r="AT8564"/>
      <c r="AU8564"/>
      <c r="AV8564"/>
      <c r="AW8564"/>
      <c r="AX8564"/>
      <c r="AY8564"/>
      <c r="AZ8564"/>
      <c r="BA8564"/>
      <c r="BB8564"/>
      <c r="BC8564"/>
      <c r="BD8564"/>
      <c r="BE8564"/>
      <c r="BF8564"/>
      <c r="BG8564"/>
      <c r="BH8564"/>
      <c r="BI8564"/>
      <c r="BJ8564"/>
      <c r="BK8564"/>
      <c r="BL8564"/>
      <c r="BM8564"/>
      <c r="BN8564"/>
      <c r="BO8564"/>
      <c r="BP8564"/>
      <c r="BQ8564"/>
      <c r="BR8564"/>
      <c r="BS8564"/>
      <c r="BT8564"/>
      <c r="BU8564"/>
      <c r="BV8564"/>
      <c r="BW8564"/>
      <c r="BX8564"/>
      <c r="BY8564"/>
      <c r="BZ8564"/>
      <c r="CA8564"/>
      <c r="CB8564"/>
      <c r="CC8564"/>
      <c r="CD8564"/>
      <c r="CE8564"/>
      <c r="CF8564"/>
      <c r="CG8564"/>
      <c r="CH8564"/>
      <c r="CI8564"/>
      <c r="CJ8564"/>
      <c r="CK8564"/>
      <c r="CL8564"/>
      <c r="CM8564"/>
      <c r="CN8564"/>
      <c r="CO8564"/>
      <c r="CP8564"/>
      <c r="CQ8564"/>
      <c r="CR8564"/>
      <c r="CS8564"/>
      <c r="CT8564"/>
      <c r="CU8564"/>
      <c r="CV8564"/>
    </row>
    <row r="8565" spans="10:100" x14ac:dyDescent="0.25">
      <c r="J8565"/>
      <c r="K8565"/>
      <c r="L8565"/>
      <c r="M8565"/>
      <c r="N8565"/>
      <c r="O8565"/>
      <c r="P8565"/>
      <c r="Q8565"/>
      <c r="R8565"/>
      <c r="S8565"/>
      <c r="T8565"/>
      <c r="U8565"/>
      <c r="V8565"/>
      <c r="W8565"/>
      <c r="X8565"/>
      <c r="Y8565"/>
      <c r="Z8565"/>
      <c r="AA8565"/>
      <c r="AB8565"/>
      <c r="AC8565"/>
      <c r="AD8565"/>
      <c r="AE8565"/>
      <c r="AF8565"/>
      <c r="AG8565"/>
      <c r="AH8565"/>
      <c r="AI8565"/>
      <c r="AJ8565"/>
      <c r="AK8565"/>
      <c r="AL8565"/>
      <c r="AM8565"/>
      <c r="AN8565"/>
      <c r="AO8565"/>
      <c r="AP8565"/>
      <c r="AQ8565"/>
      <c r="AR8565"/>
      <c r="AS8565"/>
      <c r="AT8565"/>
      <c r="AU8565"/>
      <c r="AV8565"/>
      <c r="AW8565"/>
      <c r="AX8565"/>
      <c r="AY8565"/>
      <c r="AZ8565"/>
      <c r="BA8565"/>
      <c r="BB8565"/>
      <c r="BC8565"/>
      <c r="BD8565"/>
      <c r="BE8565"/>
      <c r="BF8565"/>
      <c r="BG8565"/>
      <c r="BH8565"/>
      <c r="BI8565"/>
      <c r="BJ8565"/>
      <c r="BK8565"/>
      <c r="BL8565"/>
      <c r="BM8565"/>
      <c r="BN8565"/>
      <c r="BO8565"/>
      <c r="BP8565"/>
      <c r="BQ8565"/>
      <c r="BR8565"/>
      <c r="BS8565"/>
      <c r="BT8565"/>
      <c r="BU8565"/>
      <c r="BV8565"/>
      <c r="BW8565"/>
      <c r="BX8565"/>
      <c r="BY8565"/>
      <c r="BZ8565"/>
      <c r="CA8565"/>
      <c r="CB8565"/>
      <c r="CC8565"/>
      <c r="CD8565"/>
      <c r="CE8565"/>
      <c r="CF8565"/>
      <c r="CG8565"/>
      <c r="CH8565"/>
      <c r="CI8565"/>
      <c r="CJ8565"/>
      <c r="CK8565"/>
      <c r="CL8565"/>
      <c r="CM8565"/>
      <c r="CN8565"/>
      <c r="CO8565"/>
      <c r="CP8565"/>
      <c r="CQ8565"/>
      <c r="CR8565"/>
      <c r="CS8565"/>
      <c r="CT8565"/>
      <c r="CU8565"/>
      <c r="CV8565"/>
    </row>
    <row r="8566" spans="10:100" x14ac:dyDescent="0.25">
      <c r="J8566"/>
      <c r="K8566"/>
      <c r="L8566"/>
      <c r="M8566"/>
      <c r="N8566"/>
      <c r="O8566"/>
      <c r="P8566"/>
      <c r="Q8566"/>
      <c r="R8566"/>
      <c r="S8566"/>
      <c r="T8566"/>
      <c r="U8566"/>
      <c r="V8566"/>
      <c r="W8566"/>
      <c r="X8566"/>
      <c r="Y8566"/>
      <c r="Z8566"/>
      <c r="AA8566"/>
      <c r="AB8566"/>
      <c r="AC8566"/>
      <c r="AD8566"/>
      <c r="AE8566"/>
      <c r="AF8566"/>
      <c r="AG8566"/>
      <c r="AH8566"/>
      <c r="AI8566"/>
      <c r="AJ8566"/>
      <c r="AK8566"/>
      <c r="AL8566"/>
      <c r="AM8566"/>
      <c r="AN8566"/>
      <c r="AO8566"/>
      <c r="AP8566"/>
      <c r="AQ8566"/>
      <c r="AR8566"/>
      <c r="AS8566"/>
      <c r="AT8566"/>
      <c r="AU8566"/>
      <c r="AV8566"/>
      <c r="AW8566"/>
      <c r="AX8566"/>
      <c r="AY8566"/>
      <c r="AZ8566"/>
      <c r="BA8566"/>
      <c r="BB8566"/>
      <c r="BC8566"/>
      <c r="BD8566"/>
      <c r="BE8566"/>
      <c r="BF8566"/>
      <c r="BG8566"/>
      <c r="BH8566"/>
      <c r="BI8566"/>
      <c r="BJ8566"/>
      <c r="BK8566"/>
      <c r="BL8566"/>
      <c r="BM8566"/>
      <c r="BN8566"/>
      <c r="BO8566"/>
      <c r="BP8566"/>
      <c r="BQ8566"/>
      <c r="BR8566"/>
      <c r="BS8566"/>
      <c r="BT8566"/>
      <c r="BU8566"/>
      <c r="BV8566"/>
      <c r="BW8566"/>
      <c r="BX8566"/>
      <c r="BY8566"/>
      <c r="BZ8566"/>
      <c r="CA8566"/>
      <c r="CB8566"/>
      <c r="CC8566"/>
      <c r="CD8566"/>
      <c r="CE8566"/>
      <c r="CF8566"/>
      <c r="CG8566"/>
      <c r="CH8566"/>
      <c r="CI8566"/>
      <c r="CJ8566"/>
      <c r="CK8566"/>
      <c r="CL8566"/>
      <c r="CM8566"/>
      <c r="CN8566"/>
      <c r="CO8566"/>
      <c r="CP8566"/>
      <c r="CQ8566"/>
      <c r="CR8566"/>
      <c r="CS8566"/>
      <c r="CT8566"/>
      <c r="CU8566"/>
      <c r="CV8566"/>
    </row>
    <row r="8567" spans="10:100" x14ac:dyDescent="0.25">
      <c r="J8567"/>
      <c r="K8567"/>
      <c r="L8567"/>
      <c r="M8567"/>
      <c r="N8567"/>
      <c r="O8567"/>
      <c r="P8567"/>
      <c r="Q8567"/>
      <c r="R8567"/>
      <c r="S8567"/>
      <c r="T8567"/>
      <c r="U8567"/>
      <c r="V8567"/>
      <c r="W8567"/>
      <c r="X8567"/>
      <c r="Y8567"/>
      <c r="Z8567"/>
      <c r="AA8567"/>
      <c r="AB8567"/>
      <c r="AC8567"/>
      <c r="AD8567"/>
      <c r="AE8567"/>
      <c r="AF8567"/>
      <c r="AG8567"/>
      <c r="AH8567"/>
      <c r="AI8567"/>
      <c r="AJ8567"/>
      <c r="AK8567"/>
      <c r="AL8567"/>
      <c r="AM8567"/>
      <c r="AN8567"/>
      <c r="AO8567"/>
      <c r="AP8567"/>
      <c r="AQ8567"/>
      <c r="AR8567"/>
      <c r="AS8567"/>
      <c r="AT8567"/>
      <c r="AU8567"/>
      <c r="AV8567"/>
      <c r="AW8567"/>
      <c r="AX8567"/>
      <c r="AY8567"/>
      <c r="AZ8567"/>
      <c r="BA8567"/>
      <c r="BB8567"/>
      <c r="BC8567"/>
      <c r="BD8567"/>
      <c r="BE8567"/>
      <c r="BF8567"/>
      <c r="BG8567"/>
      <c r="BH8567"/>
      <c r="BI8567"/>
      <c r="BJ8567"/>
      <c r="BK8567"/>
      <c r="BL8567"/>
      <c r="BM8567"/>
      <c r="BN8567"/>
      <c r="BO8567"/>
      <c r="BP8567"/>
      <c r="BQ8567"/>
      <c r="BR8567"/>
      <c r="BS8567"/>
      <c r="BT8567"/>
      <c r="BU8567"/>
      <c r="BV8567"/>
      <c r="BW8567"/>
      <c r="BX8567"/>
      <c r="BY8567"/>
      <c r="BZ8567"/>
      <c r="CA8567"/>
      <c r="CB8567"/>
      <c r="CC8567"/>
      <c r="CD8567"/>
      <c r="CE8567"/>
      <c r="CF8567"/>
      <c r="CG8567"/>
      <c r="CH8567"/>
      <c r="CI8567"/>
      <c r="CJ8567"/>
      <c r="CK8567"/>
      <c r="CL8567"/>
      <c r="CM8567"/>
      <c r="CN8567"/>
      <c r="CO8567"/>
      <c r="CP8567"/>
      <c r="CQ8567"/>
      <c r="CR8567"/>
      <c r="CS8567"/>
      <c r="CT8567"/>
      <c r="CU8567"/>
      <c r="CV8567"/>
    </row>
    <row r="8568" spans="10:100" x14ac:dyDescent="0.25">
      <c r="J8568"/>
      <c r="K8568"/>
      <c r="L8568"/>
      <c r="M8568"/>
      <c r="N8568"/>
      <c r="O8568"/>
      <c r="P8568"/>
      <c r="Q8568"/>
      <c r="R8568"/>
      <c r="S8568"/>
      <c r="T8568"/>
      <c r="U8568"/>
      <c r="V8568"/>
      <c r="W8568"/>
      <c r="X8568"/>
      <c r="Y8568"/>
      <c r="Z8568"/>
      <c r="AA8568"/>
      <c r="AB8568"/>
      <c r="AC8568"/>
      <c r="AD8568"/>
      <c r="AE8568"/>
      <c r="AF8568"/>
      <c r="AG8568"/>
      <c r="AH8568"/>
      <c r="AI8568"/>
      <c r="AJ8568"/>
      <c r="AK8568"/>
      <c r="AL8568"/>
      <c r="AM8568"/>
      <c r="AN8568"/>
      <c r="AO8568"/>
      <c r="AP8568"/>
      <c r="AQ8568"/>
      <c r="AR8568"/>
      <c r="AS8568"/>
      <c r="AT8568"/>
      <c r="AU8568"/>
      <c r="AV8568"/>
      <c r="AW8568"/>
      <c r="AX8568"/>
      <c r="AY8568"/>
      <c r="AZ8568"/>
      <c r="BA8568"/>
      <c r="BB8568"/>
      <c r="BC8568"/>
      <c r="BD8568"/>
      <c r="BE8568"/>
      <c r="BF8568"/>
      <c r="BG8568"/>
      <c r="BH8568"/>
      <c r="BI8568"/>
      <c r="BJ8568"/>
      <c r="BK8568"/>
      <c r="BL8568"/>
      <c r="BM8568"/>
      <c r="BN8568"/>
      <c r="BO8568"/>
      <c r="BP8568"/>
      <c r="BQ8568"/>
      <c r="BR8568"/>
      <c r="BS8568"/>
      <c r="BT8568"/>
      <c r="BU8568"/>
      <c r="BV8568"/>
      <c r="BW8568"/>
      <c r="BX8568"/>
      <c r="BY8568"/>
      <c r="BZ8568"/>
      <c r="CA8568"/>
      <c r="CB8568"/>
      <c r="CC8568"/>
      <c r="CD8568"/>
      <c r="CE8568"/>
      <c r="CF8568"/>
      <c r="CG8568"/>
      <c r="CH8568"/>
      <c r="CI8568"/>
      <c r="CJ8568"/>
      <c r="CK8568"/>
      <c r="CL8568"/>
      <c r="CM8568"/>
      <c r="CN8568"/>
      <c r="CO8568"/>
      <c r="CP8568"/>
      <c r="CQ8568"/>
      <c r="CR8568"/>
      <c r="CS8568"/>
      <c r="CT8568"/>
      <c r="CU8568"/>
      <c r="CV8568"/>
    </row>
    <row r="8569" spans="10:100" x14ac:dyDescent="0.25">
      <c r="J8569"/>
      <c r="K8569"/>
      <c r="L8569"/>
      <c r="M8569"/>
      <c r="N8569"/>
      <c r="O8569"/>
      <c r="P8569"/>
      <c r="Q8569"/>
      <c r="R8569"/>
      <c r="S8569"/>
      <c r="T8569"/>
      <c r="U8569"/>
      <c r="V8569"/>
      <c r="W8569"/>
      <c r="X8569"/>
      <c r="Y8569"/>
      <c r="Z8569"/>
      <c r="AA8569"/>
      <c r="AB8569"/>
      <c r="AC8569"/>
      <c r="AD8569"/>
      <c r="AE8569"/>
      <c r="AF8569"/>
      <c r="AG8569"/>
      <c r="AH8569"/>
      <c r="AI8569"/>
      <c r="AJ8569"/>
      <c r="AK8569"/>
      <c r="AL8569"/>
      <c r="AM8569"/>
      <c r="AN8569"/>
      <c r="AO8569"/>
      <c r="AP8569"/>
      <c r="AQ8569"/>
      <c r="AR8569"/>
      <c r="AS8569"/>
      <c r="AT8569"/>
      <c r="AU8569"/>
      <c r="AV8569"/>
      <c r="AW8569"/>
      <c r="AX8569"/>
      <c r="AY8569"/>
      <c r="AZ8569"/>
      <c r="BA8569"/>
      <c r="BB8569"/>
      <c r="BC8569"/>
      <c r="BD8569"/>
      <c r="BE8569"/>
      <c r="BF8569"/>
      <c r="BG8569"/>
      <c r="BH8569"/>
      <c r="BI8569"/>
      <c r="BJ8569"/>
      <c r="BK8569"/>
      <c r="BL8569"/>
      <c r="BM8569"/>
      <c r="BN8569"/>
      <c r="BO8569"/>
      <c r="BP8569"/>
      <c r="BQ8569"/>
      <c r="BR8569"/>
      <c r="BS8569"/>
      <c r="BT8569"/>
      <c r="BU8569"/>
      <c r="BV8569"/>
      <c r="BW8569"/>
      <c r="BX8569"/>
      <c r="BY8569"/>
      <c r="BZ8569"/>
      <c r="CA8569"/>
      <c r="CB8569"/>
      <c r="CC8569"/>
      <c r="CD8569"/>
      <c r="CE8569"/>
      <c r="CF8569"/>
      <c r="CG8569"/>
      <c r="CH8569"/>
      <c r="CI8569"/>
      <c r="CJ8569"/>
      <c r="CK8569"/>
      <c r="CL8569"/>
      <c r="CM8569"/>
      <c r="CN8569"/>
      <c r="CO8569"/>
      <c r="CP8569"/>
      <c r="CQ8569"/>
      <c r="CR8569"/>
      <c r="CS8569"/>
      <c r="CT8569"/>
      <c r="CU8569"/>
      <c r="CV8569"/>
    </row>
    <row r="8570" spans="10:100" x14ac:dyDescent="0.25">
      <c r="J8570"/>
      <c r="K8570"/>
      <c r="L8570"/>
      <c r="M8570"/>
      <c r="N8570"/>
      <c r="O8570"/>
      <c r="P8570"/>
      <c r="Q8570"/>
      <c r="R8570"/>
      <c r="S8570"/>
      <c r="T8570"/>
      <c r="U8570"/>
      <c r="V8570"/>
      <c r="W8570"/>
      <c r="X8570"/>
      <c r="Y8570"/>
      <c r="Z8570"/>
      <c r="AA8570"/>
      <c r="AB8570"/>
      <c r="AC8570"/>
      <c r="AD8570"/>
      <c r="AE8570"/>
      <c r="AF8570"/>
      <c r="AG8570"/>
      <c r="AH8570"/>
      <c r="AI8570"/>
      <c r="AJ8570"/>
      <c r="AK8570"/>
      <c r="AL8570"/>
      <c r="AM8570"/>
      <c r="AN8570"/>
      <c r="AO8570"/>
      <c r="AP8570"/>
      <c r="AQ8570"/>
      <c r="AR8570"/>
      <c r="AS8570"/>
      <c r="AT8570"/>
      <c r="AU8570"/>
      <c r="AV8570"/>
      <c r="AW8570"/>
      <c r="AX8570"/>
      <c r="AY8570"/>
      <c r="AZ8570"/>
      <c r="BA8570"/>
      <c r="BB8570"/>
      <c r="BC8570"/>
      <c r="BD8570"/>
      <c r="BE8570"/>
      <c r="BF8570"/>
      <c r="BG8570"/>
      <c r="BH8570"/>
      <c r="BI8570"/>
      <c r="BJ8570"/>
      <c r="BK8570"/>
      <c r="BL8570"/>
      <c r="BM8570"/>
      <c r="BN8570"/>
      <c r="BO8570"/>
      <c r="BP8570"/>
      <c r="BQ8570"/>
      <c r="BR8570"/>
      <c r="BS8570"/>
      <c r="BT8570"/>
      <c r="BU8570"/>
      <c r="BV8570"/>
      <c r="BW8570"/>
      <c r="BX8570"/>
      <c r="BY8570"/>
      <c r="BZ8570"/>
      <c r="CA8570"/>
      <c r="CB8570"/>
      <c r="CC8570"/>
      <c r="CD8570"/>
      <c r="CE8570"/>
      <c r="CF8570"/>
      <c r="CG8570"/>
      <c r="CH8570"/>
      <c r="CI8570"/>
      <c r="CJ8570"/>
      <c r="CK8570"/>
      <c r="CL8570"/>
      <c r="CM8570"/>
      <c r="CN8570"/>
      <c r="CO8570"/>
      <c r="CP8570"/>
      <c r="CQ8570"/>
      <c r="CR8570"/>
      <c r="CS8570"/>
      <c r="CT8570"/>
      <c r="CU8570"/>
      <c r="CV8570"/>
    </row>
    <row r="8571" spans="10:100" x14ac:dyDescent="0.25">
      <c r="J8571"/>
      <c r="K8571"/>
      <c r="L8571"/>
      <c r="M8571"/>
      <c r="N8571"/>
      <c r="O8571"/>
      <c r="P8571"/>
      <c r="Q8571"/>
      <c r="R8571"/>
      <c r="S8571"/>
      <c r="T8571"/>
      <c r="U8571"/>
      <c r="V8571"/>
      <c r="W8571"/>
      <c r="X8571"/>
      <c r="Y8571"/>
      <c r="Z8571"/>
      <c r="AA8571"/>
      <c r="AB8571"/>
      <c r="AC8571"/>
      <c r="AD8571"/>
      <c r="AE8571"/>
      <c r="AF8571"/>
      <c r="AG8571"/>
      <c r="AH8571"/>
      <c r="AI8571"/>
      <c r="AJ8571"/>
      <c r="AK8571"/>
      <c r="AL8571"/>
      <c r="AM8571"/>
      <c r="AN8571"/>
      <c r="AO8571"/>
      <c r="AP8571"/>
      <c r="AQ8571"/>
      <c r="AR8571"/>
      <c r="AS8571"/>
      <c r="AT8571"/>
      <c r="AU8571"/>
      <c r="AV8571"/>
      <c r="AW8571"/>
      <c r="AX8571"/>
      <c r="AY8571"/>
      <c r="AZ8571"/>
      <c r="BA8571"/>
      <c r="BB8571"/>
      <c r="BC8571"/>
      <c r="BD8571"/>
      <c r="BE8571"/>
      <c r="BF8571"/>
      <c r="BG8571"/>
      <c r="BH8571"/>
      <c r="BI8571"/>
      <c r="BJ8571"/>
      <c r="BK8571"/>
      <c r="BL8571"/>
      <c r="BM8571"/>
      <c r="BN8571"/>
      <c r="BO8571"/>
      <c r="BP8571"/>
      <c r="BQ8571"/>
      <c r="BR8571"/>
      <c r="BS8571"/>
      <c r="BT8571"/>
      <c r="BU8571"/>
      <c r="BV8571"/>
      <c r="BW8571"/>
      <c r="BX8571"/>
      <c r="BY8571"/>
      <c r="BZ8571"/>
      <c r="CA8571"/>
      <c r="CB8571"/>
      <c r="CC8571"/>
      <c r="CD8571"/>
      <c r="CE8571"/>
      <c r="CF8571"/>
      <c r="CG8571"/>
      <c r="CH8571"/>
      <c r="CI8571"/>
      <c r="CJ8571"/>
      <c r="CK8571"/>
      <c r="CL8571"/>
      <c r="CM8571"/>
      <c r="CN8571"/>
      <c r="CO8571"/>
      <c r="CP8571"/>
      <c r="CQ8571"/>
      <c r="CR8571"/>
      <c r="CS8571"/>
      <c r="CT8571"/>
      <c r="CU8571"/>
      <c r="CV8571"/>
    </row>
    <row r="8572" spans="10:100" x14ac:dyDescent="0.25">
      <c r="J8572"/>
      <c r="K8572"/>
      <c r="L8572"/>
      <c r="M8572"/>
      <c r="N8572"/>
      <c r="O8572"/>
      <c r="P8572"/>
      <c r="Q8572"/>
      <c r="R8572"/>
      <c r="S8572"/>
      <c r="T8572"/>
      <c r="U8572"/>
      <c r="V8572"/>
      <c r="W8572"/>
      <c r="X8572"/>
      <c r="Y8572"/>
      <c r="Z8572"/>
      <c r="AA8572"/>
      <c r="AB8572"/>
      <c r="AC8572"/>
      <c r="AD8572"/>
      <c r="AE8572"/>
      <c r="AF8572"/>
      <c r="AG8572"/>
      <c r="AH8572"/>
      <c r="AI8572"/>
      <c r="AJ8572"/>
      <c r="AK8572"/>
      <c r="AL8572"/>
      <c r="AM8572"/>
      <c r="AN8572"/>
      <c r="AO8572"/>
      <c r="AP8572"/>
      <c r="AQ8572"/>
      <c r="AR8572"/>
      <c r="AS8572"/>
      <c r="AT8572"/>
      <c r="AU8572"/>
      <c r="AV8572"/>
      <c r="AW8572"/>
      <c r="AX8572"/>
      <c r="AY8572"/>
      <c r="AZ8572"/>
      <c r="BA8572"/>
      <c r="BB8572"/>
      <c r="BC8572"/>
      <c r="BD8572"/>
      <c r="BE8572"/>
      <c r="BF8572"/>
      <c r="BG8572"/>
      <c r="BH8572"/>
      <c r="BI8572"/>
      <c r="BJ8572"/>
      <c r="BK8572"/>
      <c r="BL8572"/>
      <c r="BM8572"/>
      <c r="BN8572"/>
      <c r="BO8572"/>
      <c r="BP8572"/>
      <c r="BQ8572"/>
      <c r="BR8572"/>
      <c r="BS8572"/>
      <c r="BT8572"/>
      <c r="BU8572"/>
      <c r="BV8572"/>
      <c r="BW8572"/>
      <c r="BX8572"/>
      <c r="BY8572"/>
      <c r="BZ8572"/>
      <c r="CA8572"/>
      <c r="CB8572"/>
      <c r="CC8572"/>
      <c r="CD8572"/>
      <c r="CE8572"/>
      <c r="CF8572"/>
      <c r="CG8572"/>
      <c r="CH8572"/>
      <c r="CI8572"/>
      <c r="CJ8572"/>
      <c r="CK8572"/>
      <c r="CL8572"/>
      <c r="CM8572"/>
      <c r="CN8572"/>
      <c r="CO8572"/>
      <c r="CP8572"/>
      <c r="CQ8572"/>
      <c r="CR8572"/>
      <c r="CS8572"/>
      <c r="CT8572"/>
      <c r="CU8572"/>
      <c r="CV8572"/>
    </row>
    <row r="8573" spans="10:100" x14ac:dyDescent="0.25">
      <c r="J8573"/>
      <c r="K8573"/>
      <c r="L8573"/>
      <c r="M8573"/>
      <c r="N8573"/>
      <c r="O8573"/>
      <c r="P8573"/>
      <c r="Q8573"/>
      <c r="R8573"/>
      <c r="S8573"/>
      <c r="T8573"/>
      <c r="U8573"/>
      <c r="V8573"/>
      <c r="W8573"/>
      <c r="X8573"/>
      <c r="Y8573"/>
      <c r="Z8573"/>
      <c r="AA8573"/>
      <c r="AB8573"/>
      <c r="AC8573"/>
      <c r="AD8573"/>
      <c r="AE8573"/>
      <c r="AF8573"/>
      <c r="AG8573"/>
      <c r="AH8573"/>
      <c r="AI8573"/>
      <c r="AJ8573"/>
      <c r="AK8573"/>
      <c r="AL8573"/>
      <c r="AM8573"/>
      <c r="AN8573"/>
      <c r="AO8573"/>
      <c r="AP8573"/>
      <c r="AQ8573"/>
      <c r="AR8573"/>
      <c r="AS8573"/>
      <c r="AT8573"/>
      <c r="AU8573"/>
      <c r="AV8573"/>
      <c r="AW8573"/>
      <c r="AX8573"/>
      <c r="AY8573"/>
      <c r="AZ8573"/>
      <c r="BA8573"/>
      <c r="BB8573"/>
      <c r="BC8573"/>
      <c r="BD8573"/>
      <c r="BE8573"/>
      <c r="BF8573"/>
      <c r="BG8573"/>
      <c r="BH8573"/>
      <c r="BI8573"/>
      <c r="BJ8573"/>
      <c r="BK8573"/>
      <c r="BL8573"/>
      <c r="BM8573"/>
      <c r="BN8573"/>
      <c r="BO8573"/>
      <c r="BP8573"/>
      <c r="BQ8573"/>
      <c r="BR8573"/>
      <c r="BS8573"/>
      <c r="BT8573"/>
      <c r="BU8573"/>
      <c r="BV8573"/>
      <c r="BW8573"/>
      <c r="BX8573"/>
      <c r="BY8573"/>
      <c r="BZ8573"/>
      <c r="CA8573"/>
      <c r="CB8573"/>
      <c r="CC8573"/>
      <c r="CD8573"/>
      <c r="CE8573"/>
      <c r="CF8573"/>
      <c r="CG8573"/>
      <c r="CH8573"/>
      <c r="CI8573"/>
      <c r="CJ8573"/>
      <c r="CK8573"/>
      <c r="CL8573"/>
      <c r="CM8573"/>
      <c r="CN8573"/>
      <c r="CO8573"/>
      <c r="CP8573"/>
      <c r="CQ8573"/>
      <c r="CR8573"/>
      <c r="CS8573"/>
      <c r="CT8573"/>
      <c r="CU8573"/>
      <c r="CV8573"/>
    </row>
    <row r="8574" spans="10:100" x14ac:dyDescent="0.25">
      <c r="J8574"/>
      <c r="K8574"/>
      <c r="L8574"/>
      <c r="M8574"/>
      <c r="N8574"/>
      <c r="O8574"/>
      <c r="P8574"/>
      <c r="Q8574"/>
      <c r="R8574"/>
      <c r="S8574"/>
      <c r="T8574"/>
      <c r="U8574"/>
      <c r="V8574"/>
      <c r="W8574"/>
      <c r="X8574"/>
      <c r="Y8574"/>
      <c r="Z8574"/>
      <c r="AA8574"/>
      <c r="AB8574"/>
      <c r="AC8574"/>
      <c r="AD8574"/>
      <c r="AE8574"/>
      <c r="AF8574"/>
      <c r="AG8574"/>
      <c r="AH8574"/>
      <c r="AI8574"/>
      <c r="AJ8574"/>
      <c r="AK8574"/>
      <c r="AL8574"/>
      <c r="AM8574"/>
      <c r="AN8574"/>
      <c r="AO8574"/>
      <c r="AP8574"/>
      <c r="AQ8574"/>
      <c r="AR8574"/>
      <c r="AS8574"/>
      <c r="AT8574"/>
      <c r="AU8574"/>
      <c r="AV8574"/>
      <c r="AW8574"/>
      <c r="AX8574"/>
      <c r="AY8574"/>
      <c r="AZ8574"/>
      <c r="BA8574"/>
      <c r="BB8574"/>
      <c r="BC8574"/>
      <c r="BD8574"/>
      <c r="BE8574"/>
      <c r="BF8574"/>
      <c r="BG8574"/>
      <c r="BH8574"/>
      <c r="BI8574"/>
      <c r="BJ8574"/>
      <c r="BK8574"/>
      <c r="BL8574"/>
      <c r="BM8574"/>
      <c r="BN8574"/>
      <c r="BO8574"/>
      <c r="BP8574"/>
      <c r="BQ8574"/>
      <c r="BR8574"/>
      <c r="BS8574"/>
      <c r="BT8574"/>
      <c r="BU8574"/>
      <c r="BV8574"/>
      <c r="BW8574"/>
      <c r="BX8574"/>
      <c r="BY8574"/>
      <c r="BZ8574"/>
      <c r="CA8574"/>
      <c r="CB8574"/>
      <c r="CC8574"/>
      <c r="CD8574"/>
      <c r="CE8574"/>
      <c r="CF8574"/>
      <c r="CG8574"/>
      <c r="CH8574"/>
      <c r="CI8574"/>
      <c r="CJ8574"/>
      <c r="CK8574"/>
      <c r="CL8574"/>
      <c r="CM8574"/>
      <c r="CN8574"/>
      <c r="CO8574"/>
      <c r="CP8574"/>
      <c r="CQ8574"/>
      <c r="CR8574"/>
      <c r="CS8574"/>
      <c r="CT8574"/>
      <c r="CU8574"/>
      <c r="CV8574"/>
    </row>
    <row r="8575" spans="10:100" x14ac:dyDescent="0.25">
      <c r="J8575"/>
      <c r="K8575"/>
      <c r="L8575"/>
      <c r="M8575"/>
      <c r="N8575"/>
      <c r="O8575"/>
      <c r="P8575"/>
      <c r="Q8575"/>
      <c r="R8575"/>
      <c r="S8575"/>
      <c r="T8575"/>
      <c r="U8575"/>
      <c r="V8575"/>
      <c r="W8575"/>
      <c r="X8575"/>
      <c r="Y8575"/>
      <c r="Z8575"/>
      <c r="AA8575"/>
      <c r="AB8575"/>
      <c r="AC8575"/>
      <c r="AD8575"/>
      <c r="AE8575"/>
      <c r="AF8575"/>
      <c r="AG8575"/>
      <c r="AH8575"/>
      <c r="AI8575"/>
      <c r="AJ8575"/>
      <c r="AK8575"/>
      <c r="AL8575"/>
      <c r="AM8575"/>
      <c r="AN8575"/>
      <c r="AO8575"/>
      <c r="AP8575"/>
      <c r="AQ8575"/>
      <c r="AR8575"/>
      <c r="AS8575"/>
      <c r="AT8575"/>
      <c r="AU8575"/>
      <c r="AV8575"/>
      <c r="AW8575"/>
      <c r="AX8575"/>
      <c r="AY8575"/>
      <c r="AZ8575"/>
      <c r="BA8575"/>
      <c r="BB8575"/>
      <c r="BC8575"/>
      <c r="BD8575"/>
      <c r="BE8575"/>
      <c r="BF8575"/>
      <c r="BG8575"/>
      <c r="BH8575"/>
      <c r="BI8575"/>
      <c r="BJ8575"/>
      <c r="BK8575"/>
      <c r="BL8575"/>
      <c r="BM8575"/>
      <c r="BN8575"/>
      <c r="BO8575"/>
      <c r="BP8575"/>
      <c r="BQ8575"/>
      <c r="BR8575"/>
      <c r="BS8575"/>
      <c r="BT8575"/>
      <c r="BU8575"/>
      <c r="BV8575"/>
      <c r="BW8575"/>
      <c r="BX8575"/>
      <c r="BY8575"/>
      <c r="BZ8575"/>
      <c r="CA8575"/>
      <c r="CB8575"/>
      <c r="CC8575"/>
      <c r="CD8575"/>
      <c r="CE8575"/>
      <c r="CF8575"/>
      <c r="CG8575"/>
      <c r="CH8575"/>
      <c r="CI8575"/>
      <c r="CJ8575"/>
      <c r="CK8575"/>
      <c r="CL8575"/>
      <c r="CM8575"/>
      <c r="CN8575"/>
      <c r="CO8575"/>
      <c r="CP8575"/>
      <c r="CQ8575"/>
      <c r="CR8575"/>
      <c r="CS8575"/>
      <c r="CT8575"/>
      <c r="CU8575"/>
      <c r="CV8575"/>
    </row>
    <row r="8576" spans="10:100" x14ac:dyDescent="0.25">
      <c r="J8576"/>
      <c r="K8576"/>
      <c r="L8576"/>
      <c r="M8576"/>
      <c r="N8576"/>
      <c r="O8576"/>
      <c r="P8576"/>
      <c r="Q8576"/>
      <c r="R8576"/>
      <c r="S8576"/>
      <c r="T8576"/>
      <c r="U8576"/>
      <c r="V8576"/>
      <c r="W8576"/>
      <c r="X8576"/>
      <c r="Y8576"/>
      <c r="Z8576"/>
      <c r="AA8576"/>
      <c r="AB8576"/>
      <c r="AC8576"/>
      <c r="AD8576"/>
      <c r="AE8576"/>
      <c r="AF8576"/>
      <c r="AG8576"/>
      <c r="AH8576"/>
      <c r="AI8576"/>
      <c r="AJ8576"/>
      <c r="AK8576"/>
      <c r="AL8576"/>
      <c r="AM8576"/>
      <c r="AN8576"/>
      <c r="AO8576"/>
      <c r="AP8576"/>
      <c r="AQ8576"/>
      <c r="AR8576"/>
      <c r="AS8576"/>
      <c r="AT8576"/>
      <c r="AU8576"/>
      <c r="AV8576"/>
      <c r="AW8576"/>
      <c r="AX8576"/>
      <c r="AY8576"/>
      <c r="AZ8576"/>
      <c r="BA8576"/>
      <c r="BB8576"/>
      <c r="BC8576"/>
      <c r="BD8576"/>
      <c r="BE8576"/>
      <c r="BF8576"/>
      <c r="BG8576"/>
      <c r="BH8576"/>
      <c r="BI8576"/>
      <c r="BJ8576"/>
      <c r="BK8576"/>
      <c r="BL8576"/>
      <c r="BM8576"/>
      <c r="BN8576"/>
      <c r="BO8576"/>
      <c r="BP8576"/>
      <c r="BQ8576"/>
      <c r="BR8576"/>
      <c r="BS8576"/>
      <c r="BT8576"/>
      <c r="BU8576"/>
      <c r="BV8576"/>
      <c r="BW8576"/>
      <c r="BX8576"/>
      <c r="BY8576"/>
      <c r="BZ8576"/>
      <c r="CA8576"/>
      <c r="CB8576"/>
      <c r="CC8576"/>
      <c r="CD8576"/>
      <c r="CE8576"/>
      <c r="CF8576"/>
      <c r="CG8576"/>
      <c r="CH8576"/>
      <c r="CI8576"/>
      <c r="CJ8576"/>
      <c r="CK8576"/>
      <c r="CL8576"/>
      <c r="CM8576"/>
      <c r="CN8576"/>
      <c r="CO8576"/>
      <c r="CP8576"/>
      <c r="CQ8576"/>
      <c r="CR8576"/>
      <c r="CS8576"/>
      <c r="CT8576"/>
      <c r="CU8576"/>
      <c r="CV8576"/>
    </row>
    <row r="8577" spans="10:100" x14ac:dyDescent="0.25">
      <c r="J8577"/>
      <c r="K8577"/>
      <c r="L8577"/>
      <c r="M8577"/>
      <c r="N8577"/>
      <c r="O8577"/>
      <c r="P8577"/>
      <c r="Q8577"/>
      <c r="R8577"/>
      <c r="S8577"/>
      <c r="T8577"/>
      <c r="U8577"/>
      <c r="V8577"/>
      <c r="W8577"/>
      <c r="X8577"/>
      <c r="Y8577"/>
      <c r="Z8577"/>
      <c r="AA8577"/>
      <c r="AB8577"/>
      <c r="AC8577"/>
      <c r="AD8577"/>
      <c r="AE8577"/>
      <c r="AF8577"/>
      <c r="AG8577"/>
      <c r="AH8577"/>
      <c r="AI8577"/>
      <c r="AJ8577"/>
      <c r="AK8577"/>
      <c r="AL8577"/>
      <c r="AM8577"/>
      <c r="AN8577"/>
      <c r="AO8577"/>
      <c r="AP8577"/>
      <c r="AQ8577"/>
      <c r="AR8577"/>
      <c r="AS8577"/>
      <c r="AT8577"/>
      <c r="AU8577"/>
      <c r="AV8577"/>
      <c r="AW8577"/>
      <c r="AX8577"/>
      <c r="AY8577"/>
      <c r="AZ8577"/>
      <c r="BA8577"/>
      <c r="BB8577"/>
      <c r="BC8577"/>
      <c r="BD8577"/>
      <c r="BE8577"/>
      <c r="BF8577"/>
      <c r="BG8577"/>
      <c r="BH8577"/>
      <c r="BI8577"/>
      <c r="BJ8577"/>
      <c r="BK8577"/>
      <c r="BL8577"/>
      <c r="BM8577"/>
      <c r="BN8577"/>
      <c r="BO8577"/>
      <c r="BP8577"/>
      <c r="BQ8577"/>
      <c r="BR8577"/>
      <c r="BS8577"/>
      <c r="BT8577"/>
      <c r="BU8577"/>
      <c r="BV8577"/>
      <c r="BW8577"/>
      <c r="BX8577"/>
      <c r="BY8577"/>
      <c r="BZ8577"/>
      <c r="CA8577"/>
      <c r="CB8577"/>
      <c r="CC8577"/>
      <c r="CD8577"/>
      <c r="CE8577"/>
      <c r="CF8577"/>
      <c r="CG8577"/>
      <c r="CH8577"/>
      <c r="CI8577"/>
      <c r="CJ8577"/>
      <c r="CK8577"/>
      <c r="CL8577"/>
      <c r="CM8577"/>
      <c r="CN8577"/>
      <c r="CO8577"/>
      <c r="CP8577"/>
      <c r="CQ8577"/>
      <c r="CR8577"/>
      <c r="CS8577"/>
      <c r="CT8577"/>
      <c r="CU8577"/>
      <c r="CV8577"/>
    </row>
    <row r="8578" spans="10:100" x14ac:dyDescent="0.25">
      <c r="J8578"/>
      <c r="K8578"/>
      <c r="L8578"/>
      <c r="M8578"/>
      <c r="N8578"/>
      <c r="O8578"/>
      <c r="P8578"/>
      <c r="Q8578"/>
      <c r="R8578"/>
      <c r="S8578"/>
      <c r="T8578"/>
      <c r="U8578"/>
      <c r="V8578"/>
      <c r="W8578"/>
      <c r="X8578"/>
      <c r="Y8578"/>
      <c r="Z8578"/>
      <c r="AA8578"/>
      <c r="AB8578"/>
      <c r="AC8578"/>
      <c r="AD8578"/>
      <c r="AE8578"/>
      <c r="AF8578"/>
      <c r="AG8578"/>
      <c r="AH8578"/>
      <c r="AI8578"/>
      <c r="AJ8578"/>
      <c r="AK8578"/>
      <c r="AL8578"/>
      <c r="AM8578"/>
      <c r="AN8578"/>
      <c r="AO8578"/>
      <c r="AP8578"/>
      <c r="AQ8578"/>
      <c r="AR8578"/>
      <c r="AS8578"/>
      <c r="AT8578"/>
      <c r="AU8578"/>
      <c r="AV8578"/>
      <c r="AW8578"/>
      <c r="AX8578"/>
      <c r="AY8578"/>
      <c r="AZ8578"/>
      <c r="BA8578"/>
      <c r="BB8578"/>
      <c r="BC8578"/>
      <c r="BD8578"/>
      <c r="BE8578"/>
      <c r="BF8578"/>
      <c r="BG8578"/>
      <c r="BH8578"/>
      <c r="BI8578"/>
      <c r="BJ8578"/>
      <c r="BK8578"/>
      <c r="BL8578"/>
      <c r="BM8578"/>
      <c r="BN8578"/>
      <c r="BO8578"/>
      <c r="BP8578"/>
      <c r="BQ8578"/>
      <c r="BR8578"/>
      <c r="BS8578"/>
      <c r="BT8578"/>
      <c r="BU8578"/>
      <c r="BV8578"/>
      <c r="BW8578"/>
      <c r="BX8578"/>
      <c r="BY8578"/>
      <c r="BZ8578"/>
      <c r="CA8578"/>
      <c r="CB8578"/>
      <c r="CC8578"/>
      <c r="CD8578"/>
      <c r="CE8578"/>
      <c r="CF8578"/>
      <c r="CG8578"/>
      <c r="CH8578"/>
      <c r="CI8578"/>
      <c r="CJ8578"/>
      <c r="CK8578"/>
      <c r="CL8578"/>
      <c r="CM8578"/>
      <c r="CN8578"/>
      <c r="CO8578"/>
      <c r="CP8578"/>
      <c r="CQ8578"/>
      <c r="CR8578"/>
      <c r="CS8578"/>
      <c r="CT8578"/>
      <c r="CU8578"/>
      <c r="CV8578"/>
    </row>
    <row r="8579" spans="10:100" x14ac:dyDescent="0.25">
      <c r="J8579"/>
      <c r="K8579"/>
      <c r="L8579"/>
      <c r="M8579"/>
      <c r="N8579"/>
      <c r="O8579"/>
      <c r="P8579"/>
      <c r="Q8579"/>
      <c r="R8579"/>
      <c r="S8579"/>
      <c r="T8579"/>
      <c r="U8579"/>
      <c r="V8579"/>
      <c r="W8579"/>
      <c r="X8579"/>
      <c r="Y8579"/>
      <c r="Z8579"/>
      <c r="AA8579"/>
      <c r="AB8579"/>
      <c r="AC8579"/>
      <c r="AD8579"/>
      <c r="AE8579"/>
      <c r="AF8579"/>
      <c r="AG8579"/>
      <c r="AH8579"/>
      <c r="AI8579"/>
      <c r="AJ8579"/>
      <c r="AK8579"/>
      <c r="AL8579"/>
      <c r="AM8579"/>
      <c r="AN8579"/>
      <c r="AO8579"/>
      <c r="AP8579"/>
      <c r="AQ8579"/>
      <c r="AR8579"/>
      <c r="AS8579"/>
      <c r="AT8579"/>
      <c r="AU8579"/>
      <c r="AV8579"/>
      <c r="AW8579"/>
      <c r="AX8579"/>
      <c r="AY8579"/>
      <c r="AZ8579"/>
      <c r="BA8579"/>
      <c r="BB8579"/>
      <c r="BC8579"/>
      <c r="BD8579"/>
      <c r="BE8579"/>
      <c r="BF8579"/>
      <c r="BG8579"/>
      <c r="BH8579"/>
      <c r="BI8579"/>
      <c r="BJ8579"/>
      <c r="BK8579"/>
      <c r="BL8579"/>
      <c r="BM8579"/>
      <c r="BN8579"/>
      <c r="BO8579"/>
      <c r="BP8579"/>
      <c r="BQ8579"/>
      <c r="BR8579"/>
      <c r="BS8579"/>
      <c r="BT8579"/>
      <c r="BU8579"/>
      <c r="BV8579"/>
      <c r="BW8579"/>
      <c r="BX8579"/>
      <c r="BY8579"/>
      <c r="BZ8579"/>
      <c r="CA8579"/>
      <c r="CB8579"/>
      <c r="CC8579"/>
      <c r="CD8579"/>
      <c r="CE8579"/>
      <c r="CF8579"/>
      <c r="CG8579"/>
      <c r="CH8579"/>
      <c r="CI8579"/>
      <c r="CJ8579"/>
      <c r="CK8579"/>
      <c r="CL8579"/>
      <c r="CM8579"/>
      <c r="CN8579"/>
      <c r="CO8579"/>
      <c r="CP8579"/>
      <c r="CQ8579"/>
      <c r="CR8579"/>
      <c r="CS8579"/>
      <c r="CT8579"/>
      <c r="CU8579"/>
      <c r="CV8579"/>
    </row>
    <row r="8580" spans="10:100" x14ac:dyDescent="0.25">
      <c r="J8580"/>
      <c r="K8580"/>
      <c r="L8580"/>
      <c r="M8580"/>
      <c r="N8580"/>
      <c r="O8580"/>
      <c r="P8580"/>
      <c r="Q8580"/>
      <c r="R8580"/>
      <c r="S8580"/>
      <c r="T8580"/>
      <c r="U8580"/>
      <c r="V8580"/>
      <c r="W8580"/>
      <c r="X8580"/>
      <c r="Y8580"/>
      <c r="Z8580"/>
      <c r="AA8580"/>
      <c r="AB8580"/>
      <c r="AC8580"/>
      <c r="AD8580"/>
      <c r="AE8580"/>
      <c r="AF8580"/>
      <c r="AG8580"/>
      <c r="AH8580"/>
      <c r="AI8580"/>
      <c r="AJ8580"/>
      <c r="AK8580"/>
      <c r="AL8580"/>
      <c r="AM8580"/>
      <c r="AN8580"/>
      <c r="AO8580"/>
      <c r="AP8580"/>
      <c r="AQ8580"/>
      <c r="AR8580"/>
      <c r="AS8580"/>
      <c r="AT8580"/>
      <c r="AU8580"/>
      <c r="AV8580"/>
      <c r="AW8580"/>
      <c r="AX8580"/>
      <c r="AY8580"/>
      <c r="AZ8580"/>
      <c r="BA8580"/>
      <c r="BB8580"/>
      <c r="BC8580"/>
      <c r="BD8580"/>
      <c r="BE8580"/>
      <c r="BF8580"/>
      <c r="BG8580"/>
      <c r="BH8580"/>
      <c r="BI8580"/>
      <c r="BJ8580"/>
      <c r="BK8580"/>
      <c r="BL8580"/>
      <c r="BM8580"/>
      <c r="BN8580"/>
      <c r="BO8580"/>
      <c r="BP8580"/>
      <c r="BQ8580"/>
      <c r="BR8580"/>
      <c r="BS8580"/>
      <c r="BT8580"/>
      <c r="BU8580"/>
      <c r="BV8580"/>
      <c r="BW8580"/>
      <c r="BX8580"/>
      <c r="BY8580"/>
      <c r="BZ8580"/>
      <c r="CA8580"/>
      <c r="CB8580"/>
      <c r="CC8580"/>
      <c r="CD8580"/>
      <c r="CE8580"/>
      <c r="CF8580"/>
      <c r="CG8580"/>
      <c r="CH8580"/>
      <c r="CI8580"/>
      <c r="CJ8580"/>
      <c r="CK8580"/>
      <c r="CL8580"/>
      <c r="CM8580"/>
      <c r="CN8580"/>
      <c r="CO8580"/>
      <c r="CP8580"/>
      <c r="CQ8580"/>
      <c r="CR8580"/>
      <c r="CS8580"/>
      <c r="CT8580"/>
      <c r="CU8580"/>
      <c r="CV8580"/>
    </row>
    <row r="8581" spans="10:100" x14ac:dyDescent="0.25">
      <c r="J8581"/>
      <c r="K8581"/>
      <c r="L8581"/>
      <c r="M8581"/>
      <c r="N8581"/>
      <c r="O8581"/>
      <c r="P8581"/>
      <c r="Q8581"/>
      <c r="R8581"/>
      <c r="S8581"/>
      <c r="T8581"/>
      <c r="U8581"/>
      <c r="V8581"/>
      <c r="W8581"/>
      <c r="X8581"/>
      <c r="Y8581"/>
      <c r="Z8581"/>
      <c r="AA8581"/>
      <c r="AB8581"/>
      <c r="AC8581"/>
      <c r="AD8581"/>
      <c r="AE8581"/>
      <c r="AF8581"/>
      <c r="AG8581"/>
      <c r="AH8581"/>
      <c r="AI8581"/>
      <c r="AJ8581"/>
      <c r="AK8581"/>
      <c r="AL8581"/>
      <c r="AM8581"/>
      <c r="AN8581"/>
      <c r="AO8581"/>
      <c r="AP8581"/>
      <c r="AQ8581"/>
      <c r="AR8581"/>
      <c r="AS8581"/>
      <c r="AT8581"/>
      <c r="AU8581"/>
      <c r="AV8581"/>
      <c r="AW8581"/>
      <c r="AX8581"/>
      <c r="AY8581"/>
      <c r="AZ8581"/>
      <c r="BA8581"/>
      <c r="BB8581"/>
      <c r="BC8581"/>
      <c r="BD8581"/>
      <c r="BE8581"/>
      <c r="BF8581"/>
      <c r="BG8581"/>
      <c r="BH8581"/>
      <c r="BI8581"/>
      <c r="BJ8581"/>
      <c r="BK8581"/>
      <c r="BL8581"/>
      <c r="BM8581"/>
      <c r="BN8581"/>
      <c r="BO8581"/>
      <c r="BP8581"/>
      <c r="BQ8581"/>
      <c r="BR8581"/>
      <c r="BS8581"/>
      <c r="BT8581"/>
      <c r="BU8581"/>
      <c r="BV8581"/>
      <c r="BW8581"/>
      <c r="BX8581"/>
      <c r="BY8581"/>
      <c r="BZ8581"/>
      <c r="CA8581"/>
      <c r="CB8581"/>
      <c r="CC8581"/>
      <c r="CD8581"/>
      <c r="CE8581"/>
      <c r="CF8581"/>
      <c r="CG8581"/>
      <c r="CH8581"/>
      <c r="CI8581"/>
      <c r="CJ8581"/>
      <c r="CK8581"/>
      <c r="CL8581"/>
      <c r="CM8581"/>
      <c r="CN8581"/>
      <c r="CO8581"/>
      <c r="CP8581"/>
      <c r="CQ8581"/>
      <c r="CR8581"/>
      <c r="CS8581"/>
      <c r="CT8581"/>
      <c r="CU8581"/>
      <c r="CV8581"/>
    </row>
    <row r="8582" spans="10:100" x14ac:dyDescent="0.25">
      <c r="J8582"/>
      <c r="K8582"/>
      <c r="L8582"/>
      <c r="M8582"/>
      <c r="N8582"/>
      <c r="O8582"/>
      <c r="P8582"/>
      <c r="Q8582"/>
      <c r="R8582"/>
      <c r="S8582"/>
      <c r="T8582"/>
      <c r="U8582"/>
      <c r="V8582"/>
      <c r="W8582"/>
      <c r="X8582"/>
      <c r="Y8582"/>
      <c r="Z8582"/>
      <c r="AA8582"/>
      <c r="AB8582"/>
      <c r="AC8582"/>
      <c r="AD8582"/>
      <c r="AE8582"/>
      <c r="AF8582"/>
      <c r="AG8582"/>
      <c r="AH8582"/>
      <c r="AI8582"/>
      <c r="AJ8582"/>
      <c r="AK8582"/>
      <c r="AL8582"/>
      <c r="AM8582"/>
      <c r="AN8582"/>
      <c r="AO8582"/>
      <c r="AP8582"/>
      <c r="AQ8582"/>
      <c r="AR8582"/>
      <c r="AS8582"/>
      <c r="AT8582"/>
      <c r="AU8582"/>
      <c r="AV8582"/>
      <c r="AW8582"/>
      <c r="AX8582"/>
      <c r="AY8582"/>
      <c r="AZ8582"/>
      <c r="BA8582"/>
      <c r="BB8582"/>
      <c r="BC8582"/>
      <c r="BD8582"/>
      <c r="BE8582"/>
      <c r="BF8582"/>
      <c r="BG8582"/>
      <c r="BH8582"/>
      <c r="BI8582"/>
      <c r="BJ8582"/>
      <c r="BK8582"/>
      <c r="BL8582"/>
      <c r="BM8582"/>
      <c r="BN8582"/>
      <c r="BO8582"/>
      <c r="BP8582"/>
      <c r="BQ8582"/>
      <c r="BR8582"/>
      <c r="BS8582"/>
      <c r="BT8582"/>
      <c r="BU8582"/>
      <c r="BV8582"/>
      <c r="BW8582"/>
      <c r="BX8582"/>
      <c r="BY8582"/>
      <c r="BZ8582"/>
      <c r="CA8582"/>
      <c r="CB8582"/>
      <c r="CC8582"/>
      <c r="CD8582"/>
      <c r="CE8582"/>
      <c r="CF8582"/>
      <c r="CG8582"/>
      <c r="CH8582"/>
      <c r="CI8582"/>
      <c r="CJ8582"/>
      <c r="CK8582"/>
      <c r="CL8582"/>
      <c r="CM8582"/>
      <c r="CN8582"/>
      <c r="CO8582"/>
      <c r="CP8582"/>
      <c r="CQ8582"/>
      <c r="CR8582"/>
      <c r="CS8582"/>
      <c r="CT8582"/>
      <c r="CU8582"/>
      <c r="CV8582"/>
    </row>
    <row r="8583" spans="10:100" x14ac:dyDescent="0.25">
      <c r="J8583"/>
      <c r="K8583"/>
      <c r="L8583"/>
      <c r="M8583"/>
      <c r="N8583"/>
      <c r="O8583"/>
      <c r="P8583"/>
      <c r="Q8583"/>
      <c r="R8583"/>
      <c r="S8583"/>
      <c r="T8583"/>
      <c r="U8583"/>
      <c r="V8583"/>
      <c r="W8583"/>
      <c r="X8583"/>
      <c r="Y8583"/>
      <c r="Z8583"/>
      <c r="AA8583"/>
      <c r="AB8583"/>
      <c r="AC8583"/>
      <c r="AD8583"/>
      <c r="AE8583"/>
      <c r="AF8583"/>
      <c r="AG8583"/>
      <c r="AH8583"/>
      <c r="AI8583"/>
      <c r="AJ8583"/>
      <c r="AK8583"/>
      <c r="AL8583"/>
      <c r="AM8583"/>
      <c r="AN8583"/>
      <c r="AO8583"/>
      <c r="AP8583"/>
      <c r="AQ8583"/>
      <c r="AR8583"/>
      <c r="AS8583"/>
      <c r="AT8583"/>
      <c r="AU8583"/>
      <c r="AV8583"/>
      <c r="AW8583"/>
      <c r="AX8583"/>
      <c r="AY8583"/>
      <c r="AZ8583"/>
      <c r="BA8583"/>
      <c r="BB8583"/>
      <c r="BC8583"/>
      <c r="BD8583"/>
      <c r="BE8583"/>
      <c r="BF8583"/>
      <c r="BG8583"/>
      <c r="BH8583"/>
      <c r="BI8583"/>
      <c r="BJ8583"/>
      <c r="BK8583"/>
      <c r="BL8583"/>
      <c r="BM8583"/>
      <c r="BN8583"/>
      <c r="BO8583"/>
      <c r="BP8583"/>
      <c r="BQ8583"/>
      <c r="BR8583"/>
      <c r="BS8583"/>
      <c r="BT8583"/>
      <c r="BU8583"/>
      <c r="BV8583"/>
      <c r="BW8583"/>
      <c r="BX8583"/>
      <c r="BY8583"/>
      <c r="BZ8583"/>
      <c r="CA8583"/>
      <c r="CB8583"/>
      <c r="CC8583"/>
      <c r="CD8583"/>
      <c r="CE8583"/>
      <c r="CF8583"/>
      <c r="CG8583"/>
      <c r="CH8583"/>
      <c r="CI8583"/>
      <c r="CJ8583"/>
      <c r="CK8583"/>
      <c r="CL8583"/>
      <c r="CM8583"/>
      <c r="CN8583"/>
      <c r="CO8583"/>
      <c r="CP8583"/>
      <c r="CQ8583"/>
      <c r="CR8583"/>
      <c r="CS8583"/>
      <c r="CT8583"/>
      <c r="CU8583"/>
      <c r="CV8583"/>
    </row>
    <row r="8584" spans="10:100" x14ac:dyDescent="0.25">
      <c r="J8584"/>
      <c r="K8584"/>
      <c r="L8584"/>
      <c r="M8584"/>
      <c r="N8584"/>
      <c r="O8584"/>
      <c r="P8584"/>
      <c r="Q8584"/>
      <c r="R8584"/>
      <c r="S8584"/>
      <c r="T8584"/>
      <c r="U8584"/>
      <c r="V8584"/>
      <c r="W8584"/>
      <c r="X8584"/>
      <c r="Y8584"/>
      <c r="Z8584"/>
      <c r="AA8584"/>
      <c r="AB8584"/>
      <c r="AC8584"/>
      <c r="AD8584"/>
      <c r="AE8584"/>
      <c r="AF8584"/>
      <c r="AG8584"/>
      <c r="AH8584"/>
      <c r="AI8584"/>
      <c r="AJ8584"/>
      <c r="AK8584"/>
      <c r="AL8584"/>
      <c r="AM8584"/>
      <c r="AN8584"/>
      <c r="AO8584"/>
      <c r="AP8584"/>
      <c r="AQ8584"/>
      <c r="AR8584"/>
      <c r="AS8584"/>
      <c r="AT8584"/>
      <c r="AU8584"/>
      <c r="AV8584"/>
      <c r="AW8584"/>
      <c r="AX8584"/>
      <c r="AY8584"/>
      <c r="AZ8584"/>
      <c r="BA8584"/>
      <c r="BB8584"/>
      <c r="BC8584"/>
      <c r="BD8584"/>
      <c r="BE8584"/>
      <c r="BF8584"/>
      <c r="BG8584"/>
      <c r="BH8584"/>
      <c r="BI8584"/>
      <c r="BJ8584"/>
      <c r="BK8584"/>
      <c r="BL8584"/>
      <c r="BM8584"/>
      <c r="BN8584"/>
      <c r="BO8584"/>
      <c r="BP8584"/>
      <c r="BQ8584"/>
      <c r="BR8584"/>
      <c r="BS8584"/>
      <c r="BT8584"/>
      <c r="BU8584"/>
      <c r="BV8584"/>
      <c r="BW8584"/>
      <c r="BX8584"/>
      <c r="BY8584"/>
      <c r="BZ8584"/>
      <c r="CA8584"/>
      <c r="CB8584"/>
      <c r="CC8584"/>
      <c r="CD8584"/>
      <c r="CE8584"/>
      <c r="CF8584"/>
      <c r="CG8584"/>
      <c r="CH8584"/>
      <c r="CI8584"/>
      <c r="CJ8584"/>
      <c r="CK8584"/>
      <c r="CL8584"/>
      <c r="CM8584"/>
      <c r="CN8584"/>
      <c r="CO8584"/>
      <c r="CP8584"/>
      <c r="CQ8584"/>
      <c r="CR8584"/>
      <c r="CS8584"/>
      <c r="CT8584"/>
      <c r="CU8584"/>
      <c r="CV8584"/>
    </row>
    <row r="8585" spans="10:100" x14ac:dyDescent="0.25">
      <c r="J8585"/>
      <c r="K8585"/>
      <c r="L8585"/>
      <c r="M8585"/>
      <c r="N8585"/>
      <c r="O8585"/>
      <c r="P8585"/>
      <c r="Q8585"/>
      <c r="R8585"/>
      <c r="S8585"/>
      <c r="T8585"/>
      <c r="U8585"/>
      <c r="V8585"/>
      <c r="W8585"/>
      <c r="X8585"/>
      <c r="Y8585"/>
      <c r="Z8585"/>
      <c r="AA8585"/>
      <c r="AB8585"/>
      <c r="AC8585"/>
      <c r="AD8585"/>
      <c r="AE8585"/>
      <c r="AF8585"/>
      <c r="AG8585"/>
      <c r="AH8585"/>
      <c r="AI8585"/>
      <c r="AJ8585"/>
      <c r="AK8585"/>
      <c r="AL8585"/>
      <c r="AM8585"/>
      <c r="AN8585"/>
      <c r="AO8585"/>
      <c r="AP8585"/>
      <c r="AQ8585"/>
      <c r="AR8585"/>
      <c r="AS8585"/>
      <c r="AT8585"/>
      <c r="AU8585"/>
      <c r="AV8585"/>
      <c r="AW8585"/>
      <c r="AX8585"/>
      <c r="AY8585"/>
      <c r="AZ8585"/>
      <c r="BA8585"/>
      <c r="BB8585"/>
      <c r="BC8585"/>
      <c r="BD8585"/>
      <c r="BE8585"/>
      <c r="BF8585"/>
      <c r="BG8585"/>
      <c r="BH8585"/>
      <c r="BI8585"/>
      <c r="BJ8585"/>
      <c r="BK8585"/>
      <c r="BL8585"/>
      <c r="BM8585"/>
      <c r="BN8585"/>
      <c r="BO8585"/>
      <c r="BP8585"/>
      <c r="BQ8585"/>
      <c r="BR8585"/>
      <c r="BS8585"/>
      <c r="BT8585"/>
      <c r="BU8585"/>
      <c r="BV8585"/>
      <c r="BW8585"/>
      <c r="BX8585"/>
      <c r="BY8585"/>
      <c r="BZ8585"/>
      <c r="CA8585"/>
      <c r="CB8585"/>
      <c r="CC8585"/>
      <c r="CD8585"/>
      <c r="CE8585"/>
      <c r="CF8585"/>
      <c r="CG8585"/>
      <c r="CH8585"/>
      <c r="CI8585"/>
      <c r="CJ8585"/>
      <c r="CK8585"/>
      <c r="CL8585"/>
      <c r="CM8585"/>
      <c r="CN8585"/>
      <c r="CO8585"/>
      <c r="CP8585"/>
      <c r="CQ8585"/>
      <c r="CR8585"/>
      <c r="CS8585"/>
      <c r="CT8585"/>
      <c r="CU8585"/>
      <c r="CV8585"/>
    </row>
    <row r="8586" spans="10:100" x14ac:dyDescent="0.25">
      <c r="J8586"/>
      <c r="K8586"/>
      <c r="L8586"/>
      <c r="M8586"/>
      <c r="N8586"/>
      <c r="O8586"/>
      <c r="P8586"/>
      <c r="Q8586"/>
      <c r="R8586"/>
      <c r="S8586"/>
      <c r="T8586"/>
      <c r="U8586"/>
      <c r="V8586"/>
      <c r="W8586"/>
      <c r="X8586"/>
      <c r="Y8586"/>
      <c r="Z8586"/>
      <c r="AA8586"/>
      <c r="AB8586"/>
      <c r="AC8586"/>
      <c r="AD8586"/>
      <c r="AE8586"/>
      <c r="AF8586"/>
      <c r="AG8586"/>
      <c r="AH8586"/>
      <c r="AI8586"/>
      <c r="AJ8586"/>
      <c r="AK8586"/>
      <c r="AL8586"/>
      <c r="AM8586"/>
      <c r="AN8586"/>
      <c r="AO8586"/>
      <c r="AP8586"/>
      <c r="AQ8586"/>
      <c r="AR8586"/>
      <c r="AS8586"/>
      <c r="AT8586"/>
      <c r="AU8586"/>
      <c r="AV8586"/>
      <c r="AW8586"/>
      <c r="AX8586"/>
      <c r="AY8586"/>
      <c r="AZ8586"/>
      <c r="BA8586"/>
      <c r="BB8586"/>
      <c r="BC8586"/>
      <c r="BD8586"/>
      <c r="BE8586"/>
      <c r="BF8586"/>
      <c r="BG8586"/>
      <c r="BH8586"/>
      <c r="BI8586"/>
      <c r="BJ8586"/>
      <c r="BK8586"/>
      <c r="BL8586"/>
      <c r="BM8586"/>
      <c r="BN8586"/>
      <c r="BO8586"/>
      <c r="BP8586"/>
      <c r="BQ8586"/>
      <c r="BR8586"/>
      <c r="BS8586"/>
      <c r="BT8586"/>
      <c r="BU8586"/>
      <c r="BV8586"/>
      <c r="BW8586"/>
      <c r="BX8586"/>
      <c r="BY8586"/>
      <c r="BZ8586"/>
      <c r="CA8586"/>
      <c r="CB8586"/>
      <c r="CC8586"/>
      <c r="CD8586"/>
      <c r="CE8586"/>
      <c r="CF8586"/>
      <c r="CG8586"/>
      <c r="CH8586"/>
      <c r="CI8586"/>
      <c r="CJ8586"/>
      <c r="CK8586"/>
      <c r="CL8586"/>
      <c r="CM8586"/>
      <c r="CN8586"/>
      <c r="CO8586"/>
      <c r="CP8586"/>
      <c r="CQ8586"/>
      <c r="CR8586"/>
      <c r="CS8586"/>
      <c r="CT8586"/>
      <c r="CU8586"/>
      <c r="CV8586"/>
    </row>
    <row r="8587" spans="10:100" x14ac:dyDescent="0.25">
      <c r="J8587"/>
      <c r="K8587"/>
      <c r="L8587"/>
      <c r="M8587"/>
      <c r="N8587"/>
      <c r="O8587"/>
      <c r="P8587"/>
      <c r="Q8587"/>
      <c r="R8587"/>
      <c r="S8587"/>
      <c r="T8587"/>
      <c r="U8587"/>
      <c r="V8587"/>
      <c r="W8587"/>
      <c r="X8587"/>
      <c r="Y8587"/>
      <c r="Z8587"/>
      <c r="AA8587"/>
      <c r="AB8587"/>
      <c r="AC8587"/>
      <c r="AD8587"/>
      <c r="AE8587"/>
      <c r="AF8587"/>
      <c r="AG8587"/>
      <c r="AH8587"/>
      <c r="AI8587"/>
      <c r="AJ8587"/>
      <c r="AK8587"/>
      <c r="AL8587"/>
      <c r="AM8587"/>
      <c r="AN8587"/>
      <c r="AO8587"/>
      <c r="AP8587"/>
      <c r="AQ8587"/>
      <c r="AR8587"/>
      <c r="AS8587"/>
      <c r="AT8587"/>
      <c r="AU8587"/>
      <c r="AV8587"/>
      <c r="AW8587"/>
      <c r="AX8587"/>
      <c r="AY8587"/>
      <c r="AZ8587"/>
      <c r="BA8587"/>
      <c r="BB8587"/>
      <c r="BC8587"/>
      <c r="BD8587"/>
      <c r="BE8587"/>
      <c r="BF8587"/>
      <c r="BG8587"/>
      <c r="BH8587"/>
      <c r="BI8587"/>
      <c r="BJ8587"/>
      <c r="BK8587"/>
      <c r="BL8587"/>
      <c r="BM8587"/>
      <c r="BN8587"/>
      <c r="BO8587"/>
      <c r="BP8587"/>
      <c r="BQ8587"/>
      <c r="BR8587"/>
      <c r="BS8587"/>
      <c r="BT8587"/>
      <c r="BU8587"/>
      <c r="BV8587"/>
      <c r="BW8587"/>
      <c r="BX8587"/>
      <c r="BY8587"/>
      <c r="BZ8587"/>
      <c r="CA8587"/>
      <c r="CB8587"/>
      <c r="CC8587"/>
      <c r="CD8587"/>
      <c r="CE8587"/>
      <c r="CF8587"/>
      <c r="CG8587"/>
      <c r="CH8587"/>
      <c r="CI8587"/>
      <c r="CJ8587"/>
      <c r="CK8587"/>
      <c r="CL8587"/>
      <c r="CM8587"/>
      <c r="CN8587"/>
      <c r="CO8587"/>
      <c r="CP8587"/>
      <c r="CQ8587"/>
      <c r="CR8587"/>
      <c r="CS8587"/>
      <c r="CT8587"/>
      <c r="CU8587"/>
      <c r="CV8587"/>
    </row>
    <row r="8588" spans="10:100" x14ac:dyDescent="0.25">
      <c r="J8588"/>
      <c r="K8588"/>
      <c r="L8588"/>
      <c r="M8588"/>
      <c r="N8588"/>
      <c r="O8588"/>
      <c r="P8588"/>
      <c r="Q8588"/>
      <c r="R8588"/>
      <c r="S8588"/>
      <c r="T8588"/>
      <c r="U8588"/>
      <c r="V8588"/>
      <c r="W8588"/>
      <c r="X8588"/>
      <c r="Y8588"/>
      <c r="Z8588"/>
      <c r="AA8588"/>
      <c r="AB8588"/>
      <c r="AC8588"/>
      <c r="AD8588"/>
      <c r="AE8588"/>
      <c r="AF8588"/>
      <c r="AG8588"/>
      <c r="AH8588"/>
      <c r="AI8588"/>
      <c r="AJ8588"/>
      <c r="AK8588"/>
      <c r="AL8588"/>
      <c r="AM8588"/>
      <c r="AN8588"/>
      <c r="AO8588"/>
      <c r="AP8588"/>
      <c r="AQ8588"/>
      <c r="AR8588"/>
      <c r="AS8588"/>
      <c r="AT8588"/>
      <c r="AU8588"/>
      <c r="AV8588"/>
      <c r="AW8588"/>
      <c r="AX8588"/>
      <c r="AY8588"/>
      <c r="AZ8588"/>
      <c r="BA8588"/>
      <c r="BB8588"/>
      <c r="BC8588"/>
      <c r="BD8588"/>
      <c r="BE8588"/>
      <c r="BF8588"/>
      <c r="BG8588"/>
      <c r="BH8588"/>
      <c r="BI8588"/>
      <c r="BJ8588"/>
      <c r="BK8588"/>
      <c r="BL8588"/>
      <c r="BM8588"/>
      <c r="BN8588"/>
      <c r="BO8588"/>
      <c r="BP8588"/>
      <c r="BQ8588"/>
      <c r="BR8588"/>
      <c r="BS8588"/>
      <c r="BT8588"/>
      <c r="BU8588"/>
      <c r="BV8588"/>
      <c r="BW8588"/>
      <c r="BX8588"/>
      <c r="BY8588"/>
      <c r="BZ8588"/>
      <c r="CA8588"/>
      <c r="CB8588"/>
      <c r="CC8588"/>
      <c r="CD8588"/>
      <c r="CE8588"/>
      <c r="CF8588"/>
      <c r="CG8588"/>
      <c r="CH8588"/>
      <c r="CI8588"/>
      <c r="CJ8588"/>
      <c r="CK8588"/>
      <c r="CL8588"/>
      <c r="CM8588"/>
      <c r="CN8588"/>
      <c r="CO8588"/>
      <c r="CP8588"/>
      <c r="CQ8588"/>
      <c r="CR8588"/>
      <c r="CS8588"/>
      <c r="CT8588"/>
      <c r="CU8588"/>
      <c r="CV8588"/>
    </row>
    <row r="8589" spans="10:100" x14ac:dyDescent="0.25">
      <c r="J8589"/>
      <c r="K8589"/>
      <c r="L8589"/>
      <c r="M8589"/>
      <c r="N8589"/>
      <c r="O8589"/>
      <c r="P8589"/>
      <c r="Q8589"/>
      <c r="R8589"/>
      <c r="S8589"/>
      <c r="T8589"/>
      <c r="U8589"/>
      <c r="V8589"/>
      <c r="W8589"/>
      <c r="X8589"/>
      <c r="Y8589"/>
      <c r="Z8589"/>
      <c r="AA8589"/>
      <c r="AB8589"/>
      <c r="AC8589"/>
      <c r="AD8589"/>
      <c r="AE8589"/>
      <c r="AF8589"/>
      <c r="AG8589"/>
      <c r="AH8589"/>
      <c r="AI8589"/>
      <c r="AJ8589"/>
      <c r="AK8589"/>
      <c r="AL8589"/>
      <c r="AM8589"/>
      <c r="AN8589"/>
      <c r="AO8589"/>
      <c r="AP8589"/>
      <c r="AQ8589"/>
      <c r="AR8589"/>
      <c r="AS8589"/>
      <c r="AT8589"/>
      <c r="AU8589"/>
      <c r="AV8589"/>
      <c r="AW8589"/>
      <c r="AX8589"/>
      <c r="AY8589"/>
      <c r="AZ8589"/>
      <c r="BA8589"/>
      <c r="BB8589"/>
      <c r="BC8589"/>
      <c r="BD8589"/>
      <c r="BE8589"/>
      <c r="BF8589"/>
      <c r="BG8589"/>
      <c r="BH8589"/>
      <c r="BI8589"/>
      <c r="BJ8589"/>
      <c r="BK8589"/>
      <c r="BL8589"/>
      <c r="BM8589"/>
      <c r="BN8589"/>
      <c r="BO8589"/>
      <c r="BP8589"/>
      <c r="BQ8589"/>
      <c r="BR8589"/>
      <c r="BS8589"/>
      <c r="BT8589"/>
      <c r="BU8589"/>
      <c r="BV8589"/>
      <c r="BW8589"/>
      <c r="BX8589"/>
      <c r="BY8589"/>
      <c r="BZ8589"/>
      <c r="CA8589"/>
      <c r="CB8589"/>
      <c r="CC8589"/>
      <c r="CD8589"/>
      <c r="CE8589"/>
      <c r="CF8589"/>
      <c r="CG8589"/>
      <c r="CH8589"/>
      <c r="CI8589"/>
      <c r="CJ8589"/>
      <c r="CK8589"/>
      <c r="CL8589"/>
      <c r="CM8589"/>
      <c r="CN8589"/>
      <c r="CO8589"/>
      <c r="CP8589"/>
      <c r="CQ8589"/>
      <c r="CR8589"/>
      <c r="CS8589"/>
      <c r="CT8589"/>
      <c r="CU8589"/>
      <c r="CV8589"/>
    </row>
    <row r="8590" spans="10:100" x14ac:dyDescent="0.25">
      <c r="J8590"/>
      <c r="K8590"/>
      <c r="L8590"/>
      <c r="M8590"/>
      <c r="N8590"/>
      <c r="O8590"/>
      <c r="P8590"/>
      <c r="Q8590"/>
      <c r="R8590"/>
      <c r="S8590"/>
      <c r="T8590"/>
      <c r="U8590"/>
      <c r="V8590"/>
      <c r="W8590"/>
      <c r="X8590"/>
      <c r="Y8590"/>
      <c r="Z8590"/>
      <c r="AA8590"/>
      <c r="AB8590"/>
      <c r="AC8590"/>
      <c r="AD8590"/>
      <c r="AE8590"/>
      <c r="AF8590"/>
      <c r="AG8590"/>
      <c r="AH8590"/>
      <c r="AI8590"/>
      <c r="AJ8590"/>
      <c r="AK8590"/>
      <c r="AL8590"/>
      <c r="AM8590"/>
      <c r="AN8590"/>
      <c r="AO8590"/>
      <c r="AP8590"/>
      <c r="AQ8590"/>
      <c r="AR8590"/>
      <c r="AS8590"/>
      <c r="AT8590"/>
      <c r="AU8590"/>
      <c r="AV8590"/>
      <c r="AW8590"/>
      <c r="AX8590"/>
      <c r="AY8590"/>
      <c r="AZ8590"/>
      <c r="BA8590"/>
      <c r="BB8590"/>
      <c r="BC8590"/>
      <c r="BD8590"/>
      <c r="BE8590"/>
      <c r="BF8590"/>
      <c r="BG8590"/>
      <c r="BH8590"/>
      <c r="BI8590"/>
      <c r="BJ8590"/>
      <c r="BK8590"/>
      <c r="BL8590"/>
      <c r="BM8590"/>
      <c r="BN8590"/>
      <c r="BO8590"/>
      <c r="BP8590"/>
      <c r="BQ8590"/>
      <c r="BR8590"/>
      <c r="BS8590"/>
      <c r="BT8590"/>
      <c r="BU8590"/>
      <c r="BV8590"/>
      <c r="BW8590"/>
      <c r="BX8590"/>
      <c r="BY8590"/>
      <c r="BZ8590"/>
      <c r="CA8590"/>
      <c r="CB8590"/>
      <c r="CC8590"/>
      <c r="CD8590"/>
      <c r="CE8590"/>
      <c r="CF8590"/>
      <c r="CG8590"/>
      <c r="CH8590"/>
      <c r="CI8590"/>
      <c r="CJ8590"/>
      <c r="CK8590"/>
      <c r="CL8590"/>
      <c r="CM8590"/>
      <c r="CN8590"/>
      <c r="CO8590"/>
      <c r="CP8590"/>
      <c r="CQ8590"/>
      <c r="CR8590"/>
      <c r="CS8590"/>
      <c r="CT8590"/>
      <c r="CU8590"/>
      <c r="CV8590"/>
    </row>
    <row r="8591" spans="10:100" x14ac:dyDescent="0.25">
      <c r="J8591"/>
      <c r="K8591"/>
      <c r="L8591"/>
      <c r="M8591"/>
      <c r="N8591"/>
      <c r="O8591"/>
      <c r="P8591"/>
      <c r="Q8591"/>
      <c r="R8591"/>
      <c r="S8591"/>
      <c r="T8591"/>
      <c r="U8591"/>
      <c r="V8591"/>
      <c r="W8591"/>
      <c r="X8591"/>
      <c r="Y8591"/>
      <c r="Z8591"/>
      <c r="AA8591"/>
      <c r="AB8591"/>
      <c r="AC8591"/>
      <c r="AD8591"/>
      <c r="AE8591"/>
      <c r="AF8591"/>
      <c r="AG8591"/>
      <c r="AH8591"/>
      <c r="AI8591"/>
      <c r="AJ8591"/>
      <c r="AK8591"/>
      <c r="AL8591"/>
      <c r="AM8591"/>
      <c r="AN8591"/>
      <c r="AO8591"/>
      <c r="AP8591"/>
      <c r="AQ8591"/>
      <c r="AR8591"/>
      <c r="AS8591"/>
      <c r="AT8591"/>
      <c r="AU8591"/>
      <c r="AV8591"/>
      <c r="AW8591"/>
      <c r="AX8591"/>
      <c r="AY8591"/>
      <c r="AZ8591"/>
      <c r="BA8591"/>
      <c r="BB8591"/>
      <c r="BC8591"/>
      <c r="BD8591"/>
      <c r="BE8591"/>
      <c r="BF8591"/>
      <c r="BG8591"/>
      <c r="BH8591"/>
      <c r="BI8591"/>
      <c r="BJ8591"/>
      <c r="BK8591"/>
      <c r="BL8591"/>
      <c r="BM8591"/>
      <c r="BN8591"/>
      <c r="BO8591"/>
      <c r="BP8591"/>
      <c r="BQ8591"/>
      <c r="BR8591"/>
      <c r="BS8591"/>
      <c r="BT8591"/>
      <c r="BU8591"/>
      <c r="BV8591"/>
      <c r="BW8591"/>
      <c r="BX8591"/>
      <c r="BY8591"/>
      <c r="BZ8591"/>
      <c r="CA8591"/>
      <c r="CB8591"/>
      <c r="CC8591"/>
      <c r="CD8591"/>
      <c r="CE8591"/>
      <c r="CF8591"/>
      <c r="CG8591"/>
      <c r="CH8591"/>
      <c r="CI8591"/>
      <c r="CJ8591"/>
      <c r="CK8591"/>
      <c r="CL8591"/>
      <c r="CM8591"/>
      <c r="CN8591"/>
      <c r="CO8591"/>
      <c r="CP8591"/>
      <c r="CQ8591"/>
      <c r="CR8591"/>
      <c r="CS8591"/>
      <c r="CT8591"/>
      <c r="CU8591"/>
      <c r="CV8591"/>
    </row>
    <row r="8592" spans="10:100" x14ac:dyDescent="0.25">
      <c r="J8592"/>
      <c r="K8592"/>
      <c r="L8592"/>
      <c r="M8592"/>
      <c r="N8592"/>
      <c r="O8592"/>
      <c r="P8592"/>
      <c r="Q8592"/>
      <c r="R8592"/>
      <c r="S8592"/>
      <c r="T8592"/>
      <c r="U8592"/>
      <c r="V8592"/>
      <c r="W8592"/>
      <c r="X8592"/>
      <c r="Y8592"/>
      <c r="Z8592"/>
      <c r="AA8592"/>
      <c r="AB8592"/>
      <c r="AC8592"/>
      <c r="AD8592"/>
      <c r="AE8592"/>
      <c r="AF8592"/>
      <c r="AG8592"/>
      <c r="AH8592"/>
      <c r="AI8592"/>
      <c r="AJ8592"/>
      <c r="AK8592"/>
      <c r="AL8592"/>
      <c r="AM8592"/>
      <c r="AN8592"/>
      <c r="AO8592"/>
      <c r="AP8592"/>
      <c r="AQ8592"/>
      <c r="AR8592"/>
      <c r="AS8592"/>
      <c r="AT8592"/>
      <c r="AU8592"/>
      <c r="AV8592"/>
      <c r="AW8592"/>
      <c r="AX8592"/>
      <c r="AY8592"/>
      <c r="AZ8592"/>
      <c r="BA8592"/>
      <c r="BB8592"/>
      <c r="BC8592"/>
      <c r="BD8592"/>
      <c r="BE8592"/>
      <c r="BF8592"/>
      <c r="BG8592"/>
      <c r="BH8592"/>
      <c r="BI8592"/>
      <c r="BJ8592"/>
      <c r="BK8592"/>
      <c r="BL8592"/>
      <c r="BM8592"/>
      <c r="BN8592"/>
      <c r="BO8592"/>
      <c r="BP8592"/>
      <c r="BQ8592"/>
      <c r="BR8592"/>
      <c r="BS8592"/>
      <c r="BT8592"/>
      <c r="BU8592"/>
      <c r="BV8592"/>
      <c r="BW8592"/>
      <c r="BX8592"/>
      <c r="BY8592"/>
      <c r="BZ8592"/>
      <c r="CA8592"/>
      <c r="CB8592"/>
      <c r="CC8592"/>
      <c r="CD8592"/>
      <c r="CE8592"/>
      <c r="CF8592"/>
      <c r="CG8592"/>
      <c r="CH8592"/>
      <c r="CI8592"/>
      <c r="CJ8592"/>
      <c r="CK8592"/>
      <c r="CL8592"/>
      <c r="CM8592"/>
      <c r="CN8592"/>
      <c r="CO8592"/>
      <c r="CP8592"/>
      <c r="CQ8592"/>
      <c r="CR8592"/>
      <c r="CS8592"/>
      <c r="CT8592"/>
      <c r="CU8592"/>
      <c r="CV8592"/>
    </row>
    <row r="8593" spans="10:100" x14ac:dyDescent="0.25">
      <c r="J8593"/>
      <c r="K8593"/>
      <c r="L8593"/>
      <c r="M8593"/>
      <c r="N8593"/>
      <c r="O8593"/>
      <c r="P8593"/>
      <c r="Q8593"/>
      <c r="R8593"/>
      <c r="S8593"/>
      <c r="T8593"/>
      <c r="U8593"/>
      <c r="V8593"/>
      <c r="W8593"/>
      <c r="X8593"/>
      <c r="Y8593"/>
      <c r="Z8593"/>
      <c r="AA8593"/>
      <c r="AB8593"/>
      <c r="AC8593"/>
      <c r="AD8593"/>
      <c r="AE8593"/>
      <c r="AF8593"/>
      <c r="AG8593"/>
      <c r="AH8593"/>
      <c r="AI8593"/>
      <c r="AJ8593"/>
      <c r="AK8593"/>
      <c r="AL8593"/>
      <c r="AM8593"/>
      <c r="AN8593"/>
      <c r="AO8593"/>
      <c r="AP8593"/>
      <c r="AQ8593"/>
      <c r="AR8593"/>
      <c r="AS8593"/>
      <c r="AT8593"/>
      <c r="AU8593"/>
      <c r="AV8593"/>
      <c r="AW8593"/>
      <c r="AX8593"/>
      <c r="AY8593"/>
      <c r="AZ8593"/>
      <c r="BA8593"/>
      <c r="BB8593"/>
      <c r="BC8593"/>
      <c r="BD8593"/>
      <c r="BE8593"/>
      <c r="BF8593"/>
      <c r="BG8593"/>
      <c r="BH8593"/>
      <c r="BI8593"/>
      <c r="BJ8593"/>
      <c r="BK8593"/>
      <c r="BL8593"/>
      <c r="BM8593"/>
      <c r="BN8593"/>
      <c r="BO8593"/>
      <c r="BP8593"/>
      <c r="BQ8593"/>
      <c r="BR8593"/>
      <c r="BS8593"/>
      <c r="BT8593"/>
      <c r="BU8593"/>
      <c r="BV8593"/>
      <c r="BW8593"/>
      <c r="BX8593"/>
      <c r="BY8593"/>
      <c r="BZ8593"/>
      <c r="CA8593"/>
      <c r="CB8593"/>
      <c r="CC8593"/>
      <c r="CD8593"/>
      <c r="CE8593"/>
      <c r="CF8593"/>
      <c r="CG8593"/>
      <c r="CH8593"/>
      <c r="CI8593"/>
      <c r="CJ8593"/>
      <c r="CK8593"/>
      <c r="CL8593"/>
      <c r="CM8593"/>
      <c r="CN8593"/>
      <c r="CO8593"/>
      <c r="CP8593"/>
      <c r="CQ8593"/>
      <c r="CR8593"/>
      <c r="CS8593"/>
      <c r="CT8593"/>
      <c r="CU8593"/>
      <c r="CV8593"/>
    </row>
    <row r="8594" spans="10:100" x14ac:dyDescent="0.25">
      <c r="J8594"/>
      <c r="K8594"/>
      <c r="L8594"/>
      <c r="M8594"/>
      <c r="N8594"/>
      <c r="O8594"/>
      <c r="P8594"/>
      <c r="Q8594"/>
      <c r="R8594"/>
      <c r="S8594"/>
      <c r="T8594"/>
      <c r="U8594"/>
      <c r="V8594"/>
      <c r="W8594"/>
      <c r="X8594"/>
      <c r="Y8594"/>
      <c r="Z8594"/>
      <c r="AA8594"/>
      <c r="AB8594"/>
      <c r="AC8594"/>
      <c r="AD8594"/>
      <c r="AE8594"/>
      <c r="AF8594"/>
      <c r="AG8594"/>
      <c r="AH8594"/>
      <c r="AI8594"/>
      <c r="AJ8594"/>
      <c r="AK8594"/>
      <c r="AL8594"/>
      <c r="AM8594"/>
      <c r="AN8594"/>
      <c r="AO8594"/>
      <c r="AP8594"/>
      <c r="AQ8594"/>
      <c r="AR8594"/>
      <c r="AS8594"/>
      <c r="AT8594"/>
      <c r="AU8594"/>
      <c r="AV8594"/>
      <c r="AW8594"/>
      <c r="AX8594"/>
      <c r="AY8594"/>
      <c r="AZ8594"/>
      <c r="BA8594"/>
      <c r="BB8594"/>
      <c r="BC8594"/>
      <c r="BD8594"/>
      <c r="BE8594"/>
      <c r="BF8594"/>
      <c r="BG8594"/>
      <c r="BH8594"/>
      <c r="BI8594"/>
      <c r="BJ8594"/>
      <c r="BK8594"/>
      <c r="BL8594"/>
      <c r="BM8594"/>
      <c r="BN8594"/>
      <c r="BO8594"/>
      <c r="BP8594"/>
      <c r="BQ8594"/>
      <c r="BR8594"/>
      <c r="BS8594"/>
      <c r="BT8594"/>
      <c r="BU8594"/>
      <c r="BV8594"/>
      <c r="BW8594"/>
      <c r="BX8594"/>
      <c r="BY8594"/>
      <c r="BZ8594"/>
      <c r="CA8594"/>
      <c r="CB8594"/>
      <c r="CC8594"/>
      <c r="CD8594"/>
      <c r="CE8594"/>
      <c r="CF8594"/>
      <c r="CG8594"/>
      <c r="CH8594"/>
      <c r="CI8594"/>
      <c r="CJ8594"/>
      <c r="CK8594"/>
      <c r="CL8594"/>
      <c r="CM8594"/>
      <c r="CN8594"/>
      <c r="CO8594"/>
      <c r="CP8594"/>
      <c r="CQ8594"/>
      <c r="CR8594"/>
      <c r="CS8594"/>
      <c r="CT8594"/>
      <c r="CU8594"/>
      <c r="CV8594"/>
    </row>
    <row r="8595" spans="10:100" x14ac:dyDescent="0.25">
      <c r="J8595"/>
      <c r="K8595"/>
      <c r="L8595"/>
      <c r="M8595"/>
      <c r="N8595"/>
      <c r="O8595"/>
      <c r="P8595"/>
      <c r="Q8595"/>
      <c r="R8595"/>
      <c r="S8595"/>
      <c r="T8595"/>
      <c r="U8595"/>
      <c r="V8595"/>
      <c r="W8595"/>
      <c r="X8595"/>
      <c r="Y8595"/>
      <c r="Z8595"/>
      <c r="AA8595"/>
      <c r="AB8595"/>
      <c r="AC8595"/>
      <c r="AD8595"/>
      <c r="AE8595"/>
      <c r="AF8595"/>
      <c r="AG8595"/>
      <c r="AH8595"/>
      <c r="AI8595"/>
      <c r="AJ8595"/>
      <c r="AK8595"/>
      <c r="AL8595"/>
      <c r="AM8595"/>
      <c r="AN8595"/>
      <c r="AO8595"/>
      <c r="AP8595"/>
      <c r="AQ8595"/>
      <c r="AR8595"/>
      <c r="AS8595"/>
      <c r="AT8595"/>
      <c r="AU8595"/>
      <c r="AV8595"/>
      <c r="AW8595"/>
      <c r="AX8595"/>
      <c r="AY8595"/>
      <c r="AZ8595"/>
      <c r="BA8595"/>
      <c r="BB8595"/>
      <c r="BC8595"/>
      <c r="BD8595"/>
      <c r="BE8595"/>
      <c r="BF8595"/>
      <c r="BG8595"/>
      <c r="BH8595"/>
      <c r="BI8595"/>
      <c r="BJ8595"/>
      <c r="BK8595"/>
      <c r="BL8595"/>
      <c r="BM8595"/>
      <c r="BN8595"/>
      <c r="BO8595"/>
      <c r="BP8595"/>
      <c r="BQ8595"/>
      <c r="BR8595"/>
      <c r="BS8595"/>
      <c r="BT8595"/>
      <c r="BU8595"/>
      <c r="BV8595"/>
      <c r="BW8595"/>
      <c r="BX8595"/>
      <c r="BY8595"/>
      <c r="BZ8595"/>
      <c r="CA8595"/>
      <c r="CB8595"/>
      <c r="CC8595"/>
      <c r="CD8595"/>
      <c r="CE8595"/>
      <c r="CF8595"/>
      <c r="CG8595"/>
      <c r="CH8595"/>
      <c r="CI8595"/>
      <c r="CJ8595"/>
      <c r="CK8595"/>
      <c r="CL8595"/>
      <c r="CM8595"/>
      <c r="CN8595"/>
      <c r="CO8595"/>
      <c r="CP8595"/>
      <c r="CQ8595"/>
      <c r="CR8595"/>
      <c r="CS8595"/>
      <c r="CT8595"/>
      <c r="CU8595"/>
      <c r="CV8595"/>
    </row>
    <row r="8596" spans="10:100" x14ac:dyDescent="0.25">
      <c r="J8596"/>
      <c r="K8596"/>
      <c r="L8596"/>
      <c r="M8596"/>
      <c r="N8596"/>
      <c r="O8596"/>
      <c r="P8596"/>
      <c r="Q8596"/>
      <c r="R8596"/>
      <c r="S8596"/>
      <c r="T8596"/>
      <c r="U8596"/>
      <c r="V8596"/>
      <c r="W8596"/>
      <c r="X8596"/>
      <c r="Y8596"/>
      <c r="Z8596"/>
      <c r="AA8596"/>
      <c r="AB8596"/>
      <c r="AC8596"/>
      <c r="AD8596"/>
      <c r="AE8596"/>
      <c r="AF8596"/>
      <c r="AG8596"/>
      <c r="AH8596"/>
      <c r="AI8596"/>
      <c r="AJ8596"/>
      <c r="AK8596"/>
      <c r="AL8596"/>
      <c r="AM8596"/>
      <c r="AN8596"/>
      <c r="AO8596"/>
      <c r="AP8596"/>
      <c r="AQ8596"/>
      <c r="AR8596"/>
      <c r="AS8596"/>
      <c r="AT8596"/>
      <c r="AU8596"/>
      <c r="AV8596"/>
      <c r="AW8596"/>
      <c r="AX8596"/>
      <c r="AY8596"/>
      <c r="AZ8596"/>
      <c r="BA8596"/>
      <c r="BB8596"/>
      <c r="BC8596"/>
      <c r="BD8596"/>
      <c r="BE8596"/>
      <c r="BF8596"/>
      <c r="BG8596"/>
      <c r="BH8596"/>
      <c r="BI8596"/>
      <c r="BJ8596"/>
      <c r="BK8596"/>
      <c r="BL8596"/>
      <c r="BM8596"/>
      <c r="BN8596"/>
      <c r="BO8596"/>
      <c r="BP8596"/>
      <c r="BQ8596"/>
      <c r="BR8596"/>
      <c r="BS8596"/>
      <c r="BT8596"/>
      <c r="BU8596"/>
      <c r="BV8596"/>
      <c r="BW8596"/>
      <c r="BX8596"/>
      <c r="BY8596"/>
      <c r="BZ8596"/>
      <c r="CA8596"/>
      <c r="CB8596"/>
      <c r="CC8596"/>
      <c r="CD8596"/>
      <c r="CE8596"/>
      <c r="CF8596"/>
      <c r="CG8596"/>
      <c r="CH8596"/>
      <c r="CI8596"/>
      <c r="CJ8596"/>
      <c r="CK8596"/>
      <c r="CL8596"/>
      <c r="CM8596"/>
      <c r="CN8596"/>
      <c r="CO8596"/>
      <c r="CP8596"/>
      <c r="CQ8596"/>
      <c r="CR8596"/>
      <c r="CS8596"/>
      <c r="CT8596"/>
      <c r="CU8596"/>
      <c r="CV8596"/>
    </row>
    <row r="8597" spans="10:100" x14ac:dyDescent="0.25">
      <c r="J8597"/>
      <c r="K8597"/>
      <c r="L8597"/>
      <c r="M8597"/>
      <c r="N8597"/>
      <c r="O8597"/>
      <c r="P8597"/>
      <c r="Q8597"/>
      <c r="R8597"/>
      <c r="S8597"/>
      <c r="T8597"/>
      <c r="U8597"/>
      <c r="V8597"/>
      <c r="W8597"/>
      <c r="X8597"/>
      <c r="Y8597"/>
      <c r="Z8597"/>
      <c r="AA8597"/>
      <c r="AB8597"/>
      <c r="AC8597"/>
      <c r="AD8597"/>
      <c r="AE8597"/>
      <c r="AF8597"/>
      <c r="AG8597"/>
      <c r="AH8597"/>
      <c r="AI8597"/>
      <c r="AJ8597"/>
      <c r="AK8597"/>
      <c r="AL8597"/>
      <c r="AM8597"/>
      <c r="AN8597"/>
      <c r="AO8597"/>
      <c r="AP8597"/>
      <c r="AQ8597"/>
      <c r="AR8597"/>
      <c r="AS8597"/>
      <c r="AT8597"/>
      <c r="AU8597"/>
      <c r="AV8597"/>
      <c r="AW8597"/>
      <c r="AX8597"/>
      <c r="AY8597"/>
      <c r="AZ8597"/>
      <c r="BA8597"/>
      <c r="BB8597"/>
      <c r="BC8597"/>
      <c r="BD8597"/>
      <c r="BE8597"/>
      <c r="BF8597"/>
      <c r="BG8597"/>
      <c r="BH8597"/>
      <c r="BI8597"/>
      <c r="BJ8597"/>
      <c r="BK8597"/>
      <c r="BL8597"/>
      <c r="BM8597"/>
      <c r="BN8597"/>
      <c r="BO8597"/>
      <c r="BP8597"/>
      <c r="BQ8597"/>
      <c r="BR8597"/>
      <c r="BS8597"/>
      <c r="BT8597"/>
      <c r="BU8597"/>
      <c r="BV8597"/>
      <c r="BW8597"/>
      <c r="BX8597"/>
      <c r="BY8597"/>
      <c r="BZ8597"/>
      <c r="CA8597"/>
      <c r="CB8597"/>
      <c r="CC8597"/>
      <c r="CD8597"/>
      <c r="CE8597"/>
      <c r="CF8597"/>
      <c r="CG8597"/>
      <c r="CH8597"/>
      <c r="CI8597"/>
      <c r="CJ8597"/>
      <c r="CK8597"/>
      <c r="CL8597"/>
      <c r="CM8597"/>
      <c r="CN8597"/>
      <c r="CO8597"/>
      <c r="CP8597"/>
      <c r="CQ8597"/>
      <c r="CR8597"/>
      <c r="CS8597"/>
      <c r="CT8597"/>
      <c r="CU8597"/>
      <c r="CV8597"/>
    </row>
    <row r="8598" spans="10:100" x14ac:dyDescent="0.25">
      <c r="J8598"/>
      <c r="K8598"/>
      <c r="L8598"/>
      <c r="M8598"/>
      <c r="N8598"/>
      <c r="O8598"/>
      <c r="P8598"/>
      <c r="Q8598"/>
      <c r="R8598"/>
      <c r="S8598"/>
      <c r="T8598"/>
      <c r="U8598"/>
      <c r="V8598"/>
      <c r="W8598"/>
      <c r="X8598"/>
      <c r="Y8598"/>
      <c r="Z8598"/>
      <c r="AA8598"/>
      <c r="AB8598"/>
      <c r="AC8598"/>
      <c r="AD8598"/>
      <c r="AE8598"/>
      <c r="AF8598"/>
      <c r="AG8598"/>
      <c r="AH8598"/>
      <c r="AI8598"/>
      <c r="AJ8598"/>
      <c r="AK8598"/>
      <c r="AL8598"/>
      <c r="AM8598"/>
      <c r="AN8598"/>
      <c r="AO8598"/>
      <c r="AP8598"/>
      <c r="AQ8598"/>
      <c r="AR8598"/>
      <c r="AS8598"/>
      <c r="AT8598"/>
      <c r="AU8598"/>
      <c r="AV8598"/>
      <c r="AW8598"/>
      <c r="AX8598"/>
      <c r="AY8598"/>
      <c r="AZ8598"/>
      <c r="BA8598"/>
      <c r="BB8598"/>
      <c r="BC8598"/>
      <c r="BD8598"/>
      <c r="BE8598"/>
      <c r="BF8598"/>
      <c r="BG8598"/>
      <c r="BH8598"/>
      <c r="BI8598"/>
      <c r="BJ8598"/>
      <c r="BK8598"/>
      <c r="BL8598"/>
      <c r="BM8598"/>
      <c r="BN8598"/>
      <c r="BO8598"/>
      <c r="BP8598"/>
      <c r="BQ8598"/>
      <c r="BR8598"/>
      <c r="BS8598"/>
      <c r="BT8598"/>
      <c r="BU8598"/>
      <c r="BV8598"/>
      <c r="BW8598"/>
      <c r="BX8598"/>
      <c r="BY8598"/>
      <c r="BZ8598"/>
      <c r="CA8598"/>
      <c r="CB8598"/>
      <c r="CC8598"/>
      <c r="CD8598"/>
      <c r="CE8598"/>
      <c r="CF8598"/>
      <c r="CG8598"/>
      <c r="CH8598"/>
      <c r="CI8598"/>
      <c r="CJ8598"/>
      <c r="CK8598"/>
      <c r="CL8598"/>
      <c r="CM8598"/>
      <c r="CN8598"/>
      <c r="CO8598"/>
      <c r="CP8598"/>
      <c r="CQ8598"/>
      <c r="CR8598"/>
      <c r="CS8598"/>
      <c r="CT8598"/>
      <c r="CU8598"/>
      <c r="CV8598"/>
    </row>
    <row r="8599" spans="10:100" x14ac:dyDescent="0.25">
      <c r="J8599"/>
      <c r="K8599"/>
      <c r="L8599"/>
      <c r="M8599"/>
      <c r="N8599"/>
      <c r="O8599"/>
      <c r="P8599"/>
      <c r="Q8599"/>
      <c r="R8599"/>
      <c r="S8599"/>
      <c r="T8599"/>
      <c r="U8599"/>
      <c r="V8599"/>
      <c r="W8599"/>
      <c r="X8599"/>
      <c r="Y8599"/>
      <c r="Z8599"/>
      <c r="AA8599"/>
      <c r="AB8599"/>
      <c r="AC8599"/>
      <c r="AD8599"/>
      <c r="AE8599"/>
      <c r="AF8599"/>
      <c r="AG8599"/>
      <c r="AH8599"/>
      <c r="AI8599"/>
      <c r="AJ8599"/>
      <c r="AK8599"/>
      <c r="AL8599"/>
      <c r="AM8599"/>
      <c r="AN8599"/>
      <c r="AO8599"/>
      <c r="AP8599"/>
      <c r="AQ8599"/>
      <c r="AR8599"/>
      <c r="AS8599"/>
      <c r="AT8599"/>
      <c r="AU8599"/>
      <c r="AV8599"/>
      <c r="AW8599"/>
      <c r="AX8599"/>
      <c r="AY8599"/>
      <c r="AZ8599"/>
      <c r="BA8599"/>
      <c r="BB8599"/>
      <c r="BC8599"/>
      <c r="BD8599"/>
      <c r="BE8599"/>
      <c r="BF8599"/>
      <c r="BG8599"/>
      <c r="BH8599"/>
      <c r="BI8599"/>
      <c r="BJ8599"/>
      <c r="BK8599"/>
      <c r="BL8599"/>
      <c r="BM8599"/>
      <c r="BN8599"/>
      <c r="BO8599"/>
      <c r="BP8599"/>
      <c r="BQ8599"/>
      <c r="BR8599"/>
      <c r="BS8599"/>
      <c r="BT8599"/>
      <c r="BU8599"/>
      <c r="BV8599"/>
      <c r="BW8599"/>
      <c r="BX8599"/>
      <c r="BY8599"/>
      <c r="BZ8599"/>
      <c r="CA8599"/>
      <c r="CB8599"/>
      <c r="CC8599"/>
      <c r="CD8599"/>
      <c r="CE8599"/>
      <c r="CF8599"/>
      <c r="CG8599"/>
      <c r="CH8599"/>
      <c r="CI8599"/>
      <c r="CJ8599"/>
      <c r="CK8599"/>
      <c r="CL8599"/>
      <c r="CM8599"/>
      <c r="CN8599"/>
      <c r="CO8599"/>
      <c r="CP8599"/>
      <c r="CQ8599"/>
      <c r="CR8599"/>
      <c r="CS8599"/>
      <c r="CT8599"/>
      <c r="CU8599"/>
      <c r="CV8599"/>
    </row>
    <row r="8600" spans="10:100" x14ac:dyDescent="0.25">
      <c r="J8600"/>
      <c r="K8600"/>
      <c r="L8600"/>
      <c r="M8600"/>
      <c r="N8600"/>
      <c r="O8600"/>
      <c r="P8600"/>
      <c r="Q8600"/>
      <c r="R8600"/>
      <c r="S8600"/>
      <c r="T8600"/>
      <c r="U8600"/>
      <c r="V8600"/>
      <c r="W8600"/>
      <c r="X8600"/>
      <c r="Y8600"/>
      <c r="Z8600"/>
      <c r="AA8600"/>
      <c r="AB8600"/>
      <c r="AC8600"/>
      <c r="AD8600"/>
      <c r="AE8600"/>
      <c r="AF8600"/>
      <c r="AG8600"/>
      <c r="AH8600"/>
      <c r="AI8600"/>
      <c r="AJ8600"/>
      <c r="AK8600"/>
      <c r="AL8600"/>
      <c r="AM8600"/>
      <c r="AN8600"/>
      <c r="AO8600"/>
      <c r="AP8600"/>
      <c r="AQ8600"/>
      <c r="AR8600"/>
      <c r="AS8600"/>
      <c r="AT8600"/>
      <c r="AU8600"/>
      <c r="AV8600"/>
      <c r="AW8600"/>
      <c r="AX8600"/>
      <c r="AY8600"/>
      <c r="AZ8600"/>
      <c r="BA8600"/>
      <c r="BB8600"/>
      <c r="BC8600"/>
      <c r="BD8600"/>
      <c r="BE8600"/>
      <c r="BF8600"/>
      <c r="BG8600"/>
      <c r="BH8600"/>
      <c r="BI8600"/>
      <c r="BJ8600"/>
      <c r="BK8600"/>
      <c r="BL8600"/>
      <c r="BM8600"/>
      <c r="BN8600"/>
      <c r="BO8600"/>
      <c r="BP8600"/>
      <c r="BQ8600"/>
      <c r="BR8600"/>
      <c r="BS8600"/>
      <c r="BT8600"/>
      <c r="BU8600"/>
      <c r="BV8600"/>
      <c r="BW8600"/>
      <c r="BX8600"/>
      <c r="BY8600"/>
      <c r="BZ8600"/>
      <c r="CA8600"/>
      <c r="CB8600"/>
      <c r="CC8600"/>
      <c r="CD8600"/>
      <c r="CE8600"/>
      <c r="CF8600"/>
      <c r="CG8600"/>
      <c r="CH8600"/>
      <c r="CI8600"/>
      <c r="CJ8600"/>
      <c r="CK8600"/>
      <c r="CL8600"/>
      <c r="CM8600"/>
      <c r="CN8600"/>
      <c r="CO8600"/>
      <c r="CP8600"/>
      <c r="CQ8600"/>
      <c r="CR8600"/>
      <c r="CS8600"/>
      <c r="CT8600"/>
      <c r="CU8600"/>
      <c r="CV8600"/>
    </row>
    <row r="8601" spans="10:100" x14ac:dyDescent="0.25">
      <c r="J8601"/>
      <c r="K8601"/>
      <c r="L8601"/>
      <c r="M8601"/>
      <c r="N8601"/>
      <c r="O8601"/>
      <c r="P8601"/>
      <c r="Q8601"/>
      <c r="R8601"/>
      <c r="S8601"/>
      <c r="T8601"/>
      <c r="U8601"/>
      <c r="V8601"/>
      <c r="W8601"/>
      <c r="X8601"/>
      <c r="Y8601"/>
      <c r="Z8601"/>
      <c r="AA8601"/>
      <c r="AB8601"/>
      <c r="AC8601"/>
      <c r="AD8601"/>
      <c r="AE8601"/>
      <c r="AF8601"/>
      <c r="AG8601"/>
      <c r="AH8601"/>
      <c r="AI8601"/>
      <c r="AJ8601"/>
      <c r="AK8601"/>
      <c r="AL8601"/>
      <c r="AM8601"/>
      <c r="AN8601"/>
      <c r="AO8601"/>
      <c r="AP8601"/>
      <c r="AQ8601"/>
      <c r="AR8601"/>
      <c r="AS8601"/>
      <c r="AT8601"/>
      <c r="AU8601"/>
      <c r="AV8601"/>
      <c r="AW8601"/>
      <c r="AX8601"/>
      <c r="AY8601"/>
      <c r="AZ8601"/>
      <c r="BA8601"/>
      <c r="BB8601"/>
      <c r="BC8601"/>
      <c r="BD8601"/>
      <c r="BE8601"/>
      <c r="BF8601"/>
      <c r="BG8601"/>
      <c r="BH8601"/>
      <c r="BI8601"/>
      <c r="BJ8601"/>
      <c r="BK8601"/>
      <c r="BL8601"/>
      <c r="BM8601"/>
      <c r="BN8601"/>
      <c r="BO8601"/>
      <c r="BP8601"/>
      <c r="BQ8601"/>
      <c r="BR8601"/>
      <c r="BS8601"/>
      <c r="BT8601"/>
      <c r="BU8601"/>
      <c r="BV8601"/>
      <c r="BW8601"/>
      <c r="BX8601"/>
      <c r="BY8601"/>
      <c r="BZ8601"/>
      <c r="CA8601"/>
      <c r="CB8601"/>
      <c r="CC8601"/>
      <c r="CD8601"/>
      <c r="CE8601"/>
      <c r="CF8601"/>
      <c r="CG8601"/>
      <c r="CH8601"/>
      <c r="CI8601"/>
      <c r="CJ8601"/>
      <c r="CK8601"/>
      <c r="CL8601"/>
      <c r="CM8601"/>
      <c r="CN8601"/>
      <c r="CO8601"/>
      <c r="CP8601"/>
      <c r="CQ8601"/>
      <c r="CR8601"/>
      <c r="CS8601"/>
      <c r="CT8601"/>
      <c r="CU8601"/>
      <c r="CV8601"/>
    </row>
    <row r="8602" spans="10:100" x14ac:dyDescent="0.25">
      <c r="J8602"/>
      <c r="K8602"/>
      <c r="L8602"/>
      <c r="M8602"/>
      <c r="N8602"/>
      <c r="O8602"/>
      <c r="P8602"/>
      <c r="Q8602"/>
      <c r="R8602"/>
      <c r="S8602"/>
      <c r="T8602"/>
      <c r="U8602"/>
      <c r="V8602"/>
      <c r="W8602"/>
      <c r="X8602"/>
      <c r="Y8602"/>
      <c r="Z8602"/>
      <c r="AA8602"/>
      <c r="AB8602"/>
      <c r="AC8602"/>
      <c r="AD8602"/>
      <c r="AE8602"/>
      <c r="AF8602"/>
      <c r="AG8602"/>
      <c r="AH8602"/>
      <c r="AI8602"/>
      <c r="AJ8602"/>
      <c r="AK8602"/>
      <c r="AL8602"/>
      <c r="AM8602"/>
      <c r="AN8602"/>
      <c r="AO8602"/>
      <c r="AP8602"/>
      <c r="AQ8602"/>
      <c r="AR8602"/>
      <c r="AS8602"/>
      <c r="AT8602"/>
      <c r="AU8602"/>
      <c r="AV8602"/>
      <c r="AW8602"/>
      <c r="AX8602"/>
      <c r="AY8602"/>
      <c r="AZ8602"/>
      <c r="BA8602"/>
      <c r="BB8602"/>
      <c r="BC8602"/>
      <c r="BD8602"/>
      <c r="BE8602"/>
      <c r="BF8602"/>
      <c r="BG8602"/>
      <c r="BH8602"/>
      <c r="BI8602"/>
      <c r="BJ8602"/>
      <c r="BK8602"/>
      <c r="BL8602"/>
      <c r="BM8602"/>
      <c r="BN8602"/>
      <c r="BO8602"/>
      <c r="BP8602"/>
      <c r="BQ8602"/>
      <c r="BR8602"/>
      <c r="BS8602"/>
      <c r="BT8602"/>
      <c r="BU8602"/>
      <c r="BV8602"/>
      <c r="BW8602"/>
      <c r="BX8602"/>
      <c r="BY8602"/>
      <c r="BZ8602"/>
      <c r="CA8602"/>
      <c r="CB8602"/>
      <c r="CC8602"/>
      <c r="CD8602"/>
      <c r="CE8602"/>
      <c r="CF8602"/>
      <c r="CG8602"/>
      <c r="CH8602"/>
      <c r="CI8602"/>
      <c r="CJ8602"/>
      <c r="CK8602"/>
      <c r="CL8602"/>
      <c r="CM8602"/>
      <c r="CN8602"/>
      <c r="CO8602"/>
      <c r="CP8602"/>
      <c r="CQ8602"/>
      <c r="CR8602"/>
      <c r="CS8602"/>
      <c r="CT8602"/>
      <c r="CU8602"/>
      <c r="CV8602"/>
    </row>
    <row r="8603" spans="10:100" x14ac:dyDescent="0.25">
      <c r="J8603"/>
      <c r="K8603"/>
      <c r="L8603"/>
      <c r="M8603"/>
      <c r="N8603"/>
      <c r="O8603"/>
      <c r="P8603"/>
      <c r="Q8603"/>
      <c r="R8603"/>
      <c r="S8603"/>
      <c r="T8603"/>
      <c r="U8603"/>
      <c r="V8603"/>
      <c r="W8603"/>
      <c r="X8603"/>
      <c r="Y8603"/>
      <c r="Z8603"/>
      <c r="AA8603"/>
      <c r="AB8603"/>
      <c r="AC8603"/>
      <c r="AD8603"/>
      <c r="AE8603"/>
      <c r="AF8603"/>
      <c r="AG8603"/>
      <c r="AH8603"/>
      <c r="AI8603"/>
      <c r="AJ8603"/>
      <c r="AK8603"/>
      <c r="AL8603"/>
      <c r="AM8603"/>
      <c r="AN8603"/>
      <c r="AO8603"/>
      <c r="AP8603"/>
      <c r="AQ8603"/>
      <c r="AR8603"/>
      <c r="AS8603"/>
      <c r="AT8603"/>
      <c r="AU8603"/>
      <c r="AV8603"/>
      <c r="AW8603"/>
      <c r="AX8603"/>
      <c r="AY8603"/>
      <c r="AZ8603"/>
      <c r="BA8603"/>
      <c r="BB8603"/>
      <c r="BC8603"/>
      <c r="BD8603"/>
      <c r="BE8603"/>
      <c r="BF8603"/>
      <c r="BG8603"/>
      <c r="BH8603"/>
      <c r="BI8603"/>
      <c r="BJ8603"/>
      <c r="BK8603"/>
      <c r="BL8603"/>
      <c r="BM8603"/>
      <c r="BN8603"/>
      <c r="BO8603"/>
      <c r="BP8603"/>
      <c r="BQ8603"/>
      <c r="BR8603"/>
      <c r="BS8603"/>
      <c r="BT8603"/>
      <c r="BU8603"/>
      <c r="BV8603"/>
      <c r="BW8603"/>
      <c r="BX8603"/>
      <c r="BY8603"/>
      <c r="BZ8603"/>
      <c r="CA8603"/>
      <c r="CB8603"/>
      <c r="CC8603"/>
      <c r="CD8603"/>
      <c r="CE8603"/>
      <c r="CF8603"/>
      <c r="CG8603"/>
      <c r="CH8603"/>
      <c r="CI8603"/>
      <c r="CJ8603"/>
      <c r="CK8603"/>
      <c r="CL8603"/>
      <c r="CM8603"/>
      <c r="CN8603"/>
      <c r="CO8603"/>
      <c r="CP8603"/>
      <c r="CQ8603"/>
      <c r="CR8603"/>
      <c r="CS8603"/>
      <c r="CT8603"/>
      <c r="CU8603"/>
      <c r="CV8603"/>
    </row>
    <row r="8604" spans="10:100" x14ac:dyDescent="0.25">
      <c r="J8604"/>
      <c r="K8604"/>
      <c r="L8604"/>
      <c r="M8604"/>
      <c r="N8604"/>
      <c r="O8604"/>
      <c r="P8604"/>
      <c r="Q8604"/>
      <c r="R8604"/>
      <c r="S8604"/>
      <c r="T8604"/>
      <c r="U8604"/>
      <c r="V8604"/>
      <c r="W8604"/>
      <c r="X8604"/>
      <c r="Y8604"/>
      <c r="Z8604"/>
      <c r="AA8604"/>
      <c r="AB8604"/>
      <c r="AC8604"/>
      <c r="AD8604"/>
      <c r="AE8604"/>
      <c r="AF8604"/>
      <c r="AG8604"/>
      <c r="AH8604"/>
      <c r="AI8604"/>
      <c r="AJ8604"/>
      <c r="AK8604"/>
      <c r="AL8604"/>
      <c r="AM8604"/>
      <c r="AN8604"/>
      <c r="AO8604"/>
      <c r="AP8604"/>
      <c r="AQ8604"/>
      <c r="AR8604"/>
      <c r="AS8604"/>
      <c r="AT8604"/>
      <c r="AU8604"/>
      <c r="AV8604"/>
      <c r="AW8604"/>
      <c r="AX8604"/>
      <c r="AY8604"/>
      <c r="AZ8604"/>
      <c r="BA8604"/>
      <c r="BB8604"/>
      <c r="BC8604"/>
      <c r="BD8604"/>
      <c r="BE8604"/>
      <c r="BF8604"/>
      <c r="BG8604"/>
      <c r="BH8604"/>
      <c r="BI8604"/>
      <c r="BJ8604"/>
      <c r="BK8604"/>
      <c r="BL8604"/>
      <c r="BM8604"/>
      <c r="BN8604"/>
      <c r="BO8604"/>
      <c r="BP8604"/>
      <c r="BQ8604"/>
      <c r="BR8604"/>
      <c r="BS8604"/>
      <c r="BT8604"/>
      <c r="BU8604"/>
      <c r="BV8604"/>
      <c r="BW8604"/>
      <c r="BX8604"/>
      <c r="BY8604"/>
      <c r="BZ8604"/>
      <c r="CA8604"/>
      <c r="CB8604"/>
      <c r="CC8604"/>
      <c r="CD8604"/>
      <c r="CE8604"/>
      <c r="CF8604"/>
      <c r="CG8604"/>
      <c r="CH8604"/>
      <c r="CI8604"/>
      <c r="CJ8604"/>
      <c r="CK8604"/>
      <c r="CL8604"/>
      <c r="CM8604"/>
      <c r="CN8604"/>
      <c r="CO8604"/>
      <c r="CP8604"/>
      <c r="CQ8604"/>
      <c r="CR8604"/>
      <c r="CS8604"/>
      <c r="CT8604"/>
      <c r="CU8604"/>
      <c r="CV8604"/>
    </row>
    <row r="8605" spans="10:100" x14ac:dyDescent="0.25">
      <c r="J8605"/>
      <c r="K8605"/>
      <c r="L8605"/>
      <c r="M8605"/>
      <c r="N8605"/>
      <c r="O8605"/>
      <c r="P8605"/>
      <c r="Q8605"/>
      <c r="R8605"/>
      <c r="S8605"/>
      <c r="T8605"/>
      <c r="U8605"/>
      <c r="V8605"/>
      <c r="W8605"/>
      <c r="X8605"/>
      <c r="Y8605"/>
      <c r="Z8605"/>
      <c r="AA8605"/>
      <c r="AB8605"/>
      <c r="AC8605"/>
      <c r="AD8605"/>
      <c r="AE8605"/>
      <c r="AF8605"/>
      <c r="AG8605"/>
      <c r="AH8605"/>
      <c r="AI8605"/>
      <c r="AJ8605"/>
      <c r="AK8605"/>
      <c r="AL8605"/>
      <c r="AM8605"/>
      <c r="AN8605"/>
      <c r="AO8605"/>
      <c r="AP8605"/>
      <c r="AQ8605"/>
      <c r="AR8605"/>
      <c r="AS8605"/>
      <c r="AT8605"/>
      <c r="AU8605"/>
      <c r="AV8605"/>
      <c r="AW8605"/>
      <c r="AX8605"/>
      <c r="AY8605"/>
      <c r="AZ8605"/>
      <c r="BA8605"/>
      <c r="BB8605"/>
      <c r="BC8605"/>
      <c r="BD8605"/>
      <c r="BE8605"/>
      <c r="BF8605"/>
      <c r="BG8605"/>
      <c r="BH8605"/>
      <c r="BI8605"/>
      <c r="BJ8605"/>
      <c r="BK8605"/>
      <c r="BL8605"/>
      <c r="BM8605"/>
      <c r="BN8605"/>
      <c r="BO8605"/>
      <c r="BP8605"/>
      <c r="BQ8605"/>
      <c r="BR8605"/>
      <c r="BS8605"/>
      <c r="BT8605"/>
      <c r="BU8605"/>
      <c r="BV8605"/>
      <c r="BW8605"/>
      <c r="BX8605"/>
      <c r="BY8605"/>
      <c r="BZ8605"/>
      <c r="CA8605"/>
      <c r="CB8605"/>
      <c r="CC8605"/>
      <c r="CD8605"/>
      <c r="CE8605"/>
      <c r="CF8605"/>
      <c r="CG8605"/>
      <c r="CH8605"/>
      <c r="CI8605"/>
      <c r="CJ8605"/>
      <c r="CK8605"/>
      <c r="CL8605"/>
      <c r="CM8605"/>
      <c r="CN8605"/>
      <c r="CO8605"/>
      <c r="CP8605"/>
      <c r="CQ8605"/>
      <c r="CR8605"/>
      <c r="CS8605"/>
      <c r="CT8605"/>
      <c r="CU8605"/>
      <c r="CV8605"/>
    </row>
    <row r="8606" spans="10:100" x14ac:dyDescent="0.25">
      <c r="J8606"/>
      <c r="K8606"/>
      <c r="L8606"/>
      <c r="M8606"/>
      <c r="N8606"/>
      <c r="O8606"/>
      <c r="P8606"/>
      <c r="Q8606"/>
      <c r="R8606"/>
      <c r="S8606"/>
      <c r="T8606"/>
      <c r="U8606"/>
      <c r="V8606"/>
      <c r="W8606"/>
      <c r="X8606"/>
      <c r="Y8606"/>
      <c r="Z8606"/>
      <c r="AA8606"/>
      <c r="AB8606"/>
      <c r="AC8606"/>
      <c r="AD8606"/>
      <c r="AE8606"/>
      <c r="AF8606"/>
      <c r="AG8606"/>
      <c r="AH8606"/>
      <c r="AI8606"/>
      <c r="AJ8606"/>
      <c r="AK8606"/>
      <c r="AL8606"/>
      <c r="AM8606"/>
      <c r="AN8606"/>
      <c r="AO8606"/>
      <c r="AP8606"/>
      <c r="AQ8606"/>
      <c r="AR8606"/>
      <c r="AS8606"/>
      <c r="AT8606"/>
      <c r="AU8606"/>
      <c r="AV8606"/>
      <c r="AW8606"/>
      <c r="AX8606"/>
      <c r="AY8606"/>
      <c r="AZ8606"/>
      <c r="BA8606"/>
      <c r="BB8606"/>
      <c r="BC8606"/>
      <c r="BD8606"/>
      <c r="BE8606"/>
      <c r="BF8606"/>
      <c r="BG8606"/>
      <c r="BH8606"/>
      <c r="BI8606"/>
      <c r="BJ8606"/>
      <c r="BK8606"/>
      <c r="BL8606"/>
      <c r="BM8606"/>
      <c r="BN8606"/>
      <c r="BO8606"/>
      <c r="BP8606"/>
      <c r="BQ8606"/>
      <c r="BR8606"/>
      <c r="BS8606"/>
      <c r="BT8606"/>
      <c r="BU8606"/>
      <c r="BV8606"/>
      <c r="BW8606"/>
      <c r="BX8606"/>
      <c r="BY8606"/>
      <c r="BZ8606"/>
      <c r="CA8606"/>
      <c r="CB8606"/>
      <c r="CC8606"/>
      <c r="CD8606"/>
      <c r="CE8606"/>
      <c r="CF8606"/>
      <c r="CG8606"/>
      <c r="CH8606"/>
      <c r="CI8606"/>
      <c r="CJ8606"/>
      <c r="CK8606"/>
      <c r="CL8606"/>
      <c r="CM8606"/>
      <c r="CN8606"/>
      <c r="CO8606"/>
      <c r="CP8606"/>
      <c r="CQ8606"/>
      <c r="CR8606"/>
      <c r="CS8606"/>
      <c r="CT8606"/>
      <c r="CU8606"/>
      <c r="CV8606"/>
    </row>
    <row r="8607" spans="10:100" x14ac:dyDescent="0.25">
      <c r="J8607"/>
      <c r="K8607"/>
      <c r="L8607"/>
      <c r="M8607"/>
      <c r="N8607"/>
      <c r="O8607"/>
      <c r="P8607"/>
      <c r="Q8607"/>
      <c r="R8607"/>
      <c r="S8607"/>
      <c r="T8607"/>
      <c r="U8607"/>
      <c r="V8607"/>
      <c r="W8607"/>
      <c r="X8607"/>
      <c r="Y8607"/>
      <c r="Z8607"/>
      <c r="AA8607"/>
      <c r="AB8607"/>
      <c r="AC8607"/>
      <c r="AD8607"/>
      <c r="AE8607"/>
      <c r="AF8607"/>
      <c r="AG8607"/>
      <c r="AH8607"/>
      <c r="AI8607"/>
      <c r="AJ8607"/>
      <c r="AK8607"/>
      <c r="AL8607"/>
      <c r="AM8607"/>
      <c r="AN8607"/>
      <c r="AO8607"/>
      <c r="AP8607"/>
      <c r="AQ8607"/>
      <c r="AR8607"/>
      <c r="AS8607"/>
      <c r="AT8607"/>
      <c r="AU8607"/>
      <c r="AV8607"/>
      <c r="AW8607"/>
      <c r="AX8607"/>
      <c r="AY8607"/>
      <c r="AZ8607"/>
      <c r="BA8607"/>
      <c r="BB8607"/>
      <c r="BC8607"/>
      <c r="BD8607"/>
      <c r="BE8607"/>
      <c r="BF8607"/>
      <c r="BG8607"/>
      <c r="BH8607"/>
      <c r="BI8607"/>
      <c r="BJ8607"/>
      <c r="BK8607"/>
      <c r="BL8607"/>
      <c r="BM8607"/>
      <c r="BN8607"/>
      <c r="BO8607"/>
      <c r="BP8607"/>
      <c r="BQ8607"/>
      <c r="BR8607"/>
      <c r="BS8607"/>
      <c r="BT8607"/>
      <c r="BU8607"/>
      <c r="BV8607"/>
      <c r="BW8607"/>
      <c r="BX8607"/>
      <c r="BY8607"/>
      <c r="BZ8607"/>
      <c r="CA8607"/>
      <c r="CB8607"/>
      <c r="CC8607"/>
      <c r="CD8607"/>
      <c r="CE8607"/>
      <c r="CF8607"/>
      <c r="CG8607"/>
      <c r="CH8607"/>
      <c r="CI8607"/>
      <c r="CJ8607"/>
      <c r="CK8607"/>
      <c r="CL8607"/>
      <c r="CM8607"/>
      <c r="CN8607"/>
      <c r="CO8607"/>
      <c r="CP8607"/>
      <c r="CQ8607"/>
      <c r="CR8607"/>
      <c r="CS8607"/>
      <c r="CT8607"/>
      <c r="CU8607"/>
      <c r="CV8607"/>
    </row>
    <row r="8608" spans="10:100" x14ac:dyDescent="0.25">
      <c r="J8608"/>
      <c r="K8608"/>
      <c r="L8608"/>
      <c r="M8608"/>
      <c r="N8608"/>
      <c r="O8608"/>
      <c r="P8608"/>
      <c r="Q8608"/>
      <c r="R8608"/>
      <c r="S8608"/>
      <c r="T8608"/>
      <c r="U8608"/>
      <c r="V8608"/>
      <c r="W8608"/>
      <c r="X8608"/>
      <c r="Y8608"/>
      <c r="Z8608"/>
      <c r="AA8608"/>
      <c r="AB8608"/>
      <c r="AC8608"/>
      <c r="AD8608"/>
      <c r="AE8608"/>
      <c r="AF8608"/>
      <c r="AG8608"/>
      <c r="AH8608"/>
      <c r="AI8608"/>
      <c r="AJ8608"/>
      <c r="AK8608"/>
      <c r="AL8608"/>
      <c r="AM8608"/>
      <c r="AN8608"/>
      <c r="AO8608"/>
      <c r="AP8608"/>
      <c r="AQ8608"/>
      <c r="AR8608"/>
      <c r="AS8608"/>
      <c r="AT8608"/>
      <c r="AU8608"/>
      <c r="AV8608"/>
      <c r="AW8608"/>
      <c r="AX8608"/>
      <c r="AY8608"/>
      <c r="AZ8608"/>
      <c r="BA8608"/>
      <c r="BB8608"/>
      <c r="BC8608"/>
      <c r="BD8608"/>
      <c r="BE8608"/>
      <c r="BF8608"/>
      <c r="BG8608"/>
      <c r="BH8608"/>
      <c r="BI8608"/>
      <c r="BJ8608"/>
      <c r="BK8608"/>
      <c r="BL8608"/>
      <c r="BM8608"/>
      <c r="BN8608"/>
      <c r="BO8608"/>
      <c r="BP8608"/>
      <c r="BQ8608"/>
      <c r="BR8608"/>
      <c r="BS8608"/>
      <c r="BT8608"/>
      <c r="BU8608"/>
      <c r="BV8608"/>
      <c r="BW8608"/>
      <c r="BX8608"/>
      <c r="BY8608"/>
      <c r="BZ8608"/>
      <c r="CA8608"/>
      <c r="CB8608"/>
      <c r="CC8608"/>
      <c r="CD8608"/>
      <c r="CE8608"/>
      <c r="CF8608"/>
      <c r="CG8608"/>
      <c r="CH8608"/>
      <c r="CI8608"/>
      <c r="CJ8608"/>
      <c r="CK8608"/>
      <c r="CL8608"/>
      <c r="CM8608"/>
      <c r="CN8608"/>
      <c r="CO8608"/>
      <c r="CP8608"/>
      <c r="CQ8608"/>
      <c r="CR8608"/>
      <c r="CS8608"/>
      <c r="CT8608"/>
      <c r="CU8608"/>
      <c r="CV8608"/>
    </row>
    <row r="8609" spans="10:100" x14ac:dyDescent="0.25">
      <c r="J8609"/>
      <c r="K8609"/>
      <c r="L8609"/>
      <c r="M8609"/>
      <c r="N8609"/>
      <c r="O8609"/>
      <c r="P8609"/>
      <c r="Q8609"/>
      <c r="R8609"/>
      <c r="S8609"/>
      <c r="T8609"/>
      <c r="U8609"/>
      <c r="V8609"/>
      <c r="W8609"/>
      <c r="X8609"/>
      <c r="Y8609"/>
      <c r="Z8609"/>
      <c r="AA8609"/>
      <c r="AB8609"/>
      <c r="AC8609"/>
      <c r="AD8609"/>
      <c r="AE8609"/>
      <c r="AF8609"/>
      <c r="AG8609"/>
      <c r="AH8609"/>
      <c r="AI8609"/>
      <c r="AJ8609"/>
      <c r="AK8609"/>
      <c r="AL8609"/>
      <c r="AM8609"/>
      <c r="AN8609"/>
      <c r="AO8609"/>
      <c r="AP8609"/>
      <c r="AQ8609"/>
      <c r="AR8609"/>
      <c r="AS8609"/>
      <c r="AT8609"/>
      <c r="AU8609"/>
      <c r="AV8609"/>
      <c r="AW8609"/>
      <c r="AX8609"/>
      <c r="AY8609"/>
      <c r="AZ8609"/>
      <c r="BA8609"/>
      <c r="BB8609"/>
      <c r="BC8609"/>
      <c r="BD8609"/>
      <c r="BE8609"/>
      <c r="BF8609"/>
      <c r="BG8609"/>
      <c r="BH8609"/>
      <c r="BI8609"/>
      <c r="BJ8609"/>
      <c r="BK8609"/>
      <c r="BL8609"/>
      <c r="BM8609"/>
      <c r="BN8609"/>
      <c r="BO8609"/>
      <c r="BP8609"/>
      <c r="BQ8609"/>
      <c r="BR8609"/>
      <c r="BS8609"/>
      <c r="BT8609"/>
      <c r="BU8609"/>
      <c r="BV8609"/>
      <c r="BW8609"/>
      <c r="BX8609"/>
      <c r="BY8609"/>
      <c r="BZ8609"/>
      <c r="CA8609"/>
      <c r="CB8609"/>
      <c r="CC8609"/>
      <c r="CD8609"/>
      <c r="CE8609"/>
      <c r="CF8609"/>
      <c r="CG8609"/>
      <c r="CH8609"/>
      <c r="CI8609"/>
      <c r="CJ8609"/>
      <c r="CK8609"/>
      <c r="CL8609"/>
      <c r="CM8609"/>
      <c r="CN8609"/>
      <c r="CO8609"/>
      <c r="CP8609"/>
      <c r="CQ8609"/>
      <c r="CR8609"/>
      <c r="CS8609"/>
      <c r="CT8609"/>
      <c r="CU8609"/>
      <c r="CV8609"/>
    </row>
    <row r="8610" spans="10:100" x14ac:dyDescent="0.25">
      <c r="J8610"/>
      <c r="K8610"/>
      <c r="L8610"/>
      <c r="M8610"/>
      <c r="N8610"/>
      <c r="O8610"/>
      <c r="P8610"/>
      <c r="Q8610"/>
      <c r="R8610"/>
      <c r="S8610"/>
      <c r="T8610"/>
      <c r="U8610"/>
      <c r="V8610"/>
      <c r="W8610"/>
      <c r="X8610"/>
      <c r="Y8610"/>
      <c r="Z8610"/>
      <c r="AA8610"/>
      <c r="AB8610"/>
      <c r="AC8610"/>
      <c r="AD8610"/>
      <c r="AE8610"/>
      <c r="AF8610"/>
      <c r="AG8610"/>
      <c r="AH8610"/>
      <c r="AI8610"/>
      <c r="AJ8610"/>
      <c r="AK8610"/>
      <c r="AL8610"/>
      <c r="AM8610"/>
      <c r="AN8610"/>
      <c r="AO8610"/>
      <c r="AP8610"/>
      <c r="AQ8610"/>
      <c r="AR8610"/>
      <c r="AS8610"/>
      <c r="AT8610"/>
      <c r="AU8610"/>
      <c r="AV8610"/>
      <c r="AW8610"/>
      <c r="AX8610"/>
      <c r="AY8610"/>
      <c r="AZ8610"/>
      <c r="BA8610"/>
      <c r="BB8610"/>
      <c r="BC8610"/>
      <c r="BD8610"/>
      <c r="BE8610"/>
      <c r="BF8610"/>
      <c r="BG8610"/>
      <c r="BH8610"/>
      <c r="BI8610"/>
      <c r="BJ8610"/>
      <c r="BK8610"/>
      <c r="BL8610"/>
      <c r="BM8610"/>
      <c r="BN8610"/>
      <c r="BO8610"/>
      <c r="BP8610"/>
      <c r="BQ8610"/>
      <c r="BR8610"/>
      <c r="BS8610"/>
      <c r="BT8610"/>
      <c r="BU8610"/>
      <c r="BV8610"/>
      <c r="BW8610"/>
      <c r="BX8610"/>
      <c r="BY8610"/>
      <c r="BZ8610"/>
      <c r="CA8610"/>
      <c r="CB8610"/>
      <c r="CC8610"/>
      <c r="CD8610"/>
      <c r="CE8610"/>
      <c r="CF8610"/>
      <c r="CG8610"/>
      <c r="CH8610"/>
      <c r="CI8610"/>
      <c r="CJ8610"/>
      <c r="CK8610"/>
      <c r="CL8610"/>
      <c r="CM8610"/>
      <c r="CN8610"/>
      <c r="CO8610"/>
      <c r="CP8610"/>
      <c r="CQ8610"/>
      <c r="CR8610"/>
      <c r="CS8610"/>
      <c r="CT8610"/>
      <c r="CU8610"/>
      <c r="CV8610"/>
    </row>
    <row r="8611" spans="10:100" x14ac:dyDescent="0.25">
      <c r="J8611"/>
      <c r="K8611"/>
      <c r="L8611"/>
      <c r="M8611"/>
      <c r="N8611"/>
      <c r="O8611"/>
      <c r="P8611"/>
      <c r="Q8611"/>
      <c r="R8611"/>
      <c r="S8611"/>
      <c r="T8611"/>
      <c r="U8611"/>
      <c r="V8611"/>
      <c r="W8611"/>
      <c r="X8611"/>
      <c r="Y8611"/>
      <c r="Z8611"/>
      <c r="AA8611"/>
      <c r="AB8611"/>
      <c r="AC8611"/>
      <c r="AD8611"/>
      <c r="AE8611"/>
      <c r="AF8611"/>
      <c r="AG8611"/>
      <c r="AH8611"/>
      <c r="AI8611"/>
      <c r="AJ8611"/>
      <c r="AK8611"/>
      <c r="AL8611"/>
      <c r="AM8611"/>
      <c r="AN8611"/>
      <c r="AO8611"/>
      <c r="AP8611"/>
      <c r="AQ8611"/>
      <c r="AR8611"/>
      <c r="AS8611"/>
      <c r="AT8611"/>
      <c r="AU8611"/>
      <c r="AV8611"/>
      <c r="AW8611"/>
      <c r="AX8611"/>
      <c r="AY8611"/>
      <c r="AZ8611"/>
      <c r="BA8611"/>
      <c r="BB8611"/>
      <c r="BC8611"/>
      <c r="BD8611"/>
      <c r="BE8611"/>
      <c r="BF8611"/>
      <c r="BG8611"/>
      <c r="BH8611"/>
      <c r="BI8611"/>
      <c r="BJ8611"/>
      <c r="BK8611"/>
      <c r="BL8611"/>
      <c r="BM8611"/>
      <c r="BN8611"/>
      <c r="BO8611"/>
      <c r="BP8611"/>
      <c r="BQ8611"/>
      <c r="BR8611"/>
      <c r="BS8611"/>
      <c r="BT8611"/>
      <c r="BU8611"/>
      <c r="BV8611"/>
      <c r="BW8611"/>
      <c r="BX8611"/>
      <c r="BY8611"/>
      <c r="BZ8611"/>
      <c r="CA8611"/>
      <c r="CB8611"/>
      <c r="CC8611"/>
      <c r="CD8611"/>
      <c r="CE8611"/>
      <c r="CF8611"/>
      <c r="CG8611"/>
      <c r="CH8611"/>
      <c r="CI8611"/>
      <c r="CJ8611"/>
      <c r="CK8611"/>
      <c r="CL8611"/>
      <c r="CM8611"/>
      <c r="CN8611"/>
      <c r="CO8611"/>
      <c r="CP8611"/>
      <c r="CQ8611"/>
      <c r="CR8611"/>
      <c r="CS8611"/>
      <c r="CT8611"/>
      <c r="CU8611"/>
      <c r="CV8611"/>
    </row>
    <row r="8612" spans="10:100" x14ac:dyDescent="0.25">
      <c r="J8612"/>
      <c r="K8612"/>
      <c r="L8612"/>
      <c r="M8612"/>
      <c r="N8612"/>
      <c r="O8612"/>
      <c r="P8612"/>
      <c r="Q8612"/>
      <c r="R8612"/>
      <c r="S8612"/>
      <c r="T8612"/>
      <c r="U8612"/>
      <c r="V8612"/>
      <c r="W8612"/>
      <c r="X8612"/>
      <c r="Y8612"/>
      <c r="Z8612"/>
      <c r="AA8612"/>
      <c r="AB8612"/>
      <c r="AC8612"/>
      <c r="AD8612"/>
      <c r="AE8612"/>
      <c r="AF8612"/>
      <c r="AG8612"/>
      <c r="AH8612"/>
      <c r="AI8612"/>
      <c r="AJ8612"/>
      <c r="AK8612"/>
      <c r="AL8612"/>
      <c r="AM8612"/>
      <c r="AN8612"/>
      <c r="AO8612"/>
      <c r="AP8612"/>
      <c r="AQ8612"/>
      <c r="AR8612"/>
      <c r="AS8612"/>
      <c r="AT8612"/>
      <c r="AU8612"/>
      <c r="AV8612"/>
      <c r="AW8612"/>
      <c r="AX8612"/>
      <c r="AY8612"/>
      <c r="AZ8612"/>
      <c r="BA8612"/>
      <c r="BB8612"/>
      <c r="BC8612"/>
      <c r="BD8612"/>
      <c r="BE8612"/>
      <c r="BF8612"/>
      <c r="BG8612"/>
      <c r="BH8612"/>
      <c r="BI8612"/>
      <c r="BJ8612"/>
      <c r="BK8612"/>
      <c r="BL8612"/>
      <c r="BM8612"/>
      <c r="BN8612"/>
      <c r="BO8612"/>
      <c r="BP8612"/>
      <c r="BQ8612"/>
      <c r="BR8612"/>
      <c r="BS8612"/>
      <c r="BT8612"/>
      <c r="BU8612"/>
      <c r="BV8612"/>
      <c r="BW8612"/>
      <c r="BX8612"/>
      <c r="BY8612"/>
      <c r="BZ8612"/>
      <c r="CA8612"/>
      <c r="CB8612"/>
      <c r="CC8612"/>
      <c r="CD8612"/>
      <c r="CE8612"/>
      <c r="CF8612"/>
      <c r="CG8612"/>
      <c r="CH8612"/>
      <c r="CI8612"/>
      <c r="CJ8612"/>
      <c r="CK8612"/>
      <c r="CL8612"/>
      <c r="CM8612"/>
      <c r="CN8612"/>
      <c r="CO8612"/>
      <c r="CP8612"/>
      <c r="CQ8612"/>
      <c r="CR8612"/>
      <c r="CS8612"/>
      <c r="CT8612"/>
      <c r="CU8612"/>
      <c r="CV8612"/>
    </row>
    <row r="8613" spans="10:100" x14ac:dyDescent="0.25">
      <c r="J8613"/>
      <c r="K8613"/>
      <c r="L8613"/>
      <c r="M8613"/>
      <c r="N8613"/>
      <c r="O8613"/>
      <c r="P8613"/>
      <c r="Q8613"/>
      <c r="R8613"/>
      <c r="S8613"/>
      <c r="T8613"/>
      <c r="U8613"/>
      <c r="V8613"/>
      <c r="W8613"/>
      <c r="X8613"/>
      <c r="Y8613"/>
      <c r="Z8613"/>
      <c r="AA8613"/>
      <c r="AB8613"/>
      <c r="AC8613"/>
      <c r="AD8613"/>
      <c r="AE8613"/>
      <c r="AF8613"/>
      <c r="AG8613"/>
      <c r="AH8613"/>
      <c r="AI8613"/>
      <c r="AJ8613"/>
      <c r="AK8613"/>
      <c r="AL8613"/>
      <c r="AM8613"/>
      <c r="AN8613"/>
      <c r="AO8613"/>
      <c r="AP8613"/>
      <c r="AQ8613"/>
      <c r="AR8613"/>
      <c r="AS8613"/>
      <c r="AT8613"/>
      <c r="AU8613"/>
      <c r="AV8613"/>
      <c r="AW8613"/>
      <c r="AX8613"/>
      <c r="AY8613"/>
      <c r="AZ8613"/>
      <c r="BA8613"/>
      <c r="BB8613"/>
      <c r="BC8613"/>
      <c r="BD8613"/>
      <c r="BE8613"/>
      <c r="BF8613"/>
      <c r="BG8613"/>
      <c r="BH8613"/>
      <c r="BI8613"/>
      <c r="BJ8613"/>
      <c r="BK8613"/>
      <c r="BL8613"/>
      <c r="BM8613"/>
      <c r="BN8613"/>
      <c r="BO8613"/>
      <c r="BP8613"/>
      <c r="BQ8613"/>
      <c r="BR8613"/>
      <c r="BS8613"/>
      <c r="BT8613"/>
      <c r="BU8613"/>
      <c r="BV8613"/>
      <c r="BW8613"/>
      <c r="BX8613"/>
      <c r="BY8613"/>
      <c r="BZ8613"/>
      <c r="CA8613"/>
      <c r="CB8613"/>
      <c r="CC8613"/>
      <c r="CD8613"/>
      <c r="CE8613"/>
      <c r="CF8613"/>
      <c r="CG8613"/>
      <c r="CH8613"/>
      <c r="CI8613"/>
      <c r="CJ8613"/>
      <c r="CK8613"/>
      <c r="CL8613"/>
      <c r="CM8613"/>
      <c r="CN8613"/>
      <c r="CO8613"/>
      <c r="CP8613"/>
      <c r="CQ8613"/>
      <c r="CR8613"/>
      <c r="CS8613"/>
      <c r="CT8613"/>
      <c r="CU8613"/>
      <c r="CV8613"/>
    </row>
    <row r="8614" spans="10:100" x14ac:dyDescent="0.25">
      <c r="J8614"/>
      <c r="K8614"/>
      <c r="L8614"/>
      <c r="M8614"/>
      <c r="N8614"/>
      <c r="O8614"/>
      <c r="P8614"/>
      <c r="Q8614"/>
      <c r="R8614"/>
      <c r="S8614"/>
      <c r="T8614"/>
      <c r="U8614"/>
      <c r="V8614"/>
      <c r="W8614"/>
      <c r="X8614"/>
      <c r="Y8614"/>
      <c r="Z8614"/>
      <c r="AA8614"/>
      <c r="AB8614"/>
      <c r="AC8614"/>
      <c r="AD8614"/>
      <c r="AE8614"/>
      <c r="AF8614"/>
      <c r="AG8614"/>
      <c r="AH8614"/>
      <c r="AI8614"/>
      <c r="AJ8614"/>
      <c r="AK8614"/>
      <c r="AL8614"/>
      <c r="AM8614"/>
      <c r="AN8614"/>
      <c r="AO8614"/>
      <c r="AP8614"/>
      <c r="AQ8614"/>
      <c r="AR8614"/>
      <c r="AS8614"/>
      <c r="AT8614"/>
      <c r="AU8614"/>
      <c r="AV8614"/>
      <c r="AW8614"/>
      <c r="AX8614"/>
      <c r="AY8614"/>
      <c r="AZ8614"/>
      <c r="BA8614"/>
      <c r="BB8614"/>
      <c r="BC8614"/>
      <c r="BD8614"/>
      <c r="BE8614"/>
      <c r="BF8614"/>
      <c r="BG8614"/>
      <c r="BH8614"/>
      <c r="BI8614"/>
      <c r="BJ8614"/>
      <c r="BK8614"/>
      <c r="BL8614"/>
      <c r="BM8614"/>
      <c r="BN8614"/>
      <c r="BO8614"/>
      <c r="BP8614"/>
      <c r="BQ8614"/>
      <c r="BR8614"/>
      <c r="BS8614"/>
      <c r="BT8614"/>
      <c r="BU8614"/>
      <c r="BV8614"/>
      <c r="BW8614"/>
      <c r="BX8614"/>
      <c r="BY8614"/>
      <c r="BZ8614"/>
      <c r="CA8614"/>
      <c r="CB8614"/>
      <c r="CC8614"/>
      <c r="CD8614"/>
      <c r="CE8614"/>
      <c r="CF8614"/>
      <c r="CG8614"/>
      <c r="CH8614"/>
      <c r="CI8614"/>
      <c r="CJ8614"/>
      <c r="CK8614"/>
      <c r="CL8614"/>
      <c r="CM8614"/>
      <c r="CN8614"/>
      <c r="CO8614"/>
      <c r="CP8614"/>
      <c r="CQ8614"/>
      <c r="CR8614"/>
      <c r="CS8614"/>
      <c r="CT8614"/>
      <c r="CU8614"/>
      <c r="CV8614"/>
    </row>
    <row r="8615" spans="10:100" x14ac:dyDescent="0.25">
      <c r="J8615"/>
      <c r="K8615"/>
      <c r="L8615"/>
      <c r="M8615"/>
      <c r="N8615"/>
      <c r="O8615"/>
      <c r="P8615"/>
      <c r="Q8615"/>
      <c r="R8615"/>
      <c r="S8615"/>
      <c r="T8615"/>
      <c r="U8615"/>
      <c r="V8615"/>
      <c r="W8615"/>
      <c r="X8615"/>
      <c r="Y8615"/>
      <c r="Z8615"/>
      <c r="AA8615"/>
      <c r="AB8615"/>
      <c r="AC8615"/>
      <c r="AD8615"/>
      <c r="AE8615"/>
      <c r="AF8615"/>
      <c r="AG8615"/>
      <c r="AH8615"/>
      <c r="AI8615"/>
      <c r="AJ8615"/>
      <c r="AK8615"/>
      <c r="AL8615"/>
      <c r="AM8615"/>
      <c r="AN8615"/>
      <c r="AO8615"/>
      <c r="AP8615"/>
      <c r="AQ8615"/>
      <c r="AR8615"/>
      <c r="AS8615"/>
      <c r="AT8615"/>
      <c r="AU8615"/>
      <c r="AV8615"/>
      <c r="AW8615"/>
      <c r="AX8615"/>
      <c r="AY8615"/>
      <c r="AZ8615"/>
      <c r="BA8615"/>
      <c r="BB8615"/>
      <c r="BC8615"/>
      <c r="BD8615"/>
      <c r="BE8615"/>
      <c r="BF8615"/>
      <c r="BG8615"/>
      <c r="BH8615"/>
      <c r="BI8615"/>
      <c r="BJ8615"/>
      <c r="BK8615"/>
      <c r="BL8615"/>
      <c r="BM8615"/>
      <c r="BN8615"/>
      <c r="BO8615"/>
      <c r="BP8615"/>
      <c r="BQ8615"/>
      <c r="BR8615"/>
      <c r="BS8615"/>
      <c r="BT8615"/>
      <c r="BU8615"/>
      <c r="BV8615"/>
      <c r="BW8615"/>
      <c r="BX8615"/>
      <c r="BY8615"/>
      <c r="BZ8615"/>
      <c r="CA8615"/>
      <c r="CB8615"/>
      <c r="CC8615"/>
      <c r="CD8615"/>
      <c r="CE8615"/>
      <c r="CF8615"/>
      <c r="CG8615"/>
      <c r="CH8615"/>
      <c r="CI8615"/>
      <c r="CJ8615"/>
      <c r="CK8615"/>
      <c r="CL8615"/>
      <c r="CM8615"/>
      <c r="CN8615"/>
      <c r="CO8615"/>
      <c r="CP8615"/>
      <c r="CQ8615"/>
      <c r="CR8615"/>
      <c r="CS8615"/>
      <c r="CT8615"/>
      <c r="CU8615"/>
      <c r="CV8615"/>
    </row>
    <row r="8616" spans="10:100" x14ac:dyDescent="0.25">
      <c r="J8616"/>
      <c r="K8616"/>
      <c r="L8616"/>
      <c r="M8616"/>
      <c r="N8616"/>
      <c r="O8616"/>
      <c r="P8616"/>
      <c r="Q8616"/>
      <c r="R8616"/>
      <c r="S8616"/>
      <c r="T8616"/>
      <c r="U8616"/>
      <c r="V8616"/>
      <c r="W8616"/>
      <c r="X8616"/>
      <c r="Y8616"/>
      <c r="Z8616"/>
      <c r="AA8616"/>
      <c r="AB8616"/>
      <c r="AC8616"/>
      <c r="AD8616"/>
      <c r="AE8616"/>
      <c r="AF8616"/>
      <c r="AG8616"/>
      <c r="AH8616"/>
      <c r="AI8616"/>
      <c r="AJ8616"/>
      <c r="AK8616"/>
      <c r="AL8616"/>
      <c r="AM8616"/>
      <c r="AN8616"/>
      <c r="AO8616"/>
      <c r="AP8616"/>
      <c r="AQ8616"/>
      <c r="AR8616"/>
      <c r="AS8616"/>
      <c r="AT8616"/>
      <c r="AU8616"/>
      <c r="AV8616"/>
      <c r="AW8616"/>
      <c r="AX8616"/>
      <c r="AY8616"/>
      <c r="AZ8616"/>
      <c r="BA8616"/>
      <c r="BB8616"/>
      <c r="BC8616"/>
      <c r="BD8616"/>
      <c r="BE8616"/>
      <c r="BF8616"/>
      <c r="BG8616"/>
      <c r="BH8616"/>
      <c r="BI8616"/>
      <c r="BJ8616"/>
      <c r="BK8616"/>
      <c r="BL8616"/>
      <c r="BM8616"/>
      <c r="BN8616"/>
      <c r="BO8616"/>
      <c r="BP8616"/>
      <c r="BQ8616"/>
      <c r="BR8616"/>
      <c r="BS8616"/>
      <c r="BT8616"/>
      <c r="BU8616"/>
      <c r="BV8616"/>
      <c r="BW8616"/>
      <c r="BX8616"/>
      <c r="BY8616"/>
      <c r="BZ8616"/>
      <c r="CA8616"/>
      <c r="CB8616"/>
      <c r="CC8616"/>
      <c r="CD8616"/>
      <c r="CE8616"/>
      <c r="CF8616"/>
      <c r="CG8616"/>
      <c r="CH8616"/>
      <c r="CI8616"/>
      <c r="CJ8616"/>
      <c r="CK8616"/>
      <c r="CL8616"/>
      <c r="CM8616"/>
      <c r="CN8616"/>
      <c r="CO8616"/>
      <c r="CP8616"/>
      <c r="CQ8616"/>
      <c r="CR8616"/>
      <c r="CS8616"/>
      <c r="CT8616"/>
      <c r="CU8616"/>
      <c r="CV8616"/>
    </row>
    <row r="8617" spans="10:100" x14ac:dyDescent="0.25">
      <c r="J8617"/>
      <c r="K8617"/>
      <c r="L8617"/>
      <c r="M8617"/>
      <c r="N8617"/>
      <c r="O8617"/>
      <c r="P8617"/>
      <c r="Q8617"/>
      <c r="R8617"/>
      <c r="S8617"/>
      <c r="T8617"/>
      <c r="U8617"/>
      <c r="V8617"/>
      <c r="W8617"/>
      <c r="X8617"/>
      <c r="Y8617"/>
      <c r="Z8617"/>
      <c r="AA8617"/>
      <c r="AB8617"/>
      <c r="AC8617"/>
      <c r="AD8617"/>
      <c r="AE8617"/>
      <c r="AF8617"/>
      <c r="AG8617"/>
      <c r="AH8617"/>
      <c r="AI8617"/>
      <c r="AJ8617"/>
      <c r="AK8617"/>
      <c r="AL8617"/>
      <c r="AM8617"/>
      <c r="AN8617"/>
      <c r="AO8617"/>
      <c r="AP8617"/>
      <c r="AQ8617"/>
      <c r="AR8617"/>
      <c r="AS8617"/>
      <c r="AT8617"/>
      <c r="AU8617"/>
      <c r="AV8617"/>
      <c r="AW8617"/>
      <c r="AX8617"/>
      <c r="AY8617"/>
      <c r="AZ8617"/>
      <c r="BA8617"/>
      <c r="BB8617"/>
      <c r="BC8617"/>
      <c r="BD8617"/>
      <c r="BE8617"/>
      <c r="BF8617"/>
      <c r="BG8617"/>
      <c r="BH8617"/>
      <c r="BI8617"/>
      <c r="BJ8617"/>
      <c r="BK8617"/>
      <c r="BL8617"/>
      <c r="BM8617"/>
      <c r="BN8617"/>
      <c r="BO8617"/>
      <c r="BP8617"/>
      <c r="BQ8617"/>
      <c r="BR8617"/>
      <c r="BS8617"/>
      <c r="BT8617"/>
      <c r="BU8617"/>
      <c r="BV8617"/>
      <c r="BW8617"/>
      <c r="BX8617"/>
      <c r="BY8617"/>
      <c r="BZ8617"/>
      <c r="CA8617"/>
      <c r="CB8617"/>
      <c r="CC8617"/>
      <c r="CD8617"/>
      <c r="CE8617"/>
      <c r="CF8617"/>
      <c r="CG8617"/>
      <c r="CH8617"/>
      <c r="CI8617"/>
      <c r="CJ8617"/>
      <c r="CK8617"/>
      <c r="CL8617"/>
      <c r="CM8617"/>
      <c r="CN8617"/>
      <c r="CO8617"/>
      <c r="CP8617"/>
      <c r="CQ8617"/>
      <c r="CR8617"/>
      <c r="CS8617"/>
      <c r="CT8617"/>
      <c r="CU8617"/>
      <c r="CV8617"/>
    </row>
    <row r="8618" spans="10:100" x14ac:dyDescent="0.25">
      <c r="J8618"/>
      <c r="K8618"/>
      <c r="L8618"/>
      <c r="M8618"/>
      <c r="N8618"/>
      <c r="O8618"/>
      <c r="P8618"/>
      <c r="Q8618"/>
      <c r="R8618"/>
      <c r="S8618"/>
      <c r="T8618"/>
      <c r="U8618"/>
      <c r="V8618"/>
      <c r="W8618"/>
      <c r="X8618"/>
      <c r="Y8618"/>
      <c r="Z8618"/>
      <c r="AA8618"/>
      <c r="AB8618"/>
      <c r="AC8618"/>
      <c r="AD8618"/>
      <c r="AE8618"/>
      <c r="AF8618"/>
      <c r="AG8618"/>
      <c r="AH8618"/>
      <c r="AI8618"/>
      <c r="AJ8618"/>
      <c r="AK8618"/>
      <c r="AL8618"/>
      <c r="AM8618"/>
      <c r="AN8618"/>
      <c r="AO8618"/>
      <c r="AP8618"/>
      <c r="AQ8618"/>
      <c r="AR8618"/>
      <c r="AS8618"/>
      <c r="AT8618"/>
      <c r="AU8618"/>
      <c r="AV8618"/>
      <c r="AW8618"/>
      <c r="AX8618"/>
      <c r="AY8618"/>
      <c r="AZ8618"/>
      <c r="BA8618"/>
      <c r="BB8618"/>
      <c r="BC8618"/>
      <c r="BD8618"/>
      <c r="BE8618"/>
      <c r="BF8618"/>
      <c r="BG8618"/>
      <c r="BH8618"/>
      <c r="BI8618"/>
      <c r="BJ8618"/>
      <c r="BK8618"/>
      <c r="BL8618"/>
      <c r="BM8618"/>
      <c r="BN8618"/>
      <c r="BO8618"/>
      <c r="BP8618"/>
      <c r="BQ8618"/>
      <c r="BR8618"/>
      <c r="BS8618"/>
      <c r="BT8618"/>
      <c r="BU8618"/>
      <c r="BV8618"/>
      <c r="BW8618"/>
      <c r="BX8618"/>
      <c r="BY8618"/>
      <c r="BZ8618"/>
      <c r="CA8618"/>
      <c r="CB8618"/>
      <c r="CC8618"/>
      <c r="CD8618"/>
      <c r="CE8618"/>
      <c r="CF8618"/>
      <c r="CG8618"/>
      <c r="CH8618"/>
      <c r="CI8618"/>
      <c r="CJ8618"/>
      <c r="CK8618"/>
      <c r="CL8618"/>
      <c r="CM8618"/>
      <c r="CN8618"/>
      <c r="CO8618"/>
      <c r="CP8618"/>
      <c r="CQ8618"/>
      <c r="CR8618"/>
      <c r="CS8618"/>
      <c r="CT8618"/>
      <c r="CU8618"/>
      <c r="CV8618"/>
    </row>
    <row r="8619" spans="10:100" x14ac:dyDescent="0.25">
      <c r="J8619"/>
      <c r="K8619"/>
      <c r="L8619"/>
      <c r="M8619"/>
      <c r="N8619"/>
      <c r="O8619"/>
      <c r="P8619"/>
      <c r="Q8619"/>
      <c r="R8619"/>
      <c r="S8619"/>
      <c r="T8619"/>
      <c r="U8619"/>
      <c r="V8619"/>
      <c r="W8619"/>
      <c r="X8619"/>
      <c r="Y8619"/>
      <c r="Z8619"/>
      <c r="AA8619"/>
      <c r="AB8619"/>
      <c r="AC8619"/>
      <c r="AD8619"/>
      <c r="AE8619"/>
      <c r="AF8619"/>
      <c r="AG8619"/>
      <c r="AH8619"/>
      <c r="AI8619"/>
      <c r="AJ8619"/>
      <c r="AK8619"/>
      <c r="AL8619"/>
      <c r="AM8619"/>
      <c r="AN8619"/>
      <c r="AO8619"/>
      <c r="AP8619"/>
      <c r="AQ8619"/>
      <c r="AR8619"/>
      <c r="AS8619"/>
      <c r="AT8619"/>
      <c r="AU8619"/>
      <c r="AV8619"/>
      <c r="AW8619"/>
      <c r="AX8619"/>
      <c r="AY8619"/>
      <c r="AZ8619"/>
      <c r="BA8619"/>
      <c r="BB8619"/>
      <c r="BC8619"/>
      <c r="BD8619"/>
      <c r="BE8619"/>
      <c r="BF8619"/>
      <c r="BG8619"/>
      <c r="BH8619"/>
      <c r="BI8619"/>
      <c r="BJ8619"/>
      <c r="BK8619"/>
      <c r="BL8619"/>
      <c r="BM8619"/>
      <c r="BN8619"/>
      <c r="BO8619"/>
      <c r="BP8619"/>
      <c r="BQ8619"/>
      <c r="BR8619"/>
      <c r="BS8619"/>
      <c r="BT8619"/>
      <c r="BU8619"/>
      <c r="BV8619"/>
      <c r="BW8619"/>
      <c r="BX8619"/>
      <c r="BY8619"/>
      <c r="BZ8619"/>
      <c r="CA8619"/>
      <c r="CB8619"/>
      <c r="CC8619"/>
      <c r="CD8619"/>
      <c r="CE8619"/>
      <c r="CF8619"/>
      <c r="CG8619"/>
      <c r="CH8619"/>
      <c r="CI8619"/>
      <c r="CJ8619"/>
      <c r="CK8619"/>
      <c r="CL8619"/>
      <c r="CM8619"/>
      <c r="CN8619"/>
      <c r="CO8619"/>
      <c r="CP8619"/>
      <c r="CQ8619"/>
      <c r="CR8619"/>
      <c r="CS8619"/>
      <c r="CT8619"/>
      <c r="CU8619"/>
      <c r="CV8619"/>
    </row>
    <row r="8620" spans="10:100" x14ac:dyDescent="0.25">
      <c r="J8620"/>
      <c r="K8620"/>
      <c r="L8620"/>
      <c r="M8620"/>
      <c r="N8620"/>
      <c r="O8620"/>
      <c r="P8620"/>
      <c r="Q8620"/>
      <c r="R8620"/>
      <c r="S8620"/>
      <c r="T8620"/>
      <c r="U8620"/>
      <c r="V8620"/>
      <c r="W8620"/>
      <c r="X8620"/>
      <c r="Y8620"/>
      <c r="Z8620"/>
      <c r="AA8620"/>
      <c r="AB8620"/>
      <c r="AC8620"/>
      <c r="AD8620"/>
      <c r="AE8620"/>
      <c r="AF8620"/>
      <c r="AG8620"/>
      <c r="AH8620"/>
      <c r="AI8620"/>
      <c r="AJ8620"/>
      <c r="AK8620"/>
      <c r="AL8620"/>
      <c r="AM8620"/>
      <c r="AN8620"/>
      <c r="AO8620"/>
      <c r="AP8620"/>
      <c r="AQ8620"/>
      <c r="AR8620"/>
      <c r="AS8620"/>
      <c r="AT8620"/>
      <c r="AU8620"/>
      <c r="AV8620"/>
      <c r="AW8620"/>
      <c r="AX8620"/>
      <c r="AY8620"/>
      <c r="AZ8620"/>
      <c r="BA8620"/>
      <c r="BB8620"/>
      <c r="BC8620"/>
      <c r="BD8620"/>
      <c r="BE8620"/>
      <c r="BF8620"/>
      <c r="BG8620"/>
      <c r="BH8620"/>
      <c r="BI8620"/>
      <c r="BJ8620"/>
      <c r="BK8620"/>
      <c r="BL8620"/>
      <c r="BM8620"/>
      <c r="BN8620"/>
      <c r="BO8620"/>
      <c r="BP8620"/>
      <c r="BQ8620"/>
      <c r="BR8620"/>
      <c r="BS8620"/>
      <c r="BT8620"/>
      <c r="BU8620"/>
      <c r="BV8620"/>
      <c r="BW8620"/>
      <c r="BX8620"/>
      <c r="BY8620"/>
      <c r="BZ8620"/>
      <c r="CA8620"/>
      <c r="CB8620"/>
      <c r="CC8620"/>
      <c r="CD8620"/>
      <c r="CE8620"/>
      <c r="CF8620"/>
      <c r="CG8620"/>
      <c r="CH8620"/>
      <c r="CI8620"/>
      <c r="CJ8620"/>
      <c r="CK8620"/>
      <c r="CL8620"/>
      <c r="CM8620"/>
      <c r="CN8620"/>
      <c r="CO8620"/>
      <c r="CP8620"/>
      <c r="CQ8620"/>
      <c r="CR8620"/>
      <c r="CS8620"/>
      <c r="CT8620"/>
      <c r="CU8620"/>
      <c r="CV8620"/>
    </row>
    <row r="8621" spans="10:100" x14ac:dyDescent="0.25">
      <c r="J8621"/>
      <c r="K8621"/>
      <c r="L8621"/>
      <c r="M8621"/>
      <c r="N8621"/>
      <c r="O8621"/>
      <c r="P8621"/>
      <c r="Q8621"/>
      <c r="R8621"/>
      <c r="S8621"/>
      <c r="T8621"/>
      <c r="U8621"/>
      <c r="V8621"/>
      <c r="W8621"/>
      <c r="X8621"/>
      <c r="Y8621"/>
      <c r="Z8621"/>
      <c r="AA8621"/>
      <c r="AB8621"/>
      <c r="AC8621"/>
      <c r="AD8621"/>
      <c r="AE8621"/>
      <c r="AF8621"/>
      <c r="AG8621"/>
      <c r="AH8621"/>
      <c r="AI8621"/>
      <c r="AJ8621"/>
      <c r="AK8621"/>
      <c r="AL8621"/>
      <c r="AM8621"/>
      <c r="AN8621"/>
      <c r="AO8621"/>
      <c r="AP8621"/>
      <c r="AQ8621"/>
      <c r="AR8621"/>
      <c r="AS8621"/>
      <c r="AT8621"/>
      <c r="AU8621"/>
      <c r="AV8621"/>
      <c r="AW8621"/>
      <c r="AX8621"/>
      <c r="AY8621"/>
      <c r="AZ8621"/>
      <c r="BA8621"/>
      <c r="BB8621"/>
      <c r="BC8621"/>
      <c r="BD8621"/>
      <c r="BE8621"/>
      <c r="BF8621"/>
      <c r="BG8621"/>
      <c r="BH8621"/>
      <c r="BI8621"/>
      <c r="BJ8621"/>
      <c r="BK8621"/>
      <c r="BL8621"/>
      <c r="BM8621"/>
      <c r="BN8621"/>
      <c r="BO8621"/>
      <c r="BP8621"/>
      <c r="BQ8621"/>
      <c r="BR8621"/>
      <c r="BS8621"/>
      <c r="BT8621"/>
      <c r="BU8621"/>
      <c r="BV8621"/>
      <c r="BW8621"/>
      <c r="BX8621"/>
      <c r="BY8621"/>
      <c r="BZ8621"/>
      <c r="CA8621"/>
      <c r="CB8621"/>
      <c r="CC8621"/>
      <c r="CD8621"/>
      <c r="CE8621"/>
      <c r="CF8621"/>
      <c r="CG8621"/>
      <c r="CH8621"/>
      <c r="CI8621"/>
      <c r="CJ8621"/>
      <c r="CK8621"/>
      <c r="CL8621"/>
      <c r="CM8621"/>
      <c r="CN8621"/>
      <c r="CO8621"/>
      <c r="CP8621"/>
      <c r="CQ8621"/>
      <c r="CR8621"/>
      <c r="CS8621"/>
      <c r="CT8621"/>
      <c r="CU8621"/>
      <c r="CV8621"/>
    </row>
    <row r="8622" spans="10:100" x14ac:dyDescent="0.25">
      <c r="J8622"/>
      <c r="K8622"/>
      <c r="L8622"/>
      <c r="M8622"/>
      <c r="N8622"/>
      <c r="O8622"/>
      <c r="P8622"/>
      <c r="Q8622"/>
      <c r="R8622"/>
      <c r="S8622"/>
      <c r="T8622"/>
      <c r="U8622"/>
      <c r="V8622"/>
      <c r="W8622"/>
      <c r="X8622"/>
      <c r="Y8622"/>
      <c r="Z8622"/>
      <c r="AA8622"/>
      <c r="AB8622"/>
      <c r="AC8622"/>
      <c r="AD8622"/>
      <c r="AE8622"/>
      <c r="AF8622"/>
      <c r="AG8622"/>
      <c r="AH8622"/>
      <c r="AI8622"/>
      <c r="AJ8622"/>
      <c r="AK8622"/>
      <c r="AL8622"/>
      <c r="AM8622"/>
      <c r="AN8622"/>
      <c r="AO8622"/>
      <c r="AP8622"/>
      <c r="AQ8622"/>
      <c r="AR8622"/>
      <c r="AS8622"/>
      <c r="AT8622"/>
      <c r="AU8622"/>
      <c r="AV8622"/>
      <c r="AW8622"/>
      <c r="AX8622"/>
      <c r="AY8622"/>
      <c r="AZ8622"/>
      <c r="BA8622"/>
      <c r="BB8622"/>
      <c r="BC8622"/>
      <c r="BD8622"/>
      <c r="BE8622"/>
      <c r="BF8622"/>
      <c r="BG8622"/>
      <c r="BH8622"/>
      <c r="BI8622"/>
      <c r="BJ8622"/>
      <c r="BK8622"/>
      <c r="BL8622"/>
      <c r="BM8622"/>
      <c r="BN8622"/>
      <c r="BO8622"/>
      <c r="BP8622"/>
      <c r="BQ8622"/>
      <c r="BR8622"/>
      <c r="BS8622"/>
      <c r="BT8622"/>
      <c r="BU8622"/>
      <c r="BV8622"/>
      <c r="BW8622"/>
      <c r="BX8622"/>
      <c r="BY8622"/>
      <c r="BZ8622"/>
      <c r="CA8622"/>
      <c r="CB8622"/>
      <c r="CC8622"/>
      <c r="CD8622"/>
      <c r="CE8622"/>
      <c r="CF8622"/>
      <c r="CG8622"/>
      <c r="CH8622"/>
      <c r="CI8622"/>
      <c r="CJ8622"/>
      <c r="CK8622"/>
      <c r="CL8622"/>
      <c r="CM8622"/>
      <c r="CN8622"/>
      <c r="CO8622"/>
      <c r="CP8622"/>
      <c r="CQ8622"/>
      <c r="CR8622"/>
      <c r="CS8622"/>
      <c r="CT8622"/>
      <c r="CU8622"/>
      <c r="CV8622"/>
    </row>
    <row r="8623" spans="10:100" x14ac:dyDescent="0.25">
      <c r="J8623"/>
      <c r="K8623"/>
      <c r="L8623"/>
      <c r="M8623"/>
      <c r="N8623"/>
      <c r="O8623"/>
      <c r="P8623"/>
      <c r="Q8623"/>
      <c r="R8623"/>
      <c r="S8623"/>
      <c r="T8623"/>
      <c r="U8623"/>
      <c r="V8623"/>
      <c r="W8623"/>
      <c r="X8623"/>
      <c r="Y8623"/>
      <c r="Z8623"/>
      <c r="AA8623"/>
      <c r="AB8623"/>
      <c r="AC8623"/>
      <c r="AD8623"/>
      <c r="AE8623"/>
      <c r="AF8623"/>
      <c r="AG8623"/>
      <c r="AH8623"/>
      <c r="AI8623"/>
      <c r="AJ8623"/>
      <c r="AK8623"/>
      <c r="AL8623"/>
      <c r="AM8623"/>
      <c r="AN8623"/>
      <c r="AO8623"/>
      <c r="AP8623"/>
      <c r="AQ8623"/>
      <c r="AR8623"/>
      <c r="AS8623"/>
      <c r="AT8623"/>
      <c r="AU8623"/>
      <c r="AV8623"/>
      <c r="AW8623"/>
      <c r="AX8623"/>
      <c r="AY8623"/>
      <c r="AZ8623"/>
      <c r="BA8623"/>
      <c r="BB8623"/>
      <c r="BC8623"/>
      <c r="BD8623"/>
      <c r="BE8623"/>
      <c r="BF8623"/>
      <c r="BG8623"/>
      <c r="BH8623"/>
      <c r="BI8623"/>
      <c r="BJ8623"/>
      <c r="BK8623"/>
      <c r="BL8623"/>
      <c r="BM8623"/>
      <c r="BN8623"/>
      <c r="BO8623"/>
      <c r="BP8623"/>
      <c r="BQ8623"/>
      <c r="BR8623"/>
      <c r="BS8623"/>
      <c r="BT8623"/>
      <c r="BU8623"/>
      <c r="BV8623"/>
      <c r="BW8623"/>
      <c r="BX8623"/>
      <c r="BY8623"/>
      <c r="BZ8623"/>
      <c r="CA8623"/>
      <c r="CB8623"/>
      <c r="CC8623"/>
      <c r="CD8623"/>
      <c r="CE8623"/>
      <c r="CF8623"/>
      <c r="CG8623"/>
      <c r="CH8623"/>
      <c r="CI8623"/>
      <c r="CJ8623"/>
      <c r="CK8623"/>
      <c r="CL8623"/>
      <c r="CM8623"/>
      <c r="CN8623"/>
      <c r="CO8623"/>
      <c r="CP8623"/>
      <c r="CQ8623"/>
      <c r="CR8623"/>
      <c r="CS8623"/>
      <c r="CT8623"/>
      <c r="CU8623"/>
      <c r="CV8623"/>
    </row>
    <row r="8624" spans="10:100" x14ac:dyDescent="0.25">
      <c r="J8624"/>
      <c r="K8624"/>
      <c r="L8624"/>
      <c r="M8624"/>
      <c r="N8624"/>
      <c r="O8624"/>
      <c r="P8624"/>
      <c r="Q8624"/>
      <c r="R8624"/>
      <c r="S8624"/>
      <c r="T8624"/>
      <c r="U8624"/>
      <c r="V8624"/>
      <c r="W8624"/>
      <c r="X8624"/>
      <c r="Y8624"/>
      <c r="Z8624"/>
      <c r="AA8624"/>
      <c r="AB8624"/>
      <c r="AC8624"/>
      <c r="AD8624"/>
      <c r="AE8624"/>
      <c r="AF8624"/>
      <c r="AG8624"/>
      <c r="AH8624"/>
      <c r="AI8624"/>
      <c r="AJ8624"/>
      <c r="AK8624"/>
      <c r="AL8624"/>
      <c r="AM8624"/>
      <c r="AN8624"/>
      <c r="AO8624"/>
      <c r="AP8624"/>
      <c r="AQ8624"/>
      <c r="AR8624"/>
      <c r="AS8624"/>
      <c r="AT8624"/>
      <c r="AU8624"/>
      <c r="AV8624"/>
      <c r="AW8624"/>
      <c r="AX8624"/>
      <c r="AY8624"/>
      <c r="AZ8624"/>
      <c r="BA8624"/>
      <c r="BB8624"/>
      <c r="BC8624"/>
      <c r="BD8624"/>
      <c r="BE8624"/>
      <c r="BF8624"/>
      <c r="BG8624"/>
      <c r="BH8624"/>
      <c r="BI8624"/>
      <c r="BJ8624"/>
      <c r="BK8624"/>
      <c r="BL8624"/>
      <c r="BM8624"/>
      <c r="BN8624"/>
      <c r="BO8624"/>
      <c r="BP8624"/>
      <c r="BQ8624"/>
      <c r="BR8624"/>
      <c r="BS8624"/>
      <c r="BT8624"/>
      <c r="BU8624"/>
      <c r="BV8624"/>
      <c r="BW8624"/>
      <c r="BX8624"/>
      <c r="BY8624"/>
      <c r="BZ8624"/>
      <c r="CA8624"/>
      <c r="CB8624"/>
      <c r="CC8624"/>
      <c r="CD8624"/>
      <c r="CE8624"/>
      <c r="CF8624"/>
      <c r="CG8624"/>
      <c r="CH8624"/>
      <c r="CI8624"/>
      <c r="CJ8624"/>
      <c r="CK8624"/>
      <c r="CL8624"/>
      <c r="CM8624"/>
      <c r="CN8624"/>
      <c r="CO8624"/>
      <c r="CP8624"/>
      <c r="CQ8624"/>
      <c r="CR8624"/>
      <c r="CS8624"/>
      <c r="CT8624"/>
      <c r="CU8624"/>
      <c r="CV8624"/>
    </row>
    <row r="8625" spans="10:100" x14ac:dyDescent="0.25">
      <c r="J8625"/>
      <c r="K8625"/>
      <c r="L8625"/>
      <c r="M8625"/>
      <c r="N8625"/>
      <c r="O8625"/>
      <c r="P8625"/>
      <c r="Q8625"/>
      <c r="R8625"/>
      <c r="S8625"/>
      <c r="T8625"/>
      <c r="U8625"/>
      <c r="V8625"/>
      <c r="W8625"/>
      <c r="X8625"/>
      <c r="Y8625"/>
      <c r="Z8625"/>
      <c r="AA8625"/>
      <c r="AB8625"/>
      <c r="AC8625"/>
      <c r="AD8625"/>
      <c r="AE8625"/>
      <c r="AF8625"/>
      <c r="AG8625"/>
      <c r="AH8625"/>
      <c r="AI8625"/>
      <c r="AJ8625"/>
      <c r="AK8625"/>
      <c r="AL8625"/>
      <c r="AM8625"/>
      <c r="AN8625"/>
      <c r="AO8625"/>
      <c r="AP8625"/>
      <c r="AQ8625"/>
      <c r="AR8625"/>
      <c r="AS8625"/>
      <c r="AT8625"/>
      <c r="AU8625"/>
      <c r="AV8625"/>
      <c r="AW8625"/>
      <c r="AX8625"/>
      <c r="AY8625"/>
      <c r="AZ8625"/>
      <c r="BA8625"/>
      <c r="BB8625"/>
      <c r="BC8625"/>
      <c r="BD8625"/>
      <c r="BE8625"/>
      <c r="BF8625"/>
      <c r="BG8625"/>
      <c r="BH8625"/>
      <c r="BI8625"/>
      <c r="BJ8625"/>
      <c r="BK8625"/>
      <c r="BL8625"/>
      <c r="BM8625"/>
      <c r="BN8625"/>
      <c r="BO8625"/>
      <c r="BP8625"/>
      <c r="BQ8625"/>
      <c r="BR8625"/>
      <c r="BS8625"/>
      <c r="BT8625"/>
      <c r="BU8625"/>
      <c r="BV8625"/>
      <c r="BW8625"/>
      <c r="BX8625"/>
      <c r="BY8625"/>
      <c r="BZ8625"/>
      <c r="CA8625"/>
      <c r="CB8625"/>
      <c r="CC8625"/>
      <c r="CD8625"/>
      <c r="CE8625"/>
      <c r="CF8625"/>
      <c r="CG8625"/>
      <c r="CH8625"/>
      <c r="CI8625"/>
      <c r="CJ8625"/>
      <c r="CK8625"/>
      <c r="CL8625"/>
      <c r="CM8625"/>
      <c r="CN8625"/>
      <c r="CO8625"/>
      <c r="CP8625"/>
      <c r="CQ8625"/>
      <c r="CR8625"/>
      <c r="CS8625"/>
      <c r="CT8625"/>
      <c r="CU8625"/>
      <c r="CV8625"/>
    </row>
    <row r="8626" spans="10:100" x14ac:dyDescent="0.25">
      <c r="J8626"/>
      <c r="K8626"/>
      <c r="L8626"/>
      <c r="M8626"/>
      <c r="N8626"/>
      <c r="O8626"/>
      <c r="P8626"/>
      <c r="Q8626"/>
      <c r="R8626"/>
      <c r="S8626"/>
      <c r="T8626"/>
      <c r="U8626"/>
      <c r="V8626"/>
      <c r="W8626"/>
      <c r="X8626"/>
      <c r="Y8626"/>
      <c r="Z8626"/>
      <c r="AA8626"/>
      <c r="AB8626"/>
      <c r="AC8626"/>
      <c r="AD8626"/>
      <c r="AE8626"/>
      <c r="AF8626"/>
      <c r="AG8626"/>
      <c r="AH8626"/>
      <c r="AI8626"/>
      <c r="AJ8626"/>
      <c r="AK8626"/>
      <c r="AL8626"/>
      <c r="AM8626"/>
      <c r="AN8626"/>
      <c r="AO8626"/>
      <c r="AP8626"/>
      <c r="AQ8626"/>
      <c r="AR8626"/>
      <c r="AS8626"/>
      <c r="AT8626"/>
      <c r="AU8626"/>
      <c r="AV8626"/>
      <c r="AW8626"/>
      <c r="AX8626"/>
      <c r="AY8626"/>
      <c r="AZ8626"/>
      <c r="BA8626"/>
      <c r="BB8626"/>
      <c r="BC8626"/>
      <c r="BD8626"/>
      <c r="BE8626"/>
      <c r="BF8626"/>
      <c r="BG8626"/>
      <c r="BH8626"/>
      <c r="BI8626"/>
      <c r="BJ8626"/>
      <c r="BK8626"/>
      <c r="BL8626"/>
      <c r="BM8626"/>
      <c r="BN8626"/>
      <c r="BO8626"/>
      <c r="BP8626"/>
      <c r="BQ8626"/>
      <c r="BR8626"/>
      <c r="BS8626"/>
      <c r="BT8626"/>
      <c r="BU8626"/>
      <c r="BV8626"/>
      <c r="BW8626"/>
      <c r="BX8626"/>
      <c r="BY8626"/>
      <c r="BZ8626"/>
      <c r="CA8626"/>
      <c r="CB8626"/>
      <c r="CC8626"/>
      <c r="CD8626"/>
      <c r="CE8626"/>
      <c r="CF8626"/>
      <c r="CG8626"/>
      <c r="CH8626"/>
      <c r="CI8626"/>
      <c r="CJ8626"/>
      <c r="CK8626"/>
      <c r="CL8626"/>
      <c r="CM8626"/>
      <c r="CN8626"/>
      <c r="CO8626"/>
      <c r="CP8626"/>
      <c r="CQ8626"/>
      <c r="CR8626"/>
      <c r="CS8626"/>
      <c r="CT8626"/>
      <c r="CU8626"/>
      <c r="CV8626"/>
    </row>
    <row r="8627" spans="10:100" x14ac:dyDescent="0.25">
      <c r="J8627"/>
      <c r="K8627"/>
      <c r="L8627"/>
      <c r="M8627"/>
      <c r="N8627"/>
      <c r="O8627"/>
      <c r="P8627"/>
      <c r="Q8627"/>
      <c r="R8627"/>
      <c r="S8627"/>
      <c r="T8627"/>
      <c r="U8627"/>
      <c r="V8627"/>
      <c r="W8627"/>
      <c r="X8627"/>
      <c r="Y8627"/>
      <c r="Z8627"/>
      <c r="AA8627"/>
      <c r="AB8627"/>
      <c r="AC8627"/>
      <c r="AD8627"/>
      <c r="AE8627"/>
      <c r="AF8627"/>
      <c r="AG8627"/>
      <c r="AH8627"/>
      <c r="AI8627"/>
      <c r="AJ8627"/>
      <c r="AK8627"/>
      <c r="AL8627"/>
      <c r="AM8627"/>
      <c r="AN8627"/>
      <c r="AO8627"/>
      <c r="AP8627"/>
      <c r="AQ8627"/>
      <c r="AR8627"/>
      <c r="AS8627"/>
      <c r="AT8627"/>
      <c r="AU8627"/>
      <c r="AV8627"/>
      <c r="AW8627"/>
      <c r="AX8627"/>
      <c r="AY8627"/>
      <c r="AZ8627"/>
      <c r="BA8627"/>
      <c r="BB8627"/>
      <c r="BC8627"/>
      <c r="BD8627"/>
      <c r="BE8627"/>
      <c r="BF8627"/>
      <c r="BG8627"/>
      <c r="BH8627"/>
      <c r="BI8627"/>
      <c r="BJ8627"/>
      <c r="BK8627"/>
      <c r="BL8627"/>
      <c r="BM8627"/>
      <c r="BN8627"/>
      <c r="BO8627"/>
      <c r="BP8627"/>
      <c r="BQ8627"/>
      <c r="BR8627"/>
      <c r="BS8627"/>
      <c r="BT8627"/>
      <c r="BU8627"/>
      <c r="BV8627"/>
      <c r="BW8627"/>
      <c r="BX8627"/>
      <c r="BY8627"/>
      <c r="BZ8627"/>
      <c r="CA8627"/>
      <c r="CB8627"/>
      <c r="CC8627"/>
      <c r="CD8627"/>
      <c r="CE8627"/>
      <c r="CF8627"/>
      <c r="CG8627"/>
      <c r="CH8627"/>
      <c r="CI8627"/>
      <c r="CJ8627"/>
      <c r="CK8627"/>
      <c r="CL8627"/>
      <c r="CM8627"/>
      <c r="CN8627"/>
      <c r="CO8627"/>
      <c r="CP8627"/>
      <c r="CQ8627"/>
      <c r="CR8627"/>
      <c r="CS8627"/>
      <c r="CT8627"/>
      <c r="CU8627"/>
      <c r="CV8627"/>
    </row>
    <row r="8628" spans="10:100" x14ac:dyDescent="0.25">
      <c r="J8628"/>
      <c r="K8628"/>
      <c r="L8628"/>
      <c r="M8628"/>
      <c r="N8628"/>
      <c r="O8628"/>
      <c r="P8628"/>
      <c r="Q8628"/>
      <c r="R8628"/>
      <c r="S8628"/>
      <c r="T8628"/>
      <c r="U8628"/>
      <c r="V8628"/>
      <c r="W8628"/>
      <c r="X8628"/>
      <c r="Y8628"/>
      <c r="Z8628"/>
      <c r="AA8628"/>
      <c r="AB8628"/>
      <c r="AC8628"/>
      <c r="AD8628"/>
      <c r="AE8628"/>
      <c r="AF8628"/>
      <c r="AG8628"/>
      <c r="AH8628"/>
      <c r="AI8628"/>
      <c r="AJ8628"/>
      <c r="AK8628"/>
      <c r="AL8628"/>
      <c r="AM8628"/>
      <c r="AN8628"/>
      <c r="AO8628"/>
      <c r="AP8628"/>
      <c r="AQ8628"/>
      <c r="AR8628"/>
      <c r="AS8628"/>
      <c r="AT8628"/>
      <c r="AU8628"/>
      <c r="AV8628"/>
      <c r="AW8628"/>
      <c r="AX8628"/>
      <c r="AY8628"/>
      <c r="AZ8628"/>
      <c r="BA8628"/>
      <c r="BB8628"/>
      <c r="BC8628"/>
      <c r="BD8628"/>
      <c r="BE8628"/>
      <c r="BF8628"/>
      <c r="BG8628"/>
      <c r="BH8628"/>
      <c r="BI8628"/>
      <c r="BJ8628"/>
      <c r="BK8628"/>
      <c r="BL8628"/>
      <c r="BM8628"/>
      <c r="BN8628"/>
      <c r="BO8628"/>
      <c r="BP8628"/>
      <c r="BQ8628"/>
      <c r="BR8628"/>
      <c r="BS8628"/>
      <c r="BT8628"/>
      <c r="BU8628"/>
      <c r="BV8628"/>
      <c r="BW8628"/>
      <c r="BX8628"/>
      <c r="BY8628"/>
      <c r="BZ8628"/>
      <c r="CA8628"/>
      <c r="CB8628"/>
      <c r="CC8628"/>
      <c r="CD8628"/>
      <c r="CE8628"/>
      <c r="CF8628"/>
      <c r="CG8628"/>
      <c r="CH8628"/>
      <c r="CI8628"/>
      <c r="CJ8628"/>
      <c r="CK8628"/>
      <c r="CL8628"/>
      <c r="CM8628"/>
      <c r="CN8628"/>
      <c r="CO8628"/>
      <c r="CP8628"/>
      <c r="CQ8628"/>
      <c r="CR8628"/>
      <c r="CS8628"/>
      <c r="CT8628"/>
      <c r="CU8628"/>
      <c r="CV8628"/>
    </row>
    <row r="8629" spans="10:100" x14ac:dyDescent="0.25">
      <c r="J8629"/>
      <c r="K8629"/>
      <c r="L8629"/>
      <c r="M8629"/>
      <c r="N8629"/>
      <c r="O8629"/>
      <c r="P8629"/>
      <c r="Q8629"/>
      <c r="R8629"/>
      <c r="S8629"/>
      <c r="T8629"/>
      <c r="U8629"/>
      <c r="V8629"/>
      <c r="W8629"/>
      <c r="X8629"/>
      <c r="Y8629"/>
      <c r="Z8629"/>
      <c r="AA8629"/>
      <c r="AB8629"/>
      <c r="AC8629"/>
      <c r="AD8629"/>
      <c r="AE8629"/>
      <c r="AF8629"/>
      <c r="AG8629"/>
      <c r="AH8629"/>
      <c r="AI8629"/>
      <c r="AJ8629"/>
      <c r="AK8629"/>
      <c r="AL8629"/>
      <c r="AM8629"/>
      <c r="AN8629"/>
      <c r="AO8629"/>
      <c r="AP8629"/>
      <c r="AQ8629"/>
      <c r="AR8629"/>
      <c r="AS8629"/>
      <c r="AT8629"/>
      <c r="AU8629"/>
      <c r="AV8629"/>
      <c r="AW8629"/>
      <c r="AX8629"/>
      <c r="AY8629"/>
      <c r="AZ8629"/>
      <c r="BA8629"/>
      <c r="BB8629"/>
      <c r="BC8629"/>
      <c r="BD8629"/>
      <c r="BE8629"/>
      <c r="BF8629"/>
      <c r="BG8629"/>
      <c r="BH8629"/>
      <c r="BI8629"/>
      <c r="BJ8629"/>
      <c r="BK8629"/>
      <c r="BL8629"/>
      <c r="BM8629"/>
      <c r="BN8629"/>
      <c r="BO8629"/>
      <c r="BP8629"/>
      <c r="BQ8629"/>
      <c r="BR8629"/>
      <c r="BS8629"/>
      <c r="BT8629"/>
      <c r="BU8629"/>
      <c r="BV8629"/>
      <c r="BW8629"/>
      <c r="BX8629"/>
      <c r="BY8629"/>
      <c r="BZ8629"/>
      <c r="CA8629"/>
      <c r="CB8629"/>
      <c r="CC8629"/>
      <c r="CD8629"/>
      <c r="CE8629"/>
      <c r="CF8629"/>
      <c r="CG8629"/>
      <c r="CH8629"/>
      <c r="CI8629"/>
      <c r="CJ8629"/>
      <c r="CK8629"/>
      <c r="CL8629"/>
      <c r="CM8629"/>
      <c r="CN8629"/>
      <c r="CO8629"/>
      <c r="CP8629"/>
      <c r="CQ8629"/>
      <c r="CR8629"/>
      <c r="CS8629"/>
      <c r="CT8629"/>
      <c r="CU8629"/>
      <c r="CV8629"/>
    </row>
    <row r="8630" spans="10:100" x14ac:dyDescent="0.25">
      <c r="J8630"/>
      <c r="K8630"/>
      <c r="L8630"/>
      <c r="M8630"/>
      <c r="N8630"/>
      <c r="O8630"/>
      <c r="P8630"/>
      <c r="Q8630"/>
      <c r="R8630"/>
      <c r="S8630"/>
      <c r="T8630"/>
      <c r="U8630"/>
      <c r="V8630"/>
      <c r="W8630"/>
      <c r="X8630"/>
      <c r="Y8630"/>
      <c r="Z8630"/>
      <c r="AA8630"/>
      <c r="AB8630"/>
      <c r="AC8630"/>
      <c r="AD8630"/>
      <c r="AE8630"/>
      <c r="AF8630"/>
      <c r="AG8630"/>
      <c r="AH8630"/>
      <c r="AI8630"/>
      <c r="AJ8630"/>
      <c r="AK8630"/>
      <c r="AL8630"/>
      <c r="AM8630"/>
      <c r="AN8630"/>
      <c r="AO8630"/>
      <c r="AP8630"/>
      <c r="AQ8630"/>
      <c r="AR8630"/>
      <c r="AS8630"/>
      <c r="AT8630"/>
      <c r="AU8630"/>
      <c r="AV8630"/>
      <c r="AW8630"/>
      <c r="AX8630"/>
      <c r="AY8630"/>
      <c r="AZ8630"/>
      <c r="BA8630"/>
      <c r="BB8630"/>
      <c r="BC8630"/>
      <c r="BD8630"/>
      <c r="BE8630"/>
      <c r="BF8630"/>
      <c r="BG8630"/>
      <c r="BH8630"/>
      <c r="BI8630"/>
      <c r="BJ8630"/>
      <c r="BK8630"/>
      <c r="BL8630"/>
      <c r="BM8630"/>
      <c r="BN8630"/>
      <c r="BO8630"/>
      <c r="BP8630"/>
      <c r="BQ8630"/>
      <c r="BR8630"/>
      <c r="BS8630"/>
      <c r="BT8630"/>
      <c r="BU8630"/>
      <c r="BV8630"/>
      <c r="BW8630"/>
      <c r="BX8630"/>
      <c r="BY8630"/>
      <c r="BZ8630"/>
      <c r="CA8630"/>
      <c r="CB8630"/>
      <c r="CC8630"/>
      <c r="CD8630"/>
      <c r="CE8630"/>
      <c r="CF8630"/>
      <c r="CG8630"/>
      <c r="CH8630"/>
      <c r="CI8630"/>
      <c r="CJ8630"/>
      <c r="CK8630"/>
      <c r="CL8630"/>
      <c r="CM8630"/>
      <c r="CN8630"/>
      <c r="CO8630"/>
      <c r="CP8630"/>
      <c r="CQ8630"/>
      <c r="CR8630"/>
      <c r="CS8630"/>
      <c r="CT8630"/>
      <c r="CU8630"/>
      <c r="CV8630"/>
    </row>
    <row r="8631" spans="10:100" x14ac:dyDescent="0.25">
      <c r="J8631"/>
      <c r="K8631"/>
      <c r="L8631"/>
      <c r="M8631"/>
      <c r="N8631"/>
      <c r="O8631"/>
      <c r="P8631"/>
      <c r="Q8631"/>
      <c r="R8631"/>
      <c r="S8631"/>
      <c r="T8631"/>
      <c r="U8631"/>
      <c r="V8631"/>
      <c r="W8631"/>
      <c r="X8631"/>
      <c r="Y8631"/>
      <c r="Z8631"/>
      <c r="AA8631"/>
      <c r="AB8631"/>
      <c r="AC8631"/>
      <c r="AD8631"/>
      <c r="AE8631"/>
      <c r="AF8631"/>
      <c r="AG8631"/>
      <c r="AH8631"/>
      <c r="AI8631"/>
      <c r="AJ8631"/>
      <c r="AK8631"/>
      <c r="AL8631"/>
      <c r="AM8631"/>
      <c r="AN8631"/>
      <c r="AO8631"/>
      <c r="AP8631"/>
      <c r="AQ8631"/>
      <c r="AR8631"/>
      <c r="AS8631"/>
      <c r="AT8631"/>
      <c r="AU8631"/>
      <c r="AV8631"/>
      <c r="AW8631"/>
      <c r="AX8631"/>
      <c r="AY8631"/>
      <c r="AZ8631"/>
      <c r="BA8631"/>
      <c r="BB8631"/>
      <c r="BC8631"/>
      <c r="BD8631"/>
      <c r="BE8631"/>
      <c r="BF8631"/>
      <c r="BG8631"/>
      <c r="BH8631"/>
      <c r="BI8631"/>
      <c r="BJ8631"/>
      <c r="BK8631"/>
      <c r="BL8631"/>
      <c r="BM8631"/>
      <c r="BN8631"/>
      <c r="BO8631"/>
      <c r="BP8631"/>
      <c r="BQ8631"/>
      <c r="BR8631"/>
      <c r="BS8631"/>
      <c r="BT8631"/>
      <c r="BU8631"/>
      <c r="BV8631"/>
      <c r="BW8631"/>
      <c r="BX8631"/>
      <c r="BY8631"/>
      <c r="BZ8631"/>
      <c r="CA8631"/>
      <c r="CB8631"/>
      <c r="CC8631"/>
      <c r="CD8631"/>
      <c r="CE8631"/>
      <c r="CF8631"/>
      <c r="CG8631"/>
      <c r="CH8631"/>
      <c r="CI8631"/>
      <c r="CJ8631"/>
      <c r="CK8631"/>
      <c r="CL8631"/>
      <c r="CM8631"/>
      <c r="CN8631"/>
      <c r="CO8631"/>
      <c r="CP8631"/>
      <c r="CQ8631"/>
      <c r="CR8631"/>
      <c r="CS8631"/>
      <c r="CT8631"/>
      <c r="CU8631"/>
      <c r="CV8631"/>
    </row>
    <row r="8632" spans="10:100" x14ac:dyDescent="0.25">
      <c r="J8632"/>
      <c r="K8632"/>
      <c r="L8632"/>
      <c r="M8632"/>
      <c r="N8632"/>
      <c r="O8632"/>
      <c r="P8632"/>
      <c r="Q8632"/>
      <c r="R8632"/>
      <c r="S8632"/>
      <c r="T8632"/>
      <c r="U8632"/>
      <c r="V8632"/>
      <c r="W8632"/>
      <c r="X8632"/>
      <c r="Y8632"/>
      <c r="Z8632"/>
      <c r="AA8632"/>
      <c r="AB8632"/>
      <c r="AC8632"/>
      <c r="AD8632"/>
      <c r="AE8632"/>
      <c r="AF8632"/>
      <c r="AG8632"/>
      <c r="AH8632"/>
      <c r="AI8632"/>
      <c r="AJ8632"/>
      <c r="AK8632"/>
      <c r="AL8632"/>
      <c r="AM8632"/>
      <c r="AN8632"/>
      <c r="AO8632"/>
      <c r="AP8632"/>
      <c r="AQ8632"/>
      <c r="AR8632"/>
      <c r="AS8632"/>
      <c r="AT8632"/>
      <c r="AU8632"/>
      <c r="AV8632"/>
      <c r="AW8632"/>
      <c r="AX8632"/>
      <c r="AY8632"/>
      <c r="AZ8632"/>
      <c r="BA8632"/>
      <c r="BB8632"/>
      <c r="BC8632"/>
      <c r="BD8632"/>
      <c r="BE8632"/>
      <c r="BF8632"/>
      <c r="BG8632"/>
      <c r="BH8632"/>
      <c r="BI8632"/>
      <c r="BJ8632"/>
      <c r="BK8632"/>
      <c r="BL8632"/>
      <c r="BM8632"/>
      <c r="BN8632"/>
      <c r="BO8632"/>
      <c r="BP8632"/>
      <c r="BQ8632"/>
      <c r="BR8632"/>
      <c r="BS8632"/>
      <c r="BT8632"/>
      <c r="BU8632"/>
      <c r="BV8632"/>
      <c r="BW8632"/>
      <c r="BX8632"/>
      <c r="BY8632"/>
      <c r="BZ8632"/>
      <c r="CA8632"/>
      <c r="CB8632"/>
      <c r="CC8632"/>
      <c r="CD8632"/>
      <c r="CE8632"/>
      <c r="CF8632"/>
      <c r="CG8632"/>
      <c r="CH8632"/>
      <c r="CI8632"/>
      <c r="CJ8632"/>
      <c r="CK8632"/>
      <c r="CL8632"/>
      <c r="CM8632"/>
      <c r="CN8632"/>
      <c r="CO8632"/>
      <c r="CP8632"/>
      <c r="CQ8632"/>
      <c r="CR8632"/>
      <c r="CS8632"/>
      <c r="CT8632"/>
      <c r="CU8632"/>
      <c r="CV8632"/>
    </row>
    <row r="8633" spans="10:100" x14ac:dyDescent="0.25">
      <c r="J8633"/>
      <c r="K8633"/>
      <c r="L8633"/>
      <c r="M8633"/>
      <c r="N8633"/>
      <c r="O8633"/>
      <c r="P8633"/>
      <c r="Q8633"/>
      <c r="R8633"/>
      <c r="S8633"/>
      <c r="T8633"/>
      <c r="U8633"/>
      <c r="V8633"/>
      <c r="W8633"/>
      <c r="X8633"/>
      <c r="Y8633"/>
      <c r="Z8633"/>
      <c r="AA8633"/>
      <c r="AB8633"/>
      <c r="AC8633"/>
      <c r="AD8633"/>
      <c r="AE8633"/>
      <c r="AF8633"/>
      <c r="AG8633"/>
      <c r="AH8633"/>
      <c r="AI8633"/>
      <c r="AJ8633"/>
      <c r="AK8633"/>
      <c r="AL8633"/>
      <c r="AM8633"/>
      <c r="AN8633"/>
      <c r="AO8633"/>
      <c r="AP8633"/>
      <c r="AQ8633"/>
      <c r="AR8633"/>
      <c r="AS8633"/>
      <c r="AT8633"/>
      <c r="AU8633"/>
      <c r="AV8633"/>
      <c r="AW8633"/>
      <c r="AX8633"/>
      <c r="AY8633"/>
      <c r="AZ8633"/>
      <c r="BA8633"/>
      <c r="BB8633"/>
      <c r="BC8633"/>
      <c r="BD8633"/>
      <c r="BE8633"/>
      <c r="BF8633"/>
      <c r="BG8633"/>
      <c r="BH8633"/>
      <c r="BI8633"/>
      <c r="BJ8633"/>
      <c r="BK8633"/>
      <c r="BL8633"/>
      <c r="BM8633"/>
      <c r="BN8633"/>
      <c r="BO8633"/>
      <c r="BP8633"/>
      <c r="BQ8633"/>
      <c r="BR8633"/>
      <c r="BS8633"/>
      <c r="BT8633"/>
      <c r="BU8633"/>
      <c r="BV8633"/>
      <c r="BW8633"/>
      <c r="BX8633"/>
      <c r="BY8633"/>
      <c r="BZ8633"/>
      <c r="CA8633"/>
      <c r="CB8633"/>
      <c r="CC8633"/>
      <c r="CD8633"/>
      <c r="CE8633"/>
      <c r="CF8633"/>
      <c r="CG8633"/>
      <c r="CH8633"/>
      <c r="CI8633"/>
      <c r="CJ8633"/>
      <c r="CK8633"/>
      <c r="CL8633"/>
      <c r="CM8633"/>
      <c r="CN8633"/>
      <c r="CO8633"/>
      <c r="CP8633"/>
      <c r="CQ8633"/>
      <c r="CR8633"/>
      <c r="CS8633"/>
      <c r="CT8633"/>
      <c r="CU8633"/>
      <c r="CV8633"/>
    </row>
    <row r="8634" spans="10:100" x14ac:dyDescent="0.25">
      <c r="J8634"/>
      <c r="K8634"/>
      <c r="L8634"/>
      <c r="M8634"/>
      <c r="N8634"/>
      <c r="O8634"/>
      <c r="P8634"/>
      <c r="Q8634"/>
      <c r="R8634"/>
      <c r="S8634"/>
      <c r="T8634"/>
      <c r="U8634"/>
      <c r="V8634"/>
      <c r="W8634"/>
      <c r="X8634"/>
      <c r="Y8634"/>
      <c r="Z8634"/>
      <c r="AA8634"/>
      <c r="AB8634"/>
      <c r="AC8634"/>
      <c r="AD8634"/>
      <c r="AE8634"/>
      <c r="AF8634"/>
      <c r="AG8634"/>
      <c r="AH8634"/>
      <c r="AI8634"/>
      <c r="AJ8634"/>
      <c r="AK8634"/>
      <c r="AL8634"/>
      <c r="AM8634"/>
      <c r="AN8634"/>
      <c r="AO8634"/>
      <c r="AP8634"/>
      <c r="AQ8634"/>
      <c r="AR8634"/>
      <c r="AS8634"/>
      <c r="AT8634"/>
      <c r="AU8634"/>
      <c r="AV8634"/>
      <c r="AW8634"/>
      <c r="AX8634"/>
      <c r="AY8634"/>
      <c r="AZ8634"/>
      <c r="BA8634"/>
      <c r="BB8634"/>
      <c r="BC8634"/>
      <c r="BD8634"/>
      <c r="BE8634"/>
      <c r="BF8634"/>
      <c r="BG8634"/>
      <c r="BH8634"/>
      <c r="BI8634"/>
      <c r="BJ8634"/>
      <c r="BK8634"/>
      <c r="BL8634"/>
      <c r="BM8634"/>
      <c r="BN8634"/>
      <c r="BO8634"/>
      <c r="BP8634"/>
      <c r="BQ8634"/>
      <c r="BR8634"/>
      <c r="BS8634"/>
      <c r="BT8634"/>
      <c r="BU8634"/>
      <c r="BV8634"/>
      <c r="BW8634"/>
      <c r="BX8634"/>
      <c r="BY8634"/>
      <c r="BZ8634"/>
      <c r="CA8634"/>
      <c r="CB8634"/>
      <c r="CC8634"/>
      <c r="CD8634"/>
      <c r="CE8634"/>
      <c r="CF8634"/>
      <c r="CG8634"/>
      <c r="CH8634"/>
      <c r="CI8634"/>
      <c r="CJ8634"/>
      <c r="CK8634"/>
      <c r="CL8634"/>
      <c r="CM8634"/>
      <c r="CN8634"/>
      <c r="CO8634"/>
      <c r="CP8634"/>
      <c r="CQ8634"/>
      <c r="CR8634"/>
      <c r="CS8634"/>
      <c r="CT8634"/>
      <c r="CU8634"/>
      <c r="CV8634"/>
    </row>
    <row r="8635" spans="10:100" x14ac:dyDescent="0.25">
      <c r="J8635"/>
      <c r="K8635"/>
      <c r="L8635"/>
      <c r="M8635"/>
      <c r="N8635"/>
      <c r="O8635"/>
      <c r="P8635"/>
      <c r="Q8635"/>
      <c r="R8635"/>
      <c r="S8635"/>
      <c r="T8635"/>
      <c r="U8635"/>
      <c r="V8635"/>
      <c r="W8635"/>
      <c r="X8635"/>
      <c r="Y8635"/>
      <c r="Z8635"/>
      <c r="AA8635"/>
      <c r="AB8635"/>
      <c r="AC8635"/>
      <c r="AD8635"/>
      <c r="AE8635"/>
      <c r="AF8635"/>
      <c r="AG8635"/>
      <c r="AH8635"/>
      <c r="AI8635"/>
      <c r="AJ8635"/>
      <c r="AK8635"/>
      <c r="AL8635"/>
      <c r="AM8635"/>
      <c r="AN8635"/>
      <c r="AO8635"/>
      <c r="AP8635"/>
      <c r="AQ8635"/>
      <c r="AR8635"/>
      <c r="AS8635"/>
      <c r="AT8635"/>
      <c r="AU8635"/>
      <c r="AV8635"/>
      <c r="AW8635"/>
      <c r="AX8635"/>
      <c r="AY8635"/>
      <c r="AZ8635"/>
      <c r="BA8635"/>
      <c r="BB8635"/>
      <c r="BC8635"/>
      <c r="BD8635"/>
      <c r="BE8635"/>
      <c r="BF8635"/>
      <c r="BG8635"/>
      <c r="BH8635"/>
      <c r="BI8635"/>
      <c r="BJ8635"/>
      <c r="BK8635"/>
      <c r="BL8635"/>
      <c r="BM8635"/>
      <c r="BN8635"/>
      <c r="BO8635"/>
      <c r="BP8635"/>
      <c r="BQ8635"/>
      <c r="BR8635"/>
      <c r="BS8635"/>
      <c r="BT8635"/>
      <c r="BU8635"/>
      <c r="BV8635"/>
      <c r="BW8635"/>
      <c r="BX8635"/>
      <c r="BY8635"/>
      <c r="BZ8635"/>
      <c r="CA8635"/>
      <c r="CB8635"/>
      <c r="CC8635"/>
      <c r="CD8635"/>
      <c r="CE8635"/>
      <c r="CF8635"/>
      <c r="CG8635"/>
      <c r="CH8635"/>
      <c r="CI8635"/>
      <c r="CJ8635"/>
      <c r="CK8635"/>
      <c r="CL8635"/>
      <c r="CM8635"/>
      <c r="CN8635"/>
      <c r="CO8635"/>
      <c r="CP8635"/>
      <c r="CQ8635"/>
      <c r="CR8635"/>
      <c r="CS8635"/>
      <c r="CT8635"/>
      <c r="CU8635"/>
      <c r="CV8635"/>
    </row>
    <row r="8636" spans="10:100" x14ac:dyDescent="0.25">
      <c r="J8636"/>
      <c r="K8636"/>
      <c r="L8636"/>
      <c r="M8636"/>
      <c r="N8636"/>
      <c r="O8636"/>
      <c r="P8636"/>
      <c r="Q8636"/>
      <c r="R8636"/>
      <c r="S8636"/>
      <c r="T8636"/>
      <c r="U8636"/>
      <c r="V8636"/>
      <c r="W8636"/>
      <c r="X8636"/>
      <c r="Y8636"/>
      <c r="Z8636"/>
      <c r="AA8636"/>
      <c r="AB8636"/>
      <c r="AC8636"/>
      <c r="AD8636"/>
      <c r="AE8636"/>
      <c r="AF8636"/>
      <c r="AG8636"/>
      <c r="AH8636"/>
      <c r="AI8636"/>
      <c r="AJ8636"/>
      <c r="AK8636"/>
      <c r="AL8636"/>
      <c r="AM8636"/>
      <c r="AN8636"/>
      <c r="AO8636"/>
      <c r="AP8636"/>
      <c r="AQ8636"/>
      <c r="AR8636"/>
      <c r="AS8636"/>
      <c r="AT8636"/>
      <c r="AU8636"/>
      <c r="AV8636"/>
      <c r="AW8636"/>
      <c r="AX8636"/>
      <c r="AY8636"/>
      <c r="AZ8636"/>
      <c r="BA8636"/>
      <c r="BB8636"/>
      <c r="BC8636"/>
      <c r="BD8636"/>
      <c r="BE8636"/>
      <c r="BF8636"/>
      <c r="BG8636"/>
      <c r="BH8636"/>
      <c r="BI8636"/>
      <c r="BJ8636"/>
      <c r="BK8636"/>
      <c r="BL8636"/>
      <c r="BM8636"/>
      <c r="BN8636"/>
      <c r="BO8636"/>
      <c r="BP8636"/>
      <c r="BQ8636"/>
      <c r="BR8636"/>
      <c r="BS8636"/>
      <c r="BT8636"/>
      <c r="BU8636"/>
      <c r="BV8636"/>
      <c r="BW8636"/>
      <c r="BX8636"/>
      <c r="BY8636"/>
      <c r="BZ8636"/>
      <c r="CA8636"/>
      <c r="CB8636"/>
      <c r="CC8636"/>
      <c r="CD8636"/>
      <c r="CE8636"/>
      <c r="CF8636"/>
      <c r="CG8636"/>
      <c r="CH8636"/>
      <c r="CI8636"/>
      <c r="CJ8636"/>
      <c r="CK8636"/>
      <c r="CL8636"/>
      <c r="CM8636"/>
      <c r="CN8636"/>
      <c r="CO8636"/>
      <c r="CP8636"/>
      <c r="CQ8636"/>
      <c r="CR8636"/>
      <c r="CS8636"/>
      <c r="CT8636"/>
      <c r="CU8636"/>
      <c r="CV8636"/>
    </row>
    <row r="8637" spans="10:100" x14ac:dyDescent="0.25">
      <c r="J8637"/>
      <c r="K8637"/>
      <c r="L8637"/>
      <c r="M8637"/>
      <c r="N8637"/>
      <c r="O8637"/>
      <c r="P8637"/>
      <c r="Q8637"/>
      <c r="R8637"/>
      <c r="S8637"/>
      <c r="T8637"/>
      <c r="U8637"/>
      <c r="V8637"/>
      <c r="W8637"/>
      <c r="X8637"/>
      <c r="Y8637"/>
      <c r="Z8637"/>
      <c r="AA8637"/>
      <c r="AB8637"/>
      <c r="AC8637"/>
      <c r="AD8637"/>
      <c r="AE8637"/>
      <c r="AF8637"/>
      <c r="AG8637"/>
      <c r="AH8637"/>
      <c r="AI8637"/>
      <c r="AJ8637"/>
      <c r="AK8637"/>
      <c r="AL8637"/>
      <c r="AM8637"/>
      <c r="AN8637"/>
      <c r="AO8637"/>
      <c r="AP8637"/>
      <c r="AQ8637"/>
      <c r="AR8637"/>
      <c r="AS8637"/>
      <c r="AT8637"/>
      <c r="AU8637"/>
      <c r="AV8637"/>
      <c r="AW8637"/>
      <c r="AX8637"/>
      <c r="AY8637"/>
      <c r="AZ8637"/>
      <c r="BA8637"/>
      <c r="BB8637"/>
      <c r="BC8637"/>
      <c r="BD8637"/>
      <c r="BE8637"/>
      <c r="BF8637"/>
      <c r="BG8637"/>
      <c r="BH8637"/>
      <c r="BI8637"/>
      <c r="BJ8637"/>
      <c r="BK8637"/>
      <c r="BL8637"/>
      <c r="BM8637"/>
      <c r="BN8637"/>
      <c r="BO8637"/>
      <c r="BP8637"/>
      <c r="BQ8637"/>
      <c r="BR8637"/>
      <c r="BS8637"/>
      <c r="BT8637"/>
      <c r="BU8637"/>
      <c r="BV8637"/>
      <c r="BW8637"/>
      <c r="BX8637"/>
      <c r="BY8637"/>
      <c r="BZ8637"/>
      <c r="CA8637"/>
      <c r="CB8637"/>
      <c r="CC8637"/>
      <c r="CD8637"/>
      <c r="CE8637"/>
      <c r="CF8637"/>
      <c r="CG8637"/>
      <c r="CH8637"/>
      <c r="CI8637"/>
      <c r="CJ8637"/>
      <c r="CK8637"/>
      <c r="CL8637"/>
      <c r="CM8637"/>
      <c r="CN8637"/>
      <c r="CO8637"/>
      <c r="CP8637"/>
      <c r="CQ8637"/>
      <c r="CR8637"/>
      <c r="CS8637"/>
      <c r="CT8637"/>
      <c r="CU8637"/>
      <c r="CV8637"/>
    </row>
    <row r="8638" spans="10:100" x14ac:dyDescent="0.25">
      <c r="J8638"/>
      <c r="K8638"/>
      <c r="L8638"/>
      <c r="M8638"/>
      <c r="N8638"/>
      <c r="O8638"/>
      <c r="P8638"/>
      <c r="Q8638"/>
      <c r="R8638"/>
      <c r="S8638"/>
      <c r="T8638"/>
      <c r="U8638"/>
      <c r="V8638"/>
      <c r="W8638"/>
      <c r="X8638"/>
      <c r="Y8638"/>
      <c r="Z8638"/>
      <c r="AA8638"/>
      <c r="AB8638"/>
      <c r="AC8638"/>
      <c r="AD8638"/>
      <c r="AE8638"/>
      <c r="AF8638"/>
      <c r="AG8638"/>
      <c r="AH8638"/>
      <c r="AI8638"/>
      <c r="AJ8638"/>
      <c r="AK8638"/>
      <c r="AL8638"/>
      <c r="AM8638"/>
      <c r="AN8638"/>
      <c r="AO8638"/>
      <c r="AP8638"/>
      <c r="AQ8638"/>
      <c r="AR8638"/>
      <c r="AS8638"/>
      <c r="AT8638"/>
      <c r="AU8638"/>
      <c r="AV8638"/>
      <c r="AW8638"/>
      <c r="AX8638"/>
      <c r="AY8638"/>
      <c r="AZ8638"/>
      <c r="BA8638"/>
      <c r="BB8638"/>
      <c r="BC8638"/>
      <c r="BD8638"/>
      <c r="BE8638"/>
      <c r="BF8638"/>
      <c r="BG8638"/>
      <c r="BH8638"/>
      <c r="BI8638"/>
      <c r="BJ8638"/>
      <c r="BK8638"/>
      <c r="BL8638"/>
      <c r="BM8638"/>
      <c r="BN8638"/>
      <c r="BO8638"/>
      <c r="BP8638"/>
      <c r="BQ8638"/>
      <c r="BR8638"/>
      <c r="BS8638"/>
      <c r="BT8638"/>
      <c r="BU8638"/>
      <c r="BV8638"/>
      <c r="BW8638"/>
      <c r="BX8638"/>
      <c r="BY8638"/>
      <c r="BZ8638"/>
      <c r="CA8638"/>
      <c r="CB8638"/>
      <c r="CC8638"/>
      <c r="CD8638"/>
      <c r="CE8638"/>
      <c r="CF8638"/>
      <c r="CG8638"/>
      <c r="CH8638"/>
      <c r="CI8638"/>
      <c r="CJ8638"/>
      <c r="CK8638"/>
      <c r="CL8638"/>
      <c r="CM8638"/>
      <c r="CN8638"/>
      <c r="CO8638"/>
      <c r="CP8638"/>
      <c r="CQ8638"/>
      <c r="CR8638"/>
      <c r="CS8638"/>
      <c r="CT8638"/>
      <c r="CU8638"/>
      <c r="CV8638"/>
    </row>
    <row r="8639" spans="10:100" x14ac:dyDescent="0.25">
      <c r="J8639"/>
      <c r="K8639"/>
      <c r="L8639"/>
      <c r="M8639"/>
      <c r="N8639"/>
      <c r="O8639"/>
      <c r="P8639"/>
      <c r="Q8639"/>
      <c r="R8639"/>
      <c r="S8639"/>
      <c r="T8639"/>
      <c r="U8639"/>
      <c r="V8639"/>
      <c r="W8639"/>
      <c r="X8639"/>
      <c r="Y8639"/>
      <c r="Z8639"/>
      <c r="AA8639"/>
      <c r="AB8639"/>
      <c r="AC8639"/>
      <c r="AD8639"/>
      <c r="AE8639"/>
      <c r="AF8639"/>
      <c r="AG8639"/>
      <c r="AH8639"/>
      <c r="AI8639"/>
      <c r="AJ8639"/>
      <c r="AK8639"/>
      <c r="AL8639"/>
      <c r="AM8639"/>
      <c r="AN8639"/>
      <c r="AO8639"/>
      <c r="AP8639"/>
      <c r="AQ8639"/>
      <c r="AR8639"/>
      <c r="AS8639"/>
      <c r="AT8639"/>
      <c r="AU8639"/>
      <c r="AV8639"/>
      <c r="AW8639"/>
      <c r="AX8639"/>
      <c r="AY8639"/>
      <c r="AZ8639"/>
      <c r="BA8639"/>
      <c r="BB8639"/>
      <c r="BC8639"/>
      <c r="BD8639"/>
      <c r="BE8639"/>
      <c r="BF8639"/>
      <c r="BG8639"/>
      <c r="BH8639"/>
      <c r="BI8639"/>
      <c r="BJ8639"/>
      <c r="BK8639"/>
      <c r="BL8639"/>
      <c r="BM8639"/>
      <c r="BN8639"/>
      <c r="BO8639"/>
      <c r="BP8639"/>
      <c r="BQ8639"/>
      <c r="BR8639"/>
      <c r="BS8639"/>
      <c r="BT8639"/>
      <c r="BU8639"/>
      <c r="BV8639"/>
      <c r="BW8639"/>
      <c r="BX8639"/>
      <c r="BY8639"/>
      <c r="BZ8639"/>
      <c r="CA8639"/>
      <c r="CB8639"/>
      <c r="CC8639"/>
      <c r="CD8639"/>
      <c r="CE8639"/>
      <c r="CF8639"/>
      <c r="CG8639"/>
      <c r="CH8639"/>
      <c r="CI8639"/>
      <c r="CJ8639"/>
      <c r="CK8639"/>
      <c r="CL8639"/>
      <c r="CM8639"/>
      <c r="CN8639"/>
      <c r="CO8639"/>
      <c r="CP8639"/>
      <c r="CQ8639"/>
      <c r="CR8639"/>
      <c r="CS8639"/>
      <c r="CT8639"/>
      <c r="CU8639"/>
      <c r="CV8639"/>
    </row>
    <row r="8640" spans="10:100" x14ac:dyDescent="0.25">
      <c r="J8640"/>
      <c r="K8640"/>
      <c r="L8640"/>
      <c r="M8640"/>
      <c r="N8640"/>
      <c r="O8640"/>
      <c r="P8640"/>
      <c r="Q8640"/>
      <c r="R8640"/>
      <c r="S8640"/>
      <c r="T8640"/>
      <c r="U8640"/>
      <c r="V8640"/>
      <c r="W8640"/>
      <c r="X8640"/>
      <c r="Y8640"/>
      <c r="Z8640"/>
      <c r="AA8640"/>
      <c r="AB8640"/>
      <c r="AC8640"/>
      <c r="AD8640"/>
      <c r="AE8640"/>
      <c r="AF8640"/>
      <c r="AG8640"/>
      <c r="AH8640"/>
      <c r="AI8640"/>
      <c r="AJ8640"/>
      <c r="AK8640"/>
      <c r="AL8640"/>
      <c r="AM8640"/>
      <c r="AN8640"/>
      <c r="AO8640"/>
      <c r="AP8640"/>
      <c r="AQ8640"/>
      <c r="AR8640"/>
      <c r="AS8640"/>
      <c r="AT8640"/>
      <c r="AU8640"/>
      <c r="AV8640"/>
      <c r="AW8640"/>
      <c r="AX8640"/>
      <c r="AY8640"/>
      <c r="AZ8640"/>
      <c r="BA8640"/>
      <c r="BB8640"/>
      <c r="BC8640"/>
      <c r="BD8640"/>
      <c r="BE8640"/>
      <c r="BF8640"/>
      <c r="BG8640"/>
      <c r="BH8640"/>
      <c r="BI8640"/>
      <c r="BJ8640"/>
      <c r="BK8640"/>
      <c r="BL8640"/>
      <c r="BM8640"/>
      <c r="BN8640"/>
      <c r="BO8640"/>
      <c r="BP8640"/>
      <c r="BQ8640"/>
      <c r="BR8640"/>
      <c r="BS8640"/>
      <c r="BT8640"/>
      <c r="BU8640"/>
      <c r="BV8640"/>
      <c r="BW8640"/>
      <c r="BX8640"/>
      <c r="BY8640"/>
      <c r="BZ8640"/>
      <c r="CA8640"/>
      <c r="CB8640"/>
      <c r="CC8640"/>
      <c r="CD8640"/>
      <c r="CE8640"/>
      <c r="CF8640"/>
      <c r="CG8640"/>
      <c r="CH8640"/>
      <c r="CI8640"/>
      <c r="CJ8640"/>
      <c r="CK8640"/>
      <c r="CL8640"/>
      <c r="CM8640"/>
      <c r="CN8640"/>
      <c r="CO8640"/>
      <c r="CP8640"/>
      <c r="CQ8640"/>
      <c r="CR8640"/>
      <c r="CS8640"/>
      <c r="CT8640"/>
      <c r="CU8640"/>
      <c r="CV8640"/>
    </row>
    <row r="8641" spans="10:100" x14ac:dyDescent="0.25">
      <c r="J8641"/>
      <c r="K8641"/>
      <c r="L8641"/>
      <c r="M8641"/>
      <c r="N8641"/>
      <c r="O8641"/>
      <c r="P8641"/>
      <c r="Q8641"/>
      <c r="R8641"/>
      <c r="S8641"/>
      <c r="T8641"/>
      <c r="U8641"/>
      <c r="V8641"/>
      <c r="W8641"/>
      <c r="X8641"/>
      <c r="Y8641"/>
      <c r="Z8641"/>
      <c r="AA8641"/>
      <c r="AB8641"/>
      <c r="AC8641"/>
      <c r="AD8641"/>
      <c r="AE8641"/>
      <c r="AF8641"/>
      <c r="AG8641"/>
      <c r="AH8641"/>
      <c r="AI8641"/>
      <c r="AJ8641"/>
      <c r="AK8641"/>
      <c r="AL8641"/>
      <c r="AM8641"/>
      <c r="AN8641"/>
      <c r="AO8641"/>
      <c r="AP8641"/>
      <c r="AQ8641"/>
      <c r="AR8641"/>
      <c r="AS8641"/>
      <c r="AT8641"/>
      <c r="AU8641"/>
      <c r="AV8641"/>
      <c r="AW8641"/>
      <c r="AX8641"/>
      <c r="AY8641"/>
      <c r="AZ8641"/>
      <c r="BA8641"/>
      <c r="BB8641"/>
      <c r="BC8641"/>
      <c r="BD8641"/>
      <c r="BE8641"/>
      <c r="BF8641"/>
      <c r="BG8641"/>
      <c r="BH8641"/>
      <c r="BI8641"/>
      <c r="BJ8641"/>
      <c r="BK8641"/>
      <c r="BL8641"/>
      <c r="BM8641"/>
      <c r="BN8641"/>
      <c r="BO8641"/>
      <c r="BP8641"/>
      <c r="BQ8641"/>
      <c r="BR8641"/>
      <c r="BS8641"/>
      <c r="BT8641"/>
      <c r="BU8641"/>
      <c r="BV8641"/>
      <c r="BW8641"/>
      <c r="BX8641"/>
      <c r="BY8641"/>
      <c r="BZ8641"/>
      <c r="CA8641"/>
      <c r="CB8641"/>
      <c r="CC8641"/>
      <c r="CD8641"/>
      <c r="CE8641"/>
      <c r="CF8641"/>
      <c r="CG8641"/>
      <c r="CH8641"/>
      <c r="CI8641"/>
      <c r="CJ8641"/>
      <c r="CK8641"/>
      <c r="CL8641"/>
      <c r="CM8641"/>
      <c r="CN8641"/>
      <c r="CO8641"/>
      <c r="CP8641"/>
      <c r="CQ8641"/>
      <c r="CR8641"/>
      <c r="CS8641"/>
      <c r="CT8641"/>
      <c r="CU8641"/>
      <c r="CV8641"/>
    </row>
    <row r="8642" spans="10:100" x14ac:dyDescent="0.25">
      <c r="J8642"/>
      <c r="K8642"/>
      <c r="L8642"/>
      <c r="M8642"/>
      <c r="N8642"/>
      <c r="O8642"/>
      <c r="P8642"/>
      <c r="Q8642"/>
      <c r="R8642"/>
      <c r="S8642"/>
      <c r="T8642"/>
      <c r="U8642"/>
      <c r="V8642"/>
      <c r="W8642"/>
      <c r="X8642"/>
      <c r="Y8642"/>
      <c r="Z8642"/>
      <c r="AA8642"/>
      <c r="AB8642"/>
      <c r="AC8642"/>
      <c r="AD8642"/>
      <c r="AE8642"/>
      <c r="AF8642"/>
      <c r="AG8642"/>
      <c r="AH8642"/>
      <c r="AI8642"/>
      <c r="AJ8642"/>
      <c r="AK8642"/>
      <c r="AL8642"/>
      <c r="AM8642"/>
      <c r="AN8642"/>
      <c r="AO8642"/>
      <c r="AP8642"/>
      <c r="AQ8642"/>
      <c r="AR8642"/>
      <c r="AS8642"/>
      <c r="AT8642"/>
      <c r="AU8642"/>
      <c r="AV8642"/>
      <c r="AW8642"/>
      <c r="AX8642"/>
      <c r="AY8642"/>
      <c r="AZ8642"/>
      <c r="BA8642"/>
      <c r="BB8642"/>
      <c r="BC8642"/>
      <c r="BD8642"/>
      <c r="BE8642"/>
      <c r="BF8642"/>
      <c r="BG8642"/>
      <c r="BH8642"/>
      <c r="BI8642"/>
      <c r="BJ8642"/>
      <c r="BK8642"/>
      <c r="BL8642"/>
      <c r="BM8642"/>
      <c r="BN8642"/>
      <c r="BO8642"/>
      <c r="BP8642"/>
      <c r="BQ8642"/>
      <c r="BR8642"/>
      <c r="BS8642"/>
      <c r="BT8642"/>
      <c r="BU8642"/>
      <c r="BV8642"/>
      <c r="BW8642"/>
      <c r="BX8642"/>
      <c r="BY8642"/>
      <c r="BZ8642"/>
      <c r="CA8642"/>
      <c r="CB8642"/>
      <c r="CC8642"/>
      <c r="CD8642"/>
      <c r="CE8642"/>
      <c r="CF8642"/>
      <c r="CG8642"/>
      <c r="CH8642"/>
      <c r="CI8642"/>
      <c r="CJ8642"/>
      <c r="CK8642"/>
      <c r="CL8642"/>
      <c r="CM8642"/>
      <c r="CN8642"/>
      <c r="CO8642"/>
      <c r="CP8642"/>
      <c r="CQ8642"/>
      <c r="CR8642"/>
      <c r="CS8642"/>
      <c r="CT8642"/>
      <c r="CU8642"/>
      <c r="CV8642"/>
    </row>
    <row r="8643" spans="10:100" x14ac:dyDescent="0.25">
      <c r="J8643"/>
      <c r="K8643"/>
      <c r="L8643"/>
      <c r="M8643"/>
      <c r="N8643"/>
      <c r="O8643"/>
      <c r="P8643"/>
      <c r="Q8643"/>
      <c r="R8643"/>
      <c r="S8643"/>
      <c r="T8643"/>
      <c r="U8643"/>
      <c r="V8643"/>
      <c r="W8643"/>
      <c r="X8643"/>
      <c r="Y8643"/>
      <c r="Z8643"/>
      <c r="AA8643"/>
      <c r="AB8643"/>
      <c r="AC8643"/>
      <c r="AD8643"/>
      <c r="AE8643"/>
      <c r="AF8643"/>
      <c r="AG8643"/>
      <c r="AH8643"/>
      <c r="AI8643"/>
      <c r="AJ8643"/>
      <c r="AK8643"/>
      <c r="AL8643"/>
      <c r="AM8643"/>
      <c r="AN8643"/>
      <c r="AO8643"/>
      <c r="AP8643"/>
      <c r="AQ8643"/>
      <c r="AR8643"/>
      <c r="AS8643"/>
      <c r="AT8643"/>
      <c r="AU8643"/>
      <c r="AV8643"/>
      <c r="AW8643"/>
      <c r="AX8643"/>
      <c r="AY8643"/>
      <c r="AZ8643"/>
      <c r="BA8643"/>
      <c r="BB8643"/>
      <c r="BC8643"/>
      <c r="BD8643"/>
      <c r="BE8643"/>
      <c r="BF8643"/>
      <c r="BG8643"/>
      <c r="BH8643"/>
      <c r="BI8643"/>
      <c r="BJ8643"/>
      <c r="BK8643"/>
      <c r="BL8643"/>
      <c r="BM8643"/>
      <c r="BN8643"/>
      <c r="BO8643"/>
      <c r="BP8643"/>
      <c r="BQ8643"/>
      <c r="BR8643"/>
      <c r="BS8643"/>
      <c r="BT8643"/>
      <c r="BU8643"/>
      <c r="BV8643"/>
      <c r="BW8643"/>
      <c r="BX8643"/>
      <c r="BY8643"/>
      <c r="BZ8643"/>
      <c r="CA8643"/>
      <c r="CB8643"/>
      <c r="CC8643"/>
      <c r="CD8643"/>
      <c r="CE8643"/>
      <c r="CF8643"/>
      <c r="CG8643"/>
      <c r="CH8643"/>
      <c r="CI8643"/>
      <c r="CJ8643"/>
      <c r="CK8643"/>
      <c r="CL8643"/>
      <c r="CM8643"/>
      <c r="CN8643"/>
      <c r="CO8643"/>
      <c r="CP8643"/>
      <c r="CQ8643"/>
      <c r="CR8643"/>
      <c r="CS8643"/>
      <c r="CT8643"/>
      <c r="CU8643"/>
      <c r="CV8643"/>
    </row>
    <row r="8644" spans="10:100" x14ac:dyDescent="0.25">
      <c r="J8644"/>
      <c r="K8644"/>
      <c r="L8644"/>
      <c r="M8644"/>
      <c r="N8644"/>
      <c r="O8644"/>
      <c r="P8644"/>
      <c r="Q8644"/>
      <c r="R8644"/>
      <c r="S8644"/>
      <c r="T8644"/>
      <c r="U8644"/>
      <c r="V8644"/>
      <c r="W8644"/>
      <c r="X8644"/>
      <c r="Y8644"/>
      <c r="Z8644"/>
      <c r="AA8644"/>
      <c r="AB8644"/>
      <c r="AC8644"/>
      <c r="AD8644"/>
      <c r="AE8644"/>
      <c r="AF8644"/>
      <c r="AG8644"/>
      <c r="AH8644"/>
      <c r="AI8644"/>
      <c r="AJ8644"/>
      <c r="AK8644"/>
      <c r="AL8644"/>
      <c r="AM8644"/>
      <c r="AN8644"/>
      <c r="AO8644"/>
      <c r="AP8644"/>
      <c r="AQ8644"/>
      <c r="AR8644"/>
      <c r="AS8644"/>
      <c r="AT8644"/>
      <c r="AU8644"/>
      <c r="AV8644"/>
      <c r="AW8644"/>
      <c r="AX8644"/>
      <c r="AY8644"/>
      <c r="AZ8644"/>
      <c r="BA8644"/>
      <c r="BB8644"/>
      <c r="BC8644"/>
      <c r="BD8644"/>
      <c r="BE8644"/>
      <c r="BF8644"/>
      <c r="BG8644"/>
      <c r="BH8644"/>
      <c r="BI8644"/>
      <c r="BJ8644"/>
      <c r="BK8644"/>
      <c r="BL8644"/>
      <c r="BM8644"/>
      <c r="BN8644"/>
      <c r="BO8644"/>
      <c r="BP8644"/>
      <c r="BQ8644"/>
      <c r="BR8644"/>
      <c r="BS8644"/>
      <c r="BT8644"/>
      <c r="BU8644"/>
      <c r="BV8644"/>
      <c r="BW8644"/>
      <c r="BX8644"/>
      <c r="BY8644"/>
      <c r="BZ8644"/>
      <c r="CA8644"/>
      <c r="CB8644"/>
      <c r="CC8644"/>
      <c r="CD8644"/>
      <c r="CE8644"/>
      <c r="CF8644"/>
      <c r="CG8644"/>
      <c r="CH8644"/>
      <c r="CI8644"/>
      <c r="CJ8644"/>
      <c r="CK8644"/>
      <c r="CL8644"/>
      <c r="CM8644"/>
      <c r="CN8644"/>
      <c r="CO8644"/>
      <c r="CP8644"/>
      <c r="CQ8644"/>
      <c r="CR8644"/>
      <c r="CS8644"/>
      <c r="CT8644"/>
      <c r="CU8644"/>
      <c r="CV8644"/>
    </row>
    <row r="8645" spans="10:100" x14ac:dyDescent="0.25">
      <c r="J8645"/>
      <c r="K8645"/>
      <c r="L8645"/>
      <c r="M8645"/>
      <c r="N8645"/>
      <c r="O8645"/>
      <c r="P8645"/>
      <c r="Q8645"/>
      <c r="R8645"/>
      <c r="S8645"/>
      <c r="T8645"/>
      <c r="U8645"/>
      <c r="V8645"/>
      <c r="W8645"/>
      <c r="X8645"/>
      <c r="Y8645"/>
      <c r="Z8645"/>
      <c r="AA8645"/>
      <c r="AB8645"/>
      <c r="AC8645"/>
      <c r="AD8645"/>
      <c r="AE8645"/>
      <c r="AF8645"/>
      <c r="AG8645"/>
      <c r="AH8645"/>
      <c r="AI8645"/>
      <c r="AJ8645"/>
      <c r="AK8645"/>
      <c r="AL8645"/>
      <c r="AM8645"/>
      <c r="AN8645"/>
      <c r="AO8645"/>
      <c r="AP8645"/>
      <c r="AQ8645"/>
      <c r="AR8645"/>
      <c r="AS8645"/>
      <c r="AT8645"/>
      <c r="AU8645"/>
      <c r="AV8645"/>
      <c r="AW8645"/>
      <c r="AX8645"/>
      <c r="AY8645"/>
      <c r="AZ8645"/>
      <c r="BA8645"/>
      <c r="BB8645"/>
      <c r="BC8645"/>
      <c r="BD8645"/>
      <c r="BE8645"/>
      <c r="BF8645"/>
      <c r="BG8645"/>
      <c r="BH8645"/>
      <c r="BI8645"/>
      <c r="BJ8645"/>
      <c r="BK8645"/>
      <c r="BL8645"/>
      <c r="BM8645"/>
      <c r="BN8645"/>
      <c r="BO8645"/>
      <c r="BP8645"/>
      <c r="BQ8645"/>
      <c r="BR8645"/>
      <c r="BS8645"/>
      <c r="BT8645"/>
      <c r="BU8645"/>
      <c r="BV8645"/>
      <c r="BW8645"/>
      <c r="BX8645"/>
      <c r="BY8645"/>
      <c r="BZ8645"/>
      <c r="CA8645"/>
      <c r="CB8645"/>
      <c r="CC8645"/>
      <c r="CD8645"/>
      <c r="CE8645"/>
      <c r="CF8645"/>
      <c r="CG8645"/>
      <c r="CH8645"/>
      <c r="CI8645"/>
      <c r="CJ8645"/>
      <c r="CK8645"/>
      <c r="CL8645"/>
      <c r="CM8645"/>
      <c r="CN8645"/>
      <c r="CO8645"/>
      <c r="CP8645"/>
      <c r="CQ8645"/>
      <c r="CR8645"/>
      <c r="CS8645"/>
      <c r="CT8645"/>
      <c r="CU8645"/>
      <c r="CV8645"/>
    </row>
    <row r="8646" spans="10:100" x14ac:dyDescent="0.25">
      <c r="J8646"/>
      <c r="K8646"/>
      <c r="L8646"/>
      <c r="M8646"/>
      <c r="N8646"/>
      <c r="O8646"/>
      <c r="P8646"/>
      <c r="Q8646"/>
      <c r="R8646"/>
      <c r="S8646"/>
      <c r="T8646"/>
      <c r="U8646"/>
      <c r="V8646"/>
      <c r="W8646"/>
      <c r="X8646"/>
      <c r="Y8646"/>
      <c r="Z8646"/>
      <c r="AA8646"/>
      <c r="AB8646"/>
      <c r="AC8646"/>
      <c r="AD8646"/>
      <c r="AE8646"/>
      <c r="AF8646"/>
      <c r="AG8646"/>
      <c r="AH8646"/>
      <c r="AI8646"/>
      <c r="AJ8646"/>
      <c r="AK8646"/>
      <c r="AL8646"/>
      <c r="AM8646"/>
      <c r="AN8646"/>
      <c r="AO8646"/>
      <c r="AP8646"/>
      <c r="AQ8646"/>
      <c r="AR8646"/>
      <c r="AS8646"/>
      <c r="AT8646"/>
      <c r="AU8646"/>
      <c r="AV8646"/>
      <c r="AW8646"/>
      <c r="AX8646"/>
      <c r="AY8646"/>
      <c r="AZ8646"/>
      <c r="BA8646"/>
      <c r="BB8646"/>
      <c r="BC8646"/>
      <c r="BD8646"/>
      <c r="BE8646"/>
      <c r="BF8646"/>
      <c r="BG8646"/>
      <c r="BH8646"/>
      <c r="BI8646"/>
      <c r="BJ8646"/>
      <c r="BK8646"/>
      <c r="BL8646"/>
      <c r="BM8646"/>
      <c r="BN8646"/>
      <c r="BO8646"/>
      <c r="BP8646"/>
      <c r="BQ8646"/>
      <c r="BR8646"/>
      <c r="BS8646"/>
      <c r="BT8646"/>
      <c r="BU8646"/>
      <c r="BV8646"/>
      <c r="BW8646"/>
      <c r="BX8646"/>
      <c r="BY8646"/>
      <c r="BZ8646"/>
      <c r="CA8646"/>
      <c r="CB8646"/>
      <c r="CC8646"/>
      <c r="CD8646"/>
      <c r="CE8646"/>
      <c r="CF8646"/>
      <c r="CG8646"/>
      <c r="CH8646"/>
      <c r="CI8646"/>
      <c r="CJ8646"/>
      <c r="CK8646"/>
      <c r="CL8646"/>
      <c r="CM8646"/>
      <c r="CN8646"/>
      <c r="CO8646"/>
      <c r="CP8646"/>
      <c r="CQ8646"/>
      <c r="CR8646"/>
      <c r="CS8646"/>
      <c r="CT8646"/>
      <c r="CU8646"/>
      <c r="CV8646"/>
    </row>
    <row r="8647" spans="10:100" x14ac:dyDescent="0.25">
      <c r="J8647"/>
      <c r="K8647"/>
      <c r="L8647"/>
      <c r="M8647"/>
      <c r="N8647"/>
      <c r="O8647"/>
      <c r="P8647"/>
      <c r="Q8647"/>
      <c r="R8647"/>
      <c r="S8647"/>
      <c r="T8647"/>
      <c r="U8647"/>
      <c r="V8647"/>
      <c r="W8647"/>
      <c r="X8647"/>
      <c r="Y8647"/>
      <c r="Z8647"/>
      <c r="AA8647"/>
      <c r="AB8647"/>
      <c r="AC8647"/>
      <c r="AD8647"/>
      <c r="AE8647"/>
      <c r="AF8647"/>
      <c r="AG8647"/>
      <c r="AH8647"/>
      <c r="AI8647"/>
      <c r="AJ8647"/>
      <c r="AK8647"/>
      <c r="AL8647"/>
      <c r="AM8647"/>
      <c r="AN8647"/>
      <c r="AO8647"/>
      <c r="AP8647"/>
      <c r="AQ8647"/>
      <c r="AR8647"/>
      <c r="AS8647"/>
      <c r="AT8647"/>
      <c r="AU8647"/>
      <c r="AV8647"/>
      <c r="AW8647"/>
      <c r="AX8647"/>
      <c r="AY8647"/>
      <c r="AZ8647"/>
      <c r="BA8647"/>
      <c r="BB8647"/>
      <c r="BC8647"/>
      <c r="BD8647"/>
      <c r="BE8647"/>
      <c r="BF8647"/>
      <c r="BG8647"/>
      <c r="BH8647"/>
      <c r="BI8647"/>
      <c r="BJ8647"/>
      <c r="BK8647"/>
      <c r="BL8647"/>
      <c r="BM8647"/>
      <c r="BN8647"/>
      <c r="BO8647"/>
      <c r="BP8647"/>
      <c r="BQ8647"/>
      <c r="BR8647"/>
      <c r="BS8647"/>
      <c r="BT8647"/>
      <c r="BU8647"/>
      <c r="BV8647"/>
      <c r="BW8647"/>
      <c r="BX8647"/>
      <c r="BY8647"/>
      <c r="BZ8647"/>
      <c r="CA8647"/>
      <c r="CB8647"/>
      <c r="CC8647"/>
      <c r="CD8647"/>
      <c r="CE8647"/>
      <c r="CF8647"/>
      <c r="CG8647"/>
      <c r="CH8647"/>
      <c r="CI8647"/>
      <c r="CJ8647"/>
      <c r="CK8647"/>
      <c r="CL8647"/>
      <c r="CM8647"/>
      <c r="CN8647"/>
      <c r="CO8647"/>
      <c r="CP8647"/>
      <c r="CQ8647"/>
      <c r="CR8647"/>
      <c r="CS8647"/>
      <c r="CT8647"/>
      <c r="CU8647"/>
      <c r="CV8647"/>
    </row>
    <row r="8648" spans="10:100" x14ac:dyDescent="0.25">
      <c r="J8648"/>
      <c r="K8648"/>
      <c r="L8648"/>
      <c r="M8648"/>
      <c r="N8648"/>
      <c r="O8648"/>
      <c r="P8648"/>
      <c r="Q8648"/>
      <c r="R8648"/>
      <c r="S8648"/>
      <c r="T8648"/>
      <c r="U8648"/>
      <c r="V8648"/>
      <c r="W8648"/>
      <c r="X8648"/>
      <c r="Y8648"/>
      <c r="Z8648"/>
      <c r="AA8648"/>
      <c r="AB8648"/>
      <c r="AC8648"/>
      <c r="AD8648"/>
      <c r="AE8648"/>
      <c r="AF8648"/>
      <c r="AG8648"/>
      <c r="AH8648"/>
      <c r="AI8648"/>
      <c r="AJ8648"/>
      <c r="AK8648"/>
      <c r="AL8648"/>
      <c r="AM8648"/>
      <c r="AN8648"/>
      <c r="AO8648"/>
      <c r="AP8648"/>
      <c r="AQ8648"/>
      <c r="AR8648"/>
      <c r="AS8648"/>
      <c r="AT8648"/>
      <c r="AU8648"/>
      <c r="AV8648"/>
      <c r="AW8648"/>
      <c r="AX8648"/>
      <c r="AY8648"/>
      <c r="AZ8648"/>
      <c r="BA8648"/>
      <c r="BB8648"/>
      <c r="BC8648"/>
      <c r="BD8648"/>
      <c r="BE8648"/>
      <c r="BF8648"/>
      <c r="BG8648"/>
      <c r="BH8648"/>
      <c r="BI8648"/>
      <c r="BJ8648"/>
      <c r="BK8648"/>
      <c r="BL8648"/>
      <c r="BM8648"/>
      <c r="BN8648"/>
      <c r="BO8648"/>
      <c r="BP8648"/>
      <c r="BQ8648"/>
      <c r="BR8648"/>
      <c r="BS8648"/>
      <c r="BT8648"/>
      <c r="BU8648"/>
      <c r="BV8648"/>
      <c r="BW8648"/>
      <c r="BX8648"/>
      <c r="BY8648"/>
      <c r="BZ8648"/>
      <c r="CA8648"/>
      <c r="CB8648"/>
      <c r="CC8648"/>
      <c r="CD8648"/>
      <c r="CE8648"/>
      <c r="CF8648"/>
      <c r="CG8648"/>
      <c r="CH8648"/>
      <c r="CI8648"/>
      <c r="CJ8648"/>
      <c r="CK8648"/>
      <c r="CL8648"/>
      <c r="CM8648"/>
      <c r="CN8648"/>
      <c r="CO8648"/>
      <c r="CP8648"/>
      <c r="CQ8648"/>
      <c r="CR8648"/>
      <c r="CS8648"/>
      <c r="CT8648"/>
      <c r="CU8648"/>
      <c r="CV8648"/>
    </row>
    <row r="8649" spans="10:100" x14ac:dyDescent="0.25">
      <c r="J8649"/>
      <c r="K8649"/>
      <c r="L8649"/>
      <c r="M8649"/>
      <c r="N8649"/>
      <c r="O8649"/>
      <c r="P8649"/>
      <c r="Q8649"/>
      <c r="R8649"/>
      <c r="S8649"/>
      <c r="T8649"/>
      <c r="U8649"/>
      <c r="V8649"/>
      <c r="W8649"/>
      <c r="X8649"/>
      <c r="Y8649"/>
      <c r="Z8649"/>
      <c r="AA8649"/>
      <c r="AB8649"/>
      <c r="AC8649"/>
      <c r="AD8649"/>
      <c r="AE8649"/>
      <c r="AF8649"/>
      <c r="AG8649"/>
      <c r="AH8649"/>
      <c r="AI8649"/>
      <c r="AJ8649"/>
      <c r="AK8649"/>
      <c r="AL8649"/>
      <c r="AM8649"/>
      <c r="AN8649"/>
      <c r="AO8649"/>
      <c r="AP8649"/>
      <c r="AQ8649"/>
      <c r="AR8649"/>
      <c r="AS8649"/>
      <c r="AT8649"/>
      <c r="AU8649"/>
      <c r="AV8649"/>
      <c r="AW8649"/>
      <c r="AX8649"/>
      <c r="AY8649"/>
      <c r="AZ8649"/>
      <c r="BA8649"/>
      <c r="BB8649"/>
      <c r="BC8649"/>
      <c r="BD8649"/>
      <c r="BE8649"/>
      <c r="BF8649"/>
      <c r="BG8649"/>
      <c r="BH8649"/>
      <c r="BI8649"/>
      <c r="BJ8649"/>
      <c r="BK8649"/>
      <c r="BL8649"/>
      <c r="BM8649"/>
      <c r="BN8649"/>
      <c r="BO8649"/>
      <c r="BP8649"/>
      <c r="BQ8649"/>
      <c r="BR8649"/>
      <c r="BS8649"/>
      <c r="BT8649"/>
      <c r="BU8649"/>
      <c r="BV8649"/>
      <c r="BW8649"/>
      <c r="BX8649"/>
      <c r="BY8649"/>
      <c r="BZ8649"/>
      <c r="CA8649"/>
      <c r="CB8649"/>
      <c r="CC8649"/>
      <c r="CD8649"/>
      <c r="CE8649"/>
      <c r="CF8649"/>
      <c r="CG8649"/>
      <c r="CH8649"/>
      <c r="CI8649"/>
      <c r="CJ8649"/>
      <c r="CK8649"/>
      <c r="CL8649"/>
      <c r="CM8649"/>
      <c r="CN8649"/>
      <c r="CO8649"/>
      <c r="CP8649"/>
      <c r="CQ8649"/>
      <c r="CR8649"/>
      <c r="CS8649"/>
      <c r="CT8649"/>
      <c r="CU8649"/>
      <c r="CV8649"/>
    </row>
    <row r="8650" spans="10:100" x14ac:dyDescent="0.25">
      <c r="J8650"/>
      <c r="K8650"/>
      <c r="L8650"/>
      <c r="M8650"/>
      <c r="N8650"/>
      <c r="O8650"/>
      <c r="P8650"/>
      <c r="Q8650"/>
      <c r="R8650"/>
      <c r="S8650"/>
      <c r="T8650"/>
      <c r="U8650"/>
      <c r="V8650"/>
      <c r="W8650"/>
      <c r="X8650"/>
      <c r="Y8650"/>
      <c r="Z8650"/>
      <c r="AA8650"/>
      <c r="AB8650"/>
      <c r="AC8650"/>
      <c r="AD8650"/>
      <c r="AE8650"/>
      <c r="AF8650"/>
      <c r="AG8650"/>
      <c r="AH8650"/>
      <c r="AI8650"/>
      <c r="AJ8650"/>
      <c r="AK8650"/>
      <c r="AL8650"/>
      <c r="AM8650"/>
      <c r="AN8650"/>
      <c r="AO8650"/>
      <c r="AP8650"/>
      <c r="AQ8650"/>
      <c r="AR8650"/>
      <c r="AS8650"/>
      <c r="AT8650"/>
      <c r="AU8650"/>
      <c r="AV8650"/>
      <c r="AW8650"/>
      <c r="AX8650"/>
      <c r="AY8650"/>
      <c r="AZ8650"/>
      <c r="BA8650"/>
      <c r="BB8650"/>
      <c r="BC8650"/>
      <c r="BD8650"/>
      <c r="BE8650"/>
      <c r="BF8650"/>
      <c r="BG8650"/>
      <c r="BH8650"/>
      <c r="BI8650"/>
      <c r="BJ8650"/>
      <c r="BK8650"/>
      <c r="BL8650"/>
      <c r="BM8650"/>
      <c r="BN8650"/>
      <c r="BO8650"/>
      <c r="BP8650"/>
      <c r="BQ8650"/>
      <c r="BR8650"/>
      <c r="BS8650"/>
      <c r="BT8650"/>
      <c r="BU8650"/>
      <c r="BV8650"/>
      <c r="BW8650"/>
      <c r="BX8650"/>
      <c r="BY8650"/>
      <c r="BZ8650"/>
      <c r="CA8650"/>
      <c r="CB8650"/>
      <c r="CC8650"/>
      <c r="CD8650"/>
      <c r="CE8650"/>
      <c r="CF8650"/>
      <c r="CG8650"/>
      <c r="CH8650"/>
      <c r="CI8650"/>
      <c r="CJ8650"/>
      <c r="CK8650"/>
      <c r="CL8650"/>
      <c r="CM8650"/>
      <c r="CN8650"/>
      <c r="CO8650"/>
      <c r="CP8650"/>
      <c r="CQ8650"/>
      <c r="CR8650"/>
      <c r="CS8650"/>
      <c r="CT8650"/>
      <c r="CU8650"/>
      <c r="CV8650"/>
    </row>
    <row r="8651" spans="10:100" x14ac:dyDescent="0.25">
      <c r="J8651"/>
      <c r="K8651"/>
      <c r="L8651"/>
      <c r="M8651"/>
      <c r="N8651"/>
      <c r="O8651"/>
      <c r="P8651"/>
      <c r="Q8651"/>
      <c r="R8651"/>
      <c r="S8651"/>
      <c r="T8651"/>
      <c r="U8651"/>
      <c r="V8651"/>
      <c r="W8651"/>
      <c r="X8651"/>
      <c r="Y8651"/>
      <c r="Z8651"/>
      <c r="AA8651"/>
      <c r="AB8651"/>
      <c r="AC8651"/>
      <c r="AD8651"/>
      <c r="AE8651"/>
      <c r="AF8651"/>
      <c r="AG8651"/>
      <c r="AH8651"/>
      <c r="AI8651"/>
      <c r="AJ8651"/>
      <c r="AK8651"/>
      <c r="AL8651"/>
      <c r="AM8651"/>
      <c r="AN8651"/>
      <c r="AO8651"/>
      <c r="AP8651"/>
      <c r="AQ8651"/>
      <c r="AR8651"/>
      <c r="AS8651"/>
      <c r="AT8651"/>
      <c r="AU8651"/>
      <c r="AV8651"/>
      <c r="AW8651"/>
      <c r="AX8651"/>
      <c r="AY8651"/>
      <c r="AZ8651"/>
      <c r="BA8651"/>
      <c r="BB8651"/>
      <c r="BC8651"/>
      <c r="BD8651"/>
      <c r="BE8651"/>
      <c r="BF8651"/>
      <c r="BG8651"/>
      <c r="BH8651"/>
      <c r="BI8651"/>
      <c r="BJ8651"/>
      <c r="BK8651"/>
      <c r="BL8651"/>
      <c r="BM8651"/>
      <c r="BN8651"/>
      <c r="BO8651"/>
      <c r="BP8651"/>
      <c r="BQ8651"/>
      <c r="BR8651"/>
      <c r="BS8651"/>
      <c r="BT8651"/>
      <c r="BU8651"/>
      <c r="BV8651"/>
      <c r="BW8651"/>
      <c r="BX8651"/>
      <c r="BY8651"/>
      <c r="BZ8651"/>
      <c r="CA8651"/>
      <c r="CB8651"/>
      <c r="CC8651"/>
      <c r="CD8651"/>
      <c r="CE8651"/>
      <c r="CF8651"/>
      <c r="CG8651"/>
      <c r="CH8651"/>
      <c r="CI8651"/>
      <c r="CJ8651"/>
      <c r="CK8651"/>
      <c r="CL8651"/>
      <c r="CM8651"/>
      <c r="CN8651"/>
      <c r="CO8651"/>
      <c r="CP8651"/>
      <c r="CQ8651"/>
      <c r="CR8651"/>
      <c r="CS8651"/>
      <c r="CT8651"/>
      <c r="CU8651"/>
      <c r="CV8651"/>
    </row>
    <row r="8652" spans="10:100" x14ac:dyDescent="0.25">
      <c r="J8652"/>
      <c r="K8652"/>
      <c r="L8652"/>
      <c r="M8652"/>
      <c r="N8652"/>
      <c r="O8652"/>
      <c r="P8652"/>
      <c r="Q8652"/>
      <c r="R8652"/>
      <c r="S8652"/>
      <c r="T8652"/>
      <c r="U8652"/>
      <c r="V8652"/>
      <c r="W8652"/>
      <c r="X8652"/>
      <c r="Y8652"/>
      <c r="Z8652"/>
      <c r="AA8652"/>
      <c r="AB8652"/>
      <c r="AC8652"/>
      <c r="AD8652"/>
      <c r="AE8652"/>
      <c r="AF8652"/>
      <c r="AG8652"/>
      <c r="AH8652"/>
      <c r="AI8652"/>
      <c r="AJ8652"/>
      <c r="AK8652"/>
      <c r="AL8652"/>
      <c r="AM8652"/>
      <c r="AN8652"/>
      <c r="AO8652"/>
      <c r="AP8652"/>
      <c r="AQ8652"/>
      <c r="AR8652"/>
      <c r="AS8652"/>
      <c r="AT8652"/>
      <c r="AU8652"/>
      <c r="AV8652"/>
      <c r="AW8652"/>
      <c r="AX8652"/>
      <c r="AY8652"/>
      <c r="AZ8652"/>
      <c r="BA8652"/>
      <c r="BB8652"/>
      <c r="BC8652"/>
      <c r="BD8652"/>
      <c r="BE8652"/>
      <c r="BF8652"/>
      <c r="BG8652"/>
      <c r="BH8652"/>
      <c r="BI8652"/>
      <c r="BJ8652"/>
      <c r="BK8652"/>
      <c r="BL8652"/>
      <c r="BM8652"/>
      <c r="BN8652"/>
      <c r="BO8652"/>
      <c r="BP8652"/>
      <c r="BQ8652"/>
      <c r="BR8652"/>
      <c r="BS8652"/>
      <c r="BT8652"/>
      <c r="BU8652"/>
      <c r="BV8652"/>
      <c r="BW8652"/>
      <c r="BX8652"/>
      <c r="BY8652"/>
      <c r="BZ8652"/>
      <c r="CA8652"/>
      <c r="CB8652"/>
      <c r="CC8652"/>
      <c r="CD8652"/>
      <c r="CE8652"/>
      <c r="CF8652"/>
      <c r="CG8652"/>
      <c r="CH8652"/>
      <c r="CI8652"/>
      <c r="CJ8652"/>
      <c r="CK8652"/>
      <c r="CL8652"/>
      <c r="CM8652"/>
      <c r="CN8652"/>
      <c r="CO8652"/>
      <c r="CP8652"/>
      <c r="CQ8652"/>
      <c r="CR8652"/>
      <c r="CS8652"/>
      <c r="CT8652"/>
      <c r="CU8652"/>
      <c r="CV8652"/>
    </row>
    <row r="8653" spans="10:100" x14ac:dyDescent="0.25">
      <c r="J8653"/>
      <c r="K8653"/>
      <c r="L8653"/>
      <c r="M8653"/>
      <c r="N8653"/>
      <c r="O8653"/>
      <c r="P8653"/>
      <c r="Q8653"/>
      <c r="R8653"/>
      <c r="S8653"/>
      <c r="T8653"/>
      <c r="U8653"/>
      <c r="V8653"/>
      <c r="W8653"/>
      <c r="X8653"/>
      <c r="Y8653"/>
      <c r="Z8653"/>
      <c r="AA8653"/>
      <c r="AB8653"/>
      <c r="AC8653"/>
      <c r="AD8653"/>
      <c r="AE8653"/>
      <c r="AF8653"/>
      <c r="AG8653"/>
      <c r="AH8653"/>
      <c r="AI8653"/>
      <c r="AJ8653"/>
      <c r="AK8653"/>
      <c r="AL8653"/>
      <c r="AM8653"/>
      <c r="AN8653"/>
      <c r="AO8653"/>
      <c r="AP8653"/>
      <c r="AQ8653"/>
      <c r="AR8653"/>
      <c r="AS8653"/>
      <c r="AT8653"/>
      <c r="AU8653"/>
      <c r="AV8653"/>
      <c r="AW8653"/>
      <c r="AX8653"/>
      <c r="AY8653"/>
      <c r="AZ8653"/>
      <c r="BA8653"/>
      <c r="BB8653"/>
      <c r="BC8653"/>
      <c r="BD8653"/>
      <c r="BE8653"/>
      <c r="BF8653"/>
      <c r="BG8653"/>
      <c r="BH8653"/>
      <c r="BI8653"/>
      <c r="BJ8653"/>
      <c r="BK8653"/>
      <c r="BL8653"/>
      <c r="BM8653"/>
      <c r="BN8653"/>
      <c r="BO8653"/>
      <c r="BP8653"/>
      <c r="BQ8653"/>
      <c r="BR8653"/>
      <c r="BS8653"/>
      <c r="BT8653"/>
      <c r="BU8653"/>
      <c r="BV8653"/>
      <c r="BW8653"/>
      <c r="BX8653"/>
      <c r="BY8653"/>
      <c r="BZ8653"/>
      <c r="CA8653"/>
      <c r="CB8653"/>
      <c r="CC8653"/>
      <c r="CD8653"/>
      <c r="CE8653"/>
      <c r="CF8653"/>
      <c r="CG8653"/>
      <c r="CH8653"/>
      <c r="CI8653"/>
      <c r="CJ8653"/>
      <c r="CK8653"/>
      <c r="CL8653"/>
      <c r="CM8653"/>
      <c r="CN8653"/>
      <c r="CO8653"/>
      <c r="CP8653"/>
      <c r="CQ8653"/>
      <c r="CR8653"/>
      <c r="CS8653"/>
      <c r="CT8653"/>
      <c r="CU8653"/>
      <c r="CV8653"/>
    </row>
    <row r="8654" spans="10:100" x14ac:dyDescent="0.25">
      <c r="J8654"/>
      <c r="K8654"/>
      <c r="L8654"/>
      <c r="M8654"/>
      <c r="N8654"/>
      <c r="O8654"/>
      <c r="P8654"/>
      <c r="Q8654"/>
      <c r="R8654"/>
      <c r="S8654"/>
      <c r="T8654"/>
      <c r="U8654"/>
      <c r="V8654"/>
      <c r="W8654"/>
      <c r="X8654"/>
      <c r="Y8654"/>
      <c r="Z8654"/>
      <c r="AA8654"/>
      <c r="AB8654"/>
      <c r="AC8654"/>
      <c r="AD8654"/>
      <c r="AE8654"/>
      <c r="AF8654"/>
      <c r="AG8654"/>
      <c r="AH8654"/>
      <c r="AI8654"/>
      <c r="AJ8654"/>
      <c r="AK8654"/>
      <c r="AL8654"/>
      <c r="AM8654"/>
      <c r="AN8654"/>
      <c r="AO8654"/>
      <c r="AP8654"/>
      <c r="AQ8654"/>
      <c r="AR8654"/>
      <c r="AS8654"/>
      <c r="AT8654"/>
      <c r="AU8654"/>
      <c r="AV8654"/>
      <c r="AW8654"/>
      <c r="AX8654"/>
      <c r="AY8654"/>
      <c r="AZ8654"/>
      <c r="BA8654"/>
      <c r="BB8654"/>
      <c r="BC8654"/>
      <c r="BD8654"/>
      <c r="BE8654"/>
      <c r="BF8654"/>
      <c r="BG8654"/>
      <c r="BH8654"/>
      <c r="BI8654"/>
      <c r="BJ8654"/>
      <c r="BK8654"/>
      <c r="BL8654"/>
      <c r="BM8654"/>
      <c r="BN8654"/>
      <c r="BO8654"/>
      <c r="BP8654"/>
      <c r="BQ8654"/>
      <c r="BR8654"/>
      <c r="BS8654"/>
      <c r="BT8654"/>
      <c r="BU8654"/>
      <c r="BV8654"/>
      <c r="BW8654"/>
      <c r="BX8654"/>
      <c r="BY8654"/>
      <c r="BZ8654"/>
      <c r="CA8654"/>
      <c r="CB8654"/>
      <c r="CC8654"/>
      <c r="CD8654"/>
      <c r="CE8654"/>
      <c r="CF8654"/>
      <c r="CG8654"/>
      <c r="CH8654"/>
      <c r="CI8654"/>
      <c r="CJ8654"/>
      <c r="CK8654"/>
      <c r="CL8654"/>
      <c r="CM8654"/>
      <c r="CN8654"/>
      <c r="CO8654"/>
      <c r="CP8654"/>
      <c r="CQ8654"/>
      <c r="CR8654"/>
      <c r="CS8654"/>
      <c r="CT8654"/>
      <c r="CU8654"/>
      <c r="CV8654"/>
    </row>
    <row r="8655" spans="10:100" x14ac:dyDescent="0.25">
      <c r="J8655"/>
      <c r="K8655"/>
      <c r="L8655"/>
      <c r="M8655"/>
      <c r="N8655"/>
      <c r="O8655"/>
      <c r="P8655"/>
      <c r="Q8655"/>
      <c r="R8655"/>
      <c r="S8655"/>
      <c r="T8655"/>
      <c r="U8655"/>
      <c r="V8655"/>
      <c r="W8655"/>
      <c r="X8655"/>
      <c r="Y8655"/>
      <c r="Z8655"/>
      <c r="AA8655"/>
      <c r="AB8655"/>
      <c r="AC8655"/>
      <c r="AD8655"/>
      <c r="AE8655"/>
      <c r="AF8655"/>
      <c r="AG8655"/>
      <c r="AH8655"/>
      <c r="AI8655"/>
      <c r="AJ8655"/>
      <c r="AK8655"/>
      <c r="AL8655"/>
      <c r="AM8655"/>
      <c r="AN8655"/>
      <c r="AO8655"/>
      <c r="AP8655"/>
      <c r="AQ8655"/>
      <c r="AR8655"/>
      <c r="AS8655"/>
      <c r="AT8655"/>
      <c r="AU8655"/>
      <c r="AV8655"/>
      <c r="AW8655"/>
      <c r="AX8655"/>
      <c r="AY8655"/>
      <c r="AZ8655"/>
      <c r="BA8655"/>
      <c r="BB8655"/>
      <c r="BC8655"/>
      <c r="BD8655"/>
      <c r="BE8655"/>
      <c r="BF8655"/>
      <c r="BG8655"/>
      <c r="BH8655"/>
      <c r="BI8655"/>
      <c r="BJ8655"/>
      <c r="BK8655"/>
      <c r="BL8655"/>
      <c r="BM8655"/>
      <c r="BN8655"/>
      <c r="BO8655"/>
      <c r="BP8655"/>
      <c r="BQ8655"/>
      <c r="BR8655"/>
      <c r="BS8655"/>
      <c r="BT8655"/>
      <c r="BU8655"/>
      <c r="BV8655"/>
      <c r="BW8655"/>
      <c r="BX8655"/>
      <c r="BY8655"/>
      <c r="BZ8655"/>
      <c r="CA8655"/>
      <c r="CB8655"/>
      <c r="CC8655"/>
      <c r="CD8655"/>
      <c r="CE8655"/>
      <c r="CF8655"/>
      <c r="CG8655"/>
      <c r="CH8655"/>
      <c r="CI8655"/>
      <c r="CJ8655"/>
      <c r="CK8655"/>
      <c r="CL8655"/>
      <c r="CM8655"/>
      <c r="CN8655"/>
      <c r="CO8655"/>
      <c r="CP8655"/>
      <c r="CQ8655"/>
      <c r="CR8655"/>
      <c r="CS8655"/>
      <c r="CT8655"/>
      <c r="CU8655"/>
      <c r="CV8655"/>
    </row>
    <row r="8656" spans="10:100" x14ac:dyDescent="0.25">
      <c r="J8656"/>
      <c r="K8656"/>
      <c r="L8656"/>
      <c r="M8656"/>
      <c r="N8656"/>
      <c r="O8656"/>
      <c r="P8656"/>
      <c r="Q8656"/>
      <c r="R8656"/>
      <c r="S8656"/>
      <c r="T8656"/>
      <c r="U8656"/>
      <c r="V8656"/>
      <c r="W8656"/>
      <c r="X8656"/>
      <c r="Y8656"/>
      <c r="Z8656"/>
      <c r="AA8656"/>
      <c r="AB8656"/>
      <c r="AC8656"/>
      <c r="AD8656"/>
      <c r="AE8656"/>
      <c r="AF8656"/>
      <c r="AG8656"/>
      <c r="AH8656"/>
      <c r="AI8656"/>
      <c r="AJ8656"/>
      <c r="AK8656"/>
      <c r="AL8656"/>
      <c r="AM8656"/>
      <c r="AN8656"/>
      <c r="AO8656"/>
      <c r="AP8656"/>
      <c r="AQ8656"/>
      <c r="AR8656"/>
      <c r="AS8656"/>
      <c r="AT8656"/>
      <c r="AU8656"/>
      <c r="AV8656"/>
      <c r="AW8656"/>
      <c r="AX8656"/>
      <c r="AY8656"/>
      <c r="AZ8656"/>
      <c r="BA8656"/>
      <c r="BB8656"/>
      <c r="BC8656"/>
      <c r="BD8656"/>
      <c r="BE8656"/>
      <c r="BF8656"/>
      <c r="BG8656"/>
      <c r="BH8656"/>
      <c r="BI8656"/>
      <c r="BJ8656"/>
      <c r="BK8656"/>
      <c r="BL8656"/>
      <c r="BM8656"/>
      <c r="BN8656"/>
      <c r="BO8656"/>
      <c r="BP8656"/>
      <c r="BQ8656"/>
      <c r="BR8656"/>
      <c r="BS8656"/>
      <c r="BT8656"/>
      <c r="BU8656"/>
      <c r="BV8656"/>
      <c r="BW8656"/>
      <c r="BX8656"/>
      <c r="BY8656"/>
      <c r="BZ8656"/>
      <c r="CA8656"/>
      <c r="CB8656"/>
      <c r="CC8656"/>
      <c r="CD8656"/>
      <c r="CE8656"/>
      <c r="CF8656"/>
      <c r="CG8656"/>
      <c r="CH8656"/>
      <c r="CI8656"/>
      <c r="CJ8656"/>
      <c r="CK8656"/>
      <c r="CL8656"/>
      <c r="CM8656"/>
      <c r="CN8656"/>
      <c r="CO8656"/>
      <c r="CP8656"/>
      <c r="CQ8656"/>
      <c r="CR8656"/>
      <c r="CS8656"/>
      <c r="CT8656"/>
      <c r="CU8656"/>
      <c r="CV8656"/>
    </row>
    <row r="8657" spans="10:100" x14ac:dyDescent="0.25">
      <c r="J8657"/>
      <c r="K8657"/>
      <c r="L8657"/>
      <c r="M8657"/>
      <c r="N8657"/>
      <c r="O8657"/>
      <c r="P8657"/>
      <c r="Q8657"/>
      <c r="R8657"/>
      <c r="S8657"/>
      <c r="T8657"/>
      <c r="U8657"/>
      <c r="V8657"/>
      <c r="W8657"/>
      <c r="X8657"/>
      <c r="Y8657"/>
      <c r="Z8657"/>
      <c r="AA8657"/>
      <c r="AB8657"/>
      <c r="AC8657"/>
      <c r="AD8657"/>
      <c r="AE8657"/>
      <c r="AF8657"/>
      <c r="AG8657"/>
      <c r="AH8657"/>
      <c r="AI8657"/>
      <c r="AJ8657"/>
      <c r="AK8657"/>
      <c r="AL8657"/>
      <c r="AM8657"/>
      <c r="AN8657"/>
      <c r="AO8657"/>
      <c r="AP8657"/>
      <c r="AQ8657"/>
      <c r="AR8657"/>
      <c r="AS8657"/>
      <c r="AT8657"/>
      <c r="AU8657"/>
      <c r="AV8657"/>
      <c r="AW8657"/>
      <c r="AX8657"/>
      <c r="AY8657"/>
      <c r="AZ8657"/>
      <c r="BA8657"/>
      <c r="BB8657"/>
      <c r="BC8657"/>
      <c r="BD8657"/>
      <c r="BE8657"/>
      <c r="BF8657"/>
      <c r="BG8657"/>
      <c r="BH8657"/>
      <c r="BI8657"/>
      <c r="BJ8657"/>
      <c r="BK8657"/>
      <c r="BL8657"/>
      <c r="BM8657"/>
      <c r="BN8657"/>
      <c r="BO8657"/>
      <c r="BP8657"/>
      <c r="BQ8657"/>
      <c r="BR8657"/>
      <c r="BS8657"/>
      <c r="BT8657"/>
      <c r="BU8657"/>
      <c r="BV8657"/>
      <c r="BW8657"/>
      <c r="BX8657"/>
      <c r="BY8657"/>
      <c r="BZ8657"/>
      <c r="CA8657"/>
      <c r="CB8657"/>
      <c r="CC8657"/>
      <c r="CD8657"/>
      <c r="CE8657"/>
      <c r="CF8657"/>
      <c r="CG8657"/>
      <c r="CH8657"/>
      <c r="CI8657"/>
      <c r="CJ8657"/>
      <c r="CK8657"/>
      <c r="CL8657"/>
      <c r="CM8657"/>
      <c r="CN8657"/>
      <c r="CO8657"/>
      <c r="CP8657"/>
      <c r="CQ8657"/>
      <c r="CR8657"/>
      <c r="CS8657"/>
      <c r="CT8657"/>
      <c r="CU8657"/>
      <c r="CV8657"/>
    </row>
    <row r="8658" spans="10:100" x14ac:dyDescent="0.25">
      <c r="J8658"/>
      <c r="K8658"/>
      <c r="L8658"/>
      <c r="M8658"/>
      <c r="N8658"/>
      <c r="O8658"/>
      <c r="P8658"/>
      <c r="Q8658"/>
      <c r="R8658"/>
      <c r="S8658"/>
      <c r="T8658"/>
      <c r="U8658"/>
      <c r="V8658"/>
      <c r="W8658"/>
      <c r="X8658"/>
      <c r="Y8658"/>
      <c r="Z8658"/>
      <c r="AA8658"/>
      <c r="AB8658"/>
      <c r="AC8658"/>
      <c r="AD8658"/>
      <c r="AE8658"/>
      <c r="AF8658"/>
      <c r="AG8658"/>
      <c r="AH8658"/>
      <c r="AI8658"/>
      <c r="AJ8658"/>
      <c r="AK8658"/>
      <c r="AL8658"/>
      <c r="AM8658"/>
      <c r="AN8658"/>
      <c r="AO8658"/>
      <c r="AP8658"/>
      <c r="AQ8658"/>
      <c r="AR8658"/>
      <c r="AS8658"/>
      <c r="AT8658"/>
      <c r="AU8658"/>
      <c r="AV8658"/>
      <c r="AW8658"/>
      <c r="AX8658"/>
      <c r="AY8658"/>
      <c r="AZ8658"/>
      <c r="BA8658"/>
      <c r="BB8658"/>
      <c r="BC8658"/>
      <c r="BD8658"/>
      <c r="BE8658"/>
      <c r="BF8658"/>
      <c r="BG8658"/>
      <c r="BH8658"/>
      <c r="BI8658"/>
      <c r="BJ8658"/>
      <c r="BK8658"/>
      <c r="BL8658"/>
      <c r="BM8658"/>
      <c r="BN8658"/>
      <c r="BO8658"/>
      <c r="BP8658"/>
      <c r="BQ8658"/>
      <c r="BR8658"/>
      <c r="BS8658"/>
      <c r="BT8658"/>
      <c r="BU8658"/>
      <c r="BV8658"/>
      <c r="BW8658"/>
      <c r="BX8658"/>
      <c r="BY8658"/>
      <c r="BZ8658"/>
      <c r="CA8658"/>
      <c r="CB8658"/>
      <c r="CC8658"/>
      <c r="CD8658"/>
      <c r="CE8658"/>
      <c r="CF8658"/>
      <c r="CG8658"/>
      <c r="CH8658"/>
      <c r="CI8658"/>
      <c r="CJ8658"/>
      <c r="CK8658"/>
      <c r="CL8658"/>
      <c r="CM8658"/>
      <c r="CN8658"/>
      <c r="CO8658"/>
      <c r="CP8658"/>
      <c r="CQ8658"/>
      <c r="CR8658"/>
      <c r="CS8658"/>
      <c r="CT8658"/>
      <c r="CU8658"/>
      <c r="CV8658"/>
    </row>
    <row r="8659" spans="10:100" x14ac:dyDescent="0.25">
      <c r="J8659"/>
      <c r="K8659"/>
      <c r="L8659"/>
      <c r="M8659"/>
      <c r="N8659"/>
      <c r="O8659"/>
      <c r="P8659"/>
      <c r="Q8659"/>
      <c r="R8659"/>
      <c r="S8659"/>
      <c r="T8659"/>
      <c r="U8659"/>
      <c r="V8659"/>
      <c r="W8659"/>
      <c r="X8659"/>
      <c r="Y8659"/>
      <c r="Z8659"/>
      <c r="AA8659"/>
      <c r="AB8659"/>
      <c r="AC8659"/>
      <c r="AD8659"/>
      <c r="AE8659"/>
      <c r="AF8659"/>
      <c r="AG8659"/>
      <c r="AH8659"/>
      <c r="AI8659"/>
      <c r="AJ8659"/>
      <c r="AK8659"/>
      <c r="AL8659"/>
      <c r="AM8659"/>
      <c r="AN8659"/>
      <c r="AO8659"/>
      <c r="AP8659"/>
      <c r="AQ8659"/>
      <c r="AR8659"/>
      <c r="AS8659"/>
      <c r="AT8659"/>
      <c r="AU8659"/>
      <c r="AV8659"/>
      <c r="AW8659"/>
      <c r="AX8659"/>
      <c r="AY8659"/>
      <c r="AZ8659"/>
      <c r="BA8659"/>
      <c r="BB8659"/>
      <c r="BC8659"/>
      <c r="BD8659"/>
      <c r="BE8659"/>
      <c r="BF8659"/>
      <c r="BG8659"/>
      <c r="BH8659"/>
      <c r="BI8659"/>
      <c r="BJ8659"/>
      <c r="BK8659"/>
      <c r="BL8659"/>
      <c r="BM8659"/>
      <c r="BN8659"/>
      <c r="BO8659"/>
      <c r="BP8659"/>
      <c r="BQ8659"/>
      <c r="BR8659"/>
      <c r="BS8659"/>
      <c r="BT8659"/>
      <c r="BU8659"/>
      <c r="BV8659"/>
      <c r="BW8659"/>
      <c r="BX8659"/>
      <c r="BY8659"/>
      <c r="BZ8659"/>
      <c r="CA8659"/>
      <c r="CB8659"/>
      <c r="CC8659"/>
      <c r="CD8659"/>
      <c r="CE8659"/>
      <c r="CF8659"/>
      <c r="CG8659"/>
      <c r="CH8659"/>
      <c r="CI8659"/>
      <c r="CJ8659"/>
      <c r="CK8659"/>
      <c r="CL8659"/>
      <c r="CM8659"/>
      <c r="CN8659"/>
      <c r="CO8659"/>
      <c r="CP8659"/>
      <c r="CQ8659"/>
      <c r="CR8659"/>
      <c r="CS8659"/>
      <c r="CT8659"/>
      <c r="CU8659"/>
      <c r="CV8659"/>
    </row>
    <row r="8660" spans="10:100" x14ac:dyDescent="0.25">
      <c r="J8660"/>
      <c r="K8660"/>
      <c r="L8660"/>
      <c r="M8660"/>
      <c r="N8660"/>
      <c r="O8660"/>
      <c r="P8660"/>
      <c r="Q8660"/>
      <c r="R8660"/>
      <c r="S8660"/>
      <c r="T8660"/>
      <c r="U8660"/>
      <c r="V8660"/>
      <c r="W8660"/>
      <c r="X8660"/>
      <c r="Y8660"/>
      <c r="Z8660"/>
      <c r="AA8660"/>
      <c r="AB8660"/>
      <c r="AC8660"/>
      <c r="AD8660"/>
      <c r="AE8660"/>
      <c r="AF8660"/>
      <c r="AG8660"/>
      <c r="AH8660"/>
      <c r="AI8660"/>
      <c r="AJ8660"/>
      <c r="AK8660"/>
      <c r="AL8660"/>
      <c r="AM8660"/>
      <c r="AN8660"/>
      <c r="AO8660"/>
      <c r="AP8660"/>
      <c r="AQ8660"/>
      <c r="AR8660"/>
      <c r="AS8660"/>
      <c r="AT8660"/>
      <c r="AU8660"/>
      <c r="AV8660"/>
      <c r="AW8660"/>
      <c r="AX8660"/>
      <c r="AY8660"/>
      <c r="AZ8660"/>
      <c r="BA8660"/>
      <c r="BB8660"/>
      <c r="BC8660"/>
      <c r="BD8660"/>
      <c r="BE8660"/>
      <c r="BF8660"/>
      <c r="BG8660"/>
      <c r="BH8660"/>
      <c r="BI8660"/>
      <c r="BJ8660"/>
      <c r="BK8660"/>
      <c r="BL8660"/>
      <c r="BM8660"/>
      <c r="BN8660"/>
      <c r="BO8660"/>
      <c r="BP8660"/>
      <c r="BQ8660"/>
      <c r="BR8660"/>
      <c r="BS8660"/>
      <c r="BT8660"/>
      <c r="BU8660"/>
      <c r="BV8660"/>
      <c r="BW8660"/>
      <c r="BX8660"/>
      <c r="BY8660"/>
      <c r="BZ8660"/>
      <c r="CA8660"/>
      <c r="CB8660"/>
      <c r="CC8660"/>
      <c r="CD8660"/>
      <c r="CE8660"/>
      <c r="CF8660"/>
      <c r="CG8660"/>
      <c r="CH8660"/>
      <c r="CI8660"/>
      <c r="CJ8660"/>
      <c r="CK8660"/>
      <c r="CL8660"/>
      <c r="CM8660"/>
      <c r="CN8660"/>
      <c r="CO8660"/>
      <c r="CP8660"/>
      <c r="CQ8660"/>
      <c r="CR8660"/>
      <c r="CS8660"/>
      <c r="CT8660"/>
      <c r="CU8660"/>
      <c r="CV8660"/>
    </row>
    <row r="8661" spans="10:100" x14ac:dyDescent="0.25">
      <c r="J8661"/>
      <c r="K8661"/>
      <c r="L8661"/>
      <c r="M8661"/>
      <c r="N8661"/>
      <c r="O8661"/>
      <c r="P8661"/>
      <c r="Q8661"/>
      <c r="R8661"/>
      <c r="S8661"/>
      <c r="T8661"/>
      <c r="U8661"/>
      <c r="V8661"/>
      <c r="W8661"/>
      <c r="X8661"/>
      <c r="Y8661"/>
      <c r="Z8661"/>
      <c r="AA8661"/>
      <c r="AB8661"/>
      <c r="AC8661"/>
      <c r="AD8661"/>
      <c r="AE8661"/>
      <c r="AF8661"/>
      <c r="AG8661"/>
      <c r="AH8661"/>
      <c r="AI8661"/>
      <c r="AJ8661"/>
      <c r="AK8661"/>
      <c r="AL8661"/>
      <c r="AM8661"/>
      <c r="AN8661"/>
      <c r="AO8661"/>
      <c r="AP8661"/>
      <c r="AQ8661"/>
      <c r="AR8661"/>
      <c r="AS8661"/>
      <c r="AT8661"/>
      <c r="AU8661"/>
      <c r="AV8661"/>
      <c r="AW8661"/>
      <c r="AX8661"/>
      <c r="AY8661"/>
      <c r="AZ8661"/>
      <c r="BA8661"/>
      <c r="BB8661"/>
      <c r="BC8661"/>
      <c r="BD8661"/>
      <c r="BE8661"/>
      <c r="BF8661"/>
      <c r="BG8661"/>
      <c r="BH8661"/>
      <c r="BI8661"/>
      <c r="BJ8661"/>
      <c r="BK8661"/>
      <c r="BL8661"/>
      <c r="BM8661"/>
      <c r="BN8661"/>
      <c r="BO8661"/>
      <c r="BP8661"/>
      <c r="BQ8661"/>
      <c r="BR8661"/>
      <c r="BS8661"/>
      <c r="BT8661"/>
      <c r="BU8661"/>
      <c r="BV8661"/>
      <c r="BW8661"/>
      <c r="BX8661"/>
      <c r="BY8661"/>
      <c r="BZ8661"/>
      <c r="CA8661"/>
      <c r="CB8661"/>
      <c r="CC8661"/>
      <c r="CD8661"/>
      <c r="CE8661"/>
      <c r="CF8661"/>
      <c r="CG8661"/>
      <c r="CH8661"/>
      <c r="CI8661"/>
      <c r="CJ8661"/>
      <c r="CK8661"/>
      <c r="CL8661"/>
      <c r="CM8661"/>
      <c r="CN8661"/>
      <c r="CO8661"/>
      <c r="CP8661"/>
      <c r="CQ8661"/>
      <c r="CR8661"/>
      <c r="CS8661"/>
      <c r="CT8661"/>
      <c r="CU8661"/>
      <c r="CV8661"/>
    </row>
    <row r="8662" spans="10:100" x14ac:dyDescent="0.25">
      <c r="J8662"/>
      <c r="K8662"/>
      <c r="L8662"/>
      <c r="M8662"/>
      <c r="N8662"/>
      <c r="O8662"/>
      <c r="P8662"/>
      <c r="Q8662"/>
      <c r="R8662"/>
      <c r="S8662"/>
      <c r="T8662"/>
      <c r="U8662"/>
      <c r="V8662"/>
      <c r="W8662"/>
      <c r="X8662"/>
      <c r="Y8662"/>
      <c r="Z8662"/>
      <c r="AA8662"/>
      <c r="AB8662"/>
      <c r="AC8662"/>
      <c r="AD8662"/>
      <c r="AE8662"/>
      <c r="AF8662"/>
      <c r="AG8662"/>
      <c r="AH8662"/>
      <c r="AI8662"/>
      <c r="AJ8662"/>
      <c r="AK8662"/>
      <c r="AL8662"/>
      <c r="AM8662"/>
      <c r="AN8662"/>
      <c r="AO8662"/>
      <c r="AP8662"/>
      <c r="AQ8662"/>
      <c r="AR8662"/>
      <c r="AS8662"/>
      <c r="AT8662"/>
      <c r="AU8662"/>
      <c r="AV8662"/>
      <c r="AW8662"/>
      <c r="AX8662"/>
      <c r="AY8662"/>
      <c r="AZ8662"/>
      <c r="BA8662"/>
      <c r="BB8662"/>
      <c r="BC8662"/>
      <c r="BD8662"/>
      <c r="BE8662"/>
      <c r="BF8662"/>
      <c r="BG8662"/>
      <c r="BH8662"/>
      <c r="BI8662"/>
      <c r="BJ8662"/>
      <c r="BK8662"/>
      <c r="BL8662"/>
      <c r="BM8662"/>
      <c r="BN8662"/>
      <c r="BO8662"/>
      <c r="BP8662"/>
      <c r="BQ8662"/>
      <c r="BR8662"/>
      <c r="BS8662"/>
      <c r="BT8662"/>
      <c r="BU8662"/>
      <c r="BV8662"/>
      <c r="BW8662"/>
      <c r="BX8662"/>
      <c r="BY8662"/>
      <c r="BZ8662"/>
      <c r="CA8662"/>
      <c r="CB8662"/>
      <c r="CC8662"/>
      <c r="CD8662"/>
      <c r="CE8662"/>
      <c r="CF8662"/>
      <c r="CG8662"/>
      <c r="CH8662"/>
      <c r="CI8662"/>
      <c r="CJ8662"/>
      <c r="CK8662"/>
      <c r="CL8662"/>
      <c r="CM8662"/>
      <c r="CN8662"/>
      <c r="CO8662"/>
      <c r="CP8662"/>
      <c r="CQ8662"/>
      <c r="CR8662"/>
      <c r="CS8662"/>
      <c r="CT8662"/>
      <c r="CU8662"/>
      <c r="CV8662"/>
    </row>
    <row r="8663" spans="10:100" x14ac:dyDescent="0.25">
      <c r="J8663"/>
      <c r="K8663"/>
      <c r="L8663"/>
      <c r="M8663"/>
      <c r="N8663"/>
      <c r="O8663"/>
      <c r="P8663"/>
      <c r="Q8663"/>
      <c r="R8663"/>
      <c r="S8663"/>
      <c r="T8663"/>
      <c r="U8663"/>
      <c r="V8663"/>
      <c r="W8663"/>
      <c r="X8663"/>
      <c r="Y8663"/>
      <c r="Z8663"/>
      <c r="AA8663"/>
      <c r="AB8663"/>
      <c r="AC8663"/>
      <c r="AD8663"/>
      <c r="AE8663"/>
      <c r="AF8663"/>
      <c r="AG8663"/>
      <c r="AH8663"/>
      <c r="AI8663"/>
      <c r="AJ8663"/>
      <c r="AK8663"/>
      <c r="AL8663"/>
      <c r="AM8663"/>
      <c r="AN8663"/>
      <c r="AO8663"/>
      <c r="AP8663"/>
      <c r="AQ8663"/>
      <c r="AR8663"/>
      <c r="AS8663"/>
      <c r="AT8663"/>
      <c r="AU8663"/>
      <c r="AV8663"/>
      <c r="AW8663"/>
      <c r="AX8663"/>
      <c r="AY8663"/>
      <c r="AZ8663"/>
      <c r="BA8663"/>
      <c r="BB8663"/>
      <c r="BC8663"/>
      <c r="BD8663"/>
      <c r="BE8663"/>
      <c r="BF8663"/>
      <c r="BG8663"/>
      <c r="BH8663"/>
      <c r="BI8663"/>
      <c r="BJ8663"/>
      <c r="BK8663"/>
      <c r="BL8663"/>
      <c r="BM8663"/>
      <c r="BN8663"/>
      <c r="BO8663"/>
      <c r="BP8663"/>
      <c r="BQ8663"/>
      <c r="BR8663"/>
      <c r="BS8663"/>
      <c r="BT8663"/>
      <c r="BU8663"/>
      <c r="BV8663"/>
      <c r="BW8663"/>
      <c r="BX8663"/>
      <c r="BY8663"/>
      <c r="BZ8663"/>
      <c r="CA8663"/>
      <c r="CB8663"/>
      <c r="CC8663"/>
      <c r="CD8663"/>
      <c r="CE8663"/>
      <c r="CF8663"/>
      <c r="CG8663"/>
      <c r="CH8663"/>
      <c r="CI8663"/>
      <c r="CJ8663"/>
      <c r="CK8663"/>
      <c r="CL8663"/>
      <c r="CM8663"/>
      <c r="CN8663"/>
      <c r="CO8663"/>
      <c r="CP8663"/>
      <c r="CQ8663"/>
      <c r="CR8663"/>
      <c r="CS8663"/>
      <c r="CT8663"/>
      <c r="CU8663"/>
      <c r="CV8663"/>
    </row>
    <row r="8664" spans="10:100" x14ac:dyDescent="0.25">
      <c r="J8664"/>
      <c r="K8664"/>
      <c r="L8664"/>
      <c r="M8664"/>
      <c r="N8664"/>
      <c r="O8664"/>
      <c r="P8664"/>
      <c r="Q8664"/>
      <c r="R8664"/>
      <c r="S8664"/>
      <c r="T8664"/>
      <c r="U8664"/>
      <c r="V8664"/>
      <c r="W8664"/>
      <c r="X8664"/>
      <c r="Y8664"/>
      <c r="Z8664"/>
      <c r="AA8664"/>
      <c r="AB8664"/>
      <c r="AC8664"/>
      <c r="AD8664"/>
      <c r="AE8664"/>
      <c r="AF8664"/>
      <c r="AG8664"/>
      <c r="AH8664"/>
      <c r="AI8664"/>
      <c r="AJ8664"/>
      <c r="AK8664"/>
      <c r="AL8664"/>
      <c r="AM8664"/>
      <c r="AN8664"/>
      <c r="AO8664"/>
      <c r="AP8664"/>
      <c r="AQ8664"/>
      <c r="AR8664"/>
      <c r="AS8664"/>
      <c r="AT8664"/>
      <c r="AU8664"/>
      <c r="AV8664"/>
      <c r="AW8664"/>
      <c r="AX8664"/>
      <c r="AY8664"/>
      <c r="AZ8664"/>
      <c r="BA8664"/>
      <c r="BB8664"/>
      <c r="BC8664"/>
      <c r="BD8664"/>
      <c r="BE8664"/>
      <c r="BF8664"/>
      <c r="BG8664"/>
      <c r="BH8664"/>
      <c r="BI8664"/>
      <c r="BJ8664"/>
      <c r="BK8664"/>
      <c r="BL8664"/>
      <c r="BM8664"/>
      <c r="BN8664"/>
      <c r="BO8664"/>
      <c r="BP8664"/>
      <c r="BQ8664"/>
      <c r="BR8664"/>
      <c r="BS8664"/>
      <c r="BT8664"/>
      <c r="BU8664"/>
      <c r="BV8664"/>
      <c r="BW8664"/>
      <c r="BX8664"/>
      <c r="BY8664"/>
      <c r="BZ8664"/>
      <c r="CA8664"/>
      <c r="CB8664"/>
      <c r="CC8664"/>
      <c r="CD8664"/>
      <c r="CE8664"/>
      <c r="CF8664"/>
      <c r="CG8664"/>
      <c r="CH8664"/>
      <c r="CI8664"/>
      <c r="CJ8664"/>
      <c r="CK8664"/>
      <c r="CL8664"/>
      <c r="CM8664"/>
      <c r="CN8664"/>
      <c r="CO8664"/>
      <c r="CP8664"/>
      <c r="CQ8664"/>
      <c r="CR8664"/>
      <c r="CS8664"/>
      <c r="CT8664"/>
      <c r="CU8664"/>
      <c r="CV8664"/>
    </row>
    <row r="8665" spans="10:100" x14ac:dyDescent="0.25">
      <c r="J8665"/>
      <c r="K8665"/>
      <c r="L8665"/>
      <c r="M8665"/>
      <c r="N8665"/>
      <c r="O8665"/>
      <c r="P8665"/>
      <c r="Q8665"/>
      <c r="R8665"/>
      <c r="S8665"/>
      <c r="T8665"/>
      <c r="U8665"/>
      <c r="V8665"/>
      <c r="W8665"/>
      <c r="X8665"/>
      <c r="Y8665"/>
      <c r="Z8665"/>
      <c r="AA8665"/>
      <c r="AB8665"/>
      <c r="AC8665"/>
      <c r="AD8665"/>
      <c r="AE8665"/>
      <c r="AF8665"/>
      <c r="AG8665"/>
      <c r="AH8665"/>
      <c r="AI8665"/>
      <c r="AJ8665"/>
      <c r="AK8665"/>
      <c r="AL8665"/>
      <c r="AM8665"/>
      <c r="AN8665"/>
      <c r="AO8665"/>
      <c r="AP8665"/>
      <c r="AQ8665"/>
      <c r="AR8665"/>
      <c r="AS8665"/>
      <c r="AT8665"/>
      <c r="AU8665"/>
      <c r="AV8665"/>
      <c r="AW8665"/>
      <c r="AX8665"/>
      <c r="AY8665"/>
      <c r="AZ8665"/>
      <c r="BA8665"/>
      <c r="BB8665"/>
      <c r="BC8665"/>
      <c r="BD8665"/>
      <c r="BE8665"/>
      <c r="BF8665"/>
      <c r="BG8665"/>
      <c r="BH8665"/>
      <c r="BI8665"/>
      <c r="BJ8665"/>
      <c r="BK8665"/>
      <c r="BL8665"/>
      <c r="BM8665"/>
      <c r="BN8665"/>
      <c r="BO8665"/>
      <c r="BP8665"/>
      <c r="BQ8665"/>
      <c r="BR8665"/>
      <c r="BS8665"/>
      <c r="BT8665"/>
      <c r="BU8665"/>
      <c r="BV8665"/>
      <c r="BW8665"/>
      <c r="BX8665"/>
      <c r="BY8665"/>
      <c r="BZ8665"/>
      <c r="CA8665"/>
      <c r="CB8665"/>
      <c r="CC8665"/>
      <c r="CD8665"/>
      <c r="CE8665"/>
      <c r="CF8665"/>
      <c r="CG8665"/>
      <c r="CH8665"/>
      <c r="CI8665"/>
      <c r="CJ8665"/>
      <c r="CK8665"/>
      <c r="CL8665"/>
      <c r="CM8665"/>
      <c r="CN8665"/>
      <c r="CO8665"/>
      <c r="CP8665"/>
      <c r="CQ8665"/>
      <c r="CR8665"/>
      <c r="CS8665"/>
      <c r="CT8665"/>
      <c r="CU8665"/>
      <c r="CV8665"/>
    </row>
    <row r="8666" spans="10:100" x14ac:dyDescent="0.25">
      <c r="J8666"/>
      <c r="K8666"/>
      <c r="L8666"/>
      <c r="M8666"/>
      <c r="N8666"/>
      <c r="O8666"/>
      <c r="P8666"/>
      <c r="Q8666"/>
      <c r="R8666"/>
      <c r="S8666"/>
      <c r="T8666"/>
      <c r="U8666"/>
      <c r="V8666"/>
      <c r="W8666"/>
      <c r="X8666"/>
      <c r="Y8666"/>
      <c r="Z8666"/>
      <c r="AA8666"/>
      <c r="AB8666"/>
      <c r="AC8666"/>
      <c r="AD8666"/>
      <c r="AE8666"/>
      <c r="AF8666"/>
      <c r="AG8666"/>
      <c r="AH8666"/>
      <c r="AI8666"/>
      <c r="AJ8666"/>
      <c r="AK8666"/>
      <c r="AL8666"/>
      <c r="AM8666"/>
      <c r="AN8666"/>
      <c r="AO8666"/>
      <c r="AP8666"/>
      <c r="AQ8666"/>
      <c r="AR8666"/>
      <c r="AS8666"/>
      <c r="AT8666"/>
      <c r="AU8666"/>
      <c r="AV8666"/>
      <c r="AW8666"/>
      <c r="AX8666"/>
      <c r="AY8666"/>
      <c r="AZ8666"/>
      <c r="BA8666"/>
      <c r="BB8666"/>
      <c r="BC8666"/>
      <c r="BD8666"/>
      <c r="BE8666"/>
      <c r="BF8666"/>
      <c r="BG8666"/>
      <c r="BH8666"/>
      <c r="BI8666"/>
      <c r="BJ8666"/>
      <c r="BK8666"/>
      <c r="BL8666"/>
      <c r="BM8666"/>
      <c r="BN8666"/>
      <c r="BO8666"/>
      <c r="BP8666"/>
      <c r="BQ8666"/>
      <c r="BR8666"/>
      <c r="BS8666"/>
      <c r="BT8666"/>
      <c r="BU8666"/>
      <c r="BV8666"/>
      <c r="BW8666"/>
      <c r="BX8666"/>
      <c r="BY8666"/>
      <c r="BZ8666"/>
      <c r="CA8666"/>
      <c r="CB8666"/>
      <c r="CC8666"/>
      <c r="CD8666"/>
      <c r="CE8666"/>
      <c r="CF8666"/>
      <c r="CG8666"/>
      <c r="CH8666"/>
      <c r="CI8666"/>
      <c r="CJ8666"/>
      <c r="CK8666"/>
      <c r="CL8666"/>
      <c r="CM8666"/>
      <c r="CN8666"/>
      <c r="CO8666"/>
      <c r="CP8666"/>
      <c r="CQ8666"/>
      <c r="CR8666"/>
      <c r="CS8666"/>
      <c r="CT8666"/>
      <c r="CU8666"/>
      <c r="CV8666"/>
    </row>
    <row r="8667" spans="10:100" x14ac:dyDescent="0.25">
      <c r="J8667"/>
      <c r="K8667"/>
      <c r="L8667"/>
      <c r="M8667"/>
      <c r="N8667"/>
      <c r="O8667"/>
      <c r="P8667"/>
      <c r="Q8667"/>
      <c r="R8667"/>
      <c r="S8667"/>
      <c r="T8667"/>
      <c r="U8667"/>
      <c r="V8667"/>
      <c r="W8667"/>
      <c r="X8667"/>
      <c r="Y8667"/>
      <c r="Z8667"/>
      <c r="AA8667"/>
      <c r="AB8667"/>
      <c r="AC8667"/>
      <c r="AD8667"/>
      <c r="AE8667"/>
      <c r="AF8667"/>
      <c r="AG8667"/>
      <c r="AH8667"/>
      <c r="AI8667"/>
      <c r="AJ8667"/>
      <c r="AK8667"/>
      <c r="AL8667"/>
      <c r="AM8667"/>
      <c r="AN8667"/>
      <c r="AO8667"/>
      <c r="AP8667"/>
      <c r="AQ8667"/>
      <c r="AR8667"/>
      <c r="AS8667"/>
      <c r="AT8667"/>
      <c r="AU8667"/>
      <c r="AV8667"/>
      <c r="AW8667"/>
      <c r="AX8667"/>
      <c r="AY8667"/>
      <c r="AZ8667"/>
      <c r="BA8667"/>
      <c r="BB8667"/>
      <c r="BC8667"/>
      <c r="BD8667"/>
      <c r="BE8667"/>
      <c r="BF8667"/>
      <c r="BG8667"/>
      <c r="BH8667"/>
      <c r="BI8667"/>
      <c r="BJ8667"/>
      <c r="BK8667"/>
      <c r="BL8667"/>
      <c r="BM8667"/>
      <c r="BN8667"/>
      <c r="BO8667"/>
      <c r="BP8667"/>
      <c r="BQ8667"/>
      <c r="BR8667"/>
      <c r="BS8667"/>
      <c r="BT8667"/>
      <c r="BU8667"/>
      <c r="BV8667"/>
      <c r="BW8667"/>
      <c r="BX8667"/>
      <c r="BY8667"/>
      <c r="BZ8667"/>
      <c r="CA8667"/>
      <c r="CB8667"/>
      <c r="CC8667"/>
      <c r="CD8667"/>
      <c r="CE8667"/>
      <c r="CF8667"/>
      <c r="CG8667"/>
      <c r="CH8667"/>
      <c r="CI8667"/>
      <c r="CJ8667"/>
      <c r="CK8667"/>
      <c r="CL8667"/>
      <c r="CM8667"/>
      <c r="CN8667"/>
      <c r="CO8667"/>
      <c r="CP8667"/>
      <c r="CQ8667"/>
      <c r="CR8667"/>
      <c r="CS8667"/>
      <c r="CT8667"/>
      <c r="CU8667"/>
      <c r="CV8667"/>
    </row>
    <row r="8668" spans="10:100" x14ac:dyDescent="0.25">
      <c r="J8668"/>
      <c r="K8668"/>
      <c r="L8668"/>
      <c r="M8668"/>
      <c r="N8668"/>
      <c r="O8668"/>
      <c r="P8668"/>
      <c r="Q8668"/>
      <c r="R8668"/>
      <c r="S8668"/>
      <c r="T8668"/>
      <c r="U8668"/>
      <c r="V8668"/>
      <c r="W8668"/>
      <c r="X8668"/>
      <c r="Y8668"/>
      <c r="Z8668"/>
      <c r="AA8668"/>
      <c r="AB8668"/>
      <c r="AC8668"/>
      <c r="AD8668"/>
      <c r="AE8668"/>
      <c r="AF8668"/>
      <c r="AG8668"/>
      <c r="AH8668"/>
      <c r="AI8668"/>
      <c r="AJ8668"/>
      <c r="AK8668"/>
      <c r="AL8668"/>
      <c r="AM8668"/>
      <c r="AN8668"/>
      <c r="AO8668"/>
      <c r="AP8668"/>
      <c r="AQ8668"/>
      <c r="AR8668"/>
      <c r="AS8668"/>
      <c r="AT8668"/>
      <c r="AU8668"/>
      <c r="AV8668"/>
      <c r="AW8668"/>
      <c r="AX8668"/>
      <c r="AY8668"/>
      <c r="AZ8668"/>
      <c r="BA8668"/>
      <c r="BB8668"/>
      <c r="BC8668"/>
      <c r="BD8668"/>
      <c r="BE8668"/>
      <c r="BF8668"/>
      <c r="BG8668"/>
      <c r="BH8668"/>
      <c r="BI8668"/>
      <c r="BJ8668"/>
      <c r="BK8668"/>
      <c r="BL8668"/>
      <c r="BM8668"/>
      <c r="BN8668"/>
      <c r="BO8668"/>
      <c r="BP8668"/>
      <c r="BQ8668"/>
      <c r="BR8668"/>
      <c r="BS8668"/>
      <c r="BT8668"/>
      <c r="BU8668"/>
      <c r="BV8668"/>
      <c r="BW8668"/>
      <c r="BX8668"/>
      <c r="BY8668"/>
      <c r="BZ8668"/>
      <c r="CA8668"/>
      <c r="CB8668"/>
      <c r="CC8668"/>
      <c r="CD8668"/>
      <c r="CE8668"/>
      <c r="CF8668"/>
      <c r="CG8668"/>
      <c r="CH8668"/>
      <c r="CI8668"/>
      <c r="CJ8668"/>
      <c r="CK8668"/>
      <c r="CL8668"/>
      <c r="CM8668"/>
      <c r="CN8668"/>
      <c r="CO8668"/>
      <c r="CP8668"/>
      <c r="CQ8668"/>
      <c r="CR8668"/>
      <c r="CS8668"/>
      <c r="CT8668"/>
      <c r="CU8668"/>
      <c r="CV8668"/>
    </row>
    <row r="8669" spans="10:100" x14ac:dyDescent="0.25">
      <c r="J8669"/>
      <c r="K8669"/>
      <c r="L8669"/>
      <c r="M8669"/>
      <c r="N8669"/>
      <c r="O8669"/>
      <c r="P8669"/>
      <c r="Q8669"/>
      <c r="R8669"/>
      <c r="S8669"/>
      <c r="T8669"/>
      <c r="U8669"/>
      <c r="V8669"/>
      <c r="W8669"/>
      <c r="X8669"/>
      <c r="Y8669"/>
      <c r="Z8669"/>
      <c r="AA8669"/>
      <c r="AB8669"/>
      <c r="AC8669"/>
      <c r="AD8669"/>
      <c r="AE8669"/>
      <c r="AF8669"/>
      <c r="AG8669"/>
      <c r="AH8669"/>
      <c r="AI8669"/>
      <c r="AJ8669"/>
      <c r="AK8669"/>
      <c r="AL8669"/>
      <c r="AM8669"/>
      <c r="AN8669"/>
      <c r="AO8669"/>
      <c r="AP8669"/>
      <c r="AQ8669"/>
      <c r="AR8669"/>
      <c r="AS8669"/>
      <c r="AT8669"/>
      <c r="AU8669"/>
      <c r="AV8669"/>
      <c r="AW8669"/>
      <c r="AX8669"/>
      <c r="AY8669"/>
      <c r="AZ8669"/>
      <c r="BA8669"/>
      <c r="BB8669"/>
      <c r="BC8669"/>
      <c r="BD8669"/>
      <c r="BE8669"/>
      <c r="BF8669"/>
      <c r="BG8669"/>
      <c r="BH8669"/>
      <c r="BI8669"/>
      <c r="BJ8669"/>
      <c r="BK8669"/>
      <c r="BL8669"/>
      <c r="BM8669"/>
      <c r="BN8669"/>
      <c r="BO8669"/>
      <c r="BP8669"/>
      <c r="BQ8669"/>
      <c r="BR8669"/>
      <c r="BS8669"/>
      <c r="BT8669"/>
      <c r="BU8669"/>
      <c r="BV8669"/>
      <c r="BW8669"/>
      <c r="BX8669"/>
      <c r="BY8669"/>
      <c r="BZ8669"/>
      <c r="CA8669"/>
      <c r="CB8669"/>
      <c r="CC8669"/>
      <c r="CD8669"/>
      <c r="CE8669"/>
      <c r="CF8669"/>
      <c r="CG8669"/>
      <c r="CH8669"/>
      <c r="CI8669"/>
      <c r="CJ8669"/>
      <c r="CK8669"/>
      <c r="CL8669"/>
      <c r="CM8669"/>
      <c r="CN8669"/>
      <c r="CO8669"/>
      <c r="CP8669"/>
      <c r="CQ8669"/>
      <c r="CR8669"/>
      <c r="CS8669"/>
      <c r="CT8669"/>
      <c r="CU8669"/>
      <c r="CV8669"/>
    </row>
    <row r="8670" spans="10:100" x14ac:dyDescent="0.25">
      <c r="J8670"/>
      <c r="K8670"/>
      <c r="L8670"/>
      <c r="M8670"/>
      <c r="N8670"/>
      <c r="O8670"/>
      <c r="P8670"/>
      <c r="Q8670"/>
      <c r="R8670"/>
      <c r="S8670"/>
      <c r="T8670"/>
      <c r="U8670"/>
      <c r="V8670"/>
      <c r="W8670"/>
      <c r="X8670"/>
      <c r="Y8670"/>
      <c r="Z8670"/>
      <c r="AA8670"/>
      <c r="AB8670"/>
      <c r="AC8670"/>
      <c r="AD8670"/>
      <c r="AE8670"/>
      <c r="AF8670"/>
      <c r="AG8670"/>
      <c r="AH8670"/>
      <c r="AI8670"/>
      <c r="AJ8670"/>
      <c r="AK8670"/>
      <c r="AL8670"/>
      <c r="AM8670"/>
      <c r="AN8670"/>
      <c r="AO8670"/>
      <c r="AP8670"/>
      <c r="AQ8670"/>
      <c r="AR8670"/>
      <c r="AS8670"/>
      <c r="AT8670"/>
      <c r="AU8670"/>
      <c r="AV8670"/>
      <c r="AW8670"/>
      <c r="AX8670"/>
      <c r="AY8670"/>
      <c r="AZ8670"/>
      <c r="BA8670"/>
      <c r="BB8670"/>
      <c r="BC8670"/>
      <c r="BD8670"/>
      <c r="BE8670"/>
      <c r="BF8670"/>
      <c r="BG8670"/>
      <c r="BH8670"/>
      <c r="BI8670"/>
      <c r="BJ8670"/>
      <c r="BK8670"/>
      <c r="BL8670"/>
      <c r="BM8670"/>
      <c r="BN8670"/>
      <c r="BO8670"/>
      <c r="BP8670"/>
      <c r="BQ8670"/>
      <c r="BR8670"/>
      <c r="BS8670"/>
      <c r="BT8670"/>
      <c r="BU8670"/>
      <c r="BV8670"/>
      <c r="BW8670"/>
      <c r="BX8670"/>
      <c r="BY8670"/>
      <c r="BZ8670"/>
      <c r="CA8670"/>
      <c r="CB8670"/>
      <c r="CC8670"/>
      <c r="CD8670"/>
      <c r="CE8670"/>
      <c r="CF8670"/>
      <c r="CG8670"/>
      <c r="CH8670"/>
      <c r="CI8670"/>
      <c r="CJ8670"/>
      <c r="CK8670"/>
      <c r="CL8670"/>
      <c r="CM8670"/>
      <c r="CN8670"/>
      <c r="CO8670"/>
      <c r="CP8670"/>
      <c r="CQ8670"/>
      <c r="CR8670"/>
      <c r="CS8670"/>
      <c r="CT8670"/>
      <c r="CU8670"/>
      <c r="CV8670"/>
    </row>
    <row r="8671" spans="10:100" x14ac:dyDescent="0.25">
      <c r="J8671"/>
      <c r="K8671"/>
      <c r="L8671"/>
      <c r="M8671"/>
      <c r="N8671"/>
      <c r="O8671"/>
      <c r="P8671"/>
      <c r="Q8671"/>
      <c r="R8671"/>
      <c r="S8671"/>
      <c r="T8671"/>
      <c r="U8671"/>
      <c r="V8671"/>
      <c r="W8671"/>
      <c r="X8671"/>
      <c r="Y8671"/>
      <c r="Z8671"/>
      <c r="AA8671"/>
      <c r="AB8671"/>
      <c r="AC8671"/>
      <c r="AD8671"/>
      <c r="AE8671"/>
      <c r="AF8671"/>
      <c r="AG8671"/>
      <c r="AH8671"/>
      <c r="AI8671"/>
      <c r="AJ8671"/>
      <c r="AK8671"/>
      <c r="AL8671"/>
      <c r="AM8671"/>
      <c r="AN8671"/>
      <c r="AO8671"/>
      <c r="AP8671"/>
      <c r="AQ8671"/>
      <c r="AR8671"/>
      <c r="AS8671"/>
      <c r="AT8671"/>
      <c r="AU8671"/>
      <c r="AV8671"/>
      <c r="AW8671"/>
      <c r="AX8671"/>
      <c r="AY8671"/>
      <c r="AZ8671"/>
      <c r="BA8671"/>
      <c r="BB8671"/>
      <c r="BC8671"/>
      <c r="BD8671"/>
      <c r="BE8671"/>
      <c r="BF8671"/>
      <c r="BG8671"/>
      <c r="BH8671"/>
      <c r="BI8671"/>
      <c r="BJ8671"/>
      <c r="BK8671"/>
      <c r="BL8671"/>
      <c r="BM8671"/>
      <c r="BN8671"/>
      <c r="BO8671"/>
      <c r="BP8671"/>
      <c r="BQ8671"/>
      <c r="BR8671"/>
      <c r="BS8671"/>
      <c r="BT8671"/>
      <c r="BU8671"/>
      <c r="BV8671"/>
      <c r="BW8671"/>
      <c r="BX8671"/>
      <c r="BY8671"/>
      <c r="BZ8671"/>
      <c r="CA8671"/>
      <c r="CB8671"/>
      <c r="CC8671"/>
      <c r="CD8671"/>
      <c r="CE8671"/>
      <c r="CF8671"/>
      <c r="CG8671"/>
      <c r="CH8671"/>
      <c r="CI8671"/>
      <c r="CJ8671"/>
      <c r="CK8671"/>
      <c r="CL8671"/>
      <c r="CM8671"/>
      <c r="CN8671"/>
      <c r="CO8671"/>
      <c r="CP8671"/>
      <c r="CQ8671"/>
      <c r="CR8671"/>
      <c r="CS8671"/>
      <c r="CT8671"/>
      <c r="CU8671"/>
      <c r="CV8671"/>
    </row>
    <row r="8672" spans="10:100" x14ac:dyDescent="0.25">
      <c r="J8672"/>
      <c r="K8672"/>
      <c r="L8672"/>
      <c r="M8672"/>
      <c r="N8672"/>
      <c r="O8672"/>
      <c r="P8672"/>
      <c r="Q8672"/>
      <c r="R8672"/>
      <c r="S8672"/>
      <c r="T8672"/>
      <c r="U8672"/>
      <c r="V8672"/>
      <c r="W8672"/>
      <c r="X8672"/>
      <c r="Y8672"/>
      <c r="Z8672"/>
      <c r="AA8672"/>
      <c r="AB8672"/>
      <c r="AC8672"/>
      <c r="AD8672"/>
      <c r="AE8672"/>
      <c r="AF8672"/>
      <c r="AG8672"/>
      <c r="AH8672"/>
      <c r="AI8672"/>
      <c r="AJ8672"/>
      <c r="AK8672"/>
      <c r="AL8672"/>
      <c r="AM8672"/>
      <c r="AN8672"/>
      <c r="AO8672"/>
      <c r="AP8672"/>
      <c r="AQ8672"/>
      <c r="AR8672"/>
      <c r="AS8672"/>
      <c r="AT8672"/>
      <c r="AU8672"/>
      <c r="AV8672"/>
      <c r="AW8672"/>
      <c r="AX8672"/>
      <c r="AY8672"/>
      <c r="AZ8672"/>
      <c r="BA8672"/>
      <c r="BB8672"/>
      <c r="BC8672"/>
      <c r="BD8672"/>
      <c r="BE8672"/>
      <c r="BF8672"/>
      <c r="BG8672"/>
      <c r="BH8672"/>
      <c r="BI8672"/>
      <c r="BJ8672"/>
      <c r="BK8672"/>
      <c r="BL8672"/>
      <c r="BM8672"/>
      <c r="BN8672"/>
      <c r="BO8672"/>
      <c r="BP8672"/>
      <c r="BQ8672"/>
      <c r="BR8672"/>
      <c r="BS8672"/>
      <c r="BT8672"/>
      <c r="BU8672"/>
      <c r="BV8672"/>
      <c r="BW8672"/>
      <c r="BX8672"/>
      <c r="BY8672"/>
      <c r="BZ8672"/>
      <c r="CA8672"/>
      <c r="CB8672"/>
      <c r="CC8672"/>
      <c r="CD8672"/>
      <c r="CE8672"/>
      <c r="CF8672"/>
      <c r="CG8672"/>
      <c r="CH8672"/>
      <c r="CI8672"/>
      <c r="CJ8672"/>
      <c r="CK8672"/>
      <c r="CL8672"/>
      <c r="CM8672"/>
      <c r="CN8672"/>
      <c r="CO8672"/>
      <c r="CP8672"/>
      <c r="CQ8672"/>
      <c r="CR8672"/>
      <c r="CS8672"/>
      <c r="CT8672"/>
      <c r="CU8672"/>
      <c r="CV8672"/>
    </row>
    <row r="8673" spans="10:100" x14ac:dyDescent="0.25">
      <c r="J8673"/>
      <c r="K8673"/>
      <c r="L8673"/>
      <c r="M8673"/>
      <c r="N8673"/>
      <c r="O8673"/>
      <c r="P8673"/>
      <c r="Q8673"/>
      <c r="R8673"/>
      <c r="S8673"/>
      <c r="T8673"/>
      <c r="U8673"/>
      <c r="V8673"/>
      <c r="W8673"/>
      <c r="X8673"/>
      <c r="Y8673"/>
      <c r="Z8673"/>
      <c r="AA8673"/>
      <c r="AB8673"/>
      <c r="AC8673"/>
      <c r="AD8673"/>
      <c r="AE8673"/>
      <c r="AF8673"/>
      <c r="AG8673"/>
      <c r="AH8673"/>
      <c r="AI8673"/>
      <c r="AJ8673"/>
      <c r="AK8673"/>
      <c r="AL8673"/>
      <c r="AM8673"/>
      <c r="AN8673"/>
      <c r="AO8673"/>
      <c r="AP8673"/>
      <c r="AQ8673"/>
      <c r="AR8673"/>
      <c r="AS8673"/>
      <c r="AT8673"/>
      <c r="AU8673"/>
      <c r="AV8673"/>
      <c r="AW8673"/>
      <c r="AX8673"/>
      <c r="AY8673"/>
      <c r="AZ8673"/>
      <c r="BA8673"/>
      <c r="BB8673"/>
      <c r="BC8673"/>
      <c r="BD8673"/>
      <c r="BE8673"/>
      <c r="BF8673"/>
      <c r="BG8673"/>
      <c r="BH8673"/>
      <c r="BI8673"/>
      <c r="BJ8673"/>
      <c r="BK8673"/>
      <c r="BL8673"/>
      <c r="BM8673"/>
      <c r="BN8673"/>
      <c r="BO8673"/>
      <c r="BP8673"/>
      <c r="BQ8673"/>
      <c r="BR8673"/>
      <c r="BS8673"/>
      <c r="BT8673"/>
      <c r="BU8673"/>
      <c r="BV8673"/>
      <c r="BW8673"/>
      <c r="BX8673"/>
      <c r="BY8673"/>
      <c r="BZ8673"/>
      <c r="CA8673"/>
      <c r="CB8673"/>
      <c r="CC8673"/>
      <c r="CD8673"/>
      <c r="CE8673"/>
      <c r="CF8673"/>
      <c r="CG8673"/>
      <c r="CH8673"/>
      <c r="CI8673"/>
      <c r="CJ8673"/>
      <c r="CK8673"/>
      <c r="CL8673"/>
      <c r="CM8673"/>
      <c r="CN8673"/>
      <c r="CO8673"/>
      <c r="CP8673"/>
      <c r="CQ8673"/>
      <c r="CR8673"/>
      <c r="CS8673"/>
      <c r="CT8673"/>
      <c r="CU8673"/>
      <c r="CV8673"/>
    </row>
    <row r="8674" spans="10:100" x14ac:dyDescent="0.25">
      <c r="J8674"/>
      <c r="K8674"/>
      <c r="L8674"/>
      <c r="M8674"/>
      <c r="N8674"/>
      <c r="O8674"/>
      <c r="P8674"/>
      <c r="Q8674"/>
      <c r="R8674"/>
      <c r="S8674"/>
      <c r="T8674"/>
      <c r="U8674"/>
      <c r="V8674"/>
      <c r="W8674"/>
      <c r="X8674"/>
      <c r="Y8674"/>
      <c r="Z8674"/>
      <c r="AA8674"/>
      <c r="AB8674"/>
      <c r="AC8674"/>
      <c r="AD8674"/>
      <c r="AE8674"/>
      <c r="AF8674"/>
      <c r="AG8674"/>
      <c r="AH8674"/>
      <c r="AI8674"/>
      <c r="AJ8674"/>
      <c r="AK8674"/>
      <c r="AL8674"/>
      <c r="AM8674"/>
      <c r="AN8674"/>
      <c r="AO8674"/>
      <c r="AP8674"/>
      <c r="AQ8674"/>
      <c r="AR8674"/>
      <c r="AS8674"/>
      <c r="AT8674"/>
      <c r="AU8674"/>
      <c r="AV8674"/>
      <c r="AW8674"/>
      <c r="AX8674"/>
      <c r="AY8674"/>
      <c r="AZ8674"/>
      <c r="BA8674"/>
      <c r="BB8674"/>
      <c r="BC8674"/>
      <c r="BD8674"/>
      <c r="BE8674"/>
      <c r="BF8674"/>
      <c r="BG8674"/>
      <c r="BH8674"/>
      <c r="BI8674"/>
      <c r="BJ8674"/>
      <c r="BK8674"/>
      <c r="BL8674"/>
      <c r="BM8674"/>
      <c r="BN8674"/>
      <c r="BO8674"/>
      <c r="BP8674"/>
      <c r="BQ8674"/>
      <c r="BR8674"/>
      <c r="BS8674"/>
      <c r="BT8674"/>
      <c r="BU8674"/>
      <c r="BV8674"/>
      <c r="BW8674"/>
      <c r="BX8674"/>
      <c r="BY8674"/>
      <c r="BZ8674"/>
      <c r="CA8674"/>
      <c r="CB8674"/>
      <c r="CC8674"/>
      <c r="CD8674"/>
      <c r="CE8674"/>
      <c r="CF8674"/>
      <c r="CG8674"/>
      <c r="CH8674"/>
      <c r="CI8674"/>
      <c r="CJ8674"/>
      <c r="CK8674"/>
      <c r="CL8674"/>
      <c r="CM8674"/>
      <c r="CN8674"/>
      <c r="CO8674"/>
      <c r="CP8674"/>
      <c r="CQ8674"/>
      <c r="CR8674"/>
      <c r="CS8674"/>
      <c r="CT8674"/>
      <c r="CU8674"/>
      <c r="CV8674"/>
    </row>
    <row r="8675" spans="10:100" x14ac:dyDescent="0.25">
      <c r="J8675"/>
      <c r="K8675"/>
      <c r="L8675"/>
      <c r="M8675"/>
      <c r="N8675"/>
      <c r="O8675"/>
      <c r="P8675"/>
      <c r="Q8675"/>
      <c r="R8675"/>
      <c r="S8675"/>
      <c r="T8675"/>
      <c r="U8675"/>
      <c r="V8675"/>
      <c r="W8675"/>
      <c r="X8675"/>
      <c r="Y8675"/>
      <c r="Z8675"/>
      <c r="AA8675"/>
      <c r="AB8675"/>
      <c r="AC8675"/>
      <c r="AD8675"/>
      <c r="AE8675"/>
      <c r="AF8675"/>
      <c r="AG8675"/>
      <c r="AH8675"/>
      <c r="AI8675"/>
      <c r="AJ8675"/>
      <c r="AK8675"/>
      <c r="AL8675"/>
      <c r="AM8675"/>
      <c r="AN8675"/>
      <c r="AO8675"/>
      <c r="AP8675"/>
      <c r="AQ8675"/>
      <c r="AR8675"/>
      <c r="AS8675"/>
      <c r="AT8675"/>
      <c r="AU8675"/>
      <c r="AV8675"/>
      <c r="AW8675"/>
      <c r="AX8675"/>
      <c r="AY8675"/>
      <c r="AZ8675"/>
      <c r="BA8675"/>
      <c r="BB8675"/>
      <c r="BC8675"/>
      <c r="BD8675"/>
      <c r="BE8675"/>
      <c r="BF8675"/>
      <c r="BG8675"/>
      <c r="BH8675"/>
      <c r="BI8675"/>
      <c r="BJ8675"/>
      <c r="BK8675"/>
      <c r="BL8675"/>
      <c r="BM8675"/>
      <c r="BN8675"/>
      <c r="BO8675"/>
      <c r="BP8675"/>
      <c r="BQ8675"/>
      <c r="BR8675"/>
      <c r="BS8675"/>
      <c r="BT8675"/>
      <c r="BU8675"/>
      <c r="BV8675"/>
      <c r="BW8675"/>
      <c r="BX8675"/>
      <c r="BY8675"/>
      <c r="BZ8675"/>
      <c r="CA8675"/>
      <c r="CB8675"/>
      <c r="CC8675"/>
      <c r="CD8675"/>
      <c r="CE8675"/>
      <c r="CF8675"/>
      <c r="CG8675"/>
      <c r="CH8675"/>
      <c r="CI8675"/>
      <c r="CJ8675"/>
      <c r="CK8675"/>
      <c r="CL8675"/>
      <c r="CM8675"/>
      <c r="CN8675"/>
      <c r="CO8675"/>
      <c r="CP8675"/>
      <c r="CQ8675"/>
      <c r="CR8675"/>
      <c r="CS8675"/>
      <c r="CT8675"/>
      <c r="CU8675"/>
      <c r="CV8675"/>
    </row>
    <row r="8676" spans="10:100" x14ac:dyDescent="0.25">
      <c r="J8676"/>
      <c r="K8676"/>
      <c r="L8676"/>
      <c r="M8676"/>
      <c r="N8676"/>
      <c r="O8676"/>
      <c r="P8676"/>
      <c r="Q8676"/>
      <c r="R8676"/>
      <c r="S8676"/>
      <c r="T8676"/>
      <c r="U8676"/>
      <c r="V8676"/>
      <c r="W8676"/>
      <c r="X8676"/>
      <c r="Y8676"/>
      <c r="Z8676"/>
      <c r="AA8676"/>
      <c r="AB8676"/>
      <c r="AC8676"/>
      <c r="AD8676"/>
      <c r="AE8676"/>
      <c r="AF8676"/>
      <c r="AG8676"/>
      <c r="AH8676"/>
      <c r="AI8676"/>
      <c r="AJ8676"/>
      <c r="AK8676"/>
      <c r="AL8676"/>
      <c r="AM8676"/>
      <c r="AN8676"/>
      <c r="AO8676"/>
      <c r="AP8676"/>
      <c r="AQ8676"/>
      <c r="AR8676"/>
      <c r="AS8676"/>
      <c r="AT8676"/>
      <c r="AU8676"/>
      <c r="AV8676"/>
      <c r="AW8676"/>
      <c r="AX8676"/>
      <c r="AY8676"/>
      <c r="AZ8676"/>
      <c r="BA8676"/>
      <c r="BB8676"/>
      <c r="BC8676"/>
      <c r="BD8676"/>
      <c r="BE8676"/>
      <c r="BF8676"/>
      <c r="BG8676"/>
      <c r="BH8676"/>
      <c r="BI8676"/>
      <c r="BJ8676"/>
      <c r="BK8676"/>
      <c r="BL8676"/>
      <c r="BM8676"/>
      <c r="BN8676"/>
      <c r="BO8676"/>
      <c r="BP8676"/>
      <c r="BQ8676"/>
      <c r="BR8676"/>
      <c r="BS8676"/>
      <c r="BT8676"/>
      <c r="BU8676"/>
      <c r="BV8676"/>
      <c r="BW8676"/>
      <c r="BX8676"/>
      <c r="BY8676"/>
      <c r="BZ8676"/>
      <c r="CA8676"/>
      <c r="CB8676"/>
      <c r="CC8676"/>
      <c r="CD8676"/>
      <c r="CE8676"/>
      <c r="CF8676"/>
      <c r="CG8676"/>
      <c r="CH8676"/>
      <c r="CI8676"/>
      <c r="CJ8676"/>
      <c r="CK8676"/>
      <c r="CL8676"/>
      <c r="CM8676"/>
      <c r="CN8676"/>
      <c r="CO8676"/>
      <c r="CP8676"/>
      <c r="CQ8676"/>
      <c r="CR8676"/>
      <c r="CS8676"/>
      <c r="CT8676"/>
      <c r="CU8676"/>
      <c r="CV8676"/>
    </row>
    <row r="8677" spans="10:100" x14ac:dyDescent="0.25">
      <c r="J8677"/>
      <c r="K8677"/>
      <c r="L8677"/>
      <c r="M8677"/>
      <c r="N8677"/>
      <c r="O8677"/>
      <c r="P8677"/>
      <c r="Q8677"/>
      <c r="R8677"/>
      <c r="S8677"/>
      <c r="T8677"/>
      <c r="U8677"/>
      <c r="V8677"/>
      <c r="W8677"/>
      <c r="X8677"/>
      <c r="Y8677"/>
      <c r="Z8677"/>
      <c r="AA8677"/>
      <c r="AB8677"/>
      <c r="AC8677"/>
      <c r="AD8677"/>
      <c r="AE8677"/>
      <c r="AF8677"/>
      <c r="AG8677"/>
      <c r="AH8677"/>
      <c r="AI8677"/>
      <c r="AJ8677"/>
      <c r="AK8677"/>
      <c r="AL8677"/>
      <c r="AM8677"/>
      <c r="AN8677"/>
      <c r="AO8677"/>
      <c r="AP8677"/>
      <c r="AQ8677"/>
      <c r="AR8677"/>
      <c r="AS8677"/>
      <c r="AT8677"/>
      <c r="AU8677"/>
      <c r="AV8677"/>
      <c r="AW8677"/>
      <c r="AX8677"/>
      <c r="AY8677"/>
      <c r="AZ8677"/>
      <c r="BA8677"/>
      <c r="BB8677"/>
      <c r="BC8677"/>
      <c r="BD8677"/>
      <c r="BE8677"/>
      <c r="BF8677"/>
      <c r="BG8677"/>
      <c r="BH8677"/>
      <c r="BI8677"/>
      <c r="BJ8677"/>
      <c r="BK8677"/>
      <c r="BL8677"/>
      <c r="BM8677"/>
      <c r="BN8677"/>
      <c r="BO8677"/>
      <c r="BP8677"/>
      <c r="BQ8677"/>
      <c r="BR8677"/>
      <c r="BS8677"/>
      <c r="BT8677"/>
      <c r="BU8677"/>
      <c r="BV8677"/>
      <c r="BW8677"/>
      <c r="BX8677"/>
      <c r="BY8677"/>
      <c r="BZ8677"/>
      <c r="CA8677"/>
      <c r="CB8677"/>
      <c r="CC8677"/>
      <c r="CD8677"/>
      <c r="CE8677"/>
      <c r="CF8677"/>
      <c r="CG8677"/>
      <c r="CH8677"/>
      <c r="CI8677"/>
      <c r="CJ8677"/>
      <c r="CK8677"/>
      <c r="CL8677"/>
      <c r="CM8677"/>
      <c r="CN8677"/>
      <c r="CO8677"/>
      <c r="CP8677"/>
      <c r="CQ8677"/>
      <c r="CR8677"/>
      <c r="CS8677"/>
      <c r="CT8677"/>
      <c r="CU8677"/>
      <c r="CV8677"/>
    </row>
    <row r="8678" spans="10:100" x14ac:dyDescent="0.25">
      <c r="J8678"/>
      <c r="K8678"/>
      <c r="L8678"/>
      <c r="M8678"/>
      <c r="N8678"/>
      <c r="O8678"/>
      <c r="P8678"/>
      <c r="Q8678"/>
      <c r="R8678"/>
      <c r="S8678"/>
      <c r="T8678"/>
      <c r="U8678"/>
      <c r="V8678"/>
      <c r="W8678"/>
      <c r="X8678"/>
      <c r="Y8678"/>
      <c r="Z8678"/>
      <c r="AA8678"/>
      <c r="AB8678"/>
      <c r="AC8678"/>
      <c r="AD8678"/>
      <c r="AE8678"/>
      <c r="AF8678"/>
      <c r="AG8678"/>
      <c r="AH8678"/>
      <c r="AI8678"/>
      <c r="AJ8678"/>
      <c r="AK8678"/>
      <c r="AL8678"/>
      <c r="AM8678"/>
      <c r="AN8678"/>
      <c r="AO8678"/>
      <c r="AP8678"/>
      <c r="AQ8678"/>
      <c r="AR8678"/>
      <c r="AS8678"/>
      <c r="AT8678"/>
      <c r="AU8678"/>
      <c r="AV8678"/>
      <c r="AW8678"/>
      <c r="AX8678"/>
      <c r="AY8678"/>
      <c r="AZ8678"/>
      <c r="BA8678"/>
      <c r="BB8678"/>
      <c r="BC8678"/>
      <c r="BD8678"/>
      <c r="BE8678"/>
      <c r="BF8678"/>
      <c r="BG8678"/>
      <c r="BH8678"/>
      <c r="BI8678"/>
      <c r="BJ8678"/>
      <c r="BK8678"/>
      <c r="BL8678"/>
      <c r="BM8678"/>
      <c r="BN8678"/>
      <c r="BO8678"/>
      <c r="BP8678"/>
      <c r="BQ8678"/>
      <c r="BR8678"/>
      <c r="BS8678"/>
      <c r="BT8678"/>
      <c r="BU8678"/>
      <c r="BV8678"/>
      <c r="BW8678"/>
      <c r="BX8678"/>
      <c r="BY8678"/>
      <c r="BZ8678"/>
      <c r="CA8678"/>
      <c r="CB8678"/>
      <c r="CC8678"/>
      <c r="CD8678"/>
      <c r="CE8678"/>
      <c r="CF8678"/>
      <c r="CG8678"/>
      <c r="CH8678"/>
      <c r="CI8678"/>
      <c r="CJ8678"/>
      <c r="CK8678"/>
      <c r="CL8678"/>
      <c r="CM8678"/>
      <c r="CN8678"/>
      <c r="CO8678"/>
      <c r="CP8678"/>
      <c r="CQ8678"/>
      <c r="CR8678"/>
      <c r="CS8678"/>
      <c r="CT8678"/>
      <c r="CU8678"/>
      <c r="CV8678"/>
    </row>
    <row r="8679" spans="10:100" x14ac:dyDescent="0.25">
      <c r="J8679"/>
      <c r="K8679"/>
      <c r="L8679"/>
      <c r="M8679"/>
      <c r="N8679"/>
      <c r="O8679"/>
      <c r="P8679"/>
      <c r="Q8679"/>
      <c r="R8679"/>
      <c r="S8679"/>
      <c r="T8679"/>
      <c r="U8679"/>
      <c r="V8679"/>
      <c r="W8679"/>
      <c r="X8679"/>
      <c r="Y8679"/>
      <c r="Z8679"/>
      <c r="AA8679"/>
      <c r="AB8679"/>
      <c r="AC8679"/>
      <c r="AD8679"/>
      <c r="AE8679"/>
      <c r="AF8679"/>
      <c r="AG8679"/>
      <c r="AH8679"/>
      <c r="AI8679"/>
      <c r="AJ8679"/>
      <c r="AK8679"/>
      <c r="AL8679"/>
      <c r="AM8679"/>
      <c r="AN8679"/>
      <c r="AO8679"/>
      <c r="AP8679"/>
      <c r="AQ8679"/>
      <c r="AR8679"/>
      <c r="AS8679"/>
      <c r="AT8679"/>
      <c r="AU8679"/>
      <c r="AV8679"/>
      <c r="AW8679"/>
      <c r="AX8679"/>
      <c r="AY8679"/>
      <c r="AZ8679"/>
      <c r="BA8679"/>
      <c r="BB8679"/>
      <c r="BC8679"/>
      <c r="BD8679"/>
      <c r="BE8679"/>
      <c r="BF8679"/>
      <c r="BG8679"/>
      <c r="BH8679"/>
      <c r="BI8679"/>
      <c r="BJ8679"/>
      <c r="BK8679"/>
      <c r="BL8679"/>
      <c r="BM8679"/>
      <c r="BN8679"/>
      <c r="BO8679"/>
      <c r="BP8679"/>
      <c r="BQ8679"/>
      <c r="BR8679"/>
      <c r="BS8679"/>
      <c r="BT8679"/>
      <c r="BU8679"/>
      <c r="BV8679"/>
      <c r="BW8679"/>
      <c r="BX8679"/>
      <c r="BY8679"/>
      <c r="BZ8679"/>
      <c r="CA8679"/>
      <c r="CB8679"/>
      <c r="CC8679"/>
      <c r="CD8679"/>
      <c r="CE8679"/>
      <c r="CF8679"/>
      <c r="CG8679"/>
      <c r="CH8679"/>
      <c r="CI8679"/>
      <c r="CJ8679"/>
      <c r="CK8679"/>
      <c r="CL8679"/>
      <c r="CM8679"/>
      <c r="CN8679"/>
      <c r="CO8679"/>
      <c r="CP8679"/>
      <c r="CQ8679"/>
      <c r="CR8679"/>
      <c r="CS8679"/>
      <c r="CT8679"/>
      <c r="CU8679"/>
      <c r="CV8679"/>
    </row>
    <row r="8680" spans="10:100" x14ac:dyDescent="0.25">
      <c r="J8680"/>
      <c r="K8680"/>
      <c r="L8680"/>
      <c r="M8680"/>
      <c r="N8680"/>
      <c r="O8680"/>
      <c r="P8680"/>
      <c r="Q8680"/>
      <c r="R8680"/>
      <c r="S8680"/>
      <c r="T8680"/>
      <c r="U8680"/>
      <c r="V8680"/>
      <c r="W8680"/>
      <c r="X8680"/>
      <c r="Y8680"/>
      <c r="Z8680"/>
      <c r="AA8680"/>
      <c r="AB8680"/>
      <c r="AC8680"/>
      <c r="AD8680"/>
      <c r="AE8680"/>
      <c r="AF8680"/>
      <c r="AG8680"/>
      <c r="AH8680"/>
      <c r="AI8680"/>
      <c r="AJ8680"/>
      <c r="AK8680"/>
      <c r="AL8680"/>
      <c r="AM8680"/>
      <c r="AN8680"/>
      <c r="AO8680"/>
      <c r="AP8680"/>
      <c r="AQ8680"/>
      <c r="AR8680"/>
      <c r="AS8680"/>
      <c r="AT8680"/>
      <c r="AU8680"/>
      <c r="AV8680"/>
      <c r="AW8680"/>
      <c r="AX8680"/>
      <c r="AY8680"/>
      <c r="AZ8680"/>
      <c r="BA8680"/>
      <c r="BB8680"/>
      <c r="BC8680"/>
      <c r="BD8680"/>
      <c r="BE8680"/>
      <c r="BF8680"/>
      <c r="BG8680"/>
      <c r="BH8680"/>
      <c r="BI8680"/>
      <c r="BJ8680"/>
      <c r="BK8680"/>
      <c r="BL8680"/>
      <c r="BM8680"/>
      <c r="BN8680"/>
      <c r="BO8680"/>
      <c r="BP8680"/>
      <c r="BQ8680"/>
      <c r="BR8680"/>
      <c r="BS8680"/>
      <c r="BT8680"/>
      <c r="BU8680"/>
      <c r="BV8680"/>
      <c r="BW8680"/>
      <c r="BX8680"/>
      <c r="BY8680"/>
      <c r="BZ8680"/>
      <c r="CA8680"/>
      <c r="CB8680"/>
      <c r="CC8680"/>
      <c r="CD8680"/>
      <c r="CE8680"/>
      <c r="CF8680"/>
      <c r="CG8680"/>
      <c r="CH8680"/>
      <c r="CI8680"/>
      <c r="CJ8680"/>
      <c r="CK8680"/>
      <c r="CL8680"/>
      <c r="CM8680"/>
      <c r="CN8680"/>
      <c r="CO8680"/>
      <c r="CP8680"/>
      <c r="CQ8680"/>
      <c r="CR8680"/>
      <c r="CS8680"/>
      <c r="CT8680"/>
      <c r="CU8680"/>
      <c r="CV8680"/>
    </row>
    <row r="8681" spans="10:100" x14ac:dyDescent="0.25">
      <c r="J8681"/>
      <c r="K8681"/>
      <c r="L8681"/>
      <c r="M8681"/>
      <c r="N8681"/>
      <c r="O8681"/>
      <c r="P8681"/>
      <c r="Q8681"/>
      <c r="R8681"/>
      <c r="S8681"/>
      <c r="T8681"/>
      <c r="U8681"/>
      <c r="V8681"/>
      <c r="W8681"/>
      <c r="X8681"/>
      <c r="Y8681"/>
      <c r="Z8681"/>
      <c r="AA8681"/>
      <c r="AB8681"/>
      <c r="AC8681"/>
      <c r="AD8681"/>
      <c r="AE8681"/>
      <c r="AF8681"/>
      <c r="AG8681"/>
      <c r="AH8681"/>
      <c r="AI8681"/>
      <c r="AJ8681"/>
      <c r="AK8681"/>
      <c r="AL8681"/>
      <c r="AM8681"/>
      <c r="AN8681"/>
      <c r="AO8681"/>
      <c r="AP8681"/>
      <c r="AQ8681"/>
      <c r="AR8681"/>
      <c r="AS8681"/>
      <c r="AT8681"/>
      <c r="AU8681"/>
      <c r="AV8681"/>
      <c r="AW8681"/>
      <c r="AX8681"/>
      <c r="AY8681"/>
      <c r="AZ8681"/>
      <c r="BA8681"/>
      <c r="BB8681"/>
      <c r="BC8681"/>
      <c r="BD8681"/>
      <c r="BE8681"/>
      <c r="BF8681"/>
      <c r="BG8681"/>
      <c r="BH8681"/>
      <c r="BI8681"/>
      <c r="BJ8681"/>
      <c r="BK8681"/>
      <c r="BL8681"/>
      <c r="BM8681"/>
      <c r="BN8681"/>
      <c r="BO8681"/>
      <c r="BP8681"/>
      <c r="BQ8681"/>
      <c r="BR8681"/>
      <c r="BS8681"/>
      <c r="BT8681"/>
      <c r="BU8681"/>
      <c r="BV8681"/>
      <c r="BW8681"/>
      <c r="BX8681"/>
      <c r="BY8681"/>
      <c r="BZ8681"/>
      <c r="CA8681"/>
      <c r="CB8681"/>
      <c r="CC8681"/>
      <c r="CD8681"/>
      <c r="CE8681"/>
      <c r="CF8681"/>
      <c r="CG8681"/>
      <c r="CH8681"/>
      <c r="CI8681"/>
      <c r="CJ8681"/>
      <c r="CK8681"/>
      <c r="CL8681"/>
      <c r="CM8681"/>
      <c r="CN8681"/>
      <c r="CO8681"/>
      <c r="CP8681"/>
      <c r="CQ8681"/>
      <c r="CR8681"/>
      <c r="CS8681"/>
      <c r="CT8681"/>
      <c r="CU8681"/>
      <c r="CV8681"/>
    </row>
    <row r="8682" spans="10:100" x14ac:dyDescent="0.25">
      <c r="J8682"/>
      <c r="K8682"/>
      <c r="L8682"/>
      <c r="M8682"/>
      <c r="N8682"/>
      <c r="O8682"/>
      <c r="P8682"/>
      <c r="Q8682"/>
      <c r="R8682"/>
      <c r="S8682"/>
      <c r="T8682"/>
      <c r="U8682"/>
      <c r="V8682"/>
      <c r="W8682"/>
      <c r="X8682"/>
      <c r="Y8682"/>
      <c r="Z8682"/>
      <c r="AA8682"/>
      <c r="AB8682"/>
      <c r="AC8682"/>
      <c r="AD8682"/>
      <c r="AE8682"/>
      <c r="AF8682"/>
      <c r="AG8682"/>
      <c r="AH8682"/>
      <c r="AI8682"/>
      <c r="AJ8682"/>
      <c r="AK8682"/>
      <c r="AL8682"/>
      <c r="AM8682"/>
      <c r="AN8682"/>
      <c r="AO8682"/>
      <c r="AP8682"/>
      <c r="AQ8682"/>
      <c r="AR8682"/>
      <c r="AS8682"/>
      <c r="AT8682"/>
      <c r="AU8682"/>
      <c r="AV8682"/>
      <c r="AW8682"/>
      <c r="AX8682"/>
      <c r="AY8682"/>
      <c r="AZ8682"/>
      <c r="BA8682"/>
      <c r="BB8682"/>
      <c r="BC8682"/>
      <c r="BD8682"/>
      <c r="BE8682"/>
      <c r="BF8682"/>
      <c r="BG8682"/>
      <c r="BH8682"/>
      <c r="BI8682"/>
      <c r="BJ8682"/>
      <c r="BK8682"/>
      <c r="BL8682"/>
      <c r="BM8682"/>
      <c r="BN8682"/>
      <c r="BO8682"/>
      <c r="BP8682"/>
      <c r="BQ8682"/>
      <c r="BR8682"/>
      <c r="BS8682"/>
      <c r="BT8682"/>
      <c r="BU8682"/>
      <c r="BV8682"/>
      <c r="BW8682"/>
      <c r="BX8682"/>
      <c r="BY8682"/>
      <c r="BZ8682"/>
      <c r="CA8682"/>
      <c r="CB8682"/>
      <c r="CC8682"/>
      <c r="CD8682"/>
      <c r="CE8682"/>
      <c r="CF8682"/>
      <c r="CG8682"/>
      <c r="CH8682"/>
      <c r="CI8682"/>
      <c r="CJ8682"/>
      <c r="CK8682"/>
      <c r="CL8682"/>
      <c r="CM8682"/>
      <c r="CN8682"/>
      <c r="CO8682"/>
      <c r="CP8682"/>
      <c r="CQ8682"/>
      <c r="CR8682"/>
      <c r="CS8682"/>
      <c r="CT8682"/>
      <c r="CU8682"/>
      <c r="CV8682"/>
    </row>
    <row r="8683" spans="10:100" x14ac:dyDescent="0.25">
      <c r="J8683"/>
      <c r="K8683"/>
      <c r="L8683"/>
      <c r="M8683"/>
      <c r="N8683"/>
      <c r="O8683"/>
      <c r="P8683"/>
      <c r="Q8683"/>
      <c r="R8683"/>
      <c r="S8683"/>
      <c r="T8683"/>
      <c r="U8683"/>
      <c r="V8683"/>
      <c r="W8683"/>
      <c r="X8683"/>
      <c r="Y8683"/>
      <c r="Z8683"/>
      <c r="AA8683"/>
      <c r="AB8683"/>
      <c r="AC8683"/>
      <c r="AD8683"/>
      <c r="AE8683"/>
      <c r="AF8683"/>
      <c r="AG8683"/>
      <c r="AH8683"/>
      <c r="AI8683"/>
      <c r="AJ8683"/>
      <c r="AK8683"/>
      <c r="AL8683"/>
      <c r="AM8683"/>
      <c r="AN8683"/>
      <c r="AO8683"/>
      <c r="AP8683"/>
      <c r="AQ8683"/>
      <c r="AR8683"/>
      <c r="AS8683"/>
      <c r="AT8683"/>
      <c r="AU8683"/>
      <c r="AV8683"/>
      <c r="AW8683"/>
      <c r="AX8683"/>
      <c r="AY8683"/>
      <c r="AZ8683"/>
      <c r="BA8683"/>
      <c r="BB8683"/>
      <c r="BC8683"/>
      <c r="BD8683"/>
      <c r="BE8683"/>
      <c r="BF8683"/>
      <c r="BG8683"/>
      <c r="BH8683"/>
      <c r="BI8683"/>
      <c r="BJ8683"/>
      <c r="BK8683"/>
      <c r="BL8683"/>
      <c r="BM8683"/>
      <c r="BN8683"/>
      <c r="BO8683"/>
      <c r="BP8683"/>
      <c r="BQ8683"/>
      <c r="BR8683"/>
      <c r="BS8683"/>
      <c r="BT8683"/>
      <c r="BU8683"/>
      <c r="BV8683"/>
      <c r="BW8683"/>
      <c r="BX8683"/>
      <c r="BY8683"/>
      <c r="BZ8683"/>
      <c r="CA8683"/>
      <c r="CB8683"/>
      <c r="CC8683"/>
      <c r="CD8683"/>
      <c r="CE8683"/>
      <c r="CF8683"/>
      <c r="CG8683"/>
      <c r="CH8683"/>
      <c r="CI8683"/>
      <c r="CJ8683"/>
      <c r="CK8683"/>
      <c r="CL8683"/>
      <c r="CM8683"/>
      <c r="CN8683"/>
      <c r="CO8683"/>
      <c r="CP8683"/>
      <c r="CQ8683"/>
      <c r="CR8683"/>
      <c r="CS8683"/>
      <c r="CT8683"/>
      <c r="CU8683"/>
      <c r="CV8683"/>
    </row>
    <row r="8684" spans="10:100" x14ac:dyDescent="0.25">
      <c r="J8684"/>
      <c r="K8684"/>
      <c r="L8684"/>
      <c r="M8684"/>
      <c r="N8684"/>
      <c r="O8684"/>
      <c r="P8684"/>
      <c r="Q8684"/>
      <c r="R8684"/>
      <c r="S8684"/>
      <c r="T8684"/>
      <c r="U8684"/>
      <c r="V8684"/>
      <c r="W8684"/>
      <c r="X8684"/>
      <c r="Y8684"/>
      <c r="Z8684"/>
      <c r="AA8684"/>
      <c r="AB8684"/>
      <c r="AC8684"/>
      <c r="AD8684"/>
      <c r="AE8684"/>
      <c r="AF8684"/>
      <c r="AG8684"/>
      <c r="AH8684"/>
      <c r="AI8684"/>
      <c r="AJ8684"/>
      <c r="AK8684"/>
      <c r="AL8684"/>
      <c r="AM8684"/>
      <c r="AN8684"/>
      <c r="AO8684"/>
      <c r="AP8684"/>
      <c r="AQ8684"/>
      <c r="AR8684"/>
      <c r="AS8684"/>
      <c r="AT8684"/>
      <c r="AU8684"/>
      <c r="AV8684"/>
      <c r="AW8684"/>
      <c r="AX8684"/>
      <c r="AY8684"/>
      <c r="AZ8684"/>
      <c r="BA8684"/>
      <c r="BB8684"/>
      <c r="BC8684"/>
      <c r="BD8684"/>
      <c r="BE8684"/>
      <c r="BF8684"/>
      <c r="BG8684"/>
      <c r="BH8684"/>
      <c r="BI8684"/>
      <c r="BJ8684"/>
      <c r="BK8684"/>
      <c r="BL8684"/>
      <c r="BM8684"/>
      <c r="BN8684"/>
      <c r="BO8684"/>
      <c r="BP8684"/>
      <c r="BQ8684"/>
      <c r="BR8684"/>
      <c r="BS8684"/>
      <c r="BT8684"/>
      <c r="BU8684"/>
      <c r="BV8684"/>
      <c r="BW8684"/>
      <c r="BX8684"/>
      <c r="BY8684"/>
      <c r="BZ8684"/>
      <c r="CA8684"/>
      <c r="CB8684"/>
      <c r="CC8684"/>
      <c r="CD8684"/>
      <c r="CE8684"/>
      <c r="CF8684"/>
      <c r="CG8684"/>
      <c r="CH8684"/>
      <c r="CI8684"/>
      <c r="CJ8684"/>
      <c r="CK8684"/>
      <c r="CL8684"/>
      <c r="CM8684"/>
      <c r="CN8684"/>
      <c r="CO8684"/>
      <c r="CP8684"/>
      <c r="CQ8684"/>
      <c r="CR8684"/>
      <c r="CS8684"/>
      <c r="CT8684"/>
      <c r="CU8684"/>
      <c r="CV8684"/>
    </row>
    <row r="8685" spans="10:100" x14ac:dyDescent="0.25">
      <c r="J8685"/>
      <c r="K8685"/>
      <c r="L8685"/>
      <c r="M8685"/>
      <c r="N8685"/>
      <c r="O8685"/>
      <c r="P8685"/>
      <c r="Q8685"/>
      <c r="R8685"/>
      <c r="S8685"/>
      <c r="T8685"/>
      <c r="U8685"/>
      <c r="V8685"/>
      <c r="W8685"/>
      <c r="X8685"/>
      <c r="Y8685"/>
      <c r="Z8685"/>
      <c r="AA8685"/>
      <c r="AB8685"/>
      <c r="AC8685"/>
      <c r="AD8685"/>
      <c r="AE8685"/>
      <c r="AF8685"/>
      <c r="AG8685"/>
      <c r="AH8685"/>
      <c r="AI8685"/>
      <c r="AJ8685"/>
      <c r="AK8685"/>
      <c r="AL8685"/>
      <c r="AM8685"/>
      <c r="AN8685"/>
      <c r="AO8685"/>
      <c r="AP8685"/>
      <c r="AQ8685"/>
      <c r="AR8685"/>
      <c r="AS8685"/>
      <c r="AT8685"/>
      <c r="AU8685"/>
      <c r="AV8685"/>
      <c r="AW8685"/>
      <c r="AX8685"/>
      <c r="AY8685"/>
      <c r="AZ8685"/>
      <c r="BA8685"/>
      <c r="BB8685"/>
      <c r="BC8685"/>
      <c r="BD8685"/>
      <c r="BE8685"/>
      <c r="BF8685"/>
      <c r="BG8685"/>
      <c r="BH8685"/>
      <c r="BI8685"/>
      <c r="BJ8685"/>
      <c r="BK8685"/>
      <c r="BL8685"/>
      <c r="BM8685"/>
      <c r="BN8685"/>
      <c r="BO8685"/>
      <c r="BP8685"/>
      <c r="BQ8685"/>
      <c r="BR8685"/>
      <c r="BS8685"/>
      <c r="BT8685"/>
      <c r="BU8685"/>
      <c r="BV8685"/>
      <c r="BW8685"/>
      <c r="BX8685"/>
      <c r="BY8685"/>
      <c r="BZ8685"/>
      <c r="CA8685"/>
      <c r="CB8685"/>
      <c r="CC8685"/>
      <c r="CD8685"/>
      <c r="CE8685"/>
      <c r="CF8685"/>
      <c r="CG8685"/>
      <c r="CH8685"/>
      <c r="CI8685"/>
      <c r="CJ8685"/>
      <c r="CK8685"/>
      <c r="CL8685"/>
      <c r="CM8685"/>
      <c r="CN8685"/>
      <c r="CO8685"/>
      <c r="CP8685"/>
      <c r="CQ8685"/>
      <c r="CR8685"/>
      <c r="CS8685"/>
      <c r="CT8685"/>
      <c r="CU8685"/>
      <c r="CV8685"/>
    </row>
    <row r="8686" spans="10:100" x14ac:dyDescent="0.25">
      <c r="J8686"/>
      <c r="K8686"/>
      <c r="L8686"/>
      <c r="M8686"/>
      <c r="N8686"/>
      <c r="O8686"/>
      <c r="P8686"/>
      <c r="Q8686"/>
      <c r="R8686"/>
      <c r="S8686"/>
      <c r="T8686"/>
      <c r="U8686"/>
      <c r="V8686"/>
      <c r="W8686"/>
      <c r="X8686"/>
      <c r="Y8686"/>
      <c r="Z8686"/>
      <c r="AA8686"/>
      <c r="AB8686"/>
      <c r="AC8686"/>
      <c r="AD8686"/>
      <c r="AE8686"/>
      <c r="AF8686"/>
      <c r="AG8686"/>
      <c r="AH8686"/>
      <c r="AI8686"/>
      <c r="AJ8686"/>
      <c r="AK8686"/>
      <c r="AL8686"/>
      <c r="AM8686"/>
      <c r="AN8686"/>
      <c r="AO8686"/>
      <c r="AP8686"/>
      <c r="AQ8686"/>
      <c r="AR8686"/>
      <c r="AS8686"/>
      <c r="AT8686"/>
      <c r="AU8686"/>
      <c r="AV8686"/>
      <c r="AW8686"/>
      <c r="AX8686"/>
      <c r="AY8686"/>
      <c r="AZ8686"/>
      <c r="BA8686"/>
      <c r="BB8686"/>
      <c r="BC8686"/>
      <c r="BD8686"/>
      <c r="BE8686"/>
      <c r="BF8686"/>
      <c r="BG8686"/>
      <c r="BH8686"/>
      <c r="BI8686"/>
      <c r="BJ8686"/>
      <c r="BK8686"/>
      <c r="BL8686"/>
      <c r="BM8686"/>
      <c r="BN8686"/>
      <c r="BO8686"/>
      <c r="BP8686"/>
      <c r="BQ8686"/>
      <c r="BR8686"/>
      <c r="BS8686"/>
      <c r="BT8686"/>
      <c r="BU8686"/>
      <c r="BV8686"/>
      <c r="BW8686"/>
      <c r="BX8686"/>
      <c r="BY8686"/>
      <c r="BZ8686"/>
      <c r="CA8686"/>
      <c r="CB8686"/>
      <c r="CC8686"/>
      <c r="CD8686"/>
      <c r="CE8686"/>
      <c r="CF8686"/>
      <c r="CG8686"/>
      <c r="CH8686"/>
      <c r="CI8686"/>
      <c r="CJ8686"/>
      <c r="CK8686"/>
      <c r="CL8686"/>
      <c r="CM8686"/>
      <c r="CN8686"/>
      <c r="CO8686"/>
      <c r="CP8686"/>
      <c r="CQ8686"/>
      <c r="CR8686"/>
      <c r="CS8686"/>
      <c r="CT8686"/>
      <c r="CU8686"/>
      <c r="CV8686"/>
    </row>
    <row r="8687" spans="10:100" x14ac:dyDescent="0.25">
      <c r="J8687"/>
      <c r="K8687"/>
      <c r="L8687"/>
      <c r="M8687"/>
      <c r="N8687"/>
      <c r="O8687"/>
      <c r="P8687"/>
      <c r="Q8687"/>
      <c r="R8687"/>
      <c r="S8687"/>
      <c r="T8687"/>
      <c r="U8687"/>
      <c r="V8687"/>
      <c r="W8687"/>
      <c r="X8687"/>
      <c r="Y8687"/>
      <c r="Z8687"/>
      <c r="AA8687"/>
      <c r="AB8687"/>
      <c r="AC8687"/>
      <c r="AD8687"/>
      <c r="AE8687"/>
      <c r="AF8687"/>
      <c r="AG8687"/>
      <c r="AH8687"/>
      <c r="AI8687"/>
      <c r="AJ8687"/>
      <c r="AK8687"/>
      <c r="AL8687"/>
      <c r="AM8687"/>
      <c r="AN8687"/>
      <c r="AO8687"/>
      <c r="AP8687"/>
      <c r="AQ8687"/>
      <c r="AR8687"/>
      <c r="AS8687"/>
      <c r="AT8687"/>
      <c r="AU8687"/>
      <c r="AV8687"/>
      <c r="AW8687"/>
      <c r="AX8687"/>
      <c r="AY8687"/>
      <c r="AZ8687"/>
      <c r="BA8687"/>
      <c r="BB8687"/>
      <c r="BC8687"/>
      <c r="BD8687"/>
      <c r="BE8687"/>
      <c r="BF8687"/>
      <c r="BG8687"/>
      <c r="BH8687"/>
      <c r="BI8687"/>
      <c r="BJ8687"/>
      <c r="BK8687"/>
      <c r="BL8687"/>
      <c r="BM8687"/>
      <c r="BN8687"/>
      <c r="BO8687"/>
      <c r="BP8687"/>
      <c r="BQ8687"/>
      <c r="BR8687"/>
      <c r="BS8687"/>
      <c r="BT8687"/>
      <c r="BU8687"/>
      <c r="BV8687"/>
      <c r="BW8687"/>
      <c r="BX8687"/>
      <c r="BY8687"/>
      <c r="BZ8687"/>
      <c r="CA8687"/>
      <c r="CB8687"/>
      <c r="CC8687"/>
      <c r="CD8687"/>
      <c r="CE8687"/>
      <c r="CF8687"/>
      <c r="CG8687"/>
      <c r="CH8687"/>
      <c r="CI8687"/>
      <c r="CJ8687"/>
      <c r="CK8687"/>
      <c r="CL8687"/>
      <c r="CM8687"/>
      <c r="CN8687"/>
      <c r="CO8687"/>
      <c r="CP8687"/>
      <c r="CQ8687"/>
      <c r="CR8687"/>
      <c r="CS8687"/>
      <c r="CT8687"/>
      <c r="CU8687"/>
      <c r="CV8687"/>
    </row>
    <row r="8688" spans="10:100" x14ac:dyDescent="0.25">
      <c r="J8688"/>
      <c r="K8688"/>
      <c r="L8688"/>
      <c r="M8688"/>
      <c r="N8688"/>
      <c r="O8688"/>
      <c r="P8688"/>
      <c r="Q8688"/>
      <c r="R8688"/>
      <c r="S8688"/>
      <c r="T8688"/>
      <c r="U8688"/>
      <c r="V8688"/>
      <c r="W8688"/>
      <c r="X8688"/>
      <c r="Y8688"/>
      <c r="Z8688"/>
      <c r="AA8688"/>
      <c r="AB8688"/>
      <c r="AC8688"/>
      <c r="AD8688"/>
      <c r="AE8688"/>
      <c r="AF8688"/>
      <c r="AG8688"/>
      <c r="AH8688"/>
      <c r="AI8688"/>
      <c r="AJ8688"/>
      <c r="AK8688"/>
      <c r="AL8688"/>
      <c r="AM8688"/>
      <c r="AN8688"/>
      <c r="AO8688"/>
      <c r="AP8688"/>
      <c r="AQ8688"/>
      <c r="AR8688"/>
      <c r="AS8688"/>
      <c r="AT8688"/>
      <c r="AU8688"/>
      <c r="AV8688"/>
      <c r="AW8688"/>
      <c r="AX8688"/>
      <c r="AY8688"/>
      <c r="AZ8688"/>
      <c r="BA8688"/>
      <c r="BB8688"/>
      <c r="BC8688"/>
      <c r="BD8688"/>
      <c r="BE8688"/>
      <c r="BF8688"/>
      <c r="BG8688"/>
      <c r="BH8688"/>
      <c r="BI8688"/>
      <c r="BJ8688"/>
      <c r="BK8688"/>
      <c r="BL8688"/>
      <c r="BM8688"/>
      <c r="BN8688"/>
      <c r="BO8688"/>
      <c r="BP8688"/>
      <c r="BQ8688"/>
      <c r="BR8688"/>
      <c r="BS8688"/>
      <c r="BT8688"/>
      <c r="BU8688"/>
      <c r="BV8688"/>
      <c r="BW8688"/>
      <c r="BX8688"/>
      <c r="BY8688"/>
      <c r="BZ8688"/>
      <c r="CA8688"/>
      <c r="CB8688"/>
      <c r="CC8688"/>
      <c r="CD8688"/>
      <c r="CE8688"/>
      <c r="CF8688"/>
      <c r="CG8688"/>
      <c r="CH8688"/>
      <c r="CI8688"/>
      <c r="CJ8688"/>
      <c r="CK8688"/>
      <c r="CL8688"/>
      <c r="CM8688"/>
      <c r="CN8688"/>
      <c r="CO8688"/>
      <c r="CP8688"/>
      <c r="CQ8688"/>
      <c r="CR8688"/>
      <c r="CS8688"/>
      <c r="CT8688"/>
      <c r="CU8688"/>
      <c r="CV8688"/>
    </row>
    <row r="8689" spans="10:100" x14ac:dyDescent="0.25">
      <c r="J8689"/>
      <c r="K8689"/>
      <c r="L8689"/>
      <c r="M8689"/>
      <c r="N8689"/>
      <c r="O8689"/>
      <c r="P8689"/>
      <c r="Q8689"/>
      <c r="R8689"/>
      <c r="S8689"/>
      <c r="T8689"/>
      <c r="U8689"/>
      <c r="V8689"/>
      <c r="W8689"/>
      <c r="X8689"/>
      <c r="Y8689"/>
      <c r="Z8689"/>
      <c r="AA8689"/>
      <c r="AB8689"/>
      <c r="AC8689"/>
      <c r="AD8689"/>
      <c r="AE8689"/>
      <c r="AF8689"/>
      <c r="AG8689"/>
      <c r="AH8689"/>
      <c r="AI8689"/>
      <c r="AJ8689"/>
      <c r="AK8689"/>
      <c r="AL8689"/>
      <c r="AM8689"/>
      <c r="AN8689"/>
      <c r="AO8689"/>
      <c r="AP8689"/>
      <c r="AQ8689"/>
      <c r="AR8689"/>
      <c r="AS8689"/>
      <c r="AT8689"/>
      <c r="AU8689"/>
      <c r="AV8689"/>
      <c r="AW8689"/>
      <c r="AX8689"/>
      <c r="AY8689"/>
      <c r="AZ8689"/>
      <c r="BA8689"/>
      <c r="BB8689"/>
      <c r="BC8689"/>
      <c r="BD8689"/>
      <c r="BE8689"/>
      <c r="BF8689"/>
      <c r="BG8689"/>
      <c r="BH8689"/>
      <c r="BI8689"/>
      <c r="BJ8689"/>
      <c r="BK8689"/>
      <c r="BL8689"/>
      <c r="BM8689"/>
      <c r="BN8689"/>
      <c r="BO8689"/>
      <c r="BP8689"/>
      <c r="BQ8689"/>
      <c r="BR8689"/>
      <c r="BS8689"/>
      <c r="BT8689"/>
      <c r="BU8689"/>
      <c r="BV8689"/>
      <c r="BW8689"/>
      <c r="BX8689"/>
      <c r="BY8689"/>
      <c r="BZ8689"/>
      <c r="CA8689"/>
      <c r="CB8689"/>
      <c r="CC8689"/>
      <c r="CD8689"/>
      <c r="CE8689"/>
      <c r="CF8689"/>
      <c r="CG8689"/>
      <c r="CH8689"/>
      <c r="CI8689"/>
      <c r="CJ8689"/>
      <c r="CK8689"/>
      <c r="CL8689"/>
      <c r="CM8689"/>
      <c r="CN8689"/>
      <c r="CO8689"/>
      <c r="CP8689"/>
      <c r="CQ8689"/>
      <c r="CR8689"/>
      <c r="CS8689"/>
      <c r="CT8689"/>
      <c r="CU8689"/>
      <c r="CV8689"/>
    </row>
    <row r="8690" spans="10:100" x14ac:dyDescent="0.25">
      <c r="J8690"/>
      <c r="K8690"/>
      <c r="L8690"/>
      <c r="M8690"/>
      <c r="N8690"/>
      <c r="O8690"/>
      <c r="P8690"/>
      <c r="Q8690"/>
      <c r="R8690"/>
      <c r="S8690"/>
      <c r="T8690"/>
      <c r="U8690"/>
      <c r="V8690"/>
      <c r="W8690"/>
      <c r="X8690"/>
      <c r="Y8690"/>
      <c r="Z8690"/>
      <c r="AA8690"/>
      <c r="AB8690"/>
      <c r="AC8690"/>
      <c r="AD8690"/>
      <c r="AE8690"/>
      <c r="AF8690"/>
      <c r="AG8690"/>
      <c r="AH8690"/>
      <c r="AI8690"/>
      <c r="AJ8690"/>
      <c r="AK8690"/>
      <c r="AL8690"/>
      <c r="AM8690"/>
      <c r="AN8690"/>
      <c r="AO8690"/>
      <c r="AP8690"/>
      <c r="AQ8690"/>
      <c r="AR8690"/>
      <c r="AS8690"/>
      <c r="AT8690"/>
      <c r="AU8690"/>
      <c r="AV8690"/>
      <c r="AW8690"/>
      <c r="AX8690"/>
      <c r="AY8690"/>
      <c r="AZ8690"/>
      <c r="BA8690"/>
      <c r="BB8690"/>
      <c r="BC8690"/>
      <c r="BD8690"/>
      <c r="BE8690"/>
      <c r="BF8690"/>
      <c r="BG8690"/>
      <c r="BH8690"/>
      <c r="BI8690"/>
      <c r="BJ8690"/>
      <c r="BK8690"/>
      <c r="BL8690"/>
      <c r="BM8690"/>
      <c r="BN8690"/>
      <c r="BO8690"/>
      <c r="BP8690"/>
      <c r="BQ8690"/>
      <c r="BR8690"/>
      <c r="BS8690"/>
      <c r="BT8690"/>
      <c r="BU8690"/>
      <c r="BV8690"/>
      <c r="BW8690"/>
      <c r="BX8690"/>
      <c r="BY8690"/>
      <c r="BZ8690"/>
      <c r="CA8690"/>
      <c r="CB8690"/>
      <c r="CC8690"/>
      <c r="CD8690"/>
      <c r="CE8690"/>
      <c r="CF8690"/>
      <c r="CG8690"/>
      <c r="CH8690"/>
      <c r="CI8690"/>
      <c r="CJ8690"/>
      <c r="CK8690"/>
      <c r="CL8690"/>
      <c r="CM8690"/>
      <c r="CN8690"/>
      <c r="CO8690"/>
      <c r="CP8690"/>
      <c r="CQ8690"/>
      <c r="CR8690"/>
      <c r="CS8690"/>
      <c r="CT8690"/>
      <c r="CU8690"/>
      <c r="CV8690"/>
    </row>
    <row r="8691" spans="10:100" x14ac:dyDescent="0.25">
      <c r="J8691"/>
      <c r="K8691"/>
      <c r="L8691"/>
      <c r="M8691"/>
      <c r="N8691"/>
      <c r="O8691"/>
      <c r="P8691"/>
      <c r="Q8691"/>
      <c r="R8691"/>
      <c r="S8691"/>
      <c r="T8691"/>
      <c r="U8691"/>
      <c r="V8691"/>
      <c r="W8691"/>
      <c r="X8691"/>
      <c r="Y8691"/>
      <c r="Z8691"/>
      <c r="AA8691"/>
      <c r="AB8691"/>
      <c r="AC8691"/>
      <c r="AD8691"/>
      <c r="AE8691"/>
      <c r="AF8691"/>
      <c r="AG8691"/>
      <c r="AH8691"/>
      <c r="AI8691"/>
      <c r="AJ8691"/>
      <c r="AK8691"/>
      <c r="AL8691"/>
      <c r="AM8691"/>
      <c r="AN8691"/>
      <c r="AO8691"/>
      <c r="AP8691"/>
      <c r="AQ8691"/>
      <c r="AR8691"/>
      <c r="AS8691"/>
      <c r="AT8691"/>
      <c r="AU8691"/>
      <c r="AV8691"/>
      <c r="AW8691"/>
      <c r="AX8691"/>
      <c r="AY8691"/>
      <c r="AZ8691"/>
      <c r="BA8691"/>
      <c r="BB8691"/>
      <c r="BC8691"/>
      <c r="BD8691"/>
      <c r="BE8691"/>
      <c r="BF8691"/>
      <c r="BG8691"/>
      <c r="BH8691"/>
      <c r="BI8691"/>
      <c r="BJ8691"/>
      <c r="BK8691"/>
      <c r="BL8691"/>
      <c r="BM8691"/>
      <c r="BN8691"/>
      <c r="BO8691"/>
      <c r="BP8691"/>
      <c r="BQ8691"/>
      <c r="BR8691"/>
      <c r="BS8691"/>
      <c r="BT8691"/>
      <c r="BU8691"/>
      <c r="BV8691"/>
      <c r="BW8691"/>
      <c r="BX8691"/>
      <c r="BY8691"/>
      <c r="BZ8691"/>
      <c r="CA8691"/>
      <c r="CB8691"/>
      <c r="CC8691"/>
      <c r="CD8691"/>
      <c r="CE8691"/>
      <c r="CF8691"/>
      <c r="CG8691"/>
      <c r="CH8691"/>
      <c r="CI8691"/>
      <c r="CJ8691"/>
      <c r="CK8691"/>
      <c r="CL8691"/>
      <c r="CM8691"/>
      <c r="CN8691"/>
      <c r="CO8691"/>
      <c r="CP8691"/>
      <c r="CQ8691"/>
      <c r="CR8691"/>
      <c r="CS8691"/>
      <c r="CT8691"/>
      <c r="CU8691"/>
      <c r="CV8691"/>
    </row>
    <row r="8692" spans="10:100" x14ac:dyDescent="0.25">
      <c r="J8692"/>
      <c r="K8692"/>
      <c r="L8692"/>
      <c r="M8692"/>
      <c r="N8692"/>
      <c r="O8692"/>
      <c r="P8692"/>
      <c r="Q8692"/>
      <c r="R8692"/>
      <c r="S8692"/>
      <c r="T8692"/>
      <c r="U8692"/>
      <c r="V8692"/>
      <c r="W8692"/>
      <c r="X8692"/>
      <c r="Y8692"/>
      <c r="Z8692"/>
      <c r="AA8692"/>
      <c r="AB8692"/>
      <c r="AC8692"/>
      <c r="AD8692"/>
      <c r="AE8692"/>
      <c r="AF8692"/>
      <c r="AG8692"/>
      <c r="AH8692"/>
      <c r="AI8692"/>
      <c r="AJ8692"/>
      <c r="AK8692"/>
      <c r="AL8692"/>
      <c r="AM8692"/>
      <c r="AN8692"/>
      <c r="AO8692"/>
      <c r="AP8692"/>
      <c r="AQ8692"/>
      <c r="AR8692"/>
      <c r="AS8692"/>
      <c r="AT8692"/>
      <c r="AU8692"/>
      <c r="AV8692"/>
      <c r="AW8692"/>
      <c r="AX8692"/>
      <c r="AY8692"/>
      <c r="AZ8692"/>
      <c r="BA8692"/>
      <c r="BB8692"/>
      <c r="BC8692"/>
      <c r="BD8692"/>
      <c r="BE8692"/>
      <c r="BF8692"/>
      <c r="BG8692"/>
      <c r="BH8692"/>
      <c r="BI8692"/>
      <c r="BJ8692"/>
      <c r="BK8692"/>
      <c r="BL8692"/>
      <c r="BM8692"/>
      <c r="BN8692"/>
      <c r="BO8692"/>
      <c r="BP8692"/>
      <c r="BQ8692"/>
      <c r="BR8692"/>
      <c r="BS8692"/>
      <c r="BT8692"/>
      <c r="BU8692"/>
      <c r="BV8692"/>
      <c r="BW8692"/>
      <c r="BX8692"/>
      <c r="BY8692"/>
      <c r="BZ8692"/>
      <c r="CA8692"/>
      <c r="CB8692"/>
      <c r="CC8692"/>
      <c r="CD8692"/>
      <c r="CE8692"/>
      <c r="CF8692"/>
      <c r="CG8692"/>
      <c r="CH8692"/>
      <c r="CI8692"/>
      <c r="CJ8692"/>
      <c r="CK8692"/>
      <c r="CL8692"/>
      <c r="CM8692"/>
      <c r="CN8692"/>
      <c r="CO8692"/>
      <c r="CP8692"/>
      <c r="CQ8692"/>
      <c r="CR8692"/>
      <c r="CS8692"/>
      <c r="CT8692"/>
      <c r="CU8692"/>
      <c r="CV8692"/>
    </row>
    <row r="8693" spans="10:100" x14ac:dyDescent="0.25">
      <c r="J8693"/>
      <c r="K8693"/>
      <c r="L8693"/>
      <c r="M8693"/>
      <c r="N8693"/>
      <c r="O8693"/>
      <c r="P8693"/>
      <c r="Q8693"/>
      <c r="R8693"/>
      <c r="S8693"/>
      <c r="T8693"/>
      <c r="U8693"/>
      <c r="V8693"/>
      <c r="W8693"/>
      <c r="X8693"/>
      <c r="Y8693"/>
      <c r="Z8693"/>
      <c r="AA8693"/>
      <c r="AB8693"/>
      <c r="AC8693"/>
      <c r="AD8693"/>
      <c r="AE8693"/>
      <c r="AF8693"/>
      <c r="AG8693"/>
      <c r="AH8693"/>
      <c r="AI8693"/>
      <c r="AJ8693"/>
      <c r="AK8693"/>
      <c r="AL8693"/>
      <c r="AM8693"/>
      <c r="AN8693"/>
      <c r="AO8693"/>
      <c r="AP8693"/>
      <c r="AQ8693"/>
      <c r="AR8693"/>
      <c r="AS8693"/>
      <c r="AT8693"/>
      <c r="AU8693"/>
      <c r="AV8693"/>
      <c r="AW8693"/>
      <c r="AX8693"/>
      <c r="AY8693"/>
      <c r="AZ8693"/>
      <c r="BA8693"/>
      <c r="BB8693"/>
      <c r="BC8693"/>
      <c r="BD8693"/>
      <c r="BE8693"/>
      <c r="BF8693"/>
      <c r="BG8693"/>
      <c r="BH8693"/>
      <c r="BI8693"/>
      <c r="BJ8693"/>
      <c r="BK8693"/>
      <c r="BL8693"/>
      <c r="BM8693"/>
      <c r="BN8693"/>
      <c r="BO8693"/>
      <c r="BP8693"/>
      <c r="BQ8693"/>
      <c r="BR8693"/>
      <c r="BS8693"/>
      <c r="BT8693"/>
      <c r="BU8693"/>
      <c r="BV8693"/>
      <c r="BW8693"/>
      <c r="BX8693"/>
      <c r="BY8693"/>
      <c r="BZ8693"/>
      <c r="CA8693"/>
      <c r="CB8693"/>
      <c r="CC8693"/>
      <c r="CD8693"/>
      <c r="CE8693"/>
      <c r="CF8693"/>
      <c r="CG8693"/>
      <c r="CH8693"/>
      <c r="CI8693"/>
      <c r="CJ8693"/>
      <c r="CK8693"/>
      <c r="CL8693"/>
      <c r="CM8693"/>
      <c r="CN8693"/>
      <c r="CO8693"/>
      <c r="CP8693"/>
      <c r="CQ8693"/>
      <c r="CR8693"/>
      <c r="CS8693"/>
      <c r="CT8693"/>
      <c r="CU8693"/>
      <c r="CV8693"/>
    </row>
    <row r="8694" spans="10:100" x14ac:dyDescent="0.25">
      <c r="J8694"/>
      <c r="K8694"/>
      <c r="L8694"/>
      <c r="M8694"/>
      <c r="N8694"/>
      <c r="O8694"/>
      <c r="P8694"/>
      <c r="Q8694"/>
      <c r="R8694"/>
      <c r="S8694"/>
      <c r="T8694"/>
      <c r="U8694"/>
      <c r="V8694"/>
      <c r="W8694"/>
      <c r="X8694"/>
      <c r="Y8694"/>
      <c r="Z8694"/>
      <c r="AA8694"/>
      <c r="AB8694"/>
      <c r="AC8694"/>
      <c r="AD8694"/>
      <c r="AE8694"/>
      <c r="AF8694"/>
      <c r="AG8694"/>
      <c r="AH8694"/>
      <c r="AI8694"/>
      <c r="AJ8694"/>
      <c r="AK8694"/>
      <c r="AL8694"/>
      <c r="AM8694"/>
      <c r="AN8694"/>
      <c r="AO8694"/>
      <c r="AP8694"/>
      <c r="AQ8694"/>
      <c r="AR8694"/>
      <c r="AS8694"/>
      <c r="AT8694"/>
      <c r="AU8694"/>
      <c r="AV8694"/>
      <c r="AW8694"/>
      <c r="AX8694"/>
      <c r="AY8694"/>
      <c r="AZ8694"/>
      <c r="BA8694"/>
      <c r="BB8694"/>
      <c r="BC8694"/>
      <c r="BD8694"/>
      <c r="BE8694"/>
      <c r="BF8694"/>
      <c r="BG8694"/>
      <c r="BH8694"/>
      <c r="BI8694"/>
      <c r="BJ8694"/>
      <c r="BK8694"/>
      <c r="BL8694"/>
      <c r="BM8694"/>
      <c r="BN8694"/>
      <c r="BO8694"/>
      <c r="BP8694"/>
      <c r="BQ8694"/>
      <c r="BR8694"/>
      <c r="BS8694"/>
      <c r="BT8694"/>
      <c r="BU8694"/>
      <c r="BV8694"/>
      <c r="BW8694"/>
      <c r="BX8694"/>
      <c r="BY8694"/>
      <c r="BZ8694"/>
      <c r="CA8694"/>
      <c r="CB8694"/>
      <c r="CC8694"/>
      <c r="CD8694"/>
      <c r="CE8694"/>
      <c r="CF8694"/>
      <c r="CG8694"/>
      <c r="CH8694"/>
      <c r="CI8694"/>
      <c r="CJ8694"/>
      <c r="CK8694"/>
      <c r="CL8694"/>
      <c r="CM8694"/>
      <c r="CN8694"/>
      <c r="CO8694"/>
      <c r="CP8694"/>
      <c r="CQ8694"/>
      <c r="CR8694"/>
      <c r="CS8694"/>
      <c r="CT8694"/>
      <c r="CU8694"/>
      <c r="CV8694"/>
    </row>
    <row r="8695" spans="10:100" x14ac:dyDescent="0.25">
      <c r="J8695"/>
      <c r="K8695"/>
      <c r="L8695"/>
      <c r="M8695"/>
      <c r="N8695"/>
      <c r="O8695"/>
      <c r="P8695"/>
      <c r="Q8695"/>
      <c r="R8695"/>
      <c r="S8695"/>
      <c r="T8695"/>
      <c r="U8695"/>
      <c r="V8695"/>
      <c r="W8695"/>
      <c r="X8695"/>
      <c r="Y8695"/>
      <c r="Z8695"/>
      <c r="AA8695"/>
      <c r="AB8695"/>
      <c r="AC8695"/>
      <c r="AD8695"/>
      <c r="AE8695"/>
      <c r="AF8695"/>
      <c r="AG8695"/>
      <c r="AH8695"/>
      <c r="AI8695"/>
      <c r="AJ8695"/>
      <c r="AK8695"/>
      <c r="AL8695"/>
      <c r="AM8695"/>
      <c r="AN8695"/>
      <c r="AO8695"/>
      <c r="AP8695"/>
      <c r="AQ8695"/>
      <c r="AR8695"/>
      <c r="AS8695"/>
      <c r="AT8695"/>
      <c r="AU8695"/>
      <c r="AV8695"/>
      <c r="AW8695"/>
      <c r="AX8695"/>
      <c r="AY8695"/>
      <c r="AZ8695"/>
      <c r="BA8695"/>
      <c r="BB8695"/>
      <c r="BC8695"/>
      <c r="BD8695"/>
      <c r="BE8695"/>
      <c r="BF8695"/>
      <c r="BG8695"/>
      <c r="BH8695"/>
      <c r="BI8695"/>
      <c r="BJ8695"/>
      <c r="BK8695"/>
      <c r="BL8695"/>
      <c r="BM8695"/>
      <c r="BN8695"/>
      <c r="BO8695"/>
      <c r="BP8695"/>
      <c r="BQ8695"/>
      <c r="BR8695"/>
      <c r="BS8695"/>
      <c r="BT8695"/>
      <c r="BU8695"/>
      <c r="BV8695"/>
      <c r="BW8695"/>
      <c r="BX8695"/>
      <c r="BY8695"/>
      <c r="BZ8695"/>
      <c r="CA8695"/>
      <c r="CB8695"/>
      <c r="CC8695"/>
      <c r="CD8695"/>
      <c r="CE8695"/>
      <c r="CF8695"/>
      <c r="CG8695"/>
      <c r="CH8695"/>
      <c r="CI8695"/>
      <c r="CJ8695"/>
      <c r="CK8695"/>
      <c r="CL8695"/>
      <c r="CM8695"/>
      <c r="CN8695"/>
      <c r="CO8695"/>
      <c r="CP8695"/>
      <c r="CQ8695"/>
      <c r="CR8695"/>
      <c r="CS8695"/>
      <c r="CT8695"/>
      <c r="CU8695"/>
      <c r="CV8695"/>
    </row>
    <row r="8696" spans="10:100" x14ac:dyDescent="0.25">
      <c r="J8696"/>
      <c r="K8696"/>
      <c r="L8696"/>
      <c r="M8696"/>
      <c r="N8696"/>
      <c r="O8696"/>
      <c r="P8696"/>
      <c r="Q8696"/>
      <c r="R8696"/>
      <c r="S8696"/>
      <c r="T8696"/>
      <c r="U8696"/>
      <c r="V8696"/>
      <c r="W8696"/>
      <c r="X8696"/>
      <c r="Y8696"/>
      <c r="Z8696"/>
      <c r="AA8696"/>
      <c r="AB8696"/>
      <c r="AC8696"/>
      <c r="AD8696"/>
      <c r="AE8696"/>
      <c r="AF8696"/>
      <c r="AG8696"/>
      <c r="AH8696"/>
      <c r="AI8696"/>
      <c r="AJ8696"/>
      <c r="AK8696"/>
      <c r="AL8696"/>
      <c r="AM8696"/>
      <c r="AN8696"/>
      <c r="AO8696"/>
      <c r="AP8696"/>
      <c r="AQ8696"/>
      <c r="AR8696"/>
      <c r="AS8696"/>
      <c r="AT8696"/>
      <c r="AU8696"/>
      <c r="AV8696"/>
      <c r="AW8696"/>
      <c r="AX8696"/>
      <c r="AY8696"/>
      <c r="AZ8696"/>
      <c r="BA8696"/>
      <c r="BB8696"/>
      <c r="BC8696"/>
      <c r="BD8696"/>
      <c r="BE8696"/>
      <c r="BF8696"/>
      <c r="BG8696"/>
      <c r="BH8696"/>
      <c r="BI8696"/>
      <c r="BJ8696"/>
      <c r="BK8696"/>
      <c r="BL8696"/>
      <c r="BM8696"/>
      <c r="BN8696"/>
      <c r="BO8696"/>
      <c r="BP8696"/>
      <c r="BQ8696"/>
      <c r="BR8696"/>
      <c r="BS8696"/>
      <c r="BT8696"/>
      <c r="BU8696"/>
      <c r="BV8696"/>
      <c r="BW8696"/>
      <c r="BX8696"/>
      <c r="BY8696"/>
      <c r="BZ8696"/>
      <c r="CA8696"/>
      <c r="CB8696"/>
      <c r="CC8696"/>
      <c r="CD8696"/>
      <c r="CE8696"/>
      <c r="CF8696"/>
      <c r="CG8696"/>
      <c r="CH8696"/>
      <c r="CI8696"/>
      <c r="CJ8696"/>
      <c r="CK8696"/>
      <c r="CL8696"/>
      <c r="CM8696"/>
      <c r="CN8696"/>
      <c r="CO8696"/>
      <c r="CP8696"/>
      <c r="CQ8696"/>
      <c r="CR8696"/>
      <c r="CS8696"/>
      <c r="CT8696"/>
      <c r="CU8696"/>
      <c r="CV8696"/>
    </row>
    <row r="8697" spans="10:100" x14ac:dyDescent="0.25">
      <c r="J8697"/>
      <c r="K8697"/>
      <c r="L8697"/>
      <c r="M8697"/>
      <c r="N8697"/>
      <c r="O8697"/>
      <c r="P8697"/>
      <c r="Q8697"/>
      <c r="R8697"/>
      <c r="S8697"/>
      <c r="T8697"/>
      <c r="U8697"/>
      <c r="V8697"/>
      <c r="W8697"/>
      <c r="X8697"/>
      <c r="Y8697"/>
      <c r="Z8697"/>
      <c r="AA8697"/>
      <c r="AB8697"/>
      <c r="AC8697"/>
      <c r="AD8697"/>
      <c r="AE8697"/>
      <c r="AF8697"/>
      <c r="AG8697"/>
      <c r="AH8697"/>
      <c r="AI8697"/>
      <c r="AJ8697"/>
      <c r="AK8697"/>
      <c r="AL8697"/>
      <c r="AM8697"/>
      <c r="AN8697"/>
      <c r="AO8697"/>
      <c r="AP8697"/>
      <c r="AQ8697"/>
      <c r="AR8697"/>
      <c r="AS8697"/>
      <c r="AT8697"/>
      <c r="AU8697"/>
      <c r="AV8697"/>
      <c r="AW8697"/>
      <c r="AX8697"/>
      <c r="AY8697"/>
      <c r="AZ8697"/>
      <c r="BA8697"/>
      <c r="BB8697"/>
      <c r="BC8697"/>
      <c r="BD8697"/>
      <c r="BE8697"/>
      <c r="BF8697"/>
      <c r="BG8697"/>
      <c r="BH8697"/>
      <c r="BI8697"/>
      <c r="BJ8697"/>
      <c r="BK8697"/>
      <c r="BL8697"/>
      <c r="BM8697"/>
      <c r="BN8697"/>
      <c r="BO8697"/>
      <c r="BP8697"/>
      <c r="BQ8697"/>
      <c r="BR8697"/>
      <c r="BS8697"/>
      <c r="BT8697"/>
      <c r="BU8697"/>
      <c r="BV8697"/>
      <c r="BW8697"/>
      <c r="BX8697"/>
      <c r="BY8697"/>
      <c r="BZ8697"/>
      <c r="CA8697"/>
      <c r="CB8697"/>
      <c r="CC8697"/>
      <c r="CD8697"/>
      <c r="CE8697"/>
      <c r="CF8697"/>
      <c r="CG8697"/>
      <c r="CH8697"/>
      <c r="CI8697"/>
      <c r="CJ8697"/>
      <c r="CK8697"/>
      <c r="CL8697"/>
      <c r="CM8697"/>
      <c r="CN8697"/>
      <c r="CO8697"/>
      <c r="CP8697"/>
      <c r="CQ8697"/>
      <c r="CR8697"/>
      <c r="CS8697"/>
      <c r="CT8697"/>
      <c r="CU8697"/>
      <c r="CV8697"/>
    </row>
    <row r="8698" spans="10:100" x14ac:dyDescent="0.25">
      <c r="J8698"/>
      <c r="K8698"/>
      <c r="L8698"/>
      <c r="M8698"/>
      <c r="N8698"/>
      <c r="O8698"/>
      <c r="P8698"/>
      <c r="Q8698"/>
      <c r="R8698"/>
      <c r="S8698"/>
      <c r="T8698"/>
      <c r="U8698"/>
      <c r="V8698"/>
      <c r="W8698"/>
      <c r="X8698"/>
      <c r="Y8698"/>
      <c r="Z8698"/>
      <c r="AA8698"/>
      <c r="AB8698"/>
      <c r="AC8698"/>
      <c r="AD8698"/>
      <c r="AE8698"/>
      <c r="AF8698"/>
      <c r="AG8698"/>
      <c r="AH8698"/>
      <c r="AI8698"/>
      <c r="AJ8698"/>
      <c r="AK8698"/>
      <c r="AL8698"/>
      <c r="AM8698"/>
      <c r="AN8698"/>
      <c r="AO8698"/>
      <c r="AP8698"/>
      <c r="AQ8698"/>
      <c r="AR8698"/>
      <c r="AS8698"/>
      <c r="AT8698"/>
      <c r="AU8698"/>
      <c r="AV8698"/>
      <c r="AW8698"/>
      <c r="AX8698"/>
      <c r="AY8698"/>
      <c r="AZ8698"/>
      <c r="BA8698"/>
      <c r="BB8698"/>
      <c r="BC8698"/>
      <c r="BD8698"/>
      <c r="BE8698"/>
      <c r="BF8698"/>
      <c r="BG8698"/>
      <c r="BH8698"/>
      <c r="BI8698"/>
      <c r="BJ8698"/>
      <c r="BK8698"/>
      <c r="BL8698"/>
      <c r="BM8698"/>
      <c r="BN8698"/>
      <c r="BO8698"/>
      <c r="BP8698"/>
      <c r="BQ8698"/>
      <c r="BR8698"/>
      <c r="BS8698"/>
      <c r="BT8698"/>
      <c r="BU8698"/>
      <c r="BV8698"/>
      <c r="BW8698"/>
      <c r="BX8698"/>
      <c r="BY8698"/>
      <c r="BZ8698"/>
      <c r="CA8698"/>
      <c r="CB8698"/>
      <c r="CC8698"/>
      <c r="CD8698"/>
      <c r="CE8698"/>
      <c r="CF8698"/>
      <c r="CG8698"/>
      <c r="CH8698"/>
      <c r="CI8698"/>
      <c r="CJ8698"/>
      <c r="CK8698"/>
      <c r="CL8698"/>
      <c r="CM8698"/>
      <c r="CN8698"/>
      <c r="CO8698"/>
      <c r="CP8698"/>
      <c r="CQ8698"/>
      <c r="CR8698"/>
      <c r="CS8698"/>
      <c r="CT8698"/>
      <c r="CU8698"/>
      <c r="CV8698"/>
    </row>
    <row r="8699" spans="10:100" x14ac:dyDescent="0.25">
      <c r="J8699"/>
      <c r="K8699"/>
      <c r="L8699"/>
      <c r="M8699"/>
      <c r="N8699"/>
      <c r="O8699"/>
      <c r="P8699"/>
      <c r="Q8699"/>
      <c r="R8699"/>
      <c r="S8699"/>
      <c r="T8699"/>
      <c r="U8699"/>
      <c r="V8699"/>
      <c r="W8699"/>
      <c r="X8699"/>
      <c r="Y8699"/>
      <c r="Z8699"/>
      <c r="AA8699"/>
      <c r="AB8699"/>
      <c r="AC8699"/>
      <c r="AD8699"/>
      <c r="AE8699"/>
      <c r="AF8699"/>
      <c r="AG8699"/>
      <c r="AH8699"/>
      <c r="AI8699"/>
      <c r="AJ8699"/>
      <c r="AK8699"/>
      <c r="AL8699"/>
      <c r="AM8699"/>
      <c r="AN8699"/>
      <c r="AO8699"/>
      <c r="AP8699"/>
      <c r="AQ8699"/>
      <c r="AR8699"/>
      <c r="AS8699"/>
      <c r="AT8699"/>
      <c r="AU8699"/>
      <c r="AV8699"/>
      <c r="AW8699"/>
      <c r="AX8699"/>
      <c r="AY8699"/>
      <c r="AZ8699"/>
      <c r="BA8699"/>
      <c r="BB8699"/>
      <c r="BC8699"/>
      <c r="BD8699"/>
      <c r="BE8699"/>
      <c r="BF8699"/>
      <c r="BG8699"/>
      <c r="BH8699"/>
      <c r="BI8699"/>
      <c r="BJ8699"/>
      <c r="BK8699"/>
      <c r="BL8699"/>
      <c r="BM8699"/>
      <c r="BN8699"/>
      <c r="BO8699"/>
      <c r="BP8699"/>
      <c r="BQ8699"/>
      <c r="BR8699"/>
      <c r="BS8699"/>
      <c r="BT8699"/>
      <c r="BU8699"/>
      <c r="BV8699"/>
      <c r="BW8699"/>
      <c r="BX8699"/>
      <c r="BY8699"/>
      <c r="BZ8699"/>
      <c r="CA8699"/>
      <c r="CB8699"/>
      <c r="CC8699"/>
      <c r="CD8699"/>
      <c r="CE8699"/>
      <c r="CF8699"/>
      <c r="CG8699"/>
      <c r="CH8699"/>
      <c r="CI8699"/>
      <c r="CJ8699"/>
      <c r="CK8699"/>
      <c r="CL8699"/>
      <c r="CM8699"/>
      <c r="CN8699"/>
      <c r="CO8699"/>
      <c r="CP8699"/>
      <c r="CQ8699"/>
      <c r="CR8699"/>
      <c r="CS8699"/>
      <c r="CT8699"/>
      <c r="CU8699"/>
      <c r="CV8699"/>
    </row>
    <row r="8700" spans="10:100" x14ac:dyDescent="0.25">
      <c r="J8700"/>
      <c r="K8700"/>
      <c r="L8700"/>
      <c r="M8700"/>
      <c r="N8700"/>
      <c r="O8700"/>
      <c r="P8700"/>
      <c r="Q8700"/>
      <c r="R8700"/>
      <c r="S8700"/>
      <c r="T8700"/>
      <c r="U8700"/>
      <c r="V8700"/>
      <c r="W8700"/>
      <c r="X8700"/>
      <c r="Y8700"/>
      <c r="Z8700"/>
      <c r="AA8700"/>
      <c r="AB8700"/>
      <c r="AC8700"/>
      <c r="AD8700"/>
      <c r="AE8700"/>
      <c r="AF8700"/>
      <c r="AG8700"/>
      <c r="AH8700"/>
      <c r="AI8700"/>
      <c r="AJ8700"/>
      <c r="AK8700"/>
      <c r="AL8700"/>
      <c r="AM8700"/>
      <c r="AN8700"/>
      <c r="AO8700"/>
      <c r="AP8700"/>
      <c r="AQ8700"/>
      <c r="AR8700"/>
      <c r="AS8700"/>
      <c r="AT8700"/>
      <c r="AU8700"/>
      <c r="AV8700"/>
      <c r="AW8700"/>
      <c r="AX8700"/>
      <c r="AY8700"/>
      <c r="AZ8700"/>
      <c r="BA8700"/>
      <c r="BB8700"/>
      <c r="BC8700"/>
      <c r="BD8700"/>
      <c r="BE8700"/>
      <c r="BF8700"/>
      <c r="BG8700"/>
      <c r="BH8700"/>
      <c r="BI8700"/>
      <c r="BJ8700"/>
      <c r="BK8700"/>
      <c r="BL8700"/>
      <c r="BM8700"/>
      <c r="BN8700"/>
      <c r="BO8700"/>
      <c r="BP8700"/>
      <c r="BQ8700"/>
      <c r="BR8700"/>
      <c r="BS8700"/>
      <c r="BT8700"/>
      <c r="BU8700"/>
      <c r="BV8700"/>
      <c r="BW8700"/>
      <c r="BX8700"/>
      <c r="BY8700"/>
      <c r="BZ8700"/>
      <c r="CA8700"/>
      <c r="CB8700"/>
      <c r="CC8700"/>
      <c r="CD8700"/>
      <c r="CE8700"/>
      <c r="CF8700"/>
      <c r="CG8700"/>
      <c r="CH8700"/>
      <c r="CI8700"/>
      <c r="CJ8700"/>
      <c r="CK8700"/>
      <c r="CL8700"/>
      <c r="CM8700"/>
      <c r="CN8700"/>
      <c r="CO8700"/>
      <c r="CP8700"/>
      <c r="CQ8700"/>
      <c r="CR8700"/>
      <c r="CS8700"/>
      <c r="CT8700"/>
      <c r="CU8700"/>
      <c r="CV8700"/>
    </row>
    <row r="8701" spans="10:100" x14ac:dyDescent="0.25">
      <c r="J8701"/>
      <c r="K8701"/>
      <c r="L8701"/>
      <c r="M8701"/>
      <c r="N8701"/>
      <c r="O8701"/>
      <c r="P8701"/>
      <c r="Q8701"/>
      <c r="R8701"/>
      <c r="S8701"/>
      <c r="T8701"/>
      <c r="U8701"/>
      <c r="V8701"/>
      <c r="W8701"/>
      <c r="X8701"/>
      <c r="Y8701"/>
      <c r="Z8701"/>
      <c r="AA8701"/>
      <c r="AB8701"/>
      <c r="AC8701"/>
      <c r="AD8701"/>
      <c r="AE8701"/>
      <c r="AF8701"/>
      <c r="AG8701"/>
      <c r="AH8701"/>
      <c r="AI8701"/>
      <c r="AJ8701"/>
      <c r="AK8701"/>
      <c r="AL8701"/>
      <c r="AM8701"/>
      <c r="AN8701"/>
      <c r="AO8701"/>
      <c r="AP8701"/>
      <c r="AQ8701"/>
      <c r="AR8701"/>
      <c r="AS8701"/>
      <c r="AT8701"/>
      <c r="AU8701"/>
      <c r="AV8701"/>
      <c r="AW8701"/>
      <c r="AX8701"/>
      <c r="AY8701"/>
      <c r="AZ8701"/>
      <c r="BA8701"/>
      <c r="BB8701"/>
      <c r="BC8701"/>
      <c r="BD8701"/>
      <c r="BE8701"/>
      <c r="BF8701"/>
      <c r="BG8701"/>
      <c r="BH8701"/>
      <c r="BI8701"/>
      <c r="BJ8701"/>
      <c r="BK8701"/>
      <c r="BL8701"/>
      <c r="BM8701"/>
      <c r="BN8701"/>
      <c r="BO8701"/>
      <c r="BP8701"/>
      <c r="BQ8701"/>
      <c r="BR8701"/>
      <c r="BS8701"/>
      <c r="BT8701"/>
      <c r="BU8701"/>
      <c r="BV8701"/>
      <c r="BW8701"/>
      <c r="BX8701"/>
      <c r="BY8701"/>
      <c r="BZ8701"/>
      <c r="CA8701"/>
      <c r="CB8701"/>
      <c r="CC8701"/>
      <c r="CD8701"/>
      <c r="CE8701"/>
      <c r="CF8701"/>
      <c r="CG8701"/>
      <c r="CH8701"/>
      <c r="CI8701"/>
      <c r="CJ8701"/>
      <c r="CK8701"/>
      <c r="CL8701"/>
      <c r="CM8701"/>
      <c r="CN8701"/>
      <c r="CO8701"/>
      <c r="CP8701"/>
      <c r="CQ8701"/>
      <c r="CR8701"/>
      <c r="CS8701"/>
      <c r="CT8701"/>
      <c r="CU8701"/>
      <c r="CV8701"/>
    </row>
    <row r="8702" spans="10:100" x14ac:dyDescent="0.25">
      <c r="J8702"/>
      <c r="K8702"/>
      <c r="L8702"/>
      <c r="M8702"/>
      <c r="N8702"/>
      <c r="O8702"/>
      <c r="P8702"/>
      <c r="Q8702"/>
      <c r="R8702"/>
      <c r="S8702"/>
      <c r="T8702"/>
      <c r="U8702"/>
      <c r="V8702"/>
      <c r="W8702"/>
      <c r="X8702"/>
      <c r="Y8702"/>
      <c r="Z8702"/>
      <c r="AA8702"/>
      <c r="AB8702"/>
      <c r="AC8702"/>
      <c r="AD8702"/>
      <c r="AE8702"/>
      <c r="AF8702"/>
      <c r="AG8702"/>
      <c r="AH8702"/>
      <c r="AI8702"/>
      <c r="AJ8702"/>
      <c r="AK8702"/>
      <c r="AL8702"/>
      <c r="AM8702"/>
      <c r="AN8702"/>
      <c r="AO8702"/>
      <c r="AP8702"/>
      <c r="AQ8702"/>
      <c r="AR8702"/>
      <c r="AS8702"/>
      <c r="AT8702"/>
      <c r="AU8702"/>
      <c r="AV8702"/>
      <c r="AW8702"/>
      <c r="AX8702"/>
      <c r="AY8702"/>
      <c r="AZ8702"/>
      <c r="BA8702"/>
      <c r="BB8702"/>
      <c r="BC8702"/>
      <c r="BD8702"/>
      <c r="BE8702"/>
      <c r="BF8702"/>
      <c r="BG8702"/>
      <c r="BH8702"/>
      <c r="BI8702"/>
      <c r="BJ8702"/>
      <c r="BK8702"/>
      <c r="BL8702"/>
      <c r="BM8702"/>
      <c r="BN8702"/>
      <c r="BO8702"/>
      <c r="BP8702"/>
      <c r="BQ8702"/>
      <c r="BR8702"/>
      <c r="BS8702"/>
      <c r="BT8702"/>
      <c r="BU8702"/>
      <c r="BV8702"/>
      <c r="BW8702"/>
      <c r="BX8702"/>
      <c r="BY8702"/>
      <c r="BZ8702"/>
      <c r="CA8702"/>
      <c r="CB8702"/>
      <c r="CC8702"/>
      <c r="CD8702"/>
      <c r="CE8702"/>
      <c r="CF8702"/>
      <c r="CG8702"/>
      <c r="CH8702"/>
      <c r="CI8702"/>
      <c r="CJ8702"/>
      <c r="CK8702"/>
      <c r="CL8702"/>
      <c r="CM8702"/>
      <c r="CN8702"/>
      <c r="CO8702"/>
      <c r="CP8702"/>
      <c r="CQ8702"/>
      <c r="CR8702"/>
      <c r="CS8702"/>
      <c r="CT8702"/>
      <c r="CU8702"/>
      <c r="CV8702"/>
    </row>
    <row r="8703" spans="10:100" x14ac:dyDescent="0.25">
      <c r="J8703"/>
      <c r="K8703"/>
      <c r="L8703"/>
      <c r="M8703"/>
      <c r="N8703"/>
      <c r="O8703"/>
      <c r="P8703"/>
      <c r="Q8703"/>
      <c r="R8703"/>
      <c r="S8703"/>
      <c r="T8703"/>
      <c r="U8703"/>
      <c r="V8703"/>
      <c r="W8703"/>
      <c r="X8703"/>
      <c r="Y8703"/>
      <c r="Z8703"/>
      <c r="AA8703"/>
      <c r="AB8703"/>
      <c r="AC8703"/>
      <c r="AD8703"/>
      <c r="AE8703"/>
      <c r="AF8703"/>
      <c r="AG8703"/>
      <c r="AH8703"/>
      <c r="AI8703"/>
      <c r="AJ8703"/>
      <c r="AK8703"/>
      <c r="AL8703"/>
      <c r="AM8703"/>
      <c r="AN8703"/>
      <c r="AO8703"/>
      <c r="AP8703"/>
      <c r="AQ8703"/>
      <c r="AR8703"/>
      <c r="AS8703"/>
      <c r="AT8703"/>
      <c r="AU8703"/>
      <c r="AV8703"/>
      <c r="AW8703"/>
      <c r="AX8703"/>
      <c r="AY8703"/>
      <c r="AZ8703"/>
      <c r="BA8703"/>
      <c r="BB8703"/>
      <c r="BC8703"/>
      <c r="BD8703"/>
      <c r="BE8703"/>
      <c r="BF8703"/>
      <c r="BG8703"/>
      <c r="BH8703"/>
      <c r="BI8703"/>
      <c r="BJ8703"/>
      <c r="BK8703"/>
      <c r="BL8703"/>
      <c r="BM8703"/>
      <c r="BN8703"/>
      <c r="BO8703"/>
      <c r="BP8703"/>
      <c r="BQ8703"/>
      <c r="BR8703"/>
      <c r="BS8703"/>
      <c r="BT8703"/>
      <c r="BU8703"/>
      <c r="BV8703"/>
      <c r="BW8703"/>
      <c r="BX8703"/>
      <c r="BY8703"/>
      <c r="BZ8703"/>
      <c r="CA8703"/>
      <c r="CB8703"/>
      <c r="CC8703"/>
      <c r="CD8703"/>
      <c r="CE8703"/>
      <c r="CF8703"/>
      <c r="CG8703"/>
      <c r="CH8703"/>
      <c r="CI8703"/>
      <c r="CJ8703"/>
      <c r="CK8703"/>
      <c r="CL8703"/>
      <c r="CM8703"/>
      <c r="CN8703"/>
      <c r="CO8703"/>
      <c r="CP8703"/>
      <c r="CQ8703"/>
      <c r="CR8703"/>
      <c r="CS8703"/>
      <c r="CT8703"/>
      <c r="CU8703"/>
      <c r="CV8703"/>
    </row>
    <row r="8704" spans="10:100" x14ac:dyDescent="0.25">
      <c r="J8704"/>
      <c r="K8704"/>
      <c r="L8704"/>
      <c r="M8704"/>
      <c r="N8704"/>
      <c r="O8704"/>
      <c r="P8704"/>
      <c r="Q8704"/>
      <c r="R8704"/>
      <c r="S8704"/>
      <c r="T8704"/>
      <c r="U8704"/>
      <c r="V8704"/>
      <c r="W8704"/>
      <c r="X8704"/>
      <c r="Y8704"/>
      <c r="Z8704"/>
      <c r="AA8704"/>
      <c r="AB8704"/>
      <c r="AC8704"/>
      <c r="AD8704"/>
      <c r="AE8704"/>
      <c r="AF8704"/>
      <c r="AG8704"/>
      <c r="AH8704"/>
      <c r="AI8704"/>
      <c r="AJ8704"/>
      <c r="AK8704"/>
      <c r="AL8704"/>
      <c r="AM8704"/>
      <c r="AN8704"/>
      <c r="AO8704"/>
      <c r="AP8704"/>
      <c r="AQ8704"/>
      <c r="AR8704"/>
      <c r="AS8704"/>
      <c r="AT8704"/>
      <c r="AU8704"/>
      <c r="AV8704"/>
      <c r="AW8704"/>
      <c r="AX8704"/>
      <c r="AY8704"/>
      <c r="AZ8704"/>
      <c r="BA8704"/>
      <c r="BB8704"/>
      <c r="BC8704"/>
      <c r="BD8704"/>
      <c r="BE8704"/>
      <c r="BF8704"/>
      <c r="BG8704"/>
      <c r="BH8704"/>
      <c r="BI8704"/>
      <c r="BJ8704"/>
      <c r="BK8704"/>
      <c r="BL8704"/>
      <c r="BM8704"/>
      <c r="BN8704"/>
      <c r="BO8704"/>
      <c r="BP8704"/>
      <c r="BQ8704"/>
      <c r="BR8704"/>
      <c r="BS8704"/>
      <c r="BT8704"/>
      <c r="BU8704"/>
      <c r="BV8704"/>
      <c r="BW8704"/>
      <c r="BX8704"/>
      <c r="BY8704"/>
      <c r="BZ8704"/>
      <c r="CA8704"/>
      <c r="CB8704"/>
      <c r="CC8704"/>
      <c r="CD8704"/>
      <c r="CE8704"/>
      <c r="CF8704"/>
      <c r="CG8704"/>
      <c r="CH8704"/>
      <c r="CI8704"/>
      <c r="CJ8704"/>
      <c r="CK8704"/>
      <c r="CL8704"/>
      <c r="CM8704"/>
      <c r="CN8704"/>
      <c r="CO8704"/>
      <c r="CP8704"/>
      <c r="CQ8704"/>
      <c r="CR8704"/>
      <c r="CS8704"/>
      <c r="CT8704"/>
      <c r="CU8704"/>
      <c r="CV8704"/>
    </row>
    <row r="8705" spans="10:100" x14ac:dyDescent="0.25">
      <c r="J8705"/>
      <c r="K8705"/>
      <c r="L8705"/>
      <c r="M8705"/>
      <c r="N8705"/>
      <c r="O8705"/>
      <c r="P8705"/>
      <c r="Q8705"/>
      <c r="R8705"/>
      <c r="S8705"/>
      <c r="T8705"/>
      <c r="U8705"/>
      <c r="V8705"/>
      <c r="W8705"/>
      <c r="X8705"/>
      <c r="Y8705"/>
      <c r="Z8705"/>
      <c r="AA8705"/>
      <c r="AB8705"/>
      <c r="AC8705"/>
      <c r="AD8705"/>
      <c r="AE8705"/>
      <c r="AF8705"/>
      <c r="AG8705"/>
      <c r="AH8705"/>
      <c r="AI8705"/>
      <c r="AJ8705"/>
      <c r="AK8705"/>
      <c r="AL8705"/>
      <c r="AM8705"/>
      <c r="AN8705"/>
      <c r="AO8705"/>
      <c r="AP8705"/>
      <c r="AQ8705"/>
      <c r="AR8705"/>
      <c r="AS8705"/>
      <c r="AT8705"/>
      <c r="AU8705"/>
      <c r="AV8705"/>
      <c r="AW8705"/>
      <c r="AX8705"/>
      <c r="AY8705"/>
      <c r="AZ8705"/>
      <c r="BA8705"/>
      <c r="BB8705"/>
      <c r="BC8705"/>
      <c r="BD8705"/>
      <c r="BE8705"/>
      <c r="BF8705"/>
      <c r="BG8705"/>
      <c r="BH8705"/>
      <c r="BI8705"/>
      <c r="BJ8705"/>
      <c r="BK8705"/>
      <c r="BL8705"/>
      <c r="BM8705"/>
      <c r="BN8705"/>
      <c r="BO8705"/>
      <c r="BP8705"/>
      <c r="BQ8705"/>
      <c r="BR8705"/>
      <c r="BS8705"/>
      <c r="BT8705"/>
      <c r="BU8705"/>
      <c r="BV8705"/>
      <c r="BW8705"/>
      <c r="BX8705"/>
      <c r="BY8705"/>
      <c r="BZ8705"/>
      <c r="CA8705"/>
      <c r="CB8705"/>
      <c r="CC8705"/>
      <c r="CD8705"/>
      <c r="CE8705"/>
      <c r="CF8705"/>
      <c r="CG8705"/>
      <c r="CH8705"/>
      <c r="CI8705"/>
      <c r="CJ8705"/>
      <c r="CK8705"/>
      <c r="CL8705"/>
      <c r="CM8705"/>
      <c r="CN8705"/>
      <c r="CO8705"/>
      <c r="CP8705"/>
      <c r="CQ8705"/>
      <c r="CR8705"/>
      <c r="CS8705"/>
      <c r="CT8705"/>
      <c r="CU8705"/>
      <c r="CV8705"/>
    </row>
    <row r="8706" spans="10:100" x14ac:dyDescent="0.25">
      <c r="J8706"/>
      <c r="K8706"/>
      <c r="L8706"/>
      <c r="M8706"/>
      <c r="N8706"/>
      <c r="O8706"/>
      <c r="P8706"/>
      <c r="Q8706"/>
      <c r="R8706"/>
      <c r="S8706"/>
      <c r="T8706"/>
      <c r="U8706"/>
      <c r="V8706"/>
      <c r="W8706"/>
      <c r="X8706"/>
      <c r="Y8706"/>
      <c r="Z8706"/>
      <c r="AA8706"/>
      <c r="AB8706"/>
      <c r="AC8706"/>
      <c r="AD8706"/>
      <c r="AE8706"/>
      <c r="AF8706"/>
      <c r="AG8706"/>
      <c r="AH8706"/>
      <c r="AI8706"/>
      <c r="AJ8706"/>
      <c r="AK8706"/>
      <c r="AL8706"/>
      <c r="AM8706"/>
      <c r="AN8706"/>
      <c r="AO8706"/>
      <c r="AP8706"/>
      <c r="AQ8706"/>
      <c r="AR8706"/>
      <c r="AS8706"/>
      <c r="AT8706"/>
      <c r="AU8706"/>
      <c r="AV8706"/>
      <c r="AW8706"/>
      <c r="AX8706"/>
      <c r="AY8706"/>
      <c r="AZ8706"/>
      <c r="BA8706"/>
      <c r="BB8706"/>
      <c r="BC8706"/>
      <c r="BD8706"/>
      <c r="BE8706"/>
      <c r="BF8706"/>
      <c r="BG8706"/>
      <c r="BH8706"/>
      <c r="BI8706"/>
      <c r="BJ8706"/>
      <c r="BK8706"/>
      <c r="BL8706"/>
      <c r="BM8706"/>
      <c r="BN8706"/>
      <c r="BO8706"/>
      <c r="BP8706"/>
      <c r="BQ8706"/>
      <c r="BR8706"/>
      <c r="BS8706"/>
      <c r="BT8706"/>
      <c r="BU8706"/>
      <c r="BV8706"/>
      <c r="BW8706"/>
      <c r="BX8706"/>
      <c r="BY8706"/>
      <c r="BZ8706"/>
      <c r="CA8706"/>
      <c r="CB8706"/>
      <c r="CC8706"/>
      <c r="CD8706"/>
      <c r="CE8706"/>
      <c r="CF8706"/>
      <c r="CG8706"/>
      <c r="CH8706"/>
      <c r="CI8706"/>
      <c r="CJ8706"/>
      <c r="CK8706"/>
      <c r="CL8706"/>
      <c r="CM8706"/>
      <c r="CN8706"/>
      <c r="CO8706"/>
      <c r="CP8706"/>
      <c r="CQ8706"/>
      <c r="CR8706"/>
      <c r="CS8706"/>
      <c r="CT8706"/>
      <c r="CU8706"/>
      <c r="CV8706"/>
    </row>
    <row r="8707" spans="10:100" x14ac:dyDescent="0.25">
      <c r="J8707"/>
      <c r="K8707"/>
      <c r="L8707"/>
      <c r="M8707"/>
      <c r="N8707"/>
      <c r="O8707"/>
      <c r="P8707"/>
      <c r="Q8707"/>
      <c r="R8707"/>
      <c r="S8707"/>
      <c r="T8707"/>
      <c r="U8707"/>
      <c r="V8707"/>
      <c r="W8707"/>
      <c r="X8707"/>
      <c r="Y8707"/>
      <c r="Z8707"/>
      <c r="AA8707"/>
      <c r="AB8707"/>
      <c r="AC8707"/>
      <c r="AD8707"/>
      <c r="AE8707"/>
      <c r="AF8707"/>
      <c r="AG8707"/>
      <c r="AH8707"/>
      <c r="AI8707"/>
      <c r="AJ8707"/>
      <c r="AK8707"/>
      <c r="AL8707"/>
      <c r="AM8707"/>
      <c r="AN8707"/>
      <c r="AO8707"/>
      <c r="AP8707"/>
      <c r="AQ8707"/>
      <c r="AR8707"/>
      <c r="AS8707"/>
      <c r="AT8707"/>
      <c r="AU8707"/>
      <c r="AV8707"/>
      <c r="AW8707"/>
      <c r="AX8707"/>
      <c r="AY8707"/>
      <c r="AZ8707"/>
      <c r="BA8707"/>
      <c r="BB8707"/>
      <c r="BC8707"/>
      <c r="BD8707"/>
      <c r="BE8707"/>
      <c r="BF8707"/>
      <c r="BG8707"/>
      <c r="BH8707"/>
      <c r="BI8707"/>
      <c r="BJ8707"/>
      <c r="BK8707"/>
      <c r="BL8707"/>
      <c r="BM8707"/>
      <c r="BN8707"/>
      <c r="BO8707"/>
      <c r="BP8707"/>
      <c r="BQ8707"/>
      <c r="BR8707"/>
      <c r="BS8707"/>
      <c r="BT8707"/>
      <c r="BU8707"/>
      <c r="BV8707"/>
      <c r="BW8707"/>
      <c r="BX8707"/>
      <c r="BY8707"/>
      <c r="BZ8707"/>
      <c r="CA8707"/>
      <c r="CB8707"/>
      <c r="CC8707"/>
      <c r="CD8707"/>
      <c r="CE8707"/>
      <c r="CF8707"/>
      <c r="CG8707"/>
      <c r="CH8707"/>
      <c r="CI8707"/>
      <c r="CJ8707"/>
      <c r="CK8707"/>
      <c r="CL8707"/>
      <c r="CM8707"/>
      <c r="CN8707"/>
      <c r="CO8707"/>
      <c r="CP8707"/>
      <c r="CQ8707"/>
      <c r="CR8707"/>
      <c r="CS8707"/>
      <c r="CT8707"/>
      <c r="CU8707"/>
      <c r="CV8707"/>
    </row>
    <row r="8708" spans="10:100" x14ac:dyDescent="0.25">
      <c r="J8708"/>
      <c r="K8708"/>
      <c r="L8708"/>
      <c r="M8708"/>
      <c r="N8708"/>
      <c r="O8708"/>
      <c r="P8708"/>
      <c r="Q8708"/>
      <c r="R8708"/>
      <c r="S8708"/>
      <c r="T8708"/>
      <c r="U8708"/>
      <c r="V8708"/>
      <c r="W8708"/>
      <c r="X8708"/>
      <c r="Y8708"/>
      <c r="Z8708"/>
      <c r="AA8708"/>
      <c r="AB8708"/>
      <c r="AC8708"/>
      <c r="AD8708"/>
      <c r="AE8708"/>
      <c r="AF8708"/>
      <c r="AG8708"/>
      <c r="AH8708"/>
      <c r="AI8708"/>
      <c r="AJ8708"/>
      <c r="AK8708"/>
      <c r="AL8708"/>
      <c r="AM8708"/>
      <c r="AN8708"/>
      <c r="AO8708"/>
      <c r="AP8708"/>
      <c r="AQ8708"/>
      <c r="AR8708"/>
      <c r="AS8708"/>
      <c r="AT8708"/>
      <c r="AU8708"/>
      <c r="AV8708"/>
      <c r="AW8708"/>
      <c r="AX8708"/>
      <c r="AY8708"/>
      <c r="AZ8708"/>
      <c r="BA8708"/>
      <c r="BB8708"/>
      <c r="BC8708"/>
      <c r="BD8708"/>
      <c r="BE8708"/>
      <c r="BF8708"/>
      <c r="BG8708"/>
      <c r="BH8708"/>
      <c r="BI8708"/>
      <c r="BJ8708"/>
      <c r="BK8708"/>
      <c r="BL8708"/>
      <c r="BM8708"/>
      <c r="BN8708"/>
      <c r="BO8708"/>
      <c r="BP8708"/>
      <c r="BQ8708"/>
      <c r="BR8708"/>
      <c r="BS8708"/>
      <c r="BT8708"/>
      <c r="BU8708"/>
      <c r="BV8708"/>
      <c r="BW8708"/>
      <c r="BX8708"/>
      <c r="BY8708"/>
      <c r="BZ8708"/>
      <c r="CA8708"/>
      <c r="CB8708"/>
      <c r="CC8708"/>
      <c r="CD8708"/>
      <c r="CE8708"/>
      <c r="CF8708"/>
      <c r="CG8708"/>
      <c r="CH8708"/>
      <c r="CI8708"/>
      <c r="CJ8708"/>
      <c r="CK8708"/>
      <c r="CL8708"/>
      <c r="CM8708"/>
      <c r="CN8708"/>
      <c r="CO8708"/>
      <c r="CP8708"/>
      <c r="CQ8708"/>
      <c r="CR8708"/>
      <c r="CS8708"/>
      <c r="CT8708"/>
      <c r="CU8708"/>
      <c r="CV8708"/>
    </row>
    <row r="8709" spans="10:100" x14ac:dyDescent="0.25">
      <c r="J8709"/>
      <c r="K8709"/>
      <c r="L8709"/>
      <c r="M8709"/>
      <c r="N8709"/>
      <c r="O8709"/>
      <c r="P8709"/>
      <c r="Q8709"/>
      <c r="R8709"/>
      <c r="S8709"/>
      <c r="T8709"/>
      <c r="U8709"/>
      <c r="V8709"/>
      <c r="W8709"/>
      <c r="X8709"/>
      <c r="Y8709"/>
      <c r="Z8709"/>
      <c r="AA8709"/>
      <c r="AB8709"/>
      <c r="AC8709"/>
      <c r="AD8709"/>
      <c r="AE8709"/>
      <c r="AF8709"/>
      <c r="AG8709"/>
      <c r="AH8709"/>
      <c r="AI8709"/>
      <c r="AJ8709"/>
      <c r="AK8709"/>
      <c r="AL8709"/>
      <c r="AM8709"/>
      <c r="AN8709"/>
      <c r="AO8709"/>
      <c r="AP8709"/>
      <c r="AQ8709"/>
      <c r="AR8709"/>
      <c r="AS8709"/>
      <c r="AT8709"/>
      <c r="AU8709"/>
      <c r="AV8709"/>
      <c r="AW8709"/>
      <c r="AX8709"/>
      <c r="AY8709"/>
      <c r="AZ8709"/>
      <c r="BA8709"/>
      <c r="BB8709"/>
      <c r="BC8709"/>
      <c r="BD8709"/>
      <c r="BE8709"/>
      <c r="BF8709"/>
      <c r="BG8709"/>
      <c r="BH8709"/>
      <c r="BI8709"/>
      <c r="BJ8709"/>
      <c r="BK8709"/>
      <c r="BL8709"/>
      <c r="BM8709"/>
      <c r="BN8709"/>
      <c r="BO8709"/>
      <c r="BP8709"/>
      <c r="BQ8709"/>
      <c r="BR8709"/>
      <c r="BS8709"/>
      <c r="BT8709"/>
      <c r="BU8709"/>
      <c r="BV8709"/>
      <c r="BW8709"/>
      <c r="BX8709"/>
      <c r="BY8709"/>
      <c r="BZ8709"/>
      <c r="CA8709"/>
      <c r="CB8709"/>
      <c r="CC8709"/>
      <c r="CD8709"/>
      <c r="CE8709"/>
      <c r="CF8709"/>
      <c r="CG8709"/>
      <c r="CH8709"/>
      <c r="CI8709"/>
      <c r="CJ8709"/>
      <c r="CK8709"/>
      <c r="CL8709"/>
      <c r="CM8709"/>
      <c r="CN8709"/>
      <c r="CO8709"/>
      <c r="CP8709"/>
      <c r="CQ8709"/>
      <c r="CR8709"/>
      <c r="CS8709"/>
      <c r="CT8709"/>
      <c r="CU8709"/>
      <c r="CV8709"/>
    </row>
    <row r="8710" spans="10:100" x14ac:dyDescent="0.25">
      <c r="J8710"/>
      <c r="K8710"/>
      <c r="L8710"/>
      <c r="M8710"/>
      <c r="N8710"/>
      <c r="O8710"/>
      <c r="P8710"/>
      <c r="Q8710"/>
      <c r="R8710"/>
      <c r="S8710"/>
      <c r="T8710"/>
      <c r="U8710"/>
      <c r="V8710"/>
      <c r="W8710"/>
      <c r="X8710"/>
      <c r="Y8710"/>
      <c r="Z8710"/>
      <c r="AA8710"/>
      <c r="AB8710"/>
      <c r="AC8710"/>
      <c r="AD8710"/>
      <c r="AE8710"/>
      <c r="AF8710"/>
      <c r="AG8710"/>
      <c r="AH8710"/>
      <c r="AI8710"/>
      <c r="AJ8710"/>
      <c r="AK8710"/>
      <c r="AL8710"/>
      <c r="AM8710"/>
      <c r="AN8710"/>
      <c r="AO8710"/>
      <c r="AP8710"/>
      <c r="AQ8710"/>
      <c r="AR8710"/>
      <c r="AS8710"/>
      <c r="AT8710"/>
      <c r="AU8710"/>
      <c r="AV8710"/>
      <c r="AW8710"/>
      <c r="AX8710"/>
      <c r="AY8710"/>
      <c r="AZ8710"/>
      <c r="BA8710"/>
      <c r="BB8710"/>
      <c r="BC8710"/>
      <c r="BD8710"/>
      <c r="BE8710"/>
      <c r="BF8710"/>
      <c r="BG8710"/>
      <c r="BH8710"/>
      <c r="BI8710"/>
      <c r="BJ8710"/>
      <c r="BK8710"/>
      <c r="BL8710"/>
      <c r="BM8710"/>
      <c r="BN8710"/>
      <c r="BO8710"/>
      <c r="BP8710"/>
      <c r="BQ8710"/>
      <c r="BR8710"/>
      <c r="BS8710"/>
      <c r="BT8710"/>
      <c r="BU8710"/>
      <c r="BV8710"/>
      <c r="BW8710"/>
      <c r="BX8710"/>
      <c r="BY8710"/>
      <c r="BZ8710"/>
      <c r="CA8710"/>
      <c r="CB8710"/>
      <c r="CC8710"/>
      <c r="CD8710"/>
      <c r="CE8710"/>
      <c r="CF8710"/>
      <c r="CG8710"/>
      <c r="CH8710"/>
      <c r="CI8710"/>
      <c r="CJ8710"/>
      <c r="CK8710"/>
      <c r="CL8710"/>
      <c r="CM8710"/>
      <c r="CN8710"/>
      <c r="CO8710"/>
      <c r="CP8710"/>
      <c r="CQ8710"/>
      <c r="CR8710"/>
      <c r="CS8710"/>
      <c r="CT8710"/>
      <c r="CU8710"/>
      <c r="CV8710"/>
    </row>
    <row r="8711" spans="10:100" x14ac:dyDescent="0.25">
      <c r="J8711"/>
      <c r="K8711"/>
      <c r="L8711"/>
      <c r="M8711"/>
      <c r="N8711"/>
      <c r="O8711"/>
      <c r="P8711"/>
      <c r="Q8711"/>
      <c r="R8711"/>
      <c r="S8711"/>
      <c r="T8711"/>
      <c r="U8711"/>
      <c r="V8711"/>
      <c r="W8711"/>
      <c r="X8711"/>
      <c r="Y8711"/>
      <c r="Z8711"/>
      <c r="AA8711"/>
      <c r="AB8711"/>
      <c r="AC8711"/>
      <c r="AD8711"/>
      <c r="AE8711"/>
      <c r="AF8711"/>
      <c r="AG8711"/>
      <c r="AH8711"/>
      <c r="AI8711"/>
      <c r="AJ8711"/>
      <c r="AK8711"/>
      <c r="AL8711"/>
      <c r="AM8711"/>
      <c r="AN8711"/>
      <c r="AO8711"/>
      <c r="AP8711"/>
      <c r="AQ8711"/>
      <c r="AR8711"/>
      <c r="AS8711"/>
      <c r="AT8711"/>
      <c r="AU8711"/>
      <c r="AV8711"/>
      <c r="AW8711"/>
      <c r="AX8711"/>
      <c r="AY8711"/>
      <c r="AZ8711"/>
      <c r="BA8711"/>
      <c r="BB8711"/>
      <c r="BC8711"/>
      <c r="BD8711"/>
      <c r="BE8711"/>
      <c r="BF8711"/>
      <c r="BG8711"/>
      <c r="BH8711"/>
      <c r="BI8711"/>
      <c r="BJ8711"/>
      <c r="BK8711"/>
      <c r="BL8711"/>
      <c r="BM8711"/>
      <c r="BN8711"/>
      <c r="BO8711"/>
      <c r="BP8711"/>
      <c r="BQ8711"/>
      <c r="BR8711"/>
      <c r="BS8711"/>
      <c r="BT8711"/>
      <c r="BU8711"/>
      <c r="BV8711"/>
      <c r="BW8711"/>
      <c r="BX8711"/>
      <c r="BY8711"/>
      <c r="BZ8711"/>
      <c r="CA8711"/>
      <c r="CB8711"/>
      <c r="CC8711"/>
      <c r="CD8711"/>
      <c r="CE8711"/>
      <c r="CF8711"/>
      <c r="CG8711"/>
      <c r="CH8711"/>
      <c r="CI8711"/>
      <c r="CJ8711"/>
      <c r="CK8711"/>
      <c r="CL8711"/>
      <c r="CM8711"/>
      <c r="CN8711"/>
      <c r="CO8711"/>
      <c r="CP8711"/>
      <c r="CQ8711"/>
      <c r="CR8711"/>
      <c r="CS8711"/>
      <c r="CT8711"/>
      <c r="CU8711"/>
      <c r="CV8711"/>
    </row>
    <row r="8712" spans="10:100" x14ac:dyDescent="0.25">
      <c r="J8712"/>
      <c r="K8712"/>
      <c r="L8712"/>
      <c r="M8712"/>
      <c r="N8712"/>
      <c r="O8712"/>
      <c r="P8712"/>
      <c r="Q8712"/>
      <c r="R8712"/>
      <c r="S8712"/>
      <c r="T8712"/>
      <c r="U8712"/>
      <c r="V8712"/>
      <c r="W8712"/>
      <c r="X8712"/>
      <c r="Y8712"/>
      <c r="Z8712"/>
      <c r="AA8712"/>
      <c r="AB8712"/>
      <c r="AC8712"/>
      <c r="AD8712"/>
      <c r="AE8712"/>
      <c r="AF8712"/>
      <c r="AG8712"/>
      <c r="AH8712"/>
      <c r="AI8712"/>
      <c r="AJ8712"/>
      <c r="AK8712"/>
      <c r="AL8712"/>
      <c r="AM8712"/>
      <c r="AN8712"/>
      <c r="AO8712"/>
      <c r="AP8712"/>
      <c r="AQ8712"/>
      <c r="AR8712"/>
      <c r="AS8712"/>
      <c r="AT8712"/>
      <c r="AU8712"/>
      <c r="AV8712"/>
      <c r="AW8712"/>
      <c r="AX8712"/>
      <c r="AY8712"/>
      <c r="AZ8712"/>
      <c r="BA8712"/>
      <c r="BB8712"/>
      <c r="BC8712"/>
      <c r="BD8712"/>
      <c r="BE8712"/>
      <c r="BF8712"/>
      <c r="BG8712"/>
      <c r="BH8712"/>
      <c r="BI8712"/>
      <c r="BJ8712"/>
      <c r="BK8712"/>
      <c r="BL8712"/>
      <c r="BM8712"/>
      <c r="BN8712"/>
      <c r="BO8712"/>
      <c r="BP8712"/>
      <c r="BQ8712"/>
      <c r="BR8712"/>
      <c r="BS8712"/>
      <c r="BT8712"/>
      <c r="BU8712"/>
      <c r="BV8712"/>
      <c r="BW8712"/>
      <c r="BX8712"/>
      <c r="BY8712"/>
      <c r="BZ8712"/>
      <c r="CA8712"/>
      <c r="CB8712"/>
      <c r="CC8712"/>
      <c r="CD8712"/>
      <c r="CE8712"/>
      <c r="CF8712"/>
      <c r="CG8712"/>
      <c r="CH8712"/>
      <c r="CI8712"/>
      <c r="CJ8712"/>
      <c r="CK8712"/>
      <c r="CL8712"/>
      <c r="CM8712"/>
      <c r="CN8712"/>
      <c r="CO8712"/>
      <c r="CP8712"/>
      <c r="CQ8712"/>
      <c r="CR8712"/>
      <c r="CS8712"/>
      <c r="CT8712"/>
      <c r="CU8712"/>
      <c r="CV8712"/>
    </row>
    <row r="8713" spans="10:100" x14ac:dyDescent="0.25">
      <c r="J8713"/>
      <c r="K8713"/>
      <c r="L8713"/>
      <c r="M8713"/>
      <c r="N8713"/>
      <c r="O8713"/>
      <c r="P8713"/>
      <c r="Q8713"/>
      <c r="R8713"/>
      <c r="S8713"/>
      <c r="T8713"/>
      <c r="U8713"/>
      <c r="V8713"/>
      <c r="W8713"/>
      <c r="X8713"/>
      <c r="Y8713"/>
      <c r="Z8713"/>
      <c r="AA8713"/>
      <c r="AB8713"/>
      <c r="AC8713"/>
      <c r="AD8713"/>
      <c r="AE8713"/>
      <c r="AF8713"/>
      <c r="AG8713"/>
      <c r="AH8713"/>
      <c r="AI8713"/>
      <c r="AJ8713"/>
      <c r="AK8713"/>
      <c r="AL8713"/>
      <c r="AM8713"/>
      <c r="AN8713"/>
      <c r="AO8713"/>
      <c r="AP8713"/>
      <c r="AQ8713"/>
      <c r="AR8713"/>
      <c r="AS8713"/>
      <c r="AT8713"/>
      <c r="AU8713"/>
      <c r="AV8713"/>
      <c r="AW8713"/>
      <c r="AX8713"/>
      <c r="AY8713"/>
      <c r="AZ8713"/>
      <c r="BA8713"/>
      <c r="BB8713"/>
      <c r="BC8713"/>
      <c r="BD8713"/>
      <c r="BE8713"/>
      <c r="BF8713"/>
      <c r="BG8713"/>
      <c r="BH8713"/>
      <c r="BI8713"/>
      <c r="BJ8713"/>
      <c r="BK8713"/>
      <c r="BL8713"/>
      <c r="BM8713"/>
      <c r="BN8713"/>
      <c r="BO8713"/>
      <c r="BP8713"/>
      <c r="BQ8713"/>
      <c r="BR8713"/>
      <c r="BS8713"/>
      <c r="BT8713"/>
      <c r="BU8713"/>
      <c r="BV8713"/>
      <c r="BW8713"/>
      <c r="BX8713"/>
      <c r="BY8713"/>
      <c r="BZ8713"/>
      <c r="CA8713"/>
      <c r="CB8713"/>
      <c r="CC8713"/>
      <c r="CD8713"/>
      <c r="CE8713"/>
      <c r="CF8713"/>
      <c r="CG8713"/>
      <c r="CH8713"/>
      <c r="CI8713"/>
      <c r="CJ8713"/>
      <c r="CK8713"/>
      <c r="CL8713"/>
      <c r="CM8713"/>
      <c r="CN8713"/>
      <c r="CO8713"/>
      <c r="CP8713"/>
      <c r="CQ8713"/>
      <c r="CR8713"/>
      <c r="CS8713"/>
      <c r="CT8713"/>
      <c r="CU8713"/>
      <c r="CV8713"/>
    </row>
    <row r="8714" spans="10:100" x14ac:dyDescent="0.25">
      <c r="J8714"/>
      <c r="K8714"/>
      <c r="L8714"/>
      <c r="M8714"/>
      <c r="N8714"/>
      <c r="O8714"/>
      <c r="P8714"/>
      <c r="Q8714"/>
      <c r="R8714"/>
      <c r="S8714"/>
      <c r="T8714"/>
      <c r="U8714"/>
      <c r="V8714"/>
      <c r="W8714"/>
      <c r="X8714"/>
      <c r="Y8714"/>
      <c r="Z8714"/>
      <c r="AA8714"/>
      <c r="AB8714"/>
      <c r="AC8714"/>
      <c r="AD8714"/>
      <c r="AE8714"/>
      <c r="AF8714"/>
      <c r="AG8714"/>
      <c r="AH8714"/>
      <c r="AI8714"/>
      <c r="AJ8714"/>
      <c r="AK8714"/>
      <c r="AL8714"/>
      <c r="AM8714"/>
      <c r="AN8714"/>
      <c r="AO8714"/>
      <c r="AP8714"/>
      <c r="AQ8714"/>
      <c r="AR8714"/>
      <c r="AS8714"/>
      <c r="AT8714"/>
      <c r="AU8714"/>
      <c r="AV8714"/>
      <c r="AW8714"/>
      <c r="AX8714"/>
      <c r="AY8714"/>
      <c r="AZ8714"/>
      <c r="BA8714"/>
      <c r="BB8714"/>
      <c r="BC8714"/>
      <c r="BD8714"/>
      <c r="BE8714"/>
      <c r="BF8714"/>
      <c r="BG8714"/>
      <c r="BH8714"/>
      <c r="BI8714"/>
      <c r="BJ8714"/>
      <c r="BK8714"/>
      <c r="BL8714"/>
      <c r="BM8714"/>
      <c r="BN8714"/>
      <c r="BO8714"/>
      <c r="BP8714"/>
      <c r="BQ8714"/>
      <c r="BR8714"/>
      <c r="BS8714"/>
      <c r="BT8714"/>
      <c r="BU8714"/>
      <c r="BV8714"/>
      <c r="BW8714"/>
      <c r="BX8714"/>
      <c r="BY8714"/>
      <c r="BZ8714"/>
      <c r="CA8714"/>
      <c r="CB8714"/>
      <c r="CC8714"/>
      <c r="CD8714"/>
      <c r="CE8714"/>
      <c r="CF8714"/>
      <c r="CG8714"/>
      <c r="CH8714"/>
      <c r="CI8714"/>
      <c r="CJ8714"/>
      <c r="CK8714"/>
      <c r="CL8714"/>
      <c r="CM8714"/>
      <c r="CN8714"/>
      <c r="CO8714"/>
      <c r="CP8714"/>
      <c r="CQ8714"/>
      <c r="CR8714"/>
      <c r="CS8714"/>
      <c r="CT8714"/>
      <c r="CU8714"/>
      <c r="CV8714"/>
    </row>
    <row r="8715" spans="10:100" x14ac:dyDescent="0.25">
      <c r="J8715"/>
      <c r="K8715"/>
      <c r="L8715"/>
      <c r="M8715"/>
      <c r="N8715"/>
      <c r="O8715"/>
      <c r="P8715"/>
      <c r="Q8715"/>
      <c r="R8715"/>
      <c r="S8715"/>
      <c r="T8715"/>
      <c r="U8715"/>
      <c r="V8715"/>
      <c r="W8715"/>
      <c r="X8715"/>
      <c r="Y8715"/>
      <c r="Z8715"/>
      <c r="AA8715"/>
      <c r="AB8715"/>
      <c r="AC8715"/>
      <c r="AD8715"/>
      <c r="AE8715"/>
      <c r="AF8715"/>
      <c r="AG8715"/>
      <c r="AH8715"/>
      <c r="AI8715"/>
      <c r="AJ8715"/>
      <c r="AK8715"/>
      <c r="AL8715"/>
      <c r="AM8715"/>
      <c r="AN8715"/>
      <c r="AO8715"/>
      <c r="AP8715"/>
      <c r="AQ8715"/>
      <c r="AR8715"/>
      <c r="AS8715"/>
      <c r="AT8715"/>
      <c r="AU8715"/>
      <c r="AV8715"/>
      <c r="AW8715"/>
      <c r="AX8715"/>
      <c r="AY8715"/>
      <c r="AZ8715"/>
      <c r="BA8715"/>
      <c r="BB8715"/>
      <c r="BC8715"/>
      <c r="BD8715"/>
      <c r="BE8715"/>
      <c r="BF8715"/>
      <c r="BG8715"/>
      <c r="BH8715"/>
      <c r="BI8715"/>
      <c r="BJ8715"/>
      <c r="BK8715"/>
      <c r="BL8715"/>
      <c r="BM8715"/>
      <c r="BN8715"/>
      <c r="BO8715"/>
      <c r="BP8715"/>
      <c r="BQ8715"/>
      <c r="BR8715"/>
      <c r="BS8715"/>
      <c r="BT8715"/>
      <c r="BU8715"/>
      <c r="BV8715"/>
      <c r="BW8715"/>
      <c r="BX8715"/>
      <c r="BY8715"/>
      <c r="BZ8715"/>
      <c r="CA8715"/>
      <c r="CB8715"/>
      <c r="CC8715"/>
      <c r="CD8715"/>
      <c r="CE8715"/>
      <c r="CF8715"/>
      <c r="CG8715"/>
      <c r="CH8715"/>
      <c r="CI8715"/>
      <c r="CJ8715"/>
      <c r="CK8715"/>
      <c r="CL8715"/>
      <c r="CM8715"/>
      <c r="CN8715"/>
      <c r="CO8715"/>
      <c r="CP8715"/>
      <c r="CQ8715"/>
      <c r="CR8715"/>
      <c r="CS8715"/>
      <c r="CT8715"/>
      <c r="CU8715"/>
      <c r="CV8715"/>
    </row>
    <row r="8716" spans="10:100" x14ac:dyDescent="0.25">
      <c r="J8716"/>
      <c r="K8716"/>
      <c r="L8716"/>
      <c r="M8716"/>
      <c r="N8716"/>
      <c r="O8716"/>
      <c r="P8716"/>
      <c r="Q8716"/>
      <c r="R8716"/>
      <c r="S8716"/>
      <c r="T8716"/>
      <c r="U8716"/>
      <c r="V8716"/>
      <c r="W8716"/>
      <c r="X8716"/>
      <c r="Y8716"/>
      <c r="Z8716"/>
      <c r="AA8716"/>
      <c r="AB8716"/>
      <c r="AC8716"/>
      <c r="AD8716"/>
      <c r="AE8716"/>
      <c r="AF8716"/>
      <c r="AG8716"/>
      <c r="AH8716"/>
      <c r="AI8716"/>
      <c r="AJ8716"/>
      <c r="AK8716"/>
      <c r="AL8716"/>
      <c r="AM8716"/>
      <c r="AN8716"/>
      <c r="AO8716"/>
      <c r="AP8716"/>
      <c r="AQ8716"/>
      <c r="AR8716"/>
      <c r="AS8716"/>
      <c r="AT8716"/>
      <c r="AU8716"/>
      <c r="AV8716"/>
      <c r="AW8716"/>
      <c r="AX8716"/>
      <c r="AY8716"/>
      <c r="AZ8716"/>
      <c r="BA8716"/>
      <c r="BB8716"/>
      <c r="BC8716"/>
      <c r="BD8716"/>
      <c r="BE8716"/>
      <c r="BF8716"/>
      <c r="BG8716"/>
      <c r="BH8716"/>
      <c r="BI8716"/>
      <c r="BJ8716"/>
      <c r="BK8716"/>
      <c r="BL8716"/>
      <c r="BM8716"/>
      <c r="BN8716"/>
      <c r="BO8716"/>
      <c r="BP8716"/>
      <c r="BQ8716"/>
      <c r="BR8716"/>
      <c r="BS8716"/>
      <c r="BT8716"/>
      <c r="BU8716"/>
      <c r="BV8716"/>
      <c r="BW8716"/>
      <c r="BX8716"/>
      <c r="BY8716"/>
      <c r="BZ8716"/>
      <c r="CA8716"/>
      <c r="CB8716"/>
      <c r="CC8716"/>
      <c r="CD8716"/>
      <c r="CE8716"/>
      <c r="CF8716"/>
      <c r="CG8716"/>
      <c r="CH8716"/>
      <c r="CI8716"/>
      <c r="CJ8716"/>
      <c r="CK8716"/>
      <c r="CL8716"/>
      <c r="CM8716"/>
      <c r="CN8716"/>
      <c r="CO8716"/>
      <c r="CP8716"/>
      <c r="CQ8716"/>
      <c r="CR8716"/>
      <c r="CS8716"/>
      <c r="CT8716"/>
      <c r="CU8716"/>
      <c r="CV8716"/>
    </row>
    <row r="8717" spans="10:100" x14ac:dyDescent="0.25">
      <c r="J8717"/>
      <c r="K8717"/>
      <c r="L8717"/>
      <c r="M8717"/>
      <c r="N8717"/>
      <c r="O8717"/>
      <c r="P8717"/>
      <c r="Q8717"/>
      <c r="R8717"/>
      <c r="S8717"/>
      <c r="T8717"/>
      <c r="U8717"/>
      <c r="V8717"/>
      <c r="W8717"/>
      <c r="X8717"/>
      <c r="Y8717"/>
      <c r="Z8717"/>
      <c r="AA8717"/>
      <c r="AB8717"/>
      <c r="AC8717"/>
      <c r="AD8717"/>
      <c r="AE8717"/>
      <c r="AF8717"/>
      <c r="AG8717"/>
      <c r="AH8717"/>
      <c r="AI8717"/>
      <c r="AJ8717"/>
      <c r="AK8717"/>
      <c r="AL8717"/>
      <c r="AM8717"/>
      <c r="AN8717"/>
      <c r="AO8717"/>
      <c r="AP8717"/>
      <c r="AQ8717"/>
      <c r="AR8717"/>
      <c r="AS8717"/>
      <c r="AT8717"/>
      <c r="AU8717"/>
      <c r="AV8717"/>
      <c r="AW8717"/>
      <c r="AX8717"/>
      <c r="AY8717"/>
      <c r="AZ8717"/>
      <c r="BA8717"/>
      <c r="BB8717"/>
      <c r="BC8717"/>
      <c r="BD8717"/>
      <c r="BE8717"/>
      <c r="BF8717"/>
      <c r="BG8717"/>
      <c r="BH8717"/>
      <c r="BI8717"/>
      <c r="BJ8717"/>
      <c r="BK8717"/>
      <c r="BL8717"/>
      <c r="BM8717"/>
      <c r="BN8717"/>
      <c r="BO8717"/>
      <c r="BP8717"/>
      <c r="BQ8717"/>
      <c r="BR8717"/>
      <c r="BS8717"/>
      <c r="BT8717"/>
      <c r="BU8717"/>
      <c r="BV8717"/>
      <c r="BW8717"/>
      <c r="BX8717"/>
      <c r="BY8717"/>
      <c r="BZ8717"/>
      <c r="CA8717"/>
      <c r="CB8717"/>
      <c r="CC8717"/>
      <c r="CD8717"/>
      <c r="CE8717"/>
      <c r="CF8717"/>
      <c r="CG8717"/>
      <c r="CH8717"/>
      <c r="CI8717"/>
      <c r="CJ8717"/>
      <c r="CK8717"/>
      <c r="CL8717"/>
      <c r="CM8717"/>
      <c r="CN8717"/>
      <c r="CO8717"/>
      <c r="CP8717"/>
      <c r="CQ8717"/>
      <c r="CR8717"/>
      <c r="CS8717"/>
      <c r="CT8717"/>
      <c r="CU8717"/>
      <c r="CV8717"/>
    </row>
    <row r="8718" spans="10:100" x14ac:dyDescent="0.25">
      <c r="J8718"/>
      <c r="K8718"/>
      <c r="L8718"/>
      <c r="M8718"/>
      <c r="N8718"/>
      <c r="O8718"/>
      <c r="P8718"/>
      <c r="Q8718"/>
      <c r="R8718"/>
      <c r="S8718"/>
      <c r="T8718"/>
      <c r="U8718"/>
      <c r="V8718"/>
      <c r="W8718"/>
      <c r="X8718"/>
      <c r="Y8718"/>
      <c r="Z8718"/>
      <c r="AA8718"/>
      <c r="AB8718"/>
      <c r="AC8718"/>
      <c r="AD8718"/>
      <c r="AE8718"/>
      <c r="AF8718"/>
      <c r="AG8718"/>
      <c r="AH8718"/>
      <c r="AI8718"/>
      <c r="AJ8718"/>
      <c r="AK8718"/>
      <c r="AL8718"/>
      <c r="AM8718"/>
      <c r="AN8718"/>
      <c r="AO8718"/>
      <c r="AP8718"/>
      <c r="AQ8718"/>
      <c r="AR8718"/>
      <c r="AS8718"/>
      <c r="AT8718"/>
      <c r="AU8718"/>
      <c r="AV8718"/>
      <c r="AW8718"/>
      <c r="AX8718"/>
      <c r="AY8718"/>
      <c r="AZ8718"/>
      <c r="BA8718"/>
      <c r="BB8718"/>
      <c r="BC8718"/>
      <c r="BD8718"/>
      <c r="BE8718"/>
      <c r="BF8718"/>
      <c r="BG8718"/>
      <c r="BH8718"/>
      <c r="BI8718"/>
      <c r="BJ8718"/>
      <c r="BK8718"/>
      <c r="BL8718"/>
      <c r="BM8718"/>
      <c r="BN8718"/>
      <c r="BO8718"/>
      <c r="BP8718"/>
      <c r="BQ8718"/>
      <c r="BR8718"/>
      <c r="BS8718"/>
      <c r="BT8718"/>
      <c r="BU8718"/>
      <c r="BV8718"/>
      <c r="BW8718"/>
      <c r="BX8718"/>
      <c r="BY8718"/>
      <c r="BZ8718"/>
      <c r="CA8718"/>
      <c r="CB8718"/>
      <c r="CC8718"/>
      <c r="CD8718"/>
      <c r="CE8718"/>
      <c r="CF8718"/>
      <c r="CG8718"/>
      <c r="CH8718"/>
      <c r="CI8718"/>
      <c r="CJ8718"/>
      <c r="CK8718"/>
      <c r="CL8718"/>
      <c r="CM8718"/>
      <c r="CN8718"/>
      <c r="CO8718"/>
      <c r="CP8718"/>
      <c r="CQ8718"/>
      <c r="CR8718"/>
      <c r="CS8718"/>
      <c r="CT8718"/>
      <c r="CU8718"/>
      <c r="CV8718"/>
    </row>
    <row r="8719" spans="10:100" x14ac:dyDescent="0.25">
      <c r="J8719"/>
      <c r="K8719"/>
      <c r="L8719"/>
      <c r="M8719"/>
      <c r="N8719"/>
      <c r="O8719"/>
      <c r="P8719"/>
      <c r="Q8719"/>
      <c r="R8719"/>
      <c r="S8719"/>
      <c r="T8719"/>
      <c r="U8719"/>
      <c r="V8719"/>
      <c r="W8719"/>
      <c r="X8719"/>
      <c r="Y8719"/>
      <c r="Z8719"/>
      <c r="AA8719"/>
      <c r="AB8719"/>
      <c r="AC8719"/>
      <c r="AD8719"/>
      <c r="AE8719"/>
      <c r="AF8719"/>
      <c r="AG8719"/>
      <c r="AH8719"/>
      <c r="AI8719"/>
      <c r="AJ8719"/>
      <c r="AK8719"/>
      <c r="AL8719"/>
      <c r="AM8719"/>
      <c r="AN8719"/>
      <c r="AO8719"/>
      <c r="AP8719"/>
      <c r="AQ8719"/>
      <c r="AR8719"/>
      <c r="AS8719"/>
      <c r="AT8719"/>
      <c r="AU8719"/>
      <c r="AV8719"/>
      <c r="AW8719"/>
      <c r="AX8719"/>
      <c r="AY8719"/>
      <c r="AZ8719"/>
      <c r="BA8719"/>
      <c r="BB8719"/>
      <c r="BC8719"/>
      <c r="BD8719"/>
      <c r="BE8719"/>
      <c r="BF8719"/>
      <c r="BG8719"/>
      <c r="BH8719"/>
      <c r="BI8719"/>
      <c r="BJ8719"/>
      <c r="BK8719"/>
      <c r="BL8719"/>
      <c r="BM8719"/>
      <c r="BN8719"/>
      <c r="BO8719"/>
      <c r="BP8719"/>
      <c r="BQ8719"/>
      <c r="BR8719"/>
      <c r="BS8719"/>
      <c r="BT8719"/>
      <c r="BU8719"/>
      <c r="BV8719"/>
      <c r="BW8719"/>
      <c r="BX8719"/>
      <c r="BY8719"/>
      <c r="BZ8719"/>
      <c r="CA8719"/>
      <c r="CB8719"/>
      <c r="CC8719"/>
      <c r="CD8719"/>
      <c r="CE8719"/>
      <c r="CF8719"/>
      <c r="CG8719"/>
      <c r="CH8719"/>
      <c r="CI8719"/>
      <c r="CJ8719"/>
      <c r="CK8719"/>
      <c r="CL8719"/>
      <c r="CM8719"/>
      <c r="CN8719"/>
      <c r="CO8719"/>
      <c r="CP8719"/>
      <c r="CQ8719"/>
      <c r="CR8719"/>
      <c r="CS8719"/>
      <c r="CT8719"/>
      <c r="CU8719"/>
      <c r="CV8719"/>
    </row>
    <row r="8720" spans="10:100" x14ac:dyDescent="0.25">
      <c r="J8720"/>
      <c r="K8720"/>
      <c r="L8720"/>
      <c r="M8720"/>
      <c r="N8720"/>
      <c r="O8720"/>
      <c r="P8720"/>
      <c r="Q8720"/>
      <c r="R8720"/>
      <c r="S8720"/>
      <c r="T8720"/>
      <c r="U8720"/>
      <c r="V8720"/>
      <c r="W8720"/>
      <c r="X8720"/>
      <c r="Y8720"/>
      <c r="Z8720"/>
      <c r="AA8720"/>
      <c r="AB8720"/>
      <c r="AC8720"/>
      <c r="AD8720"/>
      <c r="AE8720"/>
      <c r="AF8720"/>
      <c r="AG8720"/>
      <c r="AH8720"/>
      <c r="AI8720"/>
      <c r="AJ8720"/>
      <c r="AK8720"/>
      <c r="AL8720"/>
      <c r="AM8720"/>
      <c r="AN8720"/>
      <c r="AO8720"/>
      <c r="AP8720"/>
      <c r="AQ8720"/>
      <c r="AR8720"/>
      <c r="AS8720"/>
      <c r="AT8720"/>
      <c r="AU8720"/>
      <c r="AV8720"/>
      <c r="AW8720"/>
      <c r="AX8720"/>
      <c r="AY8720"/>
      <c r="AZ8720"/>
      <c r="BA8720"/>
      <c r="BB8720"/>
      <c r="BC8720"/>
      <c r="BD8720"/>
      <c r="BE8720"/>
      <c r="BF8720"/>
      <c r="BG8720"/>
      <c r="BH8720"/>
      <c r="BI8720"/>
      <c r="BJ8720"/>
      <c r="BK8720"/>
      <c r="BL8720"/>
      <c r="BM8720"/>
      <c r="BN8720"/>
      <c r="BO8720"/>
      <c r="BP8720"/>
      <c r="BQ8720"/>
      <c r="BR8720"/>
      <c r="BS8720"/>
      <c r="BT8720"/>
      <c r="BU8720"/>
      <c r="BV8720"/>
      <c r="BW8720"/>
      <c r="BX8720"/>
      <c r="BY8720"/>
      <c r="BZ8720"/>
      <c r="CA8720"/>
      <c r="CB8720"/>
      <c r="CC8720"/>
      <c r="CD8720"/>
      <c r="CE8720"/>
      <c r="CF8720"/>
      <c r="CG8720"/>
      <c r="CH8720"/>
      <c r="CI8720"/>
      <c r="CJ8720"/>
      <c r="CK8720"/>
      <c r="CL8720"/>
      <c r="CM8720"/>
      <c r="CN8720"/>
      <c r="CO8720"/>
      <c r="CP8720"/>
      <c r="CQ8720"/>
      <c r="CR8720"/>
      <c r="CS8720"/>
      <c r="CT8720"/>
      <c r="CU8720"/>
      <c r="CV8720"/>
    </row>
    <row r="8721" spans="10:100" x14ac:dyDescent="0.25">
      <c r="J8721"/>
      <c r="K8721"/>
      <c r="L8721"/>
      <c r="M8721"/>
      <c r="N8721"/>
      <c r="O8721"/>
      <c r="P8721"/>
      <c r="Q8721"/>
      <c r="R8721"/>
      <c r="S8721"/>
      <c r="T8721"/>
      <c r="U8721"/>
      <c r="V8721"/>
      <c r="W8721"/>
      <c r="X8721"/>
      <c r="Y8721"/>
      <c r="Z8721"/>
      <c r="AA8721"/>
      <c r="AB8721"/>
      <c r="AC8721"/>
      <c r="AD8721"/>
      <c r="AE8721"/>
      <c r="AF8721"/>
      <c r="AG8721"/>
      <c r="AH8721"/>
      <c r="AI8721"/>
      <c r="AJ8721"/>
      <c r="AK8721"/>
      <c r="AL8721"/>
      <c r="AM8721"/>
      <c r="AN8721"/>
      <c r="AO8721"/>
      <c r="AP8721"/>
      <c r="AQ8721"/>
      <c r="AR8721"/>
      <c r="AS8721"/>
      <c r="AT8721"/>
      <c r="AU8721"/>
      <c r="AV8721"/>
      <c r="AW8721"/>
      <c r="AX8721"/>
      <c r="AY8721"/>
      <c r="AZ8721"/>
      <c r="BA8721"/>
      <c r="BB8721"/>
      <c r="BC8721"/>
      <c r="BD8721"/>
      <c r="BE8721"/>
      <c r="BF8721"/>
      <c r="BG8721"/>
      <c r="BH8721"/>
      <c r="BI8721"/>
      <c r="BJ8721"/>
      <c r="BK8721"/>
      <c r="BL8721"/>
      <c r="BM8721"/>
      <c r="BN8721"/>
      <c r="BO8721"/>
      <c r="BP8721"/>
      <c r="BQ8721"/>
      <c r="BR8721"/>
      <c r="BS8721"/>
      <c r="BT8721"/>
      <c r="BU8721"/>
      <c r="BV8721"/>
      <c r="BW8721"/>
      <c r="BX8721"/>
      <c r="BY8721"/>
      <c r="BZ8721"/>
      <c r="CA8721"/>
      <c r="CB8721"/>
      <c r="CC8721"/>
      <c r="CD8721"/>
      <c r="CE8721"/>
      <c r="CF8721"/>
      <c r="CG8721"/>
      <c r="CH8721"/>
      <c r="CI8721"/>
      <c r="CJ8721"/>
      <c r="CK8721"/>
      <c r="CL8721"/>
      <c r="CM8721"/>
      <c r="CN8721"/>
      <c r="CO8721"/>
      <c r="CP8721"/>
      <c r="CQ8721"/>
      <c r="CR8721"/>
      <c r="CS8721"/>
      <c r="CT8721"/>
      <c r="CU8721"/>
      <c r="CV8721"/>
    </row>
    <row r="8722" spans="10:100" x14ac:dyDescent="0.25">
      <c r="J8722"/>
      <c r="K8722"/>
      <c r="L8722"/>
      <c r="M8722"/>
      <c r="N8722"/>
      <c r="O8722"/>
      <c r="P8722"/>
      <c r="Q8722"/>
      <c r="R8722"/>
      <c r="S8722"/>
      <c r="T8722"/>
      <c r="U8722"/>
      <c r="V8722"/>
      <c r="W8722"/>
      <c r="X8722"/>
      <c r="Y8722"/>
      <c r="Z8722"/>
      <c r="AA8722"/>
      <c r="AB8722"/>
      <c r="AC8722"/>
      <c r="AD8722"/>
      <c r="AE8722"/>
      <c r="AF8722"/>
      <c r="AG8722"/>
      <c r="AH8722"/>
      <c r="AI8722"/>
      <c r="AJ8722"/>
      <c r="AK8722"/>
      <c r="AL8722"/>
      <c r="AM8722"/>
      <c r="AN8722"/>
      <c r="AO8722"/>
      <c r="AP8722"/>
      <c r="AQ8722"/>
      <c r="AR8722"/>
      <c r="AS8722"/>
      <c r="AT8722"/>
      <c r="AU8722"/>
      <c r="AV8722"/>
      <c r="AW8722"/>
      <c r="AX8722"/>
      <c r="AY8722"/>
      <c r="AZ8722"/>
      <c r="BA8722"/>
      <c r="BB8722"/>
      <c r="BC8722"/>
      <c r="BD8722"/>
      <c r="BE8722"/>
      <c r="BF8722"/>
      <c r="BG8722"/>
      <c r="BH8722"/>
      <c r="BI8722"/>
      <c r="BJ8722"/>
      <c r="BK8722"/>
      <c r="BL8722"/>
      <c r="BM8722"/>
      <c r="BN8722"/>
      <c r="BO8722"/>
      <c r="BP8722"/>
      <c r="BQ8722"/>
      <c r="BR8722"/>
      <c r="BS8722"/>
      <c r="BT8722"/>
      <c r="BU8722"/>
      <c r="BV8722"/>
      <c r="BW8722"/>
      <c r="BX8722"/>
      <c r="BY8722"/>
      <c r="BZ8722"/>
      <c r="CA8722"/>
      <c r="CB8722"/>
      <c r="CC8722"/>
      <c r="CD8722"/>
      <c r="CE8722"/>
      <c r="CF8722"/>
      <c r="CG8722"/>
      <c r="CH8722"/>
      <c r="CI8722"/>
      <c r="CJ8722"/>
      <c r="CK8722"/>
      <c r="CL8722"/>
      <c r="CM8722"/>
      <c r="CN8722"/>
      <c r="CO8722"/>
      <c r="CP8722"/>
      <c r="CQ8722"/>
      <c r="CR8722"/>
      <c r="CS8722"/>
      <c r="CT8722"/>
      <c r="CU8722"/>
      <c r="CV8722"/>
    </row>
    <row r="8723" spans="10:100" x14ac:dyDescent="0.25">
      <c r="J8723"/>
      <c r="K8723"/>
      <c r="L8723"/>
      <c r="M8723"/>
      <c r="N8723"/>
      <c r="O8723"/>
      <c r="P8723"/>
      <c r="Q8723"/>
      <c r="R8723"/>
      <c r="S8723"/>
      <c r="T8723"/>
      <c r="U8723"/>
      <c r="V8723"/>
      <c r="W8723"/>
      <c r="X8723"/>
      <c r="Y8723"/>
      <c r="Z8723"/>
      <c r="AA8723"/>
      <c r="AB8723"/>
      <c r="AC8723"/>
      <c r="AD8723"/>
      <c r="AE8723"/>
      <c r="AF8723"/>
      <c r="AG8723"/>
      <c r="AH8723"/>
      <c r="AI8723"/>
      <c r="AJ8723"/>
      <c r="AK8723"/>
      <c r="AL8723"/>
      <c r="AM8723"/>
      <c r="AN8723"/>
      <c r="AO8723"/>
      <c r="AP8723"/>
      <c r="AQ8723"/>
      <c r="AR8723"/>
      <c r="AS8723"/>
      <c r="AT8723"/>
      <c r="AU8723"/>
      <c r="AV8723"/>
      <c r="AW8723"/>
      <c r="AX8723"/>
      <c r="AY8723"/>
      <c r="AZ8723"/>
      <c r="BA8723"/>
      <c r="BB8723"/>
      <c r="BC8723"/>
      <c r="BD8723"/>
      <c r="BE8723"/>
      <c r="BF8723"/>
      <c r="BG8723"/>
      <c r="BH8723"/>
      <c r="BI8723"/>
      <c r="BJ8723"/>
      <c r="BK8723"/>
      <c r="BL8723"/>
      <c r="BM8723"/>
      <c r="BN8723"/>
      <c r="BO8723"/>
      <c r="BP8723"/>
      <c r="BQ8723"/>
      <c r="BR8723"/>
      <c r="BS8723"/>
      <c r="BT8723"/>
      <c r="BU8723"/>
      <c r="BV8723"/>
      <c r="BW8723"/>
      <c r="BX8723"/>
      <c r="BY8723"/>
      <c r="BZ8723"/>
      <c r="CA8723"/>
      <c r="CB8723"/>
      <c r="CC8723"/>
      <c r="CD8723"/>
      <c r="CE8723"/>
      <c r="CF8723"/>
      <c r="CG8723"/>
      <c r="CH8723"/>
      <c r="CI8723"/>
      <c r="CJ8723"/>
      <c r="CK8723"/>
      <c r="CL8723"/>
      <c r="CM8723"/>
      <c r="CN8723"/>
      <c r="CO8723"/>
      <c r="CP8723"/>
      <c r="CQ8723"/>
      <c r="CR8723"/>
      <c r="CS8723"/>
      <c r="CT8723"/>
      <c r="CU8723"/>
      <c r="CV8723"/>
    </row>
    <row r="8724" spans="10:100" x14ac:dyDescent="0.25">
      <c r="J8724"/>
      <c r="K8724"/>
      <c r="L8724"/>
      <c r="M8724"/>
      <c r="N8724"/>
      <c r="O8724"/>
      <c r="P8724"/>
      <c r="Q8724"/>
      <c r="R8724"/>
      <c r="S8724"/>
      <c r="T8724"/>
      <c r="U8724"/>
      <c r="V8724"/>
      <c r="W8724"/>
      <c r="X8724"/>
      <c r="Y8724"/>
      <c r="Z8724"/>
      <c r="AA8724"/>
      <c r="AB8724"/>
      <c r="AC8724"/>
      <c r="AD8724"/>
      <c r="AE8724"/>
      <c r="AF8724"/>
      <c r="AG8724"/>
      <c r="AH8724"/>
      <c r="AI8724"/>
      <c r="AJ8724"/>
      <c r="AK8724"/>
      <c r="AL8724"/>
      <c r="AM8724"/>
      <c r="AN8724"/>
      <c r="AO8724"/>
      <c r="AP8724"/>
      <c r="AQ8724"/>
      <c r="AR8724"/>
      <c r="AS8724"/>
      <c r="AT8724"/>
      <c r="AU8724"/>
      <c r="AV8724"/>
      <c r="AW8724"/>
      <c r="AX8724"/>
      <c r="AY8724"/>
      <c r="AZ8724"/>
      <c r="BA8724"/>
      <c r="BB8724"/>
      <c r="BC8724"/>
      <c r="BD8724"/>
      <c r="BE8724"/>
      <c r="BF8724"/>
      <c r="BG8724"/>
      <c r="BH8724"/>
      <c r="BI8724"/>
      <c r="BJ8724"/>
      <c r="BK8724"/>
      <c r="BL8724"/>
      <c r="BM8724"/>
      <c r="BN8724"/>
      <c r="BO8724"/>
      <c r="BP8724"/>
      <c r="BQ8724"/>
      <c r="BR8724"/>
      <c r="BS8724"/>
      <c r="BT8724"/>
      <c r="BU8724"/>
      <c r="BV8724"/>
      <c r="BW8724"/>
      <c r="BX8724"/>
      <c r="BY8724"/>
      <c r="BZ8724"/>
      <c r="CA8724"/>
      <c r="CB8724"/>
      <c r="CC8724"/>
      <c r="CD8724"/>
      <c r="CE8724"/>
      <c r="CF8724"/>
      <c r="CG8724"/>
      <c r="CH8724"/>
      <c r="CI8724"/>
      <c r="CJ8724"/>
      <c r="CK8724"/>
      <c r="CL8724"/>
      <c r="CM8724"/>
      <c r="CN8724"/>
      <c r="CO8724"/>
      <c r="CP8724"/>
      <c r="CQ8724"/>
      <c r="CR8724"/>
      <c r="CS8724"/>
      <c r="CT8724"/>
      <c r="CU8724"/>
      <c r="CV8724"/>
    </row>
    <row r="8725" spans="10:100" x14ac:dyDescent="0.25">
      <c r="J8725"/>
      <c r="K8725"/>
      <c r="L8725"/>
      <c r="M8725"/>
      <c r="N8725"/>
      <c r="O8725"/>
      <c r="P8725"/>
      <c r="Q8725"/>
      <c r="R8725"/>
      <c r="S8725"/>
      <c r="T8725"/>
      <c r="U8725"/>
      <c r="V8725"/>
      <c r="W8725"/>
      <c r="X8725"/>
      <c r="Y8725"/>
      <c r="Z8725"/>
      <c r="AA8725"/>
      <c r="AB8725"/>
      <c r="AC8725"/>
      <c r="AD8725"/>
      <c r="AE8725"/>
      <c r="AF8725"/>
      <c r="AG8725"/>
      <c r="AH8725"/>
      <c r="AI8725"/>
      <c r="AJ8725"/>
      <c r="AK8725"/>
      <c r="AL8725"/>
      <c r="AM8725"/>
      <c r="AN8725"/>
      <c r="AO8725"/>
      <c r="AP8725"/>
      <c r="AQ8725"/>
      <c r="AR8725"/>
      <c r="AS8725"/>
      <c r="AT8725"/>
      <c r="AU8725"/>
      <c r="AV8725"/>
      <c r="AW8725"/>
      <c r="AX8725"/>
      <c r="AY8725"/>
      <c r="AZ8725"/>
      <c r="BA8725"/>
      <c r="BB8725"/>
      <c r="BC8725"/>
      <c r="BD8725"/>
      <c r="BE8725"/>
      <c r="BF8725"/>
      <c r="BG8725"/>
      <c r="BH8725"/>
      <c r="BI8725"/>
      <c r="BJ8725"/>
      <c r="BK8725"/>
      <c r="BL8725"/>
      <c r="BM8725"/>
      <c r="BN8725"/>
      <c r="BO8725"/>
      <c r="BP8725"/>
      <c r="BQ8725"/>
      <c r="BR8725"/>
      <c r="BS8725"/>
      <c r="BT8725"/>
      <c r="BU8725"/>
      <c r="BV8725"/>
      <c r="BW8725"/>
      <c r="BX8725"/>
      <c r="BY8725"/>
      <c r="BZ8725"/>
      <c r="CA8725"/>
      <c r="CB8725"/>
      <c r="CC8725"/>
      <c r="CD8725"/>
      <c r="CE8725"/>
      <c r="CF8725"/>
      <c r="CG8725"/>
      <c r="CH8725"/>
      <c r="CI8725"/>
      <c r="CJ8725"/>
      <c r="CK8725"/>
      <c r="CL8725"/>
      <c r="CM8725"/>
      <c r="CN8725"/>
      <c r="CO8725"/>
      <c r="CP8725"/>
      <c r="CQ8725"/>
      <c r="CR8725"/>
      <c r="CS8725"/>
      <c r="CT8725"/>
      <c r="CU8725"/>
      <c r="CV8725"/>
    </row>
    <row r="8726" spans="10:100" x14ac:dyDescent="0.25">
      <c r="J8726"/>
      <c r="K8726"/>
      <c r="L8726"/>
      <c r="M8726"/>
      <c r="N8726"/>
      <c r="O8726"/>
      <c r="P8726"/>
      <c r="Q8726"/>
      <c r="R8726"/>
      <c r="S8726"/>
      <c r="T8726"/>
      <c r="U8726"/>
      <c r="V8726"/>
      <c r="W8726"/>
      <c r="X8726"/>
      <c r="Y8726"/>
      <c r="Z8726"/>
      <c r="AA8726"/>
      <c r="AB8726"/>
      <c r="AC8726"/>
      <c r="AD8726"/>
      <c r="AE8726"/>
      <c r="AF8726"/>
      <c r="AG8726"/>
      <c r="AH8726"/>
      <c r="AI8726"/>
      <c r="AJ8726"/>
      <c r="AK8726"/>
      <c r="AL8726"/>
      <c r="AM8726"/>
      <c r="AN8726"/>
      <c r="AO8726"/>
      <c r="AP8726"/>
      <c r="AQ8726"/>
      <c r="AR8726"/>
      <c r="AS8726"/>
      <c r="AT8726"/>
      <c r="AU8726"/>
      <c r="AV8726"/>
      <c r="AW8726"/>
      <c r="AX8726"/>
      <c r="AY8726"/>
      <c r="AZ8726"/>
      <c r="BA8726"/>
      <c r="BB8726"/>
      <c r="BC8726"/>
      <c r="BD8726"/>
      <c r="BE8726"/>
      <c r="BF8726"/>
      <c r="BG8726"/>
      <c r="BH8726"/>
      <c r="BI8726"/>
      <c r="BJ8726"/>
      <c r="BK8726"/>
      <c r="BL8726"/>
      <c r="BM8726"/>
      <c r="BN8726"/>
      <c r="BO8726"/>
      <c r="BP8726"/>
      <c r="BQ8726"/>
      <c r="BR8726"/>
      <c r="BS8726"/>
      <c r="BT8726"/>
      <c r="BU8726"/>
      <c r="BV8726"/>
      <c r="BW8726"/>
      <c r="BX8726"/>
      <c r="BY8726"/>
      <c r="BZ8726"/>
      <c r="CA8726"/>
      <c r="CB8726"/>
      <c r="CC8726"/>
      <c r="CD8726"/>
      <c r="CE8726"/>
      <c r="CF8726"/>
      <c r="CG8726"/>
      <c r="CH8726"/>
      <c r="CI8726"/>
      <c r="CJ8726"/>
      <c r="CK8726"/>
      <c r="CL8726"/>
      <c r="CM8726"/>
      <c r="CN8726"/>
      <c r="CO8726"/>
      <c r="CP8726"/>
      <c r="CQ8726"/>
      <c r="CR8726"/>
      <c r="CS8726"/>
      <c r="CT8726"/>
      <c r="CU8726"/>
      <c r="CV8726"/>
    </row>
    <row r="8727" spans="10:100" x14ac:dyDescent="0.25">
      <c r="J8727"/>
      <c r="K8727"/>
      <c r="L8727"/>
      <c r="M8727"/>
      <c r="N8727"/>
      <c r="O8727"/>
      <c r="P8727"/>
      <c r="Q8727"/>
      <c r="R8727"/>
      <c r="S8727"/>
      <c r="T8727"/>
      <c r="U8727"/>
      <c r="V8727"/>
      <c r="W8727"/>
      <c r="X8727"/>
      <c r="Y8727"/>
      <c r="Z8727"/>
      <c r="AA8727"/>
      <c r="AB8727"/>
      <c r="AC8727"/>
      <c r="AD8727"/>
      <c r="AE8727"/>
      <c r="AF8727"/>
      <c r="AG8727"/>
      <c r="AH8727"/>
      <c r="AI8727"/>
      <c r="AJ8727"/>
      <c r="AK8727"/>
      <c r="AL8727"/>
      <c r="AM8727"/>
      <c r="AN8727"/>
      <c r="AO8727"/>
      <c r="AP8727"/>
      <c r="AQ8727"/>
      <c r="AR8727"/>
      <c r="AS8727"/>
      <c r="AT8727"/>
      <c r="AU8727"/>
      <c r="AV8727"/>
      <c r="AW8727"/>
      <c r="AX8727"/>
      <c r="AY8727"/>
      <c r="AZ8727"/>
      <c r="BA8727"/>
      <c r="BB8727"/>
      <c r="BC8727"/>
      <c r="BD8727"/>
      <c r="BE8727"/>
      <c r="BF8727"/>
      <c r="BG8727"/>
      <c r="BH8727"/>
      <c r="BI8727"/>
      <c r="BJ8727"/>
      <c r="BK8727"/>
      <c r="BL8727"/>
      <c r="BM8727"/>
      <c r="BN8727"/>
      <c r="BO8727"/>
      <c r="BP8727"/>
      <c r="BQ8727"/>
      <c r="BR8727"/>
      <c r="BS8727"/>
      <c r="BT8727"/>
      <c r="BU8727"/>
      <c r="BV8727"/>
      <c r="BW8727"/>
      <c r="BX8727"/>
      <c r="BY8727"/>
      <c r="BZ8727"/>
      <c r="CA8727"/>
      <c r="CB8727"/>
      <c r="CC8727"/>
      <c r="CD8727"/>
      <c r="CE8727"/>
      <c r="CF8727"/>
      <c r="CG8727"/>
      <c r="CH8727"/>
      <c r="CI8727"/>
      <c r="CJ8727"/>
      <c r="CK8727"/>
      <c r="CL8727"/>
      <c r="CM8727"/>
      <c r="CN8727"/>
      <c r="CO8727"/>
      <c r="CP8727"/>
      <c r="CQ8727"/>
      <c r="CR8727"/>
      <c r="CS8727"/>
      <c r="CT8727"/>
      <c r="CU8727"/>
      <c r="CV8727"/>
    </row>
    <row r="8728" spans="10:100" x14ac:dyDescent="0.25">
      <c r="J8728"/>
      <c r="K8728"/>
      <c r="L8728"/>
      <c r="M8728"/>
      <c r="N8728"/>
      <c r="O8728"/>
      <c r="P8728"/>
      <c r="Q8728"/>
      <c r="R8728"/>
      <c r="S8728"/>
      <c r="T8728"/>
      <c r="U8728"/>
      <c r="V8728"/>
      <c r="W8728"/>
      <c r="X8728"/>
      <c r="Y8728"/>
      <c r="Z8728"/>
      <c r="AA8728"/>
      <c r="AB8728"/>
      <c r="AC8728"/>
      <c r="AD8728"/>
      <c r="AE8728"/>
      <c r="AF8728"/>
      <c r="AG8728"/>
      <c r="AH8728"/>
      <c r="AI8728"/>
      <c r="AJ8728"/>
      <c r="AK8728"/>
      <c r="AL8728"/>
      <c r="AM8728"/>
      <c r="AN8728"/>
      <c r="AO8728"/>
      <c r="AP8728"/>
      <c r="AQ8728"/>
      <c r="AR8728"/>
      <c r="AS8728"/>
      <c r="AT8728"/>
      <c r="AU8728"/>
      <c r="AV8728"/>
      <c r="AW8728"/>
      <c r="AX8728"/>
      <c r="AY8728"/>
      <c r="AZ8728"/>
      <c r="BA8728"/>
      <c r="BB8728"/>
      <c r="BC8728"/>
      <c r="BD8728"/>
      <c r="BE8728"/>
      <c r="BF8728"/>
      <c r="BG8728"/>
      <c r="BH8728"/>
      <c r="BI8728"/>
      <c r="BJ8728"/>
      <c r="BK8728"/>
      <c r="BL8728"/>
      <c r="BM8728"/>
      <c r="BN8728"/>
      <c r="BO8728"/>
      <c r="BP8728"/>
      <c r="BQ8728"/>
      <c r="BR8728"/>
      <c r="BS8728"/>
      <c r="BT8728"/>
      <c r="BU8728"/>
      <c r="BV8728"/>
      <c r="BW8728"/>
      <c r="BX8728"/>
      <c r="BY8728"/>
      <c r="BZ8728"/>
      <c r="CA8728"/>
      <c r="CB8728"/>
      <c r="CC8728"/>
      <c r="CD8728"/>
      <c r="CE8728"/>
      <c r="CF8728"/>
      <c r="CG8728"/>
      <c r="CH8728"/>
      <c r="CI8728"/>
      <c r="CJ8728"/>
      <c r="CK8728"/>
      <c r="CL8728"/>
      <c r="CM8728"/>
      <c r="CN8728"/>
      <c r="CO8728"/>
      <c r="CP8728"/>
      <c r="CQ8728"/>
      <c r="CR8728"/>
      <c r="CS8728"/>
      <c r="CT8728"/>
      <c r="CU8728"/>
      <c r="CV8728"/>
    </row>
    <row r="8729" spans="10:100" x14ac:dyDescent="0.25">
      <c r="J8729"/>
      <c r="K8729"/>
      <c r="L8729"/>
      <c r="M8729"/>
      <c r="N8729"/>
      <c r="O8729"/>
      <c r="P8729"/>
      <c r="Q8729"/>
      <c r="R8729"/>
      <c r="S8729"/>
      <c r="T8729"/>
      <c r="U8729"/>
      <c r="V8729"/>
      <c r="W8729"/>
      <c r="X8729"/>
      <c r="Y8729"/>
      <c r="Z8729"/>
      <c r="AA8729"/>
      <c r="AB8729"/>
      <c r="AC8729"/>
      <c r="AD8729"/>
      <c r="AE8729"/>
      <c r="AF8729"/>
      <c r="AG8729"/>
      <c r="AH8729"/>
      <c r="AI8729"/>
      <c r="AJ8729"/>
      <c r="AK8729"/>
      <c r="AL8729"/>
      <c r="AM8729"/>
      <c r="AN8729"/>
      <c r="AO8729"/>
      <c r="AP8729"/>
      <c r="AQ8729"/>
      <c r="AR8729"/>
      <c r="AS8729"/>
      <c r="AT8729"/>
      <c r="AU8729"/>
      <c r="AV8729"/>
      <c r="AW8729"/>
      <c r="AX8729"/>
      <c r="AY8729"/>
      <c r="AZ8729"/>
      <c r="BA8729"/>
      <c r="BB8729"/>
      <c r="BC8729"/>
      <c r="BD8729"/>
      <c r="BE8729"/>
      <c r="BF8729"/>
      <c r="BG8729"/>
      <c r="BH8729"/>
      <c r="BI8729"/>
      <c r="BJ8729"/>
      <c r="BK8729"/>
      <c r="BL8729"/>
      <c r="BM8729"/>
      <c r="BN8729"/>
      <c r="BO8729"/>
      <c r="BP8729"/>
      <c r="BQ8729"/>
      <c r="BR8729"/>
      <c r="BS8729"/>
      <c r="BT8729"/>
      <c r="BU8729"/>
      <c r="BV8729"/>
      <c r="BW8729"/>
      <c r="BX8729"/>
      <c r="BY8729"/>
      <c r="BZ8729"/>
      <c r="CA8729"/>
      <c r="CB8729"/>
      <c r="CC8729"/>
      <c r="CD8729"/>
      <c r="CE8729"/>
      <c r="CF8729"/>
      <c r="CG8729"/>
      <c r="CH8729"/>
      <c r="CI8729"/>
      <c r="CJ8729"/>
      <c r="CK8729"/>
      <c r="CL8729"/>
      <c r="CM8729"/>
      <c r="CN8729"/>
      <c r="CO8729"/>
      <c r="CP8729"/>
      <c r="CQ8729"/>
      <c r="CR8729"/>
      <c r="CS8729"/>
      <c r="CT8729"/>
      <c r="CU8729"/>
      <c r="CV8729"/>
    </row>
    <row r="8730" spans="10:100" x14ac:dyDescent="0.25">
      <c r="J8730"/>
      <c r="K8730"/>
      <c r="L8730"/>
      <c r="M8730"/>
      <c r="N8730"/>
      <c r="O8730"/>
      <c r="P8730"/>
      <c r="Q8730"/>
      <c r="R8730"/>
      <c r="S8730"/>
      <c r="T8730"/>
      <c r="U8730"/>
      <c r="V8730"/>
      <c r="W8730"/>
      <c r="X8730"/>
      <c r="Y8730"/>
      <c r="Z8730"/>
      <c r="AA8730"/>
      <c r="AB8730"/>
      <c r="AC8730"/>
      <c r="AD8730"/>
      <c r="AE8730"/>
      <c r="AF8730"/>
      <c r="AG8730"/>
      <c r="AH8730"/>
      <c r="AI8730"/>
      <c r="AJ8730"/>
      <c r="AK8730"/>
      <c r="AL8730"/>
      <c r="AM8730"/>
      <c r="AN8730"/>
      <c r="AO8730"/>
      <c r="AP8730"/>
      <c r="AQ8730"/>
      <c r="AR8730"/>
      <c r="AS8730"/>
      <c r="AT8730"/>
      <c r="AU8730"/>
      <c r="AV8730"/>
      <c r="AW8730"/>
      <c r="AX8730"/>
      <c r="AY8730"/>
      <c r="AZ8730"/>
      <c r="BA8730"/>
      <c r="BB8730"/>
      <c r="BC8730"/>
      <c r="BD8730"/>
      <c r="BE8730"/>
      <c r="BF8730"/>
      <c r="BG8730"/>
      <c r="BH8730"/>
      <c r="BI8730"/>
      <c r="BJ8730"/>
      <c r="BK8730"/>
      <c r="BL8730"/>
      <c r="BM8730"/>
      <c r="BN8730"/>
      <c r="BO8730"/>
      <c r="BP8730"/>
      <c r="BQ8730"/>
      <c r="BR8730"/>
      <c r="BS8730"/>
      <c r="BT8730"/>
      <c r="BU8730"/>
      <c r="BV8730"/>
      <c r="BW8730"/>
      <c r="BX8730"/>
      <c r="BY8730"/>
      <c r="BZ8730"/>
      <c r="CA8730"/>
      <c r="CB8730"/>
      <c r="CC8730"/>
      <c r="CD8730"/>
      <c r="CE8730"/>
      <c r="CF8730"/>
      <c r="CG8730"/>
      <c r="CH8730"/>
      <c r="CI8730"/>
      <c r="CJ8730"/>
      <c r="CK8730"/>
      <c r="CL8730"/>
      <c r="CM8730"/>
      <c r="CN8730"/>
      <c r="CO8730"/>
      <c r="CP8730"/>
      <c r="CQ8730"/>
      <c r="CR8730"/>
      <c r="CS8730"/>
      <c r="CT8730"/>
      <c r="CU8730"/>
      <c r="CV8730"/>
    </row>
    <row r="8731" spans="10:100" x14ac:dyDescent="0.25">
      <c r="J8731"/>
      <c r="K8731"/>
      <c r="L8731"/>
      <c r="M8731"/>
      <c r="N8731"/>
      <c r="O8731"/>
      <c r="P8731"/>
      <c r="Q8731"/>
      <c r="R8731"/>
      <c r="S8731"/>
      <c r="T8731"/>
      <c r="U8731"/>
      <c r="V8731"/>
      <c r="W8731"/>
      <c r="X8731"/>
      <c r="Y8731"/>
      <c r="Z8731"/>
      <c r="AA8731"/>
      <c r="AB8731"/>
      <c r="AC8731"/>
      <c r="AD8731"/>
      <c r="AE8731"/>
      <c r="AF8731"/>
      <c r="AG8731"/>
      <c r="AH8731"/>
      <c r="AI8731"/>
      <c r="AJ8731"/>
      <c r="AK8731"/>
      <c r="AL8731"/>
      <c r="AM8731"/>
      <c r="AN8731"/>
      <c r="AO8731"/>
      <c r="AP8731"/>
      <c r="AQ8731"/>
      <c r="AR8731"/>
      <c r="AS8731"/>
      <c r="AT8731"/>
      <c r="AU8731"/>
      <c r="AV8731"/>
      <c r="AW8731"/>
      <c r="AX8731"/>
      <c r="AY8731"/>
      <c r="AZ8731"/>
      <c r="BA8731"/>
      <c r="BB8731"/>
      <c r="BC8731"/>
      <c r="BD8731"/>
      <c r="BE8731"/>
      <c r="BF8731"/>
      <c r="BG8731"/>
      <c r="BH8731"/>
      <c r="BI8731"/>
      <c r="BJ8731"/>
      <c r="BK8731"/>
      <c r="BL8731"/>
      <c r="BM8731"/>
      <c r="BN8731"/>
      <c r="BO8731"/>
      <c r="BP8731"/>
      <c r="BQ8731"/>
      <c r="BR8731"/>
      <c r="BS8731"/>
      <c r="BT8731"/>
      <c r="BU8731"/>
      <c r="BV8731"/>
      <c r="BW8731"/>
      <c r="BX8731"/>
      <c r="BY8731"/>
      <c r="BZ8731"/>
      <c r="CA8731"/>
      <c r="CB8731"/>
      <c r="CC8731"/>
      <c r="CD8731"/>
      <c r="CE8731"/>
      <c r="CF8731"/>
      <c r="CG8731"/>
      <c r="CH8731"/>
      <c r="CI8731"/>
      <c r="CJ8731"/>
      <c r="CK8731"/>
      <c r="CL8731"/>
      <c r="CM8731"/>
      <c r="CN8731"/>
      <c r="CO8731"/>
      <c r="CP8731"/>
      <c r="CQ8731"/>
      <c r="CR8731"/>
      <c r="CS8731"/>
      <c r="CT8731"/>
      <c r="CU8731"/>
      <c r="CV8731"/>
    </row>
    <row r="8732" spans="10:100" x14ac:dyDescent="0.25">
      <c r="J8732"/>
      <c r="K8732"/>
      <c r="L8732"/>
      <c r="M8732"/>
      <c r="N8732"/>
      <c r="O8732"/>
      <c r="P8732"/>
      <c r="Q8732"/>
      <c r="R8732"/>
      <c r="S8732"/>
      <c r="T8732"/>
      <c r="U8732"/>
      <c r="V8732"/>
      <c r="W8732"/>
      <c r="X8732"/>
      <c r="Y8732"/>
      <c r="Z8732"/>
      <c r="AA8732"/>
      <c r="AB8732"/>
      <c r="AC8732"/>
      <c r="AD8732"/>
      <c r="AE8732"/>
      <c r="AF8732"/>
      <c r="AG8732"/>
      <c r="AH8732"/>
      <c r="AI8732"/>
      <c r="AJ8732"/>
      <c r="AK8732"/>
      <c r="AL8732"/>
      <c r="AM8732"/>
      <c r="AN8732"/>
      <c r="AO8732"/>
      <c r="AP8732"/>
      <c r="AQ8732"/>
      <c r="AR8732"/>
      <c r="AS8732"/>
      <c r="AT8732"/>
      <c r="AU8732"/>
      <c r="AV8732"/>
      <c r="AW8732"/>
      <c r="AX8732"/>
      <c r="AY8732"/>
      <c r="AZ8732"/>
      <c r="BA8732"/>
      <c r="BB8732"/>
      <c r="BC8732"/>
      <c r="BD8732"/>
      <c r="BE8732"/>
      <c r="BF8732"/>
      <c r="BG8732"/>
      <c r="BH8732"/>
      <c r="BI8732"/>
      <c r="BJ8732"/>
      <c r="BK8732"/>
      <c r="BL8732"/>
      <c r="BM8732"/>
      <c r="BN8732"/>
      <c r="BO8732"/>
      <c r="BP8732"/>
      <c r="BQ8732"/>
      <c r="BR8732"/>
      <c r="BS8732"/>
      <c r="BT8732"/>
      <c r="BU8732"/>
      <c r="BV8732"/>
      <c r="BW8732"/>
      <c r="BX8732"/>
      <c r="BY8732"/>
      <c r="BZ8732"/>
      <c r="CA8732"/>
      <c r="CB8732"/>
      <c r="CC8732"/>
      <c r="CD8732"/>
      <c r="CE8732"/>
      <c r="CF8732"/>
      <c r="CG8732"/>
      <c r="CH8732"/>
      <c r="CI8732"/>
      <c r="CJ8732"/>
      <c r="CK8732"/>
      <c r="CL8732"/>
      <c r="CM8732"/>
      <c r="CN8732"/>
      <c r="CO8732"/>
      <c r="CP8732"/>
      <c r="CQ8732"/>
      <c r="CR8732"/>
      <c r="CS8732"/>
      <c r="CT8732"/>
      <c r="CU8732"/>
      <c r="CV8732"/>
    </row>
    <row r="8733" spans="10:100" x14ac:dyDescent="0.25">
      <c r="J8733"/>
      <c r="K8733"/>
      <c r="L8733"/>
      <c r="M8733"/>
      <c r="N8733"/>
      <c r="O8733"/>
      <c r="P8733"/>
      <c r="Q8733"/>
      <c r="R8733"/>
      <c r="S8733"/>
      <c r="T8733"/>
      <c r="U8733"/>
      <c r="V8733"/>
      <c r="W8733"/>
      <c r="X8733"/>
      <c r="Y8733"/>
      <c r="Z8733"/>
      <c r="AA8733"/>
      <c r="AB8733"/>
      <c r="AC8733"/>
      <c r="AD8733"/>
      <c r="AE8733"/>
      <c r="AF8733"/>
      <c r="AG8733"/>
      <c r="AH8733"/>
      <c r="AI8733"/>
      <c r="AJ8733"/>
      <c r="AK8733"/>
      <c r="AL8733"/>
      <c r="AM8733"/>
      <c r="AN8733"/>
      <c r="AO8733"/>
      <c r="AP8733"/>
      <c r="AQ8733"/>
      <c r="AR8733"/>
      <c r="AS8733"/>
      <c r="AT8733"/>
      <c r="AU8733"/>
      <c r="AV8733"/>
      <c r="AW8733"/>
      <c r="AX8733"/>
      <c r="AY8733"/>
      <c r="AZ8733"/>
      <c r="BA8733"/>
      <c r="BB8733"/>
      <c r="BC8733"/>
      <c r="BD8733"/>
      <c r="BE8733"/>
      <c r="BF8733"/>
      <c r="BG8733"/>
      <c r="BH8733"/>
      <c r="BI8733"/>
      <c r="BJ8733"/>
      <c r="BK8733"/>
      <c r="BL8733"/>
      <c r="BM8733"/>
      <c r="BN8733"/>
      <c r="BO8733"/>
      <c r="BP8733"/>
      <c r="BQ8733"/>
      <c r="BR8733"/>
      <c r="BS8733"/>
      <c r="BT8733"/>
      <c r="BU8733"/>
      <c r="BV8733"/>
      <c r="BW8733"/>
      <c r="BX8733"/>
      <c r="BY8733"/>
      <c r="BZ8733"/>
      <c r="CA8733"/>
      <c r="CB8733"/>
      <c r="CC8733"/>
      <c r="CD8733"/>
      <c r="CE8733"/>
      <c r="CF8733"/>
      <c r="CG8733"/>
      <c r="CH8733"/>
      <c r="CI8733"/>
      <c r="CJ8733"/>
      <c r="CK8733"/>
      <c r="CL8733"/>
      <c r="CM8733"/>
      <c r="CN8733"/>
      <c r="CO8733"/>
      <c r="CP8733"/>
      <c r="CQ8733"/>
      <c r="CR8733"/>
      <c r="CS8733"/>
      <c r="CT8733"/>
      <c r="CU8733"/>
      <c r="CV8733"/>
    </row>
    <row r="8734" spans="10:100" x14ac:dyDescent="0.25">
      <c r="J8734"/>
      <c r="K8734"/>
      <c r="L8734"/>
      <c r="M8734"/>
      <c r="N8734"/>
      <c r="O8734"/>
      <c r="P8734"/>
      <c r="Q8734"/>
      <c r="R8734"/>
      <c r="S8734"/>
      <c r="T8734"/>
      <c r="U8734"/>
      <c r="V8734"/>
      <c r="W8734"/>
      <c r="X8734"/>
      <c r="Y8734"/>
      <c r="Z8734"/>
      <c r="AA8734"/>
      <c r="AB8734"/>
      <c r="AC8734"/>
      <c r="AD8734"/>
      <c r="AE8734"/>
      <c r="AF8734"/>
      <c r="AG8734"/>
      <c r="AH8734"/>
      <c r="AI8734"/>
      <c r="AJ8734"/>
      <c r="AK8734"/>
      <c r="AL8734"/>
      <c r="AM8734"/>
      <c r="AN8734"/>
      <c r="AO8734"/>
      <c r="AP8734"/>
      <c r="AQ8734"/>
      <c r="AR8734"/>
      <c r="AS8734"/>
      <c r="AT8734"/>
      <c r="AU8734"/>
      <c r="AV8734"/>
      <c r="AW8734"/>
      <c r="AX8734"/>
      <c r="AY8734"/>
      <c r="AZ8734"/>
      <c r="BA8734"/>
      <c r="BB8734"/>
      <c r="BC8734"/>
      <c r="BD8734"/>
      <c r="BE8734"/>
      <c r="BF8734"/>
      <c r="BG8734"/>
      <c r="BH8734"/>
      <c r="BI8734"/>
      <c r="BJ8734"/>
      <c r="BK8734"/>
      <c r="BL8734"/>
      <c r="BM8734"/>
      <c r="BN8734"/>
      <c r="BO8734"/>
      <c r="BP8734"/>
      <c r="BQ8734"/>
      <c r="BR8734"/>
      <c r="BS8734"/>
      <c r="BT8734"/>
      <c r="BU8734"/>
      <c r="BV8734"/>
      <c r="BW8734"/>
      <c r="BX8734"/>
      <c r="BY8734"/>
      <c r="BZ8734"/>
      <c r="CA8734"/>
      <c r="CB8734"/>
      <c r="CC8734"/>
      <c r="CD8734"/>
      <c r="CE8734"/>
      <c r="CF8734"/>
      <c r="CG8734"/>
      <c r="CH8734"/>
      <c r="CI8734"/>
      <c r="CJ8734"/>
      <c r="CK8734"/>
      <c r="CL8734"/>
      <c r="CM8734"/>
      <c r="CN8734"/>
      <c r="CO8734"/>
      <c r="CP8734"/>
      <c r="CQ8734"/>
      <c r="CR8734"/>
      <c r="CS8734"/>
      <c r="CT8734"/>
      <c r="CU8734"/>
      <c r="CV8734"/>
    </row>
    <row r="8735" spans="10:100" x14ac:dyDescent="0.25">
      <c r="J8735"/>
      <c r="K8735"/>
      <c r="L8735"/>
      <c r="M8735"/>
      <c r="N8735"/>
      <c r="O8735"/>
      <c r="P8735"/>
      <c r="Q8735"/>
      <c r="R8735"/>
      <c r="S8735"/>
      <c r="T8735"/>
      <c r="U8735"/>
      <c r="V8735"/>
      <c r="W8735"/>
      <c r="X8735"/>
      <c r="Y8735"/>
      <c r="Z8735"/>
      <c r="AA8735"/>
      <c r="AB8735"/>
      <c r="AC8735"/>
      <c r="AD8735"/>
      <c r="AE8735"/>
      <c r="AF8735"/>
      <c r="AG8735"/>
      <c r="AH8735"/>
      <c r="AI8735"/>
      <c r="AJ8735"/>
      <c r="AK8735"/>
      <c r="AL8735"/>
      <c r="AM8735"/>
      <c r="AN8735"/>
      <c r="AO8735"/>
      <c r="AP8735"/>
      <c r="AQ8735"/>
      <c r="AR8735"/>
      <c r="AS8735"/>
      <c r="AT8735"/>
      <c r="AU8735"/>
      <c r="AV8735"/>
      <c r="AW8735"/>
      <c r="AX8735"/>
      <c r="AY8735"/>
      <c r="AZ8735"/>
      <c r="BA8735"/>
      <c r="BB8735"/>
      <c r="BC8735"/>
      <c r="BD8735"/>
      <c r="BE8735"/>
      <c r="BF8735"/>
      <c r="BG8735"/>
      <c r="BH8735"/>
      <c r="BI8735"/>
      <c r="BJ8735"/>
      <c r="BK8735"/>
      <c r="BL8735"/>
      <c r="BM8735"/>
      <c r="BN8735"/>
      <c r="BO8735"/>
      <c r="BP8735"/>
      <c r="BQ8735"/>
      <c r="BR8735"/>
      <c r="BS8735"/>
      <c r="BT8735"/>
      <c r="BU8735"/>
      <c r="BV8735"/>
      <c r="BW8735"/>
      <c r="BX8735"/>
      <c r="BY8735"/>
      <c r="BZ8735"/>
      <c r="CA8735"/>
      <c r="CB8735"/>
      <c r="CC8735"/>
      <c r="CD8735"/>
      <c r="CE8735"/>
      <c r="CF8735"/>
      <c r="CG8735"/>
      <c r="CH8735"/>
      <c r="CI8735"/>
      <c r="CJ8735"/>
      <c r="CK8735"/>
      <c r="CL8735"/>
      <c r="CM8735"/>
      <c r="CN8735"/>
      <c r="CO8735"/>
      <c r="CP8735"/>
      <c r="CQ8735"/>
      <c r="CR8735"/>
      <c r="CS8735"/>
      <c r="CT8735"/>
      <c r="CU8735"/>
      <c r="CV8735"/>
    </row>
    <row r="8736" spans="10:100" x14ac:dyDescent="0.25">
      <c r="J8736"/>
      <c r="K8736"/>
      <c r="L8736"/>
      <c r="M8736"/>
      <c r="N8736"/>
      <c r="O8736"/>
      <c r="P8736"/>
      <c r="Q8736"/>
      <c r="R8736"/>
      <c r="S8736"/>
      <c r="T8736"/>
      <c r="U8736"/>
      <c r="V8736"/>
      <c r="W8736"/>
      <c r="X8736"/>
      <c r="Y8736"/>
      <c r="Z8736"/>
      <c r="AA8736"/>
      <c r="AB8736"/>
      <c r="AC8736"/>
      <c r="AD8736"/>
      <c r="AE8736"/>
      <c r="AF8736"/>
      <c r="AG8736"/>
      <c r="AH8736"/>
      <c r="AI8736"/>
      <c r="AJ8736"/>
      <c r="AK8736"/>
      <c r="AL8736"/>
      <c r="AM8736"/>
      <c r="AN8736"/>
      <c r="AO8736"/>
      <c r="AP8736"/>
      <c r="AQ8736"/>
      <c r="AR8736"/>
      <c r="AS8736"/>
      <c r="AT8736"/>
      <c r="AU8736"/>
      <c r="AV8736"/>
      <c r="AW8736"/>
      <c r="AX8736"/>
      <c r="AY8736"/>
      <c r="AZ8736"/>
      <c r="BA8736"/>
      <c r="BB8736"/>
      <c r="BC8736"/>
      <c r="BD8736"/>
      <c r="BE8736"/>
      <c r="BF8736"/>
      <c r="BG8736"/>
      <c r="BH8736"/>
      <c r="BI8736"/>
      <c r="BJ8736"/>
      <c r="BK8736"/>
      <c r="BL8736"/>
      <c r="BM8736"/>
      <c r="BN8736"/>
      <c r="BO8736"/>
      <c r="BP8736"/>
      <c r="BQ8736"/>
      <c r="BR8736"/>
      <c r="BS8736"/>
      <c r="BT8736"/>
      <c r="BU8736"/>
      <c r="BV8736"/>
      <c r="BW8736"/>
      <c r="BX8736"/>
      <c r="BY8736"/>
      <c r="BZ8736"/>
      <c r="CA8736"/>
      <c r="CB8736"/>
      <c r="CC8736"/>
      <c r="CD8736"/>
      <c r="CE8736"/>
      <c r="CF8736"/>
      <c r="CG8736"/>
      <c r="CH8736"/>
      <c r="CI8736"/>
      <c r="CJ8736"/>
      <c r="CK8736"/>
      <c r="CL8736"/>
      <c r="CM8736"/>
      <c r="CN8736"/>
      <c r="CO8736"/>
      <c r="CP8736"/>
      <c r="CQ8736"/>
      <c r="CR8736"/>
      <c r="CS8736"/>
      <c r="CT8736"/>
      <c r="CU8736"/>
      <c r="CV8736"/>
    </row>
    <row r="8737" spans="10:100" x14ac:dyDescent="0.25">
      <c r="J8737"/>
      <c r="K8737"/>
      <c r="L8737"/>
      <c r="M8737"/>
      <c r="N8737"/>
      <c r="O8737"/>
      <c r="P8737"/>
      <c r="Q8737"/>
      <c r="R8737"/>
      <c r="S8737"/>
      <c r="T8737"/>
      <c r="U8737"/>
      <c r="V8737"/>
      <c r="W8737"/>
      <c r="X8737"/>
      <c r="Y8737"/>
      <c r="Z8737"/>
      <c r="AA8737"/>
      <c r="AB8737"/>
      <c r="AC8737"/>
      <c r="AD8737"/>
      <c r="AE8737"/>
      <c r="AF8737"/>
      <c r="AG8737"/>
      <c r="AH8737"/>
      <c r="AI8737"/>
      <c r="AJ8737"/>
      <c r="AK8737"/>
      <c r="AL8737"/>
      <c r="AM8737"/>
      <c r="AN8737"/>
      <c r="AO8737"/>
      <c r="AP8737"/>
      <c r="AQ8737"/>
      <c r="AR8737"/>
      <c r="AS8737"/>
      <c r="AT8737"/>
      <c r="AU8737"/>
      <c r="AV8737"/>
      <c r="AW8737"/>
      <c r="AX8737"/>
      <c r="AY8737"/>
      <c r="AZ8737"/>
      <c r="BA8737"/>
      <c r="BB8737"/>
      <c r="BC8737"/>
      <c r="BD8737"/>
      <c r="BE8737"/>
      <c r="BF8737"/>
      <c r="BG8737"/>
      <c r="BH8737"/>
      <c r="BI8737"/>
      <c r="BJ8737"/>
      <c r="BK8737"/>
      <c r="BL8737"/>
      <c r="BM8737"/>
      <c r="BN8737"/>
      <c r="BO8737"/>
      <c r="BP8737"/>
      <c r="BQ8737"/>
      <c r="BR8737"/>
      <c r="BS8737"/>
      <c r="BT8737"/>
      <c r="BU8737"/>
      <c r="BV8737"/>
      <c r="BW8737"/>
      <c r="BX8737"/>
      <c r="BY8737"/>
      <c r="BZ8737"/>
      <c r="CA8737"/>
      <c r="CB8737"/>
      <c r="CC8737"/>
      <c r="CD8737"/>
      <c r="CE8737"/>
      <c r="CF8737"/>
      <c r="CG8737"/>
      <c r="CH8737"/>
      <c r="CI8737"/>
      <c r="CJ8737"/>
      <c r="CK8737"/>
      <c r="CL8737"/>
      <c r="CM8737"/>
      <c r="CN8737"/>
      <c r="CO8737"/>
      <c r="CP8737"/>
      <c r="CQ8737"/>
      <c r="CR8737"/>
      <c r="CS8737"/>
      <c r="CT8737"/>
      <c r="CU8737"/>
      <c r="CV8737"/>
    </row>
    <row r="8738" spans="10:100" x14ac:dyDescent="0.25">
      <c r="J8738"/>
      <c r="K8738"/>
      <c r="L8738"/>
      <c r="M8738"/>
      <c r="N8738"/>
      <c r="O8738"/>
      <c r="P8738"/>
      <c r="Q8738"/>
      <c r="R8738"/>
      <c r="S8738"/>
      <c r="T8738"/>
      <c r="U8738"/>
      <c r="V8738"/>
      <c r="W8738"/>
      <c r="X8738"/>
      <c r="Y8738"/>
      <c r="Z8738"/>
      <c r="AA8738"/>
      <c r="AB8738"/>
      <c r="AC8738"/>
      <c r="AD8738"/>
      <c r="AE8738"/>
      <c r="AF8738"/>
      <c r="AG8738"/>
      <c r="AH8738"/>
      <c r="AI8738"/>
      <c r="AJ8738"/>
      <c r="AK8738"/>
      <c r="AL8738"/>
      <c r="AM8738"/>
      <c r="AN8738"/>
      <c r="AO8738"/>
      <c r="AP8738"/>
      <c r="AQ8738"/>
      <c r="AR8738"/>
      <c r="AS8738"/>
      <c r="AT8738"/>
      <c r="AU8738"/>
      <c r="AV8738"/>
      <c r="AW8738"/>
      <c r="AX8738"/>
      <c r="AY8738"/>
      <c r="AZ8738"/>
      <c r="BA8738"/>
      <c r="BB8738"/>
      <c r="BC8738"/>
      <c r="BD8738"/>
      <c r="BE8738"/>
      <c r="BF8738"/>
      <c r="BG8738"/>
      <c r="BH8738"/>
      <c r="BI8738"/>
      <c r="BJ8738"/>
      <c r="BK8738"/>
      <c r="BL8738"/>
      <c r="BM8738"/>
      <c r="BN8738"/>
      <c r="BO8738"/>
      <c r="BP8738"/>
      <c r="BQ8738"/>
      <c r="BR8738"/>
      <c r="BS8738"/>
      <c r="BT8738"/>
      <c r="BU8738"/>
      <c r="BV8738"/>
      <c r="BW8738"/>
      <c r="BX8738"/>
      <c r="BY8738"/>
      <c r="BZ8738"/>
      <c r="CA8738"/>
      <c r="CB8738"/>
      <c r="CC8738"/>
      <c r="CD8738"/>
      <c r="CE8738"/>
      <c r="CF8738"/>
      <c r="CG8738"/>
      <c r="CH8738"/>
      <c r="CI8738"/>
      <c r="CJ8738"/>
      <c r="CK8738"/>
      <c r="CL8738"/>
      <c r="CM8738"/>
      <c r="CN8738"/>
      <c r="CO8738"/>
      <c r="CP8738"/>
      <c r="CQ8738"/>
      <c r="CR8738"/>
      <c r="CS8738"/>
      <c r="CT8738"/>
      <c r="CU8738"/>
      <c r="CV8738"/>
    </row>
    <row r="8739" spans="10:100" x14ac:dyDescent="0.25">
      <c r="J8739"/>
      <c r="K8739"/>
      <c r="L8739"/>
      <c r="M8739"/>
      <c r="N8739"/>
      <c r="O8739"/>
      <c r="P8739"/>
      <c r="Q8739"/>
      <c r="R8739"/>
      <c r="S8739"/>
      <c r="T8739"/>
      <c r="U8739"/>
      <c r="V8739"/>
      <c r="W8739"/>
      <c r="X8739"/>
      <c r="Y8739"/>
      <c r="Z8739"/>
      <c r="AA8739"/>
      <c r="AB8739"/>
      <c r="AC8739"/>
      <c r="AD8739"/>
      <c r="AE8739"/>
      <c r="AF8739"/>
      <c r="AG8739"/>
      <c r="AH8739"/>
      <c r="AI8739"/>
      <c r="AJ8739"/>
      <c r="AK8739"/>
      <c r="AL8739"/>
      <c r="AM8739"/>
      <c r="AN8739"/>
      <c r="AO8739"/>
      <c r="AP8739"/>
      <c r="AQ8739"/>
      <c r="AR8739"/>
      <c r="AS8739"/>
      <c r="AT8739"/>
      <c r="AU8739"/>
      <c r="AV8739"/>
      <c r="AW8739"/>
      <c r="AX8739"/>
      <c r="AY8739"/>
      <c r="AZ8739"/>
      <c r="BA8739"/>
      <c r="BB8739"/>
      <c r="BC8739"/>
      <c r="BD8739"/>
      <c r="BE8739"/>
      <c r="BF8739"/>
      <c r="BG8739"/>
      <c r="BH8739"/>
      <c r="BI8739"/>
      <c r="BJ8739"/>
      <c r="BK8739"/>
      <c r="BL8739"/>
      <c r="BM8739"/>
      <c r="BN8739"/>
      <c r="BO8739"/>
      <c r="BP8739"/>
      <c r="BQ8739"/>
      <c r="BR8739"/>
      <c r="BS8739"/>
      <c r="BT8739"/>
      <c r="BU8739"/>
      <c r="BV8739"/>
      <c r="BW8739"/>
      <c r="BX8739"/>
      <c r="BY8739"/>
      <c r="BZ8739"/>
      <c r="CA8739"/>
      <c r="CB8739"/>
      <c r="CC8739"/>
      <c r="CD8739"/>
      <c r="CE8739"/>
      <c r="CF8739"/>
      <c r="CG8739"/>
      <c r="CH8739"/>
      <c r="CI8739"/>
      <c r="CJ8739"/>
      <c r="CK8739"/>
      <c r="CL8739"/>
      <c r="CM8739"/>
      <c r="CN8739"/>
      <c r="CO8739"/>
      <c r="CP8739"/>
      <c r="CQ8739"/>
      <c r="CR8739"/>
      <c r="CS8739"/>
      <c r="CT8739"/>
      <c r="CU8739"/>
      <c r="CV8739"/>
    </row>
    <row r="8740" spans="10:100" x14ac:dyDescent="0.25">
      <c r="J8740"/>
      <c r="K8740"/>
      <c r="L8740"/>
      <c r="M8740"/>
      <c r="N8740"/>
      <c r="O8740"/>
      <c r="P8740"/>
      <c r="Q8740"/>
      <c r="R8740"/>
      <c r="S8740"/>
      <c r="T8740"/>
      <c r="U8740"/>
      <c r="V8740"/>
      <c r="W8740"/>
      <c r="X8740"/>
      <c r="Y8740"/>
      <c r="Z8740"/>
      <c r="AA8740"/>
      <c r="AB8740"/>
      <c r="AC8740"/>
      <c r="AD8740"/>
      <c r="AE8740"/>
      <c r="AF8740"/>
      <c r="AG8740"/>
      <c r="AH8740"/>
      <c r="AI8740"/>
      <c r="AJ8740"/>
      <c r="AK8740"/>
      <c r="AL8740"/>
      <c r="AM8740"/>
      <c r="AN8740"/>
      <c r="AO8740"/>
      <c r="AP8740"/>
      <c r="AQ8740"/>
      <c r="AR8740"/>
      <c r="AS8740"/>
      <c r="AT8740"/>
      <c r="AU8740"/>
      <c r="AV8740"/>
      <c r="AW8740"/>
      <c r="AX8740"/>
      <c r="AY8740"/>
      <c r="AZ8740"/>
      <c r="BA8740"/>
      <c r="BB8740"/>
      <c r="BC8740"/>
      <c r="BD8740"/>
      <c r="BE8740"/>
      <c r="BF8740"/>
      <c r="BG8740"/>
      <c r="BH8740"/>
      <c r="BI8740"/>
      <c r="BJ8740"/>
      <c r="BK8740"/>
      <c r="BL8740"/>
      <c r="BM8740"/>
      <c r="BN8740"/>
      <c r="BO8740"/>
      <c r="BP8740"/>
      <c r="BQ8740"/>
      <c r="BR8740"/>
      <c r="BS8740"/>
      <c r="BT8740"/>
      <c r="BU8740"/>
      <c r="BV8740"/>
      <c r="BW8740"/>
      <c r="BX8740"/>
      <c r="BY8740"/>
      <c r="BZ8740"/>
      <c r="CA8740"/>
      <c r="CB8740"/>
      <c r="CC8740"/>
      <c r="CD8740"/>
      <c r="CE8740"/>
      <c r="CF8740"/>
      <c r="CG8740"/>
      <c r="CH8740"/>
      <c r="CI8740"/>
      <c r="CJ8740"/>
      <c r="CK8740"/>
      <c r="CL8740"/>
      <c r="CM8740"/>
      <c r="CN8740"/>
      <c r="CO8740"/>
      <c r="CP8740"/>
      <c r="CQ8740"/>
      <c r="CR8740"/>
      <c r="CS8740"/>
      <c r="CT8740"/>
      <c r="CU8740"/>
      <c r="CV8740"/>
    </row>
    <row r="8741" spans="10:100" x14ac:dyDescent="0.25">
      <c r="J8741"/>
      <c r="K8741"/>
      <c r="L8741"/>
      <c r="M8741"/>
      <c r="N8741"/>
      <c r="O8741"/>
      <c r="P8741"/>
      <c r="Q8741"/>
      <c r="R8741"/>
      <c r="S8741"/>
      <c r="T8741"/>
      <c r="U8741"/>
      <c r="V8741"/>
      <c r="W8741"/>
      <c r="X8741"/>
      <c r="Y8741"/>
      <c r="Z8741"/>
      <c r="AA8741"/>
      <c r="AB8741"/>
      <c r="AC8741"/>
      <c r="AD8741"/>
      <c r="AE8741"/>
      <c r="AF8741"/>
      <c r="AG8741"/>
      <c r="AH8741"/>
      <c r="AI8741"/>
      <c r="AJ8741"/>
      <c r="AK8741"/>
      <c r="AL8741"/>
      <c r="AM8741"/>
      <c r="AN8741"/>
      <c r="AO8741"/>
      <c r="AP8741"/>
      <c r="AQ8741"/>
      <c r="AR8741"/>
      <c r="AS8741"/>
      <c r="AT8741"/>
      <c r="AU8741"/>
      <c r="AV8741"/>
      <c r="AW8741"/>
      <c r="AX8741"/>
      <c r="AY8741"/>
      <c r="AZ8741"/>
      <c r="BA8741"/>
      <c r="BB8741"/>
      <c r="BC8741"/>
      <c r="BD8741"/>
      <c r="BE8741"/>
      <c r="BF8741"/>
      <c r="BG8741"/>
      <c r="BH8741"/>
      <c r="BI8741"/>
      <c r="BJ8741"/>
      <c r="BK8741"/>
      <c r="BL8741"/>
      <c r="BM8741"/>
      <c r="BN8741"/>
      <c r="BO8741"/>
      <c r="BP8741"/>
      <c r="BQ8741"/>
      <c r="BR8741"/>
      <c r="BS8741"/>
      <c r="BT8741"/>
      <c r="BU8741"/>
      <c r="BV8741"/>
      <c r="BW8741"/>
      <c r="BX8741"/>
      <c r="BY8741"/>
      <c r="BZ8741"/>
      <c r="CA8741"/>
      <c r="CB8741"/>
      <c r="CC8741"/>
      <c r="CD8741"/>
      <c r="CE8741"/>
      <c r="CF8741"/>
      <c r="CG8741"/>
      <c r="CH8741"/>
      <c r="CI8741"/>
      <c r="CJ8741"/>
      <c r="CK8741"/>
      <c r="CL8741"/>
      <c r="CM8741"/>
      <c r="CN8741"/>
      <c r="CO8741"/>
      <c r="CP8741"/>
      <c r="CQ8741"/>
      <c r="CR8741"/>
      <c r="CS8741"/>
      <c r="CT8741"/>
      <c r="CU8741"/>
      <c r="CV8741"/>
    </row>
    <row r="8742" spans="10:100" x14ac:dyDescent="0.25">
      <c r="J8742"/>
      <c r="K8742"/>
      <c r="L8742"/>
      <c r="M8742"/>
      <c r="N8742"/>
      <c r="O8742"/>
      <c r="P8742"/>
      <c r="Q8742"/>
      <c r="R8742"/>
      <c r="S8742"/>
      <c r="T8742"/>
      <c r="U8742"/>
      <c r="V8742"/>
      <c r="W8742"/>
      <c r="X8742"/>
      <c r="Y8742"/>
      <c r="Z8742"/>
      <c r="AA8742"/>
      <c r="AB8742"/>
      <c r="AC8742"/>
      <c r="AD8742"/>
      <c r="AE8742"/>
      <c r="AF8742"/>
      <c r="AG8742"/>
      <c r="AH8742"/>
      <c r="AI8742"/>
      <c r="AJ8742"/>
      <c r="AK8742"/>
      <c r="AL8742"/>
      <c r="AM8742"/>
      <c r="AN8742"/>
      <c r="AO8742"/>
      <c r="AP8742"/>
      <c r="AQ8742"/>
      <c r="AR8742"/>
      <c r="AS8742"/>
      <c r="AT8742"/>
      <c r="AU8742"/>
      <c r="AV8742"/>
      <c r="AW8742"/>
      <c r="AX8742"/>
      <c r="AY8742"/>
      <c r="AZ8742"/>
      <c r="BA8742"/>
      <c r="BB8742"/>
      <c r="BC8742"/>
      <c r="BD8742"/>
      <c r="BE8742"/>
      <c r="BF8742"/>
      <c r="BG8742"/>
      <c r="BH8742"/>
      <c r="BI8742"/>
      <c r="BJ8742"/>
      <c r="BK8742"/>
      <c r="BL8742"/>
      <c r="BM8742"/>
      <c r="BN8742"/>
      <c r="BO8742"/>
      <c r="BP8742"/>
      <c r="BQ8742"/>
      <c r="BR8742"/>
      <c r="BS8742"/>
      <c r="BT8742"/>
      <c r="BU8742"/>
      <c r="BV8742"/>
      <c r="BW8742"/>
      <c r="BX8742"/>
      <c r="BY8742"/>
      <c r="BZ8742"/>
      <c r="CA8742"/>
      <c r="CB8742"/>
      <c r="CC8742"/>
      <c r="CD8742"/>
      <c r="CE8742"/>
      <c r="CF8742"/>
      <c r="CG8742"/>
      <c r="CH8742"/>
      <c r="CI8742"/>
      <c r="CJ8742"/>
      <c r="CK8742"/>
      <c r="CL8742"/>
      <c r="CM8742"/>
      <c r="CN8742"/>
      <c r="CO8742"/>
      <c r="CP8742"/>
      <c r="CQ8742"/>
      <c r="CR8742"/>
      <c r="CS8742"/>
      <c r="CT8742"/>
      <c r="CU8742"/>
      <c r="CV8742"/>
    </row>
    <row r="8743" spans="10:100" x14ac:dyDescent="0.25">
      <c r="J8743"/>
      <c r="K8743"/>
      <c r="L8743"/>
      <c r="M8743"/>
      <c r="N8743"/>
      <c r="O8743"/>
      <c r="P8743"/>
      <c r="Q8743"/>
      <c r="R8743"/>
      <c r="S8743"/>
      <c r="T8743"/>
      <c r="U8743"/>
      <c r="V8743"/>
      <c r="W8743"/>
      <c r="X8743"/>
      <c r="Y8743"/>
      <c r="Z8743"/>
      <c r="AA8743"/>
      <c r="AB8743"/>
      <c r="AC8743"/>
      <c r="AD8743"/>
      <c r="AE8743"/>
      <c r="AF8743"/>
      <c r="AG8743"/>
      <c r="AH8743"/>
      <c r="AI8743"/>
      <c r="AJ8743"/>
      <c r="AK8743"/>
      <c r="AL8743"/>
      <c r="AM8743"/>
      <c r="AN8743"/>
      <c r="AO8743"/>
      <c r="AP8743"/>
      <c r="AQ8743"/>
      <c r="AR8743"/>
      <c r="AS8743"/>
      <c r="AT8743"/>
      <c r="AU8743"/>
      <c r="AV8743"/>
      <c r="AW8743"/>
      <c r="AX8743"/>
      <c r="AY8743"/>
      <c r="AZ8743"/>
      <c r="BA8743"/>
      <c r="BB8743"/>
      <c r="BC8743"/>
      <c r="BD8743"/>
      <c r="BE8743"/>
      <c r="BF8743"/>
      <c r="BG8743"/>
      <c r="BH8743"/>
      <c r="BI8743"/>
      <c r="BJ8743"/>
      <c r="BK8743"/>
      <c r="BL8743"/>
      <c r="BM8743"/>
      <c r="BN8743"/>
      <c r="BO8743"/>
      <c r="BP8743"/>
      <c r="BQ8743"/>
      <c r="BR8743"/>
      <c r="BS8743"/>
      <c r="BT8743"/>
      <c r="BU8743"/>
      <c r="BV8743"/>
      <c r="BW8743"/>
      <c r="BX8743"/>
      <c r="BY8743"/>
      <c r="BZ8743"/>
      <c r="CA8743"/>
      <c r="CB8743"/>
      <c r="CC8743"/>
      <c r="CD8743"/>
      <c r="CE8743"/>
      <c r="CF8743"/>
      <c r="CG8743"/>
      <c r="CH8743"/>
      <c r="CI8743"/>
      <c r="CJ8743"/>
      <c r="CK8743"/>
      <c r="CL8743"/>
      <c r="CM8743"/>
      <c r="CN8743"/>
      <c r="CO8743"/>
      <c r="CP8743"/>
      <c r="CQ8743"/>
      <c r="CR8743"/>
      <c r="CS8743"/>
      <c r="CT8743"/>
      <c r="CU8743"/>
      <c r="CV8743"/>
    </row>
    <row r="8744" spans="10:100" x14ac:dyDescent="0.25">
      <c r="J8744"/>
      <c r="K8744"/>
      <c r="L8744"/>
      <c r="M8744"/>
      <c r="N8744"/>
      <c r="O8744"/>
      <c r="P8744"/>
      <c r="Q8744"/>
      <c r="R8744"/>
      <c r="S8744"/>
      <c r="T8744"/>
      <c r="U8744"/>
      <c r="V8744"/>
      <c r="W8744"/>
      <c r="X8744"/>
      <c r="Y8744"/>
      <c r="Z8744"/>
      <c r="AA8744"/>
      <c r="AB8744"/>
      <c r="AC8744"/>
      <c r="AD8744"/>
      <c r="AE8744"/>
      <c r="AF8744"/>
      <c r="AG8744"/>
      <c r="AH8744"/>
      <c r="AI8744"/>
      <c r="AJ8744"/>
      <c r="AK8744"/>
      <c r="AL8744"/>
      <c r="AM8744"/>
      <c r="AN8744"/>
      <c r="AO8744"/>
      <c r="AP8744"/>
      <c r="AQ8744"/>
      <c r="AR8744"/>
      <c r="AS8744"/>
      <c r="AT8744"/>
      <c r="AU8744"/>
      <c r="AV8744"/>
      <c r="AW8744"/>
      <c r="AX8744"/>
      <c r="AY8744"/>
      <c r="AZ8744"/>
      <c r="BA8744"/>
      <c r="BB8744"/>
      <c r="BC8744"/>
      <c r="BD8744"/>
      <c r="BE8744"/>
      <c r="BF8744"/>
      <c r="BG8744"/>
      <c r="BH8744"/>
      <c r="BI8744"/>
      <c r="BJ8744"/>
      <c r="BK8744"/>
      <c r="BL8744"/>
      <c r="BM8744"/>
      <c r="BN8744"/>
      <c r="BO8744"/>
      <c r="BP8744"/>
      <c r="BQ8744"/>
      <c r="BR8744"/>
      <c r="BS8744"/>
      <c r="BT8744"/>
      <c r="BU8744"/>
      <c r="BV8744"/>
      <c r="BW8744"/>
      <c r="BX8744"/>
      <c r="BY8744"/>
      <c r="BZ8744"/>
      <c r="CA8744"/>
      <c r="CB8744"/>
      <c r="CC8744"/>
      <c r="CD8744"/>
      <c r="CE8744"/>
      <c r="CF8744"/>
      <c r="CG8744"/>
      <c r="CH8744"/>
      <c r="CI8744"/>
      <c r="CJ8744"/>
      <c r="CK8744"/>
      <c r="CL8744"/>
      <c r="CM8744"/>
      <c r="CN8744"/>
      <c r="CO8744"/>
      <c r="CP8744"/>
      <c r="CQ8744"/>
      <c r="CR8744"/>
      <c r="CS8744"/>
      <c r="CT8744"/>
      <c r="CU8744"/>
      <c r="CV8744"/>
    </row>
    <row r="8745" spans="10:100" x14ac:dyDescent="0.25">
      <c r="J8745"/>
      <c r="K8745"/>
      <c r="L8745"/>
      <c r="M8745"/>
      <c r="N8745"/>
      <c r="O8745"/>
      <c r="P8745"/>
      <c r="Q8745"/>
      <c r="R8745"/>
      <c r="S8745"/>
      <c r="T8745"/>
      <c r="U8745"/>
      <c r="V8745"/>
      <c r="W8745"/>
      <c r="X8745"/>
      <c r="Y8745"/>
      <c r="Z8745"/>
      <c r="AA8745"/>
      <c r="AB8745"/>
      <c r="AC8745"/>
      <c r="AD8745"/>
      <c r="AE8745"/>
      <c r="AF8745"/>
      <c r="AG8745"/>
      <c r="AH8745"/>
      <c r="AI8745"/>
      <c r="AJ8745"/>
      <c r="AK8745"/>
      <c r="AL8745"/>
      <c r="AM8745"/>
      <c r="AN8745"/>
      <c r="AO8745"/>
      <c r="AP8745"/>
      <c r="AQ8745"/>
      <c r="AR8745"/>
      <c r="AS8745"/>
      <c r="AT8745"/>
      <c r="AU8745"/>
      <c r="AV8745"/>
      <c r="AW8745"/>
      <c r="AX8745"/>
      <c r="AY8745"/>
      <c r="AZ8745"/>
      <c r="BA8745"/>
      <c r="BB8745"/>
      <c r="BC8745"/>
      <c r="BD8745"/>
      <c r="BE8745"/>
      <c r="BF8745"/>
      <c r="BG8745"/>
      <c r="BH8745"/>
      <c r="BI8745"/>
      <c r="BJ8745"/>
      <c r="BK8745"/>
      <c r="BL8745"/>
      <c r="BM8745"/>
      <c r="BN8745"/>
      <c r="BO8745"/>
      <c r="BP8745"/>
      <c r="BQ8745"/>
      <c r="BR8745"/>
      <c r="BS8745"/>
      <c r="BT8745"/>
      <c r="BU8745"/>
      <c r="BV8745"/>
      <c r="BW8745"/>
      <c r="BX8745"/>
      <c r="BY8745"/>
      <c r="BZ8745"/>
      <c r="CA8745"/>
      <c r="CB8745"/>
      <c r="CC8745"/>
      <c r="CD8745"/>
      <c r="CE8745"/>
      <c r="CF8745"/>
      <c r="CG8745"/>
      <c r="CH8745"/>
      <c r="CI8745"/>
      <c r="CJ8745"/>
      <c r="CK8745"/>
      <c r="CL8745"/>
      <c r="CM8745"/>
      <c r="CN8745"/>
      <c r="CO8745"/>
      <c r="CP8745"/>
      <c r="CQ8745"/>
      <c r="CR8745"/>
      <c r="CS8745"/>
      <c r="CT8745"/>
      <c r="CU8745"/>
      <c r="CV8745"/>
    </row>
    <row r="8746" spans="10:100" x14ac:dyDescent="0.25">
      <c r="J8746"/>
      <c r="K8746"/>
      <c r="L8746"/>
      <c r="M8746"/>
      <c r="N8746"/>
      <c r="O8746"/>
      <c r="P8746"/>
      <c r="Q8746"/>
      <c r="R8746"/>
      <c r="S8746"/>
      <c r="T8746"/>
      <c r="U8746"/>
      <c r="V8746"/>
      <c r="W8746"/>
      <c r="X8746"/>
      <c r="Y8746"/>
      <c r="Z8746"/>
      <c r="AA8746"/>
      <c r="AB8746"/>
      <c r="AC8746"/>
      <c r="AD8746"/>
      <c r="AE8746"/>
      <c r="AF8746"/>
      <c r="AG8746"/>
      <c r="AH8746"/>
      <c r="AI8746"/>
      <c r="AJ8746"/>
      <c r="AK8746"/>
      <c r="AL8746"/>
      <c r="AM8746"/>
      <c r="AN8746"/>
      <c r="AO8746"/>
      <c r="AP8746"/>
      <c r="AQ8746"/>
      <c r="AR8746"/>
      <c r="AS8746"/>
      <c r="AT8746"/>
      <c r="AU8746"/>
      <c r="AV8746"/>
      <c r="AW8746"/>
      <c r="AX8746"/>
      <c r="AY8746"/>
      <c r="AZ8746"/>
      <c r="BA8746"/>
      <c r="BB8746"/>
      <c r="BC8746"/>
      <c r="BD8746"/>
      <c r="BE8746"/>
      <c r="BF8746"/>
      <c r="BG8746"/>
      <c r="BH8746"/>
      <c r="BI8746"/>
      <c r="BJ8746"/>
      <c r="BK8746"/>
      <c r="BL8746"/>
      <c r="BM8746"/>
      <c r="BN8746"/>
      <c r="BO8746"/>
      <c r="BP8746"/>
      <c r="BQ8746"/>
      <c r="BR8746"/>
      <c r="BS8746"/>
      <c r="BT8746"/>
      <c r="BU8746"/>
      <c r="BV8746"/>
      <c r="BW8746"/>
      <c r="BX8746"/>
      <c r="BY8746"/>
      <c r="BZ8746"/>
      <c r="CA8746"/>
      <c r="CB8746"/>
      <c r="CC8746"/>
      <c r="CD8746"/>
      <c r="CE8746"/>
      <c r="CF8746"/>
      <c r="CG8746"/>
      <c r="CH8746"/>
      <c r="CI8746"/>
      <c r="CJ8746"/>
      <c r="CK8746"/>
      <c r="CL8746"/>
      <c r="CM8746"/>
      <c r="CN8746"/>
      <c r="CO8746"/>
      <c r="CP8746"/>
      <c r="CQ8746"/>
      <c r="CR8746"/>
      <c r="CS8746"/>
      <c r="CT8746"/>
      <c r="CU8746"/>
      <c r="CV8746"/>
    </row>
    <row r="8747" spans="10:100" x14ac:dyDescent="0.25">
      <c r="J8747"/>
      <c r="K8747"/>
      <c r="L8747"/>
      <c r="M8747"/>
      <c r="N8747"/>
      <c r="O8747"/>
      <c r="P8747"/>
      <c r="Q8747"/>
      <c r="R8747"/>
      <c r="S8747"/>
      <c r="T8747"/>
      <c r="U8747"/>
      <c r="V8747"/>
      <c r="W8747"/>
      <c r="X8747"/>
      <c r="Y8747"/>
      <c r="Z8747"/>
      <c r="AA8747"/>
      <c r="AB8747"/>
      <c r="AC8747"/>
      <c r="AD8747"/>
      <c r="AE8747"/>
      <c r="AF8747"/>
      <c r="AG8747"/>
      <c r="AH8747"/>
      <c r="AI8747"/>
      <c r="AJ8747"/>
      <c r="AK8747"/>
      <c r="AL8747"/>
      <c r="AM8747"/>
      <c r="AN8747"/>
      <c r="AO8747"/>
      <c r="AP8747"/>
      <c r="AQ8747"/>
      <c r="AR8747"/>
      <c r="AS8747"/>
      <c r="AT8747"/>
      <c r="AU8747"/>
      <c r="AV8747"/>
      <c r="AW8747"/>
      <c r="AX8747"/>
      <c r="AY8747"/>
      <c r="AZ8747"/>
      <c r="BA8747"/>
      <c r="BB8747"/>
      <c r="BC8747"/>
      <c r="BD8747"/>
      <c r="BE8747"/>
      <c r="BF8747"/>
      <c r="BG8747"/>
      <c r="BH8747"/>
      <c r="BI8747"/>
      <c r="BJ8747"/>
      <c r="BK8747"/>
      <c r="BL8747"/>
      <c r="BM8747"/>
      <c r="BN8747"/>
      <c r="BO8747"/>
      <c r="BP8747"/>
      <c r="BQ8747"/>
      <c r="BR8747"/>
      <c r="BS8747"/>
      <c r="BT8747"/>
      <c r="BU8747"/>
      <c r="BV8747"/>
      <c r="BW8747"/>
      <c r="BX8747"/>
      <c r="BY8747"/>
      <c r="BZ8747"/>
      <c r="CA8747"/>
      <c r="CB8747"/>
      <c r="CC8747"/>
      <c r="CD8747"/>
      <c r="CE8747"/>
      <c r="CF8747"/>
      <c r="CG8747"/>
      <c r="CH8747"/>
      <c r="CI8747"/>
      <c r="CJ8747"/>
      <c r="CK8747"/>
      <c r="CL8747"/>
      <c r="CM8747"/>
      <c r="CN8747"/>
      <c r="CO8747"/>
      <c r="CP8747"/>
      <c r="CQ8747"/>
      <c r="CR8747"/>
      <c r="CS8747"/>
      <c r="CT8747"/>
      <c r="CU8747"/>
      <c r="CV8747"/>
    </row>
    <row r="8748" spans="10:100" x14ac:dyDescent="0.25">
      <c r="J8748"/>
      <c r="K8748"/>
      <c r="L8748"/>
      <c r="M8748"/>
      <c r="N8748"/>
      <c r="O8748"/>
      <c r="P8748"/>
      <c r="Q8748"/>
      <c r="R8748"/>
      <c r="S8748"/>
      <c r="T8748"/>
      <c r="U8748"/>
      <c r="V8748"/>
      <c r="W8748"/>
      <c r="X8748"/>
      <c r="Y8748"/>
      <c r="Z8748"/>
      <c r="AA8748"/>
      <c r="AB8748"/>
      <c r="AC8748"/>
      <c r="AD8748"/>
      <c r="AE8748"/>
      <c r="AF8748"/>
      <c r="AG8748"/>
      <c r="AH8748"/>
      <c r="AI8748"/>
      <c r="AJ8748"/>
      <c r="AK8748"/>
      <c r="AL8748"/>
      <c r="AM8748"/>
      <c r="AN8748"/>
      <c r="AO8748"/>
      <c r="AP8748"/>
      <c r="AQ8748"/>
      <c r="AR8748"/>
      <c r="AS8748"/>
      <c r="AT8748"/>
      <c r="AU8748"/>
      <c r="AV8748"/>
      <c r="AW8748"/>
      <c r="AX8748"/>
      <c r="AY8748"/>
      <c r="AZ8748"/>
      <c r="BA8748"/>
      <c r="BB8748"/>
      <c r="BC8748"/>
      <c r="BD8748"/>
      <c r="BE8748"/>
      <c r="BF8748"/>
      <c r="BG8748"/>
      <c r="BH8748"/>
      <c r="BI8748"/>
      <c r="BJ8748"/>
      <c r="BK8748"/>
      <c r="BL8748"/>
      <c r="BM8748"/>
      <c r="BN8748"/>
      <c r="BO8748"/>
      <c r="BP8748"/>
      <c r="BQ8748"/>
      <c r="BR8748"/>
      <c r="BS8748"/>
      <c r="BT8748"/>
      <c r="BU8748"/>
      <c r="BV8748"/>
      <c r="BW8748"/>
      <c r="BX8748"/>
      <c r="BY8748"/>
      <c r="BZ8748"/>
      <c r="CA8748"/>
      <c r="CB8748"/>
      <c r="CC8748"/>
      <c r="CD8748"/>
      <c r="CE8748"/>
      <c r="CF8748"/>
      <c r="CG8748"/>
      <c r="CH8748"/>
      <c r="CI8748"/>
      <c r="CJ8748"/>
      <c r="CK8748"/>
      <c r="CL8748"/>
      <c r="CM8748"/>
      <c r="CN8748"/>
      <c r="CO8748"/>
      <c r="CP8748"/>
      <c r="CQ8748"/>
      <c r="CR8748"/>
      <c r="CS8748"/>
      <c r="CT8748"/>
      <c r="CU8748"/>
      <c r="CV8748"/>
    </row>
    <row r="8749" spans="10:100" x14ac:dyDescent="0.25">
      <c r="J8749"/>
      <c r="K8749"/>
      <c r="L8749"/>
      <c r="M8749"/>
      <c r="N8749"/>
      <c r="O8749"/>
      <c r="P8749"/>
      <c r="Q8749"/>
      <c r="R8749"/>
      <c r="S8749"/>
      <c r="T8749"/>
      <c r="U8749"/>
      <c r="V8749"/>
      <c r="W8749"/>
      <c r="X8749"/>
      <c r="Y8749"/>
      <c r="Z8749"/>
      <c r="AA8749"/>
      <c r="AB8749"/>
      <c r="AC8749"/>
      <c r="AD8749"/>
      <c r="AE8749"/>
      <c r="AF8749"/>
      <c r="AG8749"/>
      <c r="AH8749"/>
      <c r="AI8749"/>
      <c r="AJ8749"/>
      <c r="AK8749"/>
      <c r="AL8749"/>
      <c r="AM8749"/>
      <c r="AN8749"/>
      <c r="AO8749"/>
      <c r="AP8749"/>
      <c r="AQ8749"/>
      <c r="AR8749"/>
      <c r="AS8749"/>
      <c r="AT8749"/>
      <c r="AU8749"/>
      <c r="AV8749"/>
      <c r="AW8749"/>
      <c r="AX8749"/>
      <c r="AY8749"/>
      <c r="AZ8749"/>
      <c r="BA8749"/>
      <c r="BB8749"/>
      <c r="BC8749"/>
      <c r="BD8749"/>
      <c r="BE8749"/>
      <c r="BF8749"/>
      <c r="BG8749"/>
      <c r="BH8749"/>
      <c r="BI8749"/>
      <c r="BJ8749"/>
      <c r="BK8749"/>
      <c r="BL8749"/>
      <c r="BM8749"/>
      <c r="BN8749"/>
      <c r="BO8749"/>
      <c r="BP8749"/>
      <c r="BQ8749"/>
      <c r="BR8749"/>
      <c r="BS8749"/>
      <c r="BT8749"/>
      <c r="BU8749"/>
      <c r="BV8749"/>
      <c r="BW8749"/>
      <c r="BX8749"/>
      <c r="BY8749"/>
      <c r="BZ8749"/>
      <c r="CA8749"/>
      <c r="CB8749"/>
      <c r="CC8749"/>
      <c r="CD8749"/>
      <c r="CE8749"/>
      <c r="CF8749"/>
      <c r="CG8749"/>
      <c r="CH8749"/>
      <c r="CI8749"/>
      <c r="CJ8749"/>
      <c r="CK8749"/>
      <c r="CL8749"/>
      <c r="CM8749"/>
      <c r="CN8749"/>
      <c r="CO8749"/>
      <c r="CP8749"/>
      <c r="CQ8749"/>
      <c r="CR8749"/>
      <c r="CS8749"/>
      <c r="CT8749"/>
      <c r="CU8749"/>
      <c r="CV8749"/>
    </row>
    <row r="8750" spans="10:100" x14ac:dyDescent="0.25">
      <c r="J8750"/>
      <c r="K8750"/>
      <c r="L8750"/>
      <c r="M8750"/>
      <c r="N8750"/>
      <c r="O8750"/>
      <c r="P8750"/>
      <c r="Q8750"/>
      <c r="R8750"/>
      <c r="S8750"/>
      <c r="T8750"/>
      <c r="U8750"/>
      <c r="V8750"/>
      <c r="W8750"/>
      <c r="X8750"/>
      <c r="Y8750"/>
      <c r="Z8750"/>
      <c r="AA8750"/>
      <c r="AB8750"/>
      <c r="AC8750"/>
      <c r="AD8750"/>
      <c r="AE8750"/>
      <c r="AF8750"/>
      <c r="AG8750"/>
      <c r="AH8750"/>
      <c r="AI8750"/>
      <c r="AJ8750"/>
      <c r="AK8750"/>
      <c r="AL8750"/>
      <c r="AM8750"/>
      <c r="AN8750"/>
      <c r="AO8750"/>
      <c r="AP8750"/>
      <c r="AQ8750"/>
      <c r="AR8750"/>
      <c r="AS8750"/>
      <c r="AT8750"/>
      <c r="AU8750"/>
      <c r="AV8750"/>
      <c r="AW8750"/>
      <c r="AX8750"/>
      <c r="AY8750"/>
      <c r="AZ8750"/>
      <c r="BA8750"/>
      <c r="BB8750"/>
      <c r="BC8750"/>
      <c r="BD8750"/>
      <c r="BE8750"/>
      <c r="BF8750"/>
      <c r="BG8750"/>
      <c r="BH8750"/>
      <c r="BI8750"/>
      <c r="BJ8750"/>
      <c r="BK8750"/>
      <c r="BL8750"/>
      <c r="BM8750"/>
      <c r="BN8750"/>
      <c r="BO8750"/>
      <c r="BP8750"/>
      <c r="BQ8750"/>
      <c r="BR8750"/>
      <c r="BS8750"/>
      <c r="BT8750"/>
      <c r="BU8750"/>
      <c r="BV8750"/>
      <c r="BW8750"/>
      <c r="BX8750"/>
      <c r="BY8750"/>
      <c r="BZ8750"/>
      <c r="CA8750"/>
      <c r="CB8750"/>
      <c r="CC8750"/>
      <c r="CD8750"/>
      <c r="CE8750"/>
      <c r="CF8750"/>
      <c r="CG8750"/>
      <c r="CH8750"/>
      <c r="CI8750"/>
      <c r="CJ8750"/>
      <c r="CK8750"/>
      <c r="CL8750"/>
      <c r="CM8750"/>
      <c r="CN8750"/>
      <c r="CO8750"/>
      <c r="CP8750"/>
      <c r="CQ8750"/>
      <c r="CR8750"/>
      <c r="CS8750"/>
      <c r="CT8750"/>
      <c r="CU8750"/>
      <c r="CV8750"/>
    </row>
    <row r="8751" spans="10:100" x14ac:dyDescent="0.25">
      <c r="J8751"/>
      <c r="K8751"/>
      <c r="L8751"/>
      <c r="M8751"/>
      <c r="N8751"/>
      <c r="O8751"/>
      <c r="P8751"/>
      <c r="Q8751"/>
      <c r="R8751"/>
      <c r="S8751"/>
      <c r="T8751"/>
      <c r="U8751"/>
      <c r="V8751"/>
      <c r="W8751"/>
      <c r="X8751"/>
      <c r="Y8751"/>
      <c r="Z8751"/>
      <c r="AA8751"/>
      <c r="AB8751"/>
      <c r="AC8751"/>
      <c r="AD8751"/>
      <c r="AE8751"/>
      <c r="AF8751"/>
      <c r="AG8751"/>
      <c r="AH8751"/>
      <c r="AI8751"/>
      <c r="AJ8751"/>
      <c r="AK8751"/>
      <c r="AL8751"/>
      <c r="AM8751"/>
      <c r="AN8751"/>
      <c r="AO8751"/>
      <c r="AP8751"/>
      <c r="AQ8751"/>
      <c r="AR8751"/>
      <c r="AS8751"/>
      <c r="AT8751"/>
      <c r="AU8751"/>
      <c r="AV8751"/>
      <c r="AW8751"/>
      <c r="AX8751"/>
      <c r="AY8751"/>
      <c r="AZ8751"/>
      <c r="BA8751"/>
      <c r="BB8751"/>
      <c r="BC8751"/>
      <c r="BD8751"/>
      <c r="BE8751"/>
      <c r="BF8751"/>
      <c r="BG8751"/>
      <c r="BH8751"/>
      <c r="BI8751"/>
      <c r="BJ8751"/>
      <c r="BK8751"/>
      <c r="BL8751"/>
      <c r="BM8751"/>
      <c r="BN8751"/>
      <c r="BO8751"/>
      <c r="BP8751"/>
      <c r="BQ8751"/>
      <c r="BR8751"/>
      <c r="BS8751"/>
      <c r="BT8751"/>
      <c r="BU8751"/>
      <c r="BV8751"/>
      <c r="BW8751"/>
      <c r="BX8751"/>
      <c r="BY8751"/>
      <c r="BZ8751"/>
      <c r="CA8751"/>
      <c r="CB8751"/>
      <c r="CC8751"/>
      <c r="CD8751"/>
      <c r="CE8751"/>
      <c r="CF8751"/>
      <c r="CG8751"/>
      <c r="CH8751"/>
      <c r="CI8751"/>
      <c r="CJ8751"/>
      <c r="CK8751"/>
      <c r="CL8751"/>
      <c r="CM8751"/>
      <c r="CN8751"/>
      <c r="CO8751"/>
      <c r="CP8751"/>
      <c r="CQ8751"/>
      <c r="CR8751"/>
      <c r="CS8751"/>
      <c r="CT8751"/>
      <c r="CU8751"/>
      <c r="CV8751"/>
    </row>
    <row r="8752" spans="10:100" x14ac:dyDescent="0.25">
      <c r="J8752"/>
      <c r="K8752"/>
      <c r="L8752"/>
      <c r="M8752"/>
      <c r="N8752"/>
      <c r="O8752"/>
      <c r="P8752"/>
      <c r="Q8752"/>
      <c r="R8752"/>
      <c r="S8752"/>
      <c r="T8752"/>
      <c r="U8752"/>
      <c r="V8752"/>
      <c r="W8752"/>
      <c r="X8752"/>
      <c r="Y8752"/>
      <c r="Z8752"/>
      <c r="AA8752"/>
      <c r="AB8752"/>
      <c r="AC8752"/>
      <c r="AD8752"/>
      <c r="AE8752"/>
      <c r="AF8752"/>
      <c r="AG8752"/>
      <c r="AH8752"/>
      <c r="AI8752"/>
      <c r="AJ8752"/>
      <c r="AK8752"/>
      <c r="AL8752"/>
      <c r="AM8752"/>
      <c r="AN8752"/>
      <c r="AO8752"/>
      <c r="AP8752"/>
      <c r="AQ8752"/>
      <c r="AR8752"/>
      <c r="AS8752"/>
      <c r="AT8752"/>
      <c r="AU8752"/>
      <c r="AV8752"/>
      <c r="AW8752"/>
      <c r="AX8752"/>
      <c r="AY8752"/>
      <c r="AZ8752"/>
      <c r="BA8752"/>
      <c r="BB8752"/>
      <c r="BC8752"/>
      <c r="BD8752"/>
      <c r="BE8752"/>
      <c r="BF8752"/>
      <c r="BG8752"/>
      <c r="BH8752"/>
      <c r="BI8752"/>
      <c r="BJ8752"/>
      <c r="BK8752"/>
      <c r="BL8752"/>
      <c r="BM8752"/>
      <c r="BN8752"/>
      <c r="BO8752"/>
      <c r="BP8752"/>
      <c r="BQ8752"/>
      <c r="BR8752"/>
      <c r="BS8752"/>
      <c r="BT8752"/>
      <c r="BU8752"/>
      <c r="BV8752"/>
      <c r="BW8752"/>
      <c r="BX8752"/>
      <c r="BY8752"/>
      <c r="BZ8752"/>
      <c r="CA8752"/>
      <c r="CB8752"/>
      <c r="CC8752"/>
      <c r="CD8752"/>
      <c r="CE8752"/>
      <c r="CF8752"/>
      <c r="CG8752"/>
      <c r="CH8752"/>
      <c r="CI8752"/>
      <c r="CJ8752"/>
      <c r="CK8752"/>
      <c r="CL8752"/>
      <c r="CM8752"/>
      <c r="CN8752"/>
      <c r="CO8752"/>
      <c r="CP8752"/>
      <c r="CQ8752"/>
      <c r="CR8752"/>
      <c r="CS8752"/>
      <c r="CT8752"/>
      <c r="CU8752"/>
      <c r="CV8752"/>
    </row>
    <row r="8753" spans="10:100" x14ac:dyDescent="0.25">
      <c r="J8753"/>
      <c r="K8753"/>
      <c r="L8753"/>
      <c r="M8753"/>
      <c r="N8753"/>
      <c r="O8753"/>
      <c r="P8753"/>
      <c r="Q8753"/>
      <c r="R8753"/>
      <c r="S8753"/>
      <c r="T8753"/>
      <c r="U8753"/>
      <c r="V8753"/>
      <c r="W8753"/>
      <c r="X8753"/>
      <c r="Y8753"/>
      <c r="Z8753"/>
      <c r="AA8753"/>
      <c r="AB8753"/>
      <c r="AC8753"/>
      <c r="AD8753"/>
      <c r="AE8753"/>
      <c r="AF8753"/>
      <c r="AG8753"/>
      <c r="AH8753"/>
      <c r="AI8753"/>
      <c r="AJ8753"/>
      <c r="AK8753"/>
      <c r="AL8753"/>
      <c r="AM8753"/>
      <c r="AN8753"/>
      <c r="AO8753"/>
      <c r="AP8753"/>
      <c r="AQ8753"/>
      <c r="AR8753"/>
      <c r="AS8753"/>
      <c r="AT8753"/>
      <c r="AU8753"/>
      <c r="AV8753"/>
      <c r="AW8753"/>
      <c r="AX8753"/>
      <c r="AY8753"/>
      <c r="AZ8753"/>
      <c r="BA8753"/>
      <c r="BB8753"/>
      <c r="BC8753"/>
      <c r="BD8753"/>
      <c r="BE8753"/>
      <c r="BF8753"/>
      <c r="BG8753"/>
      <c r="BH8753"/>
      <c r="BI8753"/>
      <c r="BJ8753"/>
      <c r="BK8753"/>
      <c r="BL8753"/>
      <c r="BM8753"/>
      <c r="BN8753"/>
      <c r="BO8753"/>
      <c r="BP8753"/>
      <c r="BQ8753"/>
      <c r="BR8753"/>
      <c r="BS8753"/>
      <c r="BT8753"/>
      <c r="BU8753"/>
      <c r="BV8753"/>
      <c r="BW8753"/>
      <c r="BX8753"/>
      <c r="BY8753"/>
      <c r="BZ8753"/>
      <c r="CA8753"/>
      <c r="CB8753"/>
      <c r="CC8753"/>
      <c r="CD8753"/>
      <c r="CE8753"/>
      <c r="CF8753"/>
      <c r="CG8753"/>
      <c r="CH8753"/>
      <c r="CI8753"/>
      <c r="CJ8753"/>
      <c r="CK8753"/>
      <c r="CL8753"/>
      <c r="CM8753"/>
      <c r="CN8753"/>
      <c r="CO8753"/>
      <c r="CP8753"/>
      <c r="CQ8753"/>
      <c r="CR8753"/>
      <c r="CS8753"/>
      <c r="CT8753"/>
      <c r="CU8753"/>
      <c r="CV8753"/>
    </row>
    <row r="8754" spans="10:100" x14ac:dyDescent="0.25">
      <c r="J8754"/>
      <c r="K8754"/>
      <c r="L8754"/>
      <c r="M8754"/>
      <c r="N8754"/>
      <c r="O8754"/>
      <c r="P8754"/>
      <c r="Q8754"/>
      <c r="R8754"/>
      <c r="S8754"/>
      <c r="T8754"/>
      <c r="U8754"/>
      <c r="V8754"/>
      <c r="W8754"/>
      <c r="X8754"/>
      <c r="Y8754"/>
      <c r="Z8754"/>
      <c r="AA8754"/>
      <c r="AB8754"/>
      <c r="AC8754"/>
      <c r="AD8754"/>
      <c r="AE8754"/>
      <c r="AF8754"/>
      <c r="AG8754"/>
      <c r="AH8754"/>
      <c r="AI8754"/>
      <c r="AJ8754"/>
      <c r="AK8754"/>
      <c r="AL8754"/>
      <c r="AM8754"/>
      <c r="AN8754"/>
      <c r="AO8754"/>
      <c r="AP8754"/>
      <c r="AQ8754"/>
      <c r="AR8754"/>
      <c r="AS8754"/>
      <c r="AT8754"/>
      <c r="AU8754"/>
      <c r="AV8754"/>
      <c r="AW8754"/>
      <c r="AX8754"/>
      <c r="AY8754"/>
      <c r="AZ8754"/>
      <c r="BA8754"/>
      <c r="BB8754"/>
      <c r="BC8754"/>
      <c r="BD8754"/>
      <c r="BE8754"/>
      <c r="BF8754"/>
      <c r="BG8754"/>
      <c r="BH8754"/>
      <c r="BI8754"/>
      <c r="BJ8754"/>
      <c r="BK8754"/>
      <c r="BL8754"/>
      <c r="BM8754"/>
      <c r="BN8754"/>
      <c r="BO8754"/>
      <c r="BP8754"/>
      <c r="BQ8754"/>
      <c r="BR8754"/>
      <c r="BS8754"/>
      <c r="BT8754"/>
      <c r="BU8754"/>
      <c r="BV8754"/>
      <c r="BW8754"/>
      <c r="BX8754"/>
      <c r="BY8754"/>
      <c r="BZ8754"/>
      <c r="CA8754"/>
      <c r="CB8754"/>
      <c r="CC8754"/>
      <c r="CD8754"/>
      <c r="CE8754"/>
      <c r="CF8754"/>
      <c r="CG8754"/>
      <c r="CH8754"/>
      <c r="CI8754"/>
      <c r="CJ8754"/>
      <c r="CK8754"/>
      <c r="CL8754"/>
      <c r="CM8754"/>
      <c r="CN8754"/>
      <c r="CO8754"/>
      <c r="CP8754"/>
      <c r="CQ8754"/>
      <c r="CR8754"/>
      <c r="CS8754"/>
      <c r="CT8754"/>
      <c r="CU8754"/>
      <c r="CV8754"/>
    </row>
    <row r="8755" spans="10:100" x14ac:dyDescent="0.25">
      <c r="J8755"/>
      <c r="K8755"/>
      <c r="L8755"/>
      <c r="M8755"/>
      <c r="N8755"/>
      <c r="O8755"/>
      <c r="P8755"/>
      <c r="Q8755"/>
      <c r="R8755"/>
      <c r="S8755"/>
      <c r="T8755"/>
      <c r="U8755"/>
      <c r="V8755"/>
      <c r="W8755"/>
      <c r="X8755"/>
      <c r="Y8755"/>
      <c r="Z8755"/>
      <c r="AA8755"/>
      <c r="AB8755"/>
      <c r="AC8755"/>
      <c r="AD8755"/>
      <c r="AE8755"/>
      <c r="AF8755"/>
      <c r="AG8755"/>
      <c r="AH8755"/>
      <c r="AI8755"/>
      <c r="AJ8755"/>
      <c r="AK8755"/>
      <c r="AL8755"/>
      <c r="AM8755"/>
      <c r="AN8755"/>
      <c r="AO8755"/>
      <c r="AP8755"/>
      <c r="AQ8755"/>
      <c r="AR8755"/>
      <c r="AS8755"/>
      <c r="AT8755"/>
      <c r="AU8755"/>
      <c r="AV8755"/>
      <c r="AW8755"/>
      <c r="AX8755"/>
      <c r="AY8755"/>
      <c r="AZ8755"/>
      <c r="BA8755"/>
      <c r="BB8755"/>
      <c r="BC8755"/>
      <c r="BD8755"/>
      <c r="BE8755"/>
      <c r="BF8755"/>
      <c r="BG8755"/>
      <c r="BH8755"/>
      <c r="BI8755"/>
      <c r="BJ8755"/>
      <c r="BK8755"/>
      <c r="BL8755"/>
      <c r="BM8755"/>
      <c r="BN8755"/>
      <c r="BO8755"/>
      <c r="BP8755"/>
      <c r="BQ8755"/>
      <c r="BR8755"/>
      <c r="BS8755"/>
      <c r="BT8755"/>
      <c r="BU8755"/>
      <c r="BV8755"/>
      <c r="BW8755"/>
      <c r="BX8755"/>
      <c r="BY8755"/>
      <c r="BZ8755"/>
      <c r="CA8755"/>
      <c r="CB8755"/>
      <c r="CC8755"/>
      <c r="CD8755"/>
      <c r="CE8755"/>
      <c r="CF8755"/>
      <c r="CG8755"/>
      <c r="CH8755"/>
      <c r="CI8755"/>
      <c r="CJ8755"/>
      <c r="CK8755"/>
      <c r="CL8755"/>
      <c r="CM8755"/>
      <c r="CN8755"/>
      <c r="CO8755"/>
      <c r="CP8755"/>
      <c r="CQ8755"/>
      <c r="CR8755"/>
      <c r="CS8755"/>
      <c r="CT8755"/>
      <c r="CU8755"/>
      <c r="CV8755"/>
    </row>
    <row r="8756" spans="10:100" x14ac:dyDescent="0.25">
      <c r="J8756"/>
      <c r="K8756"/>
      <c r="L8756"/>
      <c r="M8756"/>
      <c r="N8756"/>
      <c r="O8756"/>
      <c r="P8756"/>
      <c r="Q8756"/>
      <c r="R8756"/>
      <c r="S8756"/>
      <c r="T8756"/>
      <c r="U8756"/>
      <c r="V8756"/>
      <c r="W8756"/>
      <c r="X8756"/>
      <c r="Y8756"/>
      <c r="Z8756"/>
      <c r="AA8756"/>
      <c r="AB8756"/>
      <c r="AC8756"/>
      <c r="AD8756"/>
      <c r="AE8756"/>
      <c r="AF8756"/>
      <c r="AG8756"/>
      <c r="AH8756"/>
      <c r="AI8756"/>
      <c r="AJ8756"/>
      <c r="AK8756"/>
      <c r="AL8756"/>
      <c r="AM8756"/>
      <c r="AN8756"/>
      <c r="AO8756"/>
      <c r="AP8756"/>
      <c r="AQ8756"/>
      <c r="AR8756"/>
      <c r="AS8756"/>
      <c r="AT8756"/>
      <c r="AU8756"/>
      <c r="AV8756"/>
      <c r="AW8756"/>
      <c r="AX8756"/>
      <c r="AY8756"/>
      <c r="AZ8756"/>
      <c r="BA8756"/>
      <c r="BB8756"/>
      <c r="BC8756"/>
      <c r="BD8756"/>
      <c r="BE8756"/>
      <c r="BF8756"/>
      <c r="BG8756"/>
      <c r="BH8756"/>
      <c r="BI8756"/>
      <c r="BJ8756"/>
      <c r="BK8756"/>
      <c r="BL8756"/>
      <c r="BM8756"/>
      <c r="BN8756"/>
      <c r="BO8756"/>
      <c r="BP8756"/>
      <c r="BQ8756"/>
      <c r="BR8756"/>
      <c r="BS8756"/>
      <c r="BT8756"/>
      <c r="BU8756"/>
      <c r="BV8756"/>
      <c r="BW8756"/>
      <c r="BX8756"/>
      <c r="BY8756"/>
      <c r="BZ8756"/>
      <c r="CA8756"/>
      <c r="CB8756"/>
      <c r="CC8756"/>
      <c r="CD8756"/>
      <c r="CE8756"/>
      <c r="CF8756"/>
      <c r="CG8756"/>
      <c r="CH8756"/>
      <c r="CI8756"/>
      <c r="CJ8756"/>
      <c r="CK8756"/>
      <c r="CL8756"/>
      <c r="CM8756"/>
      <c r="CN8756"/>
      <c r="CO8756"/>
      <c r="CP8756"/>
      <c r="CQ8756"/>
      <c r="CR8756"/>
      <c r="CS8756"/>
      <c r="CT8756"/>
      <c r="CU8756"/>
      <c r="CV8756"/>
    </row>
    <row r="8757" spans="10:100" x14ac:dyDescent="0.25">
      <c r="J8757"/>
      <c r="K8757"/>
      <c r="L8757"/>
      <c r="M8757"/>
      <c r="N8757"/>
      <c r="O8757"/>
      <c r="P8757"/>
      <c r="Q8757"/>
      <c r="R8757"/>
      <c r="S8757"/>
      <c r="T8757"/>
      <c r="U8757"/>
      <c r="V8757"/>
      <c r="W8757"/>
      <c r="X8757"/>
      <c r="Y8757"/>
      <c r="Z8757"/>
      <c r="AA8757"/>
      <c r="AB8757"/>
      <c r="AC8757"/>
      <c r="AD8757"/>
      <c r="AE8757"/>
      <c r="AF8757"/>
      <c r="AG8757"/>
      <c r="AH8757"/>
      <c r="AI8757"/>
      <c r="AJ8757"/>
      <c r="AK8757"/>
      <c r="AL8757"/>
      <c r="AM8757"/>
      <c r="AN8757"/>
      <c r="AO8757"/>
      <c r="AP8757"/>
      <c r="AQ8757"/>
      <c r="AR8757"/>
      <c r="AS8757"/>
      <c r="AT8757"/>
      <c r="AU8757"/>
      <c r="AV8757"/>
      <c r="AW8757"/>
      <c r="AX8757"/>
      <c r="AY8757"/>
      <c r="AZ8757"/>
      <c r="BA8757"/>
      <c r="BB8757"/>
      <c r="BC8757"/>
      <c r="BD8757"/>
      <c r="BE8757"/>
      <c r="BF8757"/>
      <c r="BG8757"/>
      <c r="BH8757"/>
      <c r="BI8757"/>
      <c r="BJ8757"/>
      <c r="BK8757"/>
      <c r="BL8757"/>
      <c r="BM8757"/>
      <c r="BN8757"/>
      <c r="BO8757"/>
      <c r="BP8757"/>
      <c r="BQ8757"/>
      <c r="BR8757"/>
      <c r="BS8757"/>
      <c r="BT8757"/>
      <c r="BU8757"/>
      <c r="BV8757"/>
      <c r="BW8757"/>
      <c r="BX8757"/>
      <c r="BY8757"/>
      <c r="BZ8757"/>
      <c r="CA8757"/>
      <c r="CB8757"/>
      <c r="CC8757"/>
      <c r="CD8757"/>
      <c r="CE8757"/>
      <c r="CF8757"/>
      <c r="CG8757"/>
      <c r="CH8757"/>
      <c r="CI8757"/>
      <c r="CJ8757"/>
      <c r="CK8757"/>
      <c r="CL8757"/>
      <c r="CM8757"/>
      <c r="CN8757"/>
      <c r="CO8757"/>
      <c r="CP8757"/>
      <c r="CQ8757"/>
      <c r="CR8757"/>
      <c r="CS8757"/>
      <c r="CT8757"/>
      <c r="CU8757"/>
      <c r="CV8757"/>
    </row>
    <row r="8758" spans="10:100" x14ac:dyDescent="0.25">
      <c r="J8758"/>
      <c r="K8758"/>
      <c r="L8758"/>
      <c r="M8758"/>
      <c r="N8758"/>
      <c r="O8758"/>
      <c r="P8758"/>
      <c r="Q8758"/>
      <c r="R8758"/>
      <c r="S8758"/>
      <c r="T8758"/>
      <c r="U8758"/>
      <c r="V8758"/>
      <c r="W8758"/>
      <c r="X8758"/>
      <c r="Y8758"/>
      <c r="Z8758"/>
      <c r="AA8758"/>
      <c r="AB8758"/>
      <c r="AC8758"/>
      <c r="AD8758"/>
      <c r="AE8758"/>
      <c r="AF8758"/>
      <c r="AG8758"/>
      <c r="AH8758"/>
      <c r="AI8758"/>
      <c r="AJ8758"/>
      <c r="AK8758"/>
      <c r="AL8758"/>
      <c r="AM8758"/>
      <c r="AN8758"/>
      <c r="AO8758"/>
      <c r="AP8758"/>
      <c r="AQ8758"/>
      <c r="AR8758"/>
      <c r="AS8758"/>
      <c r="AT8758"/>
      <c r="AU8758"/>
      <c r="AV8758"/>
      <c r="AW8758"/>
      <c r="AX8758"/>
      <c r="AY8758"/>
      <c r="AZ8758"/>
      <c r="BA8758"/>
      <c r="BB8758"/>
      <c r="BC8758"/>
      <c r="BD8758"/>
      <c r="BE8758"/>
      <c r="BF8758"/>
      <c r="BG8758"/>
      <c r="BH8758"/>
      <c r="BI8758"/>
      <c r="BJ8758"/>
      <c r="BK8758"/>
      <c r="BL8758"/>
      <c r="BM8758"/>
      <c r="BN8758"/>
      <c r="BO8758"/>
      <c r="BP8758"/>
      <c r="BQ8758"/>
      <c r="BR8758"/>
      <c r="BS8758"/>
      <c r="BT8758"/>
      <c r="BU8758"/>
      <c r="BV8758"/>
      <c r="BW8758"/>
      <c r="BX8758"/>
      <c r="BY8758"/>
      <c r="BZ8758"/>
      <c r="CA8758"/>
      <c r="CB8758"/>
      <c r="CC8758"/>
      <c r="CD8758"/>
      <c r="CE8758"/>
      <c r="CF8758"/>
      <c r="CG8758"/>
      <c r="CH8758"/>
      <c r="CI8758"/>
      <c r="CJ8758"/>
      <c r="CK8758"/>
      <c r="CL8758"/>
      <c r="CM8758"/>
      <c r="CN8758"/>
      <c r="CO8758"/>
      <c r="CP8758"/>
      <c r="CQ8758"/>
      <c r="CR8758"/>
      <c r="CS8758"/>
      <c r="CT8758"/>
      <c r="CU8758"/>
      <c r="CV8758"/>
    </row>
    <row r="8759" spans="10:100" x14ac:dyDescent="0.25">
      <c r="J8759"/>
      <c r="K8759"/>
      <c r="L8759"/>
      <c r="M8759"/>
      <c r="N8759"/>
      <c r="O8759"/>
      <c r="P8759"/>
      <c r="Q8759"/>
      <c r="R8759"/>
      <c r="S8759"/>
      <c r="T8759"/>
      <c r="U8759"/>
      <c r="V8759"/>
      <c r="W8759"/>
      <c r="X8759"/>
      <c r="Y8759"/>
      <c r="Z8759"/>
      <c r="AA8759"/>
      <c r="AB8759"/>
      <c r="AC8759"/>
      <c r="AD8759"/>
      <c r="AE8759"/>
      <c r="AF8759"/>
      <c r="AG8759"/>
      <c r="AH8759"/>
      <c r="AI8759"/>
      <c r="AJ8759"/>
      <c r="AK8759"/>
      <c r="AL8759"/>
      <c r="AM8759"/>
      <c r="AN8759"/>
      <c r="AO8759"/>
      <c r="AP8759"/>
      <c r="AQ8759"/>
      <c r="AR8759"/>
      <c r="AS8759"/>
      <c r="AT8759"/>
      <c r="AU8759"/>
      <c r="AV8759"/>
      <c r="AW8759"/>
      <c r="AX8759"/>
      <c r="AY8759"/>
      <c r="AZ8759"/>
      <c r="BA8759"/>
      <c r="BB8759"/>
      <c r="BC8759"/>
      <c r="BD8759"/>
      <c r="BE8759"/>
      <c r="BF8759"/>
      <c r="BG8759"/>
      <c r="BH8759"/>
      <c r="BI8759"/>
      <c r="BJ8759"/>
      <c r="BK8759"/>
      <c r="BL8759"/>
      <c r="BM8759"/>
      <c r="BN8759"/>
      <c r="BO8759"/>
      <c r="BP8759"/>
      <c r="BQ8759"/>
      <c r="BR8759"/>
      <c r="BS8759"/>
      <c r="BT8759"/>
      <c r="BU8759"/>
      <c r="BV8759"/>
      <c r="BW8759"/>
      <c r="BX8759"/>
      <c r="BY8759"/>
      <c r="BZ8759"/>
      <c r="CA8759"/>
      <c r="CB8759"/>
      <c r="CC8759"/>
      <c r="CD8759"/>
      <c r="CE8759"/>
      <c r="CF8759"/>
      <c r="CG8759"/>
      <c r="CH8759"/>
      <c r="CI8759"/>
      <c r="CJ8759"/>
      <c r="CK8759"/>
      <c r="CL8759"/>
      <c r="CM8759"/>
      <c r="CN8759"/>
      <c r="CO8759"/>
      <c r="CP8759"/>
      <c r="CQ8759"/>
      <c r="CR8759"/>
      <c r="CS8759"/>
      <c r="CT8759"/>
      <c r="CU8759"/>
      <c r="CV8759"/>
    </row>
    <row r="8760" spans="10:100" x14ac:dyDescent="0.25">
      <c r="J8760"/>
      <c r="K8760"/>
      <c r="L8760"/>
      <c r="M8760"/>
      <c r="N8760"/>
      <c r="O8760"/>
      <c r="P8760"/>
      <c r="Q8760"/>
      <c r="R8760"/>
      <c r="S8760"/>
      <c r="T8760"/>
      <c r="U8760"/>
      <c r="V8760"/>
      <c r="W8760"/>
      <c r="X8760"/>
      <c r="Y8760"/>
      <c r="Z8760"/>
      <c r="AA8760"/>
      <c r="AB8760"/>
      <c r="AC8760"/>
      <c r="AD8760"/>
      <c r="AE8760"/>
      <c r="AF8760"/>
      <c r="AG8760"/>
      <c r="AH8760"/>
      <c r="AI8760"/>
      <c r="AJ8760"/>
      <c r="AK8760"/>
      <c r="AL8760"/>
      <c r="AM8760"/>
      <c r="AN8760"/>
      <c r="AO8760"/>
      <c r="AP8760"/>
      <c r="AQ8760"/>
      <c r="AR8760"/>
      <c r="AS8760"/>
      <c r="AT8760"/>
      <c r="AU8760"/>
      <c r="AV8760"/>
      <c r="AW8760"/>
      <c r="AX8760"/>
      <c r="AY8760"/>
      <c r="AZ8760"/>
      <c r="BA8760"/>
      <c r="BB8760"/>
      <c r="BC8760"/>
      <c r="BD8760"/>
      <c r="BE8760"/>
      <c r="BF8760"/>
      <c r="BG8760"/>
      <c r="BH8760"/>
      <c r="BI8760"/>
      <c r="BJ8760"/>
      <c r="BK8760"/>
      <c r="BL8760"/>
      <c r="BM8760"/>
      <c r="BN8760"/>
      <c r="BO8760"/>
      <c r="BP8760"/>
      <c r="BQ8760"/>
      <c r="BR8760"/>
      <c r="BS8760"/>
      <c r="BT8760"/>
      <c r="BU8760"/>
      <c r="BV8760"/>
      <c r="BW8760"/>
      <c r="BX8760"/>
      <c r="BY8760"/>
      <c r="BZ8760"/>
      <c r="CA8760"/>
      <c r="CB8760"/>
      <c r="CC8760"/>
      <c r="CD8760"/>
      <c r="CE8760"/>
      <c r="CF8760"/>
      <c r="CG8760"/>
      <c r="CH8760"/>
      <c r="CI8760"/>
      <c r="CJ8760"/>
      <c r="CK8760"/>
      <c r="CL8760"/>
      <c r="CM8760"/>
      <c r="CN8760"/>
      <c r="CO8760"/>
      <c r="CP8760"/>
      <c r="CQ8760"/>
      <c r="CR8760"/>
      <c r="CS8760"/>
      <c r="CT8760"/>
      <c r="CU8760"/>
      <c r="CV8760"/>
    </row>
    <row r="8761" spans="10:100" x14ac:dyDescent="0.25">
      <c r="J8761"/>
      <c r="K8761"/>
      <c r="L8761"/>
      <c r="M8761"/>
      <c r="N8761"/>
      <c r="O8761"/>
      <c r="P8761"/>
      <c r="Q8761"/>
      <c r="R8761"/>
      <c r="S8761"/>
      <c r="T8761"/>
      <c r="U8761"/>
      <c r="V8761"/>
      <c r="W8761"/>
      <c r="X8761"/>
      <c r="Y8761"/>
      <c r="Z8761"/>
      <c r="AA8761"/>
      <c r="AB8761"/>
      <c r="AC8761"/>
      <c r="AD8761"/>
      <c r="AE8761"/>
      <c r="AF8761"/>
      <c r="AG8761"/>
      <c r="AH8761"/>
      <c r="AI8761"/>
      <c r="AJ8761"/>
      <c r="AK8761"/>
      <c r="AL8761"/>
      <c r="AM8761"/>
      <c r="AN8761"/>
      <c r="AO8761"/>
      <c r="AP8761"/>
      <c r="AQ8761"/>
      <c r="AR8761"/>
      <c r="AS8761"/>
      <c r="AT8761"/>
      <c r="AU8761"/>
      <c r="AV8761"/>
      <c r="AW8761"/>
      <c r="AX8761"/>
      <c r="AY8761"/>
      <c r="AZ8761"/>
      <c r="BA8761"/>
      <c r="BB8761"/>
      <c r="BC8761"/>
      <c r="BD8761"/>
      <c r="BE8761"/>
      <c r="BF8761"/>
      <c r="BG8761"/>
      <c r="BH8761"/>
      <c r="BI8761"/>
      <c r="BJ8761"/>
      <c r="BK8761"/>
      <c r="BL8761"/>
      <c r="BM8761"/>
      <c r="BN8761"/>
      <c r="BO8761"/>
      <c r="BP8761"/>
      <c r="BQ8761"/>
      <c r="BR8761"/>
      <c r="BS8761"/>
      <c r="BT8761"/>
      <c r="BU8761"/>
      <c r="BV8761"/>
      <c r="BW8761"/>
      <c r="BX8761"/>
      <c r="BY8761"/>
      <c r="BZ8761"/>
      <c r="CA8761"/>
      <c r="CB8761"/>
      <c r="CC8761"/>
      <c r="CD8761"/>
      <c r="CE8761"/>
      <c r="CF8761"/>
      <c r="CG8761"/>
      <c r="CH8761"/>
      <c r="CI8761"/>
      <c r="CJ8761"/>
      <c r="CK8761"/>
      <c r="CL8761"/>
      <c r="CM8761"/>
      <c r="CN8761"/>
      <c r="CO8761"/>
      <c r="CP8761"/>
      <c r="CQ8761"/>
      <c r="CR8761"/>
      <c r="CS8761"/>
      <c r="CT8761"/>
      <c r="CU8761"/>
      <c r="CV8761"/>
    </row>
    <row r="8762" spans="10:100" x14ac:dyDescent="0.25">
      <c r="J8762"/>
      <c r="K8762"/>
      <c r="L8762"/>
      <c r="M8762"/>
      <c r="N8762"/>
      <c r="O8762"/>
      <c r="P8762"/>
      <c r="Q8762"/>
      <c r="R8762"/>
      <c r="S8762"/>
      <c r="T8762"/>
      <c r="U8762"/>
      <c r="V8762"/>
      <c r="W8762"/>
      <c r="X8762"/>
      <c r="Y8762"/>
      <c r="Z8762"/>
      <c r="AA8762"/>
      <c r="AB8762"/>
      <c r="AC8762"/>
      <c r="AD8762"/>
      <c r="AE8762"/>
      <c r="AF8762"/>
      <c r="AG8762"/>
      <c r="AH8762"/>
      <c r="AI8762"/>
      <c r="AJ8762"/>
      <c r="AK8762"/>
      <c r="AL8762"/>
      <c r="AM8762"/>
      <c r="AN8762"/>
      <c r="AO8762"/>
      <c r="AP8762"/>
      <c r="AQ8762"/>
      <c r="AR8762"/>
      <c r="AS8762"/>
      <c r="AT8762"/>
      <c r="AU8762"/>
      <c r="AV8762"/>
      <c r="AW8762"/>
      <c r="AX8762"/>
      <c r="AY8762"/>
      <c r="AZ8762"/>
      <c r="BA8762"/>
      <c r="BB8762"/>
      <c r="BC8762"/>
      <c r="BD8762"/>
      <c r="BE8762"/>
      <c r="BF8762"/>
      <c r="BG8762"/>
      <c r="BH8762"/>
      <c r="BI8762"/>
      <c r="BJ8762"/>
      <c r="BK8762"/>
      <c r="BL8762"/>
      <c r="BM8762"/>
      <c r="BN8762"/>
      <c r="BO8762"/>
      <c r="BP8762"/>
      <c r="BQ8762"/>
      <c r="BR8762"/>
      <c r="BS8762"/>
      <c r="BT8762"/>
      <c r="BU8762"/>
      <c r="BV8762"/>
      <c r="BW8762"/>
      <c r="BX8762"/>
      <c r="BY8762"/>
      <c r="BZ8762"/>
      <c r="CA8762"/>
      <c r="CB8762"/>
      <c r="CC8762"/>
      <c r="CD8762"/>
      <c r="CE8762"/>
      <c r="CF8762"/>
      <c r="CG8762"/>
      <c r="CH8762"/>
      <c r="CI8762"/>
      <c r="CJ8762"/>
      <c r="CK8762"/>
      <c r="CL8762"/>
      <c r="CM8762"/>
      <c r="CN8762"/>
      <c r="CO8762"/>
      <c r="CP8762"/>
      <c r="CQ8762"/>
      <c r="CR8762"/>
      <c r="CS8762"/>
      <c r="CT8762"/>
      <c r="CU8762"/>
      <c r="CV8762"/>
    </row>
    <row r="8763" spans="10:100" x14ac:dyDescent="0.25">
      <c r="J8763"/>
      <c r="K8763"/>
      <c r="L8763"/>
      <c r="M8763"/>
      <c r="N8763"/>
      <c r="O8763"/>
      <c r="P8763"/>
      <c r="Q8763"/>
      <c r="R8763"/>
      <c r="S8763"/>
      <c r="T8763"/>
      <c r="U8763"/>
      <c r="V8763"/>
      <c r="W8763"/>
      <c r="X8763"/>
      <c r="Y8763"/>
      <c r="Z8763"/>
      <c r="AA8763"/>
      <c r="AB8763"/>
      <c r="AC8763"/>
      <c r="AD8763"/>
      <c r="AE8763"/>
      <c r="AF8763"/>
      <c r="AG8763"/>
      <c r="AH8763"/>
      <c r="AI8763"/>
      <c r="AJ8763"/>
      <c r="AK8763"/>
      <c r="AL8763"/>
      <c r="AM8763"/>
      <c r="AN8763"/>
      <c r="AO8763"/>
      <c r="AP8763"/>
      <c r="AQ8763"/>
      <c r="AR8763"/>
      <c r="AS8763"/>
      <c r="AT8763"/>
      <c r="AU8763"/>
      <c r="AV8763"/>
      <c r="AW8763"/>
      <c r="AX8763"/>
      <c r="AY8763"/>
      <c r="AZ8763"/>
      <c r="BA8763"/>
      <c r="BB8763"/>
      <c r="BC8763"/>
      <c r="BD8763"/>
      <c r="BE8763"/>
      <c r="BF8763"/>
      <c r="BG8763"/>
      <c r="BH8763"/>
      <c r="BI8763"/>
      <c r="BJ8763"/>
      <c r="BK8763"/>
      <c r="BL8763"/>
      <c r="BM8763"/>
      <c r="BN8763"/>
      <c r="BO8763"/>
      <c r="BP8763"/>
      <c r="BQ8763"/>
      <c r="BR8763"/>
      <c r="BS8763"/>
      <c r="BT8763"/>
      <c r="BU8763"/>
      <c r="BV8763"/>
      <c r="BW8763"/>
      <c r="BX8763"/>
      <c r="BY8763"/>
      <c r="BZ8763"/>
      <c r="CA8763"/>
      <c r="CB8763"/>
      <c r="CC8763"/>
      <c r="CD8763"/>
      <c r="CE8763"/>
      <c r="CF8763"/>
      <c r="CG8763"/>
      <c r="CH8763"/>
      <c r="CI8763"/>
      <c r="CJ8763"/>
      <c r="CK8763"/>
      <c r="CL8763"/>
      <c r="CM8763"/>
      <c r="CN8763"/>
      <c r="CO8763"/>
      <c r="CP8763"/>
      <c r="CQ8763"/>
      <c r="CR8763"/>
      <c r="CS8763"/>
      <c r="CT8763"/>
      <c r="CU8763"/>
      <c r="CV8763"/>
    </row>
    <row r="8764" spans="10:100" x14ac:dyDescent="0.25">
      <c r="J8764"/>
      <c r="K8764"/>
      <c r="L8764"/>
      <c r="M8764"/>
      <c r="N8764"/>
      <c r="O8764"/>
      <c r="P8764"/>
      <c r="Q8764"/>
      <c r="R8764"/>
      <c r="S8764"/>
      <c r="T8764"/>
      <c r="U8764"/>
      <c r="V8764"/>
      <c r="W8764"/>
      <c r="X8764"/>
      <c r="Y8764"/>
      <c r="Z8764"/>
      <c r="AA8764"/>
      <c r="AB8764"/>
      <c r="AC8764"/>
      <c r="AD8764"/>
      <c r="AE8764"/>
      <c r="AF8764"/>
      <c r="AG8764"/>
      <c r="AH8764"/>
      <c r="AI8764"/>
      <c r="AJ8764"/>
      <c r="AK8764"/>
      <c r="AL8764"/>
      <c r="AM8764"/>
      <c r="AN8764"/>
      <c r="AO8764"/>
      <c r="AP8764"/>
      <c r="AQ8764"/>
      <c r="AR8764"/>
      <c r="AS8764"/>
      <c r="AT8764"/>
      <c r="AU8764"/>
      <c r="AV8764"/>
      <c r="AW8764"/>
      <c r="AX8764"/>
      <c r="AY8764"/>
      <c r="AZ8764"/>
      <c r="BA8764"/>
      <c r="BB8764"/>
      <c r="BC8764"/>
      <c r="BD8764"/>
      <c r="BE8764"/>
      <c r="BF8764"/>
      <c r="BG8764"/>
      <c r="BH8764"/>
      <c r="BI8764"/>
      <c r="BJ8764"/>
      <c r="BK8764"/>
      <c r="BL8764"/>
      <c r="BM8764"/>
      <c r="BN8764"/>
      <c r="BO8764"/>
      <c r="BP8764"/>
      <c r="BQ8764"/>
      <c r="BR8764"/>
      <c r="BS8764"/>
      <c r="BT8764"/>
      <c r="BU8764"/>
      <c r="BV8764"/>
      <c r="BW8764"/>
      <c r="BX8764"/>
      <c r="BY8764"/>
      <c r="BZ8764"/>
      <c r="CA8764"/>
      <c r="CB8764"/>
      <c r="CC8764"/>
      <c r="CD8764"/>
      <c r="CE8764"/>
      <c r="CF8764"/>
      <c r="CG8764"/>
      <c r="CH8764"/>
      <c r="CI8764"/>
      <c r="CJ8764"/>
      <c r="CK8764"/>
      <c r="CL8764"/>
      <c r="CM8764"/>
      <c r="CN8764"/>
      <c r="CO8764"/>
      <c r="CP8764"/>
      <c r="CQ8764"/>
      <c r="CR8764"/>
      <c r="CS8764"/>
      <c r="CT8764"/>
      <c r="CU8764"/>
      <c r="CV8764"/>
    </row>
    <row r="8765" spans="10:100" x14ac:dyDescent="0.25">
      <c r="J8765"/>
      <c r="K8765"/>
      <c r="L8765"/>
      <c r="M8765"/>
      <c r="N8765"/>
      <c r="O8765"/>
      <c r="P8765"/>
      <c r="Q8765"/>
      <c r="R8765"/>
      <c r="S8765"/>
      <c r="T8765"/>
      <c r="U8765"/>
      <c r="V8765"/>
      <c r="W8765"/>
      <c r="X8765"/>
      <c r="Y8765"/>
      <c r="Z8765"/>
      <c r="AA8765"/>
      <c r="AB8765"/>
      <c r="AC8765"/>
      <c r="AD8765"/>
      <c r="AE8765"/>
      <c r="AF8765"/>
      <c r="AG8765"/>
      <c r="AH8765"/>
      <c r="AI8765"/>
      <c r="AJ8765"/>
      <c r="AK8765"/>
      <c r="AL8765"/>
      <c r="AM8765"/>
      <c r="AN8765"/>
      <c r="AO8765"/>
      <c r="AP8765"/>
      <c r="AQ8765"/>
      <c r="AR8765"/>
      <c r="AS8765"/>
      <c r="AT8765"/>
      <c r="AU8765"/>
      <c r="AV8765"/>
      <c r="AW8765"/>
      <c r="AX8765"/>
      <c r="AY8765"/>
      <c r="AZ8765"/>
      <c r="BA8765"/>
      <c r="BB8765"/>
      <c r="BC8765"/>
      <c r="BD8765"/>
      <c r="BE8765"/>
      <c r="BF8765"/>
      <c r="BG8765"/>
      <c r="BH8765"/>
      <c r="BI8765"/>
      <c r="BJ8765"/>
      <c r="BK8765"/>
      <c r="BL8765"/>
      <c r="BM8765"/>
      <c r="BN8765"/>
      <c r="BO8765"/>
      <c r="BP8765"/>
      <c r="BQ8765"/>
      <c r="BR8765"/>
      <c r="BS8765"/>
      <c r="BT8765"/>
      <c r="BU8765"/>
      <c r="BV8765"/>
      <c r="BW8765"/>
      <c r="BX8765"/>
      <c r="BY8765"/>
      <c r="BZ8765"/>
      <c r="CA8765"/>
      <c r="CB8765"/>
      <c r="CC8765"/>
      <c r="CD8765"/>
      <c r="CE8765"/>
      <c r="CF8765"/>
      <c r="CG8765"/>
      <c r="CH8765"/>
      <c r="CI8765"/>
      <c r="CJ8765"/>
      <c r="CK8765"/>
      <c r="CL8765"/>
      <c r="CM8765"/>
      <c r="CN8765"/>
      <c r="CO8765"/>
      <c r="CP8765"/>
      <c r="CQ8765"/>
      <c r="CR8765"/>
      <c r="CS8765"/>
      <c r="CT8765"/>
      <c r="CU8765"/>
      <c r="CV8765"/>
    </row>
    <row r="8766" spans="10:100" x14ac:dyDescent="0.25">
      <c r="J8766"/>
      <c r="K8766"/>
      <c r="L8766"/>
      <c r="M8766"/>
      <c r="N8766"/>
      <c r="O8766"/>
      <c r="P8766"/>
      <c r="Q8766"/>
      <c r="R8766"/>
      <c r="S8766"/>
      <c r="T8766"/>
      <c r="U8766"/>
      <c r="V8766"/>
      <c r="W8766"/>
      <c r="X8766"/>
      <c r="Y8766"/>
      <c r="Z8766"/>
      <c r="AA8766"/>
      <c r="AB8766"/>
      <c r="AC8766"/>
      <c r="AD8766"/>
      <c r="AE8766"/>
      <c r="AF8766"/>
      <c r="AG8766"/>
      <c r="AH8766"/>
      <c r="AI8766"/>
      <c r="AJ8766"/>
      <c r="AK8766"/>
      <c r="AL8766"/>
      <c r="AM8766"/>
      <c r="AN8766"/>
      <c r="AO8766"/>
      <c r="AP8766"/>
      <c r="AQ8766"/>
      <c r="AR8766"/>
      <c r="AS8766"/>
      <c r="AT8766"/>
      <c r="AU8766"/>
      <c r="AV8766"/>
      <c r="AW8766"/>
      <c r="AX8766"/>
      <c r="AY8766"/>
      <c r="AZ8766"/>
      <c r="BA8766"/>
      <c r="BB8766"/>
      <c r="BC8766"/>
      <c r="BD8766"/>
      <c r="BE8766"/>
      <c r="BF8766"/>
      <c r="BG8766"/>
      <c r="BH8766"/>
      <c r="BI8766"/>
      <c r="BJ8766"/>
      <c r="BK8766"/>
      <c r="BL8766"/>
      <c r="BM8766"/>
      <c r="BN8766"/>
      <c r="BO8766"/>
      <c r="BP8766"/>
      <c r="BQ8766"/>
      <c r="BR8766"/>
      <c r="BS8766"/>
      <c r="BT8766"/>
      <c r="BU8766"/>
      <c r="BV8766"/>
      <c r="BW8766"/>
      <c r="BX8766"/>
      <c r="BY8766"/>
      <c r="BZ8766"/>
      <c r="CA8766"/>
      <c r="CB8766"/>
      <c r="CC8766"/>
      <c r="CD8766"/>
      <c r="CE8766"/>
      <c r="CF8766"/>
      <c r="CG8766"/>
      <c r="CH8766"/>
      <c r="CI8766"/>
      <c r="CJ8766"/>
      <c r="CK8766"/>
      <c r="CL8766"/>
      <c r="CM8766"/>
      <c r="CN8766"/>
      <c r="CO8766"/>
      <c r="CP8766"/>
      <c r="CQ8766"/>
      <c r="CR8766"/>
      <c r="CS8766"/>
      <c r="CT8766"/>
      <c r="CU8766"/>
      <c r="CV8766"/>
    </row>
    <row r="8767" spans="10:100" x14ac:dyDescent="0.25">
      <c r="J8767"/>
      <c r="K8767"/>
      <c r="L8767"/>
      <c r="M8767"/>
      <c r="N8767"/>
      <c r="O8767"/>
      <c r="P8767"/>
      <c r="Q8767"/>
      <c r="R8767"/>
      <c r="S8767"/>
      <c r="T8767"/>
      <c r="U8767"/>
      <c r="V8767"/>
      <c r="W8767"/>
      <c r="X8767"/>
      <c r="Y8767"/>
      <c r="Z8767"/>
      <c r="AA8767"/>
      <c r="AB8767"/>
      <c r="AC8767"/>
      <c r="AD8767"/>
      <c r="AE8767"/>
      <c r="AF8767"/>
      <c r="AG8767"/>
      <c r="AH8767"/>
      <c r="AI8767"/>
      <c r="AJ8767"/>
      <c r="AK8767"/>
      <c r="AL8767"/>
      <c r="AM8767"/>
      <c r="AN8767"/>
      <c r="AO8767"/>
      <c r="AP8767"/>
      <c r="AQ8767"/>
      <c r="AR8767"/>
      <c r="AS8767"/>
      <c r="AT8767"/>
      <c r="AU8767"/>
      <c r="AV8767"/>
      <c r="AW8767"/>
      <c r="AX8767"/>
      <c r="AY8767"/>
      <c r="AZ8767"/>
      <c r="BA8767"/>
      <c r="BB8767"/>
      <c r="BC8767"/>
      <c r="BD8767"/>
      <c r="BE8767"/>
      <c r="BF8767"/>
      <c r="BG8767"/>
      <c r="BH8767"/>
      <c r="BI8767"/>
      <c r="BJ8767"/>
      <c r="BK8767"/>
      <c r="BL8767"/>
      <c r="BM8767"/>
      <c r="BN8767"/>
      <c r="BO8767"/>
      <c r="BP8767"/>
      <c r="BQ8767"/>
      <c r="BR8767"/>
      <c r="BS8767"/>
      <c r="BT8767"/>
      <c r="BU8767"/>
      <c r="BV8767"/>
      <c r="BW8767"/>
      <c r="BX8767"/>
      <c r="BY8767"/>
      <c r="BZ8767"/>
      <c r="CA8767"/>
      <c r="CB8767"/>
      <c r="CC8767"/>
      <c r="CD8767"/>
      <c r="CE8767"/>
      <c r="CF8767"/>
      <c r="CG8767"/>
      <c r="CH8767"/>
      <c r="CI8767"/>
      <c r="CJ8767"/>
      <c r="CK8767"/>
      <c r="CL8767"/>
      <c r="CM8767"/>
      <c r="CN8767"/>
      <c r="CO8767"/>
      <c r="CP8767"/>
      <c r="CQ8767"/>
      <c r="CR8767"/>
      <c r="CS8767"/>
      <c r="CT8767"/>
      <c r="CU8767"/>
      <c r="CV8767"/>
    </row>
    <row r="8768" spans="10:100" x14ac:dyDescent="0.25">
      <c r="J8768"/>
      <c r="K8768"/>
      <c r="L8768"/>
      <c r="M8768"/>
      <c r="N8768"/>
      <c r="O8768"/>
      <c r="P8768"/>
      <c r="Q8768"/>
      <c r="R8768"/>
      <c r="S8768"/>
      <c r="T8768"/>
      <c r="U8768"/>
      <c r="V8768"/>
      <c r="W8768"/>
      <c r="X8768"/>
      <c r="Y8768"/>
      <c r="Z8768"/>
      <c r="AA8768"/>
      <c r="AB8768"/>
      <c r="AC8768"/>
      <c r="AD8768"/>
      <c r="AE8768"/>
      <c r="AF8768"/>
      <c r="AG8768"/>
      <c r="AH8768"/>
      <c r="AI8768"/>
      <c r="AJ8768"/>
      <c r="AK8768"/>
      <c r="AL8768"/>
      <c r="AM8768"/>
      <c r="AN8768"/>
      <c r="AO8768"/>
      <c r="AP8768"/>
      <c r="AQ8768"/>
      <c r="AR8768"/>
      <c r="AS8768"/>
      <c r="AT8768"/>
      <c r="AU8768"/>
      <c r="AV8768"/>
      <c r="AW8768"/>
      <c r="AX8768"/>
      <c r="AY8768"/>
      <c r="AZ8768"/>
      <c r="BA8768"/>
      <c r="BB8768"/>
      <c r="BC8768"/>
      <c r="BD8768"/>
      <c r="BE8768"/>
      <c r="BF8768"/>
      <c r="BG8768"/>
      <c r="BH8768"/>
      <c r="BI8768"/>
      <c r="BJ8768"/>
      <c r="BK8768"/>
      <c r="BL8768"/>
      <c r="BM8768"/>
      <c r="BN8768"/>
      <c r="BO8768"/>
      <c r="BP8768"/>
      <c r="BQ8768"/>
      <c r="BR8768"/>
      <c r="BS8768"/>
      <c r="BT8768"/>
      <c r="BU8768"/>
      <c r="BV8768"/>
      <c r="BW8768"/>
      <c r="BX8768"/>
      <c r="BY8768"/>
      <c r="BZ8768"/>
      <c r="CA8768"/>
      <c r="CB8768"/>
      <c r="CC8768"/>
      <c r="CD8768"/>
      <c r="CE8768"/>
      <c r="CF8768"/>
      <c r="CG8768"/>
      <c r="CH8768"/>
      <c r="CI8768"/>
      <c r="CJ8768"/>
      <c r="CK8768"/>
      <c r="CL8768"/>
      <c r="CM8768"/>
      <c r="CN8768"/>
      <c r="CO8768"/>
      <c r="CP8768"/>
      <c r="CQ8768"/>
      <c r="CR8768"/>
      <c r="CS8768"/>
      <c r="CT8768"/>
      <c r="CU8768"/>
      <c r="CV8768"/>
    </row>
    <row r="8769" spans="10:100" x14ac:dyDescent="0.25">
      <c r="J8769"/>
      <c r="K8769"/>
      <c r="L8769"/>
      <c r="M8769"/>
      <c r="N8769"/>
      <c r="O8769"/>
      <c r="P8769"/>
      <c r="Q8769"/>
      <c r="R8769"/>
      <c r="S8769"/>
      <c r="T8769"/>
      <c r="U8769"/>
      <c r="V8769"/>
      <c r="W8769"/>
      <c r="X8769"/>
      <c r="Y8769"/>
      <c r="Z8769"/>
      <c r="AA8769"/>
      <c r="AB8769"/>
      <c r="AC8769"/>
      <c r="AD8769"/>
      <c r="AE8769"/>
      <c r="AF8769"/>
      <c r="AG8769"/>
      <c r="AH8769"/>
      <c r="AI8769"/>
      <c r="AJ8769"/>
      <c r="AK8769"/>
      <c r="AL8769"/>
      <c r="AM8769"/>
      <c r="AN8769"/>
      <c r="AO8769"/>
      <c r="AP8769"/>
      <c r="AQ8769"/>
      <c r="AR8769"/>
      <c r="AS8769"/>
      <c r="AT8769"/>
      <c r="AU8769"/>
      <c r="AV8769"/>
      <c r="AW8769"/>
      <c r="AX8769"/>
      <c r="AY8769"/>
      <c r="AZ8769"/>
      <c r="BA8769"/>
      <c r="BB8769"/>
      <c r="BC8769"/>
      <c r="BD8769"/>
      <c r="BE8769"/>
      <c r="BF8769"/>
      <c r="BG8769"/>
      <c r="BH8769"/>
      <c r="BI8769"/>
      <c r="BJ8769"/>
      <c r="BK8769"/>
      <c r="BL8769"/>
      <c r="BM8769"/>
      <c r="BN8769"/>
      <c r="BO8769"/>
      <c r="BP8769"/>
      <c r="BQ8769"/>
      <c r="BR8769"/>
      <c r="BS8769"/>
      <c r="BT8769"/>
      <c r="BU8769"/>
      <c r="BV8769"/>
      <c r="BW8769"/>
      <c r="BX8769"/>
      <c r="BY8769"/>
      <c r="BZ8769"/>
      <c r="CA8769"/>
      <c r="CB8769"/>
      <c r="CC8769"/>
      <c r="CD8769"/>
      <c r="CE8769"/>
      <c r="CF8769"/>
      <c r="CG8769"/>
      <c r="CH8769"/>
      <c r="CI8769"/>
      <c r="CJ8769"/>
      <c r="CK8769"/>
      <c r="CL8769"/>
      <c r="CM8769"/>
      <c r="CN8769"/>
      <c r="CO8769"/>
      <c r="CP8769"/>
      <c r="CQ8769"/>
      <c r="CR8769"/>
      <c r="CS8769"/>
      <c r="CT8769"/>
      <c r="CU8769"/>
      <c r="CV8769"/>
    </row>
    <row r="8770" spans="10:100" x14ac:dyDescent="0.25">
      <c r="J8770"/>
      <c r="K8770"/>
      <c r="L8770"/>
      <c r="M8770"/>
      <c r="N8770"/>
      <c r="O8770"/>
      <c r="P8770"/>
      <c r="Q8770"/>
      <c r="R8770"/>
      <c r="S8770"/>
      <c r="T8770"/>
      <c r="U8770"/>
      <c r="V8770"/>
      <c r="W8770"/>
      <c r="X8770"/>
      <c r="Y8770"/>
      <c r="Z8770"/>
      <c r="AA8770"/>
      <c r="AB8770"/>
      <c r="AC8770"/>
      <c r="AD8770"/>
      <c r="AE8770"/>
      <c r="AF8770"/>
      <c r="AG8770"/>
      <c r="AH8770"/>
      <c r="AI8770"/>
      <c r="AJ8770"/>
      <c r="AK8770"/>
      <c r="AL8770"/>
      <c r="AM8770"/>
      <c r="AN8770"/>
      <c r="AO8770"/>
      <c r="AP8770"/>
      <c r="AQ8770"/>
      <c r="AR8770"/>
      <c r="AS8770"/>
      <c r="AT8770"/>
      <c r="AU8770"/>
      <c r="AV8770"/>
      <c r="AW8770"/>
      <c r="AX8770"/>
      <c r="AY8770"/>
      <c r="AZ8770"/>
      <c r="BA8770"/>
      <c r="BB8770"/>
      <c r="BC8770"/>
      <c r="BD8770"/>
      <c r="BE8770"/>
      <c r="BF8770"/>
      <c r="BG8770"/>
      <c r="BH8770"/>
      <c r="BI8770"/>
      <c r="BJ8770"/>
      <c r="BK8770"/>
      <c r="BL8770"/>
      <c r="BM8770"/>
      <c r="BN8770"/>
      <c r="BO8770"/>
      <c r="BP8770"/>
      <c r="BQ8770"/>
      <c r="BR8770"/>
      <c r="BS8770"/>
      <c r="BT8770"/>
      <c r="BU8770"/>
      <c r="BV8770"/>
      <c r="BW8770"/>
      <c r="BX8770"/>
      <c r="BY8770"/>
      <c r="BZ8770"/>
      <c r="CA8770"/>
      <c r="CB8770"/>
      <c r="CC8770"/>
      <c r="CD8770"/>
      <c r="CE8770"/>
      <c r="CF8770"/>
      <c r="CG8770"/>
      <c r="CH8770"/>
      <c r="CI8770"/>
      <c r="CJ8770"/>
      <c r="CK8770"/>
      <c r="CL8770"/>
      <c r="CM8770"/>
      <c r="CN8770"/>
      <c r="CO8770"/>
      <c r="CP8770"/>
      <c r="CQ8770"/>
      <c r="CR8770"/>
      <c r="CS8770"/>
      <c r="CT8770"/>
      <c r="CU8770"/>
      <c r="CV8770"/>
    </row>
    <row r="8771" spans="10:100" x14ac:dyDescent="0.25">
      <c r="J8771"/>
      <c r="K8771"/>
      <c r="L8771"/>
      <c r="M8771"/>
      <c r="N8771"/>
      <c r="O8771"/>
      <c r="P8771"/>
      <c r="Q8771"/>
      <c r="R8771"/>
      <c r="S8771"/>
      <c r="T8771"/>
      <c r="U8771"/>
      <c r="V8771"/>
      <c r="W8771"/>
      <c r="X8771"/>
      <c r="Y8771"/>
      <c r="Z8771"/>
      <c r="AA8771"/>
      <c r="AB8771"/>
      <c r="AC8771"/>
      <c r="AD8771"/>
      <c r="AE8771"/>
      <c r="AF8771"/>
      <c r="AG8771"/>
      <c r="AH8771"/>
      <c r="AI8771"/>
      <c r="AJ8771"/>
      <c r="AK8771"/>
      <c r="AL8771"/>
      <c r="AM8771"/>
      <c r="AN8771"/>
      <c r="AO8771"/>
      <c r="AP8771"/>
      <c r="AQ8771"/>
      <c r="AR8771"/>
      <c r="AS8771"/>
      <c r="AT8771"/>
      <c r="AU8771"/>
      <c r="AV8771"/>
      <c r="AW8771"/>
      <c r="AX8771"/>
      <c r="AY8771"/>
      <c r="AZ8771"/>
      <c r="BA8771"/>
      <c r="BB8771"/>
      <c r="BC8771"/>
      <c r="BD8771"/>
      <c r="BE8771"/>
      <c r="BF8771"/>
      <c r="BG8771"/>
      <c r="BH8771"/>
      <c r="BI8771"/>
      <c r="BJ8771"/>
      <c r="BK8771"/>
      <c r="BL8771"/>
      <c r="BM8771"/>
      <c r="BN8771"/>
      <c r="BO8771"/>
      <c r="BP8771"/>
      <c r="BQ8771"/>
      <c r="BR8771"/>
      <c r="BS8771"/>
      <c r="BT8771"/>
      <c r="BU8771"/>
      <c r="BV8771"/>
      <c r="BW8771"/>
      <c r="BX8771"/>
      <c r="BY8771"/>
      <c r="BZ8771"/>
      <c r="CA8771"/>
      <c r="CB8771"/>
      <c r="CC8771"/>
      <c r="CD8771"/>
      <c r="CE8771"/>
      <c r="CF8771"/>
      <c r="CG8771"/>
      <c r="CH8771"/>
      <c r="CI8771"/>
      <c r="CJ8771"/>
      <c r="CK8771"/>
      <c r="CL8771"/>
      <c r="CM8771"/>
      <c r="CN8771"/>
      <c r="CO8771"/>
      <c r="CP8771"/>
      <c r="CQ8771"/>
      <c r="CR8771"/>
      <c r="CS8771"/>
      <c r="CT8771"/>
      <c r="CU8771"/>
      <c r="CV8771"/>
    </row>
    <row r="8772" spans="10:100" x14ac:dyDescent="0.25">
      <c r="J8772"/>
      <c r="K8772"/>
      <c r="L8772"/>
      <c r="M8772"/>
      <c r="N8772"/>
      <c r="O8772"/>
      <c r="P8772"/>
      <c r="Q8772"/>
      <c r="R8772"/>
      <c r="S8772"/>
      <c r="T8772"/>
      <c r="U8772"/>
      <c r="V8772"/>
      <c r="W8772"/>
      <c r="X8772"/>
      <c r="Y8772"/>
      <c r="Z8772"/>
      <c r="AA8772"/>
      <c r="AB8772"/>
      <c r="AC8772"/>
      <c r="AD8772"/>
      <c r="AE8772"/>
      <c r="AF8772"/>
      <c r="AG8772"/>
      <c r="AH8772"/>
      <c r="AI8772"/>
      <c r="AJ8772"/>
      <c r="AK8772"/>
      <c r="AL8772"/>
      <c r="AM8772"/>
      <c r="AN8772"/>
      <c r="AO8772"/>
      <c r="AP8772"/>
      <c r="AQ8772"/>
      <c r="AR8772"/>
      <c r="AS8772"/>
      <c r="AT8772"/>
      <c r="AU8772"/>
      <c r="AV8772"/>
      <c r="AW8772"/>
      <c r="AX8772"/>
      <c r="AY8772"/>
      <c r="AZ8772"/>
      <c r="BA8772"/>
      <c r="BB8772"/>
      <c r="BC8772"/>
      <c r="BD8772"/>
      <c r="BE8772"/>
      <c r="BF8772"/>
      <c r="BG8772"/>
      <c r="BH8772"/>
      <c r="BI8772"/>
      <c r="BJ8772"/>
      <c r="BK8772"/>
      <c r="BL8772"/>
      <c r="BM8772"/>
      <c r="BN8772"/>
      <c r="BO8772"/>
      <c r="BP8772"/>
      <c r="BQ8772"/>
      <c r="BR8772"/>
      <c r="BS8772"/>
      <c r="BT8772"/>
      <c r="BU8772"/>
      <c r="BV8772"/>
      <c r="BW8772"/>
      <c r="BX8772"/>
      <c r="BY8772"/>
      <c r="BZ8772"/>
      <c r="CA8772"/>
      <c r="CB8772"/>
      <c r="CC8772"/>
      <c r="CD8772"/>
      <c r="CE8772"/>
      <c r="CF8772"/>
      <c r="CG8772"/>
      <c r="CH8772"/>
      <c r="CI8772"/>
      <c r="CJ8772"/>
      <c r="CK8772"/>
      <c r="CL8772"/>
      <c r="CM8772"/>
      <c r="CN8772"/>
      <c r="CO8772"/>
      <c r="CP8772"/>
      <c r="CQ8772"/>
      <c r="CR8772"/>
      <c r="CS8772"/>
      <c r="CT8772"/>
      <c r="CU8772"/>
      <c r="CV8772"/>
    </row>
    <row r="8773" spans="10:100" x14ac:dyDescent="0.25">
      <c r="J8773"/>
      <c r="K8773"/>
      <c r="L8773"/>
      <c r="M8773"/>
      <c r="N8773"/>
      <c r="O8773"/>
      <c r="P8773"/>
      <c r="Q8773"/>
      <c r="R8773"/>
      <c r="S8773"/>
      <c r="T8773"/>
      <c r="U8773"/>
      <c r="V8773"/>
      <c r="W8773"/>
      <c r="X8773"/>
      <c r="Y8773"/>
      <c r="Z8773"/>
      <c r="AA8773"/>
      <c r="AB8773"/>
      <c r="AC8773"/>
      <c r="AD8773"/>
      <c r="AE8773"/>
      <c r="AF8773"/>
      <c r="AG8773"/>
      <c r="AH8773"/>
      <c r="AI8773"/>
      <c r="AJ8773"/>
      <c r="AK8773"/>
      <c r="AL8773"/>
      <c r="AM8773"/>
      <c r="AN8773"/>
      <c r="AO8773"/>
      <c r="AP8773"/>
      <c r="AQ8773"/>
      <c r="AR8773"/>
      <c r="AS8773"/>
      <c r="AT8773"/>
      <c r="AU8773"/>
      <c r="AV8773"/>
      <c r="AW8773"/>
      <c r="AX8773"/>
      <c r="AY8773"/>
      <c r="AZ8773"/>
      <c r="BA8773"/>
      <c r="BB8773"/>
      <c r="BC8773"/>
      <c r="BD8773"/>
      <c r="BE8773"/>
      <c r="BF8773"/>
      <c r="BG8773"/>
      <c r="BH8773"/>
      <c r="BI8773"/>
      <c r="BJ8773"/>
      <c r="BK8773"/>
      <c r="BL8773"/>
      <c r="BM8773"/>
      <c r="BN8773"/>
      <c r="BO8773"/>
      <c r="BP8773"/>
      <c r="BQ8773"/>
      <c r="BR8773"/>
      <c r="BS8773"/>
      <c r="BT8773"/>
      <c r="BU8773"/>
      <c r="BV8773"/>
      <c r="BW8773"/>
      <c r="BX8773"/>
      <c r="BY8773"/>
      <c r="BZ8773"/>
      <c r="CA8773"/>
      <c r="CB8773"/>
      <c r="CC8773"/>
      <c r="CD8773"/>
      <c r="CE8773"/>
      <c r="CF8773"/>
      <c r="CG8773"/>
      <c r="CH8773"/>
      <c r="CI8773"/>
      <c r="CJ8773"/>
      <c r="CK8773"/>
      <c r="CL8773"/>
      <c r="CM8773"/>
      <c r="CN8773"/>
      <c r="CO8773"/>
      <c r="CP8773"/>
      <c r="CQ8773"/>
      <c r="CR8773"/>
      <c r="CS8773"/>
      <c r="CT8773"/>
      <c r="CU8773"/>
      <c r="CV8773"/>
    </row>
    <row r="8774" spans="10:100" x14ac:dyDescent="0.25">
      <c r="J8774"/>
      <c r="K8774"/>
      <c r="L8774"/>
      <c r="M8774"/>
      <c r="N8774"/>
      <c r="O8774"/>
      <c r="P8774"/>
      <c r="Q8774"/>
      <c r="R8774"/>
      <c r="S8774"/>
      <c r="T8774"/>
      <c r="U8774"/>
      <c r="V8774"/>
      <c r="W8774"/>
      <c r="X8774"/>
      <c r="Y8774"/>
      <c r="Z8774"/>
      <c r="AA8774"/>
      <c r="AB8774"/>
      <c r="AC8774"/>
      <c r="AD8774"/>
      <c r="AE8774"/>
      <c r="AF8774"/>
      <c r="AG8774"/>
      <c r="AH8774"/>
      <c r="AI8774"/>
      <c r="AJ8774"/>
      <c r="AK8774"/>
      <c r="AL8774"/>
      <c r="AM8774"/>
      <c r="AN8774"/>
      <c r="AO8774"/>
      <c r="AP8774"/>
      <c r="AQ8774"/>
      <c r="AR8774"/>
      <c r="AS8774"/>
      <c r="AT8774"/>
      <c r="AU8774"/>
      <c r="AV8774"/>
      <c r="AW8774"/>
      <c r="AX8774"/>
      <c r="AY8774"/>
      <c r="AZ8774"/>
      <c r="BA8774"/>
      <c r="BB8774"/>
      <c r="BC8774"/>
      <c r="BD8774"/>
      <c r="BE8774"/>
      <c r="BF8774"/>
      <c r="BG8774"/>
      <c r="BH8774"/>
      <c r="BI8774"/>
      <c r="BJ8774"/>
      <c r="BK8774"/>
      <c r="BL8774"/>
      <c r="BM8774"/>
      <c r="BN8774"/>
      <c r="BO8774"/>
      <c r="BP8774"/>
      <c r="BQ8774"/>
      <c r="BR8774"/>
      <c r="BS8774"/>
      <c r="BT8774"/>
      <c r="BU8774"/>
      <c r="BV8774"/>
      <c r="BW8774"/>
      <c r="BX8774"/>
      <c r="BY8774"/>
      <c r="BZ8774"/>
      <c r="CA8774"/>
      <c r="CB8774"/>
      <c r="CC8774"/>
      <c r="CD8774"/>
      <c r="CE8774"/>
      <c r="CF8774"/>
      <c r="CG8774"/>
      <c r="CH8774"/>
      <c r="CI8774"/>
      <c r="CJ8774"/>
      <c r="CK8774"/>
      <c r="CL8774"/>
      <c r="CM8774"/>
      <c r="CN8774"/>
      <c r="CO8774"/>
      <c r="CP8774"/>
      <c r="CQ8774"/>
      <c r="CR8774"/>
      <c r="CS8774"/>
      <c r="CT8774"/>
      <c r="CU8774"/>
      <c r="CV8774"/>
    </row>
    <row r="8775" spans="10:100" x14ac:dyDescent="0.25">
      <c r="J8775"/>
      <c r="K8775"/>
      <c r="L8775"/>
      <c r="M8775"/>
      <c r="N8775"/>
      <c r="O8775"/>
      <c r="P8775"/>
      <c r="Q8775"/>
      <c r="R8775"/>
      <c r="S8775"/>
      <c r="T8775"/>
      <c r="U8775"/>
      <c r="V8775"/>
      <c r="W8775"/>
      <c r="X8775"/>
      <c r="Y8775"/>
      <c r="Z8775"/>
      <c r="AA8775"/>
      <c r="AB8775"/>
      <c r="AC8775"/>
      <c r="AD8775"/>
      <c r="AE8775"/>
      <c r="AF8775"/>
      <c r="AG8775"/>
      <c r="AH8775"/>
      <c r="AI8775"/>
      <c r="AJ8775"/>
      <c r="AK8775"/>
      <c r="AL8775"/>
      <c r="AM8775"/>
      <c r="AN8775"/>
      <c r="AO8775"/>
      <c r="AP8775"/>
      <c r="AQ8775"/>
      <c r="AR8775"/>
      <c r="AS8775"/>
      <c r="AT8775"/>
      <c r="AU8775"/>
      <c r="AV8775"/>
      <c r="AW8775"/>
      <c r="AX8775"/>
      <c r="AY8775"/>
      <c r="AZ8775"/>
      <c r="BA8775"/>
      <c r="BB8775"/>
      <c r="BC8775"/>
      <c r="BD8775"/>
      <c r="BE8775"/>
      <c r="BF8775"/>
      <c r="BG8775"/>
      <c r="BH8775"/>
      <c r="BI8775"/>
      <c r="BJ8775"/>
      <c r="BK8775"/>
      <c r="BL8775"/>
      <c r="BM8775"/>
      <c r="BN8775"/>
      <c r="BO8775"/>
      <c r="BP8775"/>
      <c r="BQ8775"/>
      <c r="BR8775"/>
      <c r="BS8775"/>
      <c r="BT8775"/>
      <c r="BU8775"/>
      <c r="BV8775"/>
      <c r="BW8775"/>
      <c r="BX8775"/>
      <c r="BY8775"/>
      <c r="BZ8775"/>
      <c r="CA8775"/>
      <c r="CB8775"/>
      <c r="CC8775"/>
      <c r="CD8775"/>
      <c r="CE8775"/>
      <c r="CF8775"/>
      <c r="CG8775"/>
      <c r="CH8775"/>
      <c r="CI8775"/>
      <c r="CJ8775"/>
      <c r="CK8775"/>
      <c r="CL8775"/>
      <c r="CM8775"/>
      <c r="CN8775"/>
      <c r="CO8775"/>
      <c r="CP8775"/>
      <c r="CQ8775"/>
      <c r="CR8775"/>
      <c r="CS8775"/>
      <c r="CT8775"/>
      <c r="CU8775"/>
      <c r="CV8775"/>
    </row>
    <row r="8776" spans="10:100" x14ac:dyDescent="0.25">
      <c r="J8776"/>
      <c r="K8776"/>
      <c r="L8776"/>
      <c r="M8776"/>
      <c r="N8776"/>
      <c r="O8776"/>
      <c r="P8776"/>
      <c r="Q8776"/>
      <c r="R8776"/>
      <c r="S8776"/>
      <c r="T8776"/>
      <c r="U8776"/>
      <c r="V8776"/>
      <c r="W8776"/>
      <c r="X8776"/>
      <c r="Y8776"/>
      <c r="Z8776"/>
      <c r="AA8776"/>
      <c r="AB8776"/>
      <c r="AC8776"/>
      <c r="AD8776"/>
      <c r="AE8776"/>
      <c r="AF8776"/>
      <c r="AG8776"/>
      <c r="AH8776"/>
      <c r="AI8776"/>
      <c r="AJ8776"/>
      <c r="AK8776"/>
      <c r="AL8776"/>
      <c r="AM8776"/>
      <c r="AN8776"/>
      <c r="AO8776"/>
      <c r="AP8776"/>
      <c r="AQ8776"/>
      <c r="AR8776"/>
      <c r="AS8776"/>
      <c r="AT8776"/>
      <c r="AU8776"/>
      <c r="AV8776"/>
      <c r="AW8776"/>
      <c r="AX8776"/>
      <c r="AY8776"/>
      <c r="AZ8776"/>
      <c r="BA8776"/>
      <c r="BB8776"/>
      <c r="BC8776"/>
      <c r="BD8776"/>
      <c r="BE8776"/>
      <c r="BF8776"/>
      <c r="BG8776"/>
      <c r="BH8776"/>
      <c r="BI8776"/>
      <c r="BJ8776"/>
      <c r="BK8776"/>
      <c r="BL8776"/>
      <c r="BM8776"/>
      <c r="BN8776"/>
      <c r="BO8776"/>
      <c r="BP8776"/>
      <c r="BQ8776"/>
      <c r="BR8776"/>
      <c r="BS8776"/>
      <c r="BT8776"/>
      <c r="BU8776"/>
      <c r="BV8776"/>
      <c r="BW8776"/>
      <c r="BX8776"/>
      <c r="BY8776"/>
      <c r="BZ8776"/>
      <c r="CA8776"/>
      <c r="CB8776"/>
      <c r="CC8776"/>
      <c r="CD8776"/>
      <c r="CE8776"/>
      <c r="CF8776"/>
      <c r="CG8776"/>
      <c r="CH8776"/>
      <c r="CI8776"/>
      <c r="CJ8776"/>
      <c r="CK8776"/>
      <c r="CL8776"/>
      <c r="CM8776"/>
      <c r="CN8776"/>
      <c r="CO8776"/>
      <c r="CP8776"/>
      <c r="CQ8776"/>
      <c r="CR8776"/>
      <c r="CS8776"/>
      <c r="CT8776"/>
      <c r="CU8776"/>
      <c r="CV8776"/>
    </row>
    <row r="8777" spans="10:100" x14ac:dyDescent="0.25">
      <c r="J8777"/>
      <c r="K8777"/>
      <c r="L8777"/>
      <c r="M8777"/>
      <c r="N8777"/>
      <c r="O8777"/>
      <c r="P8777"/>
      <c r="Q8777"/>
      <c r="R8777"/>
      <c r="S8777"/>
      <c r="T8777"/>
      <c r="U8777"/>
      <c r="V8777"/>
      <c r="W8777"/>
      <c r="X8777"/>
      <c r="Y8777"/>
      <c r="Z8777"/>
      <c r="AA8777"/>
      <c r="AB8777"/>
      <c r="AC8777"/>
      <c r="AD8777"/>
      <c r="AE8777"/>
      <c r="AF8777"/>
      <c r="AG8777"/>
      <c r="AH8777"/>
      <c r="AI8777"/>
      <c r="AJ8777"/>
      <c r="AK8777"/>
      <c r="AL8777"/>
      <c r="AM8777"/>
      <c r="AN8777"/>
      <c r="AO8777"/>
      <c r="AP8777"/>
      <c r="AQ8777"/>
      <c r="AR8777"/>
      <c r="AS8777"/>
      <c r="AT8777"/>
      <c r="AU8777"/>
      <c r="AV8777"/>
      <c r="AW8777"/>
      <c r="AX8777"/>
      <c r="AY8777"/>
      <c r="AZ8777"/>
      <c r="BA8777"/>
      <c r="BB8777"/>
      <c r="BC8777"/>
      <c r="BD8777"/>
      <c r="BE8777"/>
      <c r="BF8777"/>
      <c r="BG8777"/>
      <c r="BH8777"/>
      <c r="BI8777"/>
      <c r="BJ8777"/>
      <c r="BK8777"/>
      <c r="BL8777"/>
      <c r="BM8777"/>
      <c r="BN8777"/>
      <c r="BO8777"/>
      <c r="BP8777"/>
      <c r="BQ8777"/>
      <c r="BR8777"/>
      <c r="BS8777"/>
      <c r="BT8777"/>
      <c r="BU8777"/>
      <c r="BV8777"/>
      <c r="BW8777"/>
      <c r="BX8777"/>
      <c r="BY8777"/>
      <c r="BZ8777"/>
      <c r="CA8777"/>
      <c r="CB8777"/>
      <c r="CC8777"/>
      <c r="CD8777"/>
      <c r="CE8777"/>
      <c r="CF8777"/>
      <c r="CG8777"/>
      <c r="CH8777"/>
      <c r="CI8777"/>
      <c r="CJ8777"/>
      <c r="CK8777"/>
      <c r="CL8777"/>
      <c r="CM8777"/>
      <c r="CN8777"/>
      <c r="CO8777"/>
      <c r="CP8777"/>
      <c r="CQ8777"/>
      <c r="CR8777"/>
      <c r="CS8777"/>
      <c r="CT8777"/>
      <c r="CU8777"/>
      <c r="CV8777"/>
    </row>
    <row r="8778" spans="10:100" x14ac:dyDescent="0.25">
      <c r="J8778"/>
      <c r="K8778"/>
      <c r="L8778"/>
      <c r="M8778"/>
      <c r="N8778"/>
      <c r="O8778"/>
      <c r="P8778"/>
      <c r="Q8778"/>
      <c r="R8778"/>
      <c r="S8778"/>
      <c r="T8778"/>
      <c r="U8778"/>
      <c r="V8778"/>
      <c r="W8778"/>
      <c r="X8778"/>
      <c r="Y8778"/>
      <c r="Z8778"/>
      <c r="AA8778"/>
      <c r="AB8778"/>
      <c r="AC8778"/>
      <c r="AD8778"/>
      <c r="AE8778"/>
      <c r="AF8778"/>
      <c r="AG8778"/>
      <c r="AH8778"/>
      <c r="AI8778"/>
      <c r="AJ8778"/>
      <c r="AK8778"/>
      <c r="AL8778"/>
      <c r="AM8778"/>
      <c r="AN8778"/>
      <c r="AO8778"/>
      <c r="AP8778"/>
      <c r="AQ8778"/>
      <c r="AR8778"/>
      <c r="AS8778"/>
      <c r="AT8778"/>
      <c r="AU8778"/>
      <c r="AV8778"/>
      <c r="AW8778"/>
      <c r="AX8778"/>
      <c r="AY8778"/>
      <c r="AZ8778"/>
      <c r="BA8778"/>
      <c r="BB8778"/>
      <c r="BC8778"/>
      <c r="BD8778"/>
      <c r="BE8778"/>
      <c r="BF8778"/>
      <c r="BG8778"/>
      <c r="BH8778"/>
      <c r="BI8778"/>
      <c r="BJ8778"/>
      <c r="BK8778"/>
      <c r="BL8778"/>
      <c r="BM8778"/>
      <c r="BN8778"/>
      <c r="BO8778"/>
      <c r="BP8778"/>
      <c r="BQ8778"/>
      <c r="BR8778"/>
      <c r="BS8778"/>
      <c r="BT8778"/>
      <c r="BU8778"/>
      <c r="BV8778"/>
      <c r="BW8778"/>
      <c r="BX8778"/>
      <c r="BY8778"/>
      <c r="BZ8778"/>
      <c r="CA8778"/>
      <c r="CB8778"/>
      <c r="CC8778"/>
      <c r="CD8778"/>
      <c r="CE8778"/>
      <c r="CF8778"/>
      <c r="CG8778"/>
      <c r="CH8778"/>
      <c r="CI8778"/>
      <c r="CJ8778"/>
      <c r="CK8778"/>
      <c r="CL8778"/>
      <c r="CM8778"/>
      <c r="CN8778"/>
      <c r="CO8778"/>
      <c r="CP8778"/>
      <c r="CQ8778"/>
      <c r="CR8778"/>
      <c r="CS8778"/>
      <c r="CT8778"/>
      <c r="CU8778"/>
      <c r="CV8778"/>
    </row>
    <row r="8779" spans="10:100" x14ac:dyDescent="0.25">
      <c r="J8779"/>
      <c r="K8779"/>
      <c r="L8779"/>
      <c r="M8779"/>
      <c r="N8779"/>
      <c r="O8779"/>
      <c r="P8779"/>
      <c r="Q8779"/>
      <c r="R8779"/>
      <c r="S8779"/>
      <c r="T8779"/>
      <c r="U8779"/>
      <c r="V8779"/>
      <c r="W8779"/>
      <c r="X8779"/>
      <c r="Y8779"/>
      <c r="Z8779"/>
      <c r="AA8779"/>
      <c r="AB8779"/>
      <c r="AC8779"/>
      <c r="AD8779"/>
      <c r="AE8779"/>
      <c r="AF8779"/>
      <c r="AG8779"/>
      <c r="AH8779"/>
      <c r="AI8779"/>
      <c r="AJ8779"/>
      <c r="AK8779"/>
      <c r="AL8779"/>
      <c r="AM8779"/>
      <c r="AN8779"/>
      <c r="AO8779"/>
      <c r="AP8779"/>
      <c r="AQ8779"/>
      <c r="AR8779"/>
      <c r="AS8779"/>
      <c r="AT8779"/>
      <c r="AU8779"/>
      <c r="AV8779"/>
      <c r="AW8779"/>
      <c r="AX8779"/>
      <c r="AY8779"/>
      <c r="AZ8779"/>
      <c r="BA8779"/>
      <c r="BB8779"/>
      <c r="BC8779"/>
      <c r="BD8779"/>
      <c r="BE8779"/>
      <c r="BF8779"/>
      <c r="BG8779"/>
      <c r="BH8779"/>
      <c r="BI8779"/>
      <c r="BJ8779"/>
      <c r="BK8779"/>
      <c r="BL8779"/>
      <c r="BM8779"/>
      <c r="BN8779"/>
      <c r="BO8779"/>
      <c r="BP8779"/>
      <c r="BQ8779"/>
      <c r="BR8779"/>
      <c r="BS8779"/>
      <c r="BT8779"/>
      <c r="BU8779"/>
      <c r="BV8779"/>
      <c r="BW8779"/>
      <c r="BX8779"/>
      <c r="BY8779"/>
      <c r="BZ8779"/>
      <c r="CA8779"/>
      <c r="CB8779"/>
      <c r="CC8779"/>
      <c r="CD8779"/>
      <c r="CE8779"/>
      <c r="CF8779"/>
      <c r="CG8779"/>
      <c r="CH8779"/>
      <c r="CI8779"/>
      <c r="CJ8779"/>
      <c r="CK8779"/>
      <c r="CL8779"/>
      <c r="CM8779"/>
      <c r="CN8779"/>
      <c r="CO8779"/>
      <c r="CP8779"/>
      <c r="CQ8779"/>
      <c r="CR8779"/>
      <c r="CS8779"/>
      <c r="CT8779"/>
      <c r="CU8779"/>
      <c r="CV8779"/>
    </row>
    <row r="8780" spans="10:100" x14ac:dyDescent="0.25">
      <c r="J8780"/>
      <c r="K8780"/>
      <c r="L8780"/>
      <c r="M8780"/>
      <c r="N8780"/>
      <c r="O8780"/>
      <c r="P8780"/>
      <c r="Q8780"/>
      <c r="R8780"/>
      <c r="S8780"/>
      <c r="T8780"/>
      <c r="U8780"/>
      <c r="V8780"/>
      <c r="W8780"/>
      <c r="X8780"/>
      <c r="Y8780"/>
      <c r="Z8780"/>
      <c r="AA8780"/>
      <c r="AB8780"/>
      <c r="AC8780"/>
      <c r="AD8780"/>
      <c r="AE8780"/>
      <c r="AF8780"/>
      <c r="AG8780"/>
      <c r="AH8780"/>
      <c r="AI8780"/>
      <c r="AJ8780"/>
      <c r="AK8780"/>
      <c r="AL8780"/>
      <c r="AM8780"/>
      <c r="AN8780"/>
      <c r="AO8780"/>
      <c r="AP8780"/>
      <c r="AQ8780"/>
      <c r="AR8780"/>
      <c r="AS8780"/>
      <c r="AT8780"/>
      <c r="AU8780"/>
      <c r="AV8780"/>
      <c r="AW8780"/>
      <c r="AX8780"/>
      <c r="AY8780"/>
      <c r="AZ8780"/>
      <c r="BA8780"/>
      <c r="BB8780"/>
      <c r="BC8780"/>
      <c r="BD8780"/>
      <c r="BE8780"/>
      <c r="BF8780"/>
      <c r="BG8780"/>
      <c r="BH8780"/>
      <c r="BI8780"/>
      <c r="BJ8780"/>
      <c r="BK8780"/>
      <c r="BL8780"/>
      <c r="BM8780"/>
      <c r="BN8780"/>
      <c r="BO8780"/>
      <c r="BP8780"/>
      <c r="BQ8780"/>
      <c r="BR8780"/>
      <c r="BS8780"/>
      <c r="BT8780"/>
      <c r="BU8780"/>
      <c r="BV8780"/>
      <c r="BW8780"/>
      <c r="BX8780"/>
      <c r="BY8780"/>
      <c r="BZ8780"/>
      <c r="CA8780"/>
      <c r="CB8780"/>
      <c r="CC8780"/>
      <c r="CD8780"/>
      <c r="CE8780"/>
      <c r="CF8780"/>
      <c r="CG8780"/>
      <c r="CH8780"/>
      <c r="CI8780"/>
      <c r="CJ8780"/>
      <c r="CK8780"/>
      <c r="CL8780"/>
      <c r="CM8780"/>
      <c r="CN8780"/>
      <c r="CO8780"/>
      <c r="CP8780"/>
      <c r="CQ8780"/>
      <c r="CR8780"/>
      <c r="CS8780"/>
      <c r="CT8780"/>
      <c r="CU8780"/>
      <c r="CV8780"/>
    </row>
    <row r="8781" spans="10:100" x14ac:dyDescent="0.25">
      <c r="J8781"/>
      <c r="K8781"/>
      <c r="L8781"/>
      <c r="M8781"/>
      <c r="N8781"/>
      <c r="O8781"/>
      <c r="P8781"/>
      <c r="Q8781"/>
      <c r="R8781"/>
      <c r="S8781"/>
      <c r="T8781"/>
      <c r="U8781"/>
      <c r="V8781"/>
      <c r="W8781"/>
      <c r="X8781"/>
      <c r="Y8781"/>
      <c r="Z8781"/>
      <c r="AA8781"/>
      <c r="AB8781"/>
      <c r="AC8781"/>
      <c r="AD8781"/>
      <c r="AE8781"/>
      <c r="AF8781"/>
      <c r="AG8781"/>
      <c r="AH8781"/>
      <c r="AI8781"/>
      <c r="AJ8781"/>
      <c r="AK8781"/>
      <c r="AL8781"/>
      <c r="AM8781"/>
      <c r="AN8781"/>
      <c r="AO8781"/>
      <c r="AP8781"/>
      <c r="AQ8781"/>
      <c r="AR8781"/>
      <c r="AS8781"/>
      <c r="AT8781"/>
      <c r="AU8781"/>
      <c r="AV8781"/>
      <c r="AW8781"/>
      <c r="AX8781"/>
      <c r="AY8781"/>
      <c r="AZ8781"/>
      <c r="BA8781"/>
      <c r="BB8781"/>
      <c r="BC8781"/>
      <c r="BD8781"/>
      <c r="BE8781"/>
      <c r="BF8781"/>
      <c r="BG8781"/>
      <c r="BH8781"/>
      <c r="BI8781"/>
      <c r="BJ8781"/>
      <c r="BK8781"/>
      <c r="BL8781"/>
      <c r="BM8781"/>
      <c r="BN8781"/>
      <c r="BO8781"/>
      <c r="BP8781"/>
      <c r="BQ8781"/>
      <c r="BR8781"/>
      <c r="BS8781"/>
      <c r="BT8781"/>
      <c r="BU8781"/>
      <c r="BV8781"/>
      <c r="BW8781"/>
      <c r="BX8781"/>
      <c r="BY8781"/>
      <c r="BZ8781"/>
      <c r="CA8781"/>
      <c r="CB8781"/>
      <c r="CC8781"/>
      <c r="CD8781"/>
      <c r="CE8781"/>
      <c r="CF8781"/>
      <c r="CG8781"/>
      <c r="CH8781"/>
      <c r="CI8781"/>
      <c r="CJ8781"/>
      <c r="CK8781"/>
      <c r="CL8781"/>
      <c r="CM8781"/>
      <c r="CN8781"/>
      <c r="CO8781"/>
      <c r="CP8781"/>
      <c r="CQ8781"/>
      <c r="CR8781"/>
      <c r="CS8781"/>
      <c r="CT8781"/>
      <c r="CU8781"/>
      <c r="CV8781"/>
    </row>
    <row r="8782" spans="10:100" x14ac:dyDescent="0.25">
      <c r="J8782"/>
      <c r="K8782"/>
      <c r="L8782"/>
      <c r="M8782"/>
      <c r="N8782"/>
      <c r="O8782"/>
      <c r="P8782"/>
      <c r="Q8782"/>
      <c r="R8782"/>
      <c r="S8782"/>
      <c r="T8782"/>
      <c r="U8782"/>
      <c r="V8782"/>
      <c r="W8782"/>
      <c r="X8782"/>
      <c r="Y8782"/>
      <c r="Z8782"/>
      <c r="AA8782"/>
      <c r="AB8782"/>
      <c r="AC8782"/>
      <c r="AD8782"/>
      <c r="AE8782"/>
      <c r="AF8782"/>
      <c r="AG8782"/>
      <c r="AH8782"/>
      <c r="AI8782"/>
      <c r="AJ8782"/>
      <c r="AK8782"/>
      <c r="AL8782"/>
      <c r="AM8782"/>
      <c r="AN8782"/>
      <c r="AO8782"/>
      <c r="AP8782"/>
      <c r="AQ8782"/>
      <c r="AR8782"/>
      <c r="AS8782"/>
      <c r="AT8782"/>
      <c r="AU8782"/>
      <c r="AV8782"/>
      <c r="AW8782"/>
      <c r="AX8782"/>
      <c r="AY8782"/>
      <c r="AZ8782"/>
      <c r="BA8782"/>
      <c r="BB8782"/>
      <c r="BC8782"/>
      <c r="BD8782"/>
      <c r="BE8782"/>
      <c r="BF8782"/>
      <c r="BG8782"/>
      <c r="BH8782"/>
      <c r="BI8782"/>
      <c r="BJ8782"/>
      <c r="BK8782"/>
      <c r="BL8782"/>
      <c r="BM8782"/>
      <c r="BN8782"/>
      <c r="BO8782"/>
      <c r="BP8782"/>
      <c r="BQ8782"/>
      <c r="BR8782"/>
      <c r="BS8782"/>
      <c r="BT8782"/>
      <c r="BU8782"/>
      <c r="BV8782"/>
      <c r="BW8782"/>
      <c r="BX8782"/>
      <c r="BY8782"/>
      <c r="BZ8782"/>
      <c r="CA8782"/>
      <c r="CB8782"/>
      <c r="CC8782"/>
      <c r="CD8782"/>
      <c r="CE8782"/>
      <c r="CF8782"/>
      <c r="CG8782"/>
      <c r="CH8782"/>
      <c r="CI8782"/>
      <c r="CJ8782"/>
      <c r="CK8782"/>
      <c r="CL8782"/>
      <c r="CM8782"/>
      <c r="CN8782"/>
      <c r="CO8782"/>
      <c r="CP8782"/>
      <c r="CQ8782"/>
      <c r="CR8782"/>
      <c r="CS8782"/>
      <c r="CT8782"/>
      <c r="CU8782"/>
      <c r="CV8782"/>
    </row>
    <row r="8783" spans="10:100" x14ac:dyDescent="0.25">
      <c r="J8783"/>
      <c r="K8783"/>
      <c r="L8783"/>
      <c r="M8783"/>
      <c r="N8783"/>
      <c r="O8783"/>
      <c r="P8783"/>
      <c r="Q8783"/>
      <c r="R8783"/>
      <c r="S8783"/>
      <c r="T8783"/>
      <c r="U8783"/>
      <c r="V8783"/>
      <c r="W8783"/>
      <c r="X8783"/>
      <c r="Y8783"/>
      <c r="Z8783"/>
      <c r="AA8783"/>
      <c r="AB8783"/>
      <c r="AC8783"/>
      <c r="AD8783"/>
      <c r="AE8783"/>
      <c r="AF8783"/>
      <c r="AG8783"/>
      <c r="AH8783"/>
      <c r="AI8783"/>
      <c r="AJ8783"/>
      <c r="AK8783"/>
      <c r="AL8783"/>
      <c r="AM8783"/>
      <c r="AN8783"/>
      <c r="AO8783"/>
      <c r="AP8783"/>
      <c r="AQ8783"/>
      <c r="AR8783"/>
      <c r="AS8783"/>
      <c r="AT8783"/>
      <c r="AU8783"/>
      <c r="AV8783"/>
      <c r="AW8783"/>
      <c r="AX8783"/>
      <c r="AY8783"/>
      <c r="AZ8783"/>
      <c r="BA8783"/>
      <c r="BB8783"/>
      <c r="BC8783"/>
      <c r="BD8783"/>
      <c r="BE8783"/>
      <c r="BF8783"/>
      <c r="BG8783"/>
      <c r="BH8783"/>
      <c r="BI8783"/>
      <c r="BJ8783"/>
      <c r="BK8783"/>
      <c r="BL8783"/>
      <c r="BM8783"/>
      <c r="BN8783"/>
      <c r="BO8783"/>
      <c r="BP8783"/>
      <c r="BQ8783"/>
      <c r="BR8783"/>
      <c r="BS8783"/>
      <c r="BT8783"/>
      <c r="BU8783"/>
      <c r="BV8783"/>
      <c r="BW8783"/>
      <c r="BX8783"/>
      <c r="BY8783"/>
      <c r="BZ8783"/>
      <c r="CA8783"/>
      <c r="CB8783"/>
      <c r="CC8783"/>
      <c r="CD8783"/>
      <c r="CE8783"/>
      <c r="CF8783"/>
      <c r="CG8783"/>
      <c r="CH8783"/>
      <c r="CI8783"/>
      <c r="CJ8783"/>
      <c r="CK8783"/>
      <c r="CL8783"/>
      <c r="CM8783"/>
      <c r="CN8783"/>
      <c r="CO8783"/>
      <c r="CP8783"/>
      <c r="CQ8783"/>
      <c r="CR8783"/>
      <c r="CS8783"/>
      <c r="CT8783"/>
      <c r="CU8783"/>
      <c r="CV8783"/>
    </row>
    <row r="8784" spans="10:100" x14ac:dyDescent="0.25">
      <c r="J8784"/>
      <c r="K8784"/>
      <c r="L8784"/>
      <c r="M8784"/>
      <c r="N8784"/>
      <c r="O8784"/>
      <c r="P8784"/>
      <c r="Q8784"/>
      <c r="R8784"/>
      <c r="S8784"/>
      <c r="T8784"/>
      <c r="U8784"/>
      <c r="V8784"/>
      <c r="W8784"/>
      <c r="X8784"/>
      <c r="Y8784"/>
      <c r="Z8784"/>
      <c r="AA8784"/>
      <c r="AB8784"/>
      <c r="AC8784"/>
      <c r="AD8784"/>
      <c r="AE8784"/>
      <c r="AF8784"/>
      <c r="AG8784"/>
      <c r="AH8784"/>
      <c r="AI8784"/>
      <c r="AJ8784"/>
      <c r="AK8784"/>
      <c r="AL8784"/>
      <c r="AM8784"/>
      <c r="AN8784"/>
      <c r="AO8784"/>
      <c r="AP8784"/>
      <c r="AQ8784"/>
      <c r="AR8784"/>
      <c r="AS8784"/>
      <c r="AT8784"/>
      <c r="AU8784"/>
      <c r="AV8784"/>
      <c r="AW8784"/>
      <c r="AX8784"/>
      <c r="AY8784"/>
      <c r="AZ8784"/>
      <c r="BA8784"/>
      <c r="BB8784"/>
      <c r="BC8784"/>
      <c r="BD8784"/>
      <c r="BE8784"/>
      <c r="BF8784"/>
      <c r="BG8784"/>
      <c r="BH8784"/>
      <c r="BI8784"/>
      <c r="BJ8784"/>
      <c r="BK8784"/>
      <c r="BL8784"/>
      <c r="BM8784"/>
      <c r="BN8784"/>
      <c r="BO8784"/>
      <c r="BP8784"/>
      <c r="BQ8784"/>
      <c r="BR8784"/>
      <c r="BS8784"/>
      <c r="BT8784"/>
      <c r="BU8784"/>
      <c r="BV8784"/>
      <c r="BW8784"/>
      <c r="BX8784"/>
      <c r="BY8784"/>
      <c r="BZ8784"/>
      <c r="CA8784"/>
      <c r="CB8784"/>
      <c r="CC8784"/>
      <c r="CD8784"/>
      <c r="CE8784"/>
      <c r="CF8784"/>
      <c r="CG8784"/>
      <c r="CH8784"/>
      <c r="CI8784"/>
      <c r="CJ8784"/>
      <c r="CK8784"/>
      <c r="CL8784"/>
      <c r="CM8784"/>
      <c r="CN8784"/>
      <c r="CO8784"/>
      <c r="CP8784"/>
      <c r="CQ8784"/>
      <c r="CR8784"/>
      <c r="CS8784"/>
      <c r="CT8784"/>
      <c r="CU8784"/>
      <c r="CV8784"/>
    </row>
    <row r="8785" spans="10:100" x14ac:dyDescent="0.25">
      <c r="J8785"/>
      <c r="K8785"/>
      <c r="L8785"/>
      <c r="M8785"/>
      <c r="N8785"/>
      <c r="O8785"/>
      <c r="P8785"/>
      <c r="Q8785"/>
      <c r="R8785"/>
      <c r="S8785"/>
      <c r="T8785"/>
      <c r="U8785"/>
      <c r="V8785"/>
      <c r="W8785"/>
      <c r="X8785"/>
      <c r="Y8785"/>
      <c r="Z8785"/>
      <c r="AA8785"/>
      <c r="AB8785"/>
      <c r="AC8785"/>
      <c r="AD8785"/>
      <c r="AE8785"/>
      <c r="AF8785"/>
      <c r="AG8785"/>
      <c r="AH8785"/>
      <c r="AI8785"/>
      <c r="AJ8785"/>
      <c r="AK8785"/>
      <c r="AL8785"/>
      <c r="AM8785"/>
      <c r="AN8785"/>
      <c r="AO8785"/>
      <c r="AP8785"/>
      <c r="AQ8785"/>
      <c r="AR8785"/>
      <c r="AS8785"/>
      <c r="AT8785"/>
      <c r="AU8785"/>
      <c r="AV8785"/>
      <c r="AW8785"/>
      <c r="AX8785"/>
      <c r="AY8785"/>
      <c r="AZ8785"/>
      <c r="BA8785"/>
      <c r="BB8785"/>
      <c r="BC8785"/>
      <c r="BD8785"/>
      <c r="BE8785"/>
      <c r="BF8785"/>
      <c r="BG8785"/>
      <c r="BH8785"/>
      <c r="BI8785"/>
      <c r="BJ8785"/>
      <c r="BK8785"/>
      <c r="BL8785"/>
      <c r="BM8785"/>
      <c r="BN8785"/>
      <c r="BO8785"/>
      <c r="BP8785"/>
      <c r="BQ8785"/>
      <c r="BR8785"/>
      <c r="BS8785"/>
      <c r="BT8785"/>
      <c r="BU8785"/>
      <c r="BV8785"/>
      <c r="BW8785"/>
      <c r="BX8785"/>
      <c r="BY8785"/>
      <c r="BZ8785"/>
      <c r="CA8785"/>
      <c r="CB8785"/>
      <c r="CC8785"/>
      <c r="CD8785"/>
      <c r="CE8785"/>
      <c r="CF8785"/>
      <c r="CG8785"/>
      <c r="CH8785"/>
      <c r="CI8785"/>
      <c r="CJ8785"/>
      <c r="CK8785"/>
      <c r="CL8785"/>
      <c r="CM8785"/>
      <c r="CN8785"/>
      <c r="CO8785"/>
      <c r="CP8785"/>
      <c r="CQ8785"/>
      <c r="CR8785"/>
      <c r="CS8785"/>
      <c r="CT8785"/>
      <c r="CU8785"/>
      <c r="CV8785"/>
    </row>
    <row r="8786" spans="10:100" x14ac:dyDescent="0.25">
      <c r="J8786"/>
      <c r="K8786"/>
      <c r="L8786"/>
      <c r="M8786"/>
      <c r="N8786"/>
      <c r="O8786"/>
      <c r="P8786"/>
      <c r="Q8786"/>
      <c r="R8786"/>
      <c r="S8786"/>
      <c r="T8786"/>
      <c r="U8786"/>
      <c r="V8786"/>
      <c r="W8786"/>
      <c r="X8786"/>
      <c r="Y8786"/>
      <c r="Z8786"/>
      <c r="AA8786"/>
      <c r="AB8786"/>
      <c r="AC8786"/>
      <c r="AD8786"/>
      <c r="AE8786"/>
      <c r="AF8786"/>
      <c r="AG8786"/>
      <c r="AH8786"/>
      <c r="AI8786"/>
      <c r="AJ8786"/>
      <c r="AK8786"/>
      <c r="AL8786"/>
      <c r="AM8786"/>
      <c r="AN8786"/>
      <c r="AO8786"/>
      <c r="AP8786"/>
      <c r="AQ8786"/>
      <c r="AR8786"/>
      <c r="AS8786"/>
      <c r="AT8786"/>
      <c r="AU8786"/>
      <c r="AV8786"/>
      <c r="AW8786"/>
      <c r="AX8786"/>
      <c r="AY8786"/>
      <c r="AZ8786"/>
      <c r="BA8786"/>
      <c r="BB8786"/>
      <c r="BC8786"/>
      <c r="BD8786"/>
      <c r="BE8786"/>
      <c r="BF8786"/>
      <c r="BG8786"/>
      <c r="BH8786"/>
      <c r="BI8786"/>
      <c r="BJ8786"/>
      <c r="BK8786"/>
      <c r="BL8786"/>
      <c r="BM8786"/>
      <c r="BN8786"/>
      <c r="BO8786"/>
      <c r="BP8786"/>
      <c r="BQ8786"/>
      <c r="BR8786"/>
      <c r="BS8786"/>
      <c r="BT8786"/>
      <c r="BU8786"/>
      <c r="BV8786"/>
      <c r="BW8786"/>
      <c r="BX8786"/>
      <c r="BY8786"/>
      <c r="BZ8786"/>
      <c r="CA8786"/>
      <c r="CB8786"/>
      <c r="CC8786"/>
      <c r="CD8786"/>
      <c r="CE8786"/>
      <c r="CF8786"/>
      <c r="CG8786"/>
      <c r="CH8786"/>
      <c r="CI8786"/>
      <c r="CJ8786"/>
      <c r="CK8786"/>
      <c r="CL8786"/>
      <c r="CM8786"/>
      <c r="CN8786"/>
      <c r="CO8786"/>
      <c r="CP8786"/>
      <c r="CQ8786"/>
      <c r="CR8786"/>
      <c r="CS8786"/>
      <c r="CT8786"/>
      <c r="CU8786"/>
      <c r="CV8786"/>
    </row>
    <row r="8787" spans="10:100" x14ac:dyDescent="0.25">
      <c r="J8787"/>
      <c r="K8787"/>
      <c r="L8787"/>
      <c r="M8787"/>
      <c r="N8787"/>
      <c r="O8787"/>
      <c r="P8787"/>
      <c r="Q8787"/>
      <c r="R8787"/>
      <c r="S8787"/>
      <c r="T8787"/>
      <c r="U8787"/>
      <c r="V8787"/>
      <c r="W8787"/>
      <c r="X8787"/>
      <c r="Y8787"/>
      <c r="Z8787"/>
      <c r="AA8787"/>
      <c r="AB8787"/>
      <c r="AC8787"/>
      <c r="AD8787"/>
      <c r="AE8787"/>
      <c r="AF8787"/>
      <c r="AG8787"/>
      <c r="AH8787"/>
      <c r="AI8787"/>
      <c r="AJ8787"/>
      <c r="AK8787"/>
      <c r="AL8787"/>
      <c r="AM8787"/>
      <c r="AN8787"/>
      <c r="AO8787"/>
      <c r="AP8787"/>
      <c r="AQ8787"/>
      <c r="AR8787"/>
      <c r="AS8787"/>
      <c r="AT8787"/>
      <c r="AU8787"/>
      <c r="AV8787"/>
      <c r="AW8787"/>
      <c r="AX8787"/>
      <c r="AY8787"/>
      <c r="AZ8787"/>
      <c r="BA8787"/>
      <c r="BB8787"/>
      <c r="BC8787"/>
      <c r="BD8787"/>
      <c r="BE8787"/>
      <c r="BF8787"/>
      <c r="BG8787"/>
      <c r="BH8787"/>
      <c r="BI8787"/>
      <c r="BJ8787"/>
      <c r="BK8787"/>
      <c r="BL8787"/>
      <c r="BM8787"/>
      <c r="BN8787"/>
      <c r="BO8787"/>
      <c r="BP8787"/>
      <c r="BQ8787"/>
      <c r="BR8787"/>
      <c r="BS8787"/>
      <c r="BT8787"/>
      <c r="BU8787"/>
      <c r="BV8787"/>
      <c r="BW8787"/>
      <c r="BX8787"/>
      <c r="BY8787"/>
      <c r="BZ8787"/>
      <c r="CA8787"/>
      <c r="CB8787"/>
      <c r="CC8787"/>
      <c r="CD8787"/>
      <c r="CE8787"/>
      <c r="CF8787"/>
      <c r="CG8787"/>
      <c r="CH8787"/>
      <c r="CI8787"/>
      <c r="CJ8787"/>
      <c r="CK8787"/>
      <c r="CL8787"/>
      <c r="CM8787"/>
      <c r="CN8787"/>
      <c r="CO8787"/>
      <c r="CP8787"/>
      <c r="CQ8787"/>
      <c r="CR8787"/>
      <c r="CS8787"/>
      <c r="CT8787"/>
      <c r="CU8787"/>
      <c r="CV8787"/>
    </row>
    <row r="8788" spans="10:100" x14ac:dyDescent="0.25">
      <c r="J8788"/>
      <c r="K8788"/>
      <c r="L8788"/>
      <c r="M8788"/>
      <c r="N8788"/>
      <c r="O8788"/>
      <c r="P8788"/>
      <c r="Q8788"/>
      <c r="R8788"/>
      <c r="S8788"/>
      <c r="T8788"/>
      <c r="U8788"/>
      <c r="V8788"/>
      <c r="W8788"/>
      <c r="X8788"/>
      <c r="Y8788"/>
      <c r="Z8788"/>
      <c r="AA8788"/>
      <c r="AB8788"/>
      <c r="AC8788"/>
      <c r="AD8788"/>
      <c r="AE8788"/>
      <c r="AF8788"/>
      <c r="AG8788"/>
      <c r="AH8788"/>
      <c r="AI8788"/>
      <c r="AJ8788"/>
      <c r="AK8788"/>
      <c r="AL8788"/>
      <c r="AM8788"/>
      <c r="AN8788"/>
      <c r="AO8788"/>
      <c r="AP8788"/>
      <c r="AQ8788"/>
      <c r="AR8788"/>
      <c r="AS8788"/>
      <c r="AT8788"/>
      <c r="AU8788"/>
      <c r="AV8788"/>
      <c r="AW8788"/>
      <c r="AX8788"/>
      <c r="AY8788"/>
      <c r="AZ8788"/>
      <c r="BA8788"/>
      <c r="BB8788"/>
      <c r="BC8788"/>
      <c r="BD8788"/>
      <c r="BE8788"/>
      <c r="BF8788"/>
      <c r="BG8788"/>
      <c r="BH8788"/>
      <c r="BI8788"/>
      <c r="BJ8788"/>
      <c r="BK8788"/>
      <c r="BL8788"/>
      <c r="BM8788"/>
      <c r="BN8788"/>
      <c r="BO8788"/>
      <c r="BP8788"/>
      <c r="BQ8788"/>
      <c r="BR8788"/>
      <c r="BS8788"/>
      <c r="BT8788"/>
      <c r="BU8788"/>
      <c r="BV8788"/>
      <c r="BW8788"/>
      <c r="BX8788"/>
      <c r="BY8788"/>
      <c r="BZ8788"/>
      <c r="CA8788"/>
      <c r="CB8788"/>
      <c r="CC8788"/>
      <c r="CD8788"/>
      <c r="CE8788"/>
      <c r="CF8788"/>
      <c r="CG8788"/>
      <c r="CH8788"/>
      <c r="CI8788"/>
      <c r="CJ8788"/>
      <c r="CK8788"/>
      <c r="CL8788"/>
      <c r="CM8788"/>
      <c r="CN8788"/>
      <c r="CO8788"/>
      <c r="CP8788"/>
      <c r="CQ8788"/>
      <c r="CR8788"/>
      <c r="CS8788"/>
      <c r="CT8788"/>
      <c r="CU8788"/>
      <c r="CV8788"/>
    </row>
    <row r="8789" spans="10:100" x14ac:dyDescent="0.25">
      <c r="J8789"/>
      <c r="K8789"/>
      <c r="L8789"/>
      <c r="M8789"/>
      <c r="N8789"/>
      <c r="O8789"/>
      <c r="P8789"/>
      <c r="Q8789"/>
      <c r="R8789"/>
      <c r="S8789"/>
      <c r="T8789"/>
      <c r="U8789"/>
      <c r="V8789"/>
      <c r="W8789"/>
      <c r="X8789"/>
      <c r="Y8789"/>
      <c r="Z8789"/>
      <c r="AA8789"/>
      <c r="AB8789"/>
      <c r="AC8789"/>
      <c r="AD8789"/>
      <c r="AE8789"/>
      <c r="AF8789"/>
      <c r="AG8789"/>
      <c r="AH8789"/>
      <c r="AI8789"/>
      <c r="AJ8789"/>
      <c r="AK8789"/>
      <c r="AL8789"/>
      <c r="AM8789"/>
      <c r="AN8789"/>
      <c r="AO8789"/>
      <c r="AP8789"/>
      <c r="AQ8789"/>
      <c r="AR8789"/>
      <c r="AS8789"/>
      <c r="AT8789"/>
      <c r="AU8789"/>
      <c r="AV8789"/>
      <c r="AW8789"/>
      <c r="AX8789"/>
      <c r="AY8789"/>
      <c r="AZ8789"/>
      <c r="BA8789"/>
      <c r="BB8789"/>
      <c r="BC8789"/>
      <c r="BD8789"/>
      <c r="BE8789"/>
      <c r="BF8789"/>
      <c r="BG8789"/>
      <c r="BH8789"/>
      <c r="BI8789"/>
      <c r="BJ8789"/>
      <c r="BK8789"/>
      <c r="BL8789"/>
      <c r="BM8789"/>
      <c r="BN8789"/>
      <c r="BO8789"/>
      <c r="BP8789"/>
      <c r="BQ8789"/>
      <c r="BR8789"/>
      <c r="BS8789"/>
      <c r="BT8789"/>
      <c r="BU8789"/>
      <c r="BV8789"/>
      <c r="BW8789"/>
      <c r="BX8789"/>
      <c r="BY8789"/>
      <c r="BZ8789"/>
      <c r="CA8789"/>
      <c r="CB8789"/>
      <c r="CC8789"/>
      <c r="CD8789"/>
      <c r="CE8789"/>
      <c r="CF8789"/>
      <c r="CG8789"/>
      <c r="CH8789"/>
      <c r="CI8789"/>
      <c r="CJ8789"/>
      <c r="CK8789"/>
      <c r="CL8789"/>
      <c r="CM8789"/>
      <c r="CN8789"/>
      <c r="CO8789"/>
      <c r="CP8789"/>
      <c r="CQ8789"/>
      <c r="CR8789"/>
      <c r="CS8789"/>
      <c r="CT8789"/>
      <c r="CU8789"/>
      <c r="CV8789"/>
    </row>
    <row r="8790" spans="10:100" x14ac:dyDescent="0.25">
      <c r="J8790"/>
      <c r="K8790"/>
      <c r="L8790"/>
      <c r="M8790"/>
      <c r="N8790"/>
      <c r="O8790"/>
      <c r="P8790"/>
      <c r="Q8790"/>
      <c r="R8790"/>
      <c r="S8790"/>
      <c r="T8790"/>
      <c r="U8790"/>
      <c r="V8790"/>
      <c r="W8790"/>
      <c r="X8790"/>
      <c r="Y8790"/>
      <c r="Z8790"/>
      <c r="AA8790"/>
      <c r="AB8790"/>
      <c r="AC8790"/>
      <c r="AD8790"/>
      <c r="AE8790"/>
      <c r="AF8790"/>
      <c r="AG8790"/>
      <c r="AH8790"/>
      <c r="AI8790"/>
      <c r="AJ8790"/>
      <c r="AK8790"/>
      <c r="AL8790"/>
      <c r="AM8790"/>
      <c r="AN8790"/>
      <c r="AO8790"/>
      <c r="AP8790"/>
      <c r="AQ8790"/>
      <c r="AR8790"/>
      <c r="AS8790"/>
      <c r="AT8790"/>
      <c r="AU8790"/>
      <c r="AV8790"/>
      <c r="AW8790"/>
      <c r="AX8790"/>
      <c r="AY8790"/>
      <c r="AZ8790"/>
      <c r="BA8790"/>
      <c r="BB8790"/>
      <c r="BC8790"/>
      <c r="BD8790"/>
      <c r="BE8790"/>
      <c r="BF8790"/>
      <c r="BG8790"/>
      <c r="BH8790"/>
      <c r="BI8790"/>
      <c r="BJ8790"/>
      <c r="BK8790"/>
      <c r="BL8790"/>
      <c r="BM8790"/>
      <c r="BN8790"/>
      <c r="BO8790"/>
      <c r="BP8790"/>
      <c r="BQ8790"/>
      <c r="BR8790"/>
      <c r="BS8790"/>
      <c r="BT8790"/>
      <c r="BU8790"/>
      <c r="BV8790"/>
      <c r="BW8790"/>
      <c r="BX8790"/>
      <c r="BY8790"/>
      <c r="BZ8790"/>
      <c r="CA8790"/>
      <c r="CB8790"/>
      <c r="CC8790"/>
      <c r="CD8790"/>
      <c r="CE8790"/>
      <c r="CF8790"/>
      <c r="CG8790"/>
      <c r="CH8790"/>
      <c r="CI8790"/>
      <c r="CJ8790"/>
      <c r="CK8790"/>
      <c r="CL8790"/>
      <c r="CM8790"/>
      <c r="CN8790"/>
      <c r="CO8790"/>
      <c r="CP8790"/>
      <c r="CQ8790"/>
      <c r="CR8790"/>
      <c r="CS8790"/>
      <c r="CT8790"/>
      <c r="CU8790"/>
      <c r="CV8790"/>
    </row>
    <row r="8791" spans="10:100" x14ac:dyDescent="0.25">
      <c r="J8791"/>
      <c r="K8791"/>
      <c r="L8791"/>
      <c r="M8791"/>
      <c r="N8791"/>
      <c r="O8791"/>
      <c r="P8791"/>
      <c r="Q8791"/>
      <c r="R8791"/>
      <c r="S8791"/>
      <c r="T8791"/>
      <c r="U8791"/>
      <c r="V8791"/>
      <c r="W8791"/>
      <c r="X8791"/>
      <c r="Y8791"/>
      <c r="Z8791"/>
      <c r="AA8791"/>
      <c r="AB8791"/>
      <c r="AC8791"/>
      <c r="AD8791"/>
      <c r="AE8791"/>
      <c r="AF8791"/>
      <c r="AG8791"/>
      <c r="AH8791"/>
      <c r="AI8791"/>
      <c r="AJ8791"/>
      <c r="AK8791"/>
      <c r="AL8791"/>
      <c r="AM8791"/>
      <c r="AN8791"/>
      <c r="AO8791"/>
      <c r="AP8791"/>
      <c r="AQ8791"/>
      <c r="AR8791"/>
      <c r="AS8791"/>
      <c r="AT8791"/>
      <c r="AU8791"/>
      <c r="AV8791"/>
      <c r="AW8791"/>
      <c r="AX8791"/>
      <c r="AY8791"/>
      <c r="AZ8791"/>
      <c r="BA8791"/>
      <c r="BB8791"/>
      <c r="BC8791"/>
      <c r="BD8791"/>
      <c r="BE8791"/>
      <c r="BF8791"/>
      <c r="BG8791"/>
      <c r="BH8791"/>
      <c r="BI8791"/>
      <c r="BJ8791"/>
      <c r="BK8791"/>
      <c r="BL8791"/>
      <c r="BM8791"/>
      <c r="BN8791"/>
      <c r="BO8791"/>
      <c r="BP8791"/>
      <c r="BQ8791"/>
      <c r="BR8791"/>
      <c r="BS8791"/>
      <c r="BT8791"/>
      <c r="BU8791"/>
      <c r="BV8791"/>
      <c r="BW8791"/>
      <c r="BX8791"/>
      <c r="BY8791"/>
      <c r="BZ8791"/>
      <c r="CA8791"/>
      <c r="CB8791"/>
      <c r="CC8791"/>
      <c r="CD8791"/>
      <c r="CE8791"/>
      <c r="CF8791"/>
      <c r="CG8791"/>
      <c r="CH8791"/>
      <c r="CI8791"/>
      <c r="CJ8791"/>
      <c r="CK8791"/>
      <c r="CL8791"/>
      <c r="CM8791"/>
      <c r="CN8791"/>
      <c r="CO8791"/>
      <c r="CP8791"/>
      <c r="CQ8791"/>
      <c r="CR8791"/>
      <c r="CS8791"/>
      <c r="CT8791"/>
      <c r="CU8791"/>
      <c r="CV8791"/>
    </row>
    <row r="8792" spans="10:100" x14ac:dyDescent="0.25">
      <c r="J8792"/>
      <c r="K8792"/>
      <c r="L8792"/>
      <c r="M8792"/>
      <c r="N8792"/>
      <c r="O8792"/>
      <c r="P8792"/>
      <c r="Q8792"/>
      <c r="R8792"/>
      <c r="S8792"/>
      <c r="T8792"/>
      <c r="U8792"/>
      <c r="V8792"/>
      <c r="W8792"/>
      <c r="X8792"/>
      <c r="Y8792"/>
      <c r="Z8792"/>
      <c r="AA8792"/>
      <c r="AB8792"/>
      <c r="AC8792"/>
      <c r="AD8792"/>
      <c r="AE8792"/>
      <c r="AF8792"/>
      <c r="AG8792"/>
      <c r="AH8792"/>
      <c r="AI8792"/>
      <c r="AJ8792"/>
      <c r="AK8792"/>
      <c r="AL8792"/>
      <c r="AM8792"/>
      <c r="AN8792"/>
      <c r="AO8792"/>
      <c r="AP8792"/>
      <c r="AQ8792"/>
      <c r="AR8792"/>
      <c r="AS8792"/>
      <c r="AT8792"/>
      <c r="AU8792"/>
      <c r="AV8792"/>
      <c r="AW8792"/>
      <c r="AX8792"/>
      <c r="AY8792"/>
      <c r="AZ8792"/>
      <c r="BA8792"/>
      <c r="BB8792"/>
      <c r="BC8792"/>
      <c r="BD8792"/>
      <c r="BE8792"/>
      <c r="BF8792"/>
      <c r="BG8792"/>
      <c r="BH8792"/>
      <c r="BI8792"/>
      <c r="BJ8792"/>
      <c r="BK8792"/>
      <c r="BL8792"/>
      <c r="BM8792"/>
      <c r="BN8792"/>
      <c r="BO8792"/>
      <c r="BP8792"/>
      <c r="BQ8792"/>
      <c r="BR8792"/>
      <c r="BS8792"/>
      <c r="BT8792"/>
      <c r="BU8792"/>
      <c r="BV8792"/>
      <c r="BW8792"/>
      <c r="BX8792"/>
      <c r="BY8792"/>
      <c r="BZ8792"/>
      <c r="CA8792"/>
      <c r="CB8792"/>
      <c r="CC8792"/>
      <c r="CD8792"/>
      <c r="CE8792"/>
      <c r="CF8792"/>
      <c r="CG8792"/>
      <c r="CH8792"/>
      <c r="CI8792"/>
      <c r="CJ8792"/>
      <c r="CK8792"/>
      <c r="CL8792"/>
      <c r="CM8792"/>
      <c r="CN8792"/>
      <c r="CO8792"/>
      <c r="CP8792"/>
      <c r="CQ8792"/>
      <c r="CR8792"/>
      <c r="CS8792"/>
      <c r="CT8792"/>
      <c r="CU8792"/>
      <c r="CV8792"/>
    </row>
    <row r="8793" spans="10:100" x14ac:dyDescent="0.25">
      <c r="J8793"/>
      <c r="K8793"/>
      <c r="L8793"/>
      <c r="M8793"/>
      <c r="N8793"/>
      <c r="O8793"/>
      <c r="P8793"/>
      <c r="Q8793"/>
      <c r="R8793"/>
      <c r="S8793"/>
      <c r="T8793"/>
      <c r="U8793"/>
      <c r="V8793"/>
      <c r="W8793"/>
      <c r="X8793"/>
      <c r="Y8793"/>
      <c r="Z8793"/>
      <c r="AA8793"/>
      <c r="AB8793"/>
      <c r="AC8793"/>
      <c r="AD8793"/>
      <c r="AE8793"/>
      <c r="AF8793"/>
      <c r="AG8793"/>
      <c r="AH8793"/>
      <c r="AI8793"/>
      <c r="AJ8793"/>
      <c r="AK8793"/>
      <c r="AL8793"/>
      <c r="AM8793"/>
      <c r="AN8793"/>
      <c r="AO8793"/>
      <c r="AP8793"/>
      <c r="AQ8793"/>
      <c r="AR8793"/>
      <c r="AS8793"/>
      <c r="AT8793"/>
      <c r="AU8793"/>
      <c r="AV8793"/>
      <c r="AW8793"/>
      <c r="AX8793"/>
      <c r="AY8793"/>
      <c r="AZ8793"/>
      <c r="BA8793"/>
      <c r="BB8793"/>
      <c r="BC8793"/>
      <c r="BD8793"/>
      <c r="BE8793"/>
      <c r="BF8793"/>
      <c r="BG8793"/>
      <c r="BH8793"/>
      <c r="BI8793"/>
      <c r="BJ8793"/>
      <c r="BK8793"/>
      <c r="BL8793"/>
      <c r="BM8793"/>
      <c r="BN8793"/>
      <c r="BO8793"/>
      <c r="BP8793"/>
      <c r="BQ8793"/>
      <c r="BR8793"/>
      <c r="BS8793"/>
      <c r="BT8793"/>
      <c r="BU8793"/>
      <c r="BV8793"/>
      <c r="BW8793"/>
      <c r="BX8793"/>
      <c r="BY8793"/>
      <c r="BZ8793"/>
      <c r="CA8793"/>
      <c r="CB8793"/>
      <c r="CC8793"/>
      <c r="CD8793"/>
      <c r="CE8793"/>
      <c r="CF8793"/>
      <c r="CG8793"/>
      <c r="CH8793"/>
      <c r="CI8793"/>
      <c r="CJ8793"/>
      <c r="CK8793"/>
      <c r="CL8793"/>
      <c r="CM8793"/>
      <c r="CN8793"/>
      <c r="CO8793"/>
      <c r="CP8793"/>
      <c r="CQ8793"/>
      <c r="CR8793"/>
      <c r="CS8793"/>
      <c r="CT8793"/>
      <c r="CU8793"/>
      <c r="CV8793"/>
    </row>
    <row r="8794" spans="10:100" x14ac:dyDescent="0.25">
      <c r="J8794"/>
      <c r="K8794"/>
      <c r="L8794"/>
      <c r="M8794"/>
      <c r="N8794"/>
      <c r="O8794"/>
      <c r="P8794"/>
      <c r="Q8794"/>
      <c r="R8794"/>
      <c r="S8794"/>
      <c r="T8794"/>
      <c r="U8794"/>
      <c r="V8794"/>
      <c r="W8794"/>
      <c r="X8794"/>
      <c r="Y8794"/>
      <c r="Z8794"/>
      <c r="AA8794"/>
      <c r="AB8794"/>
      <c r="AC8794"/>
      <c r="AD8794"/>
      <c r="AE8794"/>
      <c r="AF8794"/>
      <c r="AG8794"/>
      <c r="AH8794"/>
      <c r="AI8794"/>
      <c r="AJ8794"/>
      <c r="AK8794"/>
      <c r="AL8794"/>
      <c r="AM8794"/>
      <c r="AN8794"/>
      <c r="AO8794"/>
      <c r="AP8794"/>
      <c r="AQ8794"/>
      <c r="AR8794"/>
      <c r="AS8794"/>
      <c r="AT8794"/>
      <c r="AU8794"/>
      <c r="AV8794"/>
      <c r="AW8794"/>
      <c r="AX8794"/>
      <c r="AY8794"/>
      <c r="AZ8794"/>
      <c r="BA8794"/>
      <c r="BB8794"/>
      <c r="BC8794"/>
      <c r="BD8794"/>
      <c r="BE8794"/>
      <c r="BF8794"/>
      <c r="BG8794"/>
      <c r="BH8794"/>
      <c r="BI8794"/>
      <c r="BJ8794"/>
      <c r="BK8794"/>
      <c r="BL8794"/>
      <c r="BM8794"/>
      <c r="BN8794"/>
      <c r="BO8794"/>
      <c r="BP8794"/>
      <c r="BQ8794"/>
      <c r="BR8794"/>
      <c r="BS8794"/>
      <c r="BT8794"/>
      <c r="BU8794"/>
      <c r="BV8794"/>
      <c r="BW8794"/>
      <c r="BX8794"/>
      <c r="BY8794"/>
      <c r="BZ8794"/>
      <c r="CA8794"/>
      <c r="CB8794"/>
      <c r="CC8794"/>
      <c r="CD8794"/>
      <c r="CE8794"/>
      <c r="CF8794"/>
      <c r="CG8794"/>
      <c r="CH8794"/>
      <c r="CI8794"/>
      <c r="CJ8794"/>
      <c r="CK8794"/>
      <c r="CL8794"/>
      <c r="CM8794"/>
      <c r="CN8794"/>
      <c r="CO8794"/>
      <c r="CP8794"/>
      <c r="CQ8794"/>
      <c r="CR8794"/>
      <c r="CS8794"/>
      <c r="CT8794"/>
      <c r="CU8794"/>
      <c r="CV8794"/>
    </row>
    <row r="8795" spans="10:100" x14ac:dyDescent="0.25">
      <c r="J8795"/>
      <c r="K8795"/>
      <c r="L8795"/>
      <c r="M8795"/>
      <c r="N8795"/>
      <c r="O8795"/>
      <c r="P8795"/>
      <c r="Q8795"/>
      <c r="R8795"/>
      <c r="S8795"/>
      <c r="T8795"/>
      <c r="U8795"/>
      <c r="V8795"/>
      <c r="W8795"/>
      <c r="X8795"/>
      <c r="Y8795"/>
      <c r="Z8795"/>
      <c r="AA8795"/>
      <c r="AB8795"/>
      <c r="AC8795"/>
      <c r="AD8795"/>
      <c r="AE8795"/>
      <c r="AF8795"/>
      <c r="AG8795"/>
      <c r="AH8795"/>
      <c r="AI8795"/>
      <c r="AJ8795"/>
      <c r="AK8795"/>
      <c r="AL8795"/>
      <c r="AM8795"/>
      <c r="AN8795"/>
      <c r="AO8795"/>
      <c r="AP8795"/>
      <c r="AQ8795"/>
      <c r="AR8795"/>
      <c r="AS8795"/>
      <c r="AT8795"/>
      <c r="AU8795"/>
      <c r="AV8795"/>
      <c r="AW8795"/>
      <c r="AX8795"/>
      <c r="AY8795"/>
      <c r="AZ8795"/>
      <c r="BA8795"/>
      <c r="BB8795"/>
      <c r="BC8795"/>
      <c r="BD8795"/>
      <c r="BE8795"/>
      <c r="BF8795"/>
      <c r="BG8795"/>
      <c r="BH8795"/>
      <c r="BI8795"/>
      <c r="BJ8795"/>
      <c r="BK8795"/>
      <c r="BL8795"/>
      <c r="BM8795"/>
      <c r="BN8795"/>
      <c r="BO8795"/>
      <c r="BP8795"/>
      <c r="BQ8795"/>
      <c r="BR8795"/>
      <c r="BS8795"/>
      <c r="BT8795"/>
      <c r="BU8795"/>
      <c r="BV8795"/>
      <c r="BW8795"/>
      <c r="BX8795"/>
      <c r="BY8795"/>
      <c r="BZ8795"/>
      <c r="CA8795"/>
      <c r="CB8795"/>
      <c r="CC8795"/>
      <c r="CD8795"/>
      <c r="CE8795"/>
      <c r="CF8795"/>
      <c r="CG8795"/>
      <c r="CH8795"/>
      <c r="CI8795"/>
      <c r="CJ8795"/>
      <c r="CK8795"/>
      <c r="CL8795"/>
      <c r="CM8795"/>
      <c r="CN8795"/>
      <c r="CO8795"/>
      <c r="CP8795"/>
      <c r="CQ8795"/>
      <c r="CR8795"/>
      <c r="CS8795"/>
      <c r="CT8795"/>
      <c r="CU8795"/>
      <c r="CV8795"/>
    </row>
    <row r="8796" spans="10:100" x14ac:dyDescent="0.25">
      <c r="J8796"/>
      <c r="K8796"/>
      <c r="L8796"/>
      <c r="M8796"/>
      <c r="N8796"/>
      <c r="O8796"/>
      <c r="P8796"/>
      <c r="Q8796"/>
      <c r="R8796"/>
      <c r="S8796"/>
      <c r="T8796"/>
      <c r="U8796"/>
      <c r="V8796"/>
      <c r="W8796"/>
      <c r="X8796"/>
      <c r="Y8796"/>
      <c r="Z8796"/>
      <c r="AA8796"/>
      <c r="AB8796"/>
      <c r="AC8796"/>
      <c r="AD8796"/>
      <c r="AE8796"/>
      <c r="AF8796"/>
      <c r="AG8796"/>
      <c r="AH8796"/>
      <c r="AI8796"/>
      <c r="AJ8796"/>
      <c r="AK8796"/>
      <c r="AL8796"/>
      <c r="AM8796"/>
      <c r="AN8796"/>
      <c r="AO8796"/>
      <c r="AP8796"/>
      <c r="AQ8796"/>
      <c r="AR8796"/>
      <c r="AS8796"/>
      <c r="AT8796"/>
      <c r="AU8796"/>
      <c r="AV8796"/>
      <c r="AW8796"/>
      <c r="AX8796"/>
      <c r="AY8796"/>
      <c r="AZ8796"/>
      <c r="BA8796"/>
      <c r="BB8796"/>
      <c r="BC8796"/>
      <c r="BD8796"/>
      <c r="BE8796"/>
      <c r="BF8796"/>
      <c r="BG8796"/>
      <c r="BH8796"/>
      <c r="BI8796"/>
      <c r="BJ8796"/>
      <c r="BK8796"/>
      <c r="BL8796"/>
      <c r="BM8796"/>
      <c r="BN8796"/>
      <c r="BO8796"/>
      <c r="BP8796"/>
      <c r="BQ8796"/>
      <c r="BR8796"/>
      <c r="BS8796"/>
      <c r="BT8796"/>
      <c r="BU8796"/>
      <c r="BV8796"/>
      <c r="BW8796"/>
      <c r="BX8796"/>
      <c r="BY8796"/>
      <c r="BZ8796"/>
      <c r="CA8796"/>
      <c r="CB8796"/>
      <c r="CC8796"/>
      <c r="CD8796"/>
      <c r="CE8796"/>
      <c r="CF8796"/>
      <c r="CG8796"/>
      <c r="CH8796"/>
      <c r="CI8796"/>
      <c r="CJ8796"/>
      <c r="CK8796"/>
      <c r="CL8796"/>
      <c r="CM8796"/>
      <c r="CN8796"/>
      <c r="CO8796"/>
      <c r="CP8796"/>
      <c r="CQ8796"/>
      <c r="CR8796"/>
      <c r="CS8796"/>
      <c r="CT8796"/>
      <c r="CU8796"/>
      <c r="CV8796"/>
    </row>
    <row r="8797" spans="10:100" x14ac:dyDescent="0.25">
      <c r="J8797"/>
      <c r="K8797"/>
      <c r="L8797"/>
      <c r="M8797"/>
      <c r="N8797"/>
      <c r="O8797"/>
      <c r="P8797"/>
      <c r="Q8797"/>
      <c r="R8797"/>
      <c r="S8797"/>
      <c r="T8797"/>
      <c r="U8797"/>
      <c r="V8797"/>
      <c r="W8797"/>
      <c r="X8797"/>
      <c r="Y8797"/>
      <c r="Z8797"/>
      <c r="AA8797"/>
      <c r="AB8797"/>
      <c r="AC8797"/>
      <c r="AD8797"/>
      <c r="AE8797"/>
      <c r="AF8797"/>
      <c r="AG8797"/>
      <c r="AH8797"/>
      <c r="AI8797"/>
      <c r="AJ8797"/>
      <c r="AK8797"/>
      <c r="AL8797"/>
      <c r="AM8797"/>
      <c r="AN8797"/>
      <c r="AO8797"/>
      <c r="AP8797"/>
      <c r="AQ8797"/>
      <c r="AR8797"/>
      <c r="AS8797"/>
      <c r="AT8797"/>
      <c r="AU8797"/>
      <c r="AV8797"/>
      <c r="AW8797"/>
      <c r="AX8797"/>
      <c r="AY8797"/>
      <c r="AZ8797"/>
      <c r="BA8797"/>
      <c r="BB8797"/>
      <c r="BC8797"/>
      <c r="BD8797"/>
      <c r="BE8797"/>
      <c r="BF8797"/>
      <c r="BG8797"/>
      <c r="BH8797"/>
      <c r="BI8797"/>
      <c r="BJ8797"/>
      <c r="BK8797"/>
      <c r="BL8797"/>
      <c r="BM8797"/>
      <c r="BN8797"/>
      <c r="BO8797"/>
      <c r="BP8797"/>
      <c r="BQ8797"/>
      <c r="BR8797"/>
      <c r="BS8797"/>
      <c r="BT8797"/>
      <c r="BU8797"/>
      <c r="BV8797"/>
      <c r="BW8797"/>
      <c r="BX8797"/>
      <c r="BY8797"/>
      <c r="BZ8797"/>
      <c r="CA8797"/>
      <c r="CB8797"/>
      <c r="CC8797"/>
      <c r="CD8797"/>
      <c r="CE8797"/>
      <c r="CF8797"/>
      <c r="CG8797"/>
      <c r="CH8797"/>
      <c r="CI8797"/>
      <c r="CJ8797"/>
      <c r="CK8797"/>
      <c r="CL8797"/>
      <c r="CM8797"/>
      <c r="CN8797"/>
      <c r="CO8797"/>
      <c r="CP8797"/>
      <c r="CQ8797"/>
      <c r="CR8797"/>
      <c r="CS8797"/>
      <c r="CT8797"/>
      <c r="CU8797"/>
      <c r="CV8797"/>
    </row>
    <row r="8798" spans="10:100" x14ac:dyDescent="0.25">
      <c r="J8798"/>
      <c r="K8798"/>
      <c r="L8798"/>
      <c r="M8798"/>
      <c r="N8798"/>
      <c r="O8798"/>
      <c r="P8798"/>
      <c r="Q8798"/>
      <c r="R8798"/>
      <c r="S8798"/>
      <c r="T8798"/>
      <c r="U8798"/>
      <c r="V8798"/>
      <c r="W8798"/>
      <c r="X8798"/>
      <c r="Y8798"/>
      <c r="Z8798"/>
      <c r="AA8798"/>
      <c r="AB8798"/>
      <c r="AC8798"/>
      <c r="AD8798"/>
      <c r="AE8798"/>
      <c r="AF8798"/>
      <c r="AG8798"/>
      <c r="AH8798"/>
      <c r="AI8798"/>
      <c r="AJ8798"/>
      <c r="AK8798"/>
      <c r="AL8798"/>
      <c r="AM8798"/>
      <c r="AN8798"/>
      <c r="AO8798"/>
      <c r="AP8798"/>
      <c r="AQ8798"/>
      <c r="AR8798"/>
      <c r="AS8798"/>
      <c r="AT8798"/>
      <c r="AU8798"/>
      <c r="AV8798"/>
      <c r="AW8798"/>
      <c r="AX8798"/>
      <c r="AY8798"/>
      <c r="AZ8798"/>
      <c r="BA8798"/>
      <c r="BB8798"/>
      <c r="BC8798"/>
      <c r="BD8798"/>
      <c r="BE8798"/>
      <c r="BF8798"/>
      <c r="BG8798"/>
      <c r="BH8798"/>
      <c r="BI8798"/>
      <c r="BJ8798"/>
      <c r="BK8798"/>
      <c r="BL8798"/>
      <c r="BM8798"/>
      <c r="BN8798"/>
      <c r="BO8798"/>
      <c r="BP8798"/>
      <c r="BQ8798"/>
      <c r="BR8798"/>
      <c r="BS8798"/>
      <c r="BT8798"/>
      <c r="BU8798"/>
      <c r="BV8798"/>
      <c r="BW8798"/>
      <c r="BX8798"/>
      <c r="BY8798"/>
      <c r="BZ8798"/>
      <c r="CA8798"/>
      <c r="CB8798"/>
      <c r="CC8798"/>
      <c r="CD8798"/>
      <c r="CE8798"/>
      <c r="CF8798"/>
      <c r="CG8798"/>
      <c r="CH8798"/>
      <c r="CI8798"/>
      <c r="CJ8798"/>
      <c r="CK8798"/>
      <c r="CL8798"/>
      <c r="CM8798"/>
      <c r="CN8798"/>
      <c r="CO8798"/>
      <c r="CP8798"/>
      <c r="CQ8798"/>
      <c r="CR8798"/>
      <c r="CS8798"/>
      <c r="CT8798"/>
      <c r="CU8798"/>
      <c r="CV8798"/>
    </row>
    <row r="8799" spans="10:100" x14ac:dyDescent="0.25">
      <c r="J8799"/>
      <c r="K8799"/>
      <c r="L8799"/>
      <c r="M8799"/>
      <c r="N8799"/>
      <c r="O8799"/>
      <c r="P8799"/>
      <c r="Q8799"/>
      <c r="R8799"/>
      <c r="S8799"/>
      <c r="T8799"/>
      <c r="U8799"/>
      <c r="V8799"/>
      <c r="W8799"/>
      <c r="X8799"/>
      <c r="Y8799"/>
      <c r="Z8799"/>
      <c r="AA8799"/>
      <c r="AB8799"/>
      <c r="AC8799"/>
      <c r="AD8799"/>
      <c r="AE8799"/>
      <c r="AF8799"/>
      <c r="AG8799"/>
      <c r="AH8799"/>
      <c r="AI8799"/>
      <c r="AJ8799"/>
      <c r="AK8799"/>
      <c r="AL8799"/>
      <c r="AM8799"/>
      <c r="AN8799"/>
      <c r="AO8799"/>
      <c r="AP8799"/>
      <c r="AQ8799"/>
      <c r="AR8799"/>
      <c r="AS8799"/>
      <c r="AT8799"/>
      <c r="AU8799"/>
      <c r="AV8799"/>
      <c r="AW8799"/>
      <c r="AX8799"/>
      <c r="AY8799"/>
      <c r="AZ8799"/>
      <c r="BA8799"/>
      <c r="BB8799"/>
      <c r="BC8799"/>
      <c r="BD8799"/>
      <c r="BE8799"/>
      <c r="BF8799"/>
      <c r="BG8799"/>
      <c r="BH8799"/>
      <c r="BI8799"/>
      <c r="BJ8799"/>
      <c r="BK8799"/>
      <c r="BL8799"/>
      <c r="BM8799"/>
      <c r="BN8799"/>
      <c r="BO8799"/>
      <c r="BP8799"/>
      <c r="BQ8799"/>
      <c r="BR8799"/>
      <c r="BS8799"/>
      <c r="BT8799"/>
      <c r="BU8799"/>
      <c r="BV8799"/>
      <c r="BW8799"/>
      <c r="BX8799"/>
      <c r="BY8799"/>
      <c r="BZ8799"/>
      <c r="CA8799"/>
      <c r="CB8799"/>
      <c r="CC8799"/>
      <c r="CD8799"/>
      <c r="CE8799"/>
      <c r="CF8799"/>
      <c r="CG8799"/>
      <c r="CH8799"/>
      <c r="CI8799"/>
      <c r="CJ8799"/>
      <c r="CK8799"/>
      <c r="CL8799"/>
      <c r="CM8799"/>
      <c r="CN8799"/>
      <c r="CO8799"/>
      <c r="CP8799"/>
      <c r="CQ8799"/>
      <c r="CR8799"/>
      <c r="CS8799"/>
      <c r="CT8799"/>
      <c r="CU8799"/>
      <c r="CV8799"/>
    </row>
    <row r="8800" spans="10:100" x14ac:dyDescent="0.25">
      <c r="J8800"/>
      <c r="K8800"/>
      <c r="L8800"/>
      <c r="M8800"/>
      <c r="N8800"/>
      <c r="O8800"/>
      <c r="P8800"/>
      <c r="Q8800"/>
      <c r="R8800"/>
      <c r="S8800"/>
      <c r="T8800"/>
      <c r="U8800"/>
      <c r="V8800"/>
      <c r="W8800"/>
      <c r="X8800"/>
      <c r="Y8800"/>
      <c r="Z8800"/>
      <c r="AA8800"/>
      <c r="AB8800"/>
      <c r="AC8800"/>
      <c r="AD8800"/>
      <c r="AE8800"/>
      <c r="AF8800"/>
      <c r="AG8800"/>
      <c r="AH8800"/>
      <c r="AI8800"/>
      <c r="AJ8800"/>
      <c r="AK8800"/>
      <c r="AL8800"/>
      <c r="AM8800"/>
      <c r="AN8800"/>
      <c r="AO8800"/>
      <c r="AP8800"/>
      <c r="AQ8800"/>
      <c r="AR8800"/>
      <c r="AS8800"/>
      <c r="AT8800"/>
      <c r="AU8800"/>
      <c r="AV8800"/>
      <c r="AW8800"/>
      <c r="AX8800"/>
      <c r="AY8800"/>
      <c r="AZ8800"/>
      <c r="BA8800"/>
      <c r="BB8800"/>
      <c r="BC8800"/>
      <c r="BD8800"/>
      <c r="BE8800"/>
      <c r="BF8800"/>
      <c r="BG8800"/>
      <c r="BH8800"/>
      <c r="BI8800"/>
      <c r="BJ8800"/>
      <c r="BK8800"/>
      <c r="BL8800"/>
      <c r="BM8800"/>
      <c r="BN8800"/>
      <c r="BO8800"/>
      <c r="BP8800"/>
      <c r="BQ8800"/>
      <c r="BR8800"/>
      <c r="BS8800"/>
      <c r="BT8800"/>
      <c r="BU8800"/>
      <c r="BV8800"/>
      <c r="BW8800"/>
      <c r="BX8800"/>
      <c r="BY8800"/>
      <c r="BZ8800"/>
      <c r="CA8800"/>
      <c r="CB8800"/>
      <c r="CC8800"/>
      <c r="CD8800"/>
      <c r="CE8800"/>
      <c r="CF8800"/>
      <c r="CG8800"/>
      <c r="CH8800"/>
      <c r="CI8800"/>
      <c r="CJ8800"/>
      <c r="CK8800"/>
      <c r="CL8800"/>
      <c r="CM8800"/>
      <c r="CN8800"/>
      <c r="CO8800"/>
      <c r="CP8800"/>
      <c r="CQ8800"/>
      <c r="CR8800"/>
      <c r="CS8800"/>
      <c r="CT8800"/>
      <c r="CU8800"/>
      <c r="CV8800"/>
    </row>
    <row r="8801" spans="10:100" x14ac:dyDescent="0.25">
      <c r="J8801"/>
      <c r="K8801"/>
      <c r="L8801"/>
      <c r="M8801"/>
      <c r="N8801"/>
      <c r="O8801"/>
      <c r="P8801"/>
      <c r="Q8801"/>
      <c r="R8801"/>
      <c r="S8801"/>
      <c r="T8801"/>
      <c r="U8801"/>
      <c r="V8801"/>
      <c r="W8801"/>
      <c r="X8801"/>
      <c r="Y8801"/>
      <c r="Z8801"/>
      <c r="AA8801"/>
      <c r="AB8801"/>
      <c r="AC8801"/>
      <c r="AD8801"/>
      <c r="AE8801"/>
      <c r="AF8801"/>
      <c r="AG8801"/>
      <c r="AH8801"/>
      <c r="AI8801"/>
      <c r="AJ8801"/>
      <c r="AK8801"/>
      <c r="AL8801"/>
      <c r="AM8801"/>
      <c r="AN8801"/>
      <c r="AO8801"/>
      <c r="AP8801"/>
      <c r="AQ8801"/>
      <c r="AR8801"/>
      <c r="AS8801"/>
      <c r="AT8801"/>
      <c r="AU8801"/>
      <c r="AV8801"/>
      <c r="AW8801"/>
      <c r="AX8801"/>
      <c r="AY8801"/>
      <c r="AZ8801"/>
      <c r="BA8801"/>
      <c r="BB8801"/>
      <c r="BC8801"/>
      <c r="BD8801"/>
      <c r="BE8801"/>
      <c r="BF8801"/>
      <c r="BG8801"/>
      <c r="BH8801"/>
      <c r="BI8801"/>
      <c r="BJ8801"/>
      <c r="BK8801"/>
      <c r="BL8801"/>
      <c r="BM8801"/>
      <c r="BN8801"/>
      <c r="BO8801"/>
      <c r="BP8801"/>
      <c r="BQ8801"/>
      <c r="BR8801"/>
      <c r="BS8801"/>
      <c r="BT8801"/>
      <c r="BU8801"/>
      <c r="BV8801"/>
      <c r="BW8801"/>
      <c r="BX8801"/>
      <c r="BY8801"/>
      <c r="BZ8801"/>
      <c r="CA8801"/>
      <c r="CB8801"/>
      <c r="CC8801"/>
      <c r="CD8801"/>
      <c r="CE8801"/>
      <c r="CF8801"/>
      <c r="CG8801"/>
      <c r="CH8801"/>
      <c r="CI8801"/>
      <c r="CJ8801"/>
      <c r="CK8801"/>
      <c r="CL8801"/>
      <c r="CM8801"/>
      <c r="CN8801"/>
      <c r="CO8801"/>
      <c r="CP8801"/>
      <c r="CQ8801"/>
      <c r="CR8801"/>
      <c r="CS8801"/>
      <c r="CT8801"/>
      <c r="CU8801"/>
      <c r="CV8801"/>
    </row>
    <row r="8802" spans="10:100" x14ac:dyDescent="0.25">
      <c r="J8802"/>
      <c r="K8802"/>
      <c r="L8802"/>
      <c r="M8802"/>
      <c r="N8802"/>
      <c r="O8802"/>
      <c r="P8802"/>
      <c r="Q8802"/>
      <c r="R8802"/>
      <c r="S8802"/>
      <c r="T8802"/>
      <c r="U8802"/>
      <c r="V8802"/>
      <c r="W8802"/>
      <c r="X8802"/>
      <c r="Y8802"/>
      <c r="Z8802"/>
      <c r="AA8802"/>
      <c r="AB8802"/>
      <c r="AC8802"/>
      <c r="AD8802"/>
      <c r="AE8802"/>
      <c r="AF8802"/>
      <c r="AG8802"/>
      <c r="AH8802"/>
      <c r="AI8802"/>
      <c r="AJ8802"/>
      <c r="AK8802"/>
      <c r="AL8802"/>
      <c r="AM8802"/>
      <c r="AN8802"/>
      <c r="AO8802"/>
      <c r="AP8802"/>
      <c r="AQ8802"/>
      <c r="AR8802"/>
      <c r="AS8802"/>
      <c r="AT8802"/>
      <c r="AU8802"/>
      <c r="AV8802"/>
      <c r="AW8802"/>
      <c r="AX8802"/>
      <c r="AY8802"/>
      <c r="AZ8802"/>
      <c r="BA8802"/>
      <c r="BB8802"/>
      <c r="BC8802"/>
      <c r="BD8802"/>
      <c r="BE8802"/>
      <c r="BF8802"/>
      <c r="BG8802"/>
      <c r="BH8802"/>
      <c r="BI8802"/>
      <c r="BJ8802"/>
      <c r="BK8802"/>
      <c r="BL8802"/>
      <c r="BM8802"/>
      <c r="BN8802"/>
      <c r="BO8802"/>
      <c r="BP8802"/>
      <c r="BQ8802"/>
      <c r="BR8802"/>
      <c r="BS8802"/>
      <c r="BT8802"/>
      <c r="BU8802"/>
      <c r="BV8802"/>
      <c r="BW8802"/>
      <c r="BX8802"/>
      <c r="BY8802"/>
      <c r="BZ8802"/>
      <c r="CA8802"/>
      <c r="CB8802"/>
      <c r="CC8802"/>
      <c r="CD8802"/>
      <c r="CE8802"/>
      <c r="CF8802"/>
      <c r="CG8802"/>
      <c r="CH8802"/>
      <c r="CI8802"/>
      <c r="CJ8802"/>
      <c r="CK8802"/>
      <c r="CL8802"/>
      <c r="CM8802"/>
      <c r="CN8802"/>
      <c r="CO8802"/>
      <c r="CP8802"/>
      <c r="CQ8802"/>
      <c r="CR8802"/>
      <c r="CS8802"/>
      <c r="CT8802"/>
      <c r="CU8802"/>
      <c r="CV8802"/>
    </row>
    <row r="8803" spans="10:100" x14ac:dyDescent="0.25">
      <c r="J8803"/>
      <c r="K8803"/>
      <c r="L8803"/>
      <c r="M8803"/>
      <c r="N8803"/>
      <c r="O8803"/>
      <c r="P8803"/>
      <c r="Q8803"/>
      <c r="R8803"/>
      <c r="S8803"/>
      <c r="T8803"/>
      <c r="U8803"/>
      <c r="V8803"/>
      <c r="W8803"/>
      <c r="X8803"/>
      <c r="Y8803"/>
      <c r="Z8803"/>
      <c r="AA8803"/>
      <c r="AB8803"/>
      <c r="AC8803"/>
      <c r="AD8803"/>
      <c r="AE8803"/>
      <c r="AF8803"/>
      <c r="AG8803"/>
      <c r="AH8803"/>
      <c r="AI8803"/>
      <c r="AJ8803"/>
      <c r="AK8803"/>
      <c r="AL8803"/>
      <c r="AM8803"/>
      <c r="AN8803"/>
      <c r="AO8803"/>
      <c r="AP8803"/>
      <c r="AQ8803"/>
      <c r="AR8803"/>
      <c r="AS8803"/>
      <c r="AT8803"/>
      <c r="AU8803"/>
      <c r="AV8803"/>
      <c r="AW8803"/>
      <c r="AX8803"/>
      <c r="AY8803"/>
      <c r="AZ8803"/>
      <c r="BA8803"/>
      <c r="BB8803"/>
      <c r="BC8803"/>
      <c r="BD8803"/>
      <c r="BE8803"/>
      <c r="BF8803"/>
      <c r="BG8803"/>
      <c r="BH8803"/>
      <c r="BI8803"/>
      <c r="BJ8803"/>
      <c r="BK8803"/>
      <c r="BL8803"/>
      <c r="BM8803"/>
      <c r="BN8803"/>
      <c r="BO8803"/>
      <c r="BP8803"/>
      <c r="BQ8803"/>
      <c r="BR8803"/>
      <c r="BS8803"/>
      <c r="BT8803"/>
      <c r="BU8803"/>
      <c r="BV8803"/>
      <c r="BW8803"/>
      <c r="BX8803"/>
      <c r="BY8803"/>
      <c r="BZ8803"/>
      <c r="CA8803"/>
      <c r="CB8803"/>
      <c r="CC8803"/>
      <c r="CD8803"/>
      <c r="CE8803"/>
      <c r="CF8803"/>
      <c r="CG8803"/>
      <c r="CH8803"/>
      <c r="CI8803"/>
      <c r="CJ8803"/>
      <c r="CK8803"/>
      <c r="CL8803"/>
      <c r="CM8803"/>
      <c r="CN8803"/>
      <c r="CO8803"/>
      <c r="CP8803"/>
      <c r="CQ8803"/>
      <c r="CR8803"/>
      <c r="CS8803"/>
      <c r="CT8803"/>
      <c r="CU8803"/>
      <c r="CV8803"/>
    </row>
    <row r="8804" spans="10:100" x14ac:dyDescent="0.25">
      <c r="J8804"/>
      <c r="K8804"/>
      <c r="L8804"/>
      <c r="M8804"/>
      <c r="N8804"/>
      <c r="O8804"/>
      <c r="P8804"/>
      <c r="Q8804"/>
      <c r="R8804"/>
      <c r="S8804"/>
      <c r="T8804"/>
      <c r="U8804"/>
      <c r="V8804"/>
      <c r="W8804"/>
      <c r="X8804"/>
      <c r="Y8804"/>
      <c r="Z8804"/>
      <c r="AA8804"/>
      <c r="AB8804"/>
      <c r="AC8804"/>
      <c r="AD8804"/>
      <c r="AE8804"/>
      <c r="AF8804"/>
      <c r="AG8804"/>
      <c r="AH8804"/>
      <c r="AI8804"/>
      <c r="AJ8804"/>
      <c r="AK8804"/>
      <c r="AL8804"/>
      <c r="AM8804"/>
      <c r="AN8804"/>
      <c r="AO8804"/>
      <c r="AP8804"/>
      <c r="AQ8804"/>
      <c r="AR8804"/>
      <c r="AS8804"/>
      <c r="AT8804"/>
      <c r="AU8804"/>
      <c r="AV8804"/>
      <c r="AW8804"/>
      <c r="AX8804"/>
      <c r="AY8804"/>
      <c r="AZ8804"/>
      <c r="BA8804"/>
      <c r="BB8804"/>
      <c r="BC8804"/>
      <c r="BD8804"/>
      <c r="BE8804"/>
      <c r="BF8804"/>
      <c r="BG8804"/>
      <c r="BH8804"/>
      <c r="BI8804"/>
      <c r="BJ8804"/>
      <c r="BK8804"/>
      <c r="BL8804"/>
      <c r="BM8804"/>
      <c r="BN8804"/>
      <c r="BO8804"/>
      <c r="BP8804"/>
      <c r="BQ8804"/>
      <c r="BR8804"/>
      <c r="BS8804"/>
      <c r="BT8804"/>
      <c r="BU8804"/>
      <c r="BV8804"/>
      <c r="BW8804"/>
      <c r="BX8804"/>
      <c r="BY8804"/>
      <c r="BZ8804"/>
      <c r="CA8804"/>
      <c r="CB8804"/>
      <c r="CC8804"/>
      <c r="CD8804"/>
      <c r="CE8804"/>
      <c r="CF8804"/>
      <c r="CG8804"/>
      <c r="CH8804"/>
      <c r="CI8804"/>
      <c r="CJ8804"/>
      <c r="CK8804"/>
      <c r="CL8804"/>
      <c r="CM8804"/>
      <c r="CN8804"/>
      <c r="CO8804"/>
      <c r="CP8804"/>
      <c r="CQ8804"/>
      <c r="CR8804"/>
      <c r="CS8804"/>
      <c r="CT8804"/>
      <c r="CU8804"/>
      <c r="CV8804"/>
    </row>
    <row r="8805" spans="10:100" x14ac:dyDescent="0.25">
      <c r="J8805"/>
      <c r="K8805"/>
      <c r="L8805"/>
      <c r="M8805"/>
      <c r="N8805"/>
      <c r="O8805"/>
      <c r="P8805"/>
      <c r="Q8805"/>
      <c r="R8805"/>
      <c r="S8805"/>
      <c r="T8805"/>
      <c r="U8805"/>
      <c r="V8805"/>
      <c r="W8805"/>
      <c r="X8805"/>
      <c r="Y8805"/>
      <c r="Z8805"/>
      <c r="AA8805"/>
      <c r="AB8805"/>
      <c r="AC8805"/>
      <c r="AD8805"/>
      <c r="AE8805"/>
      <c r="AF8805"/>
      <c r="AG8805"/>
      <c r="AH8805"/>
      <c r="AI8805"/>
      <c r="AJ8805"/>
      <c r="AK8805"/>
      <c r="AL8805"/>
      <c r="AM8805"/>
      <c r="AN8805"/>
      <c r="AO8805"/>
      <c r="AP8805"/>
      <c r="AQ8805"/>
      <c r="AR8805"/>
      <c r="AS8805"/>
      <c r="AT8805"/>
      <c r="AU8805"/>
      <c r="AV8805"/>
      <c r="AW8805"/>
      <c r="AX8805"/>
      <c r="AY8805"/>
      <c r="AZ8805"/>
      <c r="BA8805"/>
      <c r="BB8805"/>
      <c r="BC8805"/>
      <c r="BD8805"/>
      <c r="BE8805"/>
      <c r="BF8805"/>
      <c r="BG8805"/>
      <c r="BH8805"/>
      <c r="BI8805"/>
      <c r="BJ8805"/>
      <c r="BK8805"/>
      <c r="BL8805"/>
      <c r="BM8805"/>
      <c r="BN8805"/>
      <c r="BO8805"/>
      <c r="BP8805"/>
      <c r="BQ8805"/>
      <c r="BR8805"/>
      <c r="BS8805"/>
      <c r="BT8805"/>
      <c r="BU8805"/>
      <c r="BV8805"/>
      <c r="BW8805"/>
      <c r="BX8805"/>
      <c r="BY8805"/>
      <c r="BZ8805"/>
      <c r="CA8805"/>
      <c r="CB8805"/>
      <c r="CC8805"/>
      <c r="CD8805"/>
      <c r="CE8805"/>
      <c r="CF8805"/>
      <c r="CG8805"/>
      <c r="CH8805"/>
      <c r="CI8805"/>
      <c r="CJ8805"/>
      <c r="CK8805"/>
      <c r="CL8805"/>
      <c r="CM8805"/>
      <c r="CN8805"/>
      <c r="CO8805"/>
      <c r="CP8805"/>
      <c r="CQ8805"/>
      <c r="CR8805"/>
      <c r="CS8805"/>
      <c r="CT8805"/>
      <c r="CU8805"/>
      <c r="CV8805"/>
    </row>
    <row r="8806" spans="10:100" x14ac:dyDescent="0.25">
      <c r="J8806"/>
      <c r="K8806"/>
      <c r="L8806"/>
      <c r="M8806"/>
      <c r="N8806"/>
      <c r="O8806"/>
      <c r="P8806"/>
      <c r="Q8806"/>
      <c r="R8806"/>
      <c r="S8806"/>
      <c r="T8806"/>
      <c r="U8806"/>
      <c r="V8806"/>
      <c r="W8806"/>
      <c r="X8806"/>
      <c r="Y8806"/>
      <c r="Z8806"/>
      <c r="AA8806"/>
      <c r="AB8806"/>
      <c r="AC8806"/>
      <c r="AD8806"/>
      <c r="AE8806"/>
      <c r="AF8806"/>
      <c r="AG8806"/>
      <c r="AH8806"/>
      <c r="AI8806"/>
      <c r="AJ8806"/>
      <c r="AK8806"/>
      <c r="AL8806"/>
      <c r="AM8806"/>
      <c r="AN8806"/>
      <c r="AO8806"/>
      <c r="AP8806"/>
      <c r="AQ8806"/>
      <c r="AR8806"/>
      <c r="AS8806"/>
      <c r="AT8806"/>
      <c r="AU8806"/>
      <c r="AV8806"/>
      <c r="AW8806"/>
      <c r="AX8806"/>
      <c r="AY8806"/>
      <c r="AZ8806"/>
      <c r="BA8806"/>
      <c r="BB8806"/>
      <c r="BC8806"/>
      <c r="BD8806"/>
      <c r="BE8806"/>
      <c r="BF8806"/>
      <c r="BG8806"/>
      <c r="BH8806"/>
      <c r="BI8806"/>
      <c r="BJ8806"/>
      <c r="BK8806"/>
      <c r="BL8806"/>
      <c r="BM8806"/>
      <c r="BN8806"/>
      <c r="BO8806"/>
      <c r="BP8806"/>
      <c r="BQ8806"/>
      <c r="BR8806"/>
      <c r="BS8806"/>
      <c r="BT8806"/>
      <c r="BU8806"/>
      <c r="BV8806"/>
      <c r="BW8806"/>
      <c r="BX8806"/>
      <c r="BY8806"/>
      <c r="BZ8806"/>
      <c r="CA8806"/>
      <c r="CB8806"/>
      <c r="CC8806"/>
      <c r="CD8806"/>
      <c r="CE8806"/>
      <c r="CF8806"/>
      <c r="CG8806"/>
      <c r="CH8806"/>
      <c r="CI8806"/>
      <c r="CJ8806"/>
      <c r="CK8806"/>
      <c r="CL8806"/>
      <c r="CM8806"/>
      <c r="CN8806"/>
      <c r="CO8806"/>
      <c r="CP8806"/>
      <c r="CQ8806"/>
      <c r="CR8806"/>
      <c r="CS8806"/>
      <c r="CT8806"/>
      <c r="CU8806"/>
      <c r="CV8806"/>
    </row>
    <row r="8807" spans="10:100" x14ac:dyDescent="0.25">
      <c r="J8807"/>
      <c r="K8807"/>
      <c r="L8807"/>
      <c r="M8807"/>
      <c r="N8807"/>
      <c r="O8807"/>
      <c r="P8807"/>
      <c r="Q8807"/>
      <c r="R8807"/>
      <c r="S8807"/>
      <c r="T8807"/>
      <c r="U8807"/>
      <c r="V8807"/>
      <c r="W8807"/>
      <c r="X8807"/>
      <c r="Y8807"/>
      <c r="Z8807"/>
      <c r="AA8807"/>
      <c r="AB8807"/>
      <c r="AC8807"/>
      <c r="AD8807"/>
      <c r="AE8807"/>
      <c r="AF8807"/>
      <c r="AG8807"/>
      <c r="AH8807"/>
      <c r="AI8807"/>
      <c r="AJ8807"/>
      <c r="AK8807"/>
      <c r="AL8807"/>
      <c r="AM8807"/>
      <c r="AN8807"/>
      <c r="AO8807"/>
      <c r="AP8807"/>
      <c r="AQ8807"/>
      <c r="AR8807"/>
      <c r="AS8807"/>
      <c r="AT8807"/>
      <c r="AU8807"/>
      <c r="AV8807"/>
      <c r="AW8807"/>
      <c r="AX8807"/>
      <c r="AY8807"/>
      <c r="AZ8807"/>
      <c r="BA8807"/>
      <c r="BB8807"/>
      <c r="BC8807"/>
      <c r="BD8807"/>
      <c r="BE8807"/>
      <c r="BF8807"/>
      <c r="BG8807"/>
      <c r="BH8807"/>
      <c r="BI8807"/>
      <c r="BJ8807"/>
      <c r="BK8807"/>
      <c r="BL8807"/>
      <c r="BM8807"/>
      <c r="BN8807"/>
      <c r="BO8807"/>
      <c r="BP8807"/>
      <c r="BQ8807"/>
      <c r="BR8807"/>
      <c r="BS8807"/>
      <c r="BT8807"/>
      <c r="BU8807"/>
      <c r="BV8807"/>
      <c r="BW8807"/>
      <c r="BX8807"/>
      <c r="BY8807"/>
      <c r="BZ8807"/>
      <c r="CA8807"/>
      <c r="CB8807"/>
      <c r="CC8807"/>
      <c r="CD8807"/>
      <c r="CE8807"/>
      <c r="CF8807"/>
      <c r="CG8807"/>
      <c r="CH8807"/>
      <c r="CI8807"/>
      <c r="CJ8807"/>
      <c r="CK8807"/>
      <c r="CL8807"/>
      <c r="CM8807"/>
      <c r="CN8807"/>
      <c r="CO8807"/>
      <c r="CP8807"/>
      <c r="CQ8807"/>
      <c r="CR8807"/>
      <c r="CS8807"/>
      <c r="CT8807"/>
      <c r="CU8807"/>
      <c r="CV8807"/>
    </row>
    <row r="8808" spans="10:100" x14ac:dyDescent="0.25">
      <c r="J8808"/>
      <c r="K8808"/>
      <c r="L8808"/>
      <c r="M8808"/>
      <c r="N8808"/>
      <c r="O8808"/>
      <c r="P8808"/>
      <c r="Q8808"/>
      <c r="R8808"/>
      <c r="S8808"/>
      <c r="T8808"/>
      <c r="U8808"/>
      <c r="V8808"/>
      <c r="W8808"/>
      <c r="X8808"/>
      <c r="Y8808"/>
      <c r="Z8808"/>
      <c r="AA8808"/>
      <c r="AB8808"/>
      <c r="AC8808"/>
      <c r="AD8808"/>
      <c r="AE8808"/>
      <c r="AF8808"/>
      <c r="AG8808"/>
      <c r="AH8808"/>
      <c r="AI8808"/>
      <c r="AJ8808"/>
      <c r="AK8808"/>
      <c r="AL8808"/>
      <c r="AM8808"/>
      <c r="AN8808"/>
      <c r="AO8808"/>
      <c r="AP8808"/>
      <c r="AQ8808"/>
      <c r="AR8808"/>
      <c r="AS8808"/>
      <c r="AT8808"/>
      <c r="AU8808"/>
      <c r="AV8808"/>
      <c r="AW8808"/>
      <c r="AX8808"/>
      <c r="AY8808"/>
      <c r="AZ8808"/>
      <c r="BA8808"/>
      <c r="BB8808"/>
      <c r="BC8808"/>
      <c r="BD8808"/>
      <c r="BE8808"/>
      <c r="BF8808"/>
      <c r="BG8808"/>
      <c r="BH8808"/>
      <c r="BI8808"/>
      <c r="BJ8808"/>
      <c r="BK8808"/>
      <c r="BL8808"/>
      <c r="BM8808"/>
      <c r="BN8808"/>
      <c r="BO8808"/>
      <c r="BP8808"/>
      <c r="BQ8808"/>
      <c r="BR8808"/>
      <c r="BS8808"/>
      <c r="BT8808"/>
      <c r="BU8808"/>
      <c r="BV8808"/>
      <c r="BW8808"/>
      <c r="BX8808"/>
      <c r="BY8808"/>
      <c r="BZ8808"/>
      <c r="CA8808"/>
      <c r="CB8808"/>
      <c r="CC8808"/>
      <c r="CD8808"/>
      <c r="CE8808"/>
      <c r="CF8808"/>
      <c r="CG8808"/>
      <c r="CH8808"/>
      <c r="CI8808"/>
      <c r="CJ8808"/>
      <c r="CK8808"/>
      <c r="CL8808"/>
      <c r="CM8808"/>
      <c r="CN8808"/>
      <c r="CO8808"/>
      <c r="CP8808"/>
      <c r="CQ8808"/>
      <c r="CR8808"/>
      <c r="CS8808"/>
      <c r="CT8808"/>
      <c r="CU8808"/>
      <c r="CV8808"/>
    </row>
    <row r="8809" spans="10:100" x14ac:dyDescent="0.25">
      <c r="J8809"/>
      <c r="K8809"/>
      <c r="L8809"/>
      <c r="M8809"/>
      <c r="N8809"/>
      <c r="O8809"/>
      <c r="P8809"/>
      <c r="Q8809"/>
      <c r="R8809"/>
      <c r="S8809"/>
      <c r="T8809"/>
      <c r="U8809"/>
      <c r="V8809"/>
      <c r="W8809"/>
      <c r="X8809"/>
      <c r="Y8809"/>
      <c r="Z8809"/>
      <c r="AA8809"/>
      <c r="AB8809"/>
      <c r="AC8809"/>
      <c r="AD8809"/>
      <c r="AE8809"/>
      <c r="AF8809"/>
      <c r="AG8809"/>
      <c r="AH8809"/>
      <c r="AI8809"/>
      <c r="AJ8809"/>
      <c r="AK8809"/>
      <c r="AL8809"/>
      <c r="AM8809"/>
      <c r="AN8809"/>
      <c r="AO8809"/>
      <c r="AP8809"/>
      <c r="AQ8809"/>
      <c r="AR8809"/>
      <c r="AS8809"/>
      <c r="AT8809"/>
      <c r="AU8809"/>
      <c r="AV8809"/>
      <c r="AW8809"/>
      <c r="AX8809"/>
      <c r="AY8809"/>
      <c r="AZ8809"/>
      <c r="BA8809"/>
      <c r="BB8809"/>
      <c r="BC8809"/>
      <c r="BD8809"/>
      <c r="BE8809"/>
      <c r="BF8809"/>
      <c r="BG8809"/>
      <c r="BH8809"/>
      <c r="BI8809"/>
      <c r="BJ8809"/>
      <c r="BK8809"/>
      <c r="BL8809"/>
      <c r="BM8809"/>
      <c r="BN8809"/>
      <c r="BO8809"/>
      <c r="BP8809"/>
      <c r="BQ8809"/>
      <c r="BR8809"/>
      <c r="BS8809"/>
      <c r="BT8809"/>
      <c r="BU8809"/>
      <c r="BV8809"/>
      <c r="BW8809"/>
      <c r="BX8809"/>
      <c r="BY8809"/>
      <c r="BZ8809"/>
      <c r="CA8809"/>
      <c r="CB8809"/>
      <c r="CC8809"/>
      <c r="CD8809"/>
      <c r="CE8809"/>
      <c r="CF8809"/>
      <c r="CG8809"/>
      <c r="CH8809"/>
      <c r="CI8809"/>
      <c r="CJ8809"/>
      <c r="CK8809"/>
      <c r="CL8809"/>
      <c r="CM8809"/>
      <c r="CN8809"/>
      <c r="CO8809"/>
      <c r="CP8809"/>
      <c r="CQ8809"/>
      <c r="CR8809"/>
      <c r="CS8809"/>
      <c r="CT8809"/>
      <c r="CU8809"/>
      <c r="CV8809"/>
    </row>
    <row r="8810" spans="10:100" x14ac:dyDescent="0.25">
      <c r="J8810"/>
      <c r="K8810"/>
      <c r="L8810"/>
      <c r="M8810"/>
      <c r="N8810"/>
      <c r="O8810"/>
      <c r="P8810"/>
      <c r="Q8810"/>
      <c r="R8810"/>
      <c r="S8810"/>
      <c r="T8810"/>
      <c r="U8810"/>
      <c r="V8810"/>
      <c r="W8810"/>
      <c r="X8810"/>
      <c r="Y8810"/>
      <c r="Z8810"/>
      <c r="AA8810"/>
      <c r="AB8810"/>
      <c r="AC8810"/>
      <c r="AD8810"/>
      <c r="AE8810"/>
      <c r="AF8810"/>
      <c r="AG8810"/>
      <c r="AH8810"/>
      <c r="AI8810"/>
      <c r="AJ8810"/>
      <c r="AK8810"/>
      <c r="AL8810"/>
      <c r="AM8810"/>
      <c r="AN8810"/>
      <c r="AO8810"/>
      <c r="AP8810"/>
      <c r="AQ8810"/>
      <c r="AR8810"/>
      <c r="AS8810"/>
      <c r="AT8810"/>
      <c r="AU8810"/>
      <c r="AV8810"/>
      <c r="AW8810"/>
      <c r="AX8810"/>
      <c r="AY8810"/>
      <c r="AZ8810"/>
      <c r="BA8810"/>
      <c r="BB8810"/>
      <c r="BC8810"/>
      <c r="BD8810"/>
      <c r="BE8810"/>
      <c r="BF8810"/>
      <c r="BG8810"/>
      <c r="BH8810"/>
      <c r="BI8810"/>
      <c r="BJ8810"/>
      <c r="BK8810"/>
      <c r="BL8810"/>
      <c r="BM8810"/>
      <c r="BN8810"/>
      <c r="BO8810"/>
      <c r="BP8810"/>
      <c r="BQ8810"/>
      <c r="BR8810"/>
      <c r="BS8810"/>
      <c r="BT8810"/>
      <c r="BU8810"/>
      <c r="BV8810"/>
      <c r="BW8810"/>
      <c r="BX8810"/>
      <c r="BY8810"/>
      <c r="BZ8810"/>
      <c r="CA8810"/>
      <c r="CB8810"/>
      <c r="CC8810"/>
      <c r="CD8810"/>
      <c r="CE8810"/>
      <c r="CF8810"/>
      <c r="CG8810"/>
      <c r="CH8810"/>
      <c r="CI8810"/>
      <c r="CJ8810"/>
      <c r="CK8810"/>
      <c r="CL8810"/>
      <c r="CM8810"/>
      <c r="CN8810"/>
      <c r="CO8810"/>
      <c r="CP8810"/>
      <c r="CQ8810"/>
      <c r="CR8810"/>
      <c r="CS8810"/>
      <c r="CT8810"/>
      <c r="CU8810"/>
      <c r="CV8810"/>
    </row>
    <row r="8811" spans="10:100" x14ac:dyDescent="0.25">
      <c r="J8811"/>
      <c r="K8811"/>
      <c r="L8811"/>
      <c r="M8811"/>
      <c r="N8811"/>
      <c r="O8811"/>
      <c r="P8811"/>
      <c r="Q8811"/>
      <c r="R8811"/>
      <c r="S8811"/>
      <c r="T8811"/>
      <c r="U8811"/>
      <c r="V8811"/>
      <c r="W8811"/>
      <c r="X8811"/>
      <c r="Y8811"/>
      <c r="Z8811"/>
      <c r="AA8811"/>
      <c r="AB8811"/>
      <c r="AC8811"/>
      <c r="AD8811"/>
      <c r="AE8811"/>
      <c r="AF8811"/>
      <c r="AG8811"/>
      <c r="AH8811"/>
      <c r="AI8811"/>
      <c r="AJ8811"/>
      <c r="AK8811"/>
      <c r="AL8811"/>
      <c r="AM8811"/>
      <c r="AN8811"/>
      <c r="AO8811"/>
      <c r="AP8811"/>
      <c r="AQ8811"/>
      <c r="AR8811"/>
      <c r="AS8811"/>
      <c r="AT8811"/>
      <c r="AU8811"/>
      <c r="AV8811"/>
      <c r="AW8811"/>
      <c r="AX8811"/>
      <c r="AY8811"/>
      <c r="AZ8811"/>
      <c r="BA8811"/>
      <c r="BB8811"/>
      <c r="BC8811"/>
      <c r="BD8811"/>
      <c r="BE8811"/>
      <c r="BF8811"/>
      <c r="BG8811"/>
      <c r="BH8811"/>
      <c r="BI8811"/>
      <c r="BJ8811"/>
      <c r="BK8811"/>
      <c r="BL8811"/>
      <c r="BM8811"/>
      <c r="BN8811"/>
      <c r="BO8811"/>
      <c r="BP8811"/>
      <c r="BQ8811"/>
      <c r="BR8811"/>
      <c r="BS8811"/>
      <c r="BT8811"/>
      <c r="BU8811"/>
      <c r="BV8811"/>
      <c r="BW8811"/>
      <c r="BX8811"/>
      <c r="BY8811"/>
      <c r="BZ8811"/>
      <c r="CA8811"/>
      <c r="CB8811"/>
      <c r="CC8811"/>
      <c r="CD8811"/>
      <c r="CE8811"/>
      <c r="CF8811"/>
      <c r="CG8811"/>
      <c r="CH8811"/>
      <c r="CI8811"/>
      <c r="CJ8811"/>
      <c r="CK8811"/>
      <c r="CL8811"/>
      <c r="CM8811"/>
      <c r="CN8811"/>
      <c r="CO8811"/>
      <c r="CP8811"/>
      <c r="CQ8811"/>
      <c r="CR8811"/>
      <c r="CS8811"/>
      <c r="CT8811"/>
      <c r="CU8811"/>
      <c r="CV8811"/>
    </row>
    <row r="8812" spans="10:100" x14ac:dyDescent="0.25">
      <c r="J8812"/>
      <c r="K8812"/>
      <c r="L8812"/>
      <c r="M8812"/>
      <c r="N8812"/>
      <c r="O8812"/>
      <c r="P8812"/>
      <c r="Q8812"/>
      <c r="R8812"/>
      <c r="S8812"/>
      <c r="T8812"/>
      <c r="U8812"/>
      <c r="V8812"/>
      <c r="W8812"/>
      <c r="X8812"/>
      <c r="Y8812"/>
      <c r="Z8812"/>
      <c r="AA8812"/>
      <c r="AB8812"/>
      <c r="AC8812"/>
      <c r="AD8812"/>
      <c r="AE8812"/>
      <c r="AF8812"/>
      <c r="AG8812"/>
      <c r="AH8812"/>
      <c r="AI8812"/>
      <c r="AJ8812"/>
      <c r="AK8812"/>
      <c r="AL8812"/>
      <c r="AM8812"/>
      <c r="AN8812"/>
      <c r="AO8812"/>
      <c r="AP8812"/>
      <c r="AQ8812"/>
      <c r="AR8812"/>
      <c r="AS8812"/>
      <c r="AT8812"/>
      <c r="AU8812"/>
      <c r="AV8812"/>
      <c r="AW8812"/>
      <c r="AX8812"/>
      <c r="AY8812"/>
      <c r="AZ8812"/>
      <c r="BA8812"/>
      <c r="BB8812"/>
      <c r="BC8812"/>
      <c r="BD8812"/>
      <c r="BE8812"/>
      <c r="BF8812"/>
      <c r="BG8812"/>
      <c r="BH8812"/>
      <c r="BI8812"/>
      <c r="BJ8812"/>
      <c r="BK8812"/>
      <c r="BL8812"/>
      <c r="BM8812"/>
      <c r="BN8812"/>
      <c r="BO8812"/>
      <c r="BP8812"/>
      <c r="BQ8812"/>
      <c r="BR8812"/>
      <c r="BS8812"/>
      <c r="BT8812"/>
      <c r="BU8812"/>
      <c r="BV8812"/>
      <c r="BW8812"/>
      <c r="BX8812"/>
      <c r="BY8812"/>
      <c r="BZ8812"/>
      <c r="CA8812"/>
      <c r="CB8812"/>
      <c r="CC8812"/>
      <c r="CD8812"/>
      <c r="CE8812"/>
      <c r="CF8812"/>
      <c r="CG8812"/>
      <c r="CH8812"/>
      <c r="CI8812"/>
      <c r="CJ8812"/>
      <c r="CK8812"/>
      <c r="CL8812"/>
      <c r="CM8812"/>
      <c r="CN8812"/>
      <c r="CO8812"/>
      <c r="CP8812"/>
      <c r="CQ8812"/>
      <c r="CR8812"/>
      <c r="CS8812"/>
      <c r="CT8812"/>
      <c r="CU8812"/>
      <c r="CV8812"/>
    </row>
    <row r="8813" spans="10:100" x14ac:dyDescent="0.25">
      <c r="J8813"/>
      <c r="K8813"/>
      <c r="L8813"/>
      <c r="M8813"/>
      <c r="N8813"/>
      <c r="O8813"/>
      <c r="P8813"/>
      <c r="Q8813"/>
      <c r="R8813"/>
      <c r="S8813"/>
      <c r="T8813"/>
      <c r="U8813"/>
      <c r="V8813"/>
      <c r="W8813"/>
      <c r="X8813"/>
      <c r="Y8813"/>
      <c r="Z8813"/>
      <c r="AA8813"/>
      <c r="AB8813"/>
      <c r="AC8813"/>
      <c r="AD8813"/>
      <c r="AE8813"/>
      <c r="AF8813"/>
      <c r="AG8813"/>
      <c r="AH8813"/>
      <c r="AI8813"/>
      <c r="AJ8813"/>
      <c r="AK8813"/>
      <c r="AL8813"/>
      <c r="AM8813"/>
      <c r="AN8813"/>
      <c r="AO8813"/>
      <c r="AP8813"/>
      <c r="AQ8813"/>
      <c r="AR8813"/>
      <c r="AS8813"/>
      <c r="AT8813"/>
      <c r="AU8813"/>
      <c r="AV8813"/>
      <c r="AW8813"/>
      <c r="AX8813"/>
      <c r="AY8813"/>
      <c r="AZ8813"/>
      <c r="BA8813"/>
      <c r="BB8813"/>
      <c r="BC8813"/>
      <c r="BD8813"/>
      <c r="BE8813"/>
      <c r="BF8813"/>
      <c r="BG8813"/>
      <c r="BH8813"/>
      <c r="BI8813"/>
      <c r="BJ8813"/>
      <c r="BK8813"/>
      <c r="BL8813"/>
      <c r="BM8813"/>
      <c r="BN8813"/>
      <c r="BO8813"/>
      <c r="BP8813"/>
      <c r="BQ8813"/>
      <c r="BR8813"/>
      <c r="BS8813"/>
      <c r="BT8813"/>
      <c r="BU8813"/>
      <c r="BV8813"/>
      <c r="BW8813"/>
      <c r="BX8813"/>
      <c r="BY8813"/>
      <c r="BZ8813"/>
      <c r="CA8813"/>
      <c r="CB8813"/>
      <c r="CC8813"/>
      <c r="CD8813"/>
      <c r="CE8813"/>
      <c r="CF8813"/>
      <c r="CG8813"/>
      <c r="CH8813"/>
      <c r="CI8813"/>
      <c r="CJ8813"/>
      <c r="CK8813"/>
      <c r="CL8813"/>
      <c r="CM8813"/>
      <c r="CN8813"/>
      <c r="CO8813"/>
      <c r="CP8813"/>
      <c r="CQ8813"/>
      <c r="CR8813"/>
      <c r="CS8813"/>
      <c r="CT8813"/>
      <c r="CU8813"/>
      <c r="CV8813"/>
    </row>
    <row r="8814" spans="10:100" x14ac:dyDescent="0.25">
      <c r="J8814"/>
      <c r="K8814"/>
      <c r="L8814"/>
      <c r="M8814"/>
      <c r="N8814"/>
      <c r="O8814"/>
      <c r="P8814"/>
      <c r="Q8814"/>
      <c r="R8814"/>
      <c r="S8814"/>
      <c r="T8814"/>
      <c r="U8814"/>
      <c r="V8814"/>
      <c r="W8814"/>
      <c r="X8814"/>
      <c r="Y8814"/>
      <c r="Z8814"/>
      <c r="AA8814"/>
      <c r="AB8814"/>
      <c r="AC8814"/>
      <c r="AD8814"/>
      <c r="AE8814"/>
      <c r="AF8814"/>
      <c r="AG8814"/>
      <c r="AH8814"/>
      <c r="AI8814"/>
      <c r="AJ8814"/>
      <c r="AK8814"/>
      <c r="AL8814"/>
      <c r="AM8814"/>
      <c r="AN8814"/>
      <c r="AO8814"/>
      <c r="AP8814"/>
      <c r="AQ8814"/>
      <c r="AR8814"/>
      <c r="AS8814"/>
      <c r="AT8814"/>
      <c r="AU8814"/>
      <c r="AV8814"/>
      <c r="AW8814"/>
      <c r="AX8814"/>
      <c r="AY8814"/>
      <c r="AZ8814"/>
      <c r="BA8814"/>
      <c r="BB8814"/>
      <c r="BC8814"/>
      <c r="BD8814"/>
      <c r="BE8814"/>
      <c r="BF8814"/>
      <c r="BG8814"/>
      <c r="BH8814"/>
      <c r="BI8814"/>
      <c r="BJ8814"/>
      <c r="BK8814"/>
      <c r="BL8814"/>
      <c r="BM8814"/>
      <c r="BN8814"/>
      <c r="BO8814"/>
      <c r="BP8814"/>
      <c r="BQ8814"/>
      <c r="BR8814"/>
      <c r="BS8814"/>
      <c r="BT8814"/>
      <c r="BU8814"/>
      <c r="BV8814"/>
      <c r="BW8814"/>
      <c r="BX8814"/>
      <c r="BY8814"/>
      <c r="BZ8814"/>
      <c r="CA8814"/>
      <c r="CB8814"/>
      <c r="CC8814"/>
      <c r="CD8814"/>
      <c r="CE8814"/>
      <c r="CF8814"/>
      <c r="CG8814"/>
      <c r="CH8814"/>
      <c r="CI8814"/>
      <c r="CJ8814"/>
      <c r="CK8814"/>
      <c r="CL8814"/>
      <c r="CM8814"/>
      <c r="CN8814"/>
      <c r="CO8814"/>
      <c r="CP8814"/>
      <c r="CQ8814"/>
      <c r="CR8814"/>
      <c r="CS8814"/>
      <c r="CT8814"/>
      <c r="CU8814"/>
      <c r="CV8814"/>
    </row>
    <row r="8815" spans="10:100" x14ac:dyDescent="0.25">
      <c r="J8815"/>
      <c r="K8815"/>
      <c r="L8815"/>
      <c r="M8815"/>
      <c r="N8815"/>
      <c r="O8815"/>
      <c r="P8815"/>
      <c r="Q8815"/>
      <c r="R8815"/>
      <c r="S8815"/>
      <c r="T8815"/>
      <c r="U8815"/>
      <c r="V8815"/>
      <c r="W8815"/>
      <c r="X8815"/>
      <c r="Y8815"/>
      <c r="Z8815"/>
      <c r="AA8815"/>
      <c r="AB8815"/>
      <c r="AC8815"/>
      <c r="AD8815"/>
      <c r="AE8815"/>
      <c r="AF8815"/>
      <c r="AG8815"/>
      <c r="AH8815"/>
      <c r="AI8815"/>
      <c r="AJ8815"/>
      <c r="AK8815"/>
      <c r="AL8815"/>
      <c r="AM8815"/>
      <c r="AN8815"/>
      <c r="AO8815"/>
      <c r="AP8815"/>
      <c r="AQ8815"/>
      <c r="AR8815"/>
      <c r="AS8815"/>
      <c r="AT8815"/>
      <c r="AU8815"/>
      <c r="AV8815"/>
      <c r="AW8815"/>
      <c r="AX8815"/>
      <c r="AY8815"/>
      <c r="AZ8815"/>
      <c r="BA8815"/>
      <c r="BB8815"/>
      <c r="BC8815"/>
      <c r="BD8815"/>
      <c r="BE8815"/>
      <c r="BF8815"/>
      <c r="BG8815"/>
      <c r="BH8815"/>
      <c r="BI8815"/>
      <c r="BJ8815"/>
      <c r="BK8815"/>
      <c r="BL8815"/>
      <c r="BM8815"/>
      <c r="BN8815"/>
      <c r="BO8815"/>
      <c r="BP8815"/>
      <c r="BQ8815"/>
      <c r="BR8815"/>
      <c r="BS8815"/>
      <c r="BT8815"/>
      <c r="BU8815"/>
      <c r="BV8815"/>
      <c r="BW8815"/>
      <c r="BX8815"/>
      <c r="BY8815"/>
      <c r="BZ8815"/>
      <c r="CA8815"/>
      <c r="CB8815"/>
      <c r="CC8815"/>
      <c r="CD8815"/>
      <c r="CE8815"/>
      <c r="CF8815"/>
      <c r="CG8815"/>
      <c r="CH8815"/>
      <c r="CI8815"/>
      <c r="CJ8815"/>
      <c r="CK8815"/>
      <c r="CL8815"/>
      <c r="CM8815"/>
      <c r="CN8815"/>
      <c r="CO8815"/>
      <c r="CP8815"/>
      <c r="CQ8815"/>
      <c r="CR8815"/>
      <c r="CS8815"/>
      <c r="CT8815"/>
      <c r="CU8815"/>
      <c r="CV8815"/>
    </row>
    <row r="8816" spans="10:100" x14ac:dyDescent="0.25">
      <c r="J8816"/>
      <c r="K8816"/>
      <c r="L8816"/>
      <c r="M8816"/>
      <c r="N8816"/>
      <c r="O8816"/>
      <c r="P8816"/>
      <c r="Q8816"/>
      <c r="R8816"/>
      <c r="S8816"/>
      <c r="T8816"/>
      <c r="U8816"/>
      <c r="V8816"/>
      <c r="W8816"/>
      <c r="X8816"/>
      <c r="Y8816"/>
      <c r="Z8816"/>
      <c r="AA8816"/>
      <c r="AB8816"/>
      <c r="AC8816"/>
      <c r="AD8816"/>
      <c r="AE8816"/>
      <c r="AF8816"/>
      <c r="AG8816"/>
      <c r="AH8816"/>
      <c r="AI8816"/>
      <c r="AJ8816"/>
      <c r="AK8816"/>
      <c r="AL8816"/>
      <c r="AM8816"/>
      <c r="AN8816"/>
      <c r="AO8816"/>
      <c r="AP8816"/>
      <c r="AQ8816"/>
      <c r="AR8816"/>
      <c r="AS8816"/>
      <c r="AT8816"/>
      <c r="AU8816"/>
      <c r="AV8816"/>
      <c r="AW8816"/>
      <c r="AX8816"/>
      <c r="AY8816"/>
      <c r="AZ8816"/>
      <c r="BA8816"/>
      <c r="BB8816"/>
      <c r="BC8816"/>
      <c r="BD8816"/>
      <c r="BE8816"/>
      <c r="BF8816"/>
      <c r="BG8816"/>
      <c r="BH8816"/>
      <c r="BI8816"/>
      <c r="BJ8816"/>
      <c r="BK8816"/>
      <c r="BL8816"/>
      <c r="BM8816"/>
      <c r="BN8816"/>
      <c r="BO8816"/>
      <c r="BP8816"/>
      <c r="BQ8816"/>
      <c r="BR8816"/>
      <c r="BS8816"/>
      <c r="BT8816"/>
      <c r="BU8816"/>
      <c r="BV8816"/>
      <c r="BW8816"/>
      <c r="BX8816"/>
      <c r="BY8816"/>
      <c r="BZ8816"/>
      <c r="CA8816"/>
      <c r="CB8816"/>
      <c r="CC8816"/>
      <c r="CD8816"/>
      <c r="CE8816"/>
      <c r="CF8816"/>
      <c r="CG8816"/>
      <c r="CH8816"/>
      <c r="CI8816"/>
      <c r="CJ8816"/>
      <c r="CK8816"/>
      <c r="CL8816"/>
      <c r="CM8816"/>
      <c r="CN8816"/>
      <c r="CO8816"/>
      <c r="CP8816"/>
      <c r="CQ8816"/>
      <c r="CR8816"/>
      <c r="CS8816"/>
      <c r="CT8816"/>
      <c r="CU8816"/>
      <c r="CV8816"/>
    </row>
    <row r="8817" spans="10:100" x14ac:dyDescent="0.25">
      <c r="J8817"/>
      <c r="K8817"/>
      <c r="L8817"/>
      <c r="M8817"/>
      <c r="N8817"/>
      <c r="O8817"/>
      <c r="P8817"/>
      <c r="Q8817"/>
      <c r="R8817"/>
      <c r="S8817"/>
      <c r="T8817"/>
      <c r="U8817"/>
      <c r="V8817"/>
      <c r="W8817"/>
      <c r="X8817"/>
      <c r="Y8817"/>
      <c r="Z8817"/>
      <c r="AA8817"/>
      <c r="AB8817"/>
      <c r="AC8817"/>
      <c r="AD8817"/>
      <c r="AE8817"/>
      <c r="AF8817"/>
      <c r="AG8817"/>
      <c r="AH8817"/>
      <c r="AI8817"/>
      <c r="AJ8817"/>
      <c r="AK8817"/>
      <c r="AL8817"/>
      <c r="AM8817"/>
      <c r="AN8817"/>
      <c r="AO8817"/>
      <c r="AP8817"/>
      <c r="AQ8817"/>
      <c r="AR8817"/>
      <c r="AS8817"/>
      <c r="AT8817"/>
      <c r="AU8817"/>
      <c r="AV8817"/>
      <c r="AW8817"/>
      <c r="AX8817"/>
      <c r="AY8817"/>
      <c r="AZ8817"/>
      <c r="BA8817"/>
      <c r="BB8817"/>
      <c r="BC8817"/>
      <c r="BD8817"/>
      <c r="BE8817"/>
      <c r="BF8817"/>
      <c r="BG8817"/>
      <c r="BH8817"/>
      <c r="BI8817"/>
      <c r="BJ8817"/>
      <c r="BK8817"/>
      <c r="BL8817"/>
      <c r="BM8817"/>
      <c r="BN8817"/>
      <c r="BO8817"/>
      <c r="BP8817"/>
      <c r="BQ8817"/>
      <c r="BR8817"/>
      <c r="BS8817"/>
      <c r="BT8817"/>
      <c r="BU8817"/>
      <c r="BV8817"/>
      <c r="BW8817"/>
      <c r="BX8817"/>
      <c r="BY8817"/>
      <c r="BZ8817"/>
      <c r="CA8817"/>
      <c r="CB8817"/>
      <c r="CC8817"/>
      <c r="CD8817"/>
      <c r="CE8817"/>
      <c r="CF8817"/>
      <c r="CG8817"/>
      <c r="CH8817"/>
      <c r="CI8817"/>
      <c r="CJ8817"/>
      <c r="CK8817"/>
      <c r="CL8817"/>
      <c r="CM8817"/>
      <c r="CN8817"/>
      <c r="CO8817"/>
      <c r="CP8817"/>
      <c r="CQ8817"/>
      <c r="CR8817"/>
      <c r="CS8817"/>
      <c r="CT8817"/>
      <c r="CU8817"/>
      <c r="CV8817"/>
    </row>
    <row r="8818" spans="10:100" x14ac:dyDescent="0.25">
      <c r="J8818"/>
      <c r="K8818"/>
      <c r="L8818"/>
      <c r="M8818"/>
      <c r="N8818"/>
      <c r="O8818"/>
      <c r="P8818"/>
      <c r="Q8818"/>
      <c r="R8818"/>
      <c r="S8818"/>
      <c r="T8818"/>
      <c r="U8818"/>
      <c r="V8818"/>
      <c r="W8818"/>
      <c r="X8818"/>
      <c r="Y8818"/>
      <c r="Z8818"/>
      <c r="AA8818"/>
      <c r="AB8818"/>
      <c r="AC8818"/>
      <c r="AD8818"/>
      <c r="AE8818"/>
      <c r="AF8818"/>
      <c r="AG8818"/>
      <c r="AH8818"/>
      <c r="AI8818"/>
      <c r="AJ8818"/>
      <c r="AK8818"/>
      <c r="AL8818"/>
      <c r="AM8818"/>
      <c r="AN8818"/>
      <c r="AO8818"/>
      <c r="AP8818"/>
      <c r="AQ8818"/>
      <c r="AR8818"/>
      <c r="AS8818"/>
      <c r="AT8818"/>
      <c r="AU8818"/>
      <c r="AV8818"/>
      <c r="AW8818"/>
      <c r="AX8818"/>
      <c r="AY8818"/>
      <c r="AZ8818"/>
      <c r="BA8818"/>
      <c r="BB8818"/>
      <c r="BC8818"/>
      <c r="BD8818"/>
      <c r="BE8818"/>
      <c r="BF8818"/>
      <c r="BG8818"/>
      <c r="BH8818"/>
      <c r="BI8818"/>
      <c r="BJ8818"/>
      <c r="BK8818"/>
      <c r="BL8818"/>
      <c r="BM8818"/>
      <c r="BN8818"/>
      <c r="BO8818"/>
      <c r="BP8818"/>
      <c r="BQ8818"/>
      <c r="BR8818"/>
      <c r="BS8818"/>
      <c r="BT8818"/>
      <c r="BU8818"/>
      <c r="BV8818"/>
      <c r="BW8818"/>
      <c r="BX8818"/>
      <c r="BY8818"/>
      <c r="BZ8818"/>
      <c r="CA8818"/>
      <c r="CB8818"/>
      <c r="CC8818"/>
      <c r="CD8818"/>
      <c r="CE8818"/>
      <c r="CF8818"/>
      <c r="CG8818"/>
      <c r="CH8818"/>
      <c r="CI8818"/>
      <c r="CJ8818"/>
      <c r="CK8818"/>
      <c r="CL8818"/>
      <c r="CM8818"/>
      <c r="CN8818"/>
      <c r="CO8818"/>
      <c r="CP8818"/>
      <c r="CQ8818"/>
      <c r="CR8818"/>
      <c r="CS8818"/>
      <c r="CT8818"/>
      <c r="CU8818"/>
      <c r="CV8818"/>
    </row>
    <row r="8819" spans="10:100" x14ac:dyDescent="0.25">
      <c r="J8819"/>
      <c r="K8819"/>
      <c r="L8819"/>
      <c r="M8819"/>
      <c r="N8819"/>
      <c r="O8819"/>
      <c r="P8819"/>
      <c r="Q8819"/>
      <c r="R8819"/>
      <c r="S8819"/>
      <c r="T8819"/>
      <c r="U8819"/>
      <c r="V8819"/>
      <c r="W8819"/>
      <c r="X8819"/>
      <c r="Y8819"/>
      <c r="Z8819"/>
      <c r="AA8819"/>
      <c r="AB8819"/>
      <c r="AC8819"/>
      <c r="AD8819"/>
      <c r="AE8819"/>
      <c r="AF8819"/>
      <c r="AG8819"/>
      <c r="AH8819"/>
      <c r="AI8819"/>
      <c r="AJ8819"/>
      <c r="AK8819"/>
      <c r="AL8819"/>
      <c r="AM8819"/>
      <c r="AN8819"/>
      <c r="AO8819"/>
      <c r="AP8819"/>
      <c r="AQ8819"/>
      <c r="AR8819"/>
      <c r="AS8819"/>
      <c r="AT8819"/>
      <c r="AU8819"/>
      <c r="AV8819"/>
      <c r="AW8819"/>
      <c r="AX8819"/>
      <c r="AY8819"/>
      <c r="AZ8819"/>
      <c r="BA8819"/>
      <c r="BB8819"/>
      <c r="BC8819"/>
      <c r="BD8819"/>
      <c r="BE8819"/>
      <c r="BF8819"/>
      <c r="BG8819"/>
      <c r="BH8819"/>
      <c r="BI8819"/>
      <c r="BJ8819"/>
      <c r="BK8819"/>
      <c r="BL8819"/>
      <c r="BM8819"/>
      <c r="BN8819"/>
      <c r="BO8819"/>
      <c r="BP8819"/>
      <c r="BQ8819"/>
      <c r="BR8819"/>
      <c r="BS8819"/>
      <c r="BT8819"/>
      <c r="BU8819"/>
      <c r="BV8819"/>
      <c r="BW8819"/>
      <c r="BX8819"/>
      <c r="BY8819"/>
      <c r="BZ8819"/>
      <c r="CA8819"/>
      <c r="CB8819"/>
      <c r="CC8819"/>
      <c r="CD8819"/>
      <c r="CE8819"/>
      <c r="CF8819"/>
      <c r="CG8819"/>
      <c r="CH8819"/>
      <c r="CI8819"/>
      <c r="CJ8819"/>
      <c r="CK8819"/>
      <c r="CL8819"/>
      <c r="CM8819"/>
      <c r="CN8819"/>
      <c r="CO8819"/>
      <c r="CP8819"/>
      <c r="CQ8819"/>
      <c r="CR8819"/>
      <c r="CS8819"/>
      <c r="CT8819"/>
      <c r="CU8819"/>
      <c r="CV8819"/>
    </row>
    <row r="8820" spans="10:100" x14ac:dyDescent="0.25">
      <c r="J8820"/>
      <c r="K8820"/>
      <c r="L8820"/>
      <c r="M8820"/>
      <c r="N8820"/>
      <c r="O8820"/>
      <c r="P8820"/>
      <c r="Q8820"/>
      <c r="R8820"/>
      <c r="S8820"/>
      <c r="T8820"/>
      <c r="U8820"/>
      <c r="V8820"/>
      <c r="W8820"/>
      <c r="X8820"/>
      <c r="Y8820"/>
      <c r="Z8820"/>
      <c r="AA8820"/>
      <c r="AB8820"/>
      <c r="AC8820"/>
      <c r="AD8820"/>
      <c r="AE8820"/>
      <c r="AF8820"/>
      <c r="AG8820"/>
      <c r="AH8820"/>
      <c r="AI8820"/>
      <c r="AJ8820"/>
      <c r="AK8820"/>
      <c r="AL8820"/>
      <c r="AM8820"/>
      <c r="AN8820"/>
      <c r="AO8820"/>
      <c r="AP8820"/>
      <c r="AQ8820"/>
      <c r="AR8820"/>
      <c r="AS8820"/>
      <c r="AT8820"/>
      <c r="AU8820"/>
      <c r="AV8820"/>
      <c r="AW8820"/>
      <c r="AX8820"/>
      <c r="AY8820"/>
      <c r="AZ8820"/>
      <c r="BA8820"/>
      <c r="BB8820"/>
      <c r="BC8820"/>
      <c r="BD8820"/>
      <c r="BE8820"/>
      <c r="BF8820"/>
      <c r="BG8820"/>
      <c r="BH8820"/>
      <c r="BI8820"/>
      <c r="BJ8820"/>
      <c r="BK8820"/>
      <c r="BL8820"/>
      <c r="BM8820"/>
      <c r="BN8820"/>
      <c r="BO8820"/>
      <c r="BP8820"/>
      <c r="BQ8820"/>
      <c r="BR8820"/>
      <c r="BS8820"/>
      <c r="BT8820"/>
      <c r="BU8820"/>
      <c r="BV8820"/>
      <c r="BW8820"/>
      <c r="BX8820"/>
      <c r="BY8820"/>
      <c r="BZ8820"/>
      <c r="CA8820"/>
      <c r="CB8820"/>
      <c r="CC8820"/>
      <c r="CD8820"/>
      <c r="CE8820"/>
      <c r="CF8820"/>
      <c r="CG8820"/>
      <c r="CH8820"/>
      <c r="CI8820"/>
      <c r="CJ8820"/>
      <c r="CK8820"/>
      <c r="CL8820"/>
      <c r="CM8820"/>
      <c r="CN8820"/>
      <c r="CO8820"/>
      <c r="CP8820"/>
      <c r="CQ8820"/>
      <c r="CR8820"/>
      <c r="CS8820"/>
      <c r="CT8820"/>
      <c r="CU8820"/>
      <c r="CV8820"/>
    </row>
    <row r="8821" spans="10:100" x14ac:dyDescent="0.25">
      <c r="J8821"/>
      <c r="K8821"/>
      <c r="L8821"/>
      <c r="M8821"/>
      <c r="N8821"/>
      <c r="O8821"/>
      <c r="P8821"/>
      <c r="Q8821"/>
      <c r="R8821"/>
      <c r="S8821"/>
      <c r="T8821"/>
      <c r="U8821"/>
      <c r="V8821"/>
      <c r="W8821"/>
      <c r="X8821"/>
      <c r="Y8821"/>
      <c r="Z8821"/>
      <c r="AA8821"/>
      <c r="AB8821"/>
      <c r="AC8821"/>
      <c r="AD8821"/>
      <c r="AE8821"/>
      <c r="AF8821"/>
      <c r="AG8821"/>
      <c r="AH8821"/>
      <c r="AI8821"/>
      <c r="AJ8821"/>
      <c r="AK8821"/>
      <c r="AL8821"/>
      <c r="AM8821"/>
      <c r="AN8821"/>
      <c r="AO8821"/>
      <c r="AP8821"/>
      <c r="AQ8821"/>
      <c r="AR8821"/>
      <c r="AS8821"/>
      <c r="AT8821"/>
      <c r="AU8821"/>
      <c r="AV8821"/>
      <c r="AW8821"/>
      <c r="AX8821"/>
      <c r="AY8821"/>
      <c r="AZ8821"/>
      <c r="BA8821"/>
      <c r="BB8821"/>
      <c r="BC8821"/>
      <c r="BD8821"/>
      <c r="BE8821"/>
      <c r="BF8821"/>
      <c r="BG8821"/>
      <c r="BH8821"/>
      <c r="BI8821"/>
      <c r="BJ8821"/>
      <c r="BK8821"/>
      <c r="BL8821"/>
      <c r="BM8821"/>
      <c r="BN8821"/>
      <c r="BO8821"/>
      <c r="BP8821"/>
      <c r="BQ8821"/>
      <c r="BR8821"/>
      <c r="BS8821"/>
      <c r="BT8821"/>
      <c r="BU8821"/>
      <c r="BV8821"/>
      <c r="BW8821"/>
      <c r="BX8821"/>
      <c r="BY8821"/>
      <c r="BZ8821"/>
      <c r="CA8821"/>
      <c r="CB8821"/>
      <c r="CC8821"/>
      <c r="CD8821"/>
      <c r="CE8821"/>
      <c r="CF8821"/>
      <c r="CG8821"/>
      <c r="CH8821"/>
      <c r="CI8821"/>
      <c r="CJ8821"/>
      <c r="CK8821"/>
      <c r="CL8821"/>
      <c r="CM8821"/>
      <c r="CN8821"/>
      <c r="CO8821"/>
      <c r="CP8821"/>
      <c r="CQ8821"/>
      <c r="CR8821"/>
      <c r="CS8821"/>
      <c r="CT8821"/>
      <c r="CU8821"/>
      <c r="CV8821"/>
    </row>
    <row r="8822" spans="10:100" x14ac:dyDescent="0.25">
      <c r="J8822"/>
      <c r="K8822"/>
      <c r="L8822"/>
      <c r="M8822"/>
      <c r="N8822"/>
      <c r="O8822"/>
      <c r="P8822"/>
      <c r="Q8822"/>
      <c r="R8822"/>
      <c r="S8822"/>
      <c r="T8822"/>
      <c r="U8822"/>
      <c r="V8822"/>
      <c r="W8822"/>
      <c r="X8822"/>
      <c r="Y8822"/>
      <c r="Z8822"/>
      <c r="AA8822"/>
      <c r="AB8822"/>
      <c r="AC8822"/>
      <c r="AD8822"/>
      <c r="AE8822"/>
      <c r="AF8822"/>
      <c r="AG8822"/>
      <c r="AH8822"/>
      <c r="AI8822"/>
      <c r="AJ8822"/>
      <c r="AK8822"/>
      <c r="AL8822"/>
      <c r="AM8822"/>
      <c r="AN8822"/>
      <c r="AO8822"/>
      <c r="AP8822"/>
      <c r="AQ8822"/>
      <c r="AR8822"/>
      <c r="AS8822"/>
      <c r="AT8822"/>
      <c r="AU8822"/>
      <c r="AV8822"/>
      <c r="AW8822"/>
      <c r="AX8822"/>
      <c r="AY8822"/>
      <c r="AZ8822"/>
      <c r="BA8822"/>
      <c r="BB8822"/>
      <c r="BC8822"/>
      <c r="BD8822"/>
      <c r="BE8822"/>
      <c r="BF8822"/>
      <c r="BG8822"/>
      <c r="BH8822"/>
      <c r="BI8822"/>
      <c r="BJ8822"/>
      <c r="BK8822"/>
      <c r="BL8822"/>
      <c r="BM8822"/>
      <c r="BN8822"/>
      <c r="BO8822"/>
      <c r="BP8822"/>
      <c r="BQ8822"/>
      <c r="BR8822"/>
      <c r="BS8822"/>
      <c r="BT8822"/>
      <c r="BU8822"/>
      <c r="BV8822"/>
      <c r="BW8822"/>
      <c r="BX8822"/>
      <c r="BY8822"/>
      <c r="BZ8822"/>
      <c r="CA8822"/>
      <c r="CB8822"/>
      <c r="CC8822"/>
      <c r="CD8822"/>
      <c r="CE8822"/>
      <c r="CF8822"/>
      <c r="CG8822"/>
      <c r="CH8822"/>
      <c r="CI8822"/>
      <c r="CJ8822"/>
      <c r="CK8822"/>
      <c r="CL8822"/>
      <c r="CM8822"/>
      <c r="CN8822"/>
      <c r="CO8822"/>
      <c r="CP8822"/>
      <c r="CQ8822"/>
      <c r="CR8822"/>
      <c r="CS8822"/>
      <c r="CT8822"/>
      <c r="CU8822"/>
      <c r="CV8822"/>
    </row>
    <row r="8823" spans="10:100" x14ac:dyDescent="0.25">
      <c r="J8823"/>
      <c r="K8823"/>
      <c r="L8823"/>
      <c r="M8823"/>
      <c r="N8823"/>
      <c r="O8823"/>
      <c r="P8823"/>
      <c r="Q8823"/>
      <c r="R8823"/>
      <c r="S8823"/>
      <c r="T8823"/>
      <c r="U8823"/>
      <c r="V8823"/>
      <c r="W8823"/>
      <c r="X8823"/>
      <c r="Y8823"/>
      <c r="Z8823"/>
      <c r="AA8823"/>
      <c r="AB8823"/>
      <c r="AC8823"/>
      <c r="AD8823"/>
      <c r="AE8823"/>
      <c r="AF8823"/>
      <c r="AG8823"/>
      <c r="AH8823"/>
      <c r="AI8823"/>
      <c r="AJ8823"/>
      <c r="AK8823"/>
      <c r="AL8823"/>
      <c r="AM8823"/>
      <c r="AN8823"/>
      <c r="AO8823"/>
      <c r="AP8823"/>
      <c r="AQ8823"/>
      <c r="AR8823"/>
      <c r="AS8823"/>
      <c r="AT8823"/>
      <c r="AU8823"/>
      <c r="AV8823"/>
      <c r="AW8823"/>
      <c r="AX8823"/>
      <c r="AY8823"/>
      <c r="AZ8823"/>
      <c r="BA8823"/>
      <c r="BB8823"/>
      <c r="BC8823"/>
      <c r="BD8823"/>
      <c r="BE8823"/>
      <c r="BF8823"/>
      <c r="BG8823"/>
      <c r="BH8823"/>
      <c r="BI8823"/>
      <c r="BJ8823"/>
      <c r="BK8823"/>
      <c r="BL8823"/>
      <c r="BM8823"/>
      <c r="BN8823"/>
      <c r="BO8823"/>
      <c r="BP8823"/>
      <c r="BQ8823"/>
      <c r="BR8823"/>
      <c r="BS8823"/>
      <c r="BT8823"/>
      <c r="BU8823"/>
      <c r="BV8823"/>
      <c r="BW8823"/>
      <c r="BX8823"/>
      <c r="BY8823"/>
      <c r="BZ8823"/>
      <c r="CA8823"/>
      <c r="CB8823"/>
      <c r="CC8823"/>
      <c r="CD8823"/>
      <c r="CE8823"/>
      <c r="CF8823"/>
      <c r="CG8823"/>
      <c r="CH8823"/>
      <c r="CI8823"/>
      <c r="CJ8823"/>
      <c r="CK8823"/>
      <c r="CL8823"/>
      <c r="CM8823"/>
      <c r="CN8823"/>
      <c r="CO8823"/>
      <c r="CP8823"/>
      <c r="CQ8823"/>
      <c r="CR8823"/>
      <c r="CS8823"/>
      <c r="CT8823"/>
      <c r="CU8823"/>
      <c r="CV8823"/>
    </row>
    <row r="8824" spans="10:100" x14ac:dyDescent="0.25">
      <c r="J8824"/>
      <c r="K8824"/>
      <c r="L8824"/>
      <c r="M8824"/>
      <c r="N8824"/>
      <c r="O8824"/>
      <c r="P8824"/>
      <c r="Q8824"/>
      <c r="R8824"/>
      <c r="S8824"/>
      <c r="T8824"/>
      <c r="U8824"/>
      <c r="V8824"/>
      <c r="W8824"/>
      <c r="X8824"/>
      <c r="Y8824"/>
      <c r="Z8824"/>
      <c r="AA8824"/>
      <c r="AB8824"/>
      <c r="AC8824"/>
      <c r="AD8824"/>
      <c r="AE8824"/>
      <c r="AF8824"/>
      <c r="AG8824"/>
      <c r="AH8824"/>
      <c r="AI8824"/>
      <c r="AJ8824"/>
      <c r="AK8824"/>
      <c r="AL8824"/>
      <c r="AM8824"/>
      <c r="AN8824"/>
      <c r="AO8824"/>
      <c r="AP8824"/>
      <c r="AQ8824"/>
      <c r="AR8824"/>
      <c r="AS8824"/>
      <c r="AT8824"/>
      <c r="AU8824"/>
      <c r="AV8824"/>
      <c r="AW8824"/>
      <c r="AX8824"/>
      <c r="AY8824"/>
      <c r="AZ8824"/>
      <c r="BA8824"/>
      <c r="BB8824"/>
      <c r="BC8824"/>
      <c r="BD8824"/>
      <c r="BE8824"/>
      <c r="BF8824"/>
      <c r="BG8824"/>
      <c r="BH8824"/>
      <c r="BI8824"/>
      <c r="BJ8824"/>
      <c r="BK8824"/>
      <c r="BL8824"/>
      <c r="BM8824"/>
      <c r="BN8824"/>
      <c r="BO8824"/>
      <c r="BP8824"/>
      <c r="BQ8824"/>
      <c r="BR8824"/>
      <c r="BS8824"/>
      <c r="BT8824"/>
      <c r="BU8824"/>
      <c r="BV8824"/>
      <c r="BW8824"/>
      <c r="BX8824"/>
      <c r="BY8824"/>
      <c r="BZ8824"/>
      <c r="CA8824"/>
      <c r="CB8824"/>
      <c r="CC8824"/>
      <c r="CD8824"/>
      <c r="CE8824"/>
      <c r="CF8824"/>
      <c r="CG8824"/>
      <c r="CH8824"/>
      <c r="CI8824"/>
      <c r="CJ8824"/>
      <c r="CK8824"/>
      <c r="CL8824"/>
      <c r="CM8824"/>
      <c r="CN8824"/>
      <c r="CO8824"/>
      <c r="CP8824"/>
      <c r="CQ8824"/>
      <c r="CR8824"/>
      <c r="CS8824"/>
      <c r="CT8824"/>
      <c r="CU8824"/>
      <c r="CV8824"/>
    </row>
    <row r="8825" spans="10:100" x14ac:dyDescent="0.25">
      <c r="J8825"/>
      <c r="K8825"/>
      <c r="L8825"/>
      <c r="M8825"/>
      <c r="N8825"/>
      <c r="O8825"/>
      <c r="P8825"/>
      <c r="Q8825"/>
      <c r="R8825"/>
      <c r="S8825"/>
      <c r="T8825"/>
      <c r="U8825"/>
      <c r="V8825"/>
      <c r="W8825"/>
      <c r="X8825"/>
      <c r="Y8825"/>
      <c r="Z8825"/>
      <c r="AA8825"/>
      <c r="AB8825"/>
      <c r="AC8825"/>
      <c r="AD8825"/>
      <c r="AE8825"/>
      <c r="AF8825"/>
      <c r="AG8825"/>
      <c r="AH8825"/>
      <c r="AI8825"/>
      <c r="AJ8825"/>
      <c r="AK8825"/>
      <c r="AL8825"/>
      <c r="AM8825"/>
      <c r="AN8825"/>
      <c r="AO8825"/>
      <c r="AP8825"/>
      <c r="AQ8825"/>
      <c r="AR8825"/>
      <c r="AS8825"/>
      <c r="AT8825"/>
      <c r="AU8825"/>
      <c r="AV8825"/>
      <c r="AW8825"/>
      <c r="AX8825"/>
      <c r="AY8825"/>
      <c r="AZ8825"/>
      <c r="BA8825"/>
      <c r="BB8825"/>
      <c r="BC8825"/>
      <c r="BD8825"/>
      <c r="BE8825"/>
      <c r="BF8825"/>
      <c r="BG8825"/>
      <c r="BH8825"/>
      <c r="BI8825"/>
      <c r="BJ8825"/>
      <c r="BK8825"/>
      <c r="BL8825"/>
      <c r="BM8825"/>
      <c r="BN8825"/>
      <c r="BO8825"/>
      <c r="BP8825"/>
      <c r="BQ8825"/>
      <c r="BR8825"/>
      <c r="BS8825"/>
      <c r="BT8825"/>
      <c r="BU8825"/>
      <c r="BV8825"/>
      <c r="BW8825"/>
      <c r="BX8825"/>
      <c r="BY8825"/>
      <c r="BZ8825"/>
      <c r="CA8825"/>
      <c r="CB8825"/>
      <c r="CC8825"/>
      <c r="CD8825"/>
      <c r="CE8825"/>
      <c r="CF8825"/>
      <c r="CG8825"/>
      <c r="CH8825"/>
      <c r="CI8825"/>
      <c r="CJ8825"/>
      <c r="CK8825"/>
      <c r="CL8825"/>
      <c r="CM8825"/>
      <c r="CN8825"/>
      <c r="CO8825"/>
      <c r="CP8825"/>
      <c r="CQ8825"/>
      <c r="CR8825"/>
      <c r="CS8825"/>
      <c r="CT8825"/>
      <c r="CU8825"/>
      <c r="CV8825"/>
    </row>
    <row r="8826" spans="10:100" x14ac:dyDescent="0.25">
      <c r="J8826"/>
      <c r="K8826"/>
      <c r="L8826"/>
      <c r="M8826"/>
      <c r="N8826"/>
      <c r="O8826"/>
      <c r="P8826"/>
      <c r="Q8826"/>
      <c r="R8826"/>
      <c r="S8826"/>
      <c r="T8826"/>
      <c r="U8826"/>
      <c r="V8826"/>
      <c r="W8826"/>
      <c r="X8826"/>
      <c r="Y8826"/>
      <c r="Z8826"/>
      <c r="AA8826"/>
      <c r="AB8826"/>
      <c r="AC8826"/>
      <c r="AD8826"/>
      <c r="AE8826"/>
      <c r="AF8826"/>
      <c r="AG8826"/>
      <c r="AH8826"/>
      <c r="AI8826"/>
      <c r="AJ8826"/>
      <c r="AK8826"/>
      <c r="AL8826"/>
      <c r="AM8826"/>
      <c r="AN8826"/>
      <c r="AO8826"/>
      <c r="AP8826"/>
      <c r="AQ8826"/>
      <c r="AR8826"/>
      <c r="AS8826"/>
      <c r="AT8826"/>
      <c r="AU8826"/>
      <c r="AV8826"/>
      <c r="AW8826"/>
      <c r="AX8826"/>
      <c r="AY8826"/>
      <c r="AZ8826"/>
      <c r="BA8826"/>
      <c r="BB8826"/>
      <c r="BC8826"/>
      <c r="BD8826"/>
      <c r="BE8826"/>
      <c r="BF8826"/>
      <c r="BG8826"/>
      <c r="BH8826"/>
      <c r="BI8826"/>
      <c r="BJ8826"/>
      <c r="BK8826"/>
      <c r="BL8826"/>
      <c r="BM8826"/>
      <c r="BN8826"/>
      <c r="BO8826"/>
      <c r="BP8826"/>
      <c r="BQ8826"/>
      <c r="BR8826"/>
      <c r="BS8826"/>
      <c r="BT8826"/>
      <c r="BU8826"/>
      <c r="BV8826"/>
      <c r="BW8826"/>
      <c r="BX8826"/>
      <c r="BY8826"/>
      <c r="BZ8826"/>
      <c r="CA8826"/>
      <c r="CB8826"/>
      <c r="CC8826"/>
      <c r="CD8826"/>
      <c r="CE8826"/>
      <c r="CF8826"/>
      <c r="CG8826"/>
      <c r="CH8826"/>
      <c r="CI8826"/>
      <c r="CJ8826"/>
      <c r="CK8826"/>
      <c r="CL8826"/>
      <c r="CM8826"/>
      <c r="CN8826"/>
      <c r="CO8826"/>
      <c r="CP8826"/>
      <c r="CQ8826"/>
      <c r="CR8826"/>
      <c r="CS8826"/>
      <c r="CT8826"/>
      <c r="CU8826"/>
      <c r="CV8826"/>
    </row>
    <row r="8827" spans="10:100" x14ac:dyDescent="0.25">
      <c r="J8827"/>
      <c r="K8827"/>
      <c r="L8827"/>
      <c r="M8827"/>
      <c r="N8827"/>
      <c r="O8827"/>
      <c r="P8827"/>
      <c r="Q8827"/>
      <c r="R8827"/>
      <c r="S8827"/>
      <c r="T8827"/>
      <c r="U8827"/>
      <c r="V8827"/>
      <c r="W8827"/>
      <c r="X8827"/>
      <c r="Y8827"/>
      <c r="Z8827"/>
      <c r="AA8827"/>
      <c r="AB8827"/>
      <c r="AC8827"/>
      <c r="AD8827"/>
      <c r="AE8827"/>
      <c r="AF8827"/>
      <c r="AG8827"/>
      <c r="AH8827"/>
      <c r="AI8827"/>
      <c r="AJ8827"/>
      <c r="AK8827"/>
      <c r="AL8827"/>
      <c r="AM8827"/>
      <c r="AN8827"/>
      <c r="AO8827"/>
      <c r="AP8827"/>
      <c r="AQ8827"/>
      <c r="AR8827"/>
      <c r="AS8827"/>
      <c r="AT8827"/>
      <c r="AU8827"/>
      <c r="AV8827"/>
      <c r="AW8827"/>
      <c r="AX8827"/>
      <c r="AY8827"/>
      <c r="AZ8827"/>
      <c r="BA8827"/>
      <c r="BB8827"/>
      <c r="BC8827"/>
      <c r="BD8827"/>
      <c r="BE8827"/>
      <c r="BF8827"/>
      <c r="BG8827"/>
      <c r="BH8827"/>
      <c r="BI8827"/>
      <c r="BJ8827"/>
      <c r="BK8827"/>
      <c r="BL8827"/>
      <c r="BM8827"/>
      <c r="BN8827"/>
      <c r="BO8827"/>
      <c r="BP8827"/>
      <c r="BQ8827"/>
      <c r="BR8827"/>
      <c r="BS8827"/>
      <c r="BT8827"/>
      <c r="BU8827"/>
      <c r="BV8827"/>
      <c r="BW8827"/>
      <c r="BX8827"/>
      <c r="BY8827"/>
      <c r="BZ8827"/>
      <c r="CA8827"/>
      <c r="CB8827"/>
      <c r="CC8827"/>
      <c r="CD8827"/>
      <c r="CE8827"/>
      <c r="CF8827"/>
      <c r="CG8827"/>
      <c r="CH8827"/>
      <c r="CI8827"/>
      <c r="CJ8827"/>
      <c r="CK8827"/>
      <c r="CL8827"/>
      <c r="CM8827"/>
      <c r="CN8827"/>
      <c r="CO8827"/>
      <c r="CP8827"/>
      <c r="CQ8827"/>
      <c r="CR8827"/>
      <c r="CS8827"/>
      <c r="CT8827"/>
      <c r="CU8827"/>
      <c r="CV8827"/>
    </row>
    <row r="8828" spans="10:100" x14ac:dyDescent="0.25">
      <c r="J8828"/>
      <c r="K8828"/>
      <c r="L8828"/>
      <c r="M8828"/>
      <c r="N8828"/>
      <c r="O8828"/>
      <c r="P8828"/>
      <c r="Q8828"/>
      <c r="R8828"/>
      <c r="S8828"/>
      <c r="T8828"/>
      <c r="U8828"/>
      <c r="V8828"/>
      <c r="W8828"/>
      <c r="X8828"/>
      <c r="Y8828"/>
      <c r="Z8828"/>
      <c r="AA8828"/>
      <c r="AB8828"/>
      <c r="AC8828"/>
      <c r="AD8828"/>
      <c r="AE8828"/>
      <c r="AF8828"/>
      <c r="AG8828"/>
      <c r="AH8828"/>
      <c r="AI8828"/>
      <c r="AJ8828"/>
      <c r="AK8828"/>
      <c r="AL8828"/>
      <c r="AM8828"/>
      <c r="AN8828"/>
      <c r="AO8828"/>
      <c r="AP8828"/>
      <c r="AQ8828"/>
      <c r="AR8828"/>
      <c r="AS8828"/>
      <c r="AT8828"/>
      <c r="AU8828"/>
      <c r="AV8828"/>
      <c r="AW8828"/>
      <c r="AX8828"/>
      <c r="AY8828"/>
      <c r="AZ8828"/>
      <c r="BA8828"/>
      <c r="BB8828"/>
      <c r="BC8828"/>
      <c r="BD8828"/>
      <c r="BE8828"/>
      <c r="BF8828"/>
      <c r="BG8828"/>
      <c r="BH8828"/>
      <c r="BI8828"/>
      <c r="BJ8828"/>
      <c r="BK8828"/>
      <c r="BL8828"/>
      <c r="BM8828"/>
      <c r="BN8828"/>
      <c r="BO8828"/>
      <c r="BP8828"/>
      <c r="BQ8828"/>
      <c r="BR8828"/>
      <c r="BS8828"/>
      <c r="BT8828"/>
      <c r="BU8828"/>
      <c r="BV8828"/>
      <c r="BW8828"/>
      <c r="BX8828"/>
      <c r="BY8828"/>
      <c r="BZ8828"/>
      <c r="CA8828"/>
      <c r="CB8828"/>
      <c r="CC8828"/>
      <c r="CD8828"/>
      <c r="CE8828"/>
      <c r="CF8828"/>
      <c r="CG8828"/>
      <c r="CH8828"/>
      <c r="CI8828"/>
      <c r="CJ8828"/>
      <c r="CK8828"/>
      <c r="CL8828"/>
      <c r="CM8828"/>
      <c r="CN8828"/>
      <c r="CO8828"/>
      <c r="CP8828"/>
      <c r="CQ8828"/>
      <c r="CR8828"/>
      <c r="CS8828"/>
      <c r="CT8828"/>
      <c r="CU8828"/>
      <c r="CV8828"/>
    </row>
    <row r="8829" spans="10:100" x14ac:dyDescent="0.25">
      <c r="J8829"/>
      <c r="K8829"/>
      <c r="L8829"/>
      <c r="M8829"/>
      <c r="N8829"/>
      <c r="O8829"/>
      <c r="P8829"/>
      <c r="Q8829"/>
      <c r="R8829"/>
      <c r="S8829"/>
      <c r="T8829"/>
      <c r="U8829"/>
      <c r="V8829"/>
      <c r="W8829"/>
      <c r="X8829"/>
      <c r="Y8829"/>
      <c r="Z8829"/>
      <c r="AA8829"/>
      <c r="AB8829"/>
      <c r="AC8829"/>
      <c r="AD8829"/>
      <c r="AE8829"/>
      <c r="AF8829"/>
      <c r="AG8829"/>
      <c r="AH8829"/>
      <c r="AI8829"/>
      <c r="AJ8829"/>
      <c r="AK8829"/>
      <c r="AL8829"/>
      <c r="AM8829"/>
      <c r="AN8829"/>
      <c r="AO8829"/>
      <c r="AP8829"/>
      <c r="AQ8829"/>
      <c r="AR8829"/>
      <c r="AS8829"/>
      <c r="AT8829"/>
      <c r="AU8829"/>
      <c r="AV8829"/>
      <c r="AW8829"/>
      <c r="AX8829"/>
      <c r="AY8829"/>
      <c r="AZ8829"/>
      <c r="BA8829"/>
      <c r="BB8829"/>
      <c r="BC8829"/>
      <c r="BD8829"/>
      <c r="BE8829"/>
      <c r="BF8829"/>
      <c r="BG8829"/>
      <c r="BH8829"/>
      <c r="BI8829"/>
      <c r="BJ8829"/>
      <c r="BK8829"/>
      <c r="BL8829"/>
      <c r="BM8829"/>
      <c r="BN8829"/>
      <c r="BO8829"/>
      <c r="BP8829"/>
      <c r="BQ8829"/>
      <c r="BR8829"/>
      <c r="BS8829"/>
      <c r="BT8829"/>
      <c r="BU8829"/>
      <c r="BV8829"/>
      <c r="BW8829"/>
      <c r="BX8829"/>
      <c r="BY8829"/>
      <c r="BZ8829"/>
      <c r="CA8829"/>
      <c r="CB8829"/>
      <c r="CC8829"/>
      <c r="CD8829"/>
      <c r="CE8829"/>
      <c r="CF8829"/>
      <c r="CG8829"/>
      <c r="CH8829"/>
      <c r="CI8829"/>
      <c r="CJ8829"/>
      <c r="CK8829"/>
      <c r="CL8829"/>
      <c r="CM8829"/>
      <c r="CN8829"/>
      <c r="CO8829"/>
      <c r="CP8829"/>
      <c r="CQ8829"/>
      <c r="CR8829"/>
      <c r="CS8829"/>
      <c r="CT8829"/>
      <c r="CU8829"/>
      <c r="CV8829"/>
    </row>
    <row r="8830" spans="10:100" x14ac:dyDescent="0.25">
      <c r="J8830"/>
      <c r="K8830"/>
      <c r="L8830"/>
      <c r="M8830"/>
      <c r="N8830"/>
      <c r="O8830"/>
      <c r="P8830"/>
      <c r="Q8830"/>
      <c r="R8830"/>
      <c r="S8830"/>
      <c r="T8830"/>
      <c r="U8830"/>
      <c r="V8830"/>
      <c r="W8830"/>
      <c r="X8830"/>
      <c r="Y8830"/>
      <c r="Z8830"/>
      <c r="AA8830"/>
      <c r="AB8830"/>
      <c r="AC8830"/>
      <c r="AD8830"/>
      <c r="AE8830"/>
      <c r="AF8830"/>
      <c r="AG8830"/>
      <c r="AH8830"/>
      <c r="AI8830"/>
      <c r="AJ8830"/>
      <c r="AK8830"/>
      <c r="AL8830"/>
      <c r="AM8830"/>
      <c r="AN8830"/>
      <c r="AO8830"/>
      <c r="AP8830"/>
      <c r="AQ8830"/>
      <c r="AR8830"/>
      <c r="AS8830"/>
      <c r="AT8830"/>
      <c r="AU8830"/>
      <c r="AV8830"/>
      <c r="AW8830"/>
      <c r="AX8830"/>
      <c r="AY8830"/>
      <c r="AZ8830"/>
      <c r="BA8830"/>
      <c r="BB8830"/>
      <c r="BC8830"/>
      <c r="BD8830"/>
      <c r="BE8830"/>
      <c r="BF8830"/>
      <c r="BG8830"/>
      <c r="BH8830"/>
      <c r="BI8830"/>
      <c r="BJ8830"/>
      <c r="BK8830"/>
      <c r="BL8830"/>
      <c r="BM8830"/>
      <c r="BN8830"/>
      <c r="BO8830"/>
      <c r="BP8830"/>
      <c r="BQ8830"/>
      <c r="BR8830"/>
      <c r="BS8830"/>
      <c r="BT8830"/>
      <c r="BU8830"/>
      <c r="BV8830"/>
      <c r="BW8830"/>
      <c r="BX8830"/>
      <c r="BY8830"/>
      <c r="BZ8830"/>
      <c r="CA8830"/>
      <c r="CB8830"/>
      <c r="CC8830"/>
      <c r="CD8830"/>
      <c r="CE8830"/>
      <c r="CF8830"/>
      <c r="CG8830"/>
      <c r="CH8830"/>
      <c r="CI8830"/>
      <c r="CJ8830"/>
      <c r="CK8830"/>
      <c r="CL8830"/>
      <c r="CM8830"/>
      <c r="CN8830"/>
      <c r="CO8830"/>
      <c r="CP8830"/>
      <c r="CQ8830"/>
      <c r="CR8830"/>
      <c r="CS8830"/>
      <c r="CT8830"/>
      <c r="CU8830"/>
      <c r="CV8830"/>
    </row>
    <row r="8831" spans="10:100" x14ac:dyDescent="0.25">
      <c r="J8831"/>
      <c r="K8831"/>
      <c r="L8831"/>
      <c r="M8831"/>
      <c r="N8831"/>
      <c r="O8831"/>
      <c r="P8831"/>
      <c r="Q8831"/>
      <c r="R8831"/>
      <c r="S8831"/>
      <c r="T8831"/>
      <c r="U8831"/>
      <c r="V8831"/>
      <c r="W8831"/>
      <c r="X8831"/>
      <c r="Y8831"/>
      <c r="Z8831"/>
      <c r="AA8831"/>
      <c r="AB8831"/>
      <c r="AC8831"/>
      <c r="AD8831"/>
      <c r="AE8831"/>
      <c r="AF8831"/>
      <c r="AG8831"/>
      <c r="AH8831"/>
      <c r="AI8831"/>
      <c r="AJ8831"/>
      <c r="AK8831"/>
      <c r="AL8831"/>
      <c r="AM8831"/>
      <c r="AN8831"/>
      <c r="AO8831"/>
      <c r="AP8831"/>
      <c r="AQ8831"/>
      <c r="AR8831"/>
      <c r="AS8831"/>
      <c r="AT8831"/>
      <c r="AU8831"/>
      <c r="AV8831"/>
      <c r="AW8831"/>
      <c r="AX8831"/>
      <c r="AY8831"/>
      <c r="AZ8831"/>
      <c r="BA8831"/>
      <c r="BB8831"/>
      <c r="BC8831"/>
      <c r="BD8831"/>
      <c r="BE8831"/>
      <c r="BF8831"/>
      <c r="BG8831"/>
      <c r="BH8831"/>
      <c r="BI8831"/>
      <c r="BJ8831"/>
      <c r="BK8831"/>
      <c r="BL8831"/>
      <c r="BM8831"/>
      <c r="BN8831"/>
      <c r="BO8831"/>
      <c r="BP8831"/>
      <c r="BQ8831"/>
      <c r="BR8831"/>
      <c r="BS8831"/>
      <c r="BT8831"/>
      <c r="BU8831"/>
      <c r="BV8831"/>
      <c r="BW8831"/>
      <c r="BX8831"/>
      <c r="BY8831"/>
      <c r="BZ8831"/>
      <c r="CA8831"/>
      <c r="CB8831"/>
      <c r="CC8831"/>
      <c r="CD8831"/>
      <c r="CE8831"/>
      <c r="CF8831"/>
      <c r="CG8831"/>
      <c r="CH8831"/>
      <c r="CI8831"/>
      <c r="CJ8831"/>
      <c r="CK8831"/>
      <c r="CL8831"/>
      <c r="CM8831"/>
      <c r="CN8831"/>
      <c r="CO8831"/>
      <c r="CP8831"/>
      <c r="CQ8831"/>
      <c r="CR8831"/>
      <c r="CS8831"/>
      <c r="CT8831"/>
      <c r="CU8831"/>
      <c r="CV8831"/>
    </row>
    <row r="8832" spans="10:100" x14ac:dyDescent="0.25">
      <c r="J8832"/>
      <c r="K8832"/>
      <c r="L8832"/>
      <c r="M8832"/>
      <c r="N8832"/>
      <c r="O8832"/>
      <c r="P8832"/>
      <c r="Q8832"/>
      <c r="R8832"/>
      <c r="S8832"/>
      <c r="T8832"/>
      <c r="U8832"/>
      <c r="V8832"/>
      <c r="W8832"/>
      <c r="X8832"/>
      <c r="Y8832"/>
      <c r="Z8832"/>
      <c r="AA8832"/>
      <c r="AB8832"/>
      <c r="AC8832"/>
      <c r="AD8832"/>
      <c r="AE8832"/>
      <c r="AF8832"/>
      <c r="AG8832"/>
      <c r="AH8832"/>
      <c r="AI8832"/>
      <c r="AJ8832"/>
      <c r="AK8832"/>
      <c r="AL8832"/>
      <c r="AM8832"/>
      <c r="AN8832"/>
      <c r="AO8832"/>
      <c r="AP8832"/>
      <c r="AQ8832"/>
      <c r="AR8832"/>
      <c r="AS8832"/>
      <c r="AT8832"/>
      <c r="AU8832"/>
      <c r="AV8832"/>
      <c r="AW8832"/>
      <c r="AX8832"/>
      <c r="AY8832"/>
      <c r="AZ8832"/>
      <c r="BA8832"/>
      <c r="BB8832"/>
      <c r="BC8832"/>
      <c r="BD8832"/>
      <c r="BE8832"/>
      <c r="BF8832"/>
      <c r="BG8832"/>
      <c r="BH8832"/>
      <c r="BI8832"/>
      <c r="BJ8832"/>
      <c r="BK8832"/>
      <c r="BL8832"/>
      <c r="BM8832"/>
      <c r="BN8832"/>
      <c r="BO8832"/>
      <c r="BP8832"/>
      <c r="BQ8832"/>
      <c r="BR8832"/>
      <c r="BS8832"/>
      <c r="BT8832"/>
      <c r="BU8832"/>
      <c r="BV8832"/>
      <c r="BW8832"/>
      <c r="BX8832"/>
      <c r="BY8832"/>
      <c r="BZ8832"/>
      <c r="CA8832"/>
      <c r="CB8832"/>
      <c r="CC8832"/>
      <c r="CD8832"/>
      <c r="CE8832"/>
      <c r="CF8832"/>
      <c r="CG8832"/>
      <c r="CH8832"/>
      <c r="CI8832"/>
      <c r="CJ8832"/>
      <c r="CK8832"/>
      <c r="CL8832"/>
      <c r="CM8832"/>
      <c r="CN8832"/>
      <c r="CO8832"/>
      <c r="CP8832"/>
      <c r="CQ8832"/>
      <c r="CR8832"/>
      <c r="CS8832"/>
      <c r="CT8832"/>
      <c r="CU8832"/>
      <c r="CV8832"/>
    </row>
    <row r="8833" spans="10:100" x14ac:dyDescent="0.25">
      <c r="J8833"/>
      <c r="K8833"/>
      <c r="L8833"/>
      <c r="M8833"/>
      <c r="N8833"/>
      <c r="O8833"/>
      <c r="P8833"/>
      <c r="Q8833"/>
      <c r="R8833"/>
      <c r="S8833"/>
      <c r="T8833"/>
      <c r="U8833"/>
      <c r="V8833"/>
      <c r="W8833"/>
      <c r="X8833"/>
      <c r="Y8833"/>
      <c r="Z8833"/>
      <c r="AA8833"/>
      <c r="AB8833"/>
      <c r="AC8833"/>
      <c r="AD8833"/>
      <c r="AE8833"/>
      <c r="AF8833"/>
      <c r="AG8833"/>
      <c r="AH8833"/>
      <c r="AI8833"/>
      <c r="AJ8833"/>
      <c r="AK8833"/>
      <c r="AL8833"/>
      <c r="AM8833"/>
      <c r="AN8833"/>
      <c r="AO8833"/>
      <c r="AP8833"/>
      <c r="AQ8833"/>
      <c r="AR8833"/>
      <c r="AS8833"/>
      <c r="AT8833"/>
      <c r="AU8833"/>
      <c r="AV8833"/>
      <c r="AW8833"/>
      <c r="AX8833"/>
      <c r="AY8833"/>
      <c r="AZ8833"/>
      <c r="BA8833"/>
      <c r="BB8833"/>
      <c r="BC8833"/>
      <c r="BD8833"/>
      <c r="BE8833"/>
      <c r="BF8833"/>
      <c r="BG8833"/>
      <c r="BH8833"/>
      <c r="BI8833"/>
      <c r="BJ8833"/>
      <c r="BK8833"/>
      <c r="BL8833"/>
      <c r="BM8833"/>
      <c r="BN8833"/>
      <c r="BO8833"/>
      <c r="BP8833"/>
      <c r="BQ8833"/>
      <c r="BR8833"/>
      <c r="BS8833"/>
      <c r="BT8833"/>
      <c r="BU8833"/>
      <c r="BV8833"/>
      <c r="BW8833"/>
      <c r="BX8833"/>
      <c r="BY8833"/>
      <c r="BZ8833"/>
      <c r="CA8833"/>
      <c r="CB8833"/>
      <c r="CC8833"/>
      <c r="CD8833"/>
      <c r="CE8833"/>
      <c r="CF8833"/>
      <c r="CG8833"/>
      <c r="CH8833"/>
      <c r="CI8833"/>
      <c r="CJ8833"/>
      <c r="CK8833"/>
      <c r="CL8833"/>
      <c r="CM8833"/>
      <c r="CN8833"/>
      <c r="CO8833"/>
      <c r="CP8833"/>
      <c r="CQ8833"/>
      <c r="CR8833"/>
      <c r="CS8833"/>
      <c r="CT8833"/>
      <c r="CU8833"/>
      <c r="CV8833"/>
    </row>
    <row r="8834" spans="10:100" x14ac:dyDescent="0.25">
      <c r="J8834"/>
      <c r="K8834"/>
      <c r="L8834"/>
      <c r="M8834"/>
      <c r="N8834"/>
      <c r="O8834"/>
      <c r="P8834"/>
      <c r="Q8834"/>
      <c r="R8834"/>
      <c r="S8834"/>
      <c r="T8834"/>
      <c r="U8834"/>
      <c r="V8834"/>
      <c r="W8834"/>
      <c r="X8834"/>
      <c r="Y8834"/>
      <c r="Z8834"/>
      <c r="AA8834"/>
      <c r="AB8834"/>
      <c r="AC8834"/>
      <c r="AD8834"/>
      <c r="AE8834"/>
      <c r="AF8834"/>
      <c r="AG8834"/>
      <c r="AH8834"/>
      <c r="AI8834"/>
      <c r="AJ8834"/>
      <c r="AK8834"/>
      <c r="AL8834"/>
      <c r="AM8834"/>
      <c r="AN8834"/>
      <c r="AO8834"/>
      <c r="AP8834"/>
      <c r="AQ8834"/>
      <c r="AR8834"/>
      <c r="AS8834"/>
      <c r="AT8834"/>
      <c r="AU8834"/>
      <c r="AV8834"/>
      <c r="AW8834"/>
      <c r="AX8834"/>
      <c r="AY8834"/>
      <c r="AZ8834"/>
      <c r="BA8834"/>
      <c r="BB8834"/>
      <c r="BC8834"/>
      <c r="BD8834"/>
      <c r="BE8834"/>
      <c r="BF8834"/>
      <c r="BG8834"/>
      <c r="BH8834"/>
      <c r="BI8834"/>
      <c r="BJ8834"/>
      <c r="BK8834"/>
      <c r="BL8834"/>
      <c r="BM8834"/>
      <c r="BN8834"/>
      <c r="BO8834"/>
      <c r="BP8834"/>
      <c r="BQ8834"/>
      <c r="BR8834"/>
      <c r="BS8834"/>
      <c r="BT8834"/>
      <c r="BU8834"/>
      <c r="BV8834"/>
      <c r="BW8834"/>
      <c r="BX8834"/>
      <c r="BY8834"/>
      <c r="BZ8834"/>
      <c r="CA8834"/>
      <c r="CB8834"/>
      <c r="CC8834"/>
      <c r="CD8834"/>
      <c r="CE8834"/>
      <c r="CF8834"/>
      <c r="CG8834"/>
      <c r="CH8834"/>
      <c r="CI8834"/>
      <c r="CJ8834"/>
      <c r="CK8834"/>
      <c r="CL8834"/>
      <c r="CM8834"/>
      <c r="CN8834"/>
      <c r="CO8834"/>
      <c r="CP8834"/>
      <c r="CQ8834"/>
      <c r="CR8834"/>
      <c r="CS8834"/>
      <c r="CT8834"/>
      <c r="CU8834"/>
      <c r="CV8834"/>
    </row>
    <row r="8835" spans="10:100" x14ac:dyDescent="0.25">
      <c r="J8835"/>
      <c r="K8835"/>
      <c r="L8835"/>
      <c r="M8835"/>
      <c r="N8835"/>
      <c r="O8835"/>
      <c r="P8835"/>
      <c r="Q8835"/>
      <c r="R8835"/>
      <c r="S8835"/>
      <c r="T8835"/>
      <c r="U8835"/>
      <c r="V8835"/>
      <c r="W8835"/>
      <c r="X8835"/>
      <c r="Y8835"/>
      <c r="Z8835"/>
      <c r="AA8835"/>
      <c r="AB8835"/>
      <c r="AC8835"/>
      <c r="AD8835"/>
      <c r="AE8835"/>
      <c r="AF8835"/>
      <c r="AG8835"/>
      <c r="AH8835"/>
      <c r="AI8835"/>
      <c r="AJ8835"/>
      <c r="AK8835"/>
      <c r="AL8835"/>
      <c r="AM8835"/>
      <c r="AN8835"/>
      <c r="AO8835"/>
      <c r="AP8835"/>
      <c r="AQ8835"/>
      <c r="AR8835"/>
      <c r="AS8835"/>
      <c r="AT8835"/>
      <c r="AU8835"/>
      <c r="AV8835"/>
      <c r="AW8835"/>
      <c r="AX8835"/>
      <c r="AY8835"/>
      <c r="AZ8835"/>
      <c r="BA8835"/>
      <c r="BB8835"/>
      <c r="BC8835"/>
      <c r="BD8835"/>
      <c r="BE8835"/>
      <c r="BF8835"/>
      <c r="BG8835"/>
      <c r="BH8835"/>
      <c r="BI8835"/>
      <c r="BJ8835"/>
      <c r="BK8835"/>
      <c r="BL8835"/>
      <c r="BM8835"/>
      <c r="BN8835"/>
      <c r="BO8835"/>
      <c r="BP8835"/>
      <c r="BQ8835"/>
      <c r="BR8835"/>
      <c r="BS8835"/>
      <c r="BT8835"/>
      <c r="BU8835"/>
      <c r="BV8835"/>
      <c r="BW8835"/>
      <c r="BX8835"/>
      <c r="BY8835"/>
      <c r="BZ8835"/>
      <c r="CA8835"/>
      <c r="CB8835"/>
      <c r="CC8835"/>
      <c r="CD8835"/>
      <c r="CE8835"/>
      <c r="CF8835"/>
      <c r="CG8835"/>
      <c r="CH8835"/>
      <c r="CI8835"/>
      <c r="CJ8835"/>
      <c r="CK8835"/>
      <c r="CL8835"/>
      <c r="CM8835"/>
      <c r="CN8835"/>
      <c r="CO8835"/>
      <c r="CP8835"/>
      <c r="CQ8835"/>
      <c r="CR8835"/>
      <c r="CS8835"/>
      <c r="CT8835"/>
      <c r="CU8835"/>
      <c r="CV8835"/>
    </row>
    <row r="8836" spans="10:100" x14ac:dyDescent="0.25">
      <c r="J8836"/>
      <c r="K8836"/>
      <c r="L8836"/>
      <c r="M8836"/>
      <c r="N8836"/>
      <c r="O8836"/>
      <c r="P8836"/>
      <c r="Q8836"/>
      <c r="R8836"/>
      <c r="S8836"/>
      <c r="T8836"/>
      <c r="U8836"/>
      <c r="V8836"/>
      <c r="W8836"/>
      <c r="X8836"/>
      <c r="Y8836"/>
      <c r="Z8836"/>
      <c r="AA8836"/>
      <c r="AB8836"/>
      <c r="AC8836"/>
      <c r="AD8836"/>
      <c r="AE8836"/>
      <c r="AF8836"/>
      <c r="AG8836"/>
      <c r="AH8836"/>
      <c r="AI8836"/>
      <c r="AJ8836"/>
      <c r="AK8836"/>
      <c r="AL8836"/>
      <c r="AM8836"/>
      <c r="AN8836"/>
      <c r="AO8836"/>
      <c r="AP8836"/>
      <c r="AQ8836"/>
      <c r="AR8836"/>
      <c r="AS8836"/>
      <c r="AT8836"/>
      <c r="AU8836"/>
      <c r="AV8836"/>
      <c r="AW8836"/>
      <c r="AX8836"/>
      <c r="AY8836"/>
      <c r="AZ8836"/>
      <c r="BA8836"/>
      <c r="BB8836"/>
      <c r="BC8836"/>
      <c r="BD8836"/>
      <c r="BE8836"/>
      <c r="BF8836"/>
      <c r="BG8836"/>
      <c r="BH8836"/>
      <c r="BI8836"/>
      <c r="BJ8836"/>
      <c r="BK8836"/>
      <c r="BL8836"/>
      <c r="BM8836"/>
      <c r="BN8836"/>
      <c r="BO8836"/>
      <c r="BP8836"/>
      <c r="BQ8836"/>
      <c r="BR8836"/>
      <c r="BS8836"/>
      <c r="BT8836"/>
      <c r="BU8836"/>
      <c r="BV8836"/>
      <c r="BW8836"/>
      <c r="BX8836"/>
      <c r="BY8836"/>
      <c r="BZ8836"/>
      <c r="CA8836"/>
      <c r="CB8836"/>
      <c r="CC8836"/>
      <c r="CD8836"/>
      <c r="CE8836"/>
      <c r="CF8836"/>
      <c r="CG8836"/>
      <c r="CH8836"/>
      <c r="CI8836"/>
      <c r="CJ8836"/>
      <c r="CK8836"/>
      <c r="CL8836"/>
      <c r="CM8836"/>
      <c r="CN8836"/>
      <c r="CO8836"/>
      <c r="CP8836"/>
      <c r="CQ8836"/>
      <c r="CR8836"/>
      <c r="CS8836"/>
      <c r="CT8836"/>
      <c r="CU8836"/>
      <c r="CV8836"/>
    </row>
    <row r="8837" spans="10:100" x14ac:dyDescent="0.25">
      <c r="J8837"/>
      <c r="K8837"/>
      <c r="L8837"/>
      <c r="M8837"/>
      <c r="N8837"/>
      <c r="O8837"/>
      <c r="P8837"/>
      <c r="Q8837"/>
      <c r="R8837"/>
      <c r="S8837"/>
      <c r="T8837"/>
      <c r="U8837"/>
      <c r="V8837"/>
      <c r="W8837"/>
      <c r="X8837"/>
      <c r="Y8837"/>
      <c r="Z8837"/>
      <c r="AA8837"/>
      <c r="AB8837"/>
      <c r="AC8837"/>
      <c r="AD8837"/>
      <c r="AE8837"/>
      <c r="AF8837"/>
      <c r="AG8837"/>
      <c r="AH8837"/>
      <c r="AI8837"/>
      <c r="AJ8837"/>
      <c r="AK8837"/>
      <c r="AL8837"/>
      <c r="AM8837"/>
      <c r="AN8837"/>
      <c r="AO8837"/>
      <c r="AP8837"/>
      <c r="AQ8837"/>
      <c r="AR8837"/>
      <c r="AS8837"/>
      <c r="AT8837"/>
      <c r="AU8837"/>
      <c r="AV8837"/>
      <c r="AW8837"/>
      <c r="AX8837"/>
      <c r="AY8837"/>
      <c r="AZ8837"/>
      <c r="BA8837"/>
      <c r="BB8837"/>
      <c r="BC8837"/>
      <c r="BD8837"/>
      <c r="BE8837"/>
      <c r="BF8837"/>
      <c r="BG8837"/>
      <c r="BH8837"/>
      <c r="BI8837"/>
      <c r="BJ8837"/>
      <c r="BK8837"/>
      <c r="BL8837"/>
      <c r="BM8837"/>
      <c r="BN8837"/>
      <c r="BO8837"/>
      <c r="BP8837"/>
      <c r="BQ8837"/>
      <c r="BR8837"/>
      <c r="BS8837"/>
      <c r="BT8837"/>
      <c r="BU8837"/>
      <c r="BV8837"/>
      <c r="BW8837"/>
      <c r="BX8837"/>
      <c r="BY8837"/>
      <c r="BZ8837"/>
      <c r="CA8837"/>
      <c r="CB8837"/>
      <c r="CC8837"/>
      <c r="CD8837"/>
      <c r="CE8837"/>
      <c r="CF8837"/>
      <c r="CG8837"/>
      <c r="CH8837"/>
      <c r="CI8837"/>
      <c r="CJ8837"/>
      <c r="CK8837"/>
      <c r="CL8837"/>
      <c r="CM8837"/>
      <c r="CN8837"/>
      <c r="CO8837"/>
      <c r="CP8837"/>
      <c r="CQ8837"/>
      <c r="CR8837"/>
      <c r="CS8837"/>
      <c r="CT8837"/>
      <c r="CU8837"/>
      <c r="CV8837"/>
    </row>
    <row r="8838" spans="10:100" x14ac:dyDescent="0.25">
      <c r="J8838"/>
      <c r="K8838"/>
      <c r="L8838"/>
      <c r="M8838"/>
      <c r="N8838"/>
      <c r="O8838"/>
      <c r="P8838"/>
      <c r="Q8838"/>
      <c r="R8838"/>
      <c r="S8838"/>
      <c r="T8838"/>
      <c r="U8838"/>
      <c r="V8838"/>
      <c r="W8838"/>
      <c r="X8838"/>
      <c r="Y8838"/>
      <c r="Z8838"/>
      <c r="AA8838"/>
      <c r="AB8838"/>
      <c r="AC8838"/>
      <c r="AD8838"/>
      <c r="AE8838"/>
      <c r="AF8838"/>
      <c r="AG8838"/>
      <c r="AH8838"/>
      <c r="AI8838"/>
      <c r="AJ8838"/>
      <c r="AK8838"/>
      <c r="AL8838"/>
      <c r="AM8838"/>
      <c r="AN8838"/>
      <c r="AO8838"/>
      <c r="AP8838"/>
      <c r="AQ8838"/>
      <c r="AR8838"/>
      <c r="AS8838"/>
      <c r="AT8838"/>
      <c r="AU8838"/>
      <c r="AV8838"/>
      <c r="AW8838"/>
      <c r="AX8838"/>
      <c r="AY8838"/>
      <c r="AZ8838"/>
      <c r="BA8838"/>
      <c r="BB8838"/>
      <c r="BC8838"/>
      <c r="BD8838"/>
      <c r="BE8838"/>
      <c r="BF8838"/>
      <c r="BG8838"/>
      <c r="BH8838"/>
      <c r="BI8838"/>
      <c r="BJ8838"/>
      <c r="BK8838"/>
      <c r="BL8838"/>
      <c r="BM8838"/>
      <c r="BN8838"/>
      <c r="BO8838"/>
      <c r="BP8838"/>
      <c r="BQ8838"/>
      <c r="BR8838"/>
      <c r="BS8838"/>
      <c r="BT8838"/>
      <c r="BU8838"/>
      <c r="BV8838"/>
      <c r="BW8838"/>
      <c r="BX8838"/>
      <c r="BY8838"/>
      <c r="BZ8838"/>
      <c r="CA8838"/>
      <c r="CB8838"/>
      <c r="CC8838"/>
      <c r="CD8838"/>
      <c r="CE8838"/>
      <c r="CF8838"/>
      <c r="CG8838"/>
      <c r="CH8838"/>
      <c r="CI8838"/>
      <c r="CJ8838"/>
      <c r="CK8838"/>
      <c r="CL8838"/>
      <c r="CM8838"/>
      <c r="CN8838"/>
      <c r="CO8838"/>
      <c r="CP8838"/>
      <c r="CQ8838"/>
      <c r="CR8838"/>
      <c r="CS8838"/>
      <c r="CT8838"/>
      <c r="CU8838"/>
      <c r="CV8838"/>
    </row>
    <row r="8839" spans="10:100" x14ac:dyDescent="0.25">
      <c r="J8839"/>
      <c r="K8839"/>
      <c r="L8839"/>
      <c r="M8839"/>
      <c r="N8839"/>
      <c r="O8839"/>
      <c r="P8839"/>
      <c r="Q8839"/>
      <c r="R8839"/>
      <c r="S8839"/>
      <c r="T8839"/>
      <c r="U8839"/>
      <c r="V8839"/>
      <c r="W8839"/>
      <c r="X8839"/>
      <c r="Y8839"/>
      <c r="Z8839"/>
      <c r="AA8839"/>
      <c r="AB8839"/>
      <c r="AC8839"/>
      <c r="AD8839"/>
      <c r="AE8839"/>
      <c r="AF8839"/>
      <c r="AG8839"/>
      <c r="AH8839"/>
      <c r="AI8839"/>
      <c r="AJ8839"/>
      <c r="AK8839"/>
      <c r="AL8839"/>
      <c r="AM8839"/>
      <c r="AN8839"/>
      <c r="AO8839"/>
      <c r="AP8839"/>
      <c r="AQ8839"/>
      <c r="AR8839"/>
      <c r="AS8839"/>
      <c r="AT8839"/>
      <c r="AU8839"/>
      <c r="AV8839"/>
      <c r="AW8839"/>
      <c r="AX8839"/>
      <c r="AY8839"/>
      <c r="AZ8839"/>
      <c r="BA8839"/>
      <c r="BB8839"/>
      <c r="BC8839"/>
      <c r="BD8839"/>
      <c r="BE8839"/>
      <c r="BF8839"/>
      <c r="BG8839"/>
      <c r="BH8839"/>
      <c r="BI8839"/>
      <c r="BJ8839"/>
      <c r="BK8839"/>
      <c r="BL8839"/>
      <c r="BM8839"/>
      <c r="BN8839"/>
      <c r="BO8839"/>
      <c r="BP8839"/>
      <c r="BQ8839"/>
      <c r="BR8839"/>
      <c r="BS8839"/>
      <c r="BT8839"/>
      <c r="BU8839"/>
      <c r="BV8839"/>
      <c r="BW8839"/>
      <c r="BX8839"/>
      <c r="BY8839"/>
      <c r="BZ8839"/>
      <c r="CA8839"/>
      <c r="CB8839"/>
      <c r="CC8839"/>
      <c r="CD8839"/>
      <c r="CE8839"/>
      <c r="CF8839"/>
      <c r="CG8839"/>
      <c r="CH8839"/>
      <c r="CI8839"/>
      <c r="CJ8839"/>
      <c r="CK8839"/>
      <c r="CL8839"/>
      <c r="CM8839"/>
      <c r="CN8839"/>
      <c r="CO8839"/>
      <c r="CP8839"/>
      <c r="CQ8839"/>
      <c r="CR8839"/>
      <c r="CS8839"/>
      <c r="CT8839"/>
      <c r="CU8839"/>
      <c r="CV8839"/>
    </row>
    <row r="8840" spans="10:100" x14ac:dyDescent="0.25">
      <c r="J8840"/>
      <c r="K8840"/>
      <c r="L8840"/>
      <c r="M8840"/>
      <c r="N8840"/>
      <c r="O8840"/>
      <c r="P8840"/>
      <c r="Q8840"/>
      <c r="R8840"/>
      <c r="S8840"/>
      <c r="T8840"/>
      <c r="U8840"/>
      <c r="V8840"/>
      <c r="W8840"/>
      <c r="X8840"/>
      <c r="Y8840"/>
      <c r="Z8840"/>
      <c r="AA8840"/>
      <c r="AB8840"/>
      <c r="AC8840"/>
      <c r="AD8840"/>
      <c r="AE8840"/>
      <c r="AF8840"/>
      <c r="AG8840"/>
      <c r="AH8840"/>
      <c r="AI8840"/>
      <c r="AJ8840"/>
      <c r="AK8840"/>
      <c r="AL8840"/>
      <c r="AM8840"/>
      <c r="AN8840"/>
      <c r="AO8840"/>
      <c r="AP8840"/>
      <c r="AQ8840"/>
      <c r="AR8840"/>
      <c r="AS8840"/>
      <c r="AT8840"/>
      <c r="AU8840"/>
      <c r="AV8840"/>
      <c r="AW8840"/>
      <c r="AX8840"/>
      <c r="AY8840"/>
      <c r="AZ8840"/>
      <c r="BA8840"/>
      <c r="BB8840"/>
      <c r="BC8840"/>
      <c r="BD8840"/>
      <c r="BE8840"/>
      <c r="BF8840"/>
      <c r="BG8840"/>
      <c r="BH8840"/>
      <c r="BI8840"/>
      <c r="BJ8840"/>
      <c r="BK8840"/>
      <c r="BL8840"/>
      <c r="BM8840"/>
      <c r="BN8840"/>
      <c r="BO8840"/>
      <c r="BP8840"/>
      <c r="BQ8840"/>
      <c r="BR8840"/>
      <c r="BS8840"/>
      <c r="BT8840"/>
      <c r="BU8840"/>
      <c r="BV8840"/>
      <c r="BW8840"/>
      <c r="BX8840"/>
      <c r="BY8840"/>
      <c r="BZ8840"/>
      <c r="CA8840"/>
      <c r="CB8840"/>
      <c r="CC8840"/>
      <c r="CD8840"/>
      <c r="CE8840"/>
      <c r="CF8840"/>
      <c r="CG8840"/>
      <c r="CH8840"/>
      <c r="CI8840"/>
      <c r="CJ8840"/>
      <c r="CK8840"/>
      <c r="CL8840"/>
      <c r="CM8840"/>
      <c r="CN8840"/>
      <c r="CO8840"/>
      <c r="CP8840"/>
      <c r="CQ8840"/>
      <c r="CR8840"/>
      <c r="CS8840"/>
      <c r="CT8840"/>
      <c r="CU8840"/>
      <c r="CV8840"/>
    </row>
    <row r="8841" spans="10:100" x14ac:dyDescent="0.25">
      <c r="J8841"/>
      <c r="K8841"/>
      <c r="L8841"/>
      <c r="M8841"/>
      <c r="N8841"/>
      <c r="O8841"/>
      <c r="P8841"/>
      <c r="Q8841"/>
      <c r="R8841"/>
      <c r="S8841"/>
      <c r="T8841"/>
      <c r="U8841"/>
      <c r="V8841"/>
      <c r="W8841"/>
      <c r="X8841"/>
      <c r="Y8841"/>
      <c r="Z8841"/>
      <c r="AA8841"/>
      <c r="AB8841"/>
      <c r="AC8841"/>
      <c r="AD8841"/>
      <c r="AE8841"/>
      <c r="AF8841"/>
      <c r="AG8841"/>
      <c r="AH8841"/>
      <c r="AI8841"/>
      <c r="AJ8841"/>
      <c r="AK8841"/>
      <c r="AL8841"/>
      <c r="AM8841"/>
      <c r="AN8841"/>
      <c r="AO8841"/>
      <c r="AP8841"/>
      <c r="AQ8841"/>
      <c r="AR8841"/>
      <c r="AS8841"/>
      <c r="AT8841"/>
      <c r="AU8841"/>
      <c r="AV8841"/>
      <c r="AW8841"/>
      <c r="AX8841"/>
      <c r="AY8841"/>
      <c r="AZ8841"/>
      <c r="BA8841"/>
      <c r="BB8841"/>
      <c r="BC8841"/>
      <c r="BD8841"/>
      <c r="BE8841"/>
      <c r="BF8841"/>
      <c r="BG8841"/>
      <c r="BH8841"/>
      <c r="BI8841"/>
      <c r="BJ8841"/>
      <c r="BK8841"/>
      <c r="BL8841"/>
      <c r="BM8841"/>
      <c r="BN8841"/>
      <c r="BO8841"/>
      <c r="BP8841"/>
      <c r="BQ8841"/>
      <c r="BR8841"/>
      <c r="BS8841"/>
      <c r="BT8841"/>
      <c r="BU8841"/>
      <c r="BV8841"/>
      <c r="BW8841"/>
      <c r="BX8841"/>
      <c r="BY8841"/>
      <c r="BZ8841"/>
      <c r="CA8841"/>
      <c r="CB8841"/>
      <c r="CC8841"/>
      <c r="CD8841"/>
      <c r="CE8841"/>
      <c r="CF8841"/>
      <c r="CG8841"/>
      <c r="CH8841"/>
      <c r="CI8841"/>
      <c r="CJ8841"/>
      <c r="CK8841"/>
      <c r="CL8841"/>
      <c r="CM8841"/>
      <c r="CN8841"/>
      <c r="CO8841"/>
      <c r="CP8841"/>
      <c r="CQ8841"/>
      <c r="CR8841"/>
      <c r="CS8841"/>
      <c r="CT8841"/>
      <c r="CU8841"/>
      <c r="CV8841"/>
    </row>
    <row r="8842" spans="10:100" x14ac:dyDescent="0.25">
      <c r="J8842"/>
      <c r="K8842"/>
      <c r="L8842"/>
      <c r="M8842"/>
      <c r="N8842"/>
      <c r="O8842"/>
      <c r="P8842"/>
      <c r="Q8842"/>
      <c r="R8842"/>
      <c r="S8842"/>
      <c r="T8842"/>
      <c r="U8842"/>
      <c r="V8842"/>
      <c r="W8842"/>
      <c r="X8842"/>
      <c r="Y8842"/>
      <c r="Z8842"/>
      <c r="AA8842"/>
      <c r="AB8842"/>
      <c r="AC8842"/>
      <c r="AD8842"/>
      <c r="AE8842"/>
      <c r="AF8842"/>
      <c r="AG8842"/>
      <c r="AH8842"/>
      <c r="AI8842"/>
      <c r="AJ8842"/>
      <c r="AK8842"/>
      <c r="AL8842"/>
      <c r="AM8842"/>
      <c r="AN8842"/>
      <c r="AO8842"/>
      <c r="AP8842"/>
      <c r="AQ8842"/>
      <c r="AR8842"/>
      <c r="AS8842"/>
      <c r="AT8842"/>
      <c r="AU8842"/>
      <c r="AV8842"/>
      <c r="AW8842"/>
      <c r="AX8842"/>
      <c r="AY8842"/>
      <c r="AZ8842"/>
      <c r="BA8842"/>
      <c r="BB8842"/>
      <c r="BC8842"/>
      <c r="BD8842"/>
      <c r="BE8842"/>
      <c r="BF8842"/>
      <c r="BG8842"/>
      <c r="BH8842"/>
      <c r="BI8842"/>
      <c r="BJ8842"/>
      <c r="BK8842"/>
      <c r="BL8842"/>
      <c r="BM8842"/>
      <c r="BN8842"/>
      <c r="BO8842"/>
      <c r="BP8842"/>
      <c r="BQ8842"/>
      <c r="BR8842"/>
      <c r="BS8842"/>
      <c r="BT8842"/>
      <c r="BU8842"/>
      <c r="BV8842"/>
      <c r="BW8842"/>
      <c r="BX8842"/>
      <c r="BY8842"/>
      <c r="BZ8842"/>
      <c r="CA8842"/>
      <c r="CB8842"/>
      <c r="CC8842"/>
      <c r="CD8842"/>
      <c r="CE8842"/>
      <c r="CF8842"/>
      <c r="CG8842"/>
      <c r="CH8842"/>
      <c r="CI8842"/>
      <c r="CJ8842"/>
      <c r="CK8842"/>
      <c r="CL8842"/>
      <c r="CM8842"/>
      <c r="CN8842"/>
      <c r="CO8842"/>
      <c r="CP8842"/>
      <c r="CQ8842"/>
      <c r="CR8842"/>
      <c r="CS8842"/>
      <c r="CT8842"/>
      <c r="CU8842"/>
      <c r="CV8842"/>
    </row>
    <row r="8843" spans="10:100" x14ac:dyDescent="0.25">
      <c r="J8843"/>
      <c r="K8843"/>
      <c r="L8843"/>
      <c r="M8843"/>
      <c r="N8843"/>
      <c r="O8843"/>
      <c r="P8843"/>
      <c r="Q8843"/>
      <c r="R8843"/>
      <c r="S8843"/>
      <c r="T8843"/>
      <c r="U8843"/>
      <c r="V8843"/>
      <c r="W8843"/>
      <c r="X8843"/>
      <c r="Y8843"/>
      <c r="Z8843"/>
      <c r="AA8843"/>
      <c r="AB8843"/>
      <c r="AC8843"/>
      <c r="AD8843"/>
      <c r="AE8843"/>
      <c r="AF8843"/>
      <c r="AG8843"/>
      <c r="AH8843"/>
      <c r="AI8843"/>
      <c r="AJ8843"/>
      <c r="AK8843"/>
      <c r="AL8843"/>
      <c r="AM8843"/>
      <c r="AN8843"/>
      <c r="AO8843"/>
      <c r="AP8843"/>
      <c r="AQ8843"/>
      <c r="AR8843"/>
      <c r="AS8843"/>
      <c r="AT8843"/>
      <c r="AU8843"/>
      <c r="AV8843"/>
      <c r="AW8843"/>
      <c r="AX8843"/>
      <c r="AY8843"/>
      <c r="AZ8843"/>
      <c r="BA8843"/>
      <c r="BB8843"/>
      <c r="BC8843"/>
      <c r="BD8843"/>
      <c r="BE8843"/>
      <c r="BF8843"/>
      <c r="BG8843"/>
      <c r="BH8843"/>
      <c r="BI8843"/>
      <c r="BJ8843"/>
      <c r="BK8843"/>
      <c r="BL8843"/>
      <c r="BM8843"/>
      <c r="BN8843"/>
      <c r="BO8843"/>
      <c r="BP8843"/>
      <c r="BQ8843"/>
      <c r="BR8843"/>
      <c r="BS8843"/>
      <c r="BT8843"/>
      <c r="BU8843"/>
      <c r="BV8843"/>
      <c r="BW8843"/>
      <c r="BX8843"/>
      <c r="BY8843"/>
      <c r="BZ8843"/>
      <c r="CA8843"/>
      <c r="CB8843"/>
      <c r="CC8843"/>
      <c r="CD8843"/>
      <c r="CE8843"/>
      <c r="CF8843"/>
      <c r="CG8843"/>
      <c r="CH8843"/>
      <c r="CI8843"/>
      <c r="CJ8843"/>
      <c r="CK8843"/>
      <c r="CL8843"/>
      <c r="CM8843"/>
      <c r="CN8843"/>
      <c r="CO8843"/>
      <c r="CP8843"/>
      <c r="CQ8843"/>
      <c r="CR8843"/>
      <c r="CS8843"/>
      <c r="CT8843"/>
      <c r="CU8843"/>
      <c r="CV8843"/>
    </row>
    <row r="8844" spans="10:100" x14ac:dyDescent="0.25">
      <c r="J8844"/>
      <c r="K8844"/>
      <c r="L8844"/>
      <c r="M8844"/>
      <c r="N8844"/>
      <c r="O8844"/>
      <c r="P8844"/>
      <c r="Q8844"/>
      <c r="R8844"/>
      <c r="S8844"/>
      <c r="T8844"/>
      <c r="U8844"/>
      <c r="V8844"/>
      <c r="W8844"/>
      <c r="X8844"/>
      <c r="Y8844"/>
      <c r="Z8844"/>
      <c r="AA8844"/>
      <c r="AB8844"/>
      <c r="AC8844"/>
      <c r="AD8844"/>
      <c r="AE8844"/>
      <c r="AF8844"/>
      <c r="AG8844"/>
      <c r="AH8844"/>
      <c r="AI8844"/>
      <c r="AJ8844"/>
      <c r="AK8844"/>
      <c r="AL8844"/>
      <c r="AM8844"/>
      <c r="AN8844"/>
      <c r="AO8844"/>
      <c r="AP8844"/>
      <c r="AQ8844"/>
      <c r="AR8844"/>
      <c r="AS8844"/>
      <c r="AT8844"/>
      <c r="AU8844"/>
      <c r="AV8844"/>
      <c r="AW8844"/>
      <c r="AX8844"/>
      <c r="AY8844"/>
      <c r="AZ8844"/>
      <c r="BA8844"/>
      <c r="BB8844"/>
      <c r="BC8844"/>
      <c r="BD8844"/>
      <c r="BE8844"/>
      <c r="BF8844"/>
      <c r="BG8844"/>
      <c r="BH8844"/>
      <c r="BI8844"/>
      <c r="BJ8844"/>
      <c r="BK8844"/>
      <c r="BL8844"/>
      <c r="BM8844"/>
      <c r="BN8844"/>
      <c r="BO8844"/>
      <c r="BP8844"/>
      <c r="BQ8844"/>
      <c r="BR8844"/>
      <c r="BS8844"/>
      <c r="BT8844"/>
      <c r="BU8844"/>
      <c r="BV8844"/>
      <c r="BW8844"/>
      <c r="BX8844"/>
      <c r="BY8844"/>
      <c r="BZ8844"/>
      <c r="CA8844"/>
      <c r="CB8844"/>
      <c r="CC8844"/>
      <c r="CD8844"/>
      <c r="CE8844"/>
      <c r="CF8844"/>
      <c r="CG8844"/>
      <c r="CH8844"/>
      <c r="CI8844"/>
      <c r="CJ8844"/>
      <c r="CK8844"/>
      <c r="CL8844"/>
      <c r="CM8844"/>
      <c r="CN8844"/>
      <c r="CO8844"/>
      <c r="CP8844"/>
      <c r="CQ8844"/>
      <c r="CR8844"/>
      <c r="CS8844"/>
      <c r="CT8844"/>
      <c r="CU8844"/>
      <c r="CV8844"/>
    </row>
    <row r="8845" spans="10:100" x14ac:dyDescent="0.25">
      <c r="J8845"/>
      <c r="K8845"/>
      <c r="L8845"/>
      <c r="M8845"/>
      <c r="N8845"/>
      <c r="O8845"/>
      <c r="P8845"/>
      <c r="Q8845"/>
      <c r="R8845"/>
      <c r="S8845"/>
      <c r="T8845"/>
      <c r="U8845"/>
      <c r="V8845"/>
      <c r="W8845"/>
      <c r="X8845"/>
      <c r="Y8845"/>
      <c r="Z8845"/>
      <c r="AA8845"/>
      <c r="AB8845"/>
      <c r="AC8845"/>
      <c r="AD8845"/>
      <c r="AE8845"/>
      <c r="AF8845"/>
      <c r="AG8845"/>
      <c r="AH8845"/>
      <c r="AI8845"/>
      <c r="AJ8845"/>
      <c r="AK8845"/>
      <c r="AL8845"/>
      <c r="AM8845"/>
      <c r="AN8845"/>
      <c r="AO8845"/>
      <c r="AP8845"/>
      <c r="AQ8845"/>
      <c r="AR8845"/>
      <c r="AS8845"/>
      <c r="AT8845"/>
      <c r="AU8845"/>
      <c r="AV8845"/>
      <c r="AW8845"/>
      <c r="AX8845"/>
      <c r="AY8845"/>
      <c r="AZ8845"/>
      <c r="BA8845"/>
      <c r="BB8845"/>
      <c r="BC8845"/>
      <c r="BD8845"/>
      <c r="BE8845"/>
      <c r="BF8845"/>
      <c r="BG8845"/>
      <c r="BH8845"/>
      <c r="BI8845"/>
      <c r="BJ8845"/>
      <c r="BK8845"/>
      <c r="BL8845"/>
      <c r="BM8845"/>
      <c r="BN8845"/>
      <c r="BO8845"/>
      <c r="BP8845"/>
      <c r="BQ8845"/>
      <c r="BR8845"/>
      <c r="BS8845"/>
      <c r="BT8845"/>
      <c r="BU8845"/>
      <c r="BV8845"/>
      <c r="BW8845"/>
      <c r="BX8845"/>
      <c r="BY8845"/>
      <c r="BZ8845"/>
      <c r="CA8845"/>
      <c r="CB8845"/>
      <c r="CC8845"/>
      <c r="CD8845"/>
      <c r="CE8845"/>
      <c r="CF8845"/>
      <c r="CG8845"/>
      <c r="CH8845"/>
      <c r="CI8845"/>
      <c r="CJ8845"/>
      <c r="CK8845"/>
      <c r="CL8845"/>
      <c r="CM8845"/>
      <c r="CN8845"/>
      <c r="CO8845"/>
      <c r="CP8845"/>
      <c r="CQ8845"/>
      <c r="CR8845"/>
      <c r="CS8845"/>
      <c r="CT8845"/>
      <c r="CU8845"/>
      <c r="CV8845"/>
    </row>
    <row r="8846" spans="10:100" x14ac:dyDescent="0.25">
      <c r="J8846"/>
      <c r="K8846"/>
      <c r="L8846"/>
      <c r="M8846"/>
      <c r="N8846"/>
      <c r="O8846"/>
      <c r="P8846"/>
      <c r="Q8846"/>
      <c r="R8846"/>
      <c r="S8846"/>
      <c r="T8846"/>
      <c r="U8846"/>
      <c r="V8846"/>
      <c r="W8846"/>
      <c r="X8846"/>
      <c r="Y8846"/>
      <c r="Z8846"/>
      <c r="AA8846"/>
      <c r="AB8846"/>
      <c r="AC8846"/>
      <c r="AD8846"/>
      <c r="AE8846"/>
      <c r="AF8846"/>
      <c r="AG8846"/>
      <c r="AH8846"/>
      <c r="AI8846"/>
      <c r="AJ8846"/>
      <c r="AK8846"/>
      <c r="AL8846"/>
      <c r="AM8846"/>
      <c r="AN8846"/>
      <c r="AO8846"/>
      <c r="AP8846"/>
      <c r="AQ8846"/>
      <c r="AR8846"/>
      <c r="AS8846"/>
      <c r="AT8846"/>
      <c r="AU8846"/>
      <c r="AV8846"/>
      <c r="AW8846"/>
      <c r="AX8846"/>
      <c r="AY8846"/>
      <c r="AZ8846"/>
      <c r="BA8846"/>
      <c r="BB8846"/>
      <c r="BC8846"/>
      <c r="BD8846"/>
      <c r="BE8846"/>
      <c r="BF8846"/>
      <c r="BG8846"/>
      <c r="BH8846"/>
      <c r="BI8846"/>
      <c r="BJ8846"/>
      <c r="BK8846"/>
      <c r="BL8846"/>
      <c r="BM8846"/>
      <c r="BN8846"/>
      <c r="BO8846"/>
      <c r="BP8846"/>
      <c r="BQ8846"/>
      <c r="BR8846"/>
      <c r="BS8846"/>
      <c r="BT8846"/>
      <c r="BU8846"/>
      <c r="BV8846"/>
      <c r="BW8846"/>
      <c r="BX8846"/>
      <c r="BY8846"/>
      <c r="BZ8846"/>
      <c r="CA8846"/>
      <c r="CB8846"/>
      <c r="CC8846"/>
      <c r="CD8846"/>
      <c r="CE8846"/>
      <c r="CF8846"/>
      <c r="CG8846"/>
      <c r="CH8846"/>
      <c r="CI8846"/>
      <c r="CJ8846"/>
      <c r="CK8846"/>
      <c r="CL8846"/>
      <c r="CM8846"/>
      <c r="CN8846"/>
      <c r="CO8846"/>
      <c r="CP8846"/>
      <c r="CQ8846"/>
      <c r="CR8846"/>
      <c r="CS8846"/>
      <c r="CT8846"/>
      <c r="CU8846"/>
      <c r="CV8846"/>
    </row>
    <row r="8847" spans="10:100" x14ac:dyDescent="0.25">
      <c r="J8847"/>
      <c r="K8847"/>
      <c r="L8847"/>
      <c r="M8847"/>
      <c r="N8847"/>
      <c r="O8847"/>
      <c r="P8847"/>
      <c r="Q8847"/>
      <c r="R8847"/>
      <c r="S8847"/>
      <c r="T8847"/>
      <c r="U8847"/>
      <c r="V8847"/>
      <c r="W8847"/>
      <c r="X8847"/>
      <c r="Y8847"/>
      <c r="Z8847"/>
      <c r="AA8847"/>
      <c r="AB8847"/>
      <c r="AC8847"/>
      <c r="AD8847"/>
      <c r="AE8847"/>
      <c r="AF8847"/>
      <c r="AG8847"/>
      <c r="AH8847"/>
      <c r="AI8847"/>
      <c r="AJ8847"/>
      <c r="AK8847"/>
      <c r="AL8847"/>
      <c r="AM8847"/>
      <c r="AN8847"/>
      <c r="AO8847"/>
      <c r="AP8847"/>
      <c r="AQ8847"/>
      <c r="AR8847"/>
      <c r="AS8847"/>
      <c r="AT8847"/>
      <c r="AU8847"/>
      <c r="AV8847"/>
      <c r="AW8847"/>
      <c r="AX8847"/>
      <c r="AY8847"/>
      <c r="AZ8847"/>
      <c r="BA8847"/>
      <c r="BB8847"/>
      <c r="BC8847"/>
      <c r="BD8847"/>
      <c r="BE8847"/>
      <c r="BF8847"/>
      <c r="BG8847"/>
      <c r="BH8847"/>
      <c r="BI8847"/>
      <c r="BJ8847"/>
      <c r="BK8847"/>
      <c r="BL8847"/>
      <c r="BM8847"/>
      <c r="BN8847"/>
      <c r="BO8847"/>
      <c r="BP8847"/>
      <c r="BQ8847"/>
      <c r="BR8847"/>
      <c r="BS8847"/>
      <c r="BT8847"/>
      <c r="BU8847"/>
      <c r="BV8847"/>
      <c r="BW8847"/>
      <c r="BX8847"/>
      <c r="BY8847"/>
      <c r="BZ8847"/>
      <c r="CA8847"/>
      <c r="CB8847"/>
      <c r="CC8847"/>
      <c r="CD8847"/>
      <c r="CE8847"/>
      <c r="CF8847"/>
      <c r="CG8847"/>
      <c r="CH8847"/>
      <c r="CI8847"/>
      <c r="CJ8847"/>
      <c r="CK8847"/>
      <c r="CL8847"/>
      <c r="CM8847"/>
      <c r="CN8847"/>
      <c r="CO8847"/>
      <c r="CP8847"/>
      <c r="CQ8847"/>
      <c r="CR8847"/>
      <c r="CS8847"/>
      <c r="CT8847"/>
      <c r="CU8847"/>
      <c r="CV8847"/>
    </row>
    <row r="8848" spans="10:100" x14ac:dyDescent="0.25">
      <c r="J8848"/>
      <c r="K8848"/>
      <c r="L8848"/>
      <c r="M8848"/>
      <c r="N8848"/>
      <c r="O8848"/>
      <c r="P8848"/>
      <c r="Q8848"/>
      <c r="R8848"/>
      <c r="S8848"/>
      <c r="T8848"/>
      <c r="U8848"/>
      <c r="V8848"/>
      <c r="W8848"/>
      <c r="X8848"/>
      <c r="Y8848"/>
      <c r="Z8848"/>
      <c r="AA8848"/>
      <c r="AB8848"/>
      <c r="AC8848"/>
      <c r="AD8848"/>
      <c r="AE8848"/>
      <c r="AF8848"/>
      <c r="AG8848"/>
      <c r="AH8848"/>
      <c r="AI8848"/>
      <c r="AJ8848"/>
      <c r="AK8848"/>
      <c r="AL8848"/>
      <c r="AM8848"/>
      <c r="AN8848"/>
      <c r="AO8848"/>
      <c r="AP8848"/>
      <c r="AQ8848"/>
      <c r="AR8848"/>
      <c r="AS8848"/>
      <c r="AT8848"/>
      <c r="AU8848"/>
      <c r="AV8848"/>
      <c r="AW8848"/>
      <c r="AX8848"/>
      <c r="AY8848"/>
      <c r="AZ8848"/>
      <c r="BA8848"/>
      <c r="BB8848"/>
      <c r="BC8848"/>
      <c r="BD8848"/>
      <c r="BE8848"/>
      <c r="BF8848"/>
      <c r="BG8848"/>
      <c r="BH8848"/>
      <c r="BI8848"/>
      <c r="BJ8848"/>
      <c r="BK8848"/>
      <c r="BL8848"/>
      <c r="BM8848"/>
      <c r="BN8848"/>
      <c r="BO8848"/>
      <c r="BP8848"/>
      <c r="BQ8848"/>
      <c r="BR8848"/>
      <c r="BS8848"/>
      <c r="BT8848"/>
      <c r="BU8848"/>
      <c r="BV8848"/>
      <c r="BW8848"/>
      <c r="BX8848"/>
      <c r="BY8848"/>
      <c r="BZ8848"/>
      <c r="CA8848"/>
      <c r="CB8848"/>
      <c r="CC8848"/>
      <c r="CD8848"/>
      <c r="CE8848"/>
      <c r="CF8848"/>
      <c r="CG8848"/>
      <c r="CH8848"/>
      <c r="CI8848"/>
      <c r="CJ8848"/>
      <c r="CK8848"/>
      <c r="CL8848"/>
      <c r="CM8848"/>
      <c r="CN8848"/>
      <c r="CO8848"/>
      <c r="CP8848"/>
      <c r="CQ8848"/>
      <c r="CR8848"/>
      <c r="CS8848"/>
      <c r="CT8848"/>
      <c r="CU8848"/>
      <c r="CV8848"/>
    </row>
    <row r="8849" spans="10:100" x14ac:dyDescent="0.25">
      <c r="J8849"/>
      <c r="K8849"/>
      <c r="L8849"/>
      <c r="M8849"/>
      <c r="N8849"/>
      <c r="O8849"/>
      <c r="P8849"/>
      <c r="Q8849"/>
      <c r="R8849"/>
      <c r="S8849"/>
      <c r="T8849"/>
      <c r="U8849"/>
      <c r="V8849"/>
      <c r="W8849"/>
      <c r="X8849"/>
      <c r="Y8849"/>
      <c r="Z8849"/>
      <c r="AA8849"/>
      <c r="AB8849"/>
      <c r="AC8849"/>
      <c r="AD8849"/>
      <c r="AE8849"/>
      <c r="AF8849"/>
      <c r="AG8849"/>
      <c r="AH8849"/>
      <c r="AI8849"/>
      <c r="AJ8849"/>
      <c r="AK8849"/>
      <c r="AL8849"/>
      <c r="AM8849"/>
      <c r="AN8849"/>
      <c r="AO8849"/>
      <c r="AP8849"/>
      <c r="AQ8849"/>
      <c r="AR8849"/>
      <c r="AS8849"/>
      <c r="AT8849"/>
      <c r="AU8849"/>
      <c r="AV8849"/>
      <c r="AW8849"/>
      <c r="AX8849"/>
      <c r="AY8849"/>
      <c r="AZ8849"/>
      <c r="BA8849"/>
      <c r="BB8849"/>
      <c r="BC8849"/>
      <c r="BD8849"/>
      <c r="BE8849"/>
      <c r="BF8849"/>
      <c r="BG8849"/>
      <c r="BH8849"/>
      <c r="BI8849"/>
      <c r="BJ8849"/>
      <c r="BK8849"/>
      <c r="BL8849"/>
      <c r="BM8849"/>
      <c r="BN8849"/>
      <c r="BO8849"/>
      <c r="BP8849"/>
      <c r="BQ8849"/>
      <c r="BR8849"/>
      <c r="BS8849"/>
      <c r="BT8849"/>
      <c r="BU8849"/>
      <c r="BV8849"/>
      <c r="BW8849"/>
      <c r="BX8849"/>
      <c r="BY8849"/>
      <c r="BZ8849"/>
      <c r="CA8849"/>
      <c r="CB8849"/>
      <c r="CC8849"/>
      <c r="CD8849"/>
      <c r="CE8849"/>
      <c r="CF8849"/>
      <c r="CG8849"/>
      <c r="CH8849"/>
      <c r="CI8849"/>
      <c r="CJ8849"/>
      <c r="CK8849"/>
      <c r="CL8849"/>
      <c r="CM8849"/>
      <c r="CN8849"/>
      <c r="CO8849"/>
      <c r="CP8849"/>
      <c r="CQ8849"/>
      <c r="CR8849"/>
      <c r="CS8849"/>
      <c r="CT8849"/>
      <c r="CU8849"/>
      <c r="CV8849"/>
    </row>
    <row r="8850" spans="10:100" x14ac:dyDescent="0.25">
      <c r="J8850"/>
      <c r="K8850"/>
      <c r="L8850"/>
      <c r="M8850"/>
      <c r="N8850"/>
      <c r="O8850"/>
      <c r="P8850"/>
      <c r="Q8850"/>
      <c r="R8850"/>
      <c r="S8850"/>
      <c r="T8850"/>
      <c r="U8850"/>
      <c r="V8850"/>
      <c r="W8850"/>
      <c r="X8850"/>
      <c r="Y8850"/>
      <c r="Z8850"/>
      <c r="AA8850"/>
      <c r="AB8850"/>
      <c r="AC8850"/>
      <c r="AD8850"/>
      <c r="AE8850"/>
      <c r="AF8850"/>
      <c r="AG8850"/>
      <c r="AH8850"/>
      <c r="AI8850"/>
      <c r="AJ8850"/>
      <c r="AK8850"/>
      <c r="AL8850"/>
      <c r="AM8850"/>
      <c r="AN8850"/>
      <c r="AO8850"/>
      <c r="AP8850"/>
      <c r="AQ8850"/>
      <c r="AR8850"/>
      <c r="AS8850"/>
      <c r="AT8850"/>
      <c r="AU8850"/>
      <c r="AV8850"/>
      <c r="AW8850"/>
      <c r="AX8850"/>
      <c r="AY8850"/>
      <c r="AZ8850"/>
      <c r="BA8850"/>
      <c r="BB8850"/>
      <c r="BC8850"/>
      <c r="BD8850"/>
      <c r="BE8850"/>
      <c r="BF8850"/>
      <c r="BG8850"/>
      <c r="BH8850"/>
      <c r="BI8850"/>
      <c r="BJ8850"/>
      <c r="BK8850"/>
      <c r="BL8850"/>
      <c r="BM8850"/>
      <c r="BN8850"/>
      <c r="BO8850"/>
      <c r="BP8850"/>
      <c r="BQ8850"/>
      <c r="BR8850"/>
      <c r="BS8850"/>
      <c r="BT8850"/>
      <c r="BU8850"/>
      <c r="BV8850"/>
      <c r="BW8850"/>
      <c r="BX8850"/>
      <c r="BY8850"/>
      <c r="BZ8850"/>
      <c r="CA8850"/>
      <c r="CB8850"/>
      <c r="CC8850"/>
      <c r="CD8850"/>
      <c r="CE8850"/>
      <c r="CF8850"/>
      <c r="CG8850"/>
      <c r="CH8850"/>
      <c r="CI8850"/>
      <c r="CJ8850"/>
      <c r="CK8850"/>
      <c r="CL8850"/>
      <c r="CM8850"/>
      <c r="CN8850"/>
      <c r="CO8850"/>
      <c r="CP8850"/>
      <c r="CQ8850"/>
      <c r="CR8850"/>
      <c r="CS8850"/>
      <c r="CT8850"/>
      <c r="CU8850"/>
      <c r="CV8850"/>
    </row>
    <row r="8851" spans="10:100" x14ac:dyDescent="0.25">
      <c r="J8851"/>
      <c r="K8851"/>
      <c r="L8851"/>
      <c r="M8851"/>
      <c r="N8851"/>
      <c r="O8851"/>
      <c r="P8851"/>
      <c r="Q8851"/>
      <c r="R8851"/>
      <c r="S8851"/>
      <c r="T8851"/>
      <c r="U8851"/>
      <c r="V8851"/>
      <c r="W8851"/>
      <c r="X8851"/>
      <c r="Y8851"/>
      <c r="Z8851"/>
      <c r="AA8851"/>
      <c r="AB8851"/>
      <c r="AC8851"/>
      <c r="AD8851"/>
      <c r="AE8851"/>
      <c r="AF8851"/>
      <c r="AG8851"/>
      <c r="AH8851"/>
      <c r="AI8851"/>
      <c r="AJ8851"/>
      <c r="AK8851"/>
      <c r="AL8851"/>
      <c r="AM8851"/>
      <c r="AN8851"/>
      <c r="AO8851"/>
      <c r="AP8851"/>
      <c r="AQ8851"/>
      <c r="AR8851"/>
      <c r="AS8851"/>
      <c r="AT8851"/>
      <c r="AU8851"/>
      <c r="AV8851"/>
      <c r="AW8851"/>
      <c r="AX8851"/>
      <c r="AY8851"/>
      <c r="AZ8851"/>
      <c r="BA8851"/>
      <c r="BB8851"/>
      <c r="BC8851"/>
      <c r="BD8851"/>
      <c r="BE8851"/>
      <c r="BF8851"/>
      <c r="BG8851"/>
      <c r="BH8851"/>
      <c r="BI8851"/>
      <c r="BJ8851"/>
      <c r="BK8851"/>
      <c r="BL8851"/>
      <c r="BM8851"/>
      <c r="BN8851"/>
      <c r="BO8851"/>
      <c r="BP8851"/>
      <c r="BQ8851"/>
      <c r="BR8851"/>
      <c r="BS8851"/>
      <c r="BT8851"/>
      <c r="BU8851"/>
      <c r="BV8851"/>
      <c r="BW8851"/>
      <c r="BX8851"/>
      <c r="BY8851"/>
      <c r="BZ8851"/>
      <c r="CA8851"/>
      <c r="CB8851"/>
      <c r="CC8851"/>
      <c r="CD8851"/>
      <c r="CE8851"/>
      <c r="CF8851"/>
      <c r="CG8851"/>
      <c r="CH8851"/>
      <c r="CI8851"/>
      <c r="CJ8851"/>
      <c r="CK8851"/>
      <c r="CL8851"/>
      <c r="CM8851"/>
      <c r="CN8851"/>
      <c r="CO8851"/>
      <c r="CP8851"/>
      <c r="CQ8851"/>
      <c r="CR8851"/>
      <c r="CS8851"/>
      <c r="CT8851"/>
      <c r="CU8851"/>
      <c r="CV8851"/>
    </row>
    <row r="8852" spans="10:100" x14ac:dyDescent="0.25">
      <c r="J8852"/>
      <c r="K8852"/>
      <c r="L8852"/>
      <c r="M8852"/>
      <c r="N8852"/>
      <c r="O8852"/>
      <c r="P8852"/>
      <c r="Q8852"/>
      <c r="R8852"/>
      <c r="S8852"/>
      <c r="T8852"/>
      <c r="U8852"/>
      <c r="V8852"/>
      <c r="W8852"/>
      <c r="X8852"/>
      <c r="Y8852"/>
      <c r="Z8852"/>
      <c r="AA8852"/>
      <c r="AB8852"/>
      <c r="AC8852"/>
      <c r="AD8852"/>
      <c r="AE8852"/>
      <c r="AF8852"/>
      <c r="AG8852"/>
      <c r="AH8852"/>
      <c r="AI8852"/>
      <c r="AJ8852"/>
      <c r="AK8852"/>
      <c r="AL8852"/>
      <c r="AM8852"/>
      <c r="AN8852"/>
      <c r="AO8852"/>
      <c r="AP8852"/>
      <c r="AQ8852"/>
      <c r="AR8852"/>
      <c r="AS8852"/>
      <c r="AT8852"/>
      <c r="AU8852"/>
      <c r="AV8852"/>
      <c r="AW8852"/>
      <c r="AX8852"/>
      <c r="AY8852"/>
      <c r="AZ8852"/>
      <c r="BA8852"/>
      <c r="BB8852"/>
      <c r="BC8852"/>
      <c r="BD8852"/>
      <c r="BE8852"/>
      <c r="BF8852"/>
      <c r="BG8852"/>
      <c r="BH8852"/>
      <c r="BI8852"/>
      <c r="BJ8852"/>
      <c r="BK8852"/>
      <c r="BL8852"/>
      <c r="BM8852"/>
      <c r="BN8852"/>
      <c r="BO8852"/>
      <c r="BP8852"/>
      <c r="BQ8852"/>
      <c r="BR8852"/>
      <c r="BS8852"/>
      <c r="BT8852"/>
      <c r="BU8852"/>
      <c r="BV8852"/>
      <c r="BW8852"/>
      <c r="BX8852"/>
      <c r="BY8852"/>
      <c r="BZ8852"/>
      <c r="CA8852"/>
      <c r="CB8852"/>
      <c r="CC8852"/>
      <c r="CD8852"/>
      <c r="CE8852"/>
      <c r="CF8852"/>
      <c r="CG8852"/>
      <c r="CH8852"/>
      <c r="CI8852"/>
      <c r="CJ8852"/>
      <c r="CK8852"/>
      <c r="CL8852"/>
      <c r="CM8852"/>
      <c r="CN8852"/>
      <c r="CO8852"/>
      <c r="CP8852"/>
      <c r="CQ8852"/>
      <c r="CR8852"/>
      <c r="CS8852"/>
      <c r="CT8852"/>
      <c r="CU8852"/>
      <c r="CV8852"/>
    </row>
    <row r="8853" spans="10:100" x14ac:dyDescent="0.25">
      <c r="J8853"/>
      <c r="K8853"/>
      <c r="L8853"/>
      <c r="M8853"/>
      <c r="N8853"/>
      <c r="O8853"/>
      <c r="P8853"/>
      <c r="Q8853"/>
      <c r="R8853"/>
      <c r="S8853"/>
      <c r="T8853"/>
      <c r="U8853"/>
      <c r="V8853"/>
      <c r="W8853"/>
      <c r="X8853"/>
      <c r="Y8853"/>
      <c r="Z8853"/>
      <c r="AA8853"/>
      <c r="AB8853"/>
      <c r="AC8853"/>
      <c r="AD8853"/>
      <c r="AE8853"/>
      <c r="AF8853"/>
      <c r="AG8853"/>
      <c r="AH8853"/>
      <c r="AI8853"/>
      <c r="AJ8853"/>
      <c r="AK8853"/>
      <c r="AL8853"/>
      <c r="AM8853"/>
      <c r="AN8853"/>
      <c r="AO8853"/>
      <c r="AP8853"/>
      <c r="AQ8853"/>
      <c r="AR8853"/>
      <c r="AS8853"/>
      <c r="AT8853"/>
      <c r="AU8853"/>
      <c r="AV8853"/>
      <c r="AW8853"/>
      <c r="AX8853"/>
      <c r="AY8853"/>
      <c r="AZ8853"/>
      <c r="BA8853"/>
      <c r="BB8853"/>
      <c r="BC8853"/>
      <c r="BD8853"/>
      <c r="BE8853"/>
      <c r="BF8853"/>
      <c r="BG8853"/>
      <c r="BH8853"/>
      <c r="BI8853"/>
      <c r="BJ8853"/>
      <c r="BK8853"/>
      <c r="BL8853"/>
      <c r="BM8853"/>
      <c r="BN8853"/>
      <c r="BO8853"/>
      <c r="BP8853"/>
      <c r="BQ8853"/>
      <c r="BR8853"/>
      <c r="BS8853"/>
      <c r="BT8853"/>
      <c r="BU8853"/>
      <c r="BV8853"/>
      <c r="BW8853"/>
      <c r="BX8853"/>
      <c r="BY8853"/>
      <c r="BZ8853"/>
      <c r="CA8853"/>
      <c r="CB8853"/>
      <c r="CC8853"/>
      <c r="CD8853"/>
      <c r="CE8853"/>
      <c r="CF8853"/>
      <c r="CG8853"/>
      <c r="CH8853"/>
      <c r="CI8853"/>
      <c r="CJ8853"/>
      <c r="CK8853"/>
      <c r="CL8853"/>
      <c r="CM8853"/>
      <c r="CN8853"/>
      <c r="CO8853"/>
      <c r="CP8853"/>
      <c r="CQ8853"/>
      <c r="CR8853"/>
      <c r="CS8853"/>
      <c r="CT8853"/>
      <c r="CU8853"/>
      <c r="CV8853"/>
    </row>
    <row r="8854" spans="10:100" x14ac:dyDescent="0.25">
      <c r="J8854"/>
      <c r="K8854"/>
      <c r="L8854"/>
      <c r="M8854"/>
      <c r="N8854"/>
      <c r="O8854"/>
      <c r="P8854"/>
      <c r="Q8854"/>
      <c r="R8854"/>
      <c r="S8854"/>
      <c r="T8854"/>
      <c r="U8854"/>
      <c r="V8854"/>
      <c r="W8854"/>
      <c r="X8854"/>
      <c r="Y8854"/>
      <c r="Z8854"/>
      <c r="AA8854"/>
      <c r="AB8854"/>
      <c r="AC8854"/>
      <c r="AD8854"/>
      <c r="AE8854"/>
      <c r="AF8854"/>
      <c r="AG8854"/>
      <c r="AH8854"/>
      <c r="AI8854"/>
      <c r="AJ8854"/>
      <c r="AK8854"/>
      <c r="AL8854"/>
      <c r="AM8854"/>
      <c r="AN8854"/>
      <c r="AO8854"/>
      <c r="AP8854"/>
      <c r="AQ8854"/>
      <c r="AR8854"/>
      <c r="AS8854"/>
      <c r="AT8854"/>
      <c r="AU8854"/>
      <c r="AV8854"/>
      <c r="AW8854"/>
      <c r="AX8854"/>
      <c r="AY8854"/>
      <c r="AZ8854"/>
      <c r="BA8854"/>
      <c r="BB8854"/>
      <c r="BC8854"/>
      <c r="BD8854"/>
      <c r="BE8854"/>
      <c r="BF8854"/>
      <c r="BG8854"/>
      <c r="BH8854"/>
      <c r="BI8854"/>
      <c r="BJ8854"/>
      <c r="BK8854"/>
      <c r="BL8854"/>
      <c r="BM8854"/>
      <c r="BN8854"/>
      <c r="BO8854"/>
      <c r="BP8854"/>
      <c r="BQ8854"/>
      <c r="BR8854"/>
      <c r="BS8854"/>
      <c r="BT8854"/>
      <c r="BU8854"/>
      <c r="BV8854"/>
      <c r="BW8854"/>
      <c r="BX8854"/>
      <c r="BY8854"/>
      <c r="BZ8854"/>
      <c r="CA8854"/>
      <c r="CB8854"/>
      <c r="CC8854"/>
      <c r="CD8854"/>
      <c r="CE8854"/>
      <c r="CF8854"/>
      <c r="CG8854"/>
      <c r="CH8854"/>
      <c r="CI8854"/>
      <c r="CJ8854"/>
      <c r="CK8854"/>
      <c r="CL8854"/>
      <c r="CM8854"/>
      <c r="CN8854"/>
      <c r="CO8854"/>
      <c r="CP8854"/>
      <c r="CQ8854"/>
      <c r="CR8854"/>
      <c r="CS8854"/>
      <c r="CT8854"/>
      <c r="CU8854"/>
      <c r="CV8854"/>
    </row>
    <row r="8855" spans="10:100" x14ac:dyDescent="0.25">
      <c r="J8855"/>
      <c r="K8855"/>
      <c r="L8855"/>
      <c r="M8855"/>
      <c r="N8855"/>
      <c r="O8855"/>
      <c r="P8855"/>
      <c r="Q8855"/>
      <c r="R8855"/>
      <c r="S8855"/>
      <c r="T8855"/>
      <c r="U8855"/>
      <c r="V8855"/>
      <c r="W8855"/>
      <c r="X8855"/>
      <c r="Y8855"/>
      <c r="Z8855"/>
      <c r="AA8855"/>
      <c r="AB8855"/>
      <c r="AC8855"/>
      <c r="AD8855"/>
      <c r="AE8855"/>
      <c r="AF8855"/>
      <c r="AG8855"/>
      <c r="AH8855"/>
      <c r="AI8855"/>
      <c r="AJ8855"/>
      <c r="AK8855"/>
      <c r="AL8855"/>
      <c r="AM8855"/>
      <c r="AN8855"/>
      <c r="AO8855"/>
      <c r="AP8855"/>
      <c r="AQ8855"/>
      <c r="AR8855"/>
      <c r="AS8855"/>
      <c r="AT8855"/>
      <c r="AU8855"/>
      <c r="AV8855"/>
      <c r="AW8855"/>
      <c r="AX8855"/>
      <c r="AY8855"/>
      <c r="AZ8855"/>
      <c r="BA8855"/>
      <c r="BB8855"/>
      <c r="BC8855"/>
      <c r="BD8855"/>
      <c r="BE8855"/>
      <c r="BF8855"/>
      <c r="BG8855"/>
      <c r="BH8855"/>
      <c r="BI8855"/>
      <c r="BJ8855"/>
      <c r="BK8855"/>
      <c r="BL8855"/>
      <c r="BM8855"/>
      <c r="BN8855"/>
      <c r="BO8855"/>
      <c r="BP8855"/>
      <c r="BQ8855"/>
      <c r="BR8855"/>
      <c r="BS8855"/>
      <c r="BT8855"/>
      <c r="BU8855"/>
      <c r="BV8855"/>
      <c r="BW8855"/>
      <c r="BX8855"/>
      <c r="BY8855"/>
      <c r="BZ8855"/>
      <c r="CA8855"/>
      <c r="CB8855"/>
      <c r="CC8855"/>
      <c r="CD8855"/>
      <c r="CE8855"/>
      <c r="CF8855"/>
      <c r="CG8855"/>
      <c r="CH8855"/>
      <c r="CI8855"/>
      <c r="CJ8855"/>
      <c r="CK8855"/>
      <c r="CL8855"/>
      <c r="CM8855"/>
      <c r="CN8855"/>
      <c r="CO8855"/>
      <c r="CP8855"/>
      <c r="CQ8855"/>
      <c r="CR8855"/>
      <c r="CS8855"/>
      <c r="CT8855"/>
      <c r="CU8855"/>
      <c r="CV8855"/>
    </row>
    <row r="8856" spans="10:100" x14ac:dyDescent="0.25">
      <c r="J8856"/>
      <c r="K8856"/>
      <c r="L8856"/>
      <c r="M8856"/>
      <c r="N8856"/>
      <c r="O8856"/>
      <c r="P8856"/>
      <c r="Q8856"/>
      <c r="R8856"/>
      <c r="S8856"/>
      <c r="T8856"/>
      <c r="U8856"/>
      <c r="V8856"/>
      <c r="W8856"/>
      <c r="X8856"/>
      <c r="Y8856"/>
      <c r="Z8856"/>
      <c r="AA8856"/>
      <c r="AB8856"/>
      <c r="AC8856"/>
      <c r="AD8856"/>
      <c r="AE8856"/>
      <c r="AF8856"/>
      <c r="AG8856"/>
      <c r="AH8856"/>
      <c r="AI8856"/>
      <c r="AJ8856"/>
      <c r="AK8856"/>
      <c r="AL8856"/>
      <c r="AM8856"/>
      <c r="AN8856"/>
      <c r="AO8856"/>
      <c r="AP8856"/>
      <c r="AQ8856"/>
      <c r="AR8856"/>
      <c r="AS8856"/>
      <c r="AT8856"/>
      <c r="AU8856"/>
      <c r="AV8856"/>
      <c r="AW8856"/>
      <c r="AX8856"/>
      <c r="AY8856"/>
      <c r="AZ8856"/>
      <c r="BA8856"/>
      <c r="BB8856"/>
      <c r="BC8856"/>
      <c r="BD8856"/>
      <c r="BE8856"/>
      <c r="BF8856"/>
      <c r="BG8856"/>
      <c r="BH8856"/>
      <c r="BI8856"/>
      <c r="BJ8856"/>
      <c r="BK8856"/>
      <c r="BL8856"/>
      <c r="BM8856"/>
      <c r="BN8856"/>
      <c r="BO8856"/>
      <c r="BP8856"/>
      <c r="BQ8856"/>
      <c r="BR8856"/>
      <c r="BS8856"/>
      <c r="BT8856"/>
      <c r="BU8856"/>
      <c r="BV8856"/>
      <c r="BW8856"/>
      <c r="BX8856"/>
      <c r="BY8856"/>
      <c r="BZ8856"/>
      <c r="CA8856"/>
      <c r="CB8856"/>
      <c r="CC8856"/>
      <c r="CD8856"/>
      <c r="CE8856"/>
      <c r="CF8856"/>
      <c r="CG8856"/>
      <c r="CH8856"/>
      <c r="CI8856"/>
      <c r="CJ8856"/>
      <c r="CK8856"/>
      <c r="CL8856"/>
      <c r="CM8856"/>
      <c r="CN8856"/>
      <c r="CO8856"/>
      <c r="CP8856"/>
      <c r="CQ8856"/>
      <c r="CR8856"/>
      <c r="CS8856"/>
      <c r="CT8856"/>
      <c r="CU8856"/>
      <c r="CV8856"/>
    </row>
    <row r="8857" spans="10:100" x14ac:dyDescent="0.25">
      <c r="J8857"/>
      <c r="K8857"/>
      <c r="L8857"/>
      <c r="M8857"/>
      <c r="N8857"/>
      <c r="O8857"/>
      <c r="P8857"/>
      <c r="Q8857"/>
      <c r="R8857"/>
      <c r="S8857"/>
      <c r="T8857"/>
      <c r="U8857"/>
      <c r="V8857"/>
      <c r="W8857"/>
      <c r="X8857"/>
      <c r="Y8857"/>
      <c r="Z8857"/>
      <c r="AA8857"/>
      <c r="AB8857"/>
      <c r="AC8857"/>
      <c r="AD8857"/>
      <c r="AE8857"/>
      <c r="AF8857"/>
      <c r="AG8857"/>
      <c r="AH8857"/>
      <c r="AI8857"/>
      <c r="AJ8857"/>
      <c r="AK8857"/>
      <c r="AL8857"/>
      <c r="AM8857"/>
      <c r="AN8857"/>
      <c r="AO8857"/>
      <c r="AP8857"/>
      <c r="AQ8857"/>
      <c r="AR8857"/>
      <c r="AS8857"/>
      <c r="AT8857"/>
      <c r="AU8857"/>
      <c r="AV8857"/>
      <c r="AW8857"/>
      <c r="AX8857"/>
      <c r="AY8857"/>
      <c r="AZ8857"/>
      <c r="BA8857"/>
      <c r="BB8857"/>
      <c r="BC8857"/>
      <c r="BD8857"/>
      <c r="BE8857"/>
      <c r="BF8857"/>
      <c r="BG8857"/>
      <c r="BH8857"/>
      <c r="BI8857"/>
      <c r="BJ8857"/>
      <c r="BK8857"/>
      <c r="BL8857"/>
      <c r="BM8857"/>
      <c r="BN8857"/>
      <c r="BO8857"/>
      <c r="BP8857"/>
      <c r="BQ8857"/>
      <c r="BR8857"/>
      <c r="BS8857"/>
      <c r="BT8857"/>
      <c r="BU8857"/>
      <c r="BV8857"/>
      <c r="BW8857"/>
      <c r="BX8857"/>
      <c r="BY8857"/>
      <c r="BZ8857"/>
      <c r="CA8857"/>
      <c r="CB8857"/>
      <c r="CC8857"/>
      <c r="CD8857"/>
      <c r="CE8857"/>
      <c r="CF8857"/>
      <c r="CG8857"/>
      <c r="CH8857"/>
      <c r="CI8857"/>
      <c r="CJ8857"/>
      <c r="CK8857"/>
      <c r="CL8857"/>
      <c r="CM8857"/>
      <c r="CN8857"/>
      <c r="CO8857"/>
      <c r="CP8857"/>
      <c r="CQ8857"/>
      <c r="CR8857"/>
      <c r="CS8857"/>
      <c r="CT8857"/>
      <c r="CU8857"/>
      <c r="CV8857"/>
    </row>
    <row r="8858" spans="10:100" x14ac:dyDescent="0.25">
      <c r="J8858"/>
      <c r="K8858"/>
      <c r="L8858"/>
      <c r="M8858"/>
      <c r="N8858"/>
      <c r="O8858"/>
      <c r="P8858"/>
      <c r="Q8858"/>
      <c r="R8858"/>
      <c r="S8858"/>
      <c r="T8858"/>
      <c r="U8858"/>
      <c r="V8858"/>
      <c r="W8858"/>
      <c r="X8858"/>
      <c r="Y8858"/>
      <c r="Z8858"/>
      <c r="AA8858"/>
      <c r="AB8858"/>
      <c r="AC8858"/>
      <c r="AD8858"/>
      <c r="AE8858"/>
      <c r="AF8858"/>
      <c r="AG8858"/>
      <c r="AH8858"/>
      <c r="AI8858"/>
      <c r="AJ8858"/>
      <c r="AK8858"/>
      <c r="AL8858"/>
      <c r="AM8858"/>
      <c r="AN8858"/>
      <c r="AO8858"/>
      <c r="AP8858"/>
      <c r="AQ8858"/>
      <c r="AR8858"/>
      <c r="AS8858"/>
      <c r="AT8858"/>
      <c r="AU8858"/>
      <c r="AV8858"/>
      <c r="AW8858"/>
      <c r="AX8858"/>
      <c r="AY8858"/>
      <c r="AZ8858"/>
      <c r="BA8858"/>
      <c r="BB8858"/>
      <c r="BC8858"/>
      <c r="BD8858"/>
      <c r="BE8858"/>
      <c r="BF8858"/>
      <c r="BG8858"/>
      <c r="BH8858"/>
      <c r="BI8858"/>
      <c r="BJ8858"/>
      <c r="BK8858"/>
      <c r="BL8858"/>
      <c r="BM8858"/>
      <c r="BN8858"/>
      <c r="BO8858"/>
      <c r="BP8858"/>
      <c r="BQ8858"/>
      <c r="BR8858"/>
      <c r="BS8858"/>
      <c r="BT8858"/>
      <c r="BU8858"/>
      <c r="BV8858"/>
      <c r="BW8858"/>
      <c r="BX8858"/>
      <c r="BY8858"/>
      <c r="BZ8858"/>
      <c r="CA8858"/>
      <c r="CB8858"/>
      <c r="CC8858"/>
      <c r="CD8858"/>
      <c r="CE8858"/>
      <c r="CF8858"/>
      <c r="CG8858"/>
      <c r="CH8858"/>
      <c r="CI8858"/>
      <c r="CJ8858"/>
      <c r="CK8858"/>
      <c r="CL8858"/>
      <c r="CM8858"/>
      <c r="CN8858"/>
      <c r="CO8858"/>
      <c r="CP8858"/>
      <c r="CQ8858"/>
      <c r="CR8858"/>
      <c r="CS8858"/>
      <c r="CT8858"/>
      <c r="CU8858"/>
      <c r="CV8858"/>
    </row>
    <row r="8859" spans="10:100" x14ac:dyDescent="0.25">
      <c r="J8859"/>
      <c r="K8859"/>
      <c r="L8859"/>
      <c r="M8859"/>
      <c r="N8859"/>
      <c r="O8859"/>
      <c r="P8859"/>
      <c r="Q8859"/>
      <c r="R8859"/>
      <c r="S8859"/>
      <c r="T8859"/>
      <c r="U8859"/>
      <c r="V8859"/>
      <c r="W8859"/>
      <c r="X8859"/>
      <c r="Y8859"/>
      <c r="Z8859"/>
      <c r="AA8859"/>
      <c r="AB8859"/>
      <c r="AC8859"/>
      <c r="AD8859"/>
      <c r="AE8859"/>
      <c r="AF8859"/>
      <c r="AG8859"/>
      <c r="AH8859"/>
      <c r="AI8859"/>
      <c r="AJ8859"/>
      <c r="AK8859"/>
      <c r="AL8859"/>
      <c r="AM8859"/>
      <c r="AN8859"/>
      <c r="AO8859"/>
      <c r="AP8859"/>
      <c r="AQ8859"/>
      <c r="AR8859"/>
      <c r="AS8859"/>
      <c r="AT8859"/>
      <c r="AU8859"/>
      <c r="AV8859"/>
      <c r="AW8859"/>
      <c r="AX8859"/>
      <c r="AY8859"/>
      <c r="AZ8859"/>
      <c r="BA8859"/>
      <c r="BB8859"/>
      <c r="BC8859"/>
      <c r="BD8859"/>
      <c r="BE8859"/>
      <c r="BF8859"/>
      <c r="BG8859"/>
      <c r="BH8859"/>
      <c r="BI8859"/>
      <c r="BJ8859"/>
      <c r="BK8859"/>
      <c r="BL8859"/>
      <c r="BM8859"/>
      <c r="BN8859"/>
      <c r="BO8859"/>
      <c r="BP8859"/>
      <c r="BQ8859"/>
      <c r="BR8859"/>
      <c r="BS8859"/>
      <c r="BT8859"/>
      <c r="BU8859"/>
      <c r="BV8859"/>
      <c r="BW8859"/>
      <c r="BX8859"/>
      <c r="BY8859"/>
      <c r="BZ8859"/>
      <c r="CA8859"/>
      <c r="CB8859"/>
      <c r="CC8859"/>
      <c r="CD8859"/>
      <c r="CE8859"/>
      <c r="CF8859"/>
      <c r="CG8859"/>
      <c r="CH8859"/>
      <c r="CI8859"/>
      <c r="CJ8859"/>
      <c r="CK8859"/>
      <c r="CL8859"/>
      <c r="CM8859"/>
      <c r="CN8859"/>
      <c r="CO8859"/>
      <c r="CP8859"/>
      <c r="CQ8859"/>
      <c r="CR8859"/>
      <c r="CS8859"/>
      <c r="CT8859"/>
      <c r="CU8859"/>
      <c r="CV8859"/>
    </row>
    <row r="8860" spans="10:100" x14ac:dyDescent="0.25">
      <c r="J8860"/>
      <c r="K8860"/>
      <c r="L8860"/>
      <c r="M8860"/>
      <c r="N8860"/>
      <c r="O8860"/>
      <c r="P8860"/>
      <c r="Q8860"/>
      <c r="R8860"/>
      <c r="S8860"/>
      <c r="T8860"/>
      <c r="U8860"/>
      <c r="V8860"/>
      <c r="W8860"/>
      <c r="X8860"/>
      <c r="Y8860"/>
      <c r="Z8860"/>
      <c r="AA8860"/>
      <c r="AB8860"/>
      <c r="AC8860"/>
      <c r="AD8860"/>
      <c r="AE8860"/>
      <c r="AF8860"/>
      <c r="AG8860"/>
      <c r="AH8860"/>
      <c r="AI8860"/>
      <c r="AJ8860"/>
      <c r="AK8860"/>
      <c r="AL8860"/>
      <c r="AM8860"/>
      <c r="AN8860"/>
      <c r="AO8860"/>
      <c r="AP8860"/>
      <c r="AQ8860"/>
      <c r="AR8860"/>
      <c r="AS8860"/>
      <c r="AT8860"/>
      <c r="AU8860"/>
      <c r="AV8860"/>
      <c r="AW8860"/>
      <c r="AX8860"/>
      <c r="AY8860"/>
      <c r="AZ8860"/>
      <c r="BA8860"/>
      <c r="BB8860"/>
      <c r="BC8860"/>
      <c r="BD8860"/>
      <c r="BE8860"/>
      <c r="BF8860"/>
      <c r="BG8860"/>
      <c r="BH8860"/>
      <c r="BI8860"/>
      <c r="BJ8860"/>
      <c r="BK8860"/>
      <c r="BL8860"/>
      <c r="BM8860"/>
      <c r="BN8860"/>
      <c r="BO8860"/>
      <c r="BP8860"/>
      <c r="BQ8860"/>
      <c r="BR8860"/>
      <c r="BS8860"/>
      <c r="BT8860"/>
      <c r="BU8860"/>
      <c r="BV8860"/>
      <c r="BW8860"/>
      <c r="BX8860"/>
      <c r="BY8860"/>
      <c r="BZ8860"/>
      <c r="CA8860"/>
      <c r="CB8860"/>
      <c r="CC8860"/>
      <c r="CD8860"/>
      <c r="CE8860"/>
      <c r="CF8860"/>
      <c r="CG8860"/>
      <c r="CH8860"/>
      <c r="CI8860"/>
      <c r="CJ8860"/>
      <c r="CK8860"/>
      <c r="CL8860"/>
      <c r="CM8860"/>
      <c r="CN8860"/>
      <c r="CO8860"/>
      <c r="CP8860"/>
      <c r="CQ8860"/>
      <c r="CR8860"/>
      <c r="CS8860"/>
      <c r="CT8860"/>
      <c r="CU8860"/>
      <c r="CV8860"/>
    </row>
    <row r="8861" spans="10:100" x14ac:dyDescent="0.25">
      <c r="J8861"/>
      <c r="K8861"/>
      <c r="L8861"/>
      <c r="M8861"/>
      <c r="N8861"/>
      <c r="O8861"/>
      <c r="P8861"/>
      <c r="Q8861"/>
      <c r="R8861"/>
      <c r="S8861"/>
      <c r="T8861"/>
      <c r="U8861"/>
      <c r="V8861"/>
      <c r="W8861"/>
      <c r="X8861"/>
      <c r="Y8861"/>
      <c r="Z8861"/>
      <c r="AA8861"/>
      <c r="AB8861"/>
      <c r="AC8861"/>
      <c r="AD8861"/>
      <c r="AE8861"/>
      <c r="AF8861"/>
      <c r="AG8861"/>
      <c r="AH8861"/>
      <c r="AI8861"/>
      <c r="AJ8861"/>
      <c r="AK8861"/>
      <c r="AL8861"/>
      <c r="AM8861"/>
      <c r="AN8861"/>
      <c r="AO8861"/>
      <c r="AP8861"/>
      <c r="AQ8861"/>
      <c r="AR8861"/>
      <c r="AS8861"/>
      <c r="AT8861"/>
      <c r="AU8861"/>
      <c r="AV8861"/>
      <c r="AW8861"/>
      <c r="AX8861"/>
      <c r="AY8861"/>
      <c r="AZ8861"/>
      <c r="BA8861"/>
      <c r="BB8861"/>
      <c r="BC8861"/>
      <c r="BD8861"/>
      <c r="BE8861"/>
      <c r="BF8861"/>
      <c r="BG8861"/>
      <c r="BH8861"/>
      <c r="BI8861"/>
      <c r="BJ8861"/>
      <c r="BK8861"/>
      <c r="BL8861"/>
      <c r="BM8861"/>
      <c r="BN8861"/>
      <c r="BO8861"/>
      <c r="BP8861"/>
      <c r="BQ8861"/>
      <c r="BR8861"/>
      <c r="BS8861"/>
      <c r="BT8861"/>
      <c r="BU8861"/>
      <c r="BV8861"/>
      <c r="BW8861"/>
      <c r="BX8861"/>
      <c r="BY8861"/>
      <c r="BZ8861"/>
      <c r="CA8861"/>
      <c r="CB8861"/>
      <c r="CC8861"/>
      <c r="CD8861"/>
      <c r="CE8861"/>
      <c r="CF8861"/>
      <c r="CG8861"/>
      <c r="CH8861"/>
      <c r="CI8861"/>
      <c r="CJ8861"/>
      <c r="CK8861"/>
      <c r="CL8861"/>
      <c r="CM8861"/>
      <c r="CN8861"/>
      <c r="CO8861"/>
      <c r="CP8861"/>
      <c r="CQ8861"/>
      <c r="CR8861"/>
      <c r="CS8861"/>
      <c r="CT8861"/>
      <c r="CU8861"/>
      <c r="CV8861"/>
    </row>
    <row r="8862" spans="10:100" x14ac:dyDescent="0.25">
      <c r="J8862"/>
      <c r="K8862"/>
      <c r="L8862"/>
      <c r="M8862"/>
      <c r="N8862"/>
      <c r="O8862"/>
      <c r="P8862"/>
      <c r="Q8862"/>
      <c r="R8862"/>
      <c r="S8862"/>
      <c r="T8862"/>
      <c r="U8862"/>
      <c r="V8862"/>
      <c r="W8862"/>
      <c r="X8862"/>
      <c r="Y8862"/>
      <c r="Z8862"/>
      <c r="AA8862"/>
      <c r="AB8862"/>
      <c r="AC8862"/>
      <c r="AD8862"/>
      <c r="AE8862"/>
      <c r="AF8862"/>
      <c r="AG8862"/>
      <c r="AH8862"/>
      <c r="AI8862"/>
      <c r="AJ8862"/>
      <c r="AK8862"/>
      <c r="AL8862"/>
      <c r="AM8862"/>
      <c r="AN8862"/>
      <c r="AO8862"/>
      <c r="AP8862"/>
      <c r="AQ8862"/>
      <c r="AR8862"/>
      <c r="AS8862"/>
      <c r="AT8862"/>
      <c r="AU8862"/>
      <c r="AV8862"/>
      <c r="AW8862"/>
      <c r="AX8862"/>
      <c r="AY8862"/>
      <c r="AZ8862"/>
      <c r="BA8862"/>
      <c r="BB8862"/>
      <c r="BC8862"/>
      <c r="BD8862"/>
      <c r="BE8862"/>
      <c r="BF8862"/>
      <c r="BG8862"/>
      <c r="BH8862"/>
      <c r="BI8862"/>
      <c r="BJ8862"/>
      <c r="BK8862"/>
      <c r="BL8862"/>
      <c r="BM8862"/>
      <c r="BN8862"/>
      <c r="BO8862"/>
      <c r="BP8862"/>
      <c r="BQ8862"/>
      <c r="BR8862"/>
      <c r="BS8862"/>
      <c r="BT8862"/>
      <c r="BU8862"/>
      <c r="BV8862"/>
      <c r="BW8862"/>
      <c r="BX8862"/>
      <c r="BY8862"/>
      <c r="BZ8862"/>
      <c r="CA8862"/>
      <c r="CB8862"/>
      <c r="CC8862"/>
      <c r="CD8862"/>
      <c r="CE8862"/>
      <c r="CF8862"/>
      <c r="CG8862"/>
      <c r="CH8862"/>
      <c r="CI8862"/>
      <c r="CJ8862"/>
      <c r="CK8862"/>
      <c r="CL8862"/>
      <c r="CM8862"/>
      <c r="CN8862"/>
      <c r="CO8862"/>
      <c r="CP8862"/>
      <c r="CQ8862"/>
      <c r="CR8862"/>
      <c r="CS8862"/>
      <c r="CT8862"/>
      <c r="CU8862"/>
      <c r="CV8862"/>
    </row>
    <row r="8863" spans="10:100" x14ac:dyDescent="0.25">
      <c r="J8863"/>
      <c r="K8863"/>
      <c r="L8863"/>
      <c r="M8863"/>
      <c r="N8863"/>
      <c r="O8863"/>
      <c r="P8863"/>
      <c r="Q8863"/>
      <c r="R8863"/>
      <c r="S8863"/>
      <c r="T8863"/>
      <c r="U8863"/>
      <c r="V8863"/>
      <c r="W8863"/>
      <c r="X8863"/>
      <c r="Y8863"/>
      <c r="Z8863"/>
      <c r="AA8863"/>
      <c r="AB8863"/>
      <c r="AC8863"/>
      <c r="AD8863"/>
      <c r="AE8863"/>
      <c r="AF8863"/>
      <c r="AG8863"/>
      <c r="AH8863"/>
      <c r="AI8863"/>
      <c r="AJ8863"/>
      <c r="AK8863"/>
      <c r="AL8863"/>
      <c r="AM8863"/>
      <c r="AN8863"/>
      <c r="AO8863"/>
      <c r="AP8863"/>
      <c r="AQ8863"/>
      <c r="AR8863"/>
      <c r="AS8863"/>
      <c r="AT8863"/>
      <c r="AU8863"/>
      <c r="AV8863"/>
      <c r="AW8863"/>
      <c r="AX8863"/>
      <c r="AY8863"/>
      <c r="AZ8863"/>
      <c r="BA8863"/>
      <c r="BB8863"/>
      <c r="BC8863"/>
      <c r="BD8863"/>
      <c r="BE8863"/>
      <c r="BF8863"/>
      <c r="BG8863"/>
      <c r="BH8863"/>
      <c r="BI8863"/>
      <c r="BJ8863"/>
      <c r="BK8863"/>
      <c r="BL8863"/>
      <c r="BM8863"/>
      <c r="BN8863"/>
      <c r="BO8863"/>
      <c r="BP8863"/>
      <c r="BQ8863"/>
      <c r="BR8863"/>
      <c r="BS8863"/>
      <c r="BT8863"/>
      <c r="BU8863"/>
      <c r="BV8863"/>
      <c r="BW8863"/>
      <c r="BX8863"/>
      <c r="BY8863"/>
      <c r="BZ8863"/>
      <c r="CA8863"/>
      <c r="CB8863"/>
      <c r="CC8863"/>
      <c r="CD8863"/>
      <c r="CE8863"/>
      <c r="CF8863"/>
      <c r="CG8863"/>
      <c r="CH8863"/>
      <c r="CI8863"/>
      <c r="CJ8863"/>
      <c r="CK8863"/>
      <c r="CL8863"/>
      <c r="CM8863"/>
      <c r="CN8863"/>
      <c r="CO8863"/>
      <c r="CP8863"/>
      <c r="CQ8863"/>
      <c r="CR8863"/>
      <c r="CS8863"/>
      <c r="CT8863"/>
      <c r="CU8863"/>
      <c r="CV8863"/>
    </row>
    <row r="8864" spans="10:100" x14ac:dyDescent="0.25">
      <c r="J8864"/>
      <c r="K8864"/>
      <c r="L8864"/>
      <c r="M8864"/>
      <c r="N8864"/>
      <c r="O8864"/>
      <c r="P8864"/>
      <c r="Q8864"/>
      <c r="R8864"/>
      <c r="S8864"/>
      <c r="T8864"/>
      <c r="U8864"/>
      <c r="V8864"/>
      <c r="W8864"/>
      <c r="X8864"/>
      <c r="Y8864"/>
      <c r="Z8864"/>
      <c r="AA8864"/>
      <c r="AB8864"/>
      <c r="AC8864"/>
      <c r="AD8864"/>
      <c r="AE8864"/>
      <c r="AF8864"/>
      <c r="AG8864"/>
      <c r="AH8864"/>
      <c r="AI8864"/>
      <c r="AJ8864"/>
      <c r="AK8864"/>
      <c r="AL8864"/>
      <c r="AM8864"/>
      <c r="AN8864"/>
      <c r="AO8864"/>
      <c r="AP8864"/>
      <c r="AQ8864"/>
      <c r="AR8864"/>
      <c r="AS8864"/>
      <c r="AT8864"/>
      <c r="AU8864"/>
      <c r="AV8864"/>
      <c r="AW8864"/>
      <c r="AX8864"/>
      <c r="AY8864"/>
      <c r="AZ8864"/>
      <c r="BA8864"/>
      <c r="BB8864"/>
      <c r="BC8864"/>
      <c r="BD8864"/>
      <c r="BE8864"/>
      <c r="BF8864"/>
      <c r="BG8864"/>
      <c r="BH8864"/>
      <c r="BI8864"/>
      <c r="BJ8864"/>
      <c r="BK8864"/>
      <c r="BL8864"/>
      <c r="BM8864"/>
      <c r="BN8864"/>
      <c r="BO8864"/>
      <c r="BP8864"/>
      <c r="BQ8864"/>
      <c r="BR8864"/>
      <c r="BS8864"/>
      <c r="BT8864"/>
      <c r="BU8864"/>
      <c r="BV8864"/>
      <c r="BW8864"/>
      <c r="BX8864"/>
      <c r="BY8864"/>
      <c r="BZ8864"/>
      <c r="CA8864"/>
      <c r="CB8864"/>
      <c r="CC8864"/>
      <c r="CD8864"/>
      <c r="CE8864"/>
      <c r="CF8864"/>
      <c r="CG8864"/>
      <c r="CH8864"/>
      <c r="CI8864"/>
      <c r="CJ8864"/>
      <c r="CK8864"/>
      <c r="CL8864"/>
      <c r="CM8864"/>
      <c r="CN8864"/>
      <c r="CO8864"/>
      <c r="CP8864"/>
      <c r="CQ8864"/>
      <c r="CR8864"/>
      <c r="CS8864"/>
      <c r="CT8864"/>
      <c r="CU8864"/>
      <c r="CV8864"/>
    </row>
    <row r="8865" spans="10:100" x14ac:dyDescent="0.25">
      <c r="J8865"/>
      <c r="K8865"/>
      <c r="L8865"/>
      <c r="M8865"/>
      <c r="N8865"/>
      <c r="O8865"/>
      <c r="P8865"/>
      <c r="Q8865"/>
      <c r="R8865"/>
      <c r="S8865"/>
      <c r="T8865"/>
      <c r="U8865"/>
      <c r="V8865"/>
      <c r="W8865"/>
      <c r="X8865"/>
      <c r="Y8865"/>
      <c r="Z8865"/>
      <c r="AA8865"/>
      <c r="AB8865"/>
      <c r="AC8865"/>
      <c r="AD8865"/>
      <c r="AE8865"/>
      <c r="AF8865"/>
      <c r="AG8865"/>
      <c r="AH8865"/>
      <c r="AI8865"/>
      <c r="AJ8865"/>
      <c r="AK8865"/>
      <c r="AL8865"/>
      <c r="AM8865"/>
      <c r="AN8865"/>
      <c r="AO8865"/>
      <c r="AP8865"/>
      <c r="AQ8865"/>
      <c r="AR8865"/>
      <c r="AS8865"/>
      <c r="AT8865"/>
      <c r="AU8865"/>
      <c r="AV8865"/>
      <c r="AW8865"/>
      <c r="AX8865"/>
      <c r="AY8865"/>
      <c r="AZ8865"/>
      <c r="BA8865"/>
      <c r="BB8865"/>
      <c r="BC8865"/>
      <c r="BD8865"/>
      <c r="BE8865"/>
      <c r="BF8865"/>
      <c r="BG8865"/>
      <c r="BH8865"/>
      <c r="BI8865"/>
      <c r="BJ8865"/>
      <c r="BK8865"/>
      <c r="BL8865"/>
      <c r="BM8865"/>
      <c r="BN8865"/>
      <c r="BO8865"/>
      <c r="BP8865"/>
      <c r="BQ8865"/>
      <c r="BR8865"/>
      <c r="BS8865"/>
      <c r="BT8865"/>
      <c r="BU8865"/>
      <c r="BV8865"/>
      <c r="BW8865"/>
      <c r="BX8865"/>
      <c r="BY8865"/>
      <c r="BZ8865"/>
      <c r="CA8865"/>
      <c r="CB8865"/>
      <c r="CC8865"/>
      <c r="CD8865"/>
      <c r="CE8865"/>
      <c r="CF8865"/>
      <c r="CG8865"/>
      <c r="CH8865"/>
      <c r="CI8865"/>
      <c r="CJ8865"/>
      <c r="CK8865"/>
      <c r="CL8865"/>
      <c r="CM8865"/>
      <c r="CN8865"/>
      <c r="CO8865"/>
      <c r="CP8865"/>
      <c r="CQ8865"/>
      <c r="CR8865"/>
      <c r="CS8865"/>
      <c r="CT8865"/>
      <c r="CU8865"/>
      <c r="CV8865"/>
    </row>
    <row r="8866" spans="10:100" x14ac:dyDescent="0.25">
      <c r="J8866"/>
      <c r="K8866"/>
      <c r="L8866"/>
      <c r="M8866"/>
      <c r="N8866"/>
      <c r="O8866"/>
      <c r="P8866"/>
      <c r="Q8866"/>
      <c r="R8866"/>
      <c r="S8866"/>
      <c r="T8866"/>
      <c r="U8866"/>
      <c r="V8866"/>
      <c r="W8866"/>
      <c r="X8866"/>
      <c r="Y8866"/>
      <c r="Z8866"/>
      <c r="AA8866"/>
      <c r="AB8866"/>
      <c r="AC8866"/>
      <c r="AD8866"/>
      <c r="AE8866"/>
      <c r="AF8866"/>
      <c r="AG8866"/>
      <c r="AH8866"/>
      <c r="AI8866"/>
      <c r="AJ8866"/>
      <c r="AK8866"/>
      <c r="AL8866"/>
      <c r="AM8866"/>
      <c r="AN8866"/>
      <c r="AO8866"/>
      <c r="AP8866"/>
      <c r="AQ8866"/>
      <c r="AR8866"/>
      <c r="AS8866"/>
      <c r="AT8866"/>
      <c r="AU8866"/>
      <c r="AV8866"/>
      <c r="AW8866"/>
      <c r="AX8866"/>
      <c r="AY8866"/>
      <c r="AZ8866"/>
      <c r="BA8866"/>
      <c r="BB8866"/>
      <c r="BC8866"/>
      <c r="BD8866"/>
      <c r="BE8866"/>
      <c r="BF8866"/>
      <c r="BG8866"/>
      <c r="BH8866"/>
      <c r="BI8866"/>
      <c r="BJ8866"/>
      <c r="BK8866"/>
      <c r="BL8866"/>
      <c r="BM8866"/>
      <c r="BN8866"/>
      <c r="BO8866"/>
      <c r="BP8866"/>
      <c r="BQ8866"/>
      <c r="BR8866"/>
      <c r="BS8866"/>
      <c r="BT8866"/>
      <c r="BU8866"/>
      <c r="BV8866"/>
      <c r="BW8866"/>
      <c r="BX8866"/>
      <c r="BY8866"/>
      <c r="BZ8866"/>
      <c r="CA8866"/>
      <c r="CB8866"/>
      <c r="CC8866"/>
      <c r="CD8866"/>
      <c r="CE8866"/>
      <c r="CF8866"/>
      <c r="CG8866"/>
      <c r="CH8866"/>
      <c r="CI8866"/>
      <c r="CJ8866"/>
      <c r="CK8866"/>
      <c r="CL8866"/>
      <c r="CM8866"/>
      <c r="CN8866"/>
      <c r="CO8866"/>
      <c r="CP8866"/>
      <c r="CQ8866"/>
      <c r="CR8866"/>
      <c r="CS8866"/>
      <c r="CT8866"/>
      <c r="CU8866"/>
      <c r="CV8866"/>
    </row>
    <row r="8867" spans="10:100" x14ac:dyDescent="0.25">
      <c r="J8867"/>
      <c r="K8867"/>
      <c r="L8867"/>
      <c r="M8867"/>
      <c r="N8867"/>
      <c r="O8867"/>
      <c r="P8867"/>
      <c r="Q8867"/>
      <c r="R8867"/>
      <c r="S8867"/>
      <c r="T8867"/>
      <c r="U8867"/>
      <c r="V8867"/>
      <c r="W8867"/>
      <c r="X8867"/>
      <c r="Y8867"/>
      <c r="Z8867"/>
      <c r="AA8867"/>
      <c r="AB8867"/>
      <c r="AC8867"/>
      <c r="AD8867"/>
      <c r="AE8867"/>
      <c r="AF8867"/>
      <c r="AG8867"/>
      <c r="AH8867"/>
      <c r="AI8867"/>
      <c r="AJ8867"/>
      <c r="AK8867"/>
      <c r="AL8867"/>
      <c r="AM8867"/>
      <c r="AN8867"/>
      <c r="AO8867"/>
      <c r="AP8867"/>
      <c r="AQ8867"/>
      <c r="AR8867"/>
      <c r="AS8867"/>
      <c r="AT8867"/>
      <c r="AU8867"/>
      <c r="AV8867"/>
      <c r="AW8867"/>
      <c r="AX8867"/>
      <c r="AY8867"/>
      <c r="AZ8867"/>
      <c r="BA8867"/>
      <c r="BB8867"/>
      <c r="BC8867"/>
      <c r="BD8867"/>
      <c r="BE8867"/>
      <c r="BF8867"/>
      <c r="BG8867"/>
      <c r="BH8867"/>
      <c r="BI8867"/>
      <c r="BJ8867"/>
      <c r="BK8867"/>
      <c r="BL8867"/>
      <c r="BM8867"/>
      <c r="BN8867"/>
      <c r="BO8867"/>
      <c r="BP8867"/>
      <c r="BQ8867"/>
      <c r="BR8867"/>
      <c r="BS8867"/>
      <c r="BT8867"/>
      <c r="BU8867"/>
      <c r="BV8867"/>
      <c r="BW8867"/>
      <c r="BX8867"/>
      <c r="BY8867"/>
      <c r="BZ8867"/>
      <c r="CA8867"/>
      <c r="CB8867"/>
      <c r="CC8867"/>
      <c r="CD8867"/>
      <c r="CE8867"/>
      <c r="CF8867"/>
      <c r="CG8867"/>
      <c r="CH8867"/>
      <c r="CI8867"/>
      <c r="CJ8867"/>
      <c r="CK8867"/>
      <c r="CL8867"/>
      <c r="CM8867"/>
      <c r="CN8867"/>
      <c r="CO8867"/>
      <c r="CP8867"/>
      <c r="CQ8867"/>
      <c r="CR8867"/>
      <c r="CS8867"/>
      <c r="CT8867"/>
      <c r="CU8867"/>
      <c r="CV8867"/>
    </row>
    <row r="8868" spans="10:100" x14ac:dyDescent="0.25">
      <c r="J8868"/>
      <c r="K8868"/>
      <c r="L8868"/>
      <c r="M8868"/>
      <c r="N8868"/>
      <c r="O8868"/>
      <c r="P8868"/>
      <c r="Q8868"/>
      <c r="R8868"/>
      <c r="S8868"/>
      <c r="T8868"/>
      <c r="U8868"/>
      <c r="V8868"/>
      <c r="W8868"/>
      <c r="X8868"/>
      <c r="Y8868"/>
      <c r="Z8868"/>
      <c r="AA8868"/>
      <c r="AB8868"/>
      <c r="AC8868"/>
      <c r="AD8868"/>
      <c r="AE8868"/>
      <c r="AF8868"/>
      <c r="AG8868"/>
      <c r="AH8868"/>
      <c r="AI8868"/>
      <c r="AJ8868"/>
      <c r="AK8868"/>
      <c r="AL8868"/>
      <c r="AM8868"/>
      <c r="AN8868"/>
      <c r="AO8868"/>
      <c r="AP8868"/>
      <c r="AQ8868"/>
      <c r="AR8868"/>
      <c r="AS8868"/>
      <c r="AT8868"/>
      <c r="AU8868"/>
      <c r="AV8868"/>
      <c r="AW8868"/>
      <c r="AX8868"/>
      <c r="AY8868"/>
      <c r="AZ8868"/>
      <c r="BA8868"/>
      <c r="BB8868"/>
      <c r="BC8868"/>
      <c r="BD8868"/>
      <c r="BE8868"/>
      <c r="BF8868"/>
      <c r="BG8868"/>
      <c r="BH8868"/>
      <c r="BI8868"/>
      <c r="BJ8868"/>
      <c r="BK8868"/>
      <c r="BL8868"/>
      <c r="BM8868"/>
      <c r="BN8868"/>
      <c r="BO8868"/>
      <c r="BP8868"/>
      <c r="BQ8868"/>
      <c r="BR8868"/>
      <c r="BS8868"/>
      <c r="BT8868"/>
      <c r="BU8868"/>
      <c r="BV8868"/>
      <c r="BW8868"/>
      <c r="BX8868"/>
      <c r="BY8868"/>
      <c r="BZ8868"/>
      <c r="CA8868"/>
      <c r="CB8868"/>
      <c r="CC8868"/>
      <c r="CD8868"/>
      <c r="CE8868"/>
      <c r="CF8868"/>
      <c r="CG8868"/>
      <c r="CH8868"/>
      <c r="CI8868"/>
      <c r="CJ8868"/>
      <c r="CK8868"/>
      <c r="CL8868"/>
      <c r="CM8868"/>
      <c r="CN8868"/>
      <c r="CO8868"/>
      <c r="CP8868"/>
      <c r="CQ8868"/>
      <c r="CR8868"/>
      <c r="CS8868"/>
      <c r="CT8868"/>
      <c r="CU8868"/>
      <c r="CV8868"/>
    </row>
    <row r="8869" spans="10:100" x14ac:dyDescent="0.25">
      <c r="J8869"/>
      <c r="K8869"/>
      <c r="L8869"/>
      <c r="M8869"/>
      <c r="N8869"/>
      <c r="O8869"/>
      <c r="P8869"/>
      <c r="Q8869"/>
      <c r="R8869"/>
      <c r="S8869"/>
      <c r="T8869"/>
      <c r="U8869"/>
      <c r="V8869"/>
      <c r="W8869"/>
      <c r="X8869"/>
      <c r="Y8869"/>
      <c r="Z8869"/>
      <c r="AA8869"/>
      <c r="AB8869"/>
      <c r="AC8869"/>
      <c r="AD8869"/>
      <c r="AE8869"/>
      <c r="AF8869"/>
      <c r="AG8869"/>
      <c r="AH8869"/>
      <c r="AI8869"/>
      <c r="AJ8869"/>
      <c r="AK8869"/>
      <c r="AL8869"/>
      <c r="AM8869"/>
      <c r="AN8869"/>
      <c r="AO8869"/>
      <c r="AP8869"/>
      <c r="AQ8869"/>
      <c r="AR8869"/>
      <c r="AS8869"/>
      <c r="AT8869"/>
      <c r="AU8869"/>
      <c r="AV8869"/>
      <c r="AW8869"/>
      <c r="AX8869"/>
      <c r="AY8869"/>
      <c r="AZ8869"/>
      <c r="BA8869"/>
      <c r="BB8869"/>
      <c r="BC8869"/>
      <c r="BD8869"/>
      <c r="BE8869"/>
      <c r="BF8869"/>
      <c r="BG8869"/>
      <c r="BH8869"/>
      <c r="BI8869"/>
      <c r="BJ8869"/>
      <c r="BK8869"/>
      <c r="BL8869"/>
      <c r="BM8869"/>
      <c r="BN8869"/>
      <c r="BO8869"/>
      <c r="BP8869"/>
      <c r="BQ8869"/>
      <c r="BR8869"/>
      <c r="BS8869"/>
      <c r="BT8869"/>
      <c r="BU8869"/>
      <c r="BV8869"/>
      <c r="BW8869"/>
      <c r="BX8869"/>
      <c r="BY8869"/>
      <c r="BZ8869"/>
      <c r="CA8869"/>
      <c r="CB8869"/>
      <c r="CC8869"/>
      <c r="CD8869"/>
      <c r="CE8869"/>
      <c r="CF8869"/>
      <c r="CG8869"/>
      <c r="CH8869"/>
      <c r="CI8869"/>
      <c r="CJ8869"/>
      <c r="CK8869"/>
      <c r="CL8869"/>
      <c r="CM8869"/>
      <c r="CN8869"/>
      <c r="CO8869"/>
      <c r="CP8869"/>
      <c r="CQ8869"/>
      <c r="CR8869"/>
      <c r="CS8869"/>
      <c r="CT8869"/>
      <c r="CU8869"/>
      <c r="CV8869"/>
    </row>
    <row r="8870" spans="10:100" x14ac:dyDescent="0.25">
      <c r="J8870"/>
      <c r="K8870"/>
      <c r="L8870"/>
      <c r="M8870"/>
      <c r="N8870"/>
      <c r="O8870"/>
      <c r="P8870"/>
      <c r="Q8870"/>
      <c r="R8870"/>
      <c r="S8870"/>
      <c r="T8870"/>
      <c r="U8870"/>
      <c r="V8870"/>
      <c r="W8870"/>
      <c r="X8870"/>
      <c r="Y8870"/>
      <c r="Z8870"/>
      <c r="AA8870"/>
      <c r="AB8870"/>
      <c r="AC8870"/>
      <c r="AD8870"/>
      <c r="AE8870"/>
      <c r="AF8870"/>
      <c r="AG8870"/>
      <c r="AH8870"/>
      <c r="AI8870"/>
      <c r="AJ8870"/>
      <c r="AK8870"/>
      <c r="AL8870"/>
      <c r="AM8870"/>
      <c r="AN8870"/>
      <c r="AO8870"/>
      <c r="AP8870"/>
      <c r="AQ8870"/>
      <c r="AR8870"/>
      <c r="AS8870"/>
      <c r="AT8870"/>
      <c r="AU8870"/>
      <c r="AV8870"/>
      <c r="AW8870"/>
      <c r="AX8870"/>
      <c r="AY8870"/>
      <c r="AZ8870"/>
      <c r="BA8870"/>
      <c r="BB8870"/>
      <c r="BC8870"/>
      <c r="BD8870"/>
      <c r="BE8870"/>
      <c r="BF8870"/>
      <c r="BG8870"/>
      <c r="BH8870"/>
      <c r="BI8870"/>
      <c r="BJ8870"/>
      <c r="BK8870"/>
      <c r="BL8870"/>
      <c r="BM8870"/>
      <c r="BN8870"/>
      <c r="BO8870"/>
      <c r="BP8870"/>
      <c r="BQ8870"/>
      <c r="BR8870"/>
      <c r="BS8870"/>
      <c r="BT8870"/>
      <c r="BU8870"/>
      <c r="BV8870"/>
      <c r="BW8870"/>
      <c r="BX8870"/>
      <c r="BY8870"/>
      <c r="BZ8870"/>
      <c r="CA8870"/>
      <c r="CB8870"/>
      <c r="CC8870"/>
      <c r="CD8870"/>
      <c r="CE8870"/>
      <c r="CF8870"/>
      <c r="CG8870"/>
      <c r="CH8870"/>
      <c r="CI8870"/>
      <c r="CJ8870"/>
      <c r="CK8870"/>
      <c r="CL8870"/>
      <c r="CM8870"/>
      <c r="CN8870"/>
      <c r="CO8870"/>
      <c r="CP8870"/>
      <c r="CQ8870"/>
      <c r="CR8870"/>
      <c r="CS8870"/>
      <c r="CT8870"/>
      <c r="CU8870"/>
      <c r="CV8870"/>
    </row>
    <row r="8871" spans="10:100" x14ac:dyDescent="0.25">
      <c r="J8871"/>
      <c r="K8871"/>
      <c r="L8871"/>
      <c r="M8871"/>
      <c r="N8871"/>
      <c r="O8871"/>
      <c r="P8871"/>
      <c r="Q8871"/>
      <c r="R8871"/>
      <c r="S8871"/>
      <c r="T8871"/>
      <c r="U8871"/>
      <c r="V8871"/>
      <c r="W8871"/>
      <c r="X8871"/>
      <c r="Y8871"/>
      <c r="Z8871"/>
      <c r="AA8871"/>
      <c r="AB8871"/>
      <c r="AC8871"/>
      <c r="AD8871"/>
      <c r="AE8871"/>
      <c r="AF8871"/>
      <c r="AG8871"/>
      <c r="AH8871"/>
      <c r="AI8871"/>
      <c r="AJ8871"/>
      <c r="AK8871"/>
      <c r="AL8871"/>
      <c r="AM8871"/>
      <c r="AN8871"/>
      <c r="AO8871"/>
      <c r="AP8871"/>
      <c r="AQ8871"/>
      <c r="AR8871"/>
      <c r="AS8871"/>
      <c r="AT8871"/>
      <c r="AU8871"/>
      <c r="AV8871"/>
      <c r="AW8871"/>
      <c r="AX8871"/>
      <c r="AY8871"/>
      <c r="AZ8871"/>
      <c r="BA8871"/>
      <c r="BB8871"/>
      <c r="BC8871"/>
      <c r="BD8871"/>
      <c r="BE8871"/>
      <c r="BF8871"/>
      <c r="BG8871"/>
      <c r="BH8871"/>
      <c r="BI8871"/>
      <c r="BJ8871"/>
      <c r="BK8871"/>
      <c r="BL8871"/>
      <c r="BM8871"/>
      <c r="BN8871"/>
      <c r="BO8871"/>
      <c r="BP8871"/>
      <c r="BQ8871"/>
      <c r="BR8871"/>
      <c r="BS8871"/>
      <c r="BT8871"/>
      <c r="BU8871"/>
      <c r="BV8871"/>
      <c r="BW8871"/>
      <c r="BX8871"/>
      <c r="BY8871"/>
      <c r="BZ8871"/>
      <c r="CA8871"/>
      <c r="CB8871"/>
      <c r="CC8871"/>
      <c r="CD8871"/>
      <c r="CE8871"/>
      <c r="CF8871"/>
      <c r="CG8871"/>
      <c r="CH8871"/>
      <c r="CI8871"/>
      <c r="CJ8871"/>
      <c r="CK8871"/>
      <c r="CL8871"/>
      <c r="CM8871"/>
      <c r="CN8871"/>
      <c r="CO8871"/>
      <c r="CP8871"/>
      <c r="CQ8871"/>
      <c r="CR8871"/>
      <c r="CS8871"/>
      <c r="CT8871"/>
      <c r="CU8871"/>
      <c r="CV8871"/>
    </row>
    <row r="8872" spans="10:100" x14ac:dyDescent="0.25">
      <c r="J8872"/>
      <c r="K8872"/>
      <c r="L8872"/>
      <c r="M8872"/>
      <c r="N8872"/>
      <c r="O8872"/>
      <c r="P8872"/>
      <c r="Q8872"/>
      <c r="R8872"/>
      <c r="S8872"/>
      <c r="T8872"/>
      <c r="U8872"/>
      <c r="V8872"/>
      <c r="W8872"/>
      <c r="X8872"/>
      <c r="Y8872"/>
      <c r="Z8872"/>
      <c r="AA8872"/>
      <c r="AB8872"/>
      <c r="AC8872"/>
      <c r="AD8872"/>
      <c r="AE8872"/>
      <c r="AF8872"/>
      <c r="AG8872"/>
      <c r="AH8872"/>
      <c r="AI8872"/>
      <c r="AJ8872"/>
      <c r="AK8872"/>
      <c r="AL8872"/>
      <c r="AM8872"/>
      <c r="AN8872"/>
      <c r="AO8872"/>
      <c r="AP8872"/>
      <c r="AQ8872"/>
      <c r="AR8872"/>
      <c r="AS8872"/>
      <c r="AT8872"/>
      <c r="AU8872"/>
      <c r="AV8872"/>
      <c r="AW8872"/>
      <c r="AX8872"/>
      <c r="AY8872"/>
      <c r="AZ8872"/>
      <c r="BA8872"/>
      <c r="BB8872"/>
      <c r="BC8872"/>
      <c r="BD8872"/>
      <c r="BE8872"/>
      <c r="BF8872"/>
      <c r="BG8872"/>
      <c r="BH8872"/>
      <c r="BI8872"/>
      <c r="BJ8872"/>
      <c r="BK8872"/>
      <c r="BL8872"/>
      <c r="BM8872"/>
      <c r="BN8872"/>
      <c r="BO8872"/>
      <c r="BP8872"/>
      <c r="BQ8872"/>
      <c r="BR8872"/>
      <c r="BS8872"/>
      <c r="BT8872"/>
      <c r="BU8872"/>
      <c r="BV8872"/>
      <c r="BW8872"/>
      <c r="BX8872"/>
      <c r="BY8872"/>
      <c r="BZ8872"/>
      <c r="CA8872"/>
      <c r="CB8872"/>
      <c r="CC8872"/>
      <c r="CD8872"/>
      <c r="CE8872"/>
      <c r="CF8872"/>
      <c r="CG8872"/>
      <c r="CH8872"/>
      <c r="CI8872"/>
      <c r="CJ8872"/>
      <c r="CK8872"/>
      <c r="CL8872"/>
      <c r="CM8872"/>
      <c r="CN8872"/>
      <c r="CO8872"/>
      <c r="CP8872"/>
      <c r="CQ8872"/>
      <c r="CR8872"/>
      <c r="CS8872"/>
      <c r="CT8872"/>
      <c r="CU8872"/>
      <c r="CV8872"/>
    </row>
    <row r="8873" spans="10:100" x14ac:dyDescent="0.25">
      <c r="J8873"/>
      <c r="K8873"/>
      <c r="L8873"/>
      <c r="M8873"/>
      <c r="N8873"/>
      <c r="O8873"/>
      <c r="P8873"/>
      <c r="Q8873"/>
      <c r="R8873"/>
      <c r="S8873"/>
      <c r="T8873"/>
      <c r="U8873"/>
      <c r="V8873"/>
      <c r="W8873"/>
      <c r="X8873"/>
      <c r="Y8873"/>
      <c r="Z8873"/>
      <c r="AA8873"/>
      <c r="AB8873"/>
      <c r="AC8873"/>
      <c r="AD8873"/>
      <c r="AE8873"/>
      <c r="AF8873"/>
      <c r="AG8873"/>
      <c r="AH8873"/>
      <c r="AI8873"/>
      <c r="AJ8873"/>
      <c r="AK8873"/>
      <c r="AL8873"/>
      <c r="AM8873"/>
      <c r="AN8873"/>
      <c r="AO8873"/>
      <c r="AP8873"/>
      <c r="AQ8873"/>
      <c r="AR8873"/>
      <c r="AS8873"/>
      <c r="AT8873"/>
      <c r="AU8873"/>
      <c r="AV8873"/>
      <c r="AW8873"/>
      <c r="AX8873"/>
      <c r="AY8873"/>
      <c r="AZ8873"/>
      <c r="BA8873"/>
      <c r="BB8873"/>
      <c r="BC8873"/>
      <c r="BD8873"/>
      <c r="BE8873"/>
      <c r="BF8873"/>
      <c r="BG8873"/>
      <c r="BH8873"/>
      <c r="BI8873"/>
      <c r="BJ8873"/>
      <c r="BK8873"/>
      <c r="BL8873"/>
      <c r="BM8873"/>
      <c r="BN8873"/>
      <c r="BO8873"/>
      <c r="BP8873"/>
      <c r="BQ8873"/>
      <c r="BR8873"/>
      <c r="BS8873"/>
      <c r="BT8873"/>
      <c r="BU8873"/>
      <c r="BV8873"/>
      <c r="BW8873"/>
      <c r="BX8873"/>
      <c r="BY8873"/>
      <c r="BZ8873"/>
      <c r="CA8873"/>
      <c r="CB8873"/>
      <c r="CC8873"/>
      <c r="CD8873"/>
      <c r="CE8873"/>
      <c r="CF8873"/>
      <c r="CG8873"/>
      <c r="CH8873"/>
      <c r="CI8873"/>
      <c r="CJ8873"/>
      <c r="CK8873"/>
      <c r="CL8873"/>
      <c r="CM8873"/>
      <c r="CN8873"/>
      <c r="CO8873"/>
      <c r="CP8873"/>
      <c r="CQ8873"/>
      <c r="CR8873"/>
      <c r="CS8873"/>
      <c r="CT8873"/>
      <c r="CU8873"/>
      <c r="CV8873"/>
    </row>
    <row r="8874" spans="10:100" x14ac:dyDescent="0.25">
      <c r="J8874"/>
      <c r="K8874"/>
      <c r="L8874"/>
      <c r="M8874"/>
      <c r="N8874"/>
      <c r="O8874"/>
      <c r="P8874"/>
      <c r="Q8874"/>
      <c r="R8874"/>
      <c r="S8874"/>
      <c r="T8874"/>
      <c r="U8874"/>
      <c r="V8874"/>
      <c r="W8874"/>
      <c r="X8874"/>
      <c r="Y8874"/>
      <c r="Z8874"/>
      <c r="AA8874"/>
      <c r="AB8874"/>
      <c r="AC8874"/>
      <c r="AD8874"/>
      <c r="AE8874"/>
      <c r="AF8874"/>
      <c r="AG8874"/>
      <c r="AH8874"/>
      <c r="AI8874"/>
      <c r="AJ8874"/>
      <c r="AK8874"/>
      <c r="AL8874"/>
      <c r="AM8874"/>
      <c r="AN8874"/>
      <c r="AO8874"/>
      <c r="AP8874"/>
      <c r="AQ8874"/>
      <c r="AR8874"/>
      <c r="AS8874"/>
      <c r="AT8874"/>
      <c r="AU8874"/>
      <c r="AV8874"/>
      <c r="AW8874"/>
      <c r="AX8874"/>
      <c r="AY8874"/>
      <c r="AZ8874"/>
      <c r="BA8874"/>
      <c r="BB8874"/>
      <c r="BC8874"/>
      <c r="BD8874"/>
      <c r="BE8874"/>
      <c r="BF8874"/>
      <c r="BG8874"/>
      <c r="BH8874"/>
      <c r="BI8874"/>
      <c r="BJ8874"/>
      <c r="BK8874"/>
      <c r="BL8874"/>
      <c r="BM8874"/>
      <c r="BN8874"/>
      <c r="BO8874"/>
      <c r="BP8874"/>
      <c r="BQ8874"/>
      <c r="BR8874"/>
      <c r="BS8874"/>
      <c r="BT8874"/>
      <c r="BU8874"/>
      <c r="BV8874"/>
      <c r="BW8874"/>
      <c r="BX8874"/>
      <c r="BY8874"/>
      <c r="BZ8874"/>
      <c r="CA8874"/>
      <c r="CB8874"/>
      <c r="CC8874"/>
      <c r="CD8874"/>
      <c r="CE8874"/>
      <c r="CF8874"/>
      <c r="CG8874"/>
      <c r="CH8874"/>
      <c r="CI8874"/>
      <c r="CJ8874"/>
      <c r="CK8874"/>
      <c r="CL8874"/>
      <c r="CM8874"/>
      <c r="CN8874"/>
      <c r="CO8874"/>
      <c r="CP8874"/>
      <c r="CQ8874"/>
      <c r="CR8874"/>
      <c r="CS8874"/>
      <c r="CT8874"/>
      <c r="CU8874"/>
      <c r="CV8874"/>
    </row>
    <row r="8875" spans="10:100" x14ac:dyDescent="0.25">
      <c r="J8875"/>
      <c r="K8875"/>
      <c r="L8875"/>
      <c r="M8875"/>
      <c r="N8875"/>
      <c r="O8875"/>
      <c r="P8875"/>
      <c r="Q8875"/>
      <c r="R8875"/>
      <c r="S8875"/>
      <c r="T8875"/>
      <c r="U8875"/>
      <c r="V8875"/>
      <c r="W8875"/>
      <c r="X8875"/>
      <c r="Y8875"/>
      <c r="Z8875"/>
      <c r="AA8875"/>
      <c r="AB8875"/>
      <c r="AC8875"/>
      <c r="AD8875"/>
      <c r="AE8875"/>
      <c r="AF8875"/>
      <c r="AG8875"/>
      <c r="AH8875"/>
      <c r="AI8875"/>
      <c r="AJ8875"/>
      <c r="AK8875"/>
      <c r="AL8875"/>
      <c r="AM8875"/>
      <c r="AN8875"/>
      <c r="AO8875"/>
      <c r="AP8875"/>
      <c r="AQ8875"/>
      <c r="AR8875"/>
      <c r="AS8875"/>
      <c r="AT8875"/>
      <c r="AU8875"/>
      <c r="AV8875"/>
      <c r="AW8875"/>
      <c r="AX8875"/>
      <c r="AY8875"/>
      <c r="AZ8875"/>
      <c r="BA8875"/>
      <c r="BB8875"/>
      <c r="BC8875"/>
      <c r="BD8875"/>
      <c r="BE8875"/>
      <c r="BF8875"/>
      <c r="BG8875"/>
      <c r="BH8875"/>
      <c r="BI8875"/>
      <c r="BJ8875"/>
      <c r="BK8875"/>
      <c r="BL8875"/>
      <c r="BM8875"/>
      <c r="BN8875"/>
      <c r="BO8875"/>
      <c r="BP8875"/>
      <c r="BQ8875"/>
      <c r="BR8875"/>
      <c r="BS8875"/>
      <c r="BT8875"/>
      <c r="BU8875"/>
      <c r="BV8875"/>
      <c r="BW8875"/>
      <c r="BX8875"/>
      <c r="BY8875"/>
      <c r="BZ8875"/>
      <c r="CA8875"/>
      <c r="CB8875"/>
      <c r="CC8875"/>
      <c r="CD8875"/>
      <c r="CE8875"/>
      <c r="CF8875"/>
      <c r="CG8875"/>
      <c r="CH8875"/>
      <c r="CI8875"/>
      <c r="CJ8875"/>
      <c r="CK8875"/>
      <c r="CL8875"/>
      <c r="CM8875"/>
      <c r="CN8875"/>
      <c r="CO8875"/>
      <c r="CP8875"/>
      <c r="CQ8875"/>
      <c r="CR8875"/>
      <c r="CS8875"/>
      <c r="CT8875"/>
      <c r="CU8875"/>
      <c r="CV8875"/>
    </row>
    <row r="8876" spans="10:100" x14ac:dyDescent="0.25">
      <c r="J8876"/>
      <c r="K8876"/>
      <c r="L8876"/>
      <c r="M8876"/>
      <c r="N8876"/>
      <c r="O8876"/>
      <c r="P8876"/>
      <c r="Q8876"/>
      <c r="R8876"/>
      <c r="S8876"/>
      <c r="T8876"/>
      <c r="U8876"/>
      <c r="V8876"/>
      <c r="W8876"/>
      <c r="X8876"/>
      <c r="Y8876"/>
      <c r="Z8876"/>
      <c r="AA8876"/>
      <c r="AB8876"/>
      <c r="AC8876"/>
      <c r="AD8876"/>
      <c r="AE8876"/>
      <c r="AF8876"/>
      <c r="AG8876"/>
      <c r="AH8876"/>
      <c r="AI8876"/>
      <c r="AJ8876"/>
      <c r="AK8876"/>
      <c r="AL8876"/>
      <c r="AM8876"/>
      <c r="AN8876"/>
      <c r="AO8876"/>
      <c r="AP8876"/>
      <c r="AQ8876"/>
      <c r="AR8876"/>
      <c r="AS8876"/>
      <c r="AT8876"/>
      <c r="AU8876"/>
      <c r="AV8876"/>
      <c r="AW8876"/>
      <c r="AX8876"/>
      <c r="AY8876"/>
      <c r="AZ8876"/>
      <c r="BA8876"/>
      <c r="BB8876"/>
      <c r="BC8876"/>
      <c r="BD8876"/>
      <c r="BE8876"/>
      <c r="BF8876"/>
      <c r="BG8876"/>
      <c r="BH8876"/>
      <c r="BI8876"/>
      <c r="BJ8876"/>
      <c r="BK8876"/>
      <c r="BL8876"/>
      <c r="BM8876"/>
      <c r="BN8876"/>
      <c r="BO8876"/>
      <c r="BP8876"/>
      <c r="BQ8876"/>
      <c r="BR8876"/>
      <c r="BS8876"/>
      <c r="BT8876"/>
      <c r="BU8876"/>
      <c r="BV8876"/>
      <c r="BW8876"/>
      <c r="BX8876"/>
      <c r="BY8876"/>
      <c r="BZ8876"/>
      <c r="CA8876"/>
      <c r="CB8876"/>
      <c r="CC8876"/>
      <c r="CD8876"/>
      <c r="CE8876"/>
      <c r="CF8876"/>
      <c r="CG8876"/>
      <c r="CH8876"/>
      <c r="CI8876"/>
      <c r="CJ8876"/>
      <c r="CK8876"/>
      <c r="CL8876"/>
      <c r="CM8876"/>
      <c r="CN8876"/>
      <c r="CO8876"/>
      <c r="CP8876"/>
      <c r="CQ8876"/>
      <c r="CR8876"/>
      <c r="CS8876"/>
      <c r="CT8876"/>
      <c r="CU8876"/>
      <c r="CV8876"/>
    </row>
    <row r="8877" spans="10:100" x14ac:dyDescent="0.25">
      <c r="J8877"/>
      <c r="K8877"/>
      <c r="L8877"/>
      <c r="M8877"/>
      <c r="N8877"/>
      <c r="O8877"/>
      <c r="P8877"/>
      <c r="Q8877"/>
      <c r="R8877"/>
      <c r="S8877"/>
      <c r="T8877"/>
      <c r="U8877"/>
      <c r="V8877"/>
      <c r="W8877"/>
      <c r="X8877"/>
      <c r="Y8877"/>
      <c r="Z8877"/>
      <c r="AA8877"/>
      <c r="AB8877"/>
      <c r="AC8877"/>
      <c r="AD8877"/>
      <c r="AE8877"/>
      <c r="AF8877"/>
      <c r="AG8877"/>
      <c r="AH8877"/>
      <c r="AI8877"/>
      <c r="AJ8877"/>
      <c r="AK8877"/>
      <c r="AL8877"/>
      <c r="AM8877"/>
      <c r="AN8877"/>
      <c r="AO8877"/>
      <c r="AP8877"/>
      <c r="AQ8877"/>
      <c r="AR8877"/>
      <c r="AS8877"/>
      <c r="AT8877"/>
      <c r="AU8877"/>
      <c r="AV8877"/>
      <c r="AW8877"/>
      <c r="AX8877"/>
      <c r="AY8877"/>
      <c r="AZ8877"/>
      <c r="BA8877"/>
      <c r="BB8877"/>
      <c r="BC8877"/>
      <c r="BD8877"/>
      <c r="BE8877"/>
      <c r="BF8877"/>
      <c r="BG8877"/>
      <c r="BH8877"/>
      <c r="BI8877"/>
      <c r="BJ8877"/>
      <c r="BK8877"/>
      <c r="BL8877"/>
      <c r="BM8877"/>
      <c r="BN8877"/>
      <c r="BO8877"/>
      <c r="BP8877"/>
      <c r="BQ8877"/>
      <c r="BR8877"/>
      <c r="BS8877"/>
      <c r="BT8877"/>
      <c r="BU8877"/>
      <c r="BV8877"/>
      <c r="BW8877"/>
      <c r="BX8877"/>
      <c r="BY8877"/>
      <c r="BZ8877"/>
      <c r="CA8877"/>
      <c r="CB8877"/>
      <c r="CC8877"/>
      <c r="CD8877"/>
      <c r="CE8877"/>
      <c r="CF8877"/>
      <c r="CG8877"/>
      <c r="CH8877"/>
      <c r="CI8877"/>
      <c r="CJ8877"/>
      <c r="CK8877"/>
      <c r="CL8877"/>
      <c r="CM8877"/>
      <c r="CN8877"/>
      <c r="CO8877"/>
      <c r="CP8877"/>
      <c r="CQ8877"/>
      <c r="CR8877"/>
      <c r="CS8877"/>
      <c r="CT8877"/>
      <c r="CU8877"/>
      <c r="CV8877"/>
    </row>
    <row r="8878" spans="10:100" x14ac:dyDescent="0.25">
      <c r="J8878"/>
      <c r="K8878"/>
      <c r="L8878"/>
      <c r="M8878"/>
      <c r="N8878"/>
      <c r="O8878"/>
      <c r="P8878"/>
      <c r="Q8878"/>
      <c r="R8878"/>
      <c r="S8878"/>
      <c r="T8878"/>
      <c r="U8878"/>
      <c r="V8878"/>
      <c r="W8878"/>
      <c r="X8878"/>
      <c r="Y8878"/>
      <c r="Z8878"/>
      <c r="AA8878"/>
      <c r="AB8878"/>
      <c r="AC8878"/>
      <c r="AD8878"/>
      <c r="AE8878"/>
      <c r="AF8878"/>
      <c r="AG8878"/>
      <c r="AH8878"/>
      <c r="AI8878"/>
      <c r="AJ8878"/>
      <c r="AK8878"/>
      <c r="AL8878"/>
      <c r="AM8878"/>
      <c r="AN8878"/>
      <c r="AO8878"/>
      <c r="AP8878"/>
      <c r="AQ8878"/>
      <c r="AR8878"/>
      <c r="AS8878"/>
      <c r="AT8878"/>
      <c r="AU8878"/>
      <c r="AV8878"/>
      <c r="AW8878"/>
      <c r="AX8878"/>
      <c r="AY8878"/>
      <c r="AZ8878"/>
      <c r="BA8878"/>
      <c r="BB8878"/>
      <c r="BC8878"/>
      <c r="BD8878"/>
      <c r="BE8878"/>
      <c r="BF8878"/>
      <c r="BG8878"/>
      <c r="BH8878"/>
      <c r="BI8878"/>
      <c r="BJ8878"/>
      <c r="BK8878"/>
      <c r="BL8878"/>
      <c r="BM8878"/>
      <c r="BN8878"/>
      <c r="BO8878"/>
      <c r="BP8878"/>
      <c r="BQ8878"/>
      <c r="BR8878"/>
      <c r="BS8878"/>
      <c r="BT8878"/>
      <c r="BU8878"/>
      <c r="BV8878"/>
      <c r="BW8878"/>
      <c r="BX8878"/>
      <c r="BY8878"/>
      <c r="BZ8878"/>
      <c r="CA8878"/>
      <c r="CB8878"/>
      <c r="CC8878"/>
      <c r="CD8878"/>
      <c r="CE8878"/>
      <c r="CF8878"/>
      <c r="CG8878"/>
      <c r="CH8878"/>
      <c r="CI8878"/>
      <c r="CJ8878"/>
      <c r="CK8878"/>
      <c r="CL8878"/>
      <c r="CM8878"/>
      <c r="CN8878"/>
      <c r="CO8878"/>
      <c r="CP8878"/>
      <c r="CQ8878"/>
      <c r="CR8878"/>
      <c r="CS8878"/>
      <c r="CT8878"/>
      <c r="CU8878"/>
      <c r="CV8878"/>
    </row>
    <row r="8879" spans="10:100" x14ac:dyDescent="0.25">
      <c r="J8879"/>
      <c r="K8879"/>
      <c r="L8879"/>
      <c r="M8879"/>
      <c r="N8879"/>
      <c r="O8879"/>
      <c r="P8879"/>
      <c r="Q8879"/>
      <c r="R8879"/>
      <c r="S8879"/>
      <c r="T8879"/>
      <c r="U8879"/>
      <c r="V8879"/>
      <c r="W8879"/>
      <c r="X8879"/>
      <c r="Y8879"/>
      <c r="Z8879"/>
      <c r="AA8879"/>
      <c r="AB8879"/>
      <c r="AC8879"/>
      <c r="AD8879"/>
      <c r="AE8879"/>
      <c r="AF8879"/>
      <c r="AG8879"/>
      <c r="AH8879"/>
      <c r="AI8879"/>
      <c r="AJ8879"/>
      <c r="AK8879"/>
      <c r="AL8879"/>
      <c r="AM8879"/>
      <c r="AN8879"/>
      <c r="AO8879"/>
      <c r="AP8879"/>
      <c r="AQ8879"/>
      <c r="AR8879"/>
      <c r="AS8879"/>
      <c r="AT8879"/>
      <c r="AU8879"/>
      <c r="AV8879"/>
      <c r="AW8879"/>
      <c r="AX8879"/>
      <c r="AY8879"/>
      <c r="AZ8879"/>
      <c r="BA8879"/>
      <c r="BB8879"/>
      <c r="BC8879"/>
      <c r="BD8879"/>
      <c r="BE8879"/>
      <c r="BF8879"/>
      <c r="BG8879"/>
      <c r="BH8879"/>
      <c r="BI8879"/>
      <c r="BJ8879"/>
      <c r="BK8879"/>
      <c r="BL8879"/>
      <c r="BM8879"/>
      <c r="BN8879"/>
      <c r="BO8879"/>
      <c r="BP8879"/>
      <c r="BQ8879"/>
      <c r="BR8879"/>
      <c r="BS8879"/>
      <c r="BT8879"/>
      <c r="BU8879"/>
      <c r="BV8879"/>
      <c r="BW8879"/>
      <c r="BX8879"/>
      <c r="BY8879"/>
      <c r="BZ8879"/>
      <c r="CA8879"/>
      <c r="CB8879"/>
      <c r="CC8879"/>
      <c r="CD8879"/>
      <c r="CE8879"/>
      <c r="CF8879"/>
      <c r="CG8879"/>
      <c r="CH8879"/>
      <c r="CI8879"/>
      <c r="CJ8879"/>
      <c r="CK8879"/>
      <c r="CL8879"/>
      <c r="CM8879"/>
      <c r="CN8879"/>
      <c r="CO8879"/>
      <c r="CP8879"/>
      <c r="CQ8879"/>
      <c r="CR8879"/>
      <c r="CS8879"/>
      <c r="CT8879"/>
      <c r="CU8879"/>
      <c r="CV8879"/>
    </row>
    <row r="8880" spans="10:100" x14ac:dyDescent="0.25">
      <c r="J8880"/>
      <c r="K8880"/>
      <c r="L8880"/>
      <c r="M8880"/>
      <c r="N8880"/>
      <c r="O8880"/>
      <c r="P8880"/>
      <c r="Q8880"/>
      <c r="R8880"/>
      <c r="S8880"/>
      <c r="T8880"/>
      <c r="U8880"/>
      <c r="V8880"/>
      <c r="W8880"/>
      <c r="X8880"/>
      <c r="Y8880"/>
      <c r="Z8880"/>
      <c r="AA8880"/>
      <c r="AB8880"/>
      <c r="AC8880"/>
      <c r="AD8880"/>
      <c r="AE8880"/>
      <c r="AF8880"/>
      <c r="AG8880"/>
      <c r="AH8880"/>
      <c r="AI8880"/>
      <c r="AJ8880"/>
      <c r="AK8880"/>
      <c r="AL8880"/>
      <c r="AM8880"/>
      <c r="AN8880"/>
      <c r="AO8880"/>
      <c r="AP8880"/>
      <c r="AQ8880"/>
      <c r="AR8880"/>
      <c r="AS8880"/>
      <c r="AT8880"/>
      <c r="AU8880"/>
      <c r="AV8880"/>
      <c r="AW8880"/>
      <c r="AX8880"/>
      <c r="AY8880"/>
      <c r="AZ8880"/>
      <c r="BA8880"/>
      <c r="BB8880"/>
      <c r="BC8880"/>
      <c r="BD8880"/>
      <c r="BE8880"/>
      <c r="BF8880"/>
      <c r="BG8880"/>
      <c r="BH8880"/>
      <c r="BI8880"/>
      <c r="BJ8880"/>
      <c r="BK8880"/>
      <c r="BL8880"/>
      <c r="BM8880"/>
      <c r="BN8880"/>
      <c r="BO8880"/>
      <c r="BP8880"/>
      <c r="BQ8880"/>
      <c r="BR8880"/>
      <c r="BS8880"/>
      <c r="BT8880"/>
      <c r="BU8880"/>
      <c r="BV8880"/>
      <c r="BW8880"/>
      <c r="BX8880"/>
      <c r="BY8880"/>
      <c r="BZ8880"/>
      <c r="CA8880"/>
      <c r="CB8880"/>
      <c r="CC8880"/>
      <c r="CD8880"/>
      <c r="CE8880"/>
      <c r="CF8880"/>
      <c r="CG8880"/>
      <c r="CH8880"/>
      <c r="CI8880"/>
      <c r="CJ8880"/>
      <c r="CK8880"/>
      <c r="CL8880"/>
      <c r="CM8880"/>
      <c r="CN8880"/>
      <c r="CO8880"/>
      <c r="CP8880"/>
      <c r="CQ8880"/>
      <c r="CR8880"/>
      <c r="CS8880"/>
      <c r="CT8880"/>
      <c r="CU8880"/>
      <c r="CV8880"/>
    </row>
    <row r="8881" spans="10:100" x14ac:dyDescent="0.25">
      <c r="J8881"/>
      <c r="K8881"/>
      <c r="L8881"/>
      <c r="M8881"/>
      <c r="N8881"/>
      <c r="O8881"/>
      <c r="P8881"/>
      <c r="Q8881"/>
      <c r="R8881"/>
      <c r="S8881"/>
      <c r="T8881"/>
      <c r="U8881"/>
      <c r="V8881"/>
      <c r="W8881"/>
      <c r="X8881"/>
      <c r="Y8881"/>
      <c r="Z8881"/>
      <c r="AA8881"/>
      <c r="AB8881"/>
      <c r="AC8881"/>
      <c r="AD8881"/>
      <c r="AE8881"/>
      <c r="AF8881"/>
      <c r="AG8881"/>
      <c r="AH8881"/>
      <c r="AI8881"/>
      <c r="AJ8881"/>
      <c r="AK8881"/>
      <c r="AL8881"/>
      <c r="AM8881"/>
      <c r="AN8881"/>
      <c r="AO8881"/>
      <c r="AP8881"/>
      <c r="AQ8881"/>
      <c r="AR8881"/>
      <c r="AS8881"/>
      <c r="AT8881"/>
      <c r="AU8881"/>
      <c r="AV8881"/>
      <c r="AW8881"/>
      <c r="AX8881"/>
      <c r="AY8881"/>
      <c r="AZ8881"/>
      <c r="BA8881"/>
      <c r="BB8881"/>
      <c r="BC8881"/>
      <c r="BD8881"/>
      <c r="BE8881"/>
      <c r="BF8881"/>
      <c r="BG8881"/>
      <c r="BH8881"/>
      <c r="BI8881"/>
      <c r="BJ8881"/>
      <c r="BK8881"/>
      <c r="BL8881"/>
      <c r="BM8881"/>
      <c r="BN8881"/>
      <c r="BO8881"/>
      <c r="BP8881"/>
      <c r="BQ8881"/>
      <c r="BR8881"/>
      <c r="BS8881"/>
      <c r="BT8881"/>
      <c r="BU8881"/>
      <c r="BV8881"/>
      <c r="BW8881"/>
      <c r="BX8881"/>
      <c r="BY8881"/>
      <c r="BZ8881"/>
      <c r="CA8881"/>
      <c r="CB8881"/>
      <c r="CC8881"/>
      <c r="CD8881"/>
      <c r="CE8881"/>
      <c r="CF8881"/>
      <c r="CG8881"/>
      <c r="CH8881"/>
      <c r="CI8881"/>
      <c r="CJ8881"/>
      <c r="CK8881"/>
      <c r="CL8881"/>
      <c r="CM8881"/>
      <c r="CN8881"/>
      <c r="CO8881"/>
      <c r="CP8881"/>
      <c r="CQ8881"/>
      <c r="CR8881"/>
      <c r="CS8881"/>
      <c r="CT8881"/>
      <c r="CU8881"/>
      <c r="CV8881"/>
    </row>
    <row r="8882" spans="10:100" x14ac:dyDescent="0.25">
      <c r="J8882"/>
      <c r="K8882"/>
      <c r="L8882"/>
      <c r="M8882"/>
      <c r="N8882"/>
      <c r="O8882"/>
      <c r="P8882"/>
      <c r="Q8882"/>
      <c r="R8882"/>
      <c r="S8882"/>
      <c r="T8882"/>
      <c r="U8882"/>
      <c r="V8882"/>
      <c r="W8882"/>
      <c r="X8882"/>
      <c r="Y8882"/>
      <c r="Z8882"/>
      <c r="AA8882"/>
      <c r="AB8882"/>
      <c r="AC8882"/>
      <c r="AD8882"/>
      <c r="AE8882"/>
      <c r="AF8882"/>
      <c r="AG8882"/>
      <c r="AH8882"/>
      <c r="AI8882"/>
      <c r="AJ8882"/>
      <c r="AK8882"/>
      <c r="AL8882"/>
      <c r="AM8882"/>
      <c r="AN8882"/>
      <c r="AO8882"/>
      <c r="AP8882"/>
      <c r="AQ8882"/>
      <c r="AR8882"/>
      <c r="AS8882"/>
      <c r="AT8882"/>
      <c r="AU8882"/>
      <c r="AV8882"/>
      <c r="AW8882"/>
      <c r="AX8882"/>
      <c r="AY8882"/>
      <c r="AZ8882"/>
      <c r="BA8882"/>
      <c r="BB8882"/>
      <c r="BC8882"/>
      <c r="BD8882"/>
      <c r="BE8882"/>
      <c r="BF8882"/>
      <c r="BG8882"/>
      <c r="BH8882"/>
      <c r="BI8882"/>
      <c r="BJ8882"/>
      <c r="BK8882"/>
      <c r="BL8882"/>
      <c r="BM8882"/>
      <c r="BN8882"/>
      <c r="BO8882"/>
      <c r="BP8882"/>
      <c r="BQ8882"/>
      <c r="BR8882"/>
      <c r="BS8882"/>
      <c r="BT8882"/>
      <c r="BU8882"/>
      <c r="BV8882"/>
      <c r="BW8882"/>
      <c r="BX8882"/>
      <c r="BY8882"/>
      <c r="BZ8882"/>
      <c r="CA8882"/>
      <c r="CB8882"/>
      <c r="CC8882"/>
      <c r="CD8882"/>
      <c r="CE8882"/>
      <c r="CF8882"/>
      <c r="CG8882"/>
      <c r="CH8882"/>
      <c r="CI8882"/>
      <c r="CJ8882"/>
      <c r="CK8882"/>
      <c r="CL8882"/>
      <c r="CM8882"/>
      <c r="CN8882"/>
      <c r="CO8882"/>
      <c r="CP8882"/>
      <c r="CQ8882"/>
      <c r="CR8882"/>
      <c r="CS8882"/>
      <c r="CT8882"/>
      <c r="CU8882"/>
      <c r="CV8882"/>
    </row>
    <row r="8883" spans="10:100" x14ac:dyDescent="0.25">
      <c r="J8883"/>
      <c r="K8883"/>
      <c r="L8883"/>
      <c r="M8883"/>
      <c r="N8883"/>
      <c r="O8883"/>
      <c r="P8883"/>
      <c r="Q8883"/>
      <c r="R8883"/>
      <c r="S8883"/>
      <c r="T8883"/>
      <c r="U8883"/>
      <c r="V8883"/>
      <c r="W8883"/>
      <c r="X8883"/>
      <c r="Y8883"/>
      <c r="Z8883"/>
      <c r="AA8883"/>
      <c r="AB8883"/>
      <c r="AC8883"/>
      <c r="AD8883"/>
      <c r="AE8883"/>
      <c r="AF8883"/>
      <c r="AG8883"/>
      <c r="AH8883"/>
      <c r="AI8883"/>
      <c r="AJ8883"/>
      <c r="AK8883"/>
      <c r="AL8883"/>
      <c r="AM8883"/>
      <c r="AN8883"/>
      <c r="AO8883"/>
      <c r="AP8883"/>
      <c r="AQ8883"/>
      <c r="AR8883"/>
      <c r="AS8883"/>
      <c r="AT8883"/>
      <c r="AU8883"/>
      <c r="AV8883"/>
      <c r="AW8883"/>
      <c r="AX8883"/>
      <c r="AY8883"/>
      <c r="AZ8883"/>
      <c r="BA8883"/>
      <c r="BB8883"/>
      <c r="BC8883"/>
      <c r="BD8883"/>
      <c r="BE8883"/>
      <c r="BF8883"/>
      <c r="BG8883"/>
      <c r="BH8883"/>
      <c r="BI8883"/>
      <c r="BJ8883"/>
      <c r="BK8883"/>
      <c r="BL8883"/>
      <c r="BM8883"/>
      <c r="BN8883"/>
      <c r="BO8883"/>
      <c r="BP8883"/>
      <c r="BQ8883"/>
      <c r="BR8883"/>
      <c r="BS8883"/>
      <c r="BT8883"/>
      <c r="BU8883"/>
      <c r="BV8883"/>
      <c r="BW8883"/>
      <c r="BX8883"/>
      <c r="BY8883"/>
      <c r="BZ8883"/>
      <c r="CA8883"/>
      <c r="CB8883"/>
      <c r="CC8883"/>
      <c r="CD8883"/>
      <c r="CE8883"/>
      <c r="CF8883"/>
      <c r="CG8883"/>
      <c r="CH8883"/>
      <c r="CI8883"/>
      <c r="CJ8883"/>
      <c r="CK8883"/>
      <c r="CL8883"/>
      <c r="CM8883"/>
      <c r="CN8883"/>
      <c r="CO8883"/>
      <c r="CP8883"/>
      <c r="CQ8883"/>
      <c r="CR8883"/>
      <c r="CS8883"/>
      <c r="CT8883"/>
      <c r="CU8883"/>
      <c r="CV8883"/>
    </row>
    <row r="8884" spans="10:100" x14ac:dyDescent="0.25">
      <c r="J8884"/>
      <c r="K8884"/>
      <c r="L8884"/>
      <c r="M8884"/>
      <c r="N8884"/>
      <c r="O8884"/>
      <c r="P8884"/>
      <c r="Q8884"/>
      <c r="R8884"/>
      <c r="S8884"/>
      <c r="T8884"/>
      <c r="U8884"/>
      <c r="V8884"/>
      <c r="W8884"/>
      <c r="X8884"/>
      <c r="Y8884"/>
      <c r="Z8884"/>
      <c r="AA8884"/>
      <c r="AB8884"/>
      <c r="AC8884"/>
      <c r="AD8884"/>
      <c r="AE8884"/>
      <c r="AF8884"/>
      <c r="AG8884"/>
      <c r="AH8884"/>
      <c r="AI8884"/>
      <c r="AJ8884"/>
      <c r="AK8884"/>
      <c r="AL8884"/>
      <c r="AM8884"/>
      <c r="AN8884"/>
      <c r="AO8884"/>
      <c r="AP8884"/>
      <c r="AQ8884"/>
      <c r="AR8884"/>
      <c r="AS8884"/>
      <c r="AT8884"/>
      <c r="AU8884"/>
      <c r="AV8884"/>
      <c r="AW8884"/>
      <c r="AX8884"/>
      <c r="AY8884"/>
      <c r="AZ8884"/>
      <c r="BA8884"/>
      <c r="BB8884"/>
      <c r="BC8884"/>
      <c r="BD8884"/>
      <c r="BE8884"/>
      <c r="BF8884"/>
      <c r="BG8884"/>
      <c r="BH8884"/>
      <c r="BI8884"/>
      <c r="BJ8884"/>
      <c r="BK8884"/>
      <c r="BL8884"/>
      <c r="BM8884"/>
      <c r="BN8884"/>
      <c r="BO8884"/>
      <c r="BP8884"/>
      <c r="BQ8884"/>
      <c r="BR8884"/>
      <c r="BS8884"/>
      <c r="BT8884"/>
      <c r="BU8884"/>
      <c r="BV8884"/>
      <c r="BW8884"/>
      <c r="BX8884"/>
      <c r="BY8884"/>
      <c r="BZ8884"/>
      <c r="CA8884"/>
      <c r="CB8884"/>
      <c r="CC8884"/>
      <c r="CD8884"/>
      <c r="CE8884"/>
      <c r="CF8884"/>
      <c r="CG8884"/>
      <c r="CH8884"/>
      <c r="CI8884"/>
      <c r="CJ8884"/>
      <c r="CK8884"/>
      <c r="CL8884"/>
      <c r="CM8884"/>
      <c r="CN8884"/>
      <c r="CO8884"/>
      <c r="CP8884"/>
      <c r="CQ8884"/>
      <c r="CR8884"/>
      <c r="CS8884"/>
      <c r="CT8884"/>
      <c r="CU8884"/>
      <c r="CV8884"/>
    </row>
    <row r="8885" spans="10:100" x14ac:dyDescent="0.25">
      <c r="J8885"/>
      <c r="K8885"/>
      <c r="L8885"/>
      <c r="M8885"/>
      <c r="N8885"/>
      <c r="O8885"/>
      <c r="P8885"/>
      <c r="Q8885"/>
      <c r="R8885"/>
      <c r="S8885"/>
      <c r="T8885"/>
      <c r="U8885"/>
      <c r="V8885"/>
      <c r="W8885"/>
      <c r="X8885"/>
      <c r="Y8885"/>
      <c r="Z8885"/>
      <c r="AA8885"/>
      <c r="AB8885"/>
      <c r="AC8885"/>
      <c r="AD8885"/>
      <c r="AE8885"/>
      <c r="AF8885"/>
      <c r="AG8885"/>
      <c r="AH8885"/>
      <c r="AI8885"/>
      <c r="AJ8885"/>
      <c r="AK8885"/>
      <c r="AL8885"/>
      <c r="AM8885"/>
      <c r="AN8885"/>
      <c r="AO8885"/>
      <c r="AP8885"/>
      <c r="AQ8885"/>
      <c r="AR8885"/>
      <c r="AS8885"/>
      <c r="AT8885"/>
      <c r="AU8885"/>
      <c r="AV8885"/>
      <c r="AW8885"/>
      <c r="AX8885"/>
      <c r="AY8885"/>
      <c r="AZ8885"/>
      <c r="BA8885"/>
      <c r="BB8885"/>
      <c r="BC8885"/>
      <c r="BD8885"/>
      <c r="BE8885"/>
      <c r="BF8885"/>
      <c r="BG8885"/>
      <c r="BH8885"/>
      <c r="BI8885"/>
      <c r="BJ8885"/>
      <c r="BK8885"/>
      <c r="BL8885"/>
      <c r="BM8885"/>
      <c r="BN8885"/>
      <c r="BO8885"/>
      <c r="BP8885"/>
      <c r="BQ8885"/>
      <c r="BR8885"/>
      <c r="BS8885"/>
      <c r="BT8885"/>
      <c r="BU8885"/>
      <c r="BV8885"/>
      <c r="BW8885"/>
      <c r="BX8885"/>
      <c r="BY8885"/>
      <c r="BZ8885"/>
      <c r="CA8885"/>
      <c r="CB8885"/>
      <c r="CC8885"/>
      <c r="CD8885"/>
      <c r="CE8885"/>
      <c r="CF8885"/>
      <c r="CG8885"/>
      <c r="CH8885"/>
      <c r="CI8885"/>
      <c r="CJ8885"/>
      <c r="CK8885"/>
      <c r="CL8885"/>
      <c r="CM8885"/>
      <c r="CN8885"/>
      <c r="CO8885"/>
      <c r="CP8885"/>
      <c r="CQ8885"/>
      <c r="CR8885"/>
      <c r="CS8885"/>
      <c r="CT8885"/>
      <c r="CU8885"/>
      <c r="CV8885"/>
    </row>
    <row r="8886" spans="10:100" x14ac:dyDescent="0.25">
      <c r="J8886"/>
      <c r="K8886"/>
      <c r="L8886"/>
      <c r="M8886"/>
      <c r="N8886"/>
      <c r="O8886"/>
      <c r="P8886"/>
      <c r="Q8886"/>
      <c r="R8886"/>
      <c r="S8886"/>
      <c r="T8886"/>
      <c r="U8886"/>
      <c r="V8886"/>
      <c r="W8886"/>
      <c r="X8886"/>
      <c r="Y8886"/>
      <c r="Z8886"/>
      <c r="AA8886"/>
      <c r="AB8886"/>
      <c r="AC8886"/>
      <c r="AD8886"/>
      <c r="AE8886"/>
      <c r="AF8886"/>
      <c r="AG8886"/>
      <c r="AH8886"/>
      <c r="AI8886"/>
      <c r="AJ8886"/>
      <c r="AK8886"/>
      <c r="AL8886"/>
      <c r="AM8886"/>
      <c r="AN8886"/>
      <c r="AO8886"/>
      <c r="AP8886"/>
      <c r="AQ8886"/>
      <c r="AR8886"/>
      <c r="AS8886"/>
      <c r="AT8886"/>
      <c r="AU8886"/>
      <c r="AV8886"/>
      <c r="AW8886"/>
      <c r="AX8886"/>
      <c r="AY8886"/>
      <c r="AZ8886"/>
      <c r="BA8886"/>
      <c r="BB8886"/>
      <c r="BC8886"/>
      <c r="BD8886"/>
      <c r="BE8886"/>
      <c r="BF8886"/>
      <c r="BG8886"/>
      <c r="BH8886"/>
      <c r="BI8886"/>
      <c r="BJ8886"/>
      <c r="BK8886"/>
      <c r="BL8886"/>
      <c r="BM8886"/>
      <c r="BN8886"/>
      <c r="BO8886"/>
      <c r="BP8886"/>
      <c r="BQ8886"/>
      <c r="BR8886"/>
      <c r="BS8886"/>
      <c r="BT8886"/>
      <c r="BU8886"/>
      <c r="BV8886"/>
      <c r="BW8886"/>
      <c r="BX8886"/>
      <c r="BY8886"/>
      <c r="BZ8886"/>
      <c r="CA8886"/>
      <c r="CB8886"/>
      <c r="CC8886"/>
      <c r="CD8886"/>
      <c r="CE8886"/>
      <c r="CF8886"/>
      <c r="CG8886"/>
      <c r="CH8886"/>
      <c r="CI8886"/>
      <c r="CJ8886"/>
      <c r="CK8886"/>
      <c r="CL8886"/>
      <c r="CM8886"/>
      <c r="CN8886"/>
      <c r="CO8886"/>
      <c r="CP8886"/>
      <c r="CQ8886"/>
      <c r="CR8886"/>
      <c r="CS8886"/>
      <c r="CT8886"/>
      <c r="CU8886"/>
      <c r="CV8886"/>
    </row>
    <row r="8887" spans="10:100" x14ac:dyDescent="0.25">
      <c r="J8887"/>
      <c r="K8887"/>
      <c r="L8887"/>
      <c r="M8887"/>
      <c r="N8887"/>
      <c r="O8887"/>
      <c r="P8887"/>
      <c r="Q8887"/>
      <c r="R8887"/>
      <c r="S8887"/>
      <c r="T8887"/>
      <c r="U8887"/>
      <c r="V8887"/>
      <c r="W8887"/>
      <c r="X8887"/>
      <c r="Y8887"/>
      <c r="Z8887"/>
      <c r="AA8887"/>
      <c r="AB8887"/>
      <c r="AC8887"/>
      <c r="AD8887"/>
      <c r="AE8887"/>
      <c r="AF8887"/>
      <c r="AG8887"/>
      <c r="AH8887"/>
      <c r="AI8887"/>
      <c r="AJ8887"/>
      <c r="AK8887"/>
      <c r="AL8887"/>
      <c r="AM8887"/>
      <c r="AN8887"/>
      <c r="AO8887"/>
      <c r="AP8887"/>
      <c r="AQ8887"/>
      <c r="AR8887"/>
      <c r="AS8887"/>
      <c r="AT8887"/>
      <c r="AU8887"/>
      <c r="AV8887"/>
      <c r="AW8887"/>
      <c r="AX8887"/>
      <c r="AY8887"/>
      <c r="AZ8887"/>
      <c r="BA8887"/>
      <c r="BB8887"/>
      <c r="BC8887"/>
      <c r="BD8887"/>
      <c r="BE8887"/>
      <c r="BF8887"/>
      <c r="BG8887"/>
      <c r="BH8887"/>
      <c r="BI8887"/>
      <c r="BJ8887"/>
      <c r="BK8887"/>
      <c r="BL8887"/>
      <c r="BM8887"/>
      <c r="BN8887"/>
      <c r="BO8887"/>
      <c r="BP8887"/>
      <c r="BQ8887"/>
      <c r="BR8887"/>
      <c r="BS8887"/>
      <c r="BT8887"/>
      <c r="BU8887"/>
      <c r="BV8887"/>
      <c r="BW8887"/>
      <c r="BX8887"/>
      <c r="BY8887"/>
      <c r="BZ8887"/>
      <c r="CA8887"/>
      <c r="CB8887"/>
      <c r="CC8887"/>
      <c r="CD8887"/>
      <c r="CE8887"/>
      <c r="CF8887"/>
      <c r="CG8887"/>
      <c r="CH8887"/>
      <c r="CI8887"/>
      <c r="CJ8887"/>
      <c r="CK8887"/>
      <c r="CL8887"/>
      <c r="CM8887"/>
      <c r="CN8887"/>
      <c r="CO8887"/>
      <c r="CP8887"/>
      <c r="CQ8887"/>
      <c r="CR8887"/>
      <c r="CS8887"/>
      <c r="CT8887"/>
      <c r="CU8887"/>
      <c r="CV8887"/>
    </row>
    <row r="8888" spans="10:100" x14ac:dyDescent="0.25">
      <c r="J8888"/>
      <c r="K8888"/>
      <c r="L8888"/>
      <c r="M8888"/>
      <c r="N8888"/>
      <c r="O8888"/>
      <c r="P8888"/>
      <c r="Q8888"/>
      <c r="R8888"/>
      <c r="S8888"/>
      <c r="T8888"/>
      <c r="U8888"/>
      <c r="V8888"/>
      <c r="W8888"/>
      <c r="X8888"/>
      <c r="Y8888"/>
      <c r="Z8888"/>
      <c r="AA8888"/>
      <c r="AB8888"/>
      <c r="AC8888"/>
      <c r="AD8888"/>
      <c r="AE8888"/>
      <c r="AF8888"/>
      <c r="AG8888"/>
      <c r="AH8888"/>
      <c r="AI8888"/>
      <c r="AJ8888"/>
      <c r="AK8888"/>
      <c r="AL8888"/>
      <c r="AM8888"/>
      <c r="AN8888"/>
      <c r="AO8888"/>
      <c r="AP8888"/>
      <c r="AQ8888"/>
      <c r="AR8888"/>
      <c r="AS8888"/>
      <c r="AT8888"/>
      <c r="AU8888"/>
      <c r="AV8888"/>
      <c r="AW8888"/>
      <c r="AX8888"/>
      <c r="AY8888"/>
      <c r="AZ8888"/>
      <c r="BA8888"/>
      <c r="BB8888"/>
      <c r="BC8888"/>
      <c r="BD8888"/>
      <c r="BE8888"/>
      <c r="BF8888"/>
      <c r="BG8888"/>
      <c r="BH8888"/>
      <c r="BI8888"/>
      <c r="BJ8888"/>
      <c r="BK8888"/>
      <c r="BL8888"/>
      <c r="BM8888"/>
      <c r="BN8888"/>
      <c r="BO8888"/>
      <c r="BP8888"/>
      <c r="BQ8888"/>
      <c r="BR8888"/>
      <c r="BS8888"/>
      <c r="BT8888"/>
      <c r="BU8888"/>
      <c r="BV8888"/>
      <c r="BW8888"/>
      <c r="BX8888"/>
      <c r="BY8888"/>
      <c r="BZ8888"/>
      <c r="CA8888"/>
      <c r="CB8888"/>
      <c r="CC8888"/>
      <c r="CD8888"/>
      <c r="CE8888"/>
      <c r="CF8888"/>
      <c r="CG8888"/>
      <c r="CH8888"/>
      <c r="CI8888"/>
      <c r="CJ8888"/>
      <c r="CK8888"/>
      <c r="CL8888"/>
      <c r="CM8888"/>
      <c r="CN8888"/>
      <c r="CO8888"/>
      <c r="CP8888"/>
      <c r="CQ8888"/>
      <c r="CR8888"/>
      <c r="CS8888"/>
      <c r="CT8888"/>
      <c r="CU8888"/>
      <c r="CV8888"/>
    </row>
    <row r="8889" spans="10:100" x14ac:dyDescent="0.25">
      <c r="J8889"/>
      <c r="K8889"/>
      <c r="L8889"/>
      <c r="M8889"/>
      <c r="N8889"/>
      <c r="O8889"/>
      <c r="P8889"/>
      <c r="Q8889"/>
      <c r="R8889"/>
      <c r="S8889"/>
      <c r="T8889"/>
      <c r="U8889"/>
      <c r="V8889"/>
      <c r="W8889"/>
      <c r="X8889"/>
      <c r="Y8889"/>
      <c r="Z8889"/>
      <c r="AA8889"/>
      <c r="AB8889"/>
      <c r="AC8889"/>
      <c r="AD8889"/>
      <c r="AE8889"/>
      <c r="AF8889"/>
      <c r="AG8889"/>
      <c r="AH8889"/>
      <c r="AI8889"/>
      <c r="AJ8889"/>
      <c r="AK8889"/>
      <c r="AL8889"/>
      <c r="AM8889"/>
      <c r="AN8889"/>
      <c r="AO8889"/>
      <c r="AP8889"/>
      <c r="AQ8889"/>
      <c r="AR8889"/>
      <c r="AS8889"/>
      <c r="AT8889"/>
      <c r="AU8889"/>
      <c r="AV8889"/>
      <c r="AW8889"/>
      <c r="AX8889"/>
      <c r="AY8889"/>
      <c r="AZ8889"/>
      <c r="BA8889"/>
      <c r="BB8889"/>
      <c r="BC8889"/>
      <c r="BD8889"/>
      <c r="BE8889"/>
      <c r="BF8889"/>
      <c r="BG8889"/>
      <c r="BH8889"/>
      <c r="BI8889"/>
      <c r="BJ8889"/>
      <c r="BK8889"/>
      <c r="BL8889"/>
      <c r="BM8889"/>
      <c r="BN8889"/>
      <c r="BO8889"/>
      <c r="BP8889"/>
      <c r="BQ8889"/>
      <c r="BR8889"/>
      <c r="BS8889"/>
      <c r="BT8889"/>
      <c r="BU8889"/>
      <c r="BV8889"/>
      <c r="BW8889"/>
      <c r="BX8889"/>
      <c r="BY8889"/>
      <c r="BZ8889"/>
      <c r="CA8889"/>
      <c r="CB8889"/>
      <c r="CC8889"/>
      <c r="CD8889"/>
      <c r="CE8889"/>
      <c r="CF8889"/>
      <c r="CG8889"/>
      <c r="CH8889"/>
      <c r="CI8889"/>
      <c r="CJ8889"/>
      <c r="CK8889"/>
      <c r="CL8889"/>
      <c r="CM8889"/>
      <c r="CN8889"/>
      <c r="CO8889"/>
      <c r="CP8889"/>
      <c r="CQ8889"/>
      <c r="CR8889"/>
      <c r="CS8889"/>
      <c r="CT8889"/>
      <c r="CU8889"/>
      <c r="CV8889"/>
    </row>
    <row r="8890" spans="10:100" x14ac:dyDescent="0.25">
      <c r="J8890"/>
      <c r="K8890"/>
      <c r="L8890"/>
      <c r="M8890"/>
      <c r="N8890"/>
      <c r="O8890"/>
      <c r="P8890"/>
      <c r="Q8890"/>
      <c r="R8890"/>
      <c r="S8890"/>
      <c r="T8890"/>
      <c r="U8890"/>
      <c r="V8890"/>
      <c r="W8890"/>
      <c r="X8890"/>
      <c r="Y8890"/>
      <c r="Z8890"/>
      <c r="AA8890"/>
      <c r="AB8890"/>
      <c r="AC8890"/>
      <c r="AD8890"/>
      <c r="AE8890"/>
      <c r="AF8890"/>
      <c r="AG8890"/>
      <c r="AH8890"/>
      <c r="AI8890"/>
      <c r="AJ8890"/>
      <c r="AK8890"/>
      <c r="AL8890"/>
      <c r="AM8890"/>
      <c r="AN8890"/>
      <c r="AO8890"/>
      <c r="AP8890"/>
      <c r="AQ8890"/>
      <c r="AR8890"/>
      <c r="AS8890"/>
      <c r="AT8890"/>
      <c r="AU8890"/>
      <c r="AV8890"/>
      <c r="AW8890"/>
      <c r="AX8890"/>
      <c r="AY8890"/>
      <c r="AZ8890"/>
      <c r="BA8890"/>
      <c r="BB8890"/>
      <c r="BC8890"/>
      <c r="BD8890"/>
      <c r="BE8890"/>
      <c r="BF8890"/>
      <c r="BG8890"/>
      <c r="BH8890"/>
      <c r="BI8890"/>
      <c r="BJ8890"/>
      <c r="BK8890"/>
      <c r="BL8890"/>
      <c r="BM8890"/>
      <c r="BN8890"/>
      <c r="BO8890"/>
      <c r="BP8890"/>
      <c r="BQ8890"/>
      <c r="BR8890"/>
      <c r="BS8890"/>
      <c r="BT8890"/>
      <c r="BU8890"/>
      <c r="BV8890"/>
      <c r="BW8890"/>
      <c r="BX8890"/>
      <c r="BY8890"/>
      <c r="BZ8890"/>
      <c r="CA8890"/>
      <c r="CB8890"/>
      <c r="CC8890"/>
      <c r="CD8890"/>
      <c r="CE8890"/>
      <c r="CF8890"/>
      <c r="CG8890"/>
      <c r="CH8890"/>
      <c r="CI8890"/>
      <c r="CJ8890"/>
      <c r="CK8890"/>
      <c r="CL8890"/>
      <c r="CM8890"/>
      <c r="CN8890"/>
      <c r="CO8890"/>
      <c r="CP8890"/>
      <c r="CQ8890"/>
      <c r="CR8890"/>
      <c r="CS8890"/>
      <c r="CT8890"/>
      <c r="CU8890"/>
      <c r="CV8890"/>
    </row>
    <row r="8891" spans="10:100" x14ac:dyDescent="0.25">
      <c r="J8891"/>
      <c r="K8891"/>
      <c r="L8891"/>
      <c r="M8891"/>
      <c r="N8891"/>
      <c r="O8891"/>
      <c r="P8891"/>
      <c r="Q8891"/>
      <c r="R8891"/>
      <c r="S8891"/>
      <c r="T8891"/>
      <c r="U8891"/>
      <c r="V8891"/>
      <c r="W8891"/>
      <c r="X8891"/>
      <c r="Y8891"/>
      <c r="Z8891"/>
      <c r="AA8891"/>
      <c r="AB8891"/>
      <c r="AC8891"/>
      <c r="AD8891"/>
      <c r="AE8891"/>
      <c r="AF8891"/>
      <c r="AG8891"/>
      <c r="AH8891"/>
      <c r="AI8891"/>
      <c r="AJ8891"/>
      <c r="AK8891"/>
      <c r="AL8891"/>
      <c r="AM8891"/>
      <c r="AN8891"/>
      <c r="AO8891"/>
      <c r="AP8891"/>
      <c r="AQ8891"/>
      <c r="AR8891"/>
      <c r="AS8891"/>
      <c r="AT8891"/>
      <c r="AU8891"/>
      <c r="AV8891"/>
      <c r="AW8891"/>
      <c r="AX8891"/>
      <c r="AY8891"/>
      <c r="AZ8891"/>
      <c r="BA8891"/>
      <c r="BB8891"/>
      <c r="BC8891"/>
      <c r="BD8891"/>
      <c r="BE8891"/>
      <c r="BF8891"/>
      <c r="BG8891"/>
      <c r="BH8891"/>
      <c r="BI8891"/>
      <c r="BJ8891"/>
      <c r="BK8891"/>
      <c r="BL8891"/>
      <c r="BM8891"/>
      <c r="BN8891"/>
      <c r="BO8891"/>
      <c r="BP8891"/>
      <c r="BQ8891"/>
      <c r="BR8891"/>
      <c r="BS8891"/>
      <c r="BT8891"/>
      <c r="BU8891"/>
      <c r="BV8891"/>
      <c r="BW8891"/>
      <c r="BX8891"/>
      <c r="BY8891"/>
      <c r="BZ8891"/>
      <c r="CA8891"/>
      <c r="CB8891"/>
      <c r="CC8891"/>
      <c r="CD8891"/>
      <c r="CE8891"/>
      <c r="CF8891"/>
      <c r="CG8891"/>
      <c r="CH8891"/>
      <c r="CI8891"/>
      <c r="CJ8891"/>
      <c r="CK8891"/>
      <c r="CL8891"/>
      <c r="CM8891"/>
      <c r="CN8891"/>
      <c r="CO8891"/>
      <c r="CP8891"/>
      <c r="CQ8891"/>
      <c r="CR8891"/>
      <c r="CS8891"/>
      <c r="CT8891"/>
      <c r="CU8891"/>
      <c r="CV8891"/>
    </row>
    <row r="8892" spans="10:100" x14ac:dyDescent="0.25">
      <c r="J8892"/>
      <c r="K8892"/>
      <c r="L8892"/>
      <c r="M8892"/>
      <c r="N8892"/>
      <c r="O8892"/>
      <c r="P8892"/>
      <c r="Q8892"/>
      <c r="R8892"/>
      <c r="S8892"/>
      <c r="T8892"/>
      <c r="U8892"/>
      <c r="V8892"/>
      <c r="W8892"/>
      <c r="X8892"/>
      <c r="Y8892"/>
      <c r="Z8892"/>
      <c r="AA8892"/>
      <c r="AB8892"/>
      <c r="AC8892"/>
      <c r="AD8892"/>
      <c r="AE8892"/>
      <c r="AF8892"/>
      <c r="AG8892"/>
      <c r="AH8892"/>
      <c r="AI8892"/>
      <c r="AJ8892"/>
      <c r="AK8892"/>
      <c r="AL8892"/>
      <c r="AM8892"/>
      <c r="AN8892"/>
      <c r="AO8892"/>
      <c r="AP8892"/>
      <c r="AQ8892"/>
      <c r="AR8892"/>
      <c r="AS8892"/>
      <c r="AT8892"/>
      <c r="AU8892"/>
      <c r="AV8892"/>
      <c r="AW8892"/>
      <c r="AX8892"/>
      <c r="AY8892"/>
      <c r="AZ8892"/>
      <c r="BA8892"/>
      <c r="BB8892"/>
      <c r="BC8892"/>
      <c r="BD8892"/>
      <c r="BE8892"/>
      <c r="BF8892"/>
      <c r="BG8892"/>
      <c r="BH8892"/>
      <c r="BI8892"/>
      <c r="BJ8892"/>
      <c r="BK8892"/>
      <c r="BL8892"/>
      <c r="BM8892"/>
      <c r="BN8892"/>
      <c r="BO8892"/>
      <c r="BP8892"/>
      <c r="BQ8892"/>
      <c r="BR8892"/>
      <c r="BS8892"/>
      <c r="BT8892"/>
      <c r="BU8892"/>
      <c r="BV8892"/>
      <c r="BW8892"/>
      <c r="BX8892"/>
      <c r="BY8892"/>
      <c r="BZ8892"/>
      <c r="CA8892"/>
      <c r="CB8892"/>
      <c r="CC8892"/>
      <c r="CD8892"/>
      <c r="CE8892"/>
      <c r="CF8892"/>
      <c r="CG8892"/>
      <c r="CH8892"/>
      <c r="CI8892"/>
      <c r="CJ8892"/>
      <c r="CK8892"/>
      <c r="CL8892"/>
      <c r="CM8892"/>
      <c r="CN8892"/>
      <c r="CO8892"/>
      <c r="CP8892"/>
      <c r="CQ8892"/>
      <c r="CR8892"/>
      <c r="CS8892"/>
      <c r="CT8892"/>
      <c r="CU8892"/>
      <c r="CV8892"/>
    </row>
    <row r="8893" spans="10:100" x14ac:dyDescent="0.25">
      <c r="J8893"/>
      <c r="K8893"/>
      <c r="L8893"/>
      <c r="M8893"/>
      <c r="N8893"/>
      <c r="O8893"/>
      <c r="P8893"/>
      <c r="Q8893"/>
      <c r="R8893"/>
      <c r="S8893"/>
      <c r="T8893"/>
      <c r="U8893"/>
      <c r="V8893"/>
      <c r="W8893"/>
      <c r="X8893"/>
      <c r="Y8893"/>
      <c r="Z8893"/>
      <c r="AA8893"/>
      <c r="AB8893"/>
      <c r="AC8893"/>
      <c r="AD8893"/>
      <c r="AE8893"/>
      <c r="AF8893"/>
      <c r="AG8893"/>
      <c r="AH8893"/>
      <c r="AI8893"/>
      <c r="AJ8893"/>
      <c r="AK8893"/>
      <c r="AL8893"/>
      <c r="AM8893"/>
      <c r="AN8893"/>
      <c r="AO8893"/>
      <c r="AP8893"/>
      <c r="AQ8893"/>
      <c r="AR8893"/>
      <c r="AS8893"/>
      <c r="AT8893"/>
      <c r="AU8893"/>
      <c r="AV8893"/>
      <c r="AW8893"/>
      <c r="AX8893"/>
      <c r="AY8893"/>
      <c r="AZ8893"/>
      <c r="BA8893"/>
      <c r="BB8893"/>
      <c r="BC8893"/>
      <c r="BD8893"/>
      <c r="BE8893"/>
      <c r="BF8893"/>
      <c r="BG8893"/>
      <c r="BH8893"/>
      <c r="BI8893"/>
      <c r="BJ8893"/>
      <c r="BK8893"/>
      <c r="BL8893"/>
      <c r="BM8893"/>
      <c r="BN8893"/>
      <c r="BO8893"/>
      <c r="BP8893"/>
      <c r="BQ8893"/>
      <c r="BR8893"/>
      <c r="BS8893"/>
      <c r="BT8893"/>
      <c r="BU8893"/>
      <c r="BV8893"/>
      <c r="BW8893"/>
      <c r="BX8893"/>
      <c r="BY8893"/>
      <c r="BZ8893"/>
      <c r="CA8893"/>
      <c r="CB8893"/>
      <c r="CC8893"/>
      <c r="CD8893"/>
      <c r="CE8893"/>
      <c r="CF8893"/>
      <c r="CG8893"/>
      <c r="CH8893"/>
      <c r="CI8893"/>
      <c r="CJ8893"/>
      <c r="CK8893"/>
      <c r="CL8893"/>
      <c r="CM8893"/>
      <c r="CN8893"/>
      <c r="CO8893"/>
      <c r="CP8893"/>
      <c r="CQ8893"/>
      <c r="CR8893"/>
      <c r="CS8893"/>
      <c r="CT8893"/>
      <c r="CU8893"/>
      <c r="CV8893"/>
    </row>
    <row r="8894" spans="10:100" x14ac:dyDescent="0.25">
      <c r="J8894"/>
      <c r="K8894"/>
      <c r="L8894"/>
      <c r="M8894"/>
      <c r="N8894"/>
      <c r="O8894"/>
      <c r="P8894"/>
      <c r="Q8894"/>
      <c r="R8894"/>
      <c r="S8894"/>
      <c r="T8894"/>
      <c r="U8894"/>
      <c r="V8894"/>
      <c r="W8894"/>
      <c r="X8894"/>
      <c r="Y8894"/>
      <c r="Z8894"/>
      <c r="AA8894"/>
      <c r="AB8894"/>
      <c r="AC8894"/>
      <c r="AD8894"/>
      <c r="AE8894"/>
      <c r="AF8894"/>
      <c r="AG8894"/>
      <c r="AH8894"/>
      <c r="AI8894"/>
      <c r="AJ8894"/>
      <c r="AK8894"/>
      <c r="AL8894"/>
      <c r="AM8894"/>
      <c r="AN8894"/>
      <c r="AO8894"/>
      <c r="AP8894"/>
      <c r="AQ8894"/>
      <c r="AR8894"/>
      <c r="AS8894"/>
      <c r="AT8894"/>
      <c r="AU8894"/>
      <c r="AV8894"/>
      <c r="AW8894"/>
      <c r="AX8894"/>
      <c r="AY8894"/>
      <c r="AZ8894"/>
      <c r="BA8894"/>
      <c r="BB8894"/>
      <c r="BC8894"/>
      <c r="BD8894"/>
      <c r="BE8894"/>
      <c r="BF8894"/>
      <c r="BG8894"/>
      <c r="BH8894"/>
      <c r="BI8894"/>
      <c r="BJ8894"/>
      <c r="BK8894"/>
      <c r="BL8894"/>
      <c r="BM8894"/>
      <c r="BN8894"/>
      <c r="BO8894"/>
      <c r="BP8894"/>
      <c r="BQ8894"/>
      <c r="BR8894"/>
      <c r="BS8894"/>
      <c r="BT8894"/>
      <c r="BU8894"/>
      <c r="BV8894"/>
      <c r="BW8894"/>
      <c r="BX8894"/>
      <c r="BY8894"/>
      <c r="BZ8894"/>
      <c r="CA8894"/>
      <c r="CB8894"/>
      <c r="CC8894"/>
      <c r="CD8894"/>
      <c r="CE8894"/>
      <c r="CF8894"/>
      <c r="CG8894"/>
      <c r="CH8894"/>
      <c r="CI8894"/>
      <c r="CJ8894"/>
      <c r="CK8894"/>
      <c r="CL8894"/>
      <c r="CM8894"/>
      <c r="CN8894"/>
      <c r="CO8894"/>
      <c r="CP8894"/>
      <c r="CQ8894"/>
      <c r="CR8894"/>
      <c r="CS8894"/>
      <c r="CT8894"/>
      <c r="CU8894"/>
      <c r="CV8894"/>
    </row>
    <row r="8895" spans="10:100" x14ac:dyDescent="0.25">
      <c r="J8895"/>
      <c r="K8895"/>
      <c r="L8895"/>
      <c r="M8895"/>
      <c r="N8895"/>
      <c r="O8895"/>
      <c r="P8895"/>
      <c r="Q8895"/>
      <c r="R8895"/>
      <c r="S8895"/>
      <c r="T8895"/>
      <c r="U8895"/>
      <c r="V8895"/>
      <c r="W8895"/>
      <c r="X8895"/>
      <c r="Y8895"/>
      <c r="Z8895"/>
      <c r="AA8895"/>
      <c r="AB8895"/>
      <c r="AC8895"/>
      <c r="AD8895"/>
      <c r="AE8895"/>
      <c r="AF8895"/>
      <c r="AG8895"/>
      <c r="AH8895"/>
      <c r="AI8895"/>
      <c r="AJ8895"/>
      <c r="AK8895"/>
      <c r="AL8895"/>
      <c r="AM8895"/>
      <c r="AN8895"/>
      <c r="AO8895"/>
      <c r="AP8895"/>
      <c r="AQ8895"/>
      <c r="AR8895"/>
      <c r="AS8895"/>
      <c r="AT8895"/>
      <c r="AU8895"/>
      <c r="AV8895"/>
      <c r="AW8895"/>
      <c r="AX8895"/>
      <c r="AY8895"/>
      <c r="AZ8895"/>
      <c r="BA8895"/>
      <c r="BB8895"/>
      <c r="BC8895"/>
      <c r="BD8895"/>
      <c r="BE8895"/>
      <c r="BF8895"/>
      <c r="BG8895"/>
      <c r="BH8895"/>
      <c r="BI8895"/>
      <c r="BJ8895"/>
      <c r="BK8895"/>
      <c r="BL8895"/>
      <c r="BM8895"/>
      <c r="BN8895"/>
      <c r="BO8895"/>
      <c r="BP8895"/>
      <c r="BQ8895"/>
      <c r="BR8895"/>
      <c r="BS8895"/>
      <c r="BT8895"/>
      <c r="BU8895"/>
      <c r="BV8895"/>
      <c r="BW8895"/>
      <c r="BX8895"/>
      <c r="BY8895"/>
      <c r="BZ8895"/>
      <c r="CA8895"/>
      <c r="CB8895"/>
      <c r="CC8895"/>
      <c r="CD8895"/>
      <c r="CE8895"/>
      <c r="CF8895"/>
      <c r="CG8895"/>
      <c r="CH8895"/>
      <c r="CI8895"/>
      <c r="CJ8895"/>
      <c r="CK8895"/>
      <c r="CL8895"/>
      <c r="CM8895"/>
      <c r="CN8895"/>
      <c r="CO8895"/>
      <c r="CP8895"/>
      <c r="CQ8895"/>
      <c r="CR8895"/>
      <c r="CS8895"/>
      <c r="CT8895"/>
      <c r="CU8895"/>
      <c r="CV8895"/>
    </row>
    <row r="8896" spans="10:100" x14ac:dyDescent="0.25">
      <c r="J8896"/>
      <c r="K8896"/>
      <c r="L8896"/>
      <c r="M8896"/>
      <c r="N8896"/>
      <c r="O8896"/>
      <c r="P8896"/>
      <c r="Q8896"/>
      <c r="R8896"/>
      <c r="S8896"/>
      <c r="T8896"/>
      <c r="U8896"/>
      <c r="V8896"/>
      <c r="W8896"/>
      <c r="X8896"/>
      <c r="Y8896"/>
      <c r="Z8896"/>
      <c r="AA8896"/>
      <c r="AB8896"/>
      <c r="AC8896"/>
      <c r="AD8896"/>
      <c r="AE8896"/>
      <c r="AF8896"/>
      <c r="AG8896"/>
      <c r="AH8896"/>
      <c r="AI8896"/>
      <c r="AJ8896"/>
      <c r="AK8896"/>
      <c r="AL8896"/>
      <c r="AM8896"/>
      <c r="AN8896"/>
      <c r="AO8896"/>
      <c r="AP8896"/>
      <c r="AQ8896"/>
      <c r="AR8896"/>
      <c r="AS8896"/>
      <c r="AT8896"/>
      <c r="AU8896"/>
      <c r="AV8896"/>
      <c r="AW8896"/>
      <c r="AX8896"/>
      <c r="AY8896"/>
      <c r="AZ8896"/>
      <c r="BA8896"/>
      <c r="BB8896"/>
      <c r="BC8896"/>
      <c r="BD8896"/>
      <c r="BE8896"/>
      <c r="BF8896"/>
      <c r="BG8896"/>
      <c r="BH8896"/>
      <c r="BI8896"/>
      <c r="BJ8896"/>
      <c r="BK8896"/>
      <c r="BL8896"/>
      <c r="BM8896"/>
      <c r="BN8896"/>
      <c r="BO8896"/>
      <c r="BP8896"/>
      <c r="BQ8896"/>
      <c r="BR8896"/>
      <c r="BS8896"/>
      <c r="BT8896"/>
      <c r="BU8896"/>
      <c r="BV8896"/>
      <c r="BW8896"/>
      <c r="BX8896"/>
      <c r="BY8896"/>
      <c r="BZ8896"/>
      <c r="CA8896"/>
      <c r="CB8896"/>
      <c r="CC8896"/>
      <c r="CD8896"/>
      <c r="CE8896"/>
      <c r="CF8896"/>
      <c r="CG8896"/>
      <c r="CH8896"/>
      <c r="CI8896"/>
      <c r="CJ8896"/>
      <c r="CK8896"/>
      <c r="CL8896"/>
      <c r="CM8896"/>
      <c r="CN8896"/>
      <c r="CO8896"/>
      <c r="CP8896"/>
      <c r="CQ8896"/>
      <c r="CR8896"/>
      <c r="CS8896"/>
      <c r="CT8896"/>
      <c r="CU8896"/>
      <c r="CV8896"/>
    </row>
    <row r="8897" spans="10:100" x14ac:dyDescent="0.25">
      <c r="J8897"/>
      <c r="K8897"/>
      <c r="L8897"/>
      <c r="M8897"/>
      <c r="N8897"/>
      <c r="O8897"/>
      <c r="P8897"/>
      <c r="Q8897"/>
      <c r="R8897"/>
      <c r="S8897"/>
      <c r="T8897"/>
      <c r="U8897"/>
      <c r="V8897"/>
      <c r="W8897"/>
      <c r="X8897"/>
      <c r="Y8897"/>
      <c r="Z8897"/>
      <c r="AA8897"/>
      <c r="AB8897"/>
      <c r="AC8897"/>
      <c r="AD8897"/>
      <c r="AE8897"/>
      <c r="AF8897"/>
      <c r="AG8897"/>
      <c r="AH8897"/>
      <c r="AI8897"/>
      <c r="AJ8897"/>
      <c r="AK8897"/>
      <c r="AL8897"/>
      <c r="AM8897"/>
      <c r="AN8897"/>
      <c r="AO8897"/>
      <c r="AP8897"/>
      <c r="AQ8897"/>
      <c r="AR8897"/>
      <c r="AS8897"/>
      <c r="AT8897"/>
      <c r="AU8897"/>
      <c r="AV8897"/>
      <c r="AW8897"/>
      <c r="AX8897"/>
      <c r="AY8897"/>
      <c r="AZ8897"/>
      <c r="BA8897"/>
      <c r="BB8897"/>
      <c r="BC8897"/>
      <c r="BD8897"/>
      <c r="BE8897"/>
      <c r="BF8897"/>
      <c r="BG8897"/>
      <c r="BH8897"/>
      <c r="BI8897"/>
      <c r="BJ8897"/>
      <c r="BK8897"/>
      <c r="BL8897"/>
      <c r="BM8897"/>
      <c r="BN8897"/>
      <c r="BO8897"/>
      <c r="BP8897"/>
      <c r="BQ8897"/>
      <c r="BR8897"/>
      <c r="BS8897"/>
      <c r="BT8897"/>
      <c r="BU8897"/>
      <c r="BV8897"/>
      <c r="BW8897"/>
      <c r="BX8897"/>
      <c r="BY8897"/>
      <c r="BZ8897"/>
      <c r="CA8897"/>
      <c r="CB8897"/>
      <c r="CC8897"/>
      <c r="CD8897"/>
      <c r="CE8897"/>
      <c r="CF8897"/>
      <c r="CG8897"/>
      <c r="CH8897"/>
      <c r="CI8897"/>
      <c r="CJ8897"/>
      <c r="CK8897"/>
      <c r="CL8897"/>
      <c r="CM8897"/>
      <c r="CN8897"/>
      <c r="CO8897"/>
      <c r="CP8897"/>
      <c r="CQ8897"/>
      <c r="CR8897"/>
      <c r="CS8897"/>
      <c r="CT8897"/>
      <c r="CU8897"/>
      <c r="CV8897"/>
    </row>
    <row r="8898" spans="10:100" x14ac:dyDescent="0.25">
      <c r="J8898"/>
      <c r="K8898"/>
      <c r="L8898"/>
      <c r="M8898"/>
      <c r="N8898"/>
      <c r="O8898"/>
      <c r="P8898"/>
      <c r="Q8898"/>
      <c r="R8898"/>
      <c r="S8898"/>
      <c r="T8898"/>
      <c r="U8898"/>
      <c r="V8898"/>
      <c r="W8898"/>
      <c r="X8898"/>
      <c r="Y8898"/>
      <c r="Z8898"/>
      <c r="AA8898"/>
      <c r="AB8898"/>
      <c r="AC8898"/>
      <c r="AD8898"/>
      <c r="AE8898"/>
      <c r="AF8898"/>
      <c r="AG8898"/>
      <c r="AH8898"/>
      <c r="AI8898"/>
      <c r="AJ8898"/>
      <c r="AK8898"/>
      <c r="AL8898"/>
      <c r="AM8898"/>
      <c r="AN8898"/>
      <c r="AO8898"/>
      <c r="AP8898"/>
      <c r="AQ8898"/>
      <c r="AR8898"/>
      <c r="AS8898"/>
      <c r="AT8898"/>
      <c r="AU8898"/>
      <c r="AV8898"/>
      <c r="AW8898"/>
      <c r="AX8898"/>
      <c r="AY8898"/>
      <c r="AZ8898"/>
      <c r="BA8898"/>
      <c r="BB8898"/>
      <c r="BC8898"/>
      <c r="BD8898"/>
      <c r="BE8898"/>
      <c r="BF8898"/>
      <c r="BG8898"/>
      <c r="BH8898"/>
      <c r="BI8898"/>
      <c r="BJ8898"/>
      <c r="BK8898"/>
      <c r="BL8898"/>
      <c r="BM8898"/>
      <c r="BN8898"/>
      <c r="BO8898"/>
      <c r="BP8898"/>
      <c r="BQ8898"/>
      <c r="BR8898"/>
      <c r="BS8898"/>
      <c r="BT8898"/>
      <c r="BU8898"/>
      <c r="BV8898"/>
      <c r="BW8898"/>
      <c r="BX8898"/>
      <c r="BY8898"/>
      <c r="BZ8898"/>
      <c r="CA8898"/>
      <c r="CB8898"/>
      <c r="CC8898"/>
      <c r="CD8898"/>
      <c r="CE8898"/>
      <c r="CF8898"/>
      <c r="CG8898"/>
      <c r="CH8898"/>
      <c r="CI8898"/>
      <c r="CJ8898"/>
      <c r="CK8898"/>
      <c r="CL8898"/>
      <c r="CM8898"/>
      <c r="CN8898"/>
      <c r="CO8898"/>
      <c r="CP8898"/>
      <c r="CQ8898"/>
      <c r="CR8898"/>
      <c r="CS8898"/>
      <c r="CT8898"/>
      <c r="CU8898"/>
      <c r="CV8898"/>
    </row>
    <row r="8899" spans="10:100" x14ac:dyDescent="0.25">
      <c r="J8899"/>
      <c r="K8899"/>
      <c r="L8899"/>
      <c r="M8899"/>
      <c r="N8899"/>
      <c r="O8899"/>
      <c r="P8899"/>
      <c r="Q8899"/>
      <c r="R8899"/>
      <c r="S8899"/>
      <c r="T8899"/>
      <c r="U8899"/>
      <c r="V8899"/>
      <c r="W8899"/>
      <c r="X8899"/>
      <c r="Y8899"/>
      <c r="Z8899"/>
      <c r="AA8899"/>
      <c r="AB8899"/>
      <c r="AC8899"/>
      <c r="AD8899"/>
      <c r="AE8899"/>
      <c r="AF8899"/>
      <c r="AG8899"/>
      <c r="AH8899"/>
      <c r="AI8899"/>
      <c r="AJ8899"/>
      <c r="AK8899"/>
      <c r="AL8899"/>
      <c r="AM8899"/>
      <c r="AN8899"/>
      <c r="AO8899"/>
      <c r="AP8899"/>
      <c r="AQ8899"/>
      <c r="AR8899"/>
      <c r="AS8899"/>
      <c r="AT8899"/>
      <c r="AU8899"/>
      <c r="AV8899"/>
      <c r="AW8899"/>
      <c r="AX8899"/>
      <c r="AY8899"/>
      <c r="AZ8899"/>
      <c r="BA8899"/>
      <c r="BB8899"/>
      <c r="BC8899"/>
      <c r="BD8899"/>
      <c r="BE8899"/>
      <c r="BF8899"/>
      <c r="BG8899"/>
      <c r="BH8899"/>
      <c r="BI8899"/>
      <c r="BJ8899"/>
      <c r="BK8899"/>
      <c r="BL8899"/>
      <c r="BM8899"/>
      <c r="BN8899"/>
      <c r="BO8899"/>
      <c r="BP8899"/>
      <c r="BQ8899"/>
      <c r="BR8899"/>
      <c r="BS8899"/>
      <c r="BT8899"/>
      <c r="BU8899"/>
      <c r="BV8899"/>
      <c r="BW8899"/>
      <c r="BX8899"/>
      <c r="BY8899"/>
      <c r="BZ8899"/>
      <c r="CA8899"/>
      <c r="CB8899"/>
      <c r="CC8899"/>
      <c r="CD8899"/>
      <c r="CE8899"/>
      <c r="CF8899"/>
      <c r="CG8899"/>
      <c r="CH8899"/>
      <c r="CI8899"/>
      <c r="CJ8899"/>
      <c r="CK8899"/>
      <c r="CL8899"/>
      <c r="CM8899"/>
      <c r="CN8899"/>
      <c r="CO8899"/>
      <c r="CP8899"/>
      <c r="CQ8899"/>
      <c r="CR8899"/>
      <c r="CS8899"/>
      <c r="CT8899"/>
      <c r="CU8899"/>
      <c r="CV8899"/>
    </row>
    <row r="8900" spans="10:100" x14ac:dyDescent="0.25">
      <c r="J8900"/>
      <c r="K8900"/>
      <c r="L8900"/>
      <c r="M8900"/>
      <c r="N8900"/>
      <c r="O8900"/>
      <c r="P8900"/>
      <c r="Q8900"/>
      <c r="R8900"/>
      <c r="S8900"/>
      <c r="T8900"/>
      <c r="U8900"/>
      <c r="V8900"/>
      <c r="W8900"/>
      <c r="X8900"/>
      <c r="Y8900"/>
      <c r="Z8900"/>
      <c r="AA8900"/>
      <c r="AB8900"/>
      <c r="AC8900"/>
      <c r="AD8900"/>
      <c r="AE8900"/>
      <c r="AF8900"/>
      <c r="AG8900"/>
      <c r="AH8900"/>
      <c r="AI8900"/>
      <c r="AJ8900"/>
      <c r="AK8900"/>
      <c r="AL8900"/>
      <c r="AM8900"/>
      <c r="AN8900"/>
      <c r="AO8900"/>
      <c r="AP8900"/>
      <c r="AQ8900"/>
      <c r="AR8900"/>
      <c r="AS8900"/>
      <c r="AT8900"/>
      <c r="AU8900"/>
      <c r="AV8900"/>
      <c r="AW8900"/>
      <c r="AX8900"/>
      <c r="AY8900"/>
      <c r="AZ8900"/>
      <c r="BA8900"/>
      <c r="BB8900"/>
      <c r="BC8900"/>
      <c r="BD8900"/>
      <c r="BE8900"/>
      <c r="BF8900"/>
      <c r="BG8900"/>
      <c r="BH8900"/>
      <c r="BI8900"/>
      <c r="BJ8900"/>
      <c r="BK8900"/>
      <c r="BL8900"/>
      <c r="BM8900"/>
      <c r="BN8900"/>
      <c r="BO8900"/>
      <c r="BP8900"/>
      <c r="BQ8900"/>
      <c r="BR8900"/>
      <c r="BS8900"/>
      <c r="BT8900"/>
      <c r="BU8900"/>
      <c r="BV8900"/>
      <c r="BW8900"/>
      <c r="BX8900"/>
      <c r="BY8900"/>
      <c r="BZ8900"/>
      <c r="CA8900"/>
      <c r="CB8900"/>
      <c r="CC8900"/>
      <c r="CD8900"/>
      <c r="CE8900"/>
      <c r="CF8900"/>
      <c r="CG8900"/>
      <c r="CH8900"/>
      <c r="CI8900"/>
      <c r="CJ8900"/>
      <c r="CK8900"/>
      <c r="CL8900"/>
      <c r="CM8900"/>
      <c r="CN8900"/>
      <c r="CO8900"/>
      <c r="CP8900"/>
      <c r="CQ8900"/>
      <c r="CR8900"/>
      <c r="CS8900"/>
      <c r="CT8900"/>
      <c r="CU8900"/>
      <c r="CV8900"/>
    </row>
    <row r="8901" spans="10:100" x14ac:dyDescent="0.25">
      <c r="J8901"/>
      <c r="K8901"/>
      <c r="L8901"/>
      <c r="M8901"/>
      <c r="N8901"/>
      <c r="O8901"/>
      <c r="P8901"/>
      <c r="Q8901"/>
      <c r="R8901"/>
      <c r="S8901"/>
      <c r="T8901"/>
      <c r="U8901"/>
      <c r="V8901"/>
      <c r="W8901"/>
      <c r="X8901"/>
      <c r="Y8901"/>
      <c r="Z8901"/>
      <c r="AA8901"/>
      <c r="AB8901"/>
      <c r="AC8901"/>
      <c r="AD8901"/>
      <c r="AE8901"/>
      <c r="AF8901"/>
      <c r="AG8901"/>
      <c r="AH8901"/>
      <c r="AI8901"/>
      <c r="AJ8901"/>
      <c r="AK8901"/>
      <c r="AL8901"/>
      <c r="AM8901"/>
      <c r="AN8901"/>
      <c r="AO8901"/>
      <c r="AP8901"/>
      <c r="AQ8901"/>
      <c r="AR8901"/>
      <c r="AS8901"/>
      <c r="AT8901"/>
      <c r="AU8901"/>
      <c r="AV8901"/>
      <c r="AW8901"/>
      <c r="AX8901"/>
      <c r="AY8901"/>
      <c r="AZ8901"/>
      <c r="BA8901"/>
      <c r="BB8901"/>
      <c r="BC8901"/>
      <c r="BD8901"/>
      <c r="BE8901"/>
      <c r="BF8901"/>
      <c r="BG8901"/>
      <c r="BH8901"/>
      <c r="BI8901"/>
      <c r="BJ8901"/>
      <c r="BK8901"/>
      <c r="BL8901"/>
      <c r="BM8901"/>
      <c r="BN8901"/>
      <c r="BO8901"/>
      <c r="BP8901"/>
      <c r="BQ8901"/>
      <c r="BR8901"/>
      <c r="BS8901"/>
      <c r="BT8901"/>
      <c r="BU8901"/>
      <c r="BV8901"/>
      <c r="BW8901"/>
      <c r="BX8901"/>
      <c r="BY8901"/>
      <c r="BZ8901"/>
      <c r="CA8901"/>
      <c r="CB8901"/>
      <c r="CC8901"/>
      <c r="CD8901"/>
      <c r="CE8901"/>
      <c r="CF8901"/>
      <c r="CG8901"/>
      <c r="CH8901"/>
      <c r="CI8901"/>
      <c r="CJ8901"/>
      <c r="CK8901"/>
      <c r="CL8901"/>
      <c r="CM8901"/>
      <c r="CN8901"/>
      <c r="CO8901"/>
      <c r="CP8901"/>
      <c r="CQ8901"/>
      <c r="CR8901"/>
      <c r="CS8901"/>
      <c r="CT8901"/>
      <c r="CU8901"/>
      <c r="CV8901"/>
    </row>
    <row r="8902" spans="10:100" x14ac:dyDescent="0.25">
      <c r="J8902"/>
      <c r="K8902"/>
      <c r="L8902"/>
      <c r="M8902"/>
      <c r="N8902"/>
      <c r="O8902"/>
      <c r="P8902"/>
      <c r="Q8902"/>
      <c r="R8902"/>
      <c r="S8902"/>
      <c r="T8902"/>
      <c r="U8902"/>
      <c r="V8902"/>
      <c r="W8902"/>
      <c r="X8902"/>
      <c r="Y8902"/>
      <c r="Z8902"/>
      <c r="AA8902"/>
      <c r="AB8902"/>
      <c r="AC8902"/>
      <c r="AD8902"/>
      <c r="AE8902"/>
      <c r="AF8902"/>
      <c r="AG8902"/>
      <c r="AH8902"/>
      <c r="AI8902"/>
      <c r="AJ8902"/>
      <c r="AK8902"/>
      <c r="AL8902"/>
      <c r="AM8902"/>
      <c r="AN8902"/>
      <c r="AO8902"/>
      <c r="AP8902"/>
      <c r="AQ8902"/>
      <c r="AR8902"/>
      <c r="AS8902"/>
      <c r="AT8902"/>
      <c r="AU8902"/>
      <c r="AV8902"/>
      <c r="AW8902"/>
      <c r="AX8902"/>
      <c r="AY8902"/>
      <c r="AZ8902"/>
      <c r="BA8902"/>
      <c r="BB8902"/>
      <c r="BC8902"/>
      <c r="BD8902"/>
      <c r="BE8902"/>
      <c r="BF8902"/>
      <c r="BG8902"/>
      <c r="BH8902"/>
      <c r="BI8902"/>
      <c r="BJ8902"/>
      <c r="BK8902"/>
      <c r="BL8902"/>
      <c r="BM8902"/>
      <c r="BN8902"/>
      <c r="BO8902"/>
      <c r="BP8902"/>
      <c r="BQ8902"/>
      <c r="BR8902"/>
      <c r="BS8902"/>
      <c r="BT8902"/>
      <c r="BU8902"/>
      <c r="BV8902"/>
      <c r="BW8902"/>
      <c r="BX8902"/>
      <c r="BY8902"/>
      <c r="BZ8902"/>
      <c r="CA8902"/>
      <c r="CB8902"/>
      <c r="CC8902"/>
      <c r="CD8902"/>
      <c r="CE8902"/>
      <c r="CF8902"/>
      <c r="CG8902"/>
      <c r="CH8902"/>
      <c r="CI8902"/>
      <c r="CJ8902"/>
      <c r="CK8902"/>
      <c r="CL8902"/>
      <c r="CM8902"/>
      <c r="CN8902"/>
      <c r="CO8902"/>
      <c r="CP8902"/>
      <c r="CQ8902"/>
      <c r="CR8902"/>
      <c r="CS8902"/>
      <c r="CT8902"/>
      <c r="CU8902"/>
      <c r="CV8902"/>
    </row>
    <row r="8903" spans="10:100" x14ac:dyDescent="0.25">
      <c r="J8903"/>
      <c r="K8903"/>
      <c r="L8903"/>
      <c r="M8903"/>
      <c r="N8903"/>
      <c r="O8903"/>
      <c r="P8903"/>
      <c r="Q8903"/>
      <c r="R8903"/>
      <c r="S8903"/>
      <c r="T8903"/>
      <c r="U8903"/>
      <c r="V8903"/>
      <c r="W8903"/>
      <c r="X8903"/>
      <c r="Y8903"/>
      <c r="Z8903"/>
      <c r="AA8903"/>
      <c r="AB8903"/>
      <c r="AC8903"/>
      <c r="AD8903"/>
      <c r="AE8903"/>
      <c r="AF8903"/>
      <c r="AG8903"/>
      <c r="AH8903"/>
      <c r="AI8903"/>
      <c r="AJ8903"/>
      <c r="AK8903"/>
      <c r="AL8903"/>
      <c r="AM8903"/>
      <c r="AN8903"/>
      <c r="AO8903"/>
      <c r="AP8903"/>
      <c r="AQ8903"/>
      <c r="AR8903"/>
      <c r="AS8903"/>
      <c r="AT8903"/>
      <c r="AU8903"/>
      <c r="AV8903"/>
      <c r="AW8903"/>
      <c r="AX8903"/>
      <c r="AY8903"/>
      <c r="AZ8903"/>
      <c r="BA8903"/>
      <c r="BB8903"/>
      <c r="BC8903"/>
      <c r="BD8903"/>
      <c r="BE8903"/>
      <c r="BF8903"/>
      <c r="BG8903"/>
      <c r="BH8903"/>
      <c r="BI8903"/>
      <c r="BJ8903"/>
      <c r="BK8903"/>
      <c r="BL8903"/>
      <c r="BM8903"/>
      <c r="BN8903"/>
      <c r="BO8903"/>
      <c r="BP8903"/>
      <c r="BQ8903"/>
      <c r="BR8903"/>
      <c r="BS8903"/>
      <c r="BT8903"/>
      <c r="BU8903"/>
      <c r="BV8903"/>
      <c r="BW8903"/>
      <c r="BX8903"/>
      <c r="BY8903"/>
      <c r="BZ8903"/>
      <c r="CA8903"/>
      <c r="CB8903"/>
      <c r="CC8903"/>
      <c r="CD8903"/>
      <c r="CE8903"/>
      <c r="CF8903"/>
      <c r="CG8903"/>
      <c r="CH8903"/>
      <c r="CI8903"/>
      <c r="CJ8903"/>
      <c r="CK8903"/>
      <c r="CL8903"/>
      <c r="CM8903"/>
      <c r="CN8903"/>
      <c r="CO8903"/>
      <c r="CP8903"/>
      <c r="CQ8903"/>
      <c r="CR8903"/>
      <c r="CS8903"/>
      <c r="CT8903"/>
      <c r="CU8903"/>
      <c r="CV8903"/>
    </row>
    <row r="8904" spans="10:100" x14ac:dyDescent="0.25">
      <c r="J8904"/>
      <c r="K8904"/>
      <c r="L8904"/>
      <c r="M8904"/>
      <c r="N8904"/>
      <c r="O8904"/>
      <c r="P8904"/>
      <c r="Q8904"/>
      <c r="R8904"/>
      <c r="S8904"/>
      <c r="T8904"/>
      <c r="U8904"/>
      <c r="V8904"/>
      <c r="W8904"/>
      <c r="X8904"/>
      <c r="Y8904"/>
      <c r="Z8904"/>
      <c r="AA8904"/>
      <c r="AB8904"/>
      <c r="AC8904"/>
      <c r="AD8904"/>
      <c r="AE8904"/>
      <c r="AF8904"/>
      <c r="AG8904"/>
      <c r="AH8904"/>
      <c r="AI8904"/>
      <c r="AJ8904"/>
      <c r="AK8904"/>
      <c r="AL8904"/>
      <c r="AM8904"/>
      <c r="AN8904"/>
      <c r="AO8904"/>
      <c r="AP8904"/>
      <c r="AQ8904"/>
      <c r="AR8904"/>
      <c r="AS8904"/>
      <c r="AT8904"/>
      <c r="AU8904"/>
      <c r="AV8904"/>
      <c r="AW8904"/>
      <c r="AX8904"/>
      <c r="AY8904"/>
      <c r="AZ8904"/>
      <c r="BA8904"/>
      <c r="BB8904"/>
      <c r="BC8904"/>
      <c r="BD8904"/>
      <c r="BE8904"/>
      <c r="BF8904"/>
      <c r="BG8904"/>
      <c r="BH8904"/>
      <c r="BI8904"/>
      <c r="BJ8904"/>
      <c r="BK8904"/>
      <c r="BL8904"/>
      <c r="BM8904"/>
      <c r="BN8904"/>
      <c r="BO8904"/>
      <c r="BP8904"/>
      <c r="BQ8904"/>
      <c r="BR8904"/>
      <c r="BS8904"/>
      <c r="BT8904"/>
      <c r="BU8904"/>
      <c r="BV8904"/>
      <c r="BW8904"/>
      <c r="BX8904"/>
      <c r="BY8904"/>
      <c r="BZ8904"/>
      <c r="CA8904"/>
      <c r="CB8904"/>
      <c r="CC8904"/>
      <c r="CD8904"/>
      <c r="CE8904"/>
      <c r="CF8904"/>
      <c r="CG8904"/>
      <c r="CH8904"/>
      <c r="CI8904"/>
      <c r="CJ8904"/>
      <c r="CK8904"/>
      <c r="CL8904"/>
      <c r="CM8904"/>
      <c r="CN8904"/>
      <c r="CO8904"/>
      <c r="CP8904"/>
      <c r="CQ8904"/>
      <c r="CR8904"/>
      <c r="CS8904"/>
      <c r="CT8904"/>
      <c r="CU8904"/>
      <c r="CV8904"/>
    </row>
    <row r="8905" spans="10:100" x14ac:dyDescent="0.25">
      <c r="J8905"/>
      <c r="K8905"/>
      <c r="L8905"/>
      <c r="M8905"/>
      <c r="N8905"/>
      <c r="O8905"/>
      <c r="P8905"/>
      <c r="Q8905"/>
      <c r="R8905"/>
      <c r="S8905"/>
      <c r="T8905"/>
      <c r="U8905"/>
      <c r="V8905"/>
      <c r="W8905"/>
      <c r="X8905"/>
      <c r="Y8905"/>
      <c r="Z8905"/>
      <c r="AA8905"/>
      <c r="AB8905"/>
      <c r="AC8905"/>
      <c r="AD8905"/>
      <c r="AE8905"/>
      <c r="AF8905"/>
      <c r="AG8905"/>
      <c r="AH8905"/>
      <c r="AI8905"/>
      <c r="AJ8905"/>
      <c r="AK8905"/>
      <c r="AL8905"/>
      <c r="AM8905"/>
      <c r="AN8905"/>
      <c r="AO8905"/>
      <c r="AP8905"/>
      <c r="AQ8905"/>
      <c r="AR8905"/>
      <c r="AS8905"/>
      <c r="AT8905"/>
      <c r="AU8905"/>
      <c r="AV8905"/>
      <c r="AW8905"/>
      <c r="AX8905"/>
      <c r="AY8905"/>
      <c r="AZ8905"/>
      <c r="BA8905"/>
      <c r="BB8905"/>
      <c r="BC8905"/>
      <c r="BD8905"/>
      <c r="BE8905"/>
      <c r="BF8905"/>
      <c r="BG8905"/>
      <c r="BH8905"/>
      <c r="BI8905"/>
      <c r="BJ8905"/>
      <c r="BK8905"/>
      <c r="BL8905"/>
      <c r="BM8905"/>
      <c r="BN8905"/>
      <c r="BO8905"/>
      <c r="BP8905"/>
      <c r="BQ8905"/>
      <c r="BR8905"/>
      <c r="BS8905"/>
      <c r="BT8905"/>
      <c r="BU8905"/>
      <c r="BV8905"/>
      <c r="BW8905"/>
      <c r="BX8905"/>
      <c r="BY8905"/>
      <c r="BZ8905"/>
      <c r="CA8905"/>
      <c r="CB8905"/>
      <c r="CC8905"/>
      <c r="CD8905"/>
      <c r="CE8905"/>
      <c r="CF8905"/>
      <c r="CG8905"/>
      <c r="CH8905"/>
      <c r="CI8905"/>
      <c r="CJ8905"/>
      <c r="CK8905"/>
      <c r="CL8905"/>
      <c r="CM8905"/>
      <c r="CN8905"/>
      <c r="CO8905"/>
      <c r="CP8905"/>
      <c r="CQ8905"/>
      <c r="CR8905"/>
      <c r="CS8905"/>
      <c r="CT8905"/>
      <c r="CU8905"/>
      <c r="CV8905"/>
    </row>
    <row r="8906" spans="10:100" x14ac:dyDescent="0.25">
      <c r="J8906"/>
      <c r="K8906"/>
      <c r="L8906"/>
      <c r="M8906"/>
      <c r="N8906"/>
      <c r="O8906"/>
      <c r="P8906"/>
      <c r="Q8906"/>
      <c r="R8906"/>
      <c r="S8906"/>
      <c r="T8906"/>
      <c r="U8906"/>
      <c r="V8906"/>
      <c r="W8906"/>
      <c r="X8906"/>
      <c r="Y8906"/>
      <c r="Z8906"/>
      <c r="AA8906"/>
      <c r="AB8906"/>
      <c r="AC8906"/>
      <c r="AD8906"/>
      <c r="AE8906"/>
      <c r="AF8906"/>
      <c r="AG8906"/>
      <c r="AH8906"/>
      <c r="AI8906"/>
      <c r="AJ8906"/>
      <c r="AK8906"/>
      <c r="AL8906"/>
      <c r="AM8906"/>
      <c r="AN8906"/>
      <c r="AO8906"/>
      <c r="AP8906"/>
      <c r="AQ8906"/>
      <c r="AR8906"/>
      <c r="AS8906"/>
      <c r="AT8906"/>
      <c r="AU8906"/>
      <c r="AV8906"/>
      <c r="AW8906"/>
      <c r="AX8906"/>
      <c r="AY8906"/>
      <c r="AZ8906"/>
      <c r="BA8906"/>
      <c r="BB8906"/>
      <c r="BC8906"/>
      <c r="BD8906"/>
      <c r="BE8906"/>
      <c r="BF8906"/>
      <c r="BG8906"/>
      <c r="BH8906"/>
      <c r="BI8906"/>
      <c r="BJ8906"/>
      <c r="BK8906"/>
      <c r="BL8906"/>
      <c r="BM8906"/>
      <c r="BN8906"/>
      <c r="BO8906"/>
      <c r="BP8906"/>
      <c r="BQ8906"/>
      <c r="BR8906"/>
      <c r="BS8906"/>
      <c r="BT8906"/>
      <c r="BU8906"/>
      <c r="BV8906"/>
      <c r="BW8906"/>
      <c r="BX8906"/>
      <c r="BY8906"/>
      <c r="BZ8906"/>
      <c r="CA8906"/>
      <c r="CB8906"/>
      <c r="CC8906"/>
      <c r="CD8906"/>
      <c r="CE8906"/>
      <c r="CF8906"/>
      <c r="CG8906"/>
      <c r="CH8906"/>
      <c r="CI8906"/>
      <c r="CJ8906"/>
      <c r="CK8906"/>
      <c r="CL8906"/>
      <c r="CM8906"/>
      <c r="CN8906"/>
      <c r="CO8906"/>
      <c r="CP8906"/>
      <c r="CQ8906"/>
      <c r="CR8906"/>
      <c r="CS8906"/>
      <c r="CT8906"/>
      <c r="CU8906"/>
      <c r="CV8906"/>
    </row>
    <row r="8907" spans="10:100" x14ac:dyDescent="0.25">
      <c r="J8907"/>
      <c r="K8907"/>
      <c r="L8907"/>
      <c r="M8907"/>
      <c r="N8907"/>
      <c r="O8907"/>
      <c r="P8907"/>
      <c r="Q8907"/>
      <c r="R8907"/>
      <c r="S8907"/>
      <c r="T8907"/>
      <c r="U8907"/>
      <c r="V8907"/>
      <c r="W8907"/>
      <c r="X8907"/>
      <c r="Y8907"/>
      <c r="Z8907"/>
      <c r="AA8907"/>
      <c r="AB8907"/>
      <c r="AC8907"/>
      <c r="AD8907"/>
      <c r="AE8907"/>
      <c r="AF8907"/>
      <c r="AG8907"/>
      <c r="AH8907"/>
      <c r="AI8907"/>
      <c r="AJ8907"/>
      <c r="AK8907"/>
      <c r="AL8907"/>
      <c r="AM8907"/>
      <c r="AN8907"/>
      <c r="AO8907"/>
      <c r="AP8907"/>
      <c r="AQ8907"/>
      <c r="AR8907"/>
      <c r="AS8907"/>
      <c r="AT8907"/>
      <c r="AU8907"/>
      <c r="AV8907"/>
      <c r="AW8907"/>
      <c r="AX8907"/>
      <c r="AY8907"/>
      <c r="AZ8907"/>
      <c r="BA8907"/>
      <c r="BB8907"/>
      <c r="BC8907"/>
      <c r="BD8907"/>
      <c r="BE8907"/>
      <c r="BF8907"/>
      <c r="BG8907"/>
      <c r="BH8907"/>
      <c r="BI8907"/>
      <c r="BJ8907"/>
      <c r="BK8907"/>
      <c r="BL8907"/>
      <c r="BM8907"/>
      <c r="BN8907"/>
      <c r="BO8907"/>
      <c r="BP8907"/>
      <c r="BQ8907"/>
      <c r="BR8907"/>
      <c r="BS8907"/>
      <c r="BT8907"/>
      <c r="BU8907"/>
      <c r="BV8907"/>
      <c r="BW8907"/>
      <c r="BX8907"/>
      <c r="BY8907"/>
      <c r="BZ8907"/>
      <c r="CA8907"/>
      <c r="CB8907"/>
      <c r="CC8907"/>
      <c r="CD8907"/>
      <c r="CE8907"/>
      <c r="CF8907"/>
      <c r="CG8907"/>
      <c r="CH8907"/>
      <c r="CI8907"/>
      <c r="CJ8907"/>
      <c r="CK8907"/>
      <c r="CL8907"/>
      <c r="CM8907"/>
      <c r="CN8907"/>
      <c r="CO8907"/>
      <c r="CP8907"/>
      <c r="CQ8907"/>
      <c r="CR8907"/>
      <c r="CS8907"/>
      <c r="CT8907"/>
      <c r="CU8907"/>
      <c r="CV8907"/>
    </row>
    <row r="8908" spans="10:100" x14ac:dyDescent="0.25">
      <c r="J8908"/>
      <c r="K8908"/>
      <c r="L8908"/>
      <c r="M8908"/>
      <c r="N8908"/>
      <c r="O8908"/>
      <c r="P8908"/>
      <c r="Q8908"/>
      <c r="R8908"/>
      <c r="S8908"/>
      <c r="T8908"/>
      <c r="U8908"/>
      <c r="V8908"/>
      <c r="W8908"/>
      <c r="X8908"/>
      <c r="Y8908"/>
      <c r="Z8908"/>
      <c r="AA8908"/>
      <c r="AB8908"/>
      <c r="AC8908"/>
      <c r="AD8908"/>
      <c r="AE8908"/>
      <c r="AF8908"/>
      <c r="AG8908"/>
      <c r="AH8908"/>
      <c r="AI8908"/>
      <c r="AJ8908"/>
      <c r="AK8908"/>
      <c r="AL8908"/>
      <c r="AM8908"/>
      <c r="AN8908"/>
      <c r="AO8908"/>
      <c r="AP8908"/>
      <c r="AQ8908"/>
      <c r="AR8908"/>
      <c r="AS8908"/>
      <c r="AT8908"/>
      <c r="AU8908"/>
      <c r="AV8908"/>
      <c r="AW8908"/>
      <c r="AX8908"/>
      <c r="AY8908"/>
      <c r="AZ8908"/>
      <c r="BA8908"/>
      <c r="BB8908"/>
      <c r="BC8908"/>
      <c r="BD8908"/>
      <c r="BE8908"/>
      <c r="BF8908"/>
      <c r="BG8908"/>
      <c r="BH8908"/>
      <c r="BI8908"/>
      <c r="BJ8908"/>
      <c r="BK8908"/>
      <c r="BL8908"/>
      <c r="BM8908"/>
      <c r="BN8908"/>
      <c r="BO8908"/>
      <c r="BP8908"/>
      <c r="BQ8908"/>
      <c r="BR8908"/>
      <c r="BS8908"/>
      <c r="BT8908"/>
      <c r="BU8908"/>
      <c r="BV8908"/>
      <c r="BW8908"/>
      <c r="BX8908"/>
      <c r="BY8908"/>
      <c r="BZ8908"/>
      <c r="CA8908"/>
      <c r="CB8908"/>
      <c r="CC8908"/>
      <c r="CD8908"/>
      <c r="CE8908"/>
      <c r="CF8908"/>
      <c r="CG8908"/>
      <c r="CH8908"/>
      <c r="CI8908"/>
      <c r="CJ8908"/>
      <c r="CK8908"/>
      <c r="CL8908"/>
      <c r="CM8908"/>
      <c r="CN8908"/>
      <c r="CO8908"/>
      <c r="CP8908"/>
      <c r="CQ8908"/>
      <c r="CR8908"/>
      <c r="CS8908"/>
      <c r="CT8908"/>
      <c r="CU8908"/>
      <c r="CV8908"/>
    </row>
    <row r="8909" spans="10:100" x14ac:dyDescent="0.25">
      <c r="J8909"/>
      <c r="K8909"/>
      <c r="L8909"/>
      <c r="M8909"/>
      <c r="N8909"/>
      <c r="O8909"/>
      <c r="P8909"/>
      <c r="Q8909"/>
      <c r="R8909"/>
      <c r="S8909"/>
      <c r="T8909"/>
      <c r="U8909"/>
      <c r="V8909"/>
      <c r="W8909"/>
      <c r="X8909"/>
      <c r="Y8909"/>
      <c r="Z8909"/>
      <c r="AA8909"/>
      <c r="AB8909"/>
      <c r="AC8909"/>
      <c r="AD8909"/>
      <c r="AE8909"/>
      <c r="AF8909"/>
      <c r="AG8909"/>
      <c r="AH8909"/>
      <c r="AI8909"/>
      <c r="AJ8909"/>
      <c r="AK8909"/>
      <c r="AL8909"/>
      <c r="AM8909"/>
      <c r="AN8909"/>
      <c r="AO8909"/>
      <c r="AP8909"/>
      <c r="AQ8909"/>
      <c r="AR8909"/>
      <c r="AS8909"/>
      <c r="AT8909"/>
      <c r="AU8909"/>
      <c r="AV8909"/>
      <c r="AW8909"/>
      <c r="AX8909"/>
      <c r="AY8909"/>
      <c r="AZ8909"/>
      <c r="BA8909"/>
      <c r="BB8909"/>
      <c r="BC8909"/>
      <c r="BD8909"/>
      <c r="BE8909"/>
      <c r="BF8909"/>
      <c r="BG8909"/>
      <c r="BH8909"/>
      <c r="BI8909"/>
      <c r="BJ8909"/>
      <c r="BK8909"/>
      <c r="BL8909"/>
      <c r="BM8909"/>
      <c r="BN8909"/>
      <c r="BO8909"/>
      <c r="BP8909"/>
      <c r="BQ8909"/>
      <c r="BR8909"/>
      <c r="BS8909"/>
      <c r="BT8909"/>
      <c r="BU8909"/>
      <c r="BV8909"/>
      <c r="BW8909"/>
      <c r="BX8909"/>
      <c r="BY8909"/>
      <c r="BZ8909"/>
      <c r="CA8909"/>
      <c r="CB8909"/>
      <c r="CC8909"/>
      <c r="CD8909"/>
      <c r="CE8909"/>
      <c r="CF8909"/>
      <c r="CG8909"/>
      <c r="CH8909"/>
      <c r="CI8909"/>
      <c r="CJ8909"/>
      <c r="CK8909"/>
      <c r="CL8909"/>
      <c r="CM8909"/>
      <c r="CN8909"/>
      <c r="CO8909"/>
      <c r="CP8909"/>
      <c r="CQ8909"/>
      <c r="CR8909"/>
      <c r="CS8909"/>
      <c r="CT8909"/>
      <c r="CU8909"/>
      <c r="CV8909"/>
    </row>
    <row r="8910" spans="10:100" x14ac:dyDescent="0.25">
      <c r="J8910"/>
      <c r="K8910"/>
      <c r="L8910"/>
      <c r="M8910"/>
      <c r="N8910"/>
      <c r="O8910"/>
      <c r="P8910"/>
      <c r="Q8910"/>
      <c r="R8910"/>
      <c r="S8910"/>
      <c r="T8910"/>
      <c r="U8910"/>
      <c r="V8910"/>
      <c r="W8910"/>
      <c r="X8910"/>
      <c r="Y8910"/>
      <c r="Z8910"/>
      <c r="AA8910"/>
      <c r="AB8910"/>
      <c r="AC8910"/>
      <c r="AD8910"/>
      <c r="AE8910"/>
      <c r="AF8910"/>
      <c r="AG8910"/>
      <c r="AH8910"/>
      <c r="AI8910"/>
      <c r="AJ8910"/>
      <c r="AK8910"/>
      <c r="AL8910"/>
      <c r="AM8910"/>
      <c r="AN8910"/>
      <c r="AO8910"/>
      <c r="AP8910"/>
      <c r="AQ8910"/>
      <c r="AR8910"/>
      <c r="AS8910"/>
      <c r="AT8910"/>
      <c r="AU8910"/>
      <c r="AV8910"/>
      <c r="AW8910"/>
      <c r="AX8910"/>
      <c r="AY8910"/>
      <c r="AZ8910"/>
      <c r="BA8910"/>
      <c r="BB8910"/>
      <c r="BC8910"/>
      <c r="BD8910"/>
      <c r="BE8910"/>
      <c r="BF8910"/>
      <c r="BG8910"/>
      <c r="BH8910"/>
      <c r="BI8910"/>
      <c r="BJ8910"/>
      <c r="BK8910"/>
      <c r="BL8910"/>
      <c r="BM8910"/>
      <c r="BN8910"/>
      <c r="BO8910"/>
      <c r="BP8910"/>
      <c r="BQ8910"/>
      <c r="BR8910"/>
      <c r="BS8910"/>
      <c r="BT8910"/>
      <c r="BU8910"/>
      <c r="BV8910"/>
      <c r="BW8910"/>
      <c r="BX8910"/>
      <c r="BY8910"/>
      <c r="BZ8910"/>
      <c r="CA8910"/>
      <c r="CB8910"/>
      <c r="CC8910"/>
      <c r="CD8910"/>
      <c r="CE8910"/>
      <c r="CF8910"/>
      <c r="CG8910"/>
      <c r="CH8910"/>
      <c r="CI8910"/>
      <c r="CJ8910"/>
      <c r="CK8910"/>
      <c r="CL8910"/>
      <c r="CM8910"/>
      <c r="CN8910"/>
      <c r="CO8910"/>
      <c r="CP8910"/>
      <c r="CQ8910"/>
      <c r="CR8910"/>
      <c r="CS8910"/>
      <c r="CT8910"/>
      <c r="CU8910"/>
      <c r="CV8910"/>
    </row>
    <row r="8911" spans="10:100" x14ac:dyDescent="0.25">
      <c r="J8911"/>
      <c r="K8911"/>
      <c r="L8911"/>
      <c r="M8911"/>
      <c r="N8911"/>
      <c r="O8911"/>
      <c r="P8911"/>
      <c r="Q8911"/>
      <c r="R8911"/>
      <c r="S8911"/>
      <c r="T8911"/>
      <c r="U8911"/>
      <c r="V8911"/>
      <c r="W8911"/>
      <c r="X8911"/>
      <c r="Y8911"/>
      <c r="Z8911"/>
      <c r="AA8911"/>
      <c r="AB8911"/>
      <c r="AC8911"/>
      <c r="AD8911"/>
      <c r="AE8911"/>
      <c r="AF8911"/>
      <c r="AG8911"/>
      <c r="AH8911"/>
      <c r="AI8911"/>
      <c r="AJ8911"/>
      <c r="AK8911"/>
      <c r="AL8911"/>
      <c r="AM8911"/>
      <c r="AN8911"/>
      <c r="AO8911"/>
      <c r="AP8911"/>
      <c r="AQ8911"/>
      <c r="AR8911"/>
      <c r="AS8911"/>
      <c r="AT8911"/>
      <c r="AU8911"/>
      <c r="AV8911"/>
      <c r="AW8911"/>
      <c r="AX8911"/>
      <c r="AY8911"/>
      <c r="AZ8911"/>
      <c r="BA8911"/>
      <c r="BB8911"/>
      <c r="BC8911"/>
      <c r="BD8911"/>
      <c r="BE8911"/>
      <c r="BF8911"/>
      <c r="BG8911"/>
      <c r="BH8911"/>
      <c r="BI8911"/>
      <c r="BJ8911"/>
      <c r="BK8911"/>
      <c r="BL8911"/>
      <c r="BM8911"/>
      <c r="BN8911"/>
      <c r="BO8911"/>
      <c r="BP8911"/>
      <c r="BQ8911"/>
      <c r="BR8911"/>
      <c r="BS8911"/>
      <c r="BT8911"/>
      <c r="BU8911"/>
      <c r="BV8911"/>
      <c r="BW8911"/>
      <c r="BX8911"/>
      <c r="BY8911"/>
      <c r="BZ8911"/>
      <c r="CA8911"/>
      <c r="CB8911"/>
      <c r="CC8911"/>
      <c r="CD8911"/>
      <c r="CE8911"/>
      <c r="CF8911"/>
      <c r="CG8911"/>
      <c r="CH8911"/>
      <c r="CI8911"/>
      <c r="CJ8911"/>
      <c r="CK8911"/>
      <c r="CL8911"/>
      <c r="CM8911"/>
      <c r="CN8911"/>
      <c r="CO8911"/>
      <c r="CP8911"/>
      <c r="CQ8911"/>
      <c r="CR8911"/>
      <c r="CS8911"/>
      <c r="CT8911"/>
      <c r="CU8911"/>
      <c r="CV8911"/>
    </row>
    <row r="8912" spans="10:100" x14ac:dyDescent="0.25">
      <c r="J8912"/>
      <c r="K8912"/>
      <c r="L8912"/>
      <c r="M8912"/>
      <c r="N8912"/>
      <c r="O8912"/>
      <c r="P8912"/>
      <c r="Q8912"/>
      <c r="R8912"/>
      <c r="S8912"/>
      <c r="T8912"/>
      <c r="U8912"/>
      <c r="V8912"/>
      <c r="W8912"/>
      <c r="X8912"/>
      <c r="Y8912"/>
      <c r="Z8912"/>
      <c r="AA8912"/>
      <c r="AB8912"/>
      <c r="AC8912"/>
      <c r="AD8912"/>
      <c r="AE8912"/>
      <c r="AF8912"/>
      <c r="AG8912"/>
      <c r="AH8912"/>
      <c r="AI8912"/>
      <c r="AJ8912"/>
      <c r="AK8912"/>
      <c r="AL8912"/>
      <c r="AM8912"/>
      <c r="AN8912"/>
      <c r="AO8912"/>
      <c r="AP8912"/>
      <c r="AQ8912"/>
      <c r="AR8912"/>
      <c r="AS8912"/>
      <c r="AT8912"/>
      <c r="AU8912"/>
      <c r="AV8912"/>
      <c r="AW8912"/>
      <c r="AX8912"/>
      <c r="AY8912"/>
      <c r="AZ8912"/>
      <c r="BA8912"/>
      <c r="BB8912"/>
      <c r="BC8912"/>
      <c r="BD8912"/>
      <c r="BE8912"/>
      <c r="BF8912"/>
      <c r="BG8912"/>
      <c r="BH8912"/>
      <c r="BI8912"/>
      <c r="BJ8912"/>
      <c r="BK8912"/>
      <c r="BL8912"/>
      <c r="BM8912"/>
      <c r="BN8912"/>
      <c r="BO8912"/>
      <c r="BP8912"/>
      <c r="BQ8912"/>
      <c r="BR8912"/>
      <c r="BS8912"/>
      <c r="BT8912"/>
      <c r="BU8912"/>
      <c r="BV8912"/>
      <c r="BW8912"/>
      <c r="BX8912"/>
      <c r="BY8912"/>
      <c r="BZ8912"/>
      <c r="CA8912"/>
      <c r="CB8912"/>
      <c r="CC8912"/>
      <c r="CD8912"/>
      <c r="CE8912"/>
      <c r="CF8912"/>
      <c r="CG8912"/>
      <c r="CH8912"/>
      <c r="CI8912"/>
      <c r="CJ8912"/>
      <c r="CK8912"/>
      <c r="CL8912"/>
      <c r="CM8912"/>
      <c r="CN8912"/>
      <c r="CO8912"/>
      <c r="CP8912"/>
      <c r="CQ8912"/>
      <c r="CR8912"/>
      <c r="CS8912"/>
      <c r="CT8912"/>
      <c r="CU8912"/>
      <c r="CV8912"/>
    </row>
    <row r="8913" spans="10:100" x14ac:dyDescent="0.25">
      <c r="J8913"/>
      <c r="K8913"/>
      <c r="L8913"/>
      <c r="M8913"/>
      <c r="N8913"/>
      <c r="O8913"/>
      <c r="P8913"/>
      <c r="Q8913"/>
      <c r="R8913"/>
      <c r="S8913"/>
      <c r="T8913"/>
      <c r="U8913"/>
      <c r="V8913"/>
      <c r="W8913"/>
      <c r="X8913"/>
      <c r="Y8913"/>
      <c r="Z8913"/>
      <c r="AA8913"/>
      <c r="AB8913"/>
      <c r="AC8913"/>
      <c r="AD8913"/>
      <c r="AE8913"/>
      <c r="AF8913"/>
      <c r="AG8913"/>
      <c r="AH8913"/>
      <c r="AI8913"/>
      <c r="AJ8913"/>
      <c r="AK8913"/>
      <c r="AL8913"/>
      <c r="AM8913"/>
      <c r="AN8913"/>
      <c r="AO8913"/>
      <c r="AP8913"/>
      <c r="AQ8913"/>
      <c r="AR8913"/>
      <c r="AS8913"/>
      <c r="AT8913"/>
      <c r="AU8913"/>
      <c r="AV8913"/>
      <c r="AW8913"/>
      <c r="AX8913"/>
      <c r="AY8913"/>
      <c r="AZ8913"/>
      <c r="BA8913"/>
      <c r="BB8913"/>
      <c r="BC8913"/>
      <c r="BD8913"/>
      <c r="BE8913"/>
      <c r="BF8913"/>
      <c r="BG8913"/>
      <c r="BH8913"/>
      <c r="BI8913"/>
      <c r="BJ8913"/>
      <c r="BK8913"/>
      <c r="BL8913"/>
      <c r="BM8913"/>
      <c r="BN8913"/>
      <c r="BO8913"/>
      <c r="BP8913"/>
      <c r="BQ8913"/>
      <c r="BR8913"/>
      <c r="BS8913"/>
      <c r="BT8913"/>
      <c r="BU8913"/>
      <c r="BV8913"/>
      <c r="BW8913"/>
      <c r="BX8913"/>
      <c r="BY8913"/>
      <c r="BZ8913"/>
      <c r="CA8913"/>
      <c r="CB8913"/>
      <c r="CC8913"/>
      <c r="CD8913"/>
      <c r="CE8913"/>
      <c r="CF8913"/>
      <c r="CG8913"/>
      <c r="CH8913"/>
      <c r="CI8913"/>
      <c r="CJ8913"/>
      <c r="CK8913"/>
      <c r="CL8913"/>
      <c r="CM8913"/>
      <c r="CN8913"/>
      <c r="CO8913"/>
      <c r="CP8913"/>
      <c r="CQ8913"/>
      <c r="CR8913"/>
      <c r="CS8913"/>
      <c r="CT8913"/>
      <c r="CU8913"/>
      <c r="CV8913"/>
    </row>
    <row r="8914" spans="10:100" x14ac:dyDescent="0.25">
      <c r="J8914"/>
      <c r="K8914"/>
      <c r="L8914"/>
      <c r="M8914"/>
      <c r="N8914"/>
      <c r="O8914"/>
      <c r="P8914"/>
      <c r="Q8914"/>
      <c r="R8914"/>
      <c r="S8914"/>
      <c r="T8914"/>
      <c r="U8914"/>
      <c r="V8914"/>
      <c r="W8914"/>
      <c r="X8914"/>
      <c r="Y8914"/>
      <c r="Z8914"/>
      <c r="AA8914"/>
      <c r="AB8914"/>
      <c r="AC8914"/>
      <c r="AD8914"/>
      <c r="AE8914"/>
      <c r="AF8914"/>
      <c r="AG8914"/>
      <c r="AH8914"/>
      <c r="AI8914"/>
      <c r="AJ8914"/>
      <c r="AK8914"/>
      <c r="AL8914"/>
      <c r="AM8914"/>
      <c r="AN8914"/>
      <c r="AO8914"/>
      <c r="AP8914"/>
      <c r="AQ8914"/>
      <c r="AR8914"/>
      <c r="AS8914"/>
      <c r="AT8914"/>
      <c r="AU8914"/>
      <c r="AV8914"/>
      <c r="AW8914"/>
      <c r="AX8914"/>
      <c r="AY8914"/>
      <c r="AZ8914"/>
      <c r="BA8914"/>
      <c r="BB8914"/>
      <c r="BC8914"/>
      <c r="BD8914"/>
      <c r="BE8914"/>
      <c r="BF8914"/>
      <c r="BG8914"/>
      <c r="BH8914"/>
      <c r="BI8914"/>
      <c r="BJ8914"/>
      <c r="BK8914"/>
      <c r="BL8914"/>
      <c r="BM8914"/>
      <c r="BN8914"/>
      <c r="BO8914"/>
      <c r="BP8914"/>
      <c r="BQ8914"/>
      <c r="BR8914"/>
      <c r="BS8914"/>
      <c r="BT8914"/>
      <c r="BU8914"/>
      <c r="BV8914"/>
      <c r="BW8914"/>
      <c r="BX8914"/>
      <c r="BY8914"/>
      <c r="BZ8914"/>
      <c r="CA8914"/>
      <c r="CB8914"/>
      <c r="CC8914"/>
      <c r="CD8914"/>
      <c r="CE8914"/>
      <c r="CF8914"/>
      <c r="CG8914"/>
      <c r="CH8914"/>
      <c r="CI8914"/>
      <c r="CJ8914"/>
      <c r="CK8914"/>
      <c r="CL8914"/>
      <c r="CM8914"/>
      <c r="CN8914"/>
      <c r="CO8914"/>
      <c r="CP8914"/>
      <c r="CQ8914"/>
      <c r="CR8914"/>
      <c r="CS8914"/>
      <c r="CT8914"/>
      <c r="CU8914"/>
      <c r="CV8914"/>
    </row>
    <row r="8915" spans="10:100" x14ac:dyDescent="0.25">
      <c r="J8915"/>
      <c r="K8915"/>
      <c r="L8915"/>
      <c r="M8915"/>
      <c r="N8915"/>
      <c r="O8915"/>
      <c r="P8915"/>
      <c r="Q8915"/>
      <c r="R8915"/>
      <c r="S8915"/>
      <c r="T8915"/>
      <c r="U8915"/>
      <c r="V8915"/>
      <c r="W8915"/>
      <c r="X8915"/>
      <c r="Y8915"/>
      <c r="Z8915"/>
      <c r="AA8915"/>
      <c r="AB8915"/>
      <c r="AC8915"/>
      <c r="AD8915"/>
      <c r="AE8915"/>
      <c r="AF8915"/>
      <c r="AG8915"/>
      <c r="AH8915"/>
      <c r="AI8915"/>
      <c r="AJ8915"/>
      <c r="AK8915"/>
      <c r="AL8915"/>
      <c r="AM8915"/>
      <c r="AN8915"/>
      <c r="AO8915"/>
      <c r="AP8915"/>
      <c r="AQ8915"/>
      <c r="AR8915"/>
      <c r="AS8915"/>
      <c r="AT8915"/>
      <c r="AU8915"/>
      <c r="AV8915"/>
      <c r="AW8915"/>
      <c r="AX8915"/>
      <c r="AY8915"/>
      <c r="AZ8915"/>
      <c r="BA8915"/>
      <c r="BB8915"/>
      <c r="BC8915"/>
      <c r="BD8915"/>
      <c r="BE8915"/>
      <c r="BF8915"/>
      <c r="BG8915"/>
      <c r="BH8915"/>
      <c r="BI8915"/>
      <c r="BJ8915"/>
      <c r="BK8915"/>
      <c r="BL8915"/>
      <c r="BM8915"/>
      <c r="BN8915"/>
      <c r="BO8915"/>
      <c r="BP8915"/>
      <c r="BQ8915"/>
      <c r="BR8915"/>
      <c r="BS8915"/>
      <c r="BT8915"/>
      <c r="BU8915"/>
      <c r="BV8915"/>
      <c r="BW8915"/>
      <c r="BX8915"/>
      <c r="BY8915"/>
      <c r="BZ8915"/>
      <c r="CA8915"/>
      <c r="CB8915"/>
      <c r="CC8915"/>
      <c r="CD8915"/>
      <c r="CE8915"/>
      <c r="CF8915"/>
      <c r="CG8915"/>
      <c r="CH8915"/>
      <c r="CI8915"/>
      <c r="CJ8915"/>
      <c r="CK8915"/>
      <c r="CL8915"/>
      <c r="CM8915"/>
      <c r="CN8915"/>
      <c r="CO8915"/>
      <c r="CP8915"/>
      <c r="CQ8915"/>
      <c r="CR8915"/>
      <c r="CS8915"/>
      <c r="CT8915"/>
      <c r="CU8915"/>
      <c r="CV8915"/>
    </row>
    <row r="8916" spans="10:100" x14ac:dyDescent="0.25">
      <c r="J8916"/>
      <c r="K8916"/>
      <c r="L8916"/>
      <c r="M8916"/>
      <c r="N8916"/>
      <c r="O8916"/>
      <c r="P8916"/>
      <c r="Q8916"/>
      <c r="R8916"/>
      <c r="S8916"/>
      <c r="T8916"/>
      <c r="U8916"/>
      <c r="V8916"/>
      <c r="W8916"/>
      <c r="X8916"/>
      <c r="Y8916"/>
      <c r="Z8916"/>
      <c r="AA8916"/>
      <c r="AB8916"/>
      <c r="AC8916"/>
      <c r="AD8916"/>
      <c r="AE8916"/>
      <c r="AF8916"/>
      <c r="AG8916"/>
      <c r="AH8916"/>
      <c r="AI8916"/>
      <c r="AJ8916"/>
      <c r="AK8916"/>
      <c r="AL8916"/>
      <c r="AM8916"/>
      <c r="AN8916"/>
      <c r="AO8916"/>
      <c r="AP8916"/>
      <c r="AQ8916"/>
      <c r="AR8916"/>
      <c r="AS8916"/>
      <c r="AT8916"/>
      <c r="AU8916"/>
      <c r="AV8916"/>
      <c r="AW8916"/>
      <c r="AX8916"/>
      <c r="AY8916"/>
      <c r="AZ8916"/>
      <c r="BA8916"/>
      <c r="BB8916"/>
      <c r="BC8916"/>
      <c r="BD8916"/>
      <c r="BE8916"/>
      <c r="BF8916"/>
      <c r="BG8916"/>
      <c r="BH8916"/>
      <c r="BI8916"/>
      <c r="BJ8916"/>
      <c r="BK8916"/>
      <c r="BL8916"/>
      <c r="BM8916"/>
      <c r="BN8916"/>
      <c r="BO8916"/>
      <c r="BP8916"/>
      <c r="BQ8916"/>
      <c r="BR8916"/>
      <c r="BS8916"/>
      <c r="BT8916"/>
      <c r="BU8916"/>
      <c r="BV8916"/>
      <c r="BW8916"/>
      <c r="BX8916"/>
      <c r="BY8916"/>
      <c r="BZ8916"/>
      <c r="CA8916"/>
      <c r="CB8916"/>
      <c r="CC8916"/>
      <c r="CD8916"/>
      <c r="CE8916"/>
      <c r="CF8916"/>
      <c r="CG8916"/>
      <c r="CH8916"/>
      <c r="CI8916"/>
      <c r="CJ8916"/>
      <c r="CK8916"/>
      <c r="CL8916"/>
      <c r="CM8916"/>
      <c r="CN8916"/>
      <c r="CO8916"/>
      <c r="CP8916"/>
      <c r="CQ8916"/>
      <c r="CR8916"/>
      <c r="CS8916"/>
      <c r="CT8916"/>
      <c r="CU8916"/>
      <c r="CV8916"/>
    </row>
    <row r="8917" spans="10:100" x14ac:dyDescent="0.25">
      <c r="J8917"/>
      <c r="K8917"/>
      <c r="L8917"/>
      <c r="M8917"/>
      <c r="N8917"/>
      <c r="O8917"/>
      <c r="P8917"/>
      <c r="Q8917"/>
      <c r="R8917"/>
      <c r="S8917"/>
      <c r="T8917"/>
      <c r="U8917"/>
      <c r="V8917"/>
      <c r="W8917"/>
      <c r="X8917"/>
      <c r="Y8917"/>
      <c r="Z8917"/>
      <c r="AA8917"/>
      <c r="AB8917"/>
      <c r="AC8917"/>
      <c r="AD8917"/>
      <c r="AE8917"/>
      <c r="AF8917"/>
      <c r="AG8917"/>
      <c r="AH8917"/>
      <c r="AI8917"/>
      <c r="AJ8917"/>
      <c r="AK8917"/>
      <c r="AL8917"/>
      <c r="AM8917"/>
      <c r="AN8917"/>
      <c r="AO8917"/>
      <c r="AP8917"/>
      <c r="AQ8917"/>
      <c r="AR8917"/>
      <c r="AS8917"/>
      <c r="AT8917"/>
      <c r="AU8917"/>
      <c r="AV8917"/>
      <c r="AW8917"/>
      <c r="AX8917"/>
      <c r="AY8917"/>
      <c r="AZ8917"/>
      <c r="BA8917"/>
      <c r="BB8917"/>
      <c r="BC8917"/>
      <c r="BD8917"/>
      <c r="BE8917"/>
      <c r="BF8917"/>
      <c r="BG8917"/>
      <c r="BH8917"/>
      <c r="BI8917"/>
      <c r="BJ8917"/>
      <c r="BK8917"/>
      <c r="BL8917"/>
      <c r="BM8917"/>
      <c r="BN8917"/>
      <c r="BO8917"/>
      <c r="BP8917"/>
      <c r="BQ8917"/>
      <c r="BR8917"/>
      <c r="BS8917"/>
      <c r="BT8917"/>
      <c r="BU8917"/>
      <c r="BV8917"/>
      <c r="BW8917"/>
      <c r="BX8917"/>
      <c r="BY8917"/>
      <c r="BZ8917"/>
      <c r="CA8917"/>
      <c r="CB8917"/>
      <c r="CC8917"/>
      <c r="CD8917"/>
      <c r="CE8917"/>
      <c r="CF8917"/>
      <c r="CG8917"/>
      <c r="CH8917"/>
      <c r="CI8917"/>
      <c r="CJ8917"/>
      <c r="CK8917"/>
      <c r="CL8917"/>
      <c r="CM8917"/>
      <c r="CN8917"/>
      <c r="CO8917"/>
      <c r="CP8917"/>
      <c r="CQ8917"/>
      <c r="CR8917"/>
      <c r="CS8917"/>
      <c r="CT8917"/>
      <c r="CU8917"/>
      <c r="CV8917"/>
    </row>
    <row r="8918" spans="10:100" x14ac:dyDescent="0.25">
      <c r="J8918"/>
      <c r="K8918"/>
      <c r="L8918"/>
      <c r="M8918"/>
      <c r="N8918"/>
      <c r="O8918"/>
      <c r="P8918"/>
      <c r="Q8918"/>
      <c r="R8918"/>
      <c r="S8918"/>
      <c r="T8918"/>
      <c r="U8918"/>
      <c r="V8918"/>
      <c r="W8918"/>
      <c r="X8918"/>
      <c r="Y8918"/>
      <c r="Z8918"/>
      <c r="AA8918"/>
      <c r="AB8918"/>
      <c r="AC8918"/>
      <c r="AD8918"/>
      <c r="AE8918"/>
      <c r="AF8918"/>
      <c r="AG8918"/>
      <c r="AH8918"/>
      <c r="AI8918"/>
      <c r="AJ8918"/>
      <c r="AK8918"/>
      <c r="AL8918"/>
      <c r="AM8918"/>
      <c r="AN8918"/>
      <c r="AO8918"/>
      <c r="AP8918"/>
      <c r="AQ8918"/>
      <c r="AR8918"/>
      <c r="AS8918"/>
      <c r="AT8918"/>
      <c r="AU8918"/>
      <c r="AV8918"/>
      <c r="AW8918"/>
      <c r="AX8918"/>
      <c r="AY8918"/>
      <c r="AZ8918"/>
      <c r="BA8918"/>
      <c r="BB8918"/>
      <c r="BC8918"/>
      <c r="BD8918"/>
      <c r="BE8918"/>
      <c r="BF8918"/>
      <c r="BG8918"/>
      <c r="BH8918"/>
      <c r="BI8918"/>
      <c r="BJ8918"/>
      <c r="BK8918"/>
      <c r="BL8918"/>
      <c r="BM8918"/>
      <c r="BN8918"/>
      <c r="BO8918"/>
      <c r="BP8918"/>
      <c r="BQ8918"/>
      <c r="BR8918"/>
      <c r="BS8918"/>
      <c r="BT8918"/>
      <c r="BU8918"/>
      <c r="BV8918"/>
      <c r="BW8918"/>
      <c r="BX8918"/>
      <c r="BY8918"/>
      <c r="BZ8918"/>
      <c r="CA8918"/>
      <c r="CB8918"/>
      <c r="CC8918"/>
      <c r="CD8918"/>
      <c r="CE8918"/>
      <c r="CF8918"/>
      <c r="CG8918"/>
      <c r="CH8918"/>
      <c r="CI8918"/>
      <c r="CJ8918"/>
      <c r="CK8918"/>
      <c r="CL8918"/>
      <c r="CM8918"/>
      <c r="CN8918"/>
      <c r="CO8918"/>
      <c r="CP8918"/>
      <c r="CQ8918"/>
      <c r="CR8918"/>
      <c r="CS8918"/>
      <c r="CT8918"/>
      <c r="CU8918"/>
      <c r="CV8918"/>
    </row>
    <row r="8919" spans="10:100" x14ac:dyDescent="0.25">
      <c r="J8919"/>
      <c r="K8919"/>
      <c r="L8919"/>
      <c r="M8919"/>
      <c r="N8919"/>
      <c r="O8919"/>
      <c r="P8919"/>
      <c r="Q8919"/>
      <c r="R8919"/>
      <c r="S8919"/>
      <c r="T8919"/>
      <c r="U8919"/>
      <c r="V8919"/>
      <c r="W8919"/>
      <c r="X8919"/>
      <c r="Y8919"/>
      <c r="Z8919"/>
      <c r="AA8919"/>
      <c r="AB8919"/>
      <c r="AC8919"/>
      <c r="AD8919"/>
      <c r="AE8919"/>
      <c r="AF8919"/>
      <c r="AG8919"/>
      <c r="AH8919"/>
      <c r="AI8919"/>
      <c r="AJ8919"/>
      <c r="AK8919"/>
      <c r="AL8919"/>
      <c r="AM8919"/>
      <c r="AN8919"/>
      <c r="AO8919"/>
      <c r="AP8919"/>
      <c r="AQ8919"/>
      <c r="AR8919"/>
      <c r="AS8919"/>
      <c r="AT8919"/>
      <c r="AU8919"/>
      <c r="AV8919"/>
      <c r="AW8919"/>
      <c r="AX8919"/>
      <c r="AY8919"/>
      <c r="AZ8919"/>
      <c r="BA8919"/>
      <c r="BB8919"/>
      <c r="BC8919"/>
      <c r="BD8919"/>
      <c r="BE8919"/>
      <c r="BF8919"/>
      <c r="BG8919"/>
      <c r="BH8919"/>
      <c r="BI8919"/>
      <c r="BJ8919"/>
      <c r="BK8919"/>
      <c r="BL8919"/>
      <c r="BM8919"/>
      <c r="BN8919"/>
      <c r="BO8919"/>
      <c r="BP8919"/>
      <c r="BQ8919"/>
      <c r="BR8919"/>
      <c r="BS8919"/>
      <c r="BT8919"/>
      <c r="BU8919"/>
      <c r="BV8919"/>
      <c r="BW8919"/>
      <c r="BX8919"/>
      <c r="BY8919"/>
      <c r="BZ8919"/>
      <c r="CA8919"/>
      <c r="CB8919"/>
      <c r="CC8919"/>
      <c r="CD8919"/>
      <c r="CE8919"/>
      <c r="CF8919"/>
      <c r="CG8919"/>
      <c r="CH8919"/>
      <c r="CI8919"/>
      <c r="CJ8919"/>
      <c r="CK8919"/>
      <c r="CL8919"/>
      <c r="CM8919"/>
      <c r="CN8919"/>
      <c r="CO8919"/>
      <c r="CP8919"/>
      <c r="CQ8919"/>
      <c r="CR8919"/>
      <c r="CS8919"/>
      <c r="CT8919"/>
      <c r="CU8919"/>
      <c r="CV8919"/>
    </row>
    <row r="8920" spans="10:100" x14ac:dyDescent="0.25">
      <c r="J8920"/>
      <c r="K8920"/>
      <c r="L8920"/>
      <c r="M8920"/>
      <c r="N8920"/>
      <c r="O8920"/>
      <c r="P8920"/>
      <c r="Q8920"/>
      <c r="R8920"/>
      <c r="S8920"/>
      <c r="T8920"/>
      <c r="U8920"/>
      <c r="V8920"/>
      <c r="W8920"/>
      <c r="X8920"/>
      <c r="Y8920"/>
      <c r="Z8920"/>
      <c r="AA8920"/>
      <c r="AB8920"/>
      <c r="AC8920"/>
      <c r="AD8920"/>
      <c r="AE8920"/>
      <c r="AF8920"/>
      <c r="AG8920"/>
      <c r="AH8920"/>
      <c r="AI8920"/>
      <c r="AJ8920"/>
      <c r="AK8920"/>
      <c r="AL8920"/>
      <c r="AM8920"/>
      <c r="AN8920"/>
      <c r="AO8920"/>
      <c r="AP8920"/>
      <c r="AQ8920"/>
      <c r="AR8920"/>
      <c r="AS8920"/>
      <c r="AT8920"/>
      <c r="AU8920"/>
      <c r="AV8920"/>
      <c r="AW8920"/>
      <c r="AX8920"/>
      <c r="AY8920"/>
      <c r="AZ8920"/>
      <c r="BA8920"/>
      <c r="BB8920"/>
      <c r="BC8920"/>
      <c r="BD8920"/>
      <c r="BE8920"/>
      <c r="BF8920"/>
      <c r="BG8920"/>
      <c r="BH8920"/>
      <c r="BI8920"/>
      <c r="BJ8920"/>
      <c r="BK8920"/>
      <c r="BL8920"/>
      <c r="BM8920"/>
      <c r="BN8920"/>
      <c r="BO8920"/>
      <c r="BP8920"/>
      <c r="BQ8920"/>
      <c r="BR8920"/>
      <c r="BS8920"/>
      <c r="BT8920"/>
      <c r="BU8920"/>
      <c r="BV8920"/>
      <c r="BW8920"/>
      <c r="BX8920"/>
      <c r="BY8920"/>
      <c r="BZ8920"/>
      <c r="CA8920"/>
      <c r="CB8920"/>
      <c r="CC8920"/>
      <c r="CD8920"/>
      <c r="CE8920"/>
      <c r="CF8920"/>
      <c r="CG8920"/>
      <c r="CH8920"/>
      <c r="CI8920"/>
      <c r="CJ8920"/>
      <c r="CK8920"/>
      <c r="CL8920"/>
      <c r="CM8920"/>
      <c r="CN8920"/>
      <c r="CO8920"/>
      <c r="CP8920"/>
      <c r="CQ8920"/>
      <c r="CR8920"/>
      <c r="CS8920"/>
      <c r="CT8920"/>
      <c r="CU8920"/>
      <c r="CV8920"/>
    </row>
    <row r="8921" spans="10:100" x14ac:dyDescent="0.25">
      <c r="J8921"/>
      <c r="K8921"/>
      <c r="L8921"/>
      <c r="M8921"/>
      <c r="N8921"/>
      <c r="O8921"/>
      <c r="P8921"/>
      <c r="Q8921"/>
      <c r="R8921"/>
      <c r="S8921"/>
      <c r="T8921"/>
      <c r="U8921"/>
      <c r="V8921"/>
      <c r="W8921"/>
      <c r="X8921"/>
      <c r="Y8921"/>
      <c r="Z8921"/>
      <c r="AA8921"/>
      <c r="AB8921"/>
      <c r="AC8921"/>
      <c r="AD8921"/>
      <c r="AE8921"/>
      <c r="AF8921"/>
      <c r="AG8921"/>
      <c r="AH8921"/>
      <c r="AI8921"/>
      <c r="AJ8921"/>
      <c r="AK8921"/>
      <c r="AL8921"/>
      <c r="AM8921"/>
      <c r="AN8921"/>
      <c r="AO8921"/>
      <c r="AP8921"/>
      <c r="AQ8921"/>
      <c r="AR8921"/>
      <c r="AS8921"/>
      <c r="AT8921"/>
      <c r="AU8921"/>
      <c r="AV8921"/>
      <c r="AW8921"/>
      <c r="AX8921"/>
      <c r="AY8921"/>
      <c r="AZ8921"/>
      <c r="BA8921"/>
      <c r="BB8921"/>
      <c r="BC8921"/>
      <c r="BD8921"/>
      <c r="BE8921"/>
      <c r="BF8921"/>
      <c r="BG8921"/>
      <c r="BH8921"/>
      <c r="BI8921"/>
      <c r="BJ8921"/>
      <c r="BK8921"/>
      <c r="BL8921"/>
      <c r="BM8921"/>
      <c r="BN8921"/>
      <c r="BO8921"/>
      <c r="BP8921"/>
      <c r="BQ8921"/>
      <c r="BR8921"/>
      <c r="BS8921"/>
      <c r="BT8921"/>
      <c r="BU8921"/>
      <c r="BV8921"/>
      <c r="BW8921"/>
      <c r="BX8921"/>
      <c r="BY8921"/>
      <c r="BZ8921"/>
      <c r="CA8921"/>
      <c r="CB8921"/>
      <c r="CC8921"/>
      <c r="CD8921"/>
      <c r="CE8921"/>
      <c r="CF8921"/>
      <c r="CG8921"/>
      <c r="CH8921"/>
      <c r="CI8921"/>
      <c r="CJ8921"/>
      <c r="CK8921"/>
      <c r="CL8921"/>
      <c r="CM8921"/>
      <c r="CN8921"/>
      <c r="CO8921"/>
      <c r="CP8921"/>
      <c r="CQ8921"/>
      <c r="CR8921"/>
      <c r="CS8921"/>
      <c r="CT8921"/>
      <c r="CU8921"/>
      <c r="CV8921"/>
    </row>
    <row r="8922" spans="10:100" x14ac:dyDescent="0.25">
      <c r="J8922"/>
      <c r="K8922"/>
      <c r="L8922"/>
      <c r="M8922"/>
      <c r="N8922"/>
      <c r="O8922"/>
      <c r="P8922"/>
      <c r="Q8922"/>
      <c r="R8922"/>
      <c r="S8922"/>
      <c r="T8922"/>
      <c r="U8922"/>
      <c r="V8922"/>
      <c r="W8922"/>
      <c r="X8922"/>
      <c r="Y8922"/>
      <c r="Z8922"/>
      <c r="AA8922"/>
      <c r="AB8922"/>
      <c r="AC8922"/>
      <c r="AD8922"/>
      <c r="AE8922"/>
      <c r="AF8922"/>
      <c r="AG8922"/>
      <c r="AH8922"/>
      <c r="AI8922"/>
      <c r="AJ8922"/>
      <c r="AK8922"/>
      <c r="AL8922"/>
      <c r="AM8922"/>
      <c r="AN8922"/>
      <c r="AO8922"/>
      <c r="AP8922"/>
      <c r="AQ8922"/>
      <c r="AR8922"/>
      <c r="AS8922"/>
      <c r="AT8922"/>
      <c r="AU8922"/>
      <c r="AV8922"/>
      <c r="AW8922"/>
      <c r="AX8922"/>
      <c r="AY8922"/>
      <c r="AZ8922"/>
      <c r="BA8922"/>
      <c r="BB8922"/>
      <c r="BC8922"/>
      <c r="BD8922"/>
      <c r="BE8922"/>
      <c r="BF8922"/>
      <c r="BG8922"/>
      <c r="BH8922"/>
      <c r="BI8922"/>
      <c r="BJ8922"/>
      <c r="BK8922"/>
      <c r="BL8922"/>
      <c r="BM8922"/>
      <c r="BN8922"/>
      <c r="BO8922"/>
      <c r="BP8922"/>
      <c r="BQ8922"/>
      <c r="BR8922"/>
      <c r="BS8922"/>
      <c r="BT8922"/>
      <c r="BU8922"/>
      <c r="BV8922"/>
      <c r="BW8922"/>
      <c r="BX8922"/>
      <c r="BY8922"/>
      <c r="BZ8922"/>
      <c r="CA8922"/>
      <c r="CB8922"/>
      <c r="CC8922"/>
      <c r="CD8922"/>
      <c r="CE8922"/>
      <c r="CF8922"/>
      <c r="CG8922"/>
      <c r="CH8922"/>
      <c r="CI8922"/>
      <c r="CJ8922"/>
      <c r="CK8922"/>
      <c r="CL8922"/>
      <c r="CM8922"/>
      <c r="CN8922"/>
      <c r="CO8922"/>
      <c r="CP8922"/>
      <c r="CQ8922"/>
      <c r="CR8922"/>
      <c r="CS8922"/>
      <c r="CT8922"/>
      <c r="CU8922"/>
      <c r="CV8922"/>
    </row>
    <row r="8923" spans="10:100" x14ac:dyDescent="0.25">
      <c r="J8923"/>
      <c r="K8923"/>
      <c r="L8923"/>
      <c r="M8923"/>
      <c r="N8923"/>
      <c r="O8923"/>
      <c r="P8923"/>
      <c r="Q8923"/>
      <c r="R8923"/>
      <c r="S8923"/>
      <c r="T8923"/>
      <c r="U8923"/>
      <c r="V8923"/>
      <c r="W8923"/>
      <c r="X8923"/>
      <c r="Y8923"/>
      <c r="Z8923"/>
      <c r="AA8923"/>
      <c r="AB8923"/>
      <c r="AC8923"/>
      <c r="AD8923"/>
      <c r="AE8923"/>
      <c r="AF8923"/>
      <c r="AG8923"/>
      <c r="AH8923"/>
      <c r="AI8923"/>
      <c r="AJ8923"/>
      <c r="AK8923"/>
      <c r="AL8923"/>
      <c r="AM8923"/>
      <c r="AN8923"/>
      <c r="AO8923"/>
      <c r="AP8923"/>
      <c r="AQ8923"/>
      <c r="AR8923"/>
      <c r="AS8923"/>
      <c r="AT8923"/>
      <c r="AU8923"/>
      <c r="AV8923"/>
      <c r="AW8923"/>
      <c r="AX8923"/>
      <c r="AY8923"/>
      <c r="AZ8923"/>
      <c r="BA8923"/>
      <c r="BB8923"/>
      <c r="BC8923"/>
      <c r="BD8923"/>
      <c r="BE8923"/>
      <c r="BF8923"/>
      <c r="BG8923"/>
      <c r="BH8923"/>
      <c r="BI8923"/>
      <c r="BJ8923"/>
      <c r="BK8923"/>
      <c r="BL8923"/>
      <c r="BM8923"/>
      <c r="BN8923"/>
      <c r="BO8923"/>
      <c r="BP8923"/>
      <c r="BQ8923"/>
      <c r="BR8923"/>
      <c r="BS8923"/>
      <c r="BT8923"/>
      <c r="BU8923"/>
      <c r="BV8923"/>
      <c r="BW8923"/>
      <c r="BX8923"/>
      <c r="BY8923"/>
      <c r="BZ8923"/>
      <c r="CA8923"/>
      <c r="CB8923"/>
      <c r="CC8923"/>
      <c r="CD8923"/>
      <c r="CE8923"/>
      <c r="CF8923"/>
      <c r="CG8923"/>
      <c r="CH8923"/>
      <c r="CI8923"/>
      <c r="CJ8923"/>
      <c r="CK8923"/>
      <c r="CL8923"/>
      <c r="CM8923"/>
      <c r="CN8923"/>
      <c r="CO8923"/>
      <c r="CP8923"/>
      <c r="CQ8923"/>
      <c r="CR8923"/>
      <c r="CS8923"/>
      <c r="CT8923"/>
      <c r="CU8923"/>
      <c r="CV8923"/>
    </row>
    <row r="8924" spans="10:100" x14ac:dyDescent="0.25">
      <c r="J8924"/>
      <c r="K8924"/>
      <c r="L8924"/>
      <c r="M8924"/>
      <c r="N8924"/>
      <c r="O8924"/>
      <c r="P8924"/>
      <c r="Q8924"/>
      <c r="R8924"/>
      <c r="S8924"/>
      <c r="T8924"/>
      <c r="U8924"/>
      <c r="V8924"/>
      <c r="W8924"/>
      <c r="X8924"/>
      <c r="Y8924"/>
      <c r="Z8924"/>
      <c r="AA8924"/>
      <c r="AB8924"/>
      <c r="AC8924"/>
      <c r="AD8924"/>
      <c r="AE8924"/>
      <c r="AF8924"/>
      <c r="AG8924"/>
      <c r="AH8924"/>
      <c r="AI8924"/>
      <c r="AJ8924"/>
      <c r="AK8924"/>
      <c r="AL8924"/>
      <c r="AM8924"/>
      <c r="AN8924"/>
      <c r="AO8924"/>
      <c r="AP8924"/>
      <c r="AQ8924"/>
      <c r="AR8924"/>
      <c r="AS8924"/>
      <c r="AT8924"/>
      <c r="AU8924"/>
      <c r="AV8924"/>
      <c r="AW8924"/>
      <c r="AX8924"/>
      <c r="AY8924"/>
      <c r="AZ8924"/>
      <c r="BA8924"/>
      <c r="BB8924"/>
      <c r="BC8924"/>
      <c r="BD8924"/>
      <c r="BE8924"/>
      <c r="BF8924"/>
      <c r="BG8924"/>
      <c r="BH8924"/>
      <c r="BI8924"/>
      <c r="BJ8924"/>
      <c r="BK8924"/>
      <c r="BL8924"/>
      <c r="BM8924"/>
      <c r="BN8924"/>
      <c r="BO8924"/>
      <c r="BP8924"/>
      <c r="BQ8924"/>
      <c r="BR8924"/>
      <c r="BS8924"/>
      <c r="BT8924"/>
      <c r="BU8924"/>
      <c r="BV8924"/>
      <c r="BW8924"/>
      <c r="BX8924"/>
      <c r="BY8924"/>
      <c r="BZ8924"/>
      <c r="CA8924"/>
      <c r="CB8924"/>
      <c r="CC8924"/>
      <c r="CD8924"/>
      <c r="CE8924"/>
      <c r="CF8924"/>
      <c r="CG8924"/>
      <c r="CH8924"/>
      <c r="CI8924"/>
      <c r="CJ8924"/>
      <c r="CK8924"/>
      <c r="CL8924"/>
      <c r="CM8924"/>
      <c r="CN8924"/>
      <c r="CO8924"/>
      <c r="CP8924"/>
      <c r="CQ8924"/>
      <c r="CR8924"/>
      <c r="CS8924"/>
      <c r="CT8924"/>
      <c r="CU8924"/>
      <c r="CV8924"/>
    </row>
    <row r="8925" spans="10:100" x14ac:dyDescent="0.25">
      <c r="J8925"/>
      <c r="K8925"/>
      <c r="L8925"/>
      <c r="M8925"/>
      <c r="N8925"/>
      <c r="O8925"/>
      <c r="P8925"/>
      <c r="Q8925"/>
      <c r="R8925"/>
      <c r="S8925"/>
      <c r="T8925"/>
      <c r="U8925"/>
      <c r="V8925"/>
      <c r="W8925"/>
      <c r="X8925"/>
      <c r="Y8925"/>
      <c r="Z8925"/>
      <c r="AA8925"/>
      <c r="AB8925"/>
      <c r="AC8925"/>
      <c r="AD8925"/>
      <c r="AE8925"/>
      <c r="AF8925"/>
      <c r="AG8925"/>
      <c r="AH8925"/>
      <c r="AI8925"/>
      <c r="AJ8925"/>
      <c r="AK8925"/>
      <c r="AL8925"/>
      <c r="AM8925"/>
      <c r="AN8925"/>
      <c r="AO8925"/>
      <c r="AP8925"/>
      <c r="AQ8925"/>
      <c r="AR8925"/>
      <c r="AS8925"/>
      <c r="AT8925"/>
      <c r="AU8925"/>
      <c r="AV8925"/>
      <c r="AW8925"/>
      <c r="AX8925"/>
      <c r="AY8925"/>
      <c r="AZ8925"/>
      <c r="BA8925"/>
      <c r="BB8925"/>
      <c r="BC8925"/>
      <c r="BD8925"/>
      <c r="BE8925"/>
      <c r="BF8925"/>
      <c r="BG8925"/>
      <c r="BH8925"/>
      <c r="BI8925"/>
      <c r="BJ8925"/>
      <c r="BK8925"/>
      <c r="BL8925"/>
      <c r="BM8925"/>
      <c r="BN8925"/>
      <c r="BO8925"/>
      <c r="BP8925"/>
      <c r="BQ8925"/>
      <c r="BR8925"/>
      <c r="BS8925"/>
      <c r="BT8925"/>
      <c r="BU8925"/>
      <c r="BV8925"/>
      <c r="BW8925"/>
      <c r="BX8925"/>
      <c r="BY8925"/>
      <c r="BZ8925"/>
      <c r="CA8925"/>
      <c r="CB8925"/>
      <c r="CC8925"/>
      <c r="CD8925"/>
      <c r="CE8925"/>
      <c r="CF8925"/>
      <c r="CG8925"/>
      <c r="CH8925"/>
      <c r="CI8925"/>
      <c r="CJ8925"/>
      <c r="CK8925"/>
      <c r="CL8925"/>
      <c r="CM8925"/>
      <c r="CN8925"/>
      <c r="CO8925"/>
      <c r="CP8925"/>
      <c r="CQ8925"/>
      <c r="CR8925"/>
      <c r="CS8925"/>
      <c r="CT8925"/>
      <c r="CU8925"/>
      <c r="CV8925"/>
    </row>
    <row r="8926" spans="10:100" x14ac:dyDescent="0.25">
      <c r="J8926"/>
      <c r="K8926"/>
      <c r="L8926"/>
      <c r="M8926"/>
      <c r="N8926"/>
      <c r="O8926"/>
      <c r="P8926"/>
      <c r="Q8926"/>
      <c r="R8926"/>
      <c r="S8926"/>
      <c r="T8926"/>
      <c r="U8926"/>
      <c r="V8926"/>
      <c r="W8926"/>
      <c r="X8926"/>
      <c r="Y8926"/>
      <c r="Z8926"/>
      <c r="AA8926"/>
      <c r="AB8926"/>
      <c r="AC8926"/>
      <c r="AD8926"/>
      <c r="AE8926"/>
      <c r="AF8926"/>
      <c r="AG8926"/>
      <c r="AH8926"/>
      <c r="AI8926"/>
      <c r="AJ8926"/>
      <c r="AK8926"/>
      <c r="AL8926"/>
      <c r="AM8926"/>
      <c r="AN8926"/>
      <c r="AO8926"/>
      <c r="AP8926"/>
      <c r="AQ8926"/>
      <c r="AR8926"/>
      <c r="AS8926"/>
      <c r="AT8926"/>
      <c r="AU8926"/>
      <c r="AV8926"/>
      <c r="AW8926"/>
      <c r="AX8926"/>
      <c r="AY8926"/>
      <c r="AZ8926"/>
      <c r="BA8926"/>
      <c r="BB8926"/>
      <c r="BC8926"/>
      <c r="BD8926"/>
      <c r="BE8926"/>
      <c r="BF8926"/>
      <c r="BG8926"/>
      <c r="BH8926"/>
      <c r="BI8926"/>
      <c r="BJ8926"/>
      <c r="BK8926"/>
      <c r="BL8926"/>
      <c r="BM8926"/>
      <c r="BN8926"/>
      <c r="BO8926"/>
      <c r="BP8926"/>
      <c r="BQ8926"/>
      <c r="BR8926"/>
      <c r="BS8926"/>
      <c r="BT8926"/>
      <c r="BU8926"/>
      <c r="BV8926"/>
      <c r="BW8926"/>
      <c r="BX8926"/>
      <c r="BY8926"/>
      <c r="BZ8926"/>
      <c r="CA8926"/>
      <c r="CB8926"/>
      <c r="CC8926"/>
      <c r="CD8926"/>
      <c r="CE8926"/>
      <c r="CF8926"/>
      <c r="CG8926"/>
      <c r="CH8926"/>
      <c r="CI8926"/>
      <c r="CJ8926"/>
      <c r="CK8926"/>
      <c r="CL8926"/>
      <c r="CM8926"/>
      <c r="CN8926"/>
      <c r="CO8926"/>
      <c r="CP8926"/>
      <c r="CQ8926"/>
      <c r="CR8926"/>
      <c r="CS8926"/>
      <c r="CT8926"/>
      <c r="CU8926"/>
      <c r="CV8926"/>
    </row>
    <row r="8927" spans="10:100" x14ac:dyDescent="0.25">
      <c r="J8927"/>
      <c r="K8927"/>
      <c r="L8927"/>
      <c r="M8927"/>
      <c r="N8927"/>
      <c r="O8927"/>
      <c r="P8927"/>
      <c r="Q8927"/>
      <c r="R8927"/>
      <c r="S8927"/>
      <c r="T8927"/>
      <c r="U8927"/>
      <c r="V8927"/>
      <c r="W8927"/>
      <c r="X8927"/>
      <c r="Y8927"/>
      <c r="Z8927"/>
      <c r="AA8927"/>
      <c r="AB8927"/>
      <c r="AC8927"/>
      <c r="AD8927"/>
      <c r="AE8927"/>
      <c r="AF8927"/>
      <c r="AG8927"/>
      <c r="AH8927"/>
      <c r="AI8927"/>
      <c r="AJ8927"/>
      <c r="AK8927"/>
      <c r="AL8927"/>
      <c r="AM8927"/>
      <c r="AN8927"/>
      <c r="AO8927"/>
      <c r="AP8927"/>
      <c r="AQ8927"/>
      <c r="AR8927"/>
      <c r="AS8927"/>
      <c r="AT8927"/>
      <c r="AU8927"/>
      <c r="AV8927"/>
      <c r="AW8927"/>
      <c r="AX8927"/>
      <c r="AY8927"/>
      <c r="AZ8927"/>
      <c r="BA8927"/>
      <c r="BB8927"/>
      <c r="BC8927"/>
      <c r="BD8927"/>
      <c r="BE8927"/>
      <c r="BF8927"/>
      <c r="BG8927"/>
      <c r="BH8927"/>
      <c r="BI8927"/>
      <c r="BJ8927"/>
      <c r="BK8927"/>
      <c r="BL8927"/>
      <c r="BM8927"/>
      <c r="BN8927"/>
      <c r="BO8927"/>
      <c r="BP8927"/>
      <c r="BQ8927"/>
      <c r="BR8927"/>
      <c r="BS8927"/>
      <c r="BT8927"/>
      <c r="BU8927"/>
      <c r="BV8927"/>
      <c r="BW8927"/>
      <c r="BX8927"/>
      <c r="BY8927"/>
      <c r="BZ8927"/>
      <c r="CA8927"/>
      <c r="CB8927"/>
      <c r="CC8927"/>
      <c r="CD8927"/>
      <c r="CE8927"/>
      <c r="CF8927"/>
      <c r="CG8927"/>
      <c r="CH8927"/>
      <c r="CI8927"/>
      <c r="CJ8927"/>
      <c r="CK8927"/>
      <c r="CL8927"/>
      <c r="CM8927"/>
      <c r="CN8927"/>
      <c r="CO8927"/>
      <c r="CP8927"/>
      <c r="CQ8927"/>
      <c r="CR8927"/>
      <c r="CS8927"/>
      <c r="CT8927"/>
      <c r="CU8927"/>
      <c r="CV8927"/>
    </row>
    <row r="8928" spans="10:100" x14ac:dyDescent="0.25">
      <c r="J8928"/>
      <c r="K8928"/>
      <c r="L8928"/>
      <c r="M8928"/>
      <c r="N8928"/>
      <c r="O8928"/>
      <c r="P8928"/>
      <c r="Q8928"/>
      <c r="R8928"/>
      <c r="S8928"/>
      <c r="T8928"/>
      <c r="U8928"/>
      <c r="V8928"/>
      <c r="W8928"/>
      <c r="X8928"/>
      <c r="Y8928"/>
      <c r="Z8928"/>
      <c r="AA8928"/>
      <c r="AB8928"/>
      <c r="AC8928"/>
      <c r="AD8928"/>
      <c r="AE8928"/>
      <c r="AF8928"/>
      <c r="AG8928"/>
      <c r="AH8928"/>
      <c r="AI8928"/>
      <c r="AJ8928"/>
      <c r="AK8928"/>
      <c r="AL8928"/>
      <c r="AM8928"/>
      <c r="AN8928"/>
      <c r="AO8928"/>
      <c r="AP8928"/>
      <c r="AQ8928"/>
      <c r="AR8928"/>
      <c r="AS8928"/>
      <c r="AT8928"/>
      <c r="AU8928"/>
      <c r="AV8928"/>
      <c r="AW8928"/>
      <c r="AX8928"/>
      <c r="AY8928"/>
      <c r="AZ8928"/>
      <c r="BA8928"/>
      <c r="BB8928"/>
      <c r="BC8928"/>
      <c r="BD8928"/>
      <c r="BE8928"/>
      <c r="BF8928"/>
      <c r="BG8928"/>
      <c r="BH8928"/>
      <c r="BI8928"/>
      <c r="BJ8928"/>
      <c r="BK8928"/>
      <c r="BL8928"/>
      <c r="BM8928"/>
      <c r="BN8928"/>
      <c r="BO8928"/>
      <c r="BP8928"/>
      <c r="BQ8928"/>
      <c r="BR8928"/>
      <c r="BS8928"/>
      <c r="BT8928"/>
      <c r="BU8928"/>
      <c r="BV8928"/>
      <c r="BW8928"/>
      <c r="BX8928"/>
      <c r="BY8928"/>
      <c r="BZ8928"/>
      <c r="CA8928"/>
      <c r="CB8928"/>
      <c r="CC8928"/>
      <c r="CD8928"/>
      <c r="CE8928"/>
      <c r="CF8928"/>
      <c r="CG8928"/>
      <c r="CH8928"/>
      <c r="CI8928"/>
      <c r="CJ8928"/>
      <c r="CK8928"/>
      <c r="CL8928"/>
      <c r="CM8928"/>
      <c r="CN8928"/>
      <c r="CO8928"/>
      <c r="CP8928"/>
      <c r="CQ8928"/>
      <c r="CR8928"/>
      <c r="CS8928"/>
      <c r="CT8928"/>
      <c r="CU8928"/>
      <c r="CV8928"/>
    </row>
    <row r="8929" spans="10:100" x14ac:dyDescent="0.25">
      <c r="J8929"/>
      <c r="K8929"/>
      <c r="L8929"/>
      <c r="M8929"/>
      <c r="N8929"/>
      <c r="O8929"/>
      <c r="P8929"/>
      <c r="Q8929"/>
      <c r="R8929"/>
      <c r="S8929"/>
      <c r="T8929"/>
      <c r="U8929"/>
      <c r="V8929"/>
      <c r="W8929"/>
      <c r="X8929"/>
      <c r="Y8929"/>
      <c r="Z8929"/>
      <c r="AA8929"/>
      <c r="AB8929"/>
      <c r="AC8929"/>
      <c r="AD8929"/>
      <c r="AE8929"/>
      <c r="AF8929"/>
      <c r="AG8929"/>
      <c r="AH8929"/>
      <c r="AI8929"/>
      <c r="AJ8929"/>
      <c r="AK8929"/>
      <c r="AL8929"/>
      <c r="AM8929"/>
      <c r="AN8929"/>
      <c r="AO8929"/>
      <c r="AP8929"/>
      <c r="AQ8929"/>
      <c r="AR8929"/>
      <c r="AS8929"/>
      <c r="AT8929"/>
      <c r="AU8929"/>
      <c r="AV8929"/>
      <c r="AW8929"/>
      <c r="AX8929"/>
      <c r="AY8929"/>
      <c r="AZ8929"/>
      <c r="BA8929"/>
      <c r="BB8929"/>
      <c r="BC8929"/>
      <c r="BD8929"/>
      <c r="BE8929"/>
      <c r="BF8929"/>
      <c r="BG8929"/>
      <c r="BH8929"/>
      <c r="BI8929"/>
      <c r="BJ8929"/>
      <c r="BK8929"/>
      <c r="BL8929"/>
      <c r="BM8929"/>
      <c r="BN8929"/>
      <c r="BO8929"/>
      <c r="BP8929"/>
      <c r="BQ8929"/>
      <c r="BR8929"/>
      <c r="BS8929"/>
      <c r="BT8929"/>
      <c r="BU8929"/>
      <c r="BV8929"/>
      <c r="BW8929"/>
      <c r="BX8929"/>
      <c r="BY8929"/>
      <c r="BZ8929"/>
      <c r="CA8929"/>
      <c r="CB8929"/>
      <c r="CC8929"/>
      <c r="CD8929"/>
      <c r="CE8929"/>
      <c r="CF8929"/>
      <c r="CG8929"/>
      <c r="CH8929"/>
      <c r="CI8929"/>
      <c r="CJ8929"/>
      <c r="CK8929"/>
      <c r="CL8929"/>
      <c r="CM8929"/>
      <c r="CN8929"/>
      <c r="CO8929"/>
      <c r="CP8929"/>
      <c r="CQ8929"/>
      <c r="CR8929"/>
      <c r="CS8929"/>
      <c r="CT8929"/>
      <c r="CU8929"/>
      <c r="CV8929"/>
    </row>
    <row r="8930" spans="10:100" x14ac:dyDescent="0.25">
      <c r="J8930"/>
      <c r="K8930"/>
      <c r="L8930"/>
      <c r="M8930"/>
      <c r="N8930"/>
      <c r="O8930"/>
      <c r="P8930"/>
      <c r="Q8930"/>
      <c r="R8930"/>
      <c r="S8930"/>
      <c r="T8930"/>
      <c r="U8930"/>
      <c r="V8930"/>
      <c r="W8930"/>
      <c r="X8930"/>
      <c r="Y8930"/>
      <c r="Z8930"/>
      <c r="AA8930"/>
      <c r="AB8930"/>
      <c r="AC8930"/>
      <c r="AD8930"/>
      <c r="AE8930"/>
      <c r="AF8930"/>
      <c r="AG8930"/>
      <c r="AH8930"/>
      <c r="AI8930"/>
      <c r="AJ8930"/>
      <c r="AK8930"/>
      <c r="AL8930"/>
      <c r="AM8930"/>
      <c r="AN8930"/>
      <c r="AO8930"/>
      <c r="AP8930"/>
      <c r="AQ8930"/>
      <c r="AR8930"/>
      <c r="AS8930"/>
      <c r="AT8930"/>
      <c r="AU8930"/>
      <c r="AV8930"/>
      <c r="AW8930"/>
      <c r="AX8930"/>
      <c r="AY8930"/>
      <c r="AZ8930"/>
      <c r="BA8930"/>
      <c r="BB8930"/>
      <c r="BC8930"/>
      <c r="BD8930"/>
      <c r="BE8930"/>
      <c r="BF8930"/>
      <c r="BG8930"/>
      <c r="BH8930"/>
      <c r="BI8930"/>
      <c r="BJ8930"/>
      <c r="BK8930"/>
      <c r="BL8930"/>
      <c r="BM8930"/>
      <c r="BN8930"/>
      <c r="BO8930"/>
      <c r="BP8930"/>
      <c r="BQ8930"/>
      <c r="BR8930"/>
      <c r="BS8930"/>
      <c r="BT8930"/>
      <c r="BU8930"/>
      <c r="BV8930"/>
      <c r="BW8930"/>
      <c r="BX8930"/>
      <c r="BY8930"/>
      <c r="BZ8930"/>
      <c r="CA8930"/>
      <c r="CB8930"/>
      <c r="CC8930"/>
      <c r="CD8930"/>
      <c r="CE8930"/>
      <c r="CF8930"/>
      <c r="CG8930"/>
      <c r="CH8930"/>
      <c r="CI8930"/>
      <c r="CJ8930"/>
      <c r="CK8930"/>
      <c r="CL8930"/>
      <c r="CM8930"/>
      <c r="CN8930"/>
      <c r="CO8930"/>
      <c r="CP8930"/>
      <c r="CQ8930"/>
      <c r="CR8930"/>
      <c r="CS8930"/>
      <c r="CT8930"/>
      <c r="CU8930"/>
      <c r="CV8930"/>
    </row>
    <row r="8931" spans="10:100" x14ac:dyDescent="0.25">
      <c r="J8931"/>
      <c r="K8931"/>
      <c r="L8931"/>
      <c r="M8931"/>
      <c r="N8931"/>
      <c r="O8931"/>
      <c r="P8931"/>
      <c r="Q8931"/>
      <c r="R8931"/>
      <c r="S8931"/>
      <c r="T8931"/>
      <c r="U8931"/>
      <c r="V8931"/>
      <c r="W8931"/>
      <c r="X8931"/>
      <c r="Y8931"/>
      <c r="Z8931"/>
      <c r="AA8931"/>
      <c r="AB8931"/>
      <c r="AC8931"/>
      <c r="AD8931"/>
      <c r="AE8931"/>
      <c r="AF8931"/>
      <c r="AG8931"/>
      <c r="AH8931"/>
      <c r="AI8931"/>
      <c r="AJ8931"/>
      <c r="AK8931"/>
      <c r="AL8931"/>
      <c r="AM8931"/>
      <c r="AN8931"/>
      <c r="AO8931"/>
      <c r="AP8931"/>
      <c r="AQ8931"/>
      <c r="AR8931"/>
      <c r="AS8931"/>
      <c r="AT8931"/>
      <c r="AU8931"/>
      <c r="AV8931"/>
      <c r="AW8931"/>
      <c r="AX8931"/>
      <c r="AY8931"/>
      <c r="AZ8931"/>
      <c r="BA8931"/>
      <c r="BB8931"/>
      <c r="BC8931"/>
      <c r="BD8931"/>
      <c r="BE8931"/>
      <c r="BF8931"/>
      <c r="BG8931"/>
      <c r="BH8931"/>
      <c r="BI8931"/>
      <c r="BJ8931"/>
      <c r="BK8931"/>
      <c r="BL8931"/>
      <c r="BM8931"/>
      <c r="BN8931"/>
      <c r="BO8931"/>
      <c r="BP8931"/>
      <c r="BQ8931"/>
      <c r="BR8931"/>
      <c r="BS8931"/>
      <c r="BT8931"/>
      <c r="BU8931"/>
      <c r="BV8931"/>
      <c r="BW8931"/>
      <c r="BX8931"/>
      <c r="BY8931"/>
      <c r="BZ8931"/>
      <c r="CA8931"/>
      <c r="CB8931"/>
      <c r="CC8931"/>
      <c r="CD8931"/>
      <c r="CE8931"/>
      <c r="CF8931"/>
      <c r="CG8931"/>
      <c r="CH8931"/>
      <c r="CI8931"/>
      <c r="CJ8931"/>
      <c r="CK8931"/>
      <c r="CL8931"/>
      <c r="CM8931"/>
      <c r="CN8931"/>
      <c r="CO8931"/>
      <c r="CP8931"/>
      <c r="CQ8931"/>
      <c r="CR8931"/>
      <c r="CS8931"/>
      <c r="CT8931"/>
      <c r="CU8931"/>
      <c r="CV8931"/>
    </row>
    <row r="8932" spans="10:100" x14ac:dyDescent="0.25">
      <c r="J8932"/>
      <c r="K8932"/>
      <c r="L8932"/>
      <c r="M8932"/>
      <c r="N8932"/>
      <c r="O8932"/>
      <c r="P8932"/>
      <c r="Q8932"/>
      <c r="R8932"/>
      <c r="S8932"/>
      <c r="T8932"/>
      <c r="U8932"/>
      <c r="V8932"/>
      <c r="W8932"/>
      <c r="X8932"/>
      <c r="Y8932"/>
      <c r="Z8932"/>
      <c r="AA8932"/>
      <c r="AB8932"/>
      <c r="AC8932"/>
      <c r="AD8932"/>
      <c r="AE8932"/>
      <c r="AF8932"/>
      <c r="AG8932"/>
      <c r="AH8932"/>
      <c r="AI8932"/>
      <c r="AJ8932"/>
      <c r="AK8932"/>
      <c r="AL8932"/>
      <c r="AM8932"/>
      <c r="AN8932"/>
      <c r="AO8932"/>
      <c r="AP8932"/>
      <c r="AQ8932"/>
      <c r="AR8932"/>
      <c r="AS8932"/>
      <c r="AT8932"/>
      <c r="AU8932"/>
      <c r="AV8932"/>
      <c r="AW8932"/>
      <c r="AX8932"/>
      <c r="AY8932"/>
      <c r="AZ8932"/>
      <c r="BA8932"/>
      <c r="BB8932"/>
      <c r="BC8932"/>
      <c r="BD8932"/>
      <c r="BE8932"/>
      <c r="BF8932"/>
      <c r="BG8932"/>
      <c r="BH8932"/>
      <c r="BI8932"/>
      <c r="BJ8932"/>
      <c r="BK8932"/>
      <c r="BL8932"/>
      <c r="BM8932"/>
      <c r="BN8932"/>
      <c r="BO8932"/>
      <c r="BP8932"/>
      <c r="BQ8932"/>
      <c r="BR8932"/>
      <c r="BS8932"/>
      <c r="BT8932"/>
      <c r="BU8932"/>
      <c r="BV8932"/>
      <c r="BW8932"/>
      <c r="BX8932"/>
      <c r="BY8932"/>
      <c r="BZ8932"/>
      <c r="CA8932"/>
      <c r="CB8932"/>
      <c r="CC8932"/>
      <c r="CD8932"/>
      <c r="CE8932"/>
      <c r="CF8932"/>
      <c r="CG8932"/>
      <c r="CH8932"/>
      <c r="CI8932"/>
      <c r="CJ8932"/>
      <c r="CK8932"/>
      <c r="CL8932"/>
      <c r="CM8932"/>
      <c r="CN8932"/>
      <c r="CO8932"/>
      <c r="CP8932"/>
      <c r="CQ8932"/>
      <c r="CR8932"/>
      <c r="CS8932"/>
      <c r="CT8932"/>
      <c r="CU8932"/>
      <c r="CV8932"/>
    </row>
    <row r="8933" spans="10:100" x14ac:dyDescent="0.25">
      <c r="J8933"/>
      <c r="K8933"/>
      <c r="L8933"/>
      <c r="M8933"/>
      <c r="N8933"/>
      <c r="O8933"/>
      <c r="P8933"/>
      <c r="Q8933"/>
      <c r="R8933"/>
      <c r="S8933"/>
      <c r="T8933"/>
      <c r="U8933"/>
      <c r="V8933"/>
      <c r="W8933"/>
      <c r="X8933"/>
      <c r="Y8933"/>
      <c r="Z8933"/>
      <c r="AA8933"/>
      <c r="AB8933"/>
      <c r="AC8933"/>
      <c r="AD8933"/>
      <c r="AE8933"/>
      <c r="AF8933"/>
      <c r="AG8933"/>
      <c r="AH8933"/>
      <c r="AI8933"/>
      <c r="AJ8933"/>
      <c r="AK8933"/>
      <c r="AL8933"/>
      <c r="AM8933"/>
      <c r="AN8933"/>
      <c r="AO8933"/>
      <c r="AP8933"/>
      <c r="AQ8933"/>
      <c r="AR8933"/>
      <c r="AS8933"/>
      <c r="AT8933"/>
      <c r="AU8933"/>
      <c r="AV8933"/>
      <c r="AW8933"/>
      <c r="AX8933"/>
      <c r="AY8933"/>
      <c r="AZ8933"/>
      <c r="BA8933"/>
      <c r="BB8933"/>
      <c r="BC8933"/>
      <c r="BD8933"/>
      <c r="BE8933"/>
      <c r="BF8933"/>
      <c r="BG8933"/>
      <c r="BH8933"/>
      <c r="BI8933"/>
      <c r="BJ8933"/>
      <c r="BK8933"/>
      <c r="BL8933"/>
      <c r="BM8933"/>
      <c r="BN8933"/>
      <c r="BO8933"/>
      <c r="BP8933"/>
      <c r="BQ8933"/>
      <c r="BR8933"/>
      <c r="BS8933"/>
      <c r="BT8933"/>
      <c r="BU8933"/>
      <c r="BV8933"/>
      <c r="BW8933"/>
      <c r="BX8933"/>
      <c r="BY8933"/>
      <c r="BZ8933"/>
      <c r="CA8933"/>
      <c r="CB8933"/>
      <c r="CC8933"/>
      <c r="CD8933"/>
      <c r="CE8933"/>
      <c r="CF8933"/>
      <c r="CG8933"/>
      <c r="CH8933"/>
      <c r="CI8933"/>
      <c r="CJ8933"/>
      <c r="CK8933"/>
      <c r="CL8933"/>
      <c r="CM8933"/>
      <c r="CN8933"/>
      <c r="CO8933"/>
      <c r="CP8933"/>
      <c r="CQ8933"/>
      <c r="CR8933"/>
      <c r="CS8933"/>
      <c r="CT8933"/>
      <c r="CU8933"/>
      <c r="CV8933"/>
    </row>
    <row r="8934" spans="10:100" x14ac:dyDescent="0.25">
      <c r="J8934"/>
      <c r="K8934"/>
      <c r="L8934"/>
      <c r="M8934"/>
      <c r="N8934"/>
      <c r="O8934"/>
      <c r="P8934"/>
      <c r="Q8934"/>
      <c r="R8934"/>
      <c r="S8934"/>
      <c r="T8934"/>
      <c r="U8934"/>
      <c r="V8934"/>
      <c r="W8934"/>
      <c r="X8934"/>
      <c r="Y8934"/>
      <c r="Z8934"/>
      <c r="AA8934"/>
      <c r="AB8934"/>
      <c r="AC8934"/>
      <c r="AD8934"/>
      <c r="AE8934"/>
      <c r="AF8934"/>
      <c r="AG8934"/>
      <c r="AH8934"/>
      <c r="AI8934"/>
      <c r="AJ8934"/>
      <c r="AK8934"/>
      <c r="AL8934"/>
      <c r="AM8934"/>
      <c r="AN8934"/>
      <c r="AO8934"/>
      <c r="AP8934"/>
      <c r="AQ8934"/>
      <c r="AR8934"/>
      <c r="AS8934"/>
      <c r="AT8934"/>
      <c r="AU8934"/>
      <c r="AV8934"/>
      <c r="AW8934"/>
      <c r="AX8934"/>
      <c r="AY8934"/>
      <c r="AZ8934"/>
      <c r="BA8934"/>
      <c r="BB8934"/>
      <c r="BC8934"/>
      <c r="BD8934"/>
      <c r="BE8934"/>
      <c r="BF8934"/>
      <c r="BG8934"/>
      <c r="BH8934"/>
      <c r="BI8934"/>
      <c r="BJ8934"/>
      <c r="BK8934"/>
      <c r="BL8934"/>
      <c r="BM8934"/>
      <c r="BN8934"/>
      <c r="BO8934"/>
      <c r="BP8934"/>
      <c r="BQ8934"/>
      <c r="BR8934"/>
      <c r="BS8934"/>
      <c r="BT8934"/>
      <c r="BU8934"/>
      <c r="BV8934"/>
      <c r="BW8934"/>
      <c r="BX8934"/>
      <c r="BY8934"/>
      <c r="BZ8934"/>
      <c r="CA8934"/>
      <c r="CB8934"/>
      <c r="CC8934"/>
      <c r="CD8934"/>
      <c r="CE8934"/>
      <c r="CF8934"/>
      <c r="CG8934"/>
      <c r="CH8934"/>
      <c r="CI8934"/>
      <c r="CJ8934"/>
      <c r="CK8934"/>
      <c r="CL8934"/>
      <c r="CM8934"/>
      <c r="CN8934"/>
      <c r="CO8934"/>
      <c r="CP8934"/>
      <c r="CQ8934"/>
      <c r="CR8934"/>
      <c r="CS8934"/>
      <c r="CT8934"/>
      <c r="CU8934"/>
      <c r="CV8934"/>
    </row>
    <row r="8935" spans="10:100" x14ac:dyDescent="0.25">
      <c r="J8935"/>
      <c r="K8935"/>
      <c r="L8935"/>
      <c r="M8935"/>
      <c r="N8935"/>
      <c r="O8935"/>
      <c r="P8935"/>
      <c r="Q8935"/>
      <c r="R8935"/>
      <c r="S8935"/>
      <c r="T8935"/>
      <c r="U8935"/>
      <c r="V8935"/>
      <c r="W8935"/>
      <c r="X8935"/>
      <c r="Y8935"/>
      <c r="Z8935"/>
      <c r="AA8935"/>
      <c r="AB8935"/>
      <c r="AC8935"/>
      <c r="AD8935"/>
      <c r="AE8935"/>
      <c r="AF8935"/>
      <c r="AG8935"/>
      <c r="AH8935"/>
      <c r="AI8935"/>
      <c r="AJ8935"/>
      <c r="AK8935"/>
      <c r="AL8935"/>
      <c r="AM8935"/>
      <c r="AN8935"/>
      <c r="AO8935"/>
      <c r="AP8935"/>
      <c r="AQ8935"/>
      <c r="AR8935"/>
      <c r="AS8935"/>
      <c r="AT8935"/>
      <c r="AU8935"/>
      <c r="AV8935"/>
      <c r="AW8935"/>
      <c r="AX8935"/>
      <c r="AY8935"/>
      <c r="AZ8935"/>
      <c r="BA8935"/>
      <c r="BB8935"/>
      <c r="BC8935"/>
      <c r="BD8935"/>
      <c r="BE8935"/>
      <c r="BF8935"/>
      <c r="BG8935"/>
      <c r="BH8935"/>
      <c r="BI8935"/>
      <c r="BJ8935"/>
      <c r="BK8935"/>
      <c r="BL8935"/>
      <c r="BM8935"/>
      <c r="BN8935"/>
      <c r="BO8935"/>
      <c r="BP8935"/>
      <c r="BQ8935"/>
      <c r="BR8935"/>
      <c r="BS8935"/>
      <c r="BT8935"/>
      <c r="BU8935"/>
      <c r="BV8935"/>
      <c r="BW8935"/>
      <c r="BX8935"/>
      <c r="BY8935"/>
      <c r="BZ8935"/>
      <c r="CA8935"/>
      <c r="CB8935"/>
      <c r="CC8935"/>
      <c r="CD8935"/>
      <c r="CE8935"/>
      <c r="CF8935"/>
      <c r="CG8935"/>
      <c r="CH8935"/>
      <c r="CI8935"/>
      <c r="CJ8935"/>
      <c r="CK8935"/>
      <c r="CL8935"/>
      <c r="CM8935"/>
      <c r="CN8935"/>
      <c r="CO8935"/>
      <c r="CP8935"/>
      <c r="CQ8935"/>
      <c r="CR8935"/>
      <c r="CS8935"/>
      <c r="CT8935"/>
      <c r="CU8935"/>
      <c r="CV8935"/>
    </row>
    <row r="8936" spans="10:100" x14ac:dyDescent="0.25">
      <c r="J8936"/>
      <c r="K8936"/>
      <c r="L8936"/>
      <c r="M8936"/>
      <c r="N8936"/>
      <c r="O8936"/>
      <c r="P8936"/>
      <c r="Q8936"/>
      <c r="R8936"/>
      <c r="S8936"/>
      <c r="T8936"/>
      <c r="U8936"/>
      <c r="V8936"/>
      <c r="W8936"/>
      <c r="X8936"/>
      <c r="Y8936"/>
      <c r="Z8936"/>
      <c r="AA8936"/>
      <c r="AB8936"/>
      <c r="AC8936"/>
      <c r="AD8936"/>
      <c r="AE8936"/>
      <c r="AF8936"/>
      <c r="AG8936"/>
      <c r="AH8936"/>
      <c r="AI8936"/>
      <c r="AJ8936"/>
      <c r="AK8936"/>
      <c r="AL8936"/>
      <c r="AM8936"/>
      <c r="AN8936"/>
      <c r="AO8936"/>
      <c r="AP8936"/>
      <c r="AQ8936"/>
      <c r="AR8936"/>
      <c r="AS8936"/>
      <c r="AT8936"/>
      <c r="AU8936"/>
      <c r="AV8936"/>
      <c r="AW8936"/>
      <c r="AX8936"/>
      <c r="AY8936"/>
      <c r="AZ8936"/>
      <c r="BA8936"/>
      <c r="BB8936"/>
      <c r="BC8936"/>
      <c r="BD8936"/>
      <c r="BE8936"/>
      <c r="BF8936"/>
      <c r="BG8936"/>
      <c r="BH8936"/>
      <c r="BI8936"/>
      <c r="BJ8936"/>
      <c r="BK8936"/>
      <c r="BL8936"/>
      <c r="BM8936"/>
      <c r="BN8936"/>
      <c r="BO8936"/>
      <c r="BP8936"/>
      <c r="BQ8936"/>
      <c r="BR8936"/>
      <c r="BS8936"/>
      <c r="BT8936"/>
      <c r="BU8936"/>
      <c r="BV8936"/>
      <c r="BW8936"/>
      <c r="BX8936"/>
      <c r="BY8936"/>
      <c r="BZ8936"/>
      <c r="CA8936"/>
      <c r="CB8936"/>
      <c r="CC8936"/>
      <c r="CD8936"/>
      <c r="CE8936"/>
      <c r="CF8936"/>
      <c r="CG8936"/>
      <c r="CH8936"/>
      <c r="CI8936"/>
      <c r="CJ8936"/>
      <c r="CK8936"/>
      <c r="CL8936"/>
      <c r="CM8936"/>
      <c r="CN8936"/>
      <c r="CO8936"/>
      <c r="CP8936"/>
      <c r="CQ8936"/>
      <c r="CR8936"/>
      <c r="CS8936"/>
      <c r="CT8936"/>
      <c r="CU8936"/>
      <c r="CV8936"/>
    </row>
    <row r="8937" spans="10:100" x14ac:dyDescent="0.25">
      <c r="J8937"/>
      <c r="K8937"/>
      <c r="L8937"/>
      <c r="M8937"/>
      <c r="N8937"/>
      <c r="O8937"/>
      <c r="P8937"/>
      <c r="Q8937"/>
      <c r="R8937"/>
      <c r="S8937"/>
      <c r="T8937"/>
      <c r="U8937"/>
      <c r="V8937"/>
      <c r="W8937"/>
      <c r="X8937"/>
      <c r="Y8937"/>
      <c r="Z8937"/>
      <c r="AA8937"/>
      <c r="AB8937"/>
      <c r="AC8937"/>
      <c r="AD8937"/>
      <c r="AE8937"/>
      <c r="AF8937"/>
      <c r="AG8937"/>
      <c r="AH8937"/>
      <c r="AI8937"/>
      <c r="AJ8937"/>
      <c r="AK8937"/>
      <c r="AL8937"/>
      <c r="AM8937"/>
      <c r="AN8937"/>
      <c r="AO8937"/>
      <c r="AP8937"/>
      <c r="AQ8937"/>
      <c r="AR8937"/>
      <c r="AS8937"/>
      <c r="AT8937"/>
      <c r="AU8937"/>
      <c r="AV8937"/>
      <c r="AW8937"/>
      <c r="AX8937"/>
      <c r="AY8937"/>
      <c r="AZ8937"/>
      <c r="BA8937"/>
      <c r="BB8937"/>
      <c r="BC8937"/>
      <c r="BD8937"/>
      <c r="BE8937"/>
      <c r="BF8937"/>
      <c r="BG8937"/>
      <c r="BH8937"/>
      <c r="BI8937"/>
      <c r="BJ8937"/>
      <c r="BK8937"/>
      <c r="BL8937"/>
      <c r="BM8937"/>
      <c r="BN8937"/>
      <c r="BO8937"/>
      <c r="BP8937"/>
      <c r="BQ8937"/>
      <c r="BR8937"/>
      <c r="BS8937"/>
      <c r="BT8937"/>
      <c r="BU8937"/>
      <c r="BV8937"/>
      <c r="BW8937"/>
      <c r="BX8937"/>
      <c r="BY8937"/>
      <c r="BZ8937"/>
      <c r="CA8937"/>
      <c r="CB8937"/>
      <c r="CC8937"/>
      <c r="CD8937"/>
      <c r="CE8937"/>
      <c r="CF8937"/>
      <c r="CG8937"/>
      <c r="CH8937"/>
      <c r="CI8937"/>
      <c r="CJ8937"/>
      <c r="CK8937"/>
      <c r="CL8937"/>
      <c r="CM8937"/>
      <c r="CN8937"/>
      <c r="CO8937"/>
      <c r="CP8937"/>
      <c r="CQ8937"/>
      <c r="CR8937"/>
      <c r="CS8937"/>
      <c r="CT8937"/>
      <c r="CU8937"/>
      <c r="CV8937"/>
    </row>
    <row r="8938" spans="10:100" x14ac:dyDescent="0.25">
      <c r="J8938"/>
      <c r="K8938"/>
      <c r="L8938"/>
      <c r="M8938"/>
      <c r="N8938"/>
      <c r="O8938"/>
      <c r="P8938"/>
      <c r="Q8938"/>
      <c r="R8938"/>
      <c r="S8938"/>
      <c r="T8938"/>
      <c r="U8938"/>
      <c r="V8938"/>
      <c r="W8938"/>
      <c r="X8938"/>
      <c r="Y8938"/>
      <c r="Z8938"/>
      <c r="AA8938"/>
      <c r="AB8938"/>
      <c r="AC8938"/>
      <c r="AD8938"/>
      <c r="AE8938"/>
      <c r="AF8938"/>
      <c r="AG8938"/>
      <c r="AH8938"/>
      <c r="AI8938"/>
      <c r="AJ8938"/>
      <c r="AK8938"/>
      <c r="AL8938"/>
      <c r="AM8938"/>
      <c r="AN8938"/>
      <c r="AO8938"/>
      <c r="AP8938"/>
      <c r="AQ8938"/>
      <c r="AR8938"/>
      <c r="AS8938"/>
      <c r="AT8938"/>
      <c r="AU8938"/>
      <c r="AV8938"/>
      <c r="AW8938"/>
      <c r="AX8938"/>
      <c r="AY8938"/>
      <c r="AZ8938"/>
      <c r="BA8938"/>
      <c r="BB8938"/>
      <c r="BC8938"/>
      <c r="BD8938"/>
      <c r="BE8938"/>
      <c r="BF8938"/>
      <c r="BG8938"/>
      <c r="BH8938"/>
      <c r="BI8938"/>
      <c r="BJ8938"/>
      <c r="BK8938"/>
      <c r="BL8938"/>
      <c r="BM8938"/>
      <c r="BN8938"/>
      <c r="BO8938"/>
      <c r="BP8938"/>
      <c r="BQ8938"/>
      <c r="BR8938"/>
      <c r="BS8938"/>
      <c r="BT8938"/>
      <c r="BU8938"/>
      <c r="BV8938"/>
      <c r="BW8938"/>
      <c r="BX8938"/>
      <c r="BY8938"/>
      <c r="BZ8938"/>
      <c r="CA8938"/>
      <c r="CB8938"/>
      <c r="CC8938"/>
      <c r="CD8938"/>
      <c r="CE8938"/>
      <c r="CF8938"/>
      <c r="CG8938"/>
      <c r="CH8938"/>
      <c r="CI8938"/>
      <c r="CJ8938"/>
      <c r="CK8938"/>
      <c r="CL8938"/>
      <c r="CM8938"/>
      <c r="CN8938"/>
      <c r="CO8938"/>
      <c r="CP8938"/>
      <c r="CQ8938"/>
      <c r="CR8938"/>
      <c r="CS8938"/>
      <c r="CT8938"/>
      <c r="CU8938"/>
      <c r="CV8938"/>
    </row>
    <row r="8939" spans="10:100" x14ac:dyDescent="0.25">
      <c r="J8939"/>
      <c r="K8939"/>
      <c r="L8939"/>
      <c r="M8939"/>
      <c r="N8939"/>
      <c r="O8939"/>
      <c r="P8939"/>
      <c r="Q8939"/>
      <c r="R8939"/>
      <c r="S8939"/>
      <c r="T8939"/>
      <c r="U8939"/>
      <c r="V8939"/>
      <c r="W8939"/>
      <c r="X8939"/>
      <c r="Y8939"/>
      <c r="Z8939"/>
      <c r="AA8939"/>
      <c r="AB8939"/>
      <c r="AC8939"/>
      <c r="AD8939"/>
      <c r="AE8939"/>
      <c r="AF8939"/>
      <c r="AG8939"/>
      <c r="AH8939"/>
      <c r="AI8939"/>
      <c r="AJ8939"/>
      <c r="AK8939"/>
      <c r="AL8939"/>
      <c r="AM8939"/>
      <c r="AN8939"/>
      <c r="AO8939"/>
      <c r="AP8939"/>
      <c r="AQ8939"/>
      <c r="AR8939"/>
      <c r="AS8939"/>
      <c r="AT8939"/>
      <c r="AU8939"/>
      <c r="AV8939"/>
      <c r="AW8939"/>
      <c r="AX8939"/>
      <c r="AY8939"/>
      <c r="AZ8939"/>
      <c r="BA8939"/>
      <c r="BB8939"/>
      <c r="BC8939"/>
      <c r="BD8939"/>
      <c r="BE8939"/>
      <c r="BF8939"/>
      <c r="BG8939"/>
      <c r="BH8939"/>
      <c r="BI8939"/>
      <c r="BJ8939"/>
      <c r="BK8939"/>
      <c r="BL8939"/>
      <c r="BM8939"/>
      <c r="BN8939"/>
      <c r="BO8939"/>
      <c r="BP8939"/>
      <c r="BQ8939"/>
      <c r="BR8939"/>
      <c r="BS8939"/>
      <c r="BT8939"/>
      <c r="BU8939"/>
      <c r="BV8939"/>
      <c r="BW8939"/>
      <c r="BX8939"/>
      <c r="BY8939"/>
      <c r="BZ8939"/>
      <c r="CA8939"/>
      <c r="CB8939"/>
      <c r="CC8939"/>
      <c r="CD8939"/>
      <c r="CE8939"/>
      <c r="CF8939"/>
      <c r="CG8939"/>
      <c r="CH8939"/>
      <c r="CI8939"/>
      <c r="CJ8939"/>
      <c r="CK8939"/>
      <c r="CL8939"/>
      <c r="CM8939"/>
      <c r="CN8939"/>
      <c r="CO8939"/>
      <c r="CP8939"/>
      <c r="CQ8939"/>
      <c r="CR8939"/>
      <c r="CS8939"/>
      <c r="CT8939"/>
      <c r="CU8939"/>
      <c r="CV8939"/>
    </row>
    <row r="8940" spans="10:100" x14ac:dyDescent="0.25">
      <c r="J8940"/>
      <c r="K8940"/>
      <c r="L8940"/>
      <c r="M8940"/>
      <c r="N8940"/>
      <c r="O8940"/>
      <c r="P8940"/>
      <c r="Q8940"/>
      <c r="R8940"/>
      <c r="S8940"/>
      <c r="T8940"/>
      <c r="U8940"/>
      <c r="V8940"/>
      <c r="W8940"/>
      <c r="X8940"/>
      <c r="Y8940"/>
      <c r="Z8940"/>
      <c r="AA8940"/>
      <c r="AB8940"/>
      <c r="AC8940"/>
      <c r="AD8940"/>
      <c r="AE8940"/>
      <c r="AF8940"/>
      <c r="AG8940"/>
      <c r="AH8940"/>
      <c r="AI8940"/>
      <c r="AJ8940"/>
      <c r="AK8940"/>
      <c r="AL8940"/>
      <c r="AM8940"/>
      <c r="AN8940"/>
      <c r="AO8940"/>
      <c r="AP8940"/>
      <c r="AQ8940"/>
      <c r="AR8940"/>
      <c r="AS8940"/>
      <c r="AT8940"/>
      <c r="AU8940"/>
      <c r="AV8940"/>
      <c r="AW8940"/>
      <c r="AX8940"/>
      <c r="AY8940"/>
      <c r="AZ8940"/>
      <c r="BA8940"/>
      <c r="BB8940"/>
      <c r="BC8940"/>
      <c r="BD8940"/>
      <c r="BE8940"/>
      <c r="BF8940"/>
      <c r="BG8940"/>
      <c r="BH8940"/>
      <c r="BI8940"/>
      <c r="BJ8940"/>
      <c r="BK8940"/>
      <c r="BL8940"/>
      <c r="BM8940"/>
      <c r="BN8940"/>
      <c r="BO8940"/>
      <c r="BP8940"/>
      <c r="BQ8940"/>
      <c r="BR8940"/>
      <c r="BS8940"/>
      <c r="BT8940"/>
      <c r="BU8940"/>
      <c r="BV8940"/>
      <c r="BW8940"/>
      <c r="BX8940"/>
      <c r="BY8940"/>
      <c r="BZ8940"/>
      <c r="CA8940"/>
      <c r="CB8940"/>
      <c r="CC8940"/>
      <c r="CD8940"/>
      <c r="CE8940"/>
      <c r="CF8940"/>
      <c r="CG8940"/>
      <c r="CH8940"/>
      <c r="CI8940"/>
      <c r="CJ8940"/>
      <c r="CK8940"/>
      <c r="CL8940"/>
      <c r="CM8940"/>
      <c r="CN8940"/>
      <c r="CO8940"/>
      <c r="CP8940"/>
      <c r="CQ8940"/>
      <c r="CR8940"/>
      <c r="CS8940"/>
      <c r="CT8940"/>
      <c r="CU8940"/>
      <c r="CV8940"/>
    </row>
    <row r="8941" spans="10:100" x14ac:dyDescent="0.25">
      <c r="J8941"/>
      <c r="K8941"/>
      <c r="L8941"/>
      <c r="M8941"/>
      <c r="N8941"/>
      <c r="O8941"/>
      <c r="P8941"/>
      <c r="Q8941"/>
      <c r="R8941"/>
      <c r="S8941"/>
      <c r="T8941"/>
      <c r="U8941"/>
      <c r="V8941"/>
      <c r="W8941"/>
      <c r="X8941"/>
      <c r="Y8941"/>
      <c r="Z8941"/>
      <c r="AA8941"/>
      <c r="AB8941"/>
      <c r="AC8941"/>
      <c r="AD8941"/>
      <c r="AE8941"/>
      <c r="AF8941"/>
      <c r="AG8941"/>
      <c r="AH8941"/>
      <c r="AI8941"/>
      <c r="AJ8941"/>
      <c r="AK8941"/>
      <c r="AL8941"/>
      <c r="AM8941"/>
      <c r="AN8941"/>
      <c r="AO8941"/>
      <c r="AP8941"/>
      <c r="AQ8941"/>
      <c r="AR8941"/>
      <c r="AS8941"/>
      <c r="AT8941"/>
      <c r="AU8941"/>
      <c r="AV8941"/>
      <c r="AW8941"/>
      <c r="AX8941"/>
      <c r="AY8941"/>
      <c r="AZ8941"/>
      <c r="BA8941"/>
      <c r="BB8941"/>
      <c r="BC8941"/>
      <c r="BD8941"/>
      <c r="BE8941"/>
      <c r="BF8941"/>
      <c r="BG8941"/>
      <c r="BH8941"/>
      <c r="BI8941"/>
      <c r="BJ8941"/>
      <c r="BK8941"/>
      <c r="BL8941"/>
      <c r="BM8941"/>
      <c r="BN8941"/>
      <c r="BO8941"/>
      <c r="BP8941"/>
      <c r="BQ8941"/>
      <c r="BR8941"/>
      <c r="BS8941"/>
      <c r="BT8941"/>
      <c r="BU8941"/>
      <c r="BV8941"/>
      <c r="BW8941"/>
      <c r="BX8941"/>
      <c r="BY8941"/>
      <c r="BZ8941"/>
      <c r="CA8941"/>
      <c r="CB8941"/>
      <c r="CC8941"/>
      <c r="CD8941"/>
      <c r="CE8941"/>
      <c r="CF8941"/>
      <c r="CG8941"/>
      <c r="CH8941"/>
      <c r="CI8941"/>
      <c r="CJ8941"/>
      <c r="CK8941"/>
      <c r="CL8941"/>
      <c r="CM8941"/>
      <c r="CN8941"/>
      <c r="CO8941"/>
      <c r="CP8941"/>
      <c r="CQ8941"/>
      <c r="CR8941"/>
      <c r="CS8941"/>
      <c r="CT8941"/>
      <c r="CU8941"/>
      <c r="CV8941"/>
    </row>
    <row r="8942" spans="10:100" x14ac:dyDescent="0.25">
      <c r="J8942"/>
      <c r="K8942"/>
      <c r="L8942"/>
      <c r="M8942"/>
      <c r="N8942"/>
      <c r="O8942"/>
      <c r="P8942"/>
      <c r="Q8942"/>
      <c r="R8942"/>
      <c r="S8942"/>
      <c r="T8942"/>
      <c r="U8942"/>
      <c r="V8942"/>
      <c r="W8942"/>
      <c r="X8942"/>
      <c r="Y8942"/>
      <c r="Z8942"/>
      <c r="AA8942"/>
      <c r="AB8942"/>
      <c r="AC8942"/>
      <c r="AD8942"/>
      <c r="AE8942"/>
      <c r="AF8942"/>
      <c r="AG8942"/>
      <c r="AH8942"/>
      <c r="AI8942"/>
      <c r="AJ8942"/>
      <c r="AK8942"/>
      <c r="AL8942"/>
      <c r="AM8942"/>
      <c r="AN8942"/>
      <c r="AO8942"/>
      <c r="AP8942"/>
      <c r="AQ8942"/>
      <c r="AR8942"/>
      <c r="AS8942"/>
      <c r="AT8942"/>
      <c r="AU8942"/>
      <c r="AV8942"/>
      <c r="AW8942"/>
      <c r="AX8942"/>
      <c r="AY8942"/>
      <c r="AZ8942"/>
      <c r="BA8942"/>
      <c r="BB8942"/>
      <c r="BC8942"/>
      <c r="BD8942"/>
      <c r="BE8942"/>
      <c r="BF8942"/>
      <c r="BG8942"/>
      <c r="BH8942"/>
      <c r="BI8942"/>
      <c r="BJ8942"/>
      <c r="BK8942"/>
      <c r="BL8942"/>
      <c r="BM8942"/>
      <c r="BN8942"/>
      <c r="BO8942"/>
      <c r="BP8942"/>
      <c r="BQ8942"/>
      <c r="BR8942"/>
      <c r="BS8942"/>
      <c r="BT8942"/>
      <c r="BU8942"/>
      <c r="BV8942"/>
      <c r="BW8942"/>
      <c r="BX8942"/>
      <c r="BY8942"/>
      <c r="BZ8942"/>
      <c r="CA8942"/>
      <c r="CB8942"/>
      <c r="CC8942"/>
      <c r="CD8942"/>
      <c r="CE8942"/>
      <c r="CF8942"/>
      <c r="CG8942"/>
      <c r="CH8942"/>
      <c r="CI8942"/>
      <c r="CJ8942"/>
      <c r="CK8942"/>
      <c r="CL8942"/>
      <c r="CM8942"/>
      <c r="CN8942"/>
      <c r="CO8942"/>
      <c r="CP8942"/>
      <c r="CQ8942"/>
      <c r="CR8942"/>
      <c r="CS8942"/>
      <c r="CT8942"/>
      <c r="CU8942"/>
      <c r="CV8942"/>
    </row>
    <row r="8943" spans="10:100" x14ac:dyDescent="0.25">
      <c r="J8943"/>
      <c r="K8943"/>
      <c r="L8943"/>
      <c r="M8943"/>
      <c r="N8943"/>
      <c r="O8943"/>
      <c r="P8943"/>
      <c r="Q8943"/>
      <c r="R8943"/>
      <c r="S8943"/>
      <c r="T8943"/>
      <c r="U8943"/>
      <c r="V8943"/>
      <c r="W8943"/>
      <c r="X8943"/>
      <c r="Y8943"/>
      <c r="Z8943"/>
      <c r="AA8943"/>
      <c r="AB8943"/>
      <c r="AC8943"/>
      <c r="AD8943"/>
      <c r="AE8943"/>
      <c r="AF8943"/>
      <c r="AG8943"/>
      <c r="AH8943"/>
      <c r="AI8943"/>
      <c r="AJ8943"/>
      <c r="AK8943"/>
      <c r="AL8943"/>
      <c r="AM8943"/>
      <c r="AN8943"/>
      <c r="AO8943"/>
      <c r="AP8943"/>
      <c r="AQ8943"/>
      <c r="AR8943"/>
      <c r="AS8943"/>
      <c r="AT8943"/>
      <c r="AU8943"/>
      <c r="AV8943"/>
      <c r="AW8943"/>
      <c r="AX8943"/>
      <c r="AY8943"/>
      <c r="AZ8943"/>
      <c r="BA8943"/>
      <c r="BB8943"/>
      <c r="BC8943"/>
      <c r="BD8943"/>
      <c r="BE8943"/>
      <c r="BF8943"/>
      <c r="BG8943"/>
      <c r="BH8943"/>
      <c r="BI8943"/>
      <c r="BJ8943"/>
      <c r="BK8943"/>
      <c r="BL8943"/>
      <c r="BM8943"/>
      <c r="BN8943"/>
      <c r="BO8943"/>
      <c r="BP8943"/>
      <c r="BQ8943"/>
      <c r="BR8943"/>
      <c r="BS8943"/>
      <c r="BT8943"/>
      <c r="BU8943"/>
      <c r="BV8943"/>
      <c r="BW8943"/>
      <c r="BX8943"/>
      <c r="BY8943"/>
      <c r="BZ8943"/>
      <c r="CA8943"/>
      <c r="CB8943"/>
      <c r="CC8943"/>
      <c r="CD8943"/>
      <c r="CE8943"/>
      <c r="CF8943"/>
      <c r="CG8943"/>
      <c r="CH8943"/>
      <c r="CI8943"/>
      <c r="CJ8943"/>
      <c r="CK8943"/>
      <c r="CL8943"/>
      <c r="CM8943"/>
      <c r="CN8943"/>
      <c r="CO8943"/>
      <c r="CP8943"/>
      <c r="CQ8943"/>
      <c r="CR8943"/>
      <c r="CS8943"/>
      <c r="CT8943"/>
      <c r="CU8943"/>
      <c r="CV8943"/>
    </row>
    <row r="8944" spans="10:100" x14ac:dyDescent="0.25">
      <c r="J8944"/>
      <c r="K8944"/>
      <c r="L8944"/>
      <c r="M8944"/>
      <c r="N8944"/>
      <c r="O8944"/>
      <c r="P8944"/>
      <c r="Q8944"/>
      <c r="R8944"/>
      <c r="S8944"/>
      <c r="T8944"/>
      <c r="U8944"/>
      <c r="V8944"/>
      <c r="W8944"/>
      <c r="X8944"/>
      <c r="Y8944"/>
      <c r="Z8944"/>
      <c r="AA8944"/>
      <c r="AB8944"/>
      <c r="AC8944"/>
      <c r="AD8944"/>
      <c r="AE8944"/>
      <c r="AF8944"/>
      <c r="AG8944"/>
      <c r="AH8944"/>
      <c r="AI8944"/>
      <c r="AJ8944"/>
      <c r="AK8944"/>
      <c r="AL8944"/>
      <c r="AM8944"/>
      <c r="AN8944"/>
      <c r="AO8944"/>
      <c r="AP8944"/>
      <c r="AQ8944"/>
      <c r="AR8944"/>
      <c r="AS8944"/>
      <c r="AT8944"/>
      <c r="AU8944"/>
      <c r="AV8944"/>
      <c r="AW8944"/>
      <c r="AX8944"/>
      <c r="AY8944"/>
      <c r="AZ8944"/>
      <c r="BA8944"/>
      <c r="BB8944"/>
      <c r="BC8944"/>
      <c r="BD8944"/>
      <c r="BE8944"/>
      <c r="BF8944"/>
      <c r="BG8944"/>
      <c r="BH8944"/>
      <c r="BI8944"/>
      <c r="BJ8944"/>
      <c r="BK8944"/>
      <c r="BL8944"/>
      <c r="BM8944"/>
      <c r="BN8944"/>
      <c r="BO8944"/>
      <c r="BP8944"/>
      <c r="BQ8944"/>
      <c r="BR8944"/>
      <c r="BS8944"/>
      <c r="BT8944"/>
      <c r="BU8944"/>
      <c r="BV8944"/>
      <c r="BW8944"/>
      <c r="BX8944"/>
      <c r="BY8944"/>
      <c r="BZ8944"/>
      <c r="CA8944"/>
      <c r="CB8944"/>
      <c r="CC8944"/>
      <c r="CD8944"/>
      <c r="CE8944"/>
      <c r="CF8944"/>
      <c r="CG8944"/>
      <c r="CH8944"/>
      <c r="CI8944"/>
      <c r="CJ8944"/>
      <c r="CK8944"/>
      <c r="CL8944"/>
      <c r="CM8944"/>
      <c r="CN8944"/>
      <c r="CO8944"/>
      <c r="CP8944"/>
      <c r="CQ8944"/>
      <c r="CR8944"/>
      <c r="CS8944"/>
      <c r="CT8944"/>
      <c r="CU8944"/>
      <c r="CV8944"/>
    </row>
    <row r="8945" spans="10:100" x14ac:dyDescent="0.25">
      <c r="J8945"/>
      <c r="K8945"/>
      <c r="L8945"/>
      <c r="M8945"/>
      <c r="N8945"/>
      <c r="O8945"/>
      <c r="P8945"/>
      <c r="Q8945"/>
      <c r="R8945"/>
      <c r="S8945"/>
      <c r="T8945"/>
      <c r="U8945"/>
      <c r="V8945"/>
      <c r="W8945"/>
      <c r="X8945"/>
      <c r="Y8945"/>
      <c r="Z8945"/>
      <c r="AA8945"/>
      <c r="AB8945"/>
      <c r="AC8945"/>
      <c r="AD8945"/>
      <c r="AE8945"/>
      <c r="AF8945"/>
      <c r="AG8945"/>
      <c r="AH8945"/>
      <c r="AI8945"/>
      <c r="AJ8945"/>
      <c r="AK8945"/>
      <c r="AL8945"/>
      <c r="AM8945"/>
      <c r="AN8945"/>
      <c r="AO8945"/>
      <c r="AP8945"/>
      <c r="AQ8945"/>
      <c r="AR8945"/>
      <c r="AS8945"/>
      <c r="AT8945"/>
      <c r="AU8945"/>
      <c r="AV8945"/>
      <c r="AW8945"/>
      <c r="AX8945"/>
      <c r="AY8945"/>
      <c r="AZ8945"/>
      <c r="BA8945"/>
      <c r="BB8945"/>
      <c r="BC8945"/>
      <c r="BD8945"/>
      <c r="BE8945"/>
      <c r="BF8945"/>
      <c r="BG8945"/>
      <c r="BH8945"/>
      <c r="BI8945"/>
      <c r="BJ8945"/>
      <c r="BK8945"/>
      <c r="BL8945"/>
      <c r="BM8945"/>
      <c r="BN8945"/>
      <c r="BO8945"/>
      <c r="BP8945"/>
      <c r="BQ8945"/>
      <c r="BR8945"/>
      <c r="BS8945"/>
      <c r="BT8945"/>
      <c r="BU8945"/>
      <c r="BV8945"/>
      <c r="BW8945"/>
      <c r="BX8945"/>
      <c r="BY8945"/>
      <c r="BZ8945"/>
      <c r="CA8945"/>
      <c r="CB8945"/>
      <c r="CC8945"/>
      <c r="CD8945"/>
      <c r="CE8945"/>
      <c r="CF8945"/>
      <c r="CG8945"/>
      <c r="CH8945"/>
      <c r="CI8945"/>
      <c r="CJ8945"/>
      <c r="CK8945"/>
      <c r="CL8945"/>
      <c r="CM8945"/>
      <c r="CN8945"/>
      <c r="CO8945"/>
      <c r="CP8945"/>
      <c r="CQ8945"/>
      <c r="CR8945"/>
      <c r="CS8945"/>
      <c r="CT8945"/>
      <c r="CU8945"/>
      <c r="CV8945"/>
    </row>
    <row r="8946" spans="10:100" x14ac:dyDescent="0.25">
      <c r="J8946"/>
      <c r="K8946"/>
      <c r="L8946"/>
      <c r="M8946"/>
      <c r="N8946"/>
      <c r="O8946"/>
      <c r="P8946"/>
      <c r="Q8946"/>
      <c r="R8946"/>
      <c r="S8946"/>
      <c r="T8946"/>
      <c r="U8946"/>
      <c r="V8946"/>
      <c r="W8946"/>
      <c r="X8946"/>
      <c r="Y8946"/>
      <c r="Z8946"/>
      <c r="AA8946"/>
      <c r="AB8946"/>
      <c r="AC8946"/>
      <c r="AD8946"/>
      <c r="AE8946"/>
      <c r="AF8946"/>
      <c r="AG8946"/>
      <c r="AH8946"/>
      <c r="AI8946"/>
      <c r="AJ8946"/>
      <c r="AK8946"/>
      <c r="AL8946"/>
      <c r="AM8946"/>
      <c r="AN8946"/>
      <c r="AO8946"/>
      <c r="AP8946"/>
      <c r="AQ8946"/>
      <c r="AR8946"/>
      <c r="AS8946"/>
      <c r="AT8946"/>
      <c r="AU8946"/>
      <c r="AV8946"/>
      <c r="AW8946"/>
      <c r="AX8946"/>
      <c r="AY8946"/>
      <c r="AZ8946"/>
      <c r="BA8946"/>
      <c r="BB8946"/>
      <c r="BC8946"/>
      <c r="BD8946"/>
      <c r="BE8946"/>
      <c r="BF8946"/>
      <c r="BG8946"/>
      <c r="BH8946"/>
      <c r="BI8946"/>
      <c r="BJ8946"/>
      <c r="BK8946"/>
      <c r="BL8946"/>
      <c r="BM8946"/>
      <c r="BN8946"/>
      <c r="BO8946"/>
      <c r="BP8946"/>
      <c r="BQ8946"/>
      <c r="BR8946"/>
      <c r="BS8946"/>
      <c r="BT8946"/>
      <c r="BU8946"/>
      <c r="BV8946"/>
      <c r="BW8946"/>
      <c r="BX8946"/>
      <c r="BY8946"/>
      <c r="BZ8946"/>
      <c r="CA8946"/>
      <c r="CB8946"/>
      <c r="CC8946"/>
      <c r="CD8946"/>
      <c r="CE8946"/>
      <c r="CF8946"/>
      <c r="CG8946"/>
      <c r="CH8946"/>
      <c r="CI8946"/>
      <c r="CJ8946"/>
      <c r="CK8946"/>
      <c r="CL8946"/>
      <c r="CM8946"/>
      <c r="CN8946"/>
      <c r="CO8946"/>
      <c r="CP8946"/>
      <c r="CQ8946"/>
      <c r="CR8946"/>
      <c r="CS8946"/>
      <c r="CT8946"/>
      <c r="CU8946"/>
      <c r="CV8946"/>
    </row>
    <row r="8947" spans="10:100" x14ac:dyDescent="0.25">
      <c r="J8947"/>
      <c r="K8947"/>
      <c r="L8947"/>
      <c r="M8947"/>
      <c r="N8947"/>
      <c r="O8947"/>
      <c r="P8947"/>
      <c r="Q8947"/>
      <c r="R8947"/>
      <c r="S8947"/>
      <c r="T8947"/>
      <c r="U8947"/>
      <c r="V8947"/>
      <c r="W8947"/>
      <c r="X8947"/>
      <c r="Y8947"/>
      <c r="Z8947"/>
      <c r="AA8947"/>
      <c r="AB8947"/>
      <c r="AC8947"/>
      <c r="AD8947"/>
      <c r="AE8947"/>
      <c r="AF8947"/>
      <c r="AG8947"/>
      <c r="AH8947"/>
      <c r="AI8947"/>
      <c r="AJ8947"/>
      <c r="AK8947"/>
      <c r="AL8947"/>
      <c r="AM8947"/>
      <c r="AN8947"/>
      <c r="AO8947"/>
      <c r="AP8947"/>
      <c r="AQ8947"/>
      <c r="AR8947"/>
      <c r="AS8947"/>
      <c r="AT8947"/>
      <c r="AU8947"/>
      <c r="AV8947"/>
      <c r="AW8947"/>
      <c r="AX8947"/>
      <c r="AY8947"/>
      <c r="AZ8947"/>
      <c r="BA8947"/>
      <c r="BB8947"/>
      <c r="BC8947"/>
      <c r="BD8947"/>
      <c r="BE8947"/>
      <c r="BF8947"/>
      <c r="BG8947"/>
      <c r="BH8947"/>
      <c r="BI8947"/>
      <c r="BJ8947"/>
      <c r="BK8947"/>
      <c r="BL8947"/>
      <c r="BM8947"/>
      <c r="BN8947"/>
      <c r="BO8947"/>
      <c r="BP8947"/>
      <c r="BQ8947"/>
      <c r="BR8947"/>
      <c r="BS8947"/>
      <c r="BT8947"/>
      <c r="BU8947"/>
      <c r="BV8947"/>
      <c r="BW8947"/>
      <c r="BX8947"/>
      <c r="BY8947"/>
      <c r="BZ8947"/>
      <c r="CA8947"/>
      <c r="CB8947"/>
      <c r="CC8947"/>
      <c r="CD8947"/>
      <c r="CE8947"/>
      <c r="CF8947"/>
      <c r="CG8947"/>
      <c r="CH8947"/>
      <c r="CI8947"/>
      <c r="CJ8947"/>
      <c r="CK8947"/>
      <c r="CL8947"/>
      <c r="CM8947"/>
      <c r="CN8947"/>
      <c r="CO8947"/>
      <c r="CP8947"/>
      <c r="CQ8947"/>
      <c r="CR8947"/>
      <c r="CS8947"/>
      <c r="CT8947"/>
      <c r="CU8947"/>
      <c r="CV8947"/>
    </row>
    <row r="8948" spans="10:100" x14ac:dyDescent="0.25">
      <c r="J8948"/>
      <c r="K8948"/>
      <c r="L8948"/>
      <c r="M8948"/>
      <c r="N8948"/>
      <c r="O8948"/>
      <c r="P8948"/>
      <c r="Q8948"/>
      <c r="R8948"/>
      <c r="S8948"/>
      <c r="T8948"/>
      <c r="U8948"/>
      <c r="V8948"/>
      <c r="W8948"/>
      <c r="X8948"/>
      <c r="Y8948"/>
      <c r="Z8948"/>
      <c r="AA8948"/>
      <c r="AB8948"/>
      <c r="AC8948"/>
      <c r="AD8948"/>
      <c r="AE8948"/>
      <c r="AF8948"/>
      <c r="AG8948"/>
      <c r="AH8948"/>
      <c r="AI8948"/>
      <c r="AJ8948"/>
      <c r="AK8948"/>
      <c r="AL8948"/>
      <c r="AM8948"/>
      <c r="AN8948"/>
      <c r="AO8948"/>
      <c r="AP8948"/>
      <c r="AQ8948"/>
      <c r="AR8948"/>
      <c r="AS8948"/>
      <c r="AT8948"/>
      <c r="AU8948"/>
      <c r="AV8948"/>
      <c r="AW8948"/>
      <c r="AX8948"/>
      <c r="AY8948"/>
      <c r="AZ8948"/>
      <c r="BA8948"/>
      <c r="BB8948"/>
      <c r="BC8948"/>
      <c r="BD8948"/>
      <c r="BE8948"/>
      <c r="BF8948"/>
      <c r="BG8948"/>
      <c r="BH8948"/>
      <c r="BI8948"/>
      <c r="BJ8948"/>
      <c r="BK8948"/>
      <c r="BL8948"/>
      <c r="BM8948"/>
      <c r="BN8948"/>
      <c r="BO8948"/>
      <c r="BP8948"/>
      <c r="BQ8948"/>
      <c r="BR8948"/>
      <c r="BS8948"/>
      <c r="BT8948"/>
      <c r="BU8948"/>
      <c r="BV8948"/>
      <c r="BW8948"/>
      <c r="BX8948"/>
      <c r="BY8948"/>
      <c r="BZ8948"/>
      <c r="CA8948"/>
      <c r="CB8948"/>
      <c r="CC8948"/>
      <c r="CD8948"/>
      <c r="CE8948"/>
      <c r="CF8948"/>
      <c r="CG8948"/>
      <c r="CH8948"/>
      <c r="CI8948"/>
      <c r="CJ8948"/>
      <c r="CK8948"/>
      <c r="CL8948"/>
      <c r="CM8948"/>
      <c r="CN8948"/>
      <c r="CO8948"/>
      <c r="CP8948"/>
      <c r="CQ8948"/>
      <c r="CR8948"/>
      <c r="CS8948"/>
      <c r="CT8948"/>
      <c r="CU8948"/>
      <c r="CV8948"/>
    </row>
    <row r="8949" spans="10:100" x14ac:dyDescent="0.25">
      <c r="J8949"/>
      <c r="K8949"/>
      <c r="L8949"/>
      <c r="M8949"/>
      <c r="N8949"/>
      <c r="O8949"/>
      <c r="P8949"/>
      <c r="Q8949"/>
      <c r="R8949"/>
      <c r="S8949"/>
      <c r="T8949"/>
      <c r="U8949"/>
      <c r="V8949"/>
      <c r="W8949"/>
      <c r="X8949"/>
      <c r="Y8949"/>
      <c r="Z8949"/>
      <c r="AA8949"/>
      <c r="AB8949"/>
      <c r="AC8949"/>
      <c r="AD8949"/>
      <c r="AE8949"/>
      <c r="AF8949"/>
      <c r="AG8949"/>
      <c r="AH8949"/>
      <c r="AI8949"/>
      <c r="AJ8949"/>
      <c r="AK8949"/>
      <c r="AL8949"/>
      <c r="AM8949"/>
      <c r="AN8949"/>
      <c r="AO8949"/>
      <c r="AP8949"/>
      <c r="AQ8949"/>
      <c r="AR8949"/>
      <c r="AS8949"/>
      <c r="AT8949"/>
      <c r="AU8949"/>
      <c r="AV8949"/>
      <c r="AW8949"/>
      <c r="AX8949"/>
      <c r="AY8949"/>
      <c r="AZ8949"/>
      <c r="BA8949"/>
      <c r="BB8949"/>
      <c r="BC8949"/>
      <c r="BD8949"/>
      <c r="BE8949"/>
      <c r="BF8949"/>
      <c r="BG8949"/>
      <c r="BH8949"/>
      <c r="BI8949"/>
      <c r="BJ8949"/>
      <c r="BK8949"/>
      <c r="BL8949"/>
      <c r="BM8949"/>
      <c r="BN8949"/>
      <c r="BO8949"/>
      <c r="BP8949"/>
      <c r="BQ8949"/>
      <c r="BR8949"/>
      <c r="BS8949"/>
      <c r="BT8949"/>
      <c r="BU8949"/>
      <c r="BV8949"/>
      <c r="BW8949"/>
      <c r="BX8949"/>
      <c r="BY8949"/>
      <c r="BZ8949"/>
      <c r="CA8949"/>
      <c r="CB8949"/>
      <c r="CC8949"/>
      <c r="CD8949"/>
      <c r="CE8949"/>
      <c r="CF8949"/>
      <c r="CG8949"/>
      <c r="CH8949"/>
      <c r="CI8949"/>
      <c r="CJ8949"/>
      <c r="CK8949"/>
      <c r="CL8949"/>
      <c r="CM8949"/>
      <c r="CN8949"/>
      <c r="CO8949"/>
      <c r="CP8949"/>
      <c r="CQ8949"/>
      <c r="CR8949"/>
      <c r="CS8949"/>
      <c r="CT8949"/>
      <c r="CU8949"/>
      <c r="CV8949"/>
    </row>
    <row r="8950" spans="10:100" x14ac:dyDescent="0.25">
      <c r="J8950"/>
      <c r="K8950"/>
      <c r="L8950"/>
      <c r="M8950"/>
      <c r="N8950"/>
      <c r="O8950"/>
      <c r="P8950"/>
      <c r="Q8950"/>
      <c r="R8950"/>
      <c r="S8950"/>
      <c r="T8950"/>
      <c r="U8950"/>
      <c r="V8950"/>
      <c r="W8950"/>
      <c r="X8950"/>
      <c r="Y8950"/>
      <c r="Z8950"/>
      <c r="AA8950"/>
      <c r="AB8950"/>
      <c r="AC8950"/>
      <c r="AD8950"/>
      <c r="AE8950"/>
      <c r="AF8950"/>
      <c r="AG8950"/>
      <c r="AH8950"/>
      <c r="AI8950"/>
      <c r="AJ8950"/>
      <c r="AK8950"/>
      <c r="AL8950"/>
      <c r="AM8950"/>
      <c r="AN8950"/>
      <c r="AO8950"/>
      <c r="AP8950"/>
      <c r="AQ8950"/>
      <c r="AR8950"/>
      <c r="AS8950"/>
      <c r="AT8950"/>
      <c r="AU8950"/>
      <c r="AV8950"/>
      <c r="AW8950"/>
      <c r="AX8950"/>
      <c r="AY8950"/>
      <c r="AZ8950"/>
      <c r="BA8950"/>
      <c r="BB8950"/>
      <c r="BC8950"/>
      <c r="BD8950"/>
      <c r="BE8950"/>
      <c r="BF8950"/>
      <c r="BG8950"/>
      <c r="BH8950"/>
      <c r="BI8950"/>
      <c r="BJ8950"/>
      <c r="BK8950"/>
      <c r="BL8950"/>
      <c r="BM8950"/>
      <c r="BN8950"/>
      <c r="BO8950"/>
      <c r="BP8950"/>
      <c r="BQ8950"/>
      <c r="BR8950"/>
      <c r="BS8950"/>
      <c r="BT8950"/>
      <c r="BU8950"/>
      <c r="BV8950"/>
      <c r="BW8950"/>
      <c r="BX8950"/>
      <c r="BY8950"/>
      <c r="BZ8950"/>
      <c r="CA8950"/>
      <c r="CB8950"/>
      <c r="CC8950"/>
      <c r="CD8950"/>
      <c r="CE8950"/>
      <c r="CF8950"/>
      <c r="CG8950"/>
      <c r="CH8950"/>
      <c r="CI8950"/>
      <c r="CJ8950"/>
      <c r="CK8950"/>
      <c r="CL8950"/>
      <c r="CM8950"/>
      <c r="CN8950"/>
      <c r="CO8950"/>
      <c r="CP8950"/>
      <c r="CQ8950"/>
      <c r="CR8950"/>
      <c r="CS8950"/>
      <c r="CT8950"/>
      <c r="CU8950"/>
      <c r="CV8950"/>
    </row>
    <row r="8951" spans="10:100" x14ac:dyDescent="0.25">
      <c r="J8951"/>
      <c r="K8951"/>
      <c r="L8951"/>
      <c r="M8951"/>
      <c r="N8951"/>
      <c r="O8951"/>
      <c r="P8951"/>
      <c r="Q8951"/>
      <c r="R8951"/>
      <c r="S8951"/>
      <c r="T8951"/>
      <c r="U8951"/>
      <c r="V8951"/>
      <c r="W8951"/>
      <c r="X8951"/>
      <c r="Y8951"/>
      <c r="Z8951"/>
      <c r="AA8951"/>
      <c r="AB8951"/>
      <c r="AC8951"/>
      <c r="AD8951"/>
      <c r="AE8951"/>
      <c r="AF8951"/>
      <c r="AG8951"/>
      <c r="AH8951"/>
      <c r="AI8951"/>
      <c r="AJ8951"/>
      <c r="AK8951"/>
      <c r="AL8951"/>
      <c r="AM8951"/>
      <c r="AN8951"/>
      <c r="AO8951"/>
      <c r="AP8951"/>
      <c r="AQ8951"/>
      <c r="AR8951"/>
      <c r="AS8951"/>
      <c r="AT8951"/>
      <c r="AU8951"/>
      <c r="AV8951"/>
      <c r="AW8951"/>
      <c r="AX8951"/>
      <c r="AY8951"/>
      <c r="AZ8951"/>
      <c r="BA8951"/>
      <c r="BB8951"/>
      <c r="BC8951"/>
      <c r="BD8951"/>
      <c r="BE8951"/>
      <c r="BF8951"/>
      <c r="BG8951"/>
      <c r="BH8951"/>
      <c r="BI8951"/>
      <c r="BJ8951"/>
      <c r="BK8951"/>
      <c r="BL8951"/>
      <c r="BM8951"/>
      <c r="BN8951"/>
      <c r="BO8951"/>
      <c r="BP8951"/>
      <c r="BQ8951"/>
      <c r="BR8951"/>
      <c r="BS8951"/>
      <c r="BT8951"/>
      <c r="BU8951"/>
      <c r="BV8951"/>
      <c r="BW8951"/>
      <c r="BX8951"/>
      <c r="BY8951"/>
      <c r="BZ8951"/>
      <c r="CA8951"/>
      <c r="CB8951"/>
      <c r="CC8951"/>
      <c r="CD8951"/>
      <c r="CE8951"/>
      <c r="CF8951"/>
      <c r="CG8951"/>
      <c r="CH8951"/>
      <c r="CI8951"/>
      <c r="CJ8951"/>
      <c r="CK8951"/>
      <c r="CL8951"/>
      <c r="CM8951"/>
      <c r="CN8951"/>
      <c r="CO8951"/>
      <c r="CP8951"/>
      <c r="CQ8951"/>
      <c r="CR8951"/>
      <c r="CS8951"/>
      <c r="CT8951"/>
      <c r="CU8951"/>
      <c r="CV8951"/>
    </row>
    <row r="8952" spans="10:100" x14ac:dyDescent="0.25">
      <c r="J8952"/>
      <c r="K8952"/>
      <c r="L8952"/>
      <c r="M8952"/>
      <c r="N8952"/>
      <c r="O8952"/>
      <c r="P8952"/>
      <c r="Q8952"/>
      <c r="R8952"/>
      <c r="S8952"/>
      <c r="T8952"/>
      <c r="U8952"/>
      <c r="V8952"/>
      <c r="W8952"/>
      <c r="X8952"/>
      <c r="Y8952"/>
      <c r="Z8952"/>
      <c r="AA8952"/>
      <c r="AB8952"/>
      <c r="AC8952"/>
      <c r="AD8952"/>
      <c r="AE8952"/>
      <c r="AF8952"/>
      <c r="AG8952"/>
      <c r="AH8952"/>
      <c r="AI8952"/>
      <c r="AJ8952"/>
      <c r="AK8952"/>
      <c r="AL8952"/>
      <c r="AM8952"/>
      <c r="AN8952"/>
      <c r="AO8952"/>
      <c r="AP8952"/>
      <c r="AQ8952"/>
      <c r="AR8952"/>
      <c r="AS8952"/>
      <c r="AT8952"/>
      <c r="AU8952"/>
      <c r="AV8952"/>
      <c r="AW8952"/>
      <c r="AX8952"/>
      <c r="AY8952"/>
      <c r="AZ8952"/>
      <c r="BA8952"/>
      <c r="BB8952"/>
      <c r="BC8952"/>
      <c r="BD8952"/>
      <c r="BE8952"/>
      <c r="BF8952"/>
      <c r="BG8952"/>
      <c r="BH8952"/>
      <c r="BI8952"/>
      <c r="BJ8952"/>
      <c r="BK8952"/>
      <c r="BL8952"/>
      <c r="BM8952"/>
      <c r="BN8952"/>
      <c r="BO8952"/>
      <c r="BP8952"/>
      <c r="BQ8952"/>
      <c r="BR8952"/>
      <c r="BS8952"/>
      <c r="BT8952"/>
      <c r="BU8952"/>
      <c r="BV8952"/>
      <c r="BW8952"/>
      <c r="BX8952"/>
      <c r="BY8952"/>
      <c r="BZ8952"/>
      <c r="CA8952"/>
      <c r="CB8952"/>
      <c r="CC8952"/>
      <c r="CD8952"/>
      <c r="CE8952"/>
      <c r="CF8952"/>
      <c r="CG8952"/>
      <c r="CH8952"/>
      <c r="CI8952"/>
      <c r="CJ8952"/>
      <c r="CK8952"/>
      <c r="CL8952"/>
      <c r="CM8952"/>
      <c r="CN8952"/>
      <c r="CO8952"/>
      <c r="CP8952"/>
      <c r="CQ8952"/>
      <c r="CR8952"/>
      <c r="CS8952"/>
      <c r="CT8952"/>
      <c r="CU8952"/>
      <c r="CV8952"/>
    </row>
    <row r="8953" spans="10:100" x14ac:dyDescent="0.25">
      <c r="J8953"/>
      <c r="K8953"/>
      <c r="L8953"/>
      <c r="M8953"/>
      <c r="N8953"/>
      <c r="O8953"/>
      <c r="P8953"/>
      <c r="Q8953"/>
      <c r="R8953"/>
      <c r="S8953"/>
      <c r="T8953"/>
      <c r="U8953"/>
      <c r="V8953"/>
      <c r="W8953"/>
      <c r="X8953"/>
      <c r="Y8953"/>
      <c r="Z8953"/>
      <c r="AA8953"/>
      <c r="AB8953"/>
      <c r="AC8953"/>
      <c r="AD8953"/>
      <c r="AE8953"/>
      <c r="AF8953"/>
      <c r="AG8953"/>
      <c r="AH8953"/>
      <c r="AI8953"/>
      <c r="AJ8953"/>
      <c r="AK8953"/>
      <c r="AL8953"/>
      <c r="AM8953"/>
      <c r="AN8953"/>
      <c r="AO8953"/>
      <c r="AP8953"/>
      <c r="AQ8953"/>
      <c r="AR8953"/>
      <c r="AS8953"/>
      <c r="AT8953"/>
      <c r="AU8953"/>
      <c r="AV8953"/>
      <c r="AW8953"/>
      <c r="AX8953"/>
      <c r="AY8953"/>
      <c r="AZ8953"/>
      <c r="BA8953"/>
      <c r="BB8953"/>
      <c r="BC8953"/>
      <c r="BD8953"/>
      <c r="BE8953"/>
      <c r="BF8953"/>
      <c r="BG8953"/>
      <c r="BH8953"/>
      <c r="BI8953"/>
      <c r="BJ8953"/>
      <c r="BK8953"/>
      <c r="BL8953"/>
      <c r="BM8953"/>
      <c r="BN8953"/>
      <c r="BO8953"/>
      <c r="BP8953"/>
      <c r="BQ8953"/>
      <c r="BR8953"/>
      <c r="BS8953"/>
      <c r="BT8953"/>
      <c r="BU8953"/>
      <c r="BV8953"/>
      <c r="BW8953"/>
      <c r="BX8953"/>
      <c r="BY8953"/>
      <c r="BZ8953"/>
      <c r="CA8953"/>
      <c r="CB8953"/>
      <c r="CC8953"/>
      <c r="CD8953"/>
      <c r="CE8953"/>
      <c r="CF8953"/>
      <c r="CG8953"/>
      <c r="CH8953"/>
      <c r="CI8953"/>
      <c r="CJ8953"/>
      <c r="CK8953"/>
      <c r="CL8953"/>
      <c r="CM8953"/>
      <c r="CN8953"/>
      <c r="CO8953"/>
      <c r="CP8953"/>
      <c r="CQ8953"/>
      <c r="CR8953"/>
      <c r="CS8953"/>
      <c r="CT8953"/>
      <c r="CU8953"/>
      <c r="CV8953"/>
    </row>
    <row r="8954" spans="10:100" x14ac:dyDescent="0.25">
      <c r="J8954"/>
      <c r="K8954"/>
      <c r="L8954"/>
      <c r="M8954"/>
      <c r="N8954"/>
      <c r="O8954"/>
      <c r="P8954"/>
      <c r="Q8954"/>
      <c r="R8954"/>
      <c r="S8954"/>
      <c r="T8954"/>
      <c r="U8954"/>
      <c r="V8954"/>
      <c r="W8954"/>
      <c r="X8954"/>
      <c r="Y8954"/>
      <c r="Z8954"/>
      <c r="AA8954"/>
      <c r="AB8954"/>
      <c r="AC8954"/>
      <c r="AD8954"/>
      <c r="AE8954"/>
      <c r="AF8954"/>
      <c r="AG8954"/>
      <c r="AH8954"/>
      <c r="AI8954"/>
      <c r="AJ8954"/>
      <c r="AK8954"/>
      <c r="AL8954"/>
      <c r="AM8954"/>
      <c r="AN8954"/>
      <c r="AO8954"/>
      <c r="AP8954"/>
      <c r="AQ8954"/>
      <c r="AR8954"/>
      <c r="AS8954"/>
      <c r="AT8954"/>
      <c r="AU8954"/>
      <c r="AV8954"/>
      <c r="AW8954"/>
      <c r="AX8954"/>
      <c r="AY8954"/>
      <c r="AZ8954"/>
      <c r="BA8954"/>
      <c r="BB8954"/>
      <c r="BC8954"/>
      <c r="BD8954"/>
      <c r="BE8954"/>
      <c r="BF8954"/>
      <c r="BG8954"/>
      <c r="BH8954"/>
      <c r="BI8954"/>
      <c r="BJ8954"/>
      <c r="BK8954"/>
      <c r="BL8954"/>
      <c r="BM8954"/>
      <c r="BN8954"/>
      <c r="BO8954"/>
      <c r="BP8954"/>
      <c r="BQ8954"/>
      <c r="BR8954"/>
      <c r="BS8954"/>
      <c r="BT8954"/>
      <c r="BU8954"/>
      <c r="BV8954"/>
      <c r="BW8954"/>
      <c r="BX8954"/>
      <c r="BY8954"/>
      <c r="BZ8954"/>
      <c r="CA8954"/>
      <c r="CB8954"/>
      <c r="CC8954"/>
      <c r="CD8954"/>
      <c r="CE8954"/>
      <c r="CF8954"/>
      <c r="CG8954"/>
      <c r="CH8954"/>
      <c r="CI8954"/>
      <c r="CJ8954"/>
      <c r="CK8954"/>
      <c r="CL8954"/>
      <c r="CM8954"/>
      <c r="CN8954"/>
      <c r="CO8954"/>
      <c r="CP8954"/>
      <c r="CQ8954"/>
      <c r="CR8954"/>
      <c r="CS8954"/>
      <c r="CT8954"/>
      <c r="CU8954"/>
      <c r="CV8954"/>
    </row>
    <row r="8955" spans="10:100" x14ac:dyDescent="0.25">
      <c r="J8955"/>
      <c r="K8955"/>
      <c r="L8955"/>
      <c r="M8955"/>
      <c r="N8955"/>
      <c r="O8955"/>
      <c r="P8955"/>
      <c r="Q8955"/>
      <c r="R8955"/>
      <c r="S8955"/>
      <c r="T8955"/>
      <c r="U8955"/>
      <c r="V8955"/>
      <c r="W8955"/>
      <c r="X8955"/>
      <c r="Y8955"/>
      <c r="Z8955"/>
      <c r="AA8955"/>
      <c r="AB8955"/>
      <c r="AC8955"/>
      <c r="AD8955"/>
      <c r="AE8955"/>
      <c r="AF8955"/>
      <c r="AG8955"/>
      <c r="AH8955"/>
      <c r="AI8955"/>
      <c r="AJ8955"/>
      <c r="AK8955"/>
      <c r="AL8955"/>
      <c r="AM8955"/>
      <c r="AN8955"/>
      <c r="AO8955"/>
      <c r="AP8955"/>
      <c r="AQ8955"/>
      <c r="AR8955"/>
      <c r="AS8955"/>
      <c r="AT8955"/>
      <c r="AU8955"/>
      <c r="AV8955"/>
      <c r="AW8955"/>
      <c r="AX8955"/>
      <c r="AY8955"/>
      <c r="AZ8955"/>
      <c r="BA8955"/>
      <c r="BB8955"/>
      <c r="BC8955"/>
      <c r="BD8955"/>
      <c r="BE8955"/>
      <c r="BF8955"/>
      <c r="BG8955"/>
      <c r="BH8955"/>
      <c r="BI8955"/>
      <c r="BJ8955"/>
      <c r="BK8955"/>
      <c r="BL8955"/>
      <c r="BM8955"/>
      <c r="BN8955"/>
      <c r="BO8955"/>
      <c r="BP8955"/>
      <c r="BQ8955"/>
      <c r="BR8955"/>
      <c r="BS8955"/>
      <c r="BT8955"/>
      <c r="BU8955"/>
      <c r="BV8955"/>
      <c r="BW8955"/>
      <c r="BX8955"/>
      <c r="BY8955"/>
      <c r="BZ8955"/>
      <c r="CA8955"/>
      <c r="CB8955"/>
      <c r="CC8955"/>
      <c r="CD8955"/>
      <c r="CE8955"/>
      <c r="CF8955"/>
      <c r="CG8955"/>
      <c r="CH8955"/>
      <c r="CI8955"/>
      <c r="CJ8955"/>
      <c r="CK8955"/>
      <c r="CL8955"/>
      <c r="CM8955"/>
      <c r="CN8955"/>
      <c r="CO8955"/>
      <c r="CP8955"/>
      <c r="CQ8955"/>
      <c r="CR8955"/>
      <c r="CS8955"/>
      <c r="CT8955"/>
      <c r="CU8955"/>
      <c r="CV8955"/>
    </row>
    <row r="8956" spans="10:100" x14ac:dyDescent="0.25">
      <c r="J8956"/>
      <c r="K8956"/>
      <c r="L8956"/>
      <c r="M8956"/>
      <c r="N8956"/>
      <c r="O8956"/>
      <c r="P8956"/>
      <c r="Q8956"/>
      <c r="R8956"/>
      <c r="S8956"/>
      <c r="T8956"/>
      <c r="U8956"/>
      <c r="V8956"/>
      <c r="W8956"/>
      <c r="X8956"/>
      <c r="Y8956"/>
      <c r="Z8956"/>
      <c r="AA8956"/>
      <c r="AB8956"/>
      <c r="AC8956"/>
      <c r="AD8956"/>
      <c r="AE8956"/>
      <c r="AF8956"/>
      <c r="AG8956"/>
      <c r="AH8956"/>
      <c r="AI8956"/>
      <c r="AJ8956"/>
      <c r="AK8956"/>
      <c r="AL8956"/>
      <c r="AM8956"/>
      <c r="AN8956"/>
      <c r="AO8956"/>
      <c r="AP8956"/>
      <c r="AQ8956"/>
      <c r="AR8956"/>
      <c r="AS8956"/>
      <c r="AT8956"/>
      <c r="AU8956"/>
      <c r="AV8956"/>
      <c r="AW8956"/>
      <c r="AX8956"/>
      <c r="AY8956"/>
      <c r="AZ8956"/>
      <c r="BA8956"/>
      <c r="BB8956"/>
      <c r="BC8956"/>
      <c r="BD8956"/>
      <c r="BE8956"/>
      <c r="BF8956"/>
      <c r="BG8956"/>
      <c r="BH8956"/>
      <c r="BI8956"/>
      <c r="BJ8956"/>
      <c r="BK8956"/>
      <c r="BL8956"/>
      <c r="BM8956"/>
      <c r="BN8956"/>
      <c r="BO8956"/>
      <c r="BP8956"/>
      <c r="BQ8956"/>
      <c r="BR8956"/>
      <c r="BS8956"/>
      <c r="BT8956"/>
      <c r="BU8956"/>
      <c r="BV8956"/>
      <c r="BW8956"/>
      <c r="BX8956"/>
      <c r="BY8956"/>
      <c r="BZ8956"/>
      <c r="CA8956"/>
      <c r="CB8956"/>
      <c r="CC8956"/>
      <c r="CD8956"/>
      <c r="CE8956"/>
      <c r="CF8956"/>
      <c r="CG8956"/>
      <c r="CH8956"/>
      <c r="CI8956"/>
      <c r="CJ8956"/>
      <c r="CK8956"/>
      <c r="CL8956"/>
      <c r="CM8956"/>
      <c r="CN8956"/>
      <c r="CO8956"/>
      <c r="CP8956"/>
      <c r="CQ8956"/>
      <c r="CR8956"/>
      <c r="CS8956"/>
      <c r="CT8956"/>
      <c r="CU8956"/>
      <c r="CV8956"/>
    </row>
    <row r="8957" spans="10:100" x14ac:dyDescent="0.25">
      <c r="J8957"/>
      <c r="K8957"/>
      <c r="L8957"/>
      <c r="M8957"/>
      <c r="N8957"/>
      <c r="O8957"/>
      <c r="P8957"/>
      <c r="Q8957"/>
      <c r="R8957"/>
      <c r="S8957"/>
      <c r="T8957"/>
      <c r="U8957"/>
      <c r="V8957"/>
      <c r="W8957"/>
      <c r="X8957"/>
      <c r="Y8957"/>
      <c r="Z8957"/>
      <c r="AA8957"/>
      <c r="AB8957"/>
      <c r="AC8957"/>
      <c r="AD8957"/>
      <c r="AE8957"/>
      <c r="AF8957"/>
      <c r="AG8957"/>
      <c r="AH8957"/>
      <c r="AI8957"/>
      <c r="AJ8957"/>
      <c r="AK8957"/>
      <c r="AL8957"/>
      <c r="AM8957"/>
      <c r="AN8957"/>
      <c r="AO8957"/>
      <c r="AP8957"/>
      <c r="AQ8957"/>
      <c r="AR8957"/>
      <c r="AS8957"/>
      <c r="AT8957"/>
      <c r="AU8957"/>
      <c r="AV8957"/>
      <c r="AW8957"/>
      <c r="AX8957"/>
      <c r="AY8957"/>
      <c r="AZ8957"/>
      <c r="BA8957"/>
      <c r="BB8957"/>
      <c r="BC8957"/>
      <c r="BD8957"/>
      <c r="BE8957"/>
      <c r="BF8957"/>
      <c r="BG8957"/>
      <c r="BH8957"/>
      <c r="BI8957"/>
      <c r="BJ8957"/>
      <c r="BK8957"/>
      <c r="BL8957"/>
      <c r="BM8957"/>
      <c r="BN8957"/>
      <c r="BO8957"/>
      <c r="BP8957"/>
      <c r="BQ8957"/>
      <c r="BR8957"/>
      <c r="BS8957"/>
      <c r="BT8957"/>
      <c r="BU8957"/>
      <c r="BV8957"/>
      <c r="BW8957"/>
      <c r="BX8957"/>
      <c r="BY8957"/>
      <c r="BZ8957"/>
      <c r="CA8957"/>
      <c r="CB8957"/>
      <c r="CC8957"/>
      <c r="CD8957"/>
      <c r="CE8957"/>
      <c r="CF8957"/>
      <c r="CG8957"/>
      <c r="CH8957"/>
      <c r="CI8957"/>
      <c r="CJ8957"/>
      <c r="CK8957"/>
      <c r="CL8957"/>
      <c r="CM8957"/>
      <c r="CN8957"/>
      <c r="CO8957"/>
      <c r="CP8957"/>
      <c r="CQ8957"/>
      <c r="CR8957"/>
      <c r="CS8957"/>
      <c r="CT8957"/>
      <c r="CU8957"/>
      <c r="CV8957"/>
    </row>
    <row r="8958" spans="10:100" x14ac:dyDescent="0.25">
      <c r="J8958"/>
      <c r="K8958"/>
      <c r="L8958"/>
      <c r="M8958"/>
      <c r="N8958"/>
      <c r="O8958"/>
      <c r="P8958"/>
      <c r="Q8958"/>
      <c r="R8958"/>
      <c r="S8958"/>
      <c r="T8958"/>
      <c r="U8958"/>
      <c r="V8958"/>
      <c r="W8958"/>
      <c r="X8958"/>
      <c r="Y8958"/>
      <c r="Z8958"/>
      <c r="AA8958"/>
      <c r="AB8958"/>
      <c r="AC8958"/>
      <c r="AD8958"/>
      <c r="AE8958"/>
      <c r="AF8958"/>
      <c r="AG8958"/>
      <c r="AH8958"/>
      <c r="AI8958"/>
      <c r="AJ8958"/>
      <c r="AK8958"/>
      <c r="AL8958"/>
      <c r="AM8958"/>
      <c r="AN8958"/>
      <c r="AO8958"/>
      <c r="AP8958"/>
      <c r="AQ8958"/>
      <c r="AR8958"/>
      <c r="AS8958"/>
      <c r="AT8958"/>
      <c r="AU8958"/>
      <c r="AV8958"/>
      <c r="AW8958"/>
      <c r="AX8958"/>
      <c r="AY8958"/>
      <c r="AZ8958"/>
      <c r="BA8958"/>
      <c r="BB8958"/>
      <c r="BC8958"/>
      <c r="BD8958"/>
      <c r="BE8958"/>
      <c r="BF8958"/>
      <c r="BG8958"/>
      <c r="BH8958"/>
      <c r="BI8958"/>
      <c r="BJ8958"/>
      <c r="BK8958"/>
      <c r="BL8958"/>
      <c r="BM8958"/>
      <c r="BN8958"/>
      <c r="BO8958"/>
      <c r="BP8958"/>
      <c r="BQ8958"/>
      <c r="BR8958"/>
      <c r="BS8958"/>
      <c r="BT8958"/>
      <c r="BU8958"/>
      <c r="BV8958"/>
      <c r="BW8958"/>
      <c r="BX8958"/>
      <c r="BY8958"/>
      <c r="BZ8958"/>
      <c r="CA8958"/>
      <c r="CB8958"/>
      <c r="CC8958"/>
      <c r="CD8958"/>
      <c r="CE8958"/>
      <c r="CF8958"/>
      <c r="CG8958"/>
      <c r="CH8958"/>
      <c r="CI8958"/>
      <c r="CJ8958"/>
      <c r="CK8958"/>
      <c r="CL8958"/>
      <c r="CM8958"/>
      <c r="CN8958"/>
      <c r="CO8958"/>
      <c r="CP8958"/>
      <c r="CQ8958"/>
      <c r="CR8958"/>
      <c r="CS8958"/>
      <c r="CT8958"/>
      <c r="CU8958"/>
      <c r="CV8958"/>
    </row>
    <row r="8959" spans="10:100" x14ac:dyDescent="0.25">
      <c r="J8959"/>
      <c r="K8959"/>
      <c r="L8959"/>
      <c r="M8959"/>
      <c r="N8959"/>
      <c r="O8959"/>
      <c r="P8959"/>
      <c r="Q8959"/>
      <c r="R8959"/>
      <c r="S8959"/>
      <c r="T8959"/>
      <c r="U8959"/>
      <c r="V8959"/>
      <c r="W8959"/>
      <c r="X8959"/>
      <c r="Y8959"/>
      <c r="Z8959"/>
      <c r="AA8959"/>
      <c r="AB8959"/>
      <c r="AC8959"/>
      <c r="AD8959"/>
      <c r="AE8959"/>
      <c r="AF8959"/>
      <c r="AG8959"/>
      <c r="AH8959"/>
      <c r="AI8959"/>
      <c r="AJ8959"/>
      <c r="AK8959"/>
      <c r="AL8959"/>
      <c r="AM8959"/>
      <c r="AN8959"/>
      <c r="AO8959"/>
      <c r="AP8959"/>
      <c r="AQ8959"/>
      <c r="AR8959"/>
      <c r="AS8959"/>
      <c r="AT8959"/>
      <c r="AU8959"/>
      <c r="AV8959"/>
      <c r="AW8959"/>
      <c r="AX8959"/>
      <c r="AY8959"/>
      <c r="AZ8959"/>
      <c r="BA8959"/>
      <c r="BB8959"/>
      <c r="BC8959"/>
      <c r="BD8959"/>
      <c r="BE8959"/>
      <c r="BF8959"/>
      <c r="BG8959"/>
      <c r="BH8959"/>
      <c r="BI8959"/>
      <c r="BJ8959"/>
      <c r="BK8959"/>
      <c r="BL8959"/>
      <c r="BM8959"/>
      <c r="BN8959"/>
      <c r="BO8959"/>
      <c r="BP8959"/>
      <c r="BQ8959"/>
      <c r="BR8959"/>
      <c r="BS8959"/>
      <c r="BT8959"/>
      <c r="BU8959"/>
      <c r="BV8959"/>
      <c r="BW8959"/>
      <c r="BX8959"/>
      <c r="BY8959"/>
      <c r="BZ8959"/>
      <c r="CA8959"/>
      <c r="CB8959"/>
      <c r="CC8959"/>
      <c r="CD8959"/>
      <c r="CE8959"/>
      <c r="CF8959"/>
      <c r="CG8959"/>
      <c r="CH8959"/>
      <c r="CI8959"/>
      <c r="CJ8959"/>
      <c r="CK8959"/>
      <c r="CL8959"/>
      <c r="CM8959"/>
      <c r="CN8959"/>
      <c r="CO8959"/>
      <c r="CP8959"/>
      <c r="CQ8959"/>
      <c r="CR8959"/>
      <c r="CS8959"/>
      <c r="CT8959"/>
      <c r="CU8959"/>
      <c r="CV8959"/>
    </row>
    <row r="8960" spans="10:100" x14ac:dyDescent="0.25">
      <c r="J8960"/>
      <c r="K8960"/>
      <c r="L8960"/>
      <c r="M8960"/>
      <c r="N8960"/>
      <c r="O8960"/>
      <c r="P8960"/>
      <c r="Q8960"/>
      <c r="R8960"/>
      <c r="S8960"/>
      <c r="T8960"/>
      <c r="U8960"/>
      <c r="V8960"/>
      <c r="W8960"/>
      <c r="X8960"/>
      <c r="Y8960"/>
      <c r="Z8960"/>
      <c r="AA8960"/>
      <c r="AB8960"/>
      <c r="AC8960"/>
      <c r="AD8960"/>
      <c r="AE8960"/>
      <c r="AF8960"/>
      <c r="AG8960"/>
      <c r="AH8960"/>
      <c r="AI8960"/>
      <c r="AJ8960"/>
      <c r="AK8960"/>
      <c r="AL8960"/>
      <c r="AM8960"/>
      <c r="AN8960"/>
      <c r="AO8960"/>
      <c r="AP8960"/>
      <c r="AQ8960"/>
      <c r="AR8960"/>
      <c r="AS8960"/>
      <c r="AT8960"/>
      <c r="AU8960"/>
      <c r="AV8960"/>
      <c r="AW8960"/>
      <c r="AX8960"/>
      <c r="AY8960"/>
      <c r="AZ8960"/>
      <c r="BA8960"/>
      <c r="BB8960"/>
      <c r="BC8960"/>
      <c r="BD8960"/>
      <c r="BE8960"/>
      <c r="BF8960"/>
      <c r="BG8960"/>
      <c r="BH8960"/>
      <c r="BI8960"/>
      <c r="BJ8960"/>
      <c r="BK8960"/>
      <c r="BL8960"/>
      <c r="BM8960"/>
      <c r="BN8960"/>
      <c r="BO8960"/>
      <c r="BP8960"/>
      <c r="BQ8960"/>
      <c r="BR8960"/>
      <c r="BS8960"/>
      <c r="BT8960"/>
      <c r="BU8960"/>
      <c r="BV8960"/>
      <c r="BW8960"/>
      <c r="BX8960"/>
      <c r="BY8960"/>
      <c r="BZ8960"/>
      <c r="CA8960"/>
      <c r="CB8960"/>
      <c r="CC8960"/>
      <c r="CD8960"/>
      <c r="CE8960"/>
      <c r="CF8960"/>
      <c r="CG8960"/>
      <c r="CH8960"/>
      <c r="CI8960"/>
      <c r="CJ8960"/>
      <c r="CK8960"/>
      <c r="CL8960"/>
      <c r="CM8960"/>
      <c r="CN8960"/>
      <c r="CO8960"/>
      <c r="CP8960"/>
      <c r="CQ8960"/>
      <c r="CR8960"/>
      <c r="CS8960"/>
      <c r="CT8960"/>
      <c r="CU8960"/>
      <c r="CV8960"/>
    </row>
    <row r="8961" spans="10:100" x14ac:dyDescent="0.25">
      <c r="J8961"/>
      <c r="K8961"/>
      <c r="L8961"/>
      <c r="M8961"/>
      <c r="N8961"/>
      <c r="O8961"/>
      <c r="P8961"/>
      <c r="Q8961"/>
      <c r="R8961"/>
      <c r="S8961"/>
      <c r="T8961"/>
      <c r="U8961"/>
      <c r="V8961"/>
      <c r="W8961"/>
      <c r="X8961"/>
      <c r="Y8961"/>
      <c r="Z8961"/>
      <c r="AA8961"/>
      <c r="AB8961"/>
      <c r="AC8961"/>
      <c r="AD8961"/>
      <c r="AE8961"/>
      <c r="AF8961"/>
      <c r="AG8961"/>
      <c r="AH8961"/>
      <c r="AI8961"/>
      <c r="AJ8961"/>
      <c r="AK8961"/>
      <c r="AL8961"/>
      <c r="AM8961"/>
      <c r="AN8961"/>
      <c r="AO8961"/>
      <c r="AP8961"/>
      <c r="AQ8961"/>
      <c r="AR8961"/>
      <c r="AS8961"/>
      <c r="AT8961"/>
      <c r="AU8961"/>
      <c r="AV8961"/>
      <c r="AW8961"/>
      <c r="AX8961"/>
      <c r="AY8961"/>
      <c r="AZ8961"/>
      <c r="BA8961"/>
      <c r="BB8961"/>
      <c r="BC8961"/>
      <c r="BD8961"/>
      <c r="BE8961"/>
      <c r="BF8961"/>
      <c r="BG8961"/>
      <c r="BH8961"/>
      <c r="BI8961"/>
      <c r="BJ8961"/>
      <c r="BK8961"/>
      <c r="BL8961"/>
      <c r="BM8961"/>
      <c r="BN8961"/>
      <c r="BO8961"/>
      <c r="BP8961"/>
      <c r="BQ8961"/>
      <c r="BR8961"/>
      <c r="BS8961"/>
      <c r="BT8961"/>
      <c r="BU8961"/>
      <c r="BV8961"/>
      <c r="BW8961"/>
      <c r="BX8961"/>
      <c r="BY8961"/>
      <c r="BZ8961"/>
      <c r="CA8961"/>
      <c r="CB8961"/>
      <c r="CC8961"/>
      <c r="CD8961"/>
      <c r="CE8961"/>
      <c r="CF8961"/>
      <c r="CG8961"/>
      <c r="CH8961"/>
      <c r="CI8961"/>
      <c r="CJ8961"/>
      <c r="CK8961"/>
      <c r="CL8961"/>
      <c r="CM8961"/>
      <c r="CN8961"/>
      <c r="CO8961"/>
      <c r="CP8961"/>
      <c r="CQ8961"/>
      <c r="CR8961"/>
      <c r="CS8961"/>
      <c r="CT8961"/>
      <c r="CU8961"/>
      <c r="CV8961"/>
    </row>
    <row r="8962" spans="10:100" x14ac:dyDescent="0.25">
      <c r="J8962"/>
      <c r="K8962"/>
      <c r="L8962"/>
      <c r="M8962"/>
      <c r="N8962"/>
      <c r="O8962"/>
      <c r="P8962"/>
      <c r="Q8962"/>
      <c r="R8962"/>
      <c r="S8962"/>
      <c r="T8962"/>
      <c r="U8962"/>
      <c r="V8962"/>
      <c r="W8962"/>
      <c r="X8962"/>
      <c r="Y8962"/>
      <c r="Z8962"/>
      <c r="AA8962"/>
      <c r="AB8962"/>
      <c r="AC8962"/>
      <c r="AD8962"/>
      <c r="AE8962"/>
      <c r="AF8962"/>
      <c r="AG8962"/>
      <c r="AH8962"/>
      <c r="AI8962"/>
      <c r="AJ8962"/>
      <c r="AK8962"/>
      <c r="AL8962"/>
      <c r="AM8962"/>
      <c r="AN8962"/>
      <c r="AO8962"/>
      <c r="AP8962"/>
      <c r="AQ8962"/>
      <c r="AR8962"/>
      <c r="AS8962"/>
      <c r="AT8962"/>
      <c r="AU8962"/>
      <c r="AV8962"/>
      <c r="AW8962"/>
      <c r="AX8962"/>
      <c r="AY8962"/>
      <c r="AZ8962"/>
      <c r="BA8962"/>
      <c r="BB8962"/>
      <c r="BC8962"/>
      <c r="BD8962"/>
      <c r="BE8962"/>
      <c r="BF8962"/>
      <c r="BG8962"/>
      <c r="BH8962"/>
      <c r="BI8962"/>
      <c r="BJ8962"/>
      <c r="BK8962"/>
      <c r="BL8962"/>
      <c r="BM8962"/>
      <c r="BN8962"/>
      <c r="BO8962"/>
      <c r="BP8962"/>
      <c r="BQ8962"/>
      <c r="BR8962"/>
      <c r="BS8962"/>
      <c r="BT8962"/>
      <c r="BU8962"/>
      <c r="BV8962"/>
      <c r="BW8962"/>
      <c r="BX8962"/>
      <c r="BY8962"/>
      <c r="BZ8962"/>
      <c r="CA8962"/>
      <c r="CB8962"/>
      <c r="CC8962"/>
      <c r="CD8962"/>
      <c r="CE8962"/>
      <c r="CF8962"/>
      <c r="CG8962"/>
      <c r="CH8962"/>
      <c r="CI8962"/>
      <c r="CJ8962"/>
      <c r="CK8962"/>
      <c r="CL8962"/>
      <c r="CM8962"/>
      <c r="CN8962"/>
      <c r="CO8962"/>
      <c r="CP8962"/>
      <c r="CQ8962"/>
      <c r="CR8962"/>
      <c r="CS8962"/>
      <c r="CT8962"/>
      <c r="CU8962"/>
      <c r="CV8962"/>
    </row>
    <row r="8963" spans="10:100" x14ac:dyDescent="0.25">
      <c r="J8963"/>
      <c r="K8963"/>
      <c r="L8963"/>
      <c r="M8963"/>
      <c r="N8963"/>
      <c r="O8963"/>
      <c r="P8963"/>
      <c r="Q8963"/>
      <c r="R8963"/>
      <c r="S8963"/>
      <c r="T8963"/>
      <c r="U8963"/>
      <c r="V8963"/>
      <c r="W8963"/>
      <c r="X8963"/>
      <c r="Y8963"/>
      <c r="Z8963"/>
      <c r="AA8963"/>
      <c r="AB8963"/>
      <c r="AC8963"/>
      <c r="AD8963"/>
      <c r="AE8963"/>
      <c r="AF8963"/>
      <c r="AG8963"/>
      <c r="AH8963"/>
      <c r="AI8963"/>
      <c r="AJ8963"/>
      <c r="AK8963"/>
      <c r="AL8963"/>
      <c r="AM8963"/>
      <c r="AN8963"/>
      <c r="AO8963"/>
      <c r="AP8963"/>
      <c r="AQ8963"/>
      <c r="AR8963"/>
      <c r="AS8963"/>
      <c r="AT8963"/>
      <c r="AU8963"/>
      <c r="AV8963"/>
      <c r="AW8963"/>
      <c r="AX8963"/>
      <c r="AY8963"/>
      <c r="AZ8963"/>
      <c r="BA8963"/>
      <c r="BB8963"/>
      <c r="BC8963"/>
      <c r="BD8963"/>
      <c r="BE8963"/>
      <c r="BF8963"/>
      <c r="BG8963"/>
      <c r="BH8963"/>
      <c r="BI8963"/>
      <c r="BJ8963"/>
      <c r="BK8963"/>
      <c r="BL8963"/>
      <c r="BM8963"/>
      <c r="BN8963"/>
      <c r="BO8963"/>
      <c r="BP8963"/>
      <c r="BQ8963"/>
      <c r="BR8963"/>
      <c r="BS8963"/>
      <c r="BT8963"/>
      <c r="BU8963"/>
      <c r="BV8963"/>
      <c r="BW8963"/>
      <c r="BX8963"/>
      <c r="BY8963"/>
      <c r="BZ8963"/>
      <c r="CA8963"/>
      <c r="CB8963"/>
      <c r="CC8963"/>
      <c r="CD8963"/>
      <c r="CE8963"/>
      <c r="CF8963"/>
      <c r="CG8963"/>
      <c r="CH8963"/>
      <c r="CI8963"/>
      <c r="CJ8963"/>
      <c r="CK8963"/>
      <c r="CL8963"/>
      <c r="CM8963"/>
      <c r="CN8963"/>
      <c r="CO8963"/>
      <c r="CP8963"/>
      <c r="CQ8963"/>
      <c r="CR8963"/>
      <c r="CS8963"/>
      <c r="CT8963"/>
      <c r="CU8963"/>
      <c r="CV8963"/>
    </row>
    <row r="8964" spans="10:100" x14ac:dyDescent="0.25">
      <c r="J8964"/>
      <c r="K8964"/>
      <c r="L8964"/>
      <c r="M8964"/>
      <c r="N8964"/>
      <c r="O8964"/>
      <c r="P8964"/>
      <c r="Q8964"/>
      <c r="R8964"/>
      <c r="S8964"/>
      <c r="T8964"/>
      <c r="U8964"/>
      <c r="V8964"/>
      <c r="W8964"/>
      <c r="X8964"/>
      <c r="Y8964"/>
      <c r="Z8964"/>
      <c r="AA8964"/>
      <c r="AB8964"/>
      <c r="AC8964"/>
      <c r="AD8964"/>
      <c r="AE8964"/>
      <c r="AF8964"/>
      <c r="AG8964"/>
      <c r="AH8964"/>
      <c r="AI8964"/>
      <c r="AJ8964"/>
      <c r="AK8964"/>
      <c r="AL8964"/>
      <c r="AM8964"/>
      <c r="AN8964"/>
      <c r="AO8964"/>
      <c r="AP8964"/>
      <c r="AQ8964"/>
      <c r="AR8964"/>
      <c r="AS8964"/>
      <c r="AT8964"/>
      <c r="AU8964"/>
      <c r="AV8964"/>
      <c r="AW8964"/>
      <c r="AX8964"/>
      <c r="AY8964"/>
      <c r="AZ8964"/>
      <c r="BA8964"/>
      <c r="BB8964"/>
      <c r="BC8964"/>
      <c r="BD8964"/>
      <c r="BE8964"/>
      <c r="BF8964"/>
      <c r="BG8964"/>
      <c r="BH8964"/>
      <c r="BI8964"/>
      <c r="BJ8964"/>
      <c r="BK8964"/>
      <c r="BL8964"/>
      <c r="BM8964"/>
      <c r="BN8964"/>
      <c r="BO8964"/>
      <c r="BP8964"/>
      <c r="BQ8964"/>
      <c r="BR8964"/>
      <c r="BS8964"/>
      <c r="BT8964"/>
      <c r="BU8964"/>
      <c r="BV8964"/>
      <c r="BW8964"/>
      <c r="BX8964"/>
      <c r="BY8964"/>
      <c r="BZ8964"/>
      <c r="CA8964"/>
      <c r="CB8964"/>
      <c r="CC8964"/>
      <c r="CD8964"/>
      <c r="CE8964"/>
      <c r="CF8964"/>
      <c r="CG8964"/>
      <c r="CH8964"/>
      <c r="CI8964"/>
      <c r="CJ8964"/>
      <c r="CK8964"/>
      <c r="CL8964"/>
      <c r="CM8964"/>
      <c r="CN8964"/>
      <c r="CO8964"/>
      <c r="CP8964"/>
      <c r="CQ8964"/>
      <c r="CR8964"/>
      <c r="CS8964"/>
      <c r="CT8964"/>
      <c r="CU8964"/>
      <c r="CV8964"/>
    </row>
    <row r="8965" spans="10:100" x14ac:dyDescent="0.25">
      <c r="J8965"/>
      <c r="K8965"/>
      <c r="L8965"/>
      <c r="M8965"/>
      <c r="N8965"/>
      <c r="O8965"/>
      <c r="P8965"/>
      <c r="Q8965"/>
      <c r="R8965"/>
      <c r="S8965"/>
      <c r="T8965"/>
      <c r="U8965"/>
      <c r="V8965"/>
      <c r="W8965"/>
      <c r="X8965"/>
      <c r="Y8965"/>
      <c r="Z8965"/>
      <c r="AA8965"/>
      <c r="AB8965"/>
      <c r="AC8965"/>
      <c r="AD8965"/>
      <c r="AE8965"/>
      <c r="AF8965"/>
      <c r="AG8965"/>
      <c r="AH8965"/>
      <c r="AI8965"/>
      <c r="AJ8965"/>
      <c r="AK8965"/>
      <c r="AL8965"/>
      <c r="AM8965"/>
      <c r="AN8965"/>
      <c r="AO8965"/>
      <c r="AP8965"/>
      <c r="AQ8965"/>
      <c r="AR8965"/>
      <c r="AS8965"/>
      <c r="AT8965"/>
      <c r="AU8965"/>
      <c r="AV8965"/>
      <c r="AW8965"/>
      <c r="AX8965"/>
      <c r="AY8965"/>
      <c r="AZ8965"/>
      <c r="BA8965"/>
      <c r="BB8965"/>
      <c r="BC8965"/>
      <c r="BD8965"/>
      <c r="BE8965"/>
      <c r="BF8965"/>
      <c r="BG8965"/>
      <c r="BH8965"/>
      <c r="BI8965"/>
      <c r="BJ8965"/>
      <c r="BK8965"/>
      <c r="BL8965"/>
      <c r="BM8965"/>
      <c r="BN8965"/>
      <c r="BO8965"/>
      <c r="BP8965"/>
      <c r="BQ8965"/>
      <c r="BR8965"/>
      <c r="BS8965"/>
      <c r="BT8965"/>
      <c r="BU8965"/>
      <c r="BV8965"/>
      <c r="BW8965"/>
      <c r="BX8965"/>
      <c r="BY8965"/>
      <c r="BZ8965"/>
      <c r="CA8965"/>
      <c r="CB8965"/>
      <c r="CC8965"/>
      <c r="CD8965"/>
      <c r="CE8965"/>
      <c r="CF8965"/>
      <c r="CG8965"/>
      <c r="CH8965"/>
      <c r="CI8965"/>
      <c r="CJ8965"/>
      <c r="CK8965"/>
      <c r="CL8965"/>
      <c r="CM8965"/>
      <c r="CN8965"/>
      <c r="CO8965"/>
      <c r="CP8965"/>
      <c r="CQ8965"/>
      <c r="CR8965"/>
      <c r="CS8965"/>
      <c r="CT8965"/>
      <c r="CU8965"/>
      <c r="CV8965"/>
    </row>
    <row r="8966" spans="10:100" x14ac:dyDescent="0.25">
      <c r="J8966"/>
      <c r="K8966"/>
      <c r="L8966"/>
      <c r="M8966"/>
      <c r="N8966"/>
      <c r="O8966"/>
      <c r="P8966"/>
      <c r="Q8966"/>
      <c r="R8966"/>
      <c r="S8966"/>
      <c r="T8966"/>
      <c r="U8966"/>
      <c r="V8966"/>
      <c r="W8966"/>
      <c r="X8966"/>
      <c r="Y8966"/>
      <c r="Z8966"/>
      <c r="AA8966"/>
      <c r="AB8966"/>
      <c r="AC8966"/>
      <c r="AD8966"/>
      <c r="AE8966"/>
      <c r="AF8966"/>
      <c r="AG8966"/>
      <c r="AH8966"/>
      <c r="AI8966"/>
      <c r="AJ8966"/>
      <c r="AK8966"/>
      <c r="AL8966"/>
      <c r="AM8966"/>
      <c r="AN8966"/>
      <c r="AO8966"/>
      <c r="AP8966"/>
      <c r="AQ8966"/>
      <c r="AR8966"/>
      <c r="AS8966"/>
      <c r="AT8966"/>
      <c r="AU8966"/>
      <c r="AV8966"/>
      <c r="AW8966"/>
      <c r="AX8966"/>
      <c r="AY8966"/>
      <c r="AZ8966"/>
      <c r="BA8966"/>
      <c r="BB8966"/>
      <c r="BC8966"/>
      <c r="BD8966"/>
      <c r="BE8966"/>
      <c r="BF8966"/>
      <c r="BG8966"/>
      <c r="BH8966"/>
      <c r="BI8966"/>
      <c r="BJ8966"/>
      <c r="BK8966"/>
      <c r="BL8966"/>
      <c r="BM8966"/>
      <c r="BN8966"/>
      <c r="BO8966"/>
      <c r="BP8966"/>
      <c r="BQ8966"/>
      <c r="BR8966"/>
      <c r="BS8966"/>
      <c r="BT8966"/>
      <c r="BU8966"/>
      <c r="BV8966"/>
      <c r="BW8966"/>
      <c r="BX8966"/>
      <c r="BY8966"/>
      <c r="BZ8966"/>
      <c r="CA8966"/>
      <c r="CB8966"/>
      <c r="CC8966"/>
      <c r="CD8966"/>
      <c r="CE8966"/>
      <c r="CF8966"/>
      <c r="CG8966"/>
      <c r="CH8966"/>
      <c r="CI8966"/>
      <c r="CJ8966"/>
      <c r="CK8966"/>
      <c r="CL8966"/>
      <c r="CM8966"/>
      <c r="CN8966"/>
      <c r="CO8966"/>
      <c r="CP8966"/>
      <c r="CQ8966"/>
      <c r="CR8966"/>
      <c r="CS8966"/>
      <c r="CT8966"/>
      <c r="CU8966"/>
      <c r="CV8966"/>
    </row>
    <row r="8967" spans="10:100" x14ac:dyDescent="0.25">
      <c r="J8967"/>
      <c r="K8967"/>
      <c r="L8967"/>
      <c r="M8967"/>
      <c r="N8967"/>
      <c r="O8967"/>
      <c r="P8967"/>
      <c r="Q8967"/>
      <c r="R8967"/>
      <c r="S8967"/>
      <c r="T8967"/>
      <c r="U8967"/>
      <c r="V8967"/>
      <c r="W8967"/>
      <c r="X8967"/>
      <c r="Y8967"/>
      <c r="Z8967"/>
      <c r="AA8967"/>
      <c r="AB8967"/>
      <c r="AC8967"/>
      <c r="AD8967"/>
      <c r="AE8967"/>
      <c r="AF8967"/>
      <c r="AG8967"/>
      <c r="AH8967"/>
      <c r="AI8967"/>
      <c r="AJ8967"/>
      <c r="AK8967"/>
      <c r="AL8967"/>
      <c r="AM8967"/>
      <c r="AN8967"/>
      <c r="AO8967"/>
      <c r="AP8967"/>
      <c r="AQ8967"/>
      <c r="AR8967"/>
      <c r="AS8967"/>
      <c r="AT8967"/>
      <c r="AU8967"/>
      <c r="AV8967"/>
      <c r="AW8967"/>
      <c r="AX8967"/>
      <c r="AY8967"/>
      <c r="AZ8967"/>
      <c r="BA8967"/>
      <c r="BB8967"/>
      <c r="BC8967"/>
      <c r="BD8967"/>
      <c r="BE8967"/>
      <c r="BF8967"/>
      <c r="BG8967"/>
      <c r="BH8967"/>
      <c r="BI8967"/>
      <c r="BJ8967"/>
      <c r="BK8967"/>
      <c r="BL8967"/>
      <c r="BM8967"/>
      <c r="BN8967"/>
      <c r="BO8967"/>
      <c r="BP8967"/>
      <c r="BQ8967"/>
      <c r="BR8967"/>
      <c r="BS8967"/>
      <c r="BT8967"/>
      <c r="BU8967"/>
      <c r="BV8967"/>
      <c r="BW8967"/>
      <c r="BX8967"/>
      <c r="BY8967"/>
      <c r="BZ8967"/>
      <c r="CA8967"/>
      <c r="CB8967"/>
      <c r="CC8967"/>
      <c r="CD8967"/>
      <c r="CE8967"/>
      <c r="CF8967"/>
      <c r="CG8967"/>
      <c r="CH8967"/>
      <c r="CI8967"/>
      <c r="CJ8967"/>
      <c r="CK8967"/>
      <c r="CL8967"/>
      <c r="CM8967"/>
      <c r="CN8967"/>
      <c r="CO8967"/>
      <c r="CP8967"/>
      <c r="CQ8967"/>
      <c r="CR8967"/>
      <c r="CS8967"/>
      <c r="CT8967"/>
      <c r="CU8967"/>
      <c r="CV8967"/>
    </row>
    <row r="8968" spans="10:100" x14ac:dyDescent="0.25">
      <c r="J8968"/>
      <c r="K8968"/>
      <c r="L8968"/>
      <c r="M8968"/>
      <c r="N8968"/>
      <c r="O8968"/>
      <c r="P8968"/>
      <c r="Q8968"/>
      <c r="R8968"/>
      <c r="S8968"/>
      <c r="T8968"/>
      <c r="U8968"/>
      <c r="V8968"/>
      <c r="W8968"/>
      <c r="X8968"/>
      <c r="Y8968"/>
      <c r="Z8968"/>
      <c r="AA8968"/>
      <c r="AB8968"/>
      <c r="AC8968"/>
      <c r="AD8968"/>
      <c r="AE8968"/>
      <c r="AF8968"/>
      <c r="AG8968"/>
      <c r="AH8968"/>
      <c r="AI8968"/>
      <c r="AJ8968"/>
      <c r="AK8968"/>
      <c r="AL8968"/>
      <c r="AM8968"/>
      <c r="AN8968"/>
      <c r="AO8968"/>
      <c r="AP8968"/>
      <c r="AQ8968"/>
      <c r="AR8968"/>
      <c r="AS8968"/>
      <c r="AT8968"/>
      <c r="AU8968"/>
      <c r="AV8968"/>
      <c r="AW8968"/>
      <c r="AX8968"/>
      <c r="AY8968"/>
      <c r="AZ8968"/>
      <c r="BA8968"/>
      <c r="BB8968"/>
      <c r="BC8968"/>
      <c r="BD8968"/>
      <c r="BE8968"/>
      <c r="BF8968"/>
      <c r="BG8968"/>
      <c r="BH8968"/>
      <c r="BI8968"/>
      <c r="BJ8968"/>
      <c r="BK8968"/>
      <c r="BL8968"/>
      <c r="BM8968"/>
      <c r="BN8968"/>
      <c r="BO8968"/>
      <c r="BP8968"/>
      <c r="BQ8968"/>
      <c r="BR8968"/>
      <c r="BS8968"/>
      <c r="BT8968"/>
      <c r="BU8968"/>
      <c r="BV8968"/>
      <c r="BW8968"/>
      <c r="BX8968"/>
      <c r="BY8968"/>
      <c r="BZ8968"/>
      <c r="CA8968"/>
      <c r="CB8968"/>
      <c r="CC8968"/>
      <c r="CD8968"/>
      <c r="CE8968"/>
      <c r="CF8968"/>
      <c r="CG8968"/>
      <c r="CH8968"/>
      <c r="CI8968"/>
      <c r="CJ8968"/>
      <c r="CK8968"/>
      <c r="CL8968"/>
      <c r="CM8968"/>
      <c r="CN8968"/>
      <c r="CO8968"/>
      <c r="CP8968"/>
      <c r="CQ8968"/>
      <c r="CR8968"/>
      <c r="CS8968"/>
      <c r="CT8968"/>
      <c r="CU8968"/>
      <c r="CV8968"/>
    </row>
    <row r="8969" spans="10:100" x14ac:dyDescent="0.25">
      <c r="J8969"/>
      <c r="K8969"/>
      <c r="L8969"/>
      <c r="M8969"/>
      <c r="N8969"/>
      <c r="O8969"/>
      <c r="P8969"/>
      <c r="Q8969"/>
      <c r="R8969"/>
      <c r="S8969"/>
      <c r="T8969"/>
      <c r="U8969"/>
      <c r="V8969"/>
      <c r="W8969"/>
      <c r="X8969"/>
      <c r="Y8969"/>
      <c r="Z8969"/>
      <c r="AA8969"/>
      <c r="AB8969"/>
      <c r="AC8969"/>
      <c r="AD8969"/>
      <c r="AE8969"/>
      <c r="AF8969"/>
      <c r="AG8969"/>
      <c r="AH8969"/>
      <c r="AI8969"/>
      <c r="AJ8969"/>
      <c r="AK8969"/>
      <c r="AL8969"/>
      <c r="AM8969"/>
      <c r="AN8969"/>
      <c r="AO8969"/>
      <c r="AP8969"/>
      <c r="AQ8969"/>
      <c r="AR8969"/>
      <c r="AS8969"/>
      <c r="AT8969"/>
      <c r="AU8969"/>
      <c r="AV8969"/>
      <c r="AW8969"/>
      <c r="AX8969"/>
      <c r="AY8969"/>
      <c r="AZ8969"/>
      <c r="BA8969"/>
      <c r="BB8969"/>
      <c r="BC8969"/>
      <c r="BD8969"/>
      <c r="BE8969"/>
      <c r="BF8969"/>
      <c r="BG8969"/>
      <c r="BH8969"/>
      <c r="BI8969"/>
      <c r="BJ8969"/>
      <c r="BK8969"/>
      <c r="BL8969"/>
      <c r="BM8969"/>
      <c r="BN8969"/>
      <c r="BO8969"/>
      <c r="BP8969"/>
      <c r="BQ8969"/>
      <c r="BR8969"/>
      <c r="BS8969"/>
      <c r="BT8969"/>
      <c r="BU8969"/>
      <c r="BV8969"/>
      <c r="BW8969"/>
      <c r="BX8969"/>
      <c r="BY8969"/>
      <c r="BZ8969"/>
      <c r="CA8969"/>
      <c r="CB8969"/>
      <c r="CC8969"/>
      <c r="CD8969"/>
      <c r="CE8969"/>
      <c r="CF8969"/>
      <c r="CG8969"/>
      <c r="CH8969"/>
      <c r="CI8969"/>
      <c r="CJ8969"/>
      <c r="CK8969"/>
      <c r="CL8969"/>
      <c r="CM8969"/>
      <c r="CN8969"/>
      <c r="CO8969"/>
      <c r="CP8969"/>
      <c r="CQ8969"/>
      <c r="CR8969"/>
      <c r="CS8969"/>
      <c r="CT8969"/>
      <c r="CU8969"/>
      <c r="CV8969"/>
    </row>
    <row r="8970" spans="10:100" x14ac:dyDescent="0.25">
      <c r="J8970"/>
      <c r="K8970"/>
      <c r="L8970"/>
      <c r="M8970"/>
      <c r="N8970"/>
      <c r="O8970"/>
      <c r="P8970"/>
      <c r="Q8970"/>
      <c r="R8970"/>
      <c r="S8970"/>
      <c r="T8970"/>
      <c r="U8970"/>
      <c r="V8970"/>
      <c r="W8970"/>
      <c r="X8970"/>
      <c r="Y8970"/>
      <c r="Z8970"/>
      <c r="AA8970"/>
      <c r="AB8970"/>
      <c r="AC8970"/>
      <c r="AD8970"/>
      <c r="AE8970"/>
      <c r="AF8970"/>
      <c r="AG8970"/>
      <c r="AH8970"/>
      <c r="AI8970"/>
      <c r="AJ8970"/>
      <c r="AK8970"/>
      <c r="AL8970"/>
      <c r="AM8970"/>
      <c r="AN8970"/>
      <c r="AO8970"/>
      <c r="AP8970"/>
      <c r="AQ8970"/>
      <c r="AR8970"/>
      <c r="AS8970"/>
      <c r="AT8970"/>
      <c r="AU8970"/>
      <c r="AV8970"/>
      <c r="AW8970"/>
      <c r="AX8970"/>
      <c r="AY8970"/>
      <c r="AZ8970"/>
      <c r="BA8970"/>
      <c r="BB8970"/>
      <c r="BC8970"/>
      <c r="BD8970"/>
      <c r="BE8970"/>
      <c r="BF8970"/>
      <c r="BG8970"/>
      <c r="BH8970"/>
      <c r="BI8970"/>
      <c r="BJ8970"/>
      <c r="BK8970"/>
      <c r="BL8970"/>
      <c r="BM8970"/>
      <c r="BN8970"/>
      <c r="BO8970"/>
      <c r="BP8970"/>
      <c r="BQ8970"/>
      <c r="BR8970"/>
      <c r="BS8970"/>
      <c r="BT8970"/>
      <c r="BU8970"/>
      <c r="BV8970"/>
      <c r="BW8970"/>
      <c r="BX8970"/>
      <c r="BY8970"/>
      <c r="BZ8970"/>
      <c r="CA8970"/>
      <c r="CB8970"/>
      <c r="CC8970"/>
      <c r="CD8970"/>
      <c r="CE8970"/>
      <c r="CF8970"/>
      <c r="CG8970"/>
      <c r="CH8970"/>
      <c r="CI8970"/>
      <c r="CJ8970"/>
      <c r="CK8970"/>
      <c r="CL8970"/>
      <c r="CM8970"/>
      <c r="CN8970"/>
      <c r="CO8970"/>
      <c r="CP8970"/>
      <c r="CQ8970"/>
      <c r="CR8970"/>
      <c r="CS8970"/>
      <c r="CT8970"/>
      <c r="CU8970"/>
      <c r="CV8970"/>
    </row>
    <row r="8971" spans="10:100" x14ac:dyDescent="0.25">
      <c r="J8971"/>
      <c r="K8971"/>
      <c r="L8971"/>
      <c r="M8971"/>
      <c r="N8971"/>
      <c r="O8971"/>
      <c r="P8971"/>
      <c r="Q8971"/>
      <c r="R8971"/>
      <c r="S8971"/>
      <c r="T8971"/>
      <c r="U8971"/>
      <c r="V8971"/>
      <c r="W8971"/>
      <c r="X8971"/>
      <c r="Y8971"/>
      <c r="Z8971"/>
      <c r="AA8971"/>
      <c r="AB8971"/>
      <c r="AC8971"/>
      <c r="AD8971"/>
      <c r="AE8971"/>
      <c r="AF8971"/>
      <c r="AG8971"/>
      <c r="AH8971"/>
      <c r="AI8971"/>
      <c r="AJ8971"/>
      <c r="AK8971"/>
      <c r="AL8971"/>
      <c r="AM8971"/>
      <c r="AN8971"/>
      <c r="AO8971"/>
      <c r="AP8971"/>
      <c r="AQ8971"/>
      <c r="AR8971"/>
      <c r="AS8971"/>
      <c r="AT8971"/>
      <c r="AU8971"/>
      <c r="AV8971"/>
      <c r="AW8971"/>
      <c r="AX8971"/>
      <c r="AY8971"/>
      <c r="AZ8971"/>
      <c r="BA8971"/>
      <c r="BB8971"/>
      <c r="BC8971"/>
      <c r="BD8971"/>
      <c r="BE8971"/>
      <c r="BF8971"/>
      <c r="BG8971"/>
      <c r="BH8971"/>
      <c r="BI8971"/>
      <c r="BJ8971"/>
      <c r="BK8971"/>
      <c r="BL8971"/>
      <c r="BM8971"/>
      <c r="BN8971"/>
      <c r="BO8971"/>
      <c r="BP8971"/>
      <c r="BQ8971"/>
      <c r="BR8971"/>
      <c r="BS8971"/>
      <c r="BT8971"/>
      <c r="BU8971"/>
      <c r="BV8971"/>
      <c r="BW8971"/>
      <c r="BX8971"/>
      <c r="BY8971"/>
      <c r="BZ8971"/>
      <c r="CA8971"/>
      <c r="CB8971"/>
      <c r="CC8971"/>
      <c r="CD8971"/>
      <c r="CE8971"/>
      <c r="CF8971"/>
      <c r="CG8971"/>
      <c r="CH8971"/>
      <c r="CI8971"/>
      <c r="CJ8971"/>
      <c r="CK8971"/>
      <c r="CL8971"/>
      <c r="CM8971"/>
      <c r="CN8971"/>
      <c r="CO8971"/>
      <c r="CP8971"/>
      <c r="CQ8971"/>
      <c r="CR8971"/>
      <c r="CS8971"/>
      <c r="CT8971"/>
      <c r="CU8971"/>
      <c r="CV8971"/>
    </row>
    <row r="8972" spans="10:100" x14ac:dyDescent="0.25">
      <c r="J8972"/>
      <c r="K8972"/>
      <c r="L8972"/>
      <c r="M8972"/>
      <c r="N8972"/>
      <c r="O8972"/>
      <c r="P8972"/>
      <c r="Q8972"/>
      <c r="R8972"/>
      <c r="S8972"/>
      <c r="T8972"/>
      <c r="U8972"/>
      <c r="V8972"/>
      <c r="W8972"/>
      <c r="X8972"/>
      <c r="Y8972"/>
      <c r="Z8972"/>
      <c r="AA8972"/>
      <c r="AB8972"/>
      <c r="AC8972"/>
      <c r="AD8972"/>
      <c r="AE8972"/>
      <c r="AF8972"/>
      <c r="AG8972"/>
      <c r="AH8972"/>
      <c r="AI8972"/>
      <c r="AJ8972"/>
      <c r="AK8972"/>
      <c r="AL8972"/>
      <c r="AM8972"/>
      <c r="AN8972"/>
      <c r="AO8972"/>
      <c r="AP8972"/>
      <c r="AQ8972"/>
      <c r="AR8972"/>
      <c r="AS8972"/>
      <c r="AT8972"/>
      <c r="AU8972"/>
      <c r="AV8972"/>
      <c r="AW8972"/>
      <c r="AX8972"/>
      <c r="AY8972"/>
      <c r="AZ8972"/>
      <c r="BA8972"/>
      <c r="BB8972"/>
      <c r="BC8972"/>
      <c r="BD8972"/>
      <c r="BE8972"/>
      <c r="BF8972"/>
      <c r="BG8972"/>
      <c r="BH8972"/>
      <c r="BI8972"/>
      <c r="BJ8972"/>
      <c r="BK8972"/>
      <c r="BL8972"/>
      <c r="BM8972"/>
      <c r="BN8972"/>
      <c r="BO8972"/>
      <c r="BP8972"/>
      <c r="BQ8972"/>
      <c r="BR8972"/>
      <c r="BS8972"/>
      <c r="BT8972"/>
      <c r="BU8972"/>
      <c r="BV8972"/>
      <c r="BW8972"/>
      <c r="BX8972"/>
      <c r="BY8972"/>
      <c r="BZ8972"/>
      <c r="CA8972"/>
      <c r="CB8972"/>
      <c r="CC8972"/>
      <c r="CD8972"/>
      <c r="CE8972"/>
      <c r="CF8972"/>
      <c r="CG8972"/>
      <c r="CH8972"/>
      <c r="CI8972"/>
      <c r="CJ8972"/>
      <c r="CK8972"/>
      <c r="CL8972"/>
      <c r="CM8972"/>
      <c r="CN8972"/>
      <c r="CO8972"/>
      <c r="CP8972"/>
      <c r="CQ8972"/>
      <c r="CR8972"/>
      <c r="CS8972"/>
      <c r="CT8972"/>
      <c r="CU8972"/>
      <c r="CV8972"/>
    </row>
    <row r="8973" spans="10:100" x14ac:dyDescent="0.25">
      <c r="J8973"/>
      <c r="K8973"/>
      <c r="L8973"/>
      <c r="M8973"/>
      <c r="N8973"/>
      <c r="O8973"/>
      <c r="P8973"/>
      <c r="Q8973"/>
      <c r="R8973"/>
      <c r="S8973"/>
      <c r="T8973"/>
      <c r="U8973"/>
      <c r="V8973"/>
      <c r="W8973"/>
      <c r="X8973"/>
      <c r="Y8973"/>
      <c r="Z8973"/>
      <c r="AA8973"/>
      <c r="AB8973"/>
      <c r="AC8973"/>
      <c r="AD8973"/>
      <c r="AE8973"/>
      <c r="AF8973"/>
      <c r="AG8973"/>
      <c r="AH8973"/>
      <c r="AI8973"/>
      <c r="AJ8973"/>
      <c r="AK8973"/>
      <c r="AL8973"/>
      <c r="AM8973"/>
      <c r="AN8973"/>
      <c r="AO8973"/>
      <c r="AP8973"/>
      <c r="AQ8973"/>
      <c r="AR8973"/>
      <c r="AS8973"/>
      <c r="AT8973"/>
      <c r="AU8973"/>
      <c r="AV8973"/>
      <c r="AW8973"/>
      <c r="AX8973"/>
      <c r="AY8973"/>
      <c r="AZ8973"/>
      <c r="BA8973"/>
      <c r="BB8973"/>
      <c r="BC8973"/>
      <c r="BD8973"/>
      <c r="BE8973"/>
      <c r="BF8973"/>
      <c r="BG8973"/>
      <c r="BH8973"/>
      <c r="BI8973"/>
      <c r="BJ8973"/>
      <c r="BK8973"/>
      <c r="BL8973"/>
      <c r="BM8973"/>
      <c r="BN8973"/>
      <c r="BO8973"/>
      <c r="BP8973"/>
      <c r="BQ8973"/>
      <c r="BR8973"/>
      <c r="BS8973"/>
      <c r="BT8973"/>
      <c r="BU8973"/>
      <c r="BV8973"/>
      <c r="BW8973"/>
      <c r="BX8973"/>
      <c r="BY8973"/>
      <c r="BZ8973"/>
      <c r="CA8973"/>
      <c r="CB8973"/>
      <c r="CC8973"/>
      <c r="CD8973"/>
      <c r="CE8973"/>
      <c r="CF8973"/>
      <c r="CG8973"/>
      <c r="CH8973"/>
      <c r="CI8973"/>
      <c r="CJ8973"/>
      <c r="CK8973"/>
      <c r="CL8973"/>
      <c r="CM8973"/>
      <c r="CN8973"/>
      <c r="CO8973"/>
      <c r="CP8973"/>
      <c r="CQ8973"/>
      <c r="CR8973"/>
      <c r="CS8973"/>
      <c r="CT8973"/>
      <c r="CU8973"/>
      <c r="CV8973"/>
    </row>
    <row r="8974" spans="10:100" x14ac:dyDescent="0.25">
      <c r="J8974"/>
      <c r="K8974"/>
      <c r="L8974"/>
      <c r="M8974"/>
      <c r="N8974"/>
      <c r="O8974"/>
      <c r="P8974"/>
      <c r="Q8974"/>
      <c r="R8974"/>
      <c r="S8974"/>
      <c r="T8974"/>
      <c r="U8974"/>
      <c r="V8974"/>
      <c r="W8974"/>
      <c r="X8974"/>
      <c r="Y8974"/>
      <c r="Z8974"/>
      <c r="AA8974"/>
      <c r="AB8974"/>
      <c r="AC8974"/>
      <c r="AD8974"/>
      <c r="AE8974"/>
      <c r="AF8974"/>
      <c r="AG8974"/>
      <c r="AH8974"/>
      <c r="AI8974"/>
      <c r="AJ8974"/>
      <c r="AK8974"/>
      <c r="AL8974"/>
      <c r="AM8974"/>
      <c r="AN8974"/>
      <c r="AO8974"/>
      <c r="AP8974"/>
      <c r="AQ8974"/>
      <c r="AR8974"/>
      <c r="AS8974"/>
      <c r="AT8974"/>
      <c r="AU8974"/>
      <c r="AV8974"/>
      <c r="AW8974"/>
      <c r="AX8974"/>
      <c r="AY8974"/>
      <c r="AZ8974"/>
      <c r="BA8974"/>
      <c r="BB8974"/>
      <c r="BC8974"/>
      <c r="BD8974"/>
      <c r="BE8974"/>
      <c r="BF8974"/>
      <c r="BG8974"/>
      <c r="BH8974"/>
      <c r="BI8974"/>
      <c r="BJ8974"/>
      <c r="BK8974"/>
      <c r="BL8974"/>
      <c r="BM8974"/>
      <c r="BN8974"/>
      <c r="BO8974"/>
      <c r="BP8974"/>
      <c r="BQ8974"/>
      <c r="BR8974"/>
      <c r="BS8974"/>
      <c r="BT8974"/>
      <c r="BU8974"/>
      <c r="BV8974"/>
      <c r="BW8974"/>
      <c r="BX8974"/>
      <c r="BY8974"/>
      <c r="BZ8974"/>
      <c r="CA8974"/>
      <c r="CB8974"/>
      <c r="CC8974"/>
      <c r="CD8974"/>
      <c r="CE8974"/>
      <c r="CF8974"/>
      <c r="CG8974"/>
      <c r="CH8974"/>
      <c r="CI8974"/>
      <c r="CJ8974"/>
      <c r="CK8974"/>
      <c r="CL8974"/>
      <c r="CM8974"/>
      <c r="CN8974"/>
      <c r="CO8974"/>
      <c r="CP8974"/>
      <c r="CQ8974"/>
      <c r="CR8974"/>
      <c r="CS8974"/>
      <c r="CT8974"/>
      <c r="CU8974"/>
      <c r="CV8974"/>
    </row>
    <row r="8975" spans="10:100" x14ac:dyDescent="0.25">
      <c r="J8975"/>
      <c r="K8975"/>
      <c r="L8975"/>
      <c r="M8975"/>
      <c r="N8975"/>
      <c r="O8975"/>
      <c r="P8975"/>
      <c r="Q8975"/>
      <c r="R8975"/>
      <c r="S8975"/>
      <c r="T8975"/>
      <c r="U8975"/>
      <c r="V8975"/>
      <c r="W8975"/>
      <c r="X8975"/>
      <c r="Y8975"/>
      <c r="Z8975"/>
      <c r="AA8975"/>
      <c r="AB8975"/>
      <c r="AC8975"/>
      <c r="AD8975"/>
      <c r="AE8975"/>
      <c r="AF8975"/>
      <c r="AG8975"/>
      <c r="AH8975"/>
      <c r="AI8975"/>
      <c r="AJ8975"/>
      <c r="AK8975"/>
      <c r="AL8975"/>
      <c r="AM8975"/>
      <c r="AN8975"/>
      <c r="AO8975"/>
      <c r="AP8975"/>
      <c r="AQ8975"/>
      <c r="AR8975"/>
      <c r="AS8975"/>
      <c r="AT8975"/>
      <c r="AU8975"/>
      <c r="AV8975"/>
      <c r="AW8975"/>
      <c r="AX8975"/>
      <c r="AY8975"/>
      <c r="AZ8975"/>
      <c r="BA8975"/>
      <c r="BB8975"/>
      <c r="BC8975"/>
      <c r="BD8975"/>
      <c r="BE8975"/>
      <c r="BF8975"/>
      <c r="BG8975"/>
      <c r="BH8975"/>
      <c r="BI8975"/>
      <c r="BJ8975"/>
      <c r="BK8975"/>
      <c r="BL8975"/>
      <c r="BM8975"/>
      <c r="BN8975"/>
      <c r="BO8975"/>
      <c r="BP8975"/>
      <c r="BQ8975"/>
      <c r="BR8975"/>
      <c r="BS8975"/>
      <c r="BT8975"/>
      <c r="BU8975"/>
      <c r="BV8975"/>
      <c r="BW8975"/>
      <c r="BX8975"/>
      <c r="BY8975"/>
      <c r="BZ8975"/>
      <c r="CA8975"/>
      <c r="CB8975"/>
      <c r="CC8975"/>
      <c r="CD8975"/>
      <c r="CE8975"/>
      <c r="CF8975"/>
      <c r="CG8975"/>
      <c r="CH8975"/>
      <c r="CI8975"/>
      <c r="CJ8975"/>
      <c r="CK8975"/>
      <c r="CL8975"/>
      <c r="CM8975"/>
      <c r="CN8975"/>
      <c r="CO8975"/>
      <c r="CP8975"/>
      <c r="CQ8975"/>
      <c r="CR8975"/>
      <c r="CS8975"/>
      <c r="CT8975"/>
      <c r="CU8975"/>
      <c r="CV8975"/>
    </row>
    <row r="8976" spans="10:100" x14ac:dyDescent="0.25">
      <c r="J8976"/>
      <c r="K8976"/>
      <c r="L8976"/>
      <c r="M8976"/>
      <c r="N8976"/>
      <c r="O8976"/>
      <c r="P8976"/>
      <c r="Q8976"/>
      <c r="R8976"/>
      <c r="S8976"/>
      <c r="T8976"/>
      <c r="U8976"/>
      <c r="V8976"/>
      <c r="W8976"/>
      <c r="X8976"/>
      <c r="Y8976"/>
      <c r="Z8976"/>
      <c r="AA8976"/>
      <c r="AB8976"/>
      <c r="AC8976"/>
      <c r="AD8976"/>
      <c r="AE8976"/>
      <c r="AF8976"/>
      <c r="AG8976"/>
      <c r="AH8976"/>
      <c r="AI8976"/>
      <c r="AJ8976"/>
      <c r="AK8976"/>
      <c r="AL8976"/>
      <c r="AM8976"/>
      <c r="AN8976"/>
      <c r="AO8976"/>
      <c r="AP8976"/>
      <c r="AQ8976"/>
      <c r="AR8976"/>
      <c r="AS8976"/>
      <c r="AT8976"/>
      <c r="AU8976"/>
      <c r="AV8976"/>
      <c r="AW8976"/>
      <c r="AX8976"/>
      <c r="AY8976"/>
      <c r="AZ8976"/>
      <c r="BA8976"/>
      <c r="BB8976"/>
      <c r="BC8976"/>
      <c r="BD8976"/>
      <c r="BE8976"/>
      <c r="BF8976"/>
      <c r="BG8976"/>
      <c r="BH8976"/>
      <c r="BI8976"/>
      <c r="BJ8976"/>
      <c r="BK8976"/>
      <c r="BL8976"/>
      <c r="BM8976"/>
      <c r="BN8976"/>
      <c r="BO8976"/>
      <c r="BP8976"/>
      <c r="BQ8976"/>
      <c r="BR8976"/>
      <c r="BS8976"/>
      <c r="BT8976"/>
      <c r="BU8976"/>
      <c r="BV8976"/>
      <c r="BW8976"/>
      <c r="BX8976"/>
      <c r="BY8976"/>
      <c r="BZ8976"/>
      <c r="CA8976"/>
      <c r="CB8976"/>
      <c r="CC8976"/>
      <c r="CD8976"/>
      <c r="CE8976"/>
      <c r="CF8976"/>
      <c r="CG8976"/>
      <c r="CH8976"/>
      <c r="CI8976"/>
      <c r="CJ8976"/>
      <c r="CK8976"/>
      <c r="CL8976"/>
      <c r="CM8976"/>
      <c r="CN8976"/>
      <c r="CO8976"/>
      <c r="CP8976"/>
      <c r="CQ8976"/>
      <c r="CR8976"/>
      <c r="CS8976"/>
      <c r="CT8976"/>
      <c r="CU8976"/>
      <c r="CV8976"/>
    </row>
    <row r="8977" spans="10:100" x14ac:dyDescent="0.25">
      <c r="J8977"/>
      <c r="K8977"/>
      <c r="L8977"/>
      <c r="M8977"/>
      <c r="N8977"/>
      <c r="O8977"/>
      <c r="P8977"/>
      <c r="Q8977"/>
      <c r="R8977"/>
      <c r="S8977"/>
      <c r="T8977"/>
      <c r="U8977"/>
      <c r="V8977"/>
      <c r="W8977"/>
      <c r="X8977"/>
      <c r="Y8977"/>
      <c r="Z8977"/>
      <c r="AA8977"/>
      <c r="AB8977"/>
      <c r="AC8977"/>
      <c r="AD8977"/>
      <c r="AE8977"/>
      <c r="AF8977"/>
      <c r="AG8977"/>
      <c r="AH8977"/>
      <c r="AI8977"/>
      <c r="AJ8977"/>
      <c r="AK8977"/>
      <c r="AL8977"/>
      <c r="AM8977"/>
      <c r="AN8977"/>
      <c r="AO8977"/>
      <c r="AP8977"/>
      <c r="AQ8977"/>
      <c r="AR8977"/>
      <c r="AS8977"/>
      <c r="AT8977"/>
      <c r="AU8977"/>
      <c r="AV8977"/>
      <c r="AW8977"/>
      <c r="AX8977"/>
      <c r="AY8977"/>
      <c r="AZ8977"/>
      <c r="BA8977"/>
      <c r="BB8977"/>
      <c r="BC8977"/>
      <c r="BD8977"/>
      <c r="BE8977"/>
      <c r="BF8977"/>
      <c r="BG8977"/>
      <c r="BH8977"/>
      <c r="BI8977"/>
      <c r="BJ8977"/>
      <c r="BK8977"/>
      <c r="BL8977"/>
      <c r="BM8977"/>
      <c r="BN8977"/>
      <c r="BO8977"/>
      <c r="BP8977"/>
      <c r="BQ8977"/>
      <c r="BR8977"/>
      <c r="BS8977"/>
      <c r="BT8977"/>
      <c r="BU8977"/>
      <c r="BV8977"/>
      <c r="BW8977"/>
      <c r="BX8977"/>
      <c r="BY8977"/>
      <c r="BZ8977"/>
      <c r="CA8977"/>
      <c r="CB8977"/>
      <c r="CC8977"/>
      <c r="CD8977"/>
      <c r="CE8977"/>
      <c r="CF8977"/>
      <c r="CG8977"/>
      <c r="CH8977"/>
      <c r="CI8977"/>
      <c r="CJ8977"/>
      <c r="CK8977"/>
      <c r="CL8977"/>
      <c r="CM8977"/>
      <c r="CN8977"/>
      <c r="CO8977"/>
      <c r="CP8977"/>
      <c r="CQ8977"/>
      <c r="CR8977"/>
      <c r="CS8977"/>
      <c r="CT8977"/>
      <c r="CU8977"/>
      <c r="CV8977"/>
    </row>
    <row r="8978" spans="10:100" x14ac:dyDescent="0.25">
      <c r="J8978"/>
      <c r="K8978"/>
      <c r="L8978"/>
      <c r="M8978"/>
      <c r="N8978"/>
      <c r="O8978"/>
      <c r="P8978"/>
      <c r="Q8978"/>
      <c r="R8978"/>
      <c r="S8978"/>
      <c r="T8978"/>
      <c r="U8978"/>
      <c r="V8978"/>
      <c r="W8978"/>
      <c r="X8978"/>
      <c r="Y8978"/>
      <c r="Z8978"/>
      <c r="AA8978"/>
      <c r="AB8978"/>
      <c r="AC8978"/>
      <c r="AD8978"/>
      <c r="AE8978"/>
      <c r="AF8978"/>
      <c r="AG8978"/>
      <c r="AH8978"/>
      <c r="AI8978"/>
      <c r="AJ8978"/>
      <c r="AK8978"/>
      <c r="AL8978"/>
      <c r="AM8978"/>
      <c r="AN8978"/>
      <c r="AO8978"/>
      <c r="AP8978"/>
      <c r="AQ8978"/>
      <c r="AR8978"/>
      <c r="AS8978"/>
      <c r="AT8978"/>
      <c r="AU8978"/>
      <c r="AV8978"/>
      <c r="AW8978"/>
      <c r="AX8978"/>
      <c r="AY8978"/>
      <c r="AZ8978"/>
      <c r="BA8978"/>
      <c r="BB8978"/>
      <c r="BC8978"/>
      <c r="BD8978"/>
      <c r="BE8978"/>
      <c r="BF8978"/>
      <c r="BG8978"/>
      <c r="BH8978"/>
      <c r="BI8978"/>
      <c r="BJ8978"/>
      <c r="BK8978"/>
      <c r="BL8978"/>
      <c r="BM8978"/>
      <c r="BN8978"/>
      <c r="BO8978"/>
      <c r="BP8978"/>
      <c r="BQ8978"/>
      <c r="BR8978"/>
      <c r="BS8978"/>
      <c r="BT8978"/>
      <c r="BU8978"/>
      <c r="BV8978"/>
      <c r="BW8978"/>
      <c r="BX8978"/>
      <c r="BY8978"/>
      <c r="BZ8978"/>
      <c r="CA8978"/>
      <c r="CB8978"/>
      <c r="CC8978"/>
      <c r="CD8978"/>
      <c r="CE8978"/>
      <c r="CF8978"/>
      <c r="CG8978"/>
      <c r="CH8978"/>
      <c r="CI8978"/>
      <c r="CJ8978"/>
      <c r="CK8978"/>
      <c r="CL8978"/>
      <c r="CM8978"/>
      <c r="CN8978"/>
      <c r="CO8978"/>
      <c r="CP8978"/>
      <c r="CQ8978"/>
      <c r="CR8978"/>
      <c r="CS8978"/>
      <c r="CT8978"/>
      <c r="CU8978"/>
      <c r="CV8978"/>
    </row>
    <row r="8979" spans="10:100" x14ac:dyDescent="0.25">
      <c r="J8979"/>
      <c r="K8979"/>
      <c r="L8979"/>
      <c r="M8979"/>
      <c r="N8979"/>
      <c r="O8979"/>
      <c r="P8979"/>
      <c r="Q8979"/>
      <c r="R8979"/>
      <c r="S8979"/>
      <c r="T8979"/>
      <c r="U8979"/>
      <c r="V8979"/>
      <c r="W8979"/>
      <c r="X8979"/>
      <c r="Y8979"/>
      <c r="Z8979"/>
      <c r="AA8979"/>
      <c r="AB8979"/>
      <c r="AC8979"/>
      <c r="AD8979"/>
      <c r="AE8979"/>
      <c r="AF8979"/>
      <c r="AG8979"/>
      <c r="AH8979"/>
      <c r="AI8979"/>
      <c r="AJ8979"/>
      <c r="AK8979"/>
      <c r="AL8979"/>
      <c r="AM8979"/>
      <c r="AN8979"/>
      <c r="AO8979"/>
      <c r="AP8979"/>
      <c r="AQ8979"/>
      <c r="AR8979"/>
      <c r="AS8979"/>
      <c r="AT8979"/>
      <c r="AU8979"/>
      <c r="AV8979"/>
      <c r="AW8979"/>
      <c r="AX8979"/>
      <c r="AY8979"/>
      <c r="AZ8979"/>
      <c r="BA8979"/>
      <c r="BB8979"/>
      <c r="BC8979"/>
      <c r="BD8979"/>
      <c r="BE8979"/>
      <c r="BF8979"/>
      <c r="BG8979"/>
      <c r="BH8979"/>
      <c r="BI8979"/>
      <c r="BJ8979"/>
      <c r="BK8979"/>
      <c r="BL8979"/>
      <c r="BM8979"/>
      <c r="BN8979"/>
      <c r="BO8979"/>
      <c r="BP8979"/>
      <c r="BQ8979"/>
      <c r="BR8979"/>
      <c r="BS8979"/>
      <c r="BT8979"/>
      <c r="BU8979"/>
      <c r="BV8979"/>
      <c r="BW8979"/>
      <c r="BX8979"/>
      <c r="BY8979"/>
      <c r="BZ8979"/>
      <c r="CA8979"/>
      <c r="CB8979"/>
      <c r="CC8979"/>
      <c r="CD8979"/>
      <c r="CE8979"/>
      <c r="CF8979"/>
      <c r="CG8979"/>
      <c r="CH8979"/>
      <c r="CI8979"/>
      <c r="CJ8979"/>
      <c r="CK8979"/>
      <c r="CL8979"/>
      <c r="CM8979"/>
      <c r="CN8979"/>
      <c r="CO8979"/>
      <c r="CP8979"/>
      <c r="CQ8979"/>
      <c r="CR8979"/>
      <c r="CS8979"/>
      <c r="CT8979"/>
      <c r="CU8979"/>
      <c r="CV8979"/>
    </row>
    <row r="8980" spans="10:100" x14ac:dyDescent="0.25">
      <c r="J8980"/>
      <c r="K8980"/>
      <c r="L8980"/>
      <c r="M8980"/>
      <c r="N8980"/>
      <c r="O8980"/>
      <c r="P8980"/>
      <c r="Q8980"/>
      <c r="R8980"/>
      <c r="S8980"/>
      <c r="T8980"/>
      <c r="U8980"/>
      <c r="V8980"/>
      <c r="W8980"/>
      <c r="X8980"/>
      <c r="Y8980"/>
      <c r="Z8980"/>
      <c r="AA8980"/>
      <c r="AB8980"/>
      <c r="AC8980"/>
      <c r="AD8980"/>
      <c r="AE8980"/>
      <c r="AF8980"/>
      <c r="AG8980"/>
      <c r="AH8980"/>
      <c r="AI8980"/>
      <c r="AJ8980"/>
      <c r="AK8980"/>
      <c r="AL8980"/>
      <c r="AM8980"/>
      <c r="AN8980"/>
      <c r="AO8980"/>
      <c r="AP8980"/>
      <c r="AQ8980"/>
      <c r="AR8980"/>
      <c r="AS8980"/>
      <c r="AT8980"/>
      <c r="AU8980"/>
      <c r="AV8980"/>
      <c r="AW8980"/>
      <c r="AX8980"/>
      <c r="AY8980"/>
      <c r="AZ8980"/>
      <c r="BA8980"/>
      <c r="BB8980"/>
      <c r="BC8980"/>
      <c r="BD8980"/>
      <c r="BE8980"/>
      <c r="BF8980"/>
      <c r="BG8980"/>
      <c r="BH8980"/>
      <c r="BI8980"/>
      <c r="BJ8980"/>
      <c r="BK8980"/>
      <c r="BL8980"/>
      <c r="BM8980"/>
      <c r="BN8980"/>
      <c r="BO8980"/>
      <c r="BP8980"/>
      <c r="BQ8980"/>
      <c r="BR8980"/>
      <c r="BS8980"/>
      <c r="BT8980"/>
      <c r="BU8980"/>
      <c r="BV8980"/>
      <c r="BW8980"/>
      <c r="BX8980"/>
      <c r="BY8980"/>
      <c r="BZ8980"/>
      <c r="CA8980"/>
      <c r="CB8980"/>
      <c r="CC8980"/>
      <c r="CD8980"/>
      <c r="CE8980"/>
      <c r="CF8980"/>
      <c r="CG8980"/>
      <c r="CH8980"/>
      <c r="CI8980"/>
      <c r="CJ8980"/>
      <c r="CK8980"/>
      <c r="CL8980"/>
      <c r="CM8980"/>
      <c r="CN8980"/>
      <c r="CO8980"/>
      <c r="CP8980"/>
      <c r="CQ8980"/>
      <c r="CR8980"/>
      <c r="CS8980"/>
      <c r="CT8980"/>
      <c r="CU8980"/>
      <c r="CV8980"/>
    </row>
    <row r="8981" spans="10:100" x14ac:dyDescent="0.25">
      <c r="J8981"/>
      <c r="K8981"/>
      <c r="L8981"/>
      <c r="M8981"/>
      <c r="N8981"/>
      <c r="O8981"/>
      <c r="P8981"/>
      <c r="Q8981"/>
      <c r="R8981"/>
      <c r="S8981"/>
      <c r="T8981"/>
      <c r="U8981"/>
      <c r="V8981"/>
      <c r="W8981"/>
      <c r="X8981"/>
      <c r="Y8981"/>
      <c r="Z8981"/>
      <c r="AA8981"/>
      <c r="AB8981"/>
      <c r="AC8981"/>
      <c r="AD8981"/>
      <c r="AE8981"/>
      <c r="AF8981"/>
      <c r="AG8981"/>
      <c r="AH8981"/>
      <c r="AI8981"/>
      <c r="AJ8981"/>
      <c r="AK8981"/>
      <c r="AL8981"/>
      <c r="AM8981"/>
      <c r="AN8981"/>
      <c r="AO8981"/>
      <c r="AP8981"/>
      <c r="AQ8981"/>
      <c r="AR8981"/>
      <c r="AS8981"/>
      <c r="AT8981"/>
      <c r="AU8981"/>
      <c r="AV8981"/>
      <c r="AW8981"/>
      <c r="AX8981"/>
      <c r="AY8981"/>
      <c r="AZ8981"/>
      <c r="BA8981"/>
      <c r="BB8981"/>
      <c r="BC8981"/>
      <c r="BD8981"/>
      <c r="BE8981"/>
      <c r="BF8981"/>
      <c r="BG8981"/>
      <c r="BH8981"/>
      <c r="BI8981"/>
      <c r="BJ8981"/>
      <c r="BK8981"/>
      <c r="BL8981"/>
      <c r="BM8981"/>
      <c r="BN8981"/>
      <c r="BO8981"/>
      <c r="BP8981"/>
      <c r="BQ8981"/>
      <c r="BR8981"/>
      <c r="BS8981"/>
      <c r="BT8981"/>
      <c r="BU8981"/>
      <c r="BV8981"/>
      <c r="BW8981"/>
      <c r="BX8981"/>
      <c r="BY8981"/>
      <c r="BZ8981"/>
      <c r="CA8981"/>
      <c r="CB8981"/>
      <c r="CC8981"/>
      <c r="CD8981"/>
      <c r="CE8981"/>
      <c r="CF8981"/>
      <c r="CG8981"/>
      <c r="CH8981"/>
      <c r="CI8981"/>
      <c r="CJ8981"/>
      <c r="CK8981"/>
      <c r="CL8981"/>
      <c r="CM8981"/>
      <c r="CN8981"/>
      <c r="CO8981"/>
      <c r="CP8981"/>
      <c r="CQ8981"/>
      <c r="CR8981"/>
      <c r="CS8981"/>
      <c r="CT8981"/>
      <c r="CU8981"/>
      <c r="CV8981"/>
    </row>
    <row r="8982" spans="10:100" x14ac:dyDescent="0.25">
      <c r="J8982"/>
      <c r="K8982"/>
      <c r="L8982"/>
      <c r="M8982"/>
      <c r="N8982"/>
      <c r="O8982"/>
      <c r="P8982"/>
      <c r="Q8982"/>
      <c r="R8982"/>
      <c r="S8982"/>
      <c r="T8982"/>
      <c r="U8982"/>
      <c r="V8982"/>
      <c r="W8982"/>
      <c r="X8982"/>
      <c r="Y8982"/>
      <c r="Z8982"/>
      <c r="AA8982"/>
      <c r="AB8982"/>
      <c r="AC8982"/>
      <c r="AD8982"/>
      <c r="AE8982"/>
      <c r="AF8982"/>
      <c r="AG8982"/>
      <c r="AH8982"/>
      <c r="AI8982"/>
      <c r="AJ8982"/>
      <c r="AK8982"/>
      <c r="AL8982"/>
      <c r="AM8982"/>
      <c r="AN8982"/>
      <c r="AO8982"/>
      <c r="AP8982"/>
      <c r="AQ8982"/>
      <c r="AR8982"/>
      <c r="AS8982"/>
      <c r="AT8982"/>
      <c r="AU8982"/>
      <c r="AV8982"/>
      <c r="AW8982"/>
      <c r="AX8982"/>
      <c r="AY8982"/>
      <c r="AZ8982"/>
      <c r="BA8982"/>
      <c r="BB8982"/>
      <c r="BC8982"/>
      <c r="BD8982"/>
      <c r="BE8982"/>
      <c r="BF8982"/>
      <c r="BG8982"/>
      <c r="BH8982"/>
      <c r="BI8982"/>
      <c r="BJ8982"/>
      <c r="BK8982"/>
      <c r="BL8982"/>
      <c r="BM8982"/>
      <c r="BN8982"/>
      <c r="BO8982"/>
      <c r="BP8982"/>
      <c r="BQ8982"/>
      <c r="BR8982"/>
      <c r="BS8982"/>
      <c r="BT8982"/>
      <c r="BU8982"/>
      <c r="BV8982"/>
      <c r="BW8982"/>
      <c r="BX8982"/>
      <c r="BY8982"/>
      <c r="BZ8982"/>
      <c r="CA8982"/>
      <c r="CB8982"/>
      <c r="CC8982"/>
      <c r="CD8982"/>
      <c r="CE8982"/>
      <c r="CF8982"/>
      <c r="CG8982"/>
      <c r="CH8982"/>
      <c r="CI8982"/>
      <c r="CJ8982"/>
      <c r="CK8982"/>
      <c r="CL8982"/>
      <c r="CM8982"/>
      <c r="CN8982"/>
      <c r="CO8982"/>
      <c r="CP8982"/>
      <c r="CQ8982"/>
      <c r="CR8982"/>
      <c r="CS8982"/>
      <c r="CT8982"/>
      <c r="CU8982"/>
      <c r="CV8982"/>
    </row>
    <row r="8983" spans="10:100" x14ac:dyDescent="0.25">
      <c r="J8983"/>
      <c r="K8983"/>
      <c r="L8983"/>
      <c r="M8983"/>
      <c r="N8983"/>
      <c r="O8983"/>
      <c r="P8983"/>
      <c r="Q8983"/>
      <c r="R8983"/>
      <c r="S8983"/>
      <c r="T8983"/>
      <c r="U8983"/>
      <c r="V8983"/>
      <c r="W8983"/>
      <c r="X8983"/>
      <c r="Y8983"/>
      <c r="Z8983"/>
      <c r="AA8983"/>
      <c r="AB8983"/>
      <c r="AC8983"/>
      <c r="AD8983"/>
      <c r="AE8983"/>
      <c r="AF8983"/>
      <c r="AG8983"/>
      <c r="AH8983"/>
      <c r="AI8983"/>
      <c r="AJ8983"/>
      <c r="AK8983"/>
      <c r="AL8983"/>
      <c r="AM8983"/>
      <c r="AN8983"/>
      <c r="AO8983"/>
      <c r="AP8983"/>
      <c r="AQ8983"/>
      <c r="AR8983"/>
      <c r="AS8983"/>
      <c r="AT8983"/>
      <c r="AU8983"/>
      <c r="AV8983"/>
      <c r="AW8983"/>
      <c r="AX8983"/>
      <c r="AY8983"/>
      <c r="AZ8983"/>
      <c r="BA8983"/>
      <c r="BB8983"/>
      <c r="BC8983"/>
      <c r="BD8983"/>
      <c r="BE8983"/>
      <c r="BF8983"/>
      <c r="BG8983"/>
      <c r="BH8983"/>
      <c r="BI8983"/>
      <c r="BJ8983"/>
      <c r="BK8983"/>
      <c r="BL8983"/>
      <c r="BM8983"/>
      <c r="BN8983"/>
      <c r="BO8983"/>
      <c r="BP8983"/>
      <c r="BQ8983"/>
      <c r="BR8983"/>
      <c r="BS8983"/>
      <c r="BT8983"/>
      <c r="BU8983"/>
      <c r="BV8983"/>
      <c r="BW8983"/>
      <c r="BX8983"/>
      <c r="BY8983"/>
      <c r="BZ8983"/>
      <c r="CA8983"/>
      <c r="CB8983"/>
      <c r="CC8983"/>
      <c r="CD8983"/>
      <c r="CE8983"/>
      <c r="CF8983"/>
      <c r="CG8983"/>
      <c r="CH8983"/>
      <c r="CI8983"/>
      <c r="CJ8983"/>
      <c r="CK8983"/>
      <c r="CL8983"/>
      <c r="CM8983"/>
      <c r="CN8983"/>
      <c r="CO8983"/>
      <c r="CP8983"/>
      <c r="CQ8983"/>
      <c r="CR8983"/>
      <c r="CS8983"/>
      <c r="CT8983"/>
      <c r="CU8983"/>
      <c r="CV8983"/>
    </row>
    <row r="8984" spans="10:100" x14ac:dyDescent="0.25">
      <c r="J8984"/>
      <c r="K8984"/>
      <c r="L8984"/>
      <c r="M8984"/>
      <c r="N8984"/>
      <c r="O8984"/>
      <c r="P8984"/>
      <c r="Q8984"/>
      <c r="R8984"/>
      <c r="S8984"/>
      <c r="T8984"/>
      <c r="U8984"/>
      <c r="V8984"/>
      <c r="W8984"/>
      <c r="X8984"/>
      <c r="Y8984"/>
      <c r="Z8984"/>
      <c r="AA8984"/>
      <c r="AB8984"/>
      <c r="AC8984"/>
      <c r="AD8984"/>
      <c r="AE8984"/>
      <c r="AF8984"/>
      <c r="AG8984"/>
      <c r="AH8984"/>
      <c r="AI8984"/>
      <c r="AJ8984"/>
      <c r="AK8984"/>
      <c r="AL8984"/>
      <c r="AM8984"/>
      <c r="AN8984"/>
      <c r="AO8984"/>
      <c r="AP8984"/>
      <c r="AQ8984"/>
      <c r="AR8984"/>
      <c r="AS8984"/>
      <c r="AT8984"/>
      <c r="AU8984"/>
      <c r="AV8984"/>
      <c r="AW8984"/>
      <c r="AX8984"/>
      <c r="AY8984"/>
      <c r="AZ8984"/>
      <c r="BA8984"/>
      <c r="BB8984"/>
      <c r="BC8984"/>
      <c r="BD8984"/>
      <c r="BE8984"/>
      <c r="BF8984"/>
      <c r="BG8984"/>
      <c r="BH8984"/>
      <c r="BI8984"/>
      <c r="BJ8984"/>
      <c r="BK8984"/>
      <c r="BL8984"/>
      <c r="BM8984"/>
      <c r="BN8984"/>
      <c r="BO8984"/>
      <c r="BP8984"/>
      <c r="BQ8984"/>
      <c r="BR8984"/>
      <c r="BS8984"/>
      <c r="BT8984"/>
      <c r="BU8984"/>
      <c r="BV8984"/>
      <c r="BW8984"/>
      <c r="BX8984"/>
      <c r="BY8984"/>
      <c r="BZ8984"/>
      <c r="CA8984"/>
      <c r="CB8984"/>
      <c r="CC8984"/>
      <c r="CD8984"/>
      <c r="CE8984"/>
      <c r="CF8984"/>
      <c r="CG8984"/>
      <c r="CH8984"/>
      <c r="CI8984"/>
      <c r="CJ8984"/>
      <c r="CK8984"/>
      <c r="CL8984"/>
      <c r="CM8984"/>
      <c r="CN8984"/>
      <c r="CO8984"/>
      <c r="CP8984"/>
      <c r="CQ8984"/>
      <c r="CR8984"/>
      <c r="CS8984"/>
      <c r="CT8984"/>
      <c r="CU8984"/>
      <c r="CV8984"/>
    </row>
    <row r="8985" spans="10:100" x14ac:dyDescent="0.25">
      <c r="J8985"/>
      <c r="K8985"/>
      <c r="L8985"/>
      <c r="M8985"/>
      <c r="N8985"/>
      <c r="O8985"/>
      <c r="P8985"/>
      <c r="Q8985"/>
      <c r="R8985"/>
      <c r="S8985"/>
      <c r="T8985"/>
      <c r="U8985"/>
      <c r="V8985"/>
      <c r="W8985"/>
      <c r="X8985"/>
      <c r="Y8985"/>
      <c r="Z8985"/>
      <c r="AA8985"/>
      <c r="AB8985"/>
      <c r="AC8985"/>
      <c r="AD8985"/>
      <c r="AE8985"/>
      <c r="AF8985"/>
      <c r="AG8985"/>
      <c r="AH8985"/>
      <c r="AI8985"/>
      <c r="AJ8985"/>
      <c r="AK8985"/>
      <c r="AL8985"/>
      <c r="AM8985"/>
      <c r="AN8985"/>
      <c r="AO8985"/>
      <c r="AP8985"/>
      <c r="AQ8985"/>
      <c r="AR8985"/>
      <c r="AS8985"/>
      <c r="AT8985"/>
      <c r="AU8985"/>
      <c r="AV8985"/>
      <c r="AW8985"/>
      <c r="AX8985"/>
      <c r="AY8985"/>
      <c r="AZ8985"/>
      <c r="BA8985"/>
      <c r="BB8985"/>
      <c r="BC8985"/>
      <c r="BD8985"/>
      <c r="BE8985"/>
      <c r="BF8985"/>
      <c r="BG8985"/>
      <c r="BH8985"/>
      <c r="BI8985"/>
      <c r="BJ8985"/>
      <c r="BK8985"/>
      <c r="BL8985"/>
      <c r="BM8985"/>
      <c r="BN8985"/>
      <c r="BO8985"/>
      <c r="BP8985"/>
      <c r="BQ8985"/>
      <c r="BR8985"/>
      <c r="BS8985"/>
      <c r="BT8985"/>
      <c r="BU8985"/>
      <c r="BV8985"/>
      <c r="BW8985"/>
      <c r="BX8985"/>
      <c r="BY8985"/>
      <c r="BZ8985"/>
      <c r="CA8985"/>
      <c r="CB8985"/>
      <c r="CC8985"/>
      <c r="CD8985"/>
      <c r="CE8985"/>
      <c r="CF8985"/>
      <c r="CG8985"/>
      <c r="CH8985"/>
      <c r="CI8985"/>
      <c r="CJ8985"/>
      <c r="CK8985"/>
      <c r="CL8985"/>
      <c r="CM8985"/>
      <c r="CN8985"/>
      <c r="CO8985"/>
      <c r="CP8985"/>
      <c r="CQ8985"/>
      <c r="CR8985"/>
      <c r="CS8985"/>
      <c r="CT8985"/>
      <c r="CU8985"/>
      <c r="CV8985"/>
    </row>
    <row r="8986" spans="10:100" x14ac:dyDescent="0.25">
      <c r="J8986"/>
      <c r="K8986"/>
      <c r="L8986"/>
      <c r="M8986"/>
      <c r="N8986"/>
      <c r="O8986"/>
      <c r="P8986"/>
      <c r="Q8986"/>
      <c r="R8986"/>
      <c r="S8986"/>
      <c r="T8986"/>
      <c r="U8986"/>
      <c r="V8986"/>
      <c r="W8986"/>
      <c r="X8986"/>
      <c r="Y8986"/>
      <c r="Z8986"/>
      <c r="AA8986"/>
      <c r="AB8986"/>
      <c r="AC8986"/>
      <c r="AD8986"/>
      <c r="AE8986"/>
      <c r="AF8986"/>
      <c r="AG8986"/>
      <c r="AH8986"/>
      <c r="AI8986"/>
      <c r="AJ8986"/>
      <c r="AK8986"/>
      <c r="AL8986"/>
      <c r="AM8986"/>
      <c r="AN8986"/>
      <c r="AO8986"/>
      <c r="AP8986"/>
      <c r="AQ8986"/>
      <c r="AR8986"/>
      <c r="AS8986"/>
      <c r="AT8986"/>
      <c r="AU8986"/>
      <c r="AV8986"/>
      <c r="AW8986"/>
      <c r="AX8986"/>
      <c r="AY8986"/>
      <c r="AZ8986"/>
      <c r="BA8986"/>
      <c r="BB8986"/>
      <c r="BC8986"/>
      <c r="BD8986"/>
      <c r="BE8986"/>
      <c r="BF8986"/>
      <c r="BG8986"/>
      <c r="BH8986"/>
      <c r="BI8986"/>
      <c r="BJ8986"/>
      <c r="BK8986"/>
      <c r="BL8986"/>
      <c r="BM8986"/>
      <c r="BN8986"/>
      <c r="BO8986"/>
      <c r="BP8986"/>
      <c r="BQ8986"/>
      <c r="BR8986"/>
      <c r="BS8986"/>
      <c r="BT8986"/>
      <c r="BU8986"/>
      <c r="BV8986"/>
      <c r="BW8986"/>
      <c r="BX8986"/>
      <c r="BY8986"/>
      <c r="BZ8986"/>
      <c r="CA8986"/>
      <c r="CB8986"/>
      <c r="CC8986"/>
      <c r="CD8986"/>
      <c r="CE8986"/>
      <c r="CF8986"/>
      <c r="CG8986"/>
      <c r="CH8986"/>
      <c r="CI8986"/>
      <c r="CJ8986"/>
      <c r="CK8986"/>
      <c r="CL8986"/>
      <c r="CM8986"/>
      <c r="CN8986"/>
      <c r="CO8986"/>
      <c r="CP8986"/>
      <c r="CQ8986"/>
      <c r="CR8986"/>
      <c r="CS8986"/>
      <c r="CT8986"/>
      <c r="CU8986"/>
      <c r="CV8986"/>
    </row>
    <row r="8987" spans="10:100" x14ac:dyDescent="0.25">
      <c r="J8987"/>
      <c r="K8987"/>
      <c r="L8987"/>
      <c r="M8987"/>
      <c r="N8987"/>
      <c r="O8987"/>
      <c r="P8987"/>
      <c r="Q8987"/>
      <c r="R8987"/>
      <c r="S8987"/>
      <c r="T8987"/>
      <c r="U8987"/>
      <c r="V8987"/>
      <c r="W8987"/>
      <c r="X8987"/>
      <c r="Y8987"/>
      <c r="Z8987"/>
      <c r="AA8987"/>
      <c r="AB8987"/>
      <c r="AC8987"/>
      <c r="AD8987"/>
      <c r="AE8987"/>
      <c r="AF8987"/>
      <c r="AG8987"/>
      <c r="AH8987"/>
      <c r="AI8987"/>
      <c r="AJ8987"/>
      <c r="AK8987"/>
      <c r="AL8987"/>
      <c r="AM8987"/>
      <c r="AN8987"/>
      <c r="AO8987"/>
      <c r="AP8987"/>
      <c r="AQ8987"/>
      <c r="AR8987"/>
      <c r="AS8987"/>
      <c r="AT8987"/>
      <c r="AU8987"/>
      <c r="AV8987"/>
      <c r="AW8987"/>
      <c r="AX8987"/>
      <c r="AY8987"/>
      <c r="AZ8987"/>
      <c r="BA8987"/>
      <c r="BB8987"/>
      <c r="BC8987"/>
      <c r="BD8987"/>
      <c r="BE8987"/>
      <c r="BF8987"/>
      <c r="BG8987"/>
      <c r="BH8987"/>
      <c r="BI8987"/>
      <c r="BJ8987"/>
      <c r="BK8987"/>
      <c r="BL8987"/>
      <c r="BM8987"/>
      <c r="BN8987"/>
      <c r="BO8987"/>
      <c r="BP8987"/>
      <c r="BQ8987"/>
      <c r="BR8987"/>
      <c r="BS8987"/>
      <c r="BT8987"/>
      <c r="BU8987"/>
      <c r="BV8987"/>
      <c r="BW8987"/>
      <c r="BX8987"/>
      <c r="BY8987"/>
      <c r="BZ8987"/>
      <c r="CA8987"/>
      <c r="CB8987"/>
      <c r="CC8987"/>
      <c r="CD8987"/>
      <c r="CE8987"/>
      <c r="CF8987"/>
      <c r="CG8987"/>
      <c r="CH8987"/>
      <c r="CI8987"/>
      <c r="CJ8987"/>
      <c r="CK8987"/>
      <c r="CL8987"/>
      <c r="CM8987"/>
      <c r="CN8987"/>
      <c r="CO8987"/>
      <c r="CP8987"/>
      <c r="CQ8987"/>
      <c r="CR8987"/>
      <c r="CS8987"/>
      <c r="CT8987"/>
      <c r="CU8987"/>
      <c r="CV8987"/>
    </row>
    <row r="8988" spans="10:100" x14ac:dyDescent="0.25">
      <c r="J8988"/>
      <c r="K8988"/>
      <c r="L8988"/>
      <c r="M8988"/>
      <c r="N8988"/>
      <c r="O8988"/>
      <c r="P8988"/>
      <c r="Q8988"/>
      <c r="R8988"/>
      <c r="S8988"/>
      <c r="T8988"/>
      <c r="U8988"/>
      <c r="V8988"/>
      <c r="W8988"/>
      <c r="X8988"/>
      <c r="Y8988"/>
      <c r="Z8988"/>
      <c r="AA8988"/>
      <c r="AB8988"/>
      <c r="AC8988"/>
      <c r="AD8988"/>
      <c r="AE8988"/>
      <c r="AF8988"/>
      <c r="AG8988"/>
      <c r="AH8988"/>
      <c r="AI8988"/>
      <c r="AJ8988"/>
      <c r="AK8988"/>
      <c r="AL8988"/>
      <c r="AM8988"/>
      <c r="AN8988"/>
      <c r="AO8988"/>
      <c r="AP8988"/>
      <c r="AQ8988"/>
      <c r="AR8988"/>
      <c r="AS8988"/>
      <c r="AT8988"/>
      <c r="AU8988"/>
      <c r="AV8988"/>
      <c r="AW8988"/>
      <c r="AX8988"/>
      <c r="AY8988"/>
      <c r="AZ8988"/>
      <c r="BA8988"/>
      <c r="BB8988"/>
      <c r="BC8988"/>
      <c r="BD8988"/>
      <c r="BE8988"/>
      <c r="BF8988"/>
      <c r="BG8988"/>
      <c r="BH8988"/>
      <c r="BI8988"/>
      <c r="BJ8988"/>
      <c r="BK8988"/>
      <c r="BL8988"/>
      <c r="BM8988"/>
      <c r="BN8988"/>
      <c r="BO8988"/>
      <c r="BP8988"/>
      <c r="BQ8988"/>
      <c r="BR8988"/>
      <c r="BS8988"/>
      <c r="BT8988"/>
      <c r="BU8988"/>
      <c r="BV8988"/>
      <c r="BW8988"/>
      <c r="BX8988"/>
      <c r="BY8988"/>
      <c r="BZ8988"/>
      <c r="CA8988"/>
      <c r="CB8988"/>
      <c r="CC8988"/>
      <c r="CD8988"/>
      <c r="CE8988"/>
      <c r="CF8988"/>
      <c r="CG8988"/>
      <c r="CH8988"/>
      <c r="CI8988"/>
      <c r="CJ8988"/>
      <c r="CK8988"/>
      <c r="CL8988"/>
      <c r="CM8988"/>
      <c r="CN8988"/>
      <c r="CO8988"/>
      <c r="CP8988"/>
      <c r="CQ8988"/>
      <c r="CR8988"/>
      <c r="CS8988"/>
      <c r="CT8988"/>
      <c r="CU8988"/>
      <c r="CV8988"/>
    </row>
    <row r="8989" spans="10:100" x14ac:dyDescent="0.25">
      <c r="J8989"/>
      <c r="K8989"/>
      <c r="L8989"/>
      <c r="M8989"/>
      <c r="N8989"/>
      <c r="O8989"/>
      <c r="P8989"/>
      <c r="Q8989"/>
      <c r="R8989"/>
      <c r="S8989"/>
      <c r="T8989"/>
      <c r="U8989"/>
      <c r="V8989"/>
      <c r="W8989"/>
      <c r="X8989"/>
      <c r="Y8989"/>
      <c r="Z8989"/>
      <c r="AA8989"/>
      <c r="AB8989"/>
      <c r="AC8989"/>
      <c r="AD8989"/>
      <c r="AE8989"/>
      <c r="AF8989"/>
      <c r="AG8989"/>
      <c r="AH8989"/>
      <c r="AI8989"/>
      <c r="AJ8989"/>
      <c r="AK8989"/>
      <c r="AL8989"/>
      <c r="AM8989"/>
      <c r="AN8989"/>
      <c r="AO8989"/>
      <c r="AP8989"/>
      <c r="AQ8989"/>
      <c r="AR8989"/>
      <c r="AS8989"/>
      <c r="AT8989"/>
      <c r="AU8989"/>
      <c r="AV8989"/>
      <c r="AW8989"/>
      <c r="AX8989"/>
      <c r="AY8989"/>
      <c r="AZ8989"/>
      <c r="BA8989"/>
      <c r="BB8989"/>
      <c r="BC8989"/>
      <c r="BD8989"/>
      <c r="BE8989"/>
      <c r="BF8989"/>
      <c r="BG8989"/>
      <c r="BH8989"/>
      <c r="BI8989"/>
      <c r="BJ8989"/>
      <c r="BK8989"/>
      <c r="BL8989"/>
      <c r="BM8989"/>
      <c r="BN8989"/>
      <c r="BO8989"/>
      <c r="BP8989"/>
      <c r="BQ8989"/>
      <c r="BR8989"/>
      <c r="BS8989"/>
      <c r="BT8989"/>
      <c r="BU8989"/>
      <c r="BV8989"/>
      <c r="BW8989"/>
      <c r="BX8989"/>
      <c r="BY8989"/>
      <c r="BZ8989"/>
      <c r="CA8989"/>
      <c r="CB8989"/>
      <c r="CC8989"/>
      <c r="CD8989"/>
      <c r="CE8989"/>
      <c r="CF8989"/>
      <c r="CG8989"/>
      <c r="CH8989"/>
      <c r="CI8989"/>
      <c r="CJ8989"/>
      <c r="CK8989"/>
      <c r="CL8989"/>
      <c r="CM8989"/>
      <c r="CN8989"/>
      <c r="CO8989"/>
      <c r="CP8989"/>
      <c r="CQ8989"/>
      <c r="CR8989"/>
      <c r="CS8989"/>
      <c r="CT8989"/>
      <c r="CU8989"/>
      <c r="CV8989"/>
    </row>
    <row r="8990" spans="10:100" x14ac:dyDescent="0.25">
      <c r="J8990"/>
      <c r="K8990"/>
      <c r="L8990"/>
      <c r="M8990"/>
      <c r="N8990"/>
      <c r="O8990"/>
      <c r="P8990"/>
      <c r="Q8990"/>
      <c r="R8990"/>
      <c r="S8990"/>
      <c r="T8990"/>
      <c r="U8990"/>
      <c r="V8990"/>
      <c r="W8990"/>
      <c r="X8990"/>
      <c r="Y8990"/>
      <c r="Z8990"/>
      <c r="AA8990"/>
      <c r="AB8990"/>
      <c r="AC8990"/>
      <c r="AD8990"/>
      <c r="AE8990"/>
      <c r="AF8990"/>
      <c r="AG8990"/>
      <c r="AH8990"/>
      <c r="AI8990"/>
      <c r="AJ8990"/>
      <c r="AK8990"/>
      <c r="AL8990"/>
      <c r="AM8990"/>
      <c r="AN8990"/>
      <c r="AO8990"/>
      <c r="AP8990"/>
      <c r="AQ8990"/>
      <c r="AR8990"/>
      <c r="AS8990"/>
      <c r="AT8990"/>
      <c r="AU8990"/>
      <c r="AV8990"/>
      <c r="AW8990"/>
      <c r="AX8990"/>
      <c r="AY8990"/>
      <c r="AZ8990"/>
      <c r="BA8990"/>
      <c r="BB8990"/>
      <c r="BC8990"/>
      <c r="BD8990"/>
      <c r="BE8990"/>
      <c r="BF8990"/>
      <c r="BG8990"/>
      <c r="BH8990"/>
      <c r="BI8990"/>
      <c r="BJ8990"/>
      <c r="BK8990"/>
      <c r="BL8990"/>
      <c r="BM8990"/>
      <c r="BN8990"/>
      <c r="BO8990"/>
      <c r="BP8990"/>
      <c r="BQ8990"/>
      <c r="BR8990"/>
      <c r="BS8990"/>
      <c r="BT8990"/>
      <c r="BU8990"/>
      <c r="BV8990"/>
      <c r="BW8990"/>
      <c r="BX8990"/>
      <c r="BY8990"/>
      <c r="BZ8990"/>
      <c r="CA8990"/>
      <c r="CB8990"/>
      <c r="CC8990"/>
      <c r="CD8990"/>
      <c r="CE8990"/>
      <c r="CF8990"/>
      <c r="CG8990"/>
      <c r="CH8990"/>
      <c r="CI8990"/>
      <c r="CJ8990"/>
      <c r="CK8990"/>
      <c r="CL8990"/>
      <c r="CM8990"/>
      <c r="CN8990"/>
      <c r="CO8990"/>
      <c r="CP8990"/>
      <c r="CQ8990"/>
      <c r="CR8990"/>
      <c r="CS8990"/>
      <c r="CT8990"/>
      <c r="CU8990"/>
      <c r="CV8990"/>
    </row>
    <row r="8991" spans="10:100" x14ac:dyDescent="0.25">
      <c r="J8991"/>
      <c r="K8991"/>
      <c r="L8991"/>
      <c r="M8991"/>
      <c r="N8991"/>
      <c r="O8991"/>
      <c r="P8991"/>
      <c r="Q8991"/>
      <c r="R8991"/>
      <c r="S8991"/>
      <c r="T8991"/>
      <c r="U8991"/>
      <c r="V8991"/>
      <c r="W8991"/>
      <c r="X8991"/>
      <c r="Y8991"/>
      <c r="Z8991"/>
      <c r="AA8991"/>
      <c r="AB8991"/>
      <c r="AC8991"/>
      <c r="AD8991"/>
      <c r="AE8991"/>
      <c r="AF8991"/>
      <c r="AG8991"/>
      <c r="AH8991"/>
      <c r="AI8991"/>
      <c r="AJ8991"/>
      <c r="AK8991"/>
      <c r="AL8991"/>
      <c r="AM8991"/>
      <c r="AN8991"/>
      <c r="AO8991"/>
      <c r="AP8991"/>
      <c r="AQ8991"/>
      <c r="AR8991"/>
      <c r="AS8991"/>
      <c r="AT8991"/>
      <c r="AU8991"/>
      <c r="AV8991"/>
      <c r="AW8991"/>
      <c r="AX8991"/>
      <c r="AY8991"/>
      <c r="AZ8991"/>
      <c r="BA8991"/>
      <c r="BB8991"/>
      <c r="BC8991"/>
      <c r="BD8991"/>
      <c r="BE8991"/>
      <c r="BF8991"/>
      <c r="BG8991"/>
      <c r="BH8991"/>
      <c r="BI8991"/>
      <c r="BJ8991"/>
      <c r="BK8991"/>
      <c r="BL8991"/>
      <c r="BM8991"/>
      <c r="BN8991"/>
      <c r="BO8991"/>
      <c r="BP8991"/>
      <c r="BQ8991"/>
      <c r="BR8991"/>
      <c r="BS8991"/>
      <c r="BT8991"/>
      <c r="BU8991"/>
      <c r="BV8991"/>
      <c r="BW8991"/>
      <c r="BX8991"/>
      <c r="BY8991"/>
      <c r="BZ8991"/>
      <c r="CA8991"/>
      <c r="CB8991"/>
      <c r="CC8991"/>
      <c r="CD8991"/>
      <c r="CE8991"/>
      <c r="CF8991"/>
      <c r="CG8991"/>
      <c r="CH8991"/>
      <c r="CI8991"/>
      <c r="CJ8991"/>
      <c r="CK8991"/>
      <c r="CL8991"/>
      <c r="CM8991"/>
      <c r="CN8991"/>
      <c r="CO8991"/>
      <c r="CP8991"/>
      <c r="CQ8991"/>
      <c r="CR8991"/>
      <c r="CS8991"/>
      <c r="CT8991"/>
      <c r="CU8991"/>
      <c r="CV8991"/>
    </row>
    <row r="8992" spans="10:100" x14ac:dyDescent="0.25">
      <c r="J8992"/>
      <c r="K8992"/>
      <c r="L8992"/>
      <c r="M8992"/>
      <c r="N8992"/>
      <c r="O8992"/>
      <c r="P8992"/>
      <c r="Q8992"/>
      <c r="R8992"/>
      <c r="S8992"/>
      <c r="T8992"/>
      <c r="U8992"/>
      <c r="V8992"/>
      <c r="W8992"/>
      <c r="X8992"/>
      <c r="Y8992"/>
      <c r="Z8992"/>
      <c r="AA8992"/>
      <c r="AB8992"/>
      <c r="AC8992"/>
      <c r="AD8992"/>
      <c r="AE8992"/>
      <c r="AF8992"/>
      <c r="AG8992"/>
      <c r="AH8992"/>
      <c r="AI8992"/>
      <c r="AJ8992"/>
      <c r="AK8992"/>
      <c r="AL8992"/>
      <c r="AM8992"/>
      <c r="AN8992"/>
      <c r="AO8992"/>
      <c r="AP8992"/>
      <c r="AQ8992"/>
      <c r="AR8992"/>
      <c r="AS8992"/>
      <c r="AT8992"/>
      <c r="AU8992"/>
      <c r="AV8992"/>
      <c r="AW8992"/>
      <c r="AX8992"/>
      <c r="AY8992"/>
      <c r="AZ8992"/>
      <c r="BA8992"/>
      <c r="BB8992"/>
      <c r="BC8992"/>
      <c r="BD8992"/>
      <c r="BE8992"/>
      <c r="BF8992"/>
      <c r="BG8992"/>
      <c r="BH8992"/>
      <c r="BI8992"/>
      <c r="BJ8992"/>
      <c r="BK8992"/>
      <c r="BL8992"/>
      <c r="BM8992"/>
      <c r="BN8992"/>
      <c r="BO8992"/>
      <c r="BP8992"/>
      <c r="BQ8992"/>
      <c r="BR8992"/>
      <c r="BS8992"/>
      <c r="BT8992"/>
      <c r="BU8992"/>
      <c r="BV8992"/>
      <c r="BW8992"/>
      <c r="BX8992"/>
      <c r="BY8992"/>
      <c r="BZ8992"/>
      <c r="CA8992"/>
      <c r="CB8992"/>
      <c r="CC8992"/>
      <c r="CD8992"/>
      <c r="CE8992"/>
      <c r="CF8992"/>
      <c r="CG8992"/>
      <c r="CH8992"/>
      <c r="CI8992"/>
      <c r="CJ8992"/>
      <c r="CK8992"/>
      <c r="CL8992"/>
      <c r="CM8992"/>
      <c r="CN8992"/>
      <c r="CO8992"/>
      <c r="CP8992"/>
      <c r="CQ8992"/>
      <c r="CR8992"/>
      <c r="CS8992"/>
      <c r="CT8992"/>
      <c r="CU8992"/>
      <c r="CV8992"/>
    </row>
    <row r="8993" spans="10:100" x14ac:dyDescent="0.25">
      <c r="J8993"/>
      <c r="K8993"/>
      <c r="L8993"/>
      <c r="M8993"/>
      <c r="N8993"/>
      <c r="O8993"/>
      <c r="P8993"/>
      <c r="Q8993"/>
      <c r="R8993"/>
      <c r="S8993"/>
      <c r="T8993"/>
      <c r="U8993"/>
      <c r="V8993"/>
      <c r="W8993"/>
      <c r="X8993"/>
      <c r="Y8993"/>
      <c r="Z8993"/>
      <c r="AA8993"/>
      <c r="AB8993"/>
      <c r="AC8993"/>
      <c r="AD8993"/>
      <c r="AE8993"/>
      <c r="AF8993"/>
      <c r="AG8993"/>
      <c r="AH8993"/>
      <c r="AI8993"/>
      <c r="AJ8993"/>
      <c r="AK8993"/>
      <c r="AL8993"/>
      <c r="AM8993"/>
      <c r="AN8993"/>
      <c r="AO8993"/>
      <c r="AP8993"/>
      <c r="AQ8993"/>
      <c r="AR8993"/>
      <c r="AS8993"/>
      <c r="AT8993"/>
      <c r="AU8993"/>
      <c r="AV8993"/>
      <c r="AW8993"/>
      <c r="AX8993"/>
      <c r="AY8993"/>
      <c r="AZ8993"/>
      <c r="BA8993"/>
      <c r="BB8993"/>
      <c r="BC8993"/>
      <c r="BD8993"/>
      <c r="BE8993"/>
      <c r="BF8993"/>
      <c r="BG8993"/>
      <c r="BH8993"/>
      <c r="BI8993"/>
      <c r="BJ8993"/>
      <c r="BK8993"/>
      <c r="BL8993"/>
      <c r="BM8993"/>
      <c r="BN8993"/>
      <c r="BO8993"/>
      <c r="BP8993"/>
      <c r="BQ8993"/>
      <c r="BR8993"/>
      <c r="BS8993"/>
      <c r="BT8993"/>
      <c r="BU8993"/>
      <c r="BV8993"/>
      <c r="BW8993"/>
      <c r="BX8993"/>
      <c r="BY8993"/>
      <c r="BZ8993"/>
      <c r="CA8993"/>
      <c r="CB8993"/>
      <c r="CC8993"/>
      <c r="CD8993"/>
      <c r="CE8993"/>
      <c r="CF8993"/>
      <c r="CG8993"/>
      <c r="CH8993"/>
      <c r="CI8993"/>
      <c r="CJ8993"/>
      <c r="CK8993"/>
      <c r="CL8993"/>
      <c r="CM8993"/>
      <c r="CN8993"/>
      <c r="CO8993"/>
      <c r="CP8993"/>
      <c r="CQ8993"/>
      <c r="CR8993"/>
      <c r="CS8993"/>
      <c r="CT8993"/>
      <c r="CU8993"/>
      <c r="CV8993"/>
    </row>
    <row r="8994" spans="10:100" x14ac:dyDescent="0.25">
      <c r="J8994"/>
      <c r="K8994"/>
      <c r="L8994"/>
      <c r="M8994"/>
      <c r="N8994"/>
      <c r="O8994"/>
      <c r="P8994"/>
      <c r="Q8994"/>
      <c r="R8994"/>
      <c r="S8994"/>
      <c r="T8994"/>
      <c r="U8994"/>
      <c r="V8994"/>
      <c r="W8994"/>
      <c r="X8994"/>
      <c r="Y8994"/>
      <c r="Z8994"/>
      <c r="AA8994"/>
      <c r="AB8994"/>
      <c r="AC8994"/>
      <c r="AD8994"/>
      <c r="AE8994"/>
      <c r="AF8994"/>
      <c r="AG8994"/>
      <c r="AH8994"/>
      <c r="AI8994"/>
      <c r="AJ8994"/>
      <c r="AK8994"/>
      <c r="AL8994"/>
      <c r="AM8994"/>
      <c r="AN8994"/>
      <c r="AO8994"/>
      <c r="AP8994"/>
      <c r="AQ8994"/>
      <c r="AR8994"/>
      <c r="AS8994"/>
      <c r="AT8994"/>
      <c r="AU8994"/>
      <c r="AV8994"/>
      <c r="AW8994"/>
      <c r="AX8994"/>
      <c r="AY8994"/>
      <c r="AZ8994"/>
      <c r="BA8994"/>
      <c r="BB8994"/>
      <c r="BC8994"/>
      <c r="BD8994"/>
      <c r="BE8994"/>
      <c r="BF8994"/>
      <c r="BG8994"/>
      <c r="BH8994"/>
      <c r="BI8994"/>
      <c r="BJ8994"/>
      <c r="BK8994"/>
      <c r="BL8994"/>
      <c r="BM8994"/>
      <c r="BN8994"/>
      <c r="BO8994"/>
      <c r="BP8994"/>
      <c r="BQ8994"/>
      <c r="BR8994"/>
      <c r="BS8994"/>
      <c r="BT8994"/>
      <c r="BU8994"/>
      <c r="BV8994"/>
      <c r="BW8994"/>
      <c r="BX8994"/>
      <c r="BY8994"/>
      <c r="BZ8994"/>
      <c r="CA8994"/>
      <c r="CB8994"/>
      <c r="CC8994"/>
      <c r="CD8994"/>
      <c r="CE8994"/>
      <c r="CF8994"/>
      <c r="CG8994"/>
      <c r="CH8994"/>
      <c r="CI8994"/>
      <c r="CJ8994"/>
      <c r="CK8994"/>
      <c r="CL8994"/>
      <c r="CM8994"/>
      <c r="CN8994"/>
      <c r="CO8994"/>
      <c r="CP8994"/>
      <c r="CQ8994"/>
      <c r="CR8994"/>
      <c r="CS8994"/>
      <c r="CT8994"/>
      <c r="CU8994"/>
      <c r="CV8994"/>
    </row>
    <row r="8995" spans="10:100" x14ac:dyDescent="0.25">
      <c r="J8995"/>
      <c r="K8995"/>
      <c r="L8995"/>
      <c r="M8995"/>
      <c r="N8995"/>
      <c r="O8995"/>
      <c r="P8995"/>
      <c r="Q8995"/>
      <c r="R8995"/>
      <c r="S8995"/>
      <c r="T8995"/>
      <c r="U8995"/>
      <c r="V8995"/>
      <c r="W8995"/>
      <c r="X8995"/>
      <c r="Y8995"/>
      <c r="Z8995"/>
      <c r="AA8995"/>
      <c r="AB8995"/>
      <c r="AC8995"/>
      <c r="AD8995"/>
      <c r="AE8995"/>
      <c r="AF8995"/>
      <c r="AG8995"/>
      <c r="AH8995"/>
      <c r="AI8995"/>
      <c r="AJ8995"/>
      <c r="AK8995"/>
      <c r="AL8995"/>
      <c r="AM8995"/>
      <c r="AN8995"/>
      <c r="AO8995"/>
      <c r="AP8995"/>
      <c r="AQ8995"/>
      <c r="AR8995"/>
      <c r="AS8995"/>
      <c r="AT8995"/>
      <c r="AU8995"/>
      <c r="AV8995"/>
      <c r="AW8995"/>
      <c r="AX8995"/>
      <c r="AY8995"/>
      <c r="AZ8995"/>
      <c r="BA8995"/>
      <c r="BB8995"/>
      <c r="BC8995"/>
      <c r="BD8995"/>
      <c r="BE8995"/>
      <c r="BF8995"/>
      <c r="BG8995"/>
      <c r="BH8995"/>
      <c r="BI8995"/>
      <c r="BJ8995"/>
      <c r="BK8995"/>
      <c r="BL8995"/>
      <c r="BM8995"/>
      <c r="BN8995"/>
      <c r="BO8995"/>
      <c r="BP8995"/>
      <c r="BQ8995"/>
      <c r="BR8995"/>
      <c r="BS8995"/>
      <c r="BT8995"/>
      <c r="BU8995"/>
      <c r="BV8995"/>
      <c r="BW8995"/>
      <c r="BX8995"/>
      <c r="BY8995"/>
      <c r="BZ8995"/>
      <c r="CA8995"/>
      <c r="CB8995"/>
      <c r="CC8995"/>
      <c r="CD8995"/>
      <c r="CE8995"/>
      <c r="CF8995"/>
      <c r="CG8995"/>
      <c r="CH8995"/>
      <c r="CI8995"/>
      <c r="CJ8995"/>
      <c r="CK8995"/>
      <c r="CL8995"/>
      <c r="CM8995"/>
      <c r="CN8995"/>
      <c r="CO8995"/>
      <c r="CP8995"/>
      <c r="CQ8995"/>
      <c r="CR8995"/>
      <c r="CS8995"/>
      <c r="CT8995"/>
      <c r="CU8995"/>
      <c r="CV8995"/>
    </row>
    <row r="8996" spans="10:100" x14ac:dyDescent="0.25">
      <c r="J8996"/>
      <c r="K8996"/>
      <c r="L8996"/>
      <c r="M8996"/>
      <c r="N8996"/>
      <c r="O8996"/>
      <c r="P8996"/>
      <c r="Q8996"/>
      <c r="R8996"/>
      <c r="S8996"/>
      <c r="T8996"/>
      <c r="U8996"/>
      <c r="V8996"/>
      <c r="W8996"/>
      <c r="X8996"/>
      <c r="Y8996"/>
      <c r="Z8996"/>
      <c r="AA8996"/>
      <c r="AB8996"/>
      <c r="AC8996"/>
      <c r="AD8996"/>
      <c r="AE8996"/>
      <c r="AF8996"/>
      <c r="AG8996"/>
      <c r="AH8996"/>
      <c r="AI8996"/>
      <c r="AJ8996"/>
      <c r="AK8996"/>
      <c r="AL8996"/>
      <c r="AM8996"/>
      <c r="AN8996"/>
      <c r="AO8996"/>
      <c r="AP8996"/>
      <c r="AQ8996"/>
      <c r="AR8996"/>
      <c r="AS8996"/>
      <c r="AT8996"/>
      <c r="AU8996"/>
      <c r="AV8996"/>
      <c r="AW8996"/>
      <c r="AX8996"/>
      <c r="AY8996"/>
      <c r="AZ8996"/>
      <c r="BA8996"/>
      <c r="BB8996"/>
      <c r="BC8996"/>
      <c r="BD8996"/>
      <c r="BE8996"/>
      <c r="BF8996"/>
      <c r="BG8996"/>
      <c r="BH8996"/>
      <c r="BI8996"/>
      <c r="BJ8996"/>
      <c r="BK8996"/>
      <c r="BL8996"/>
      <c r="BM8996"/>
      <c r="BN8996"/>
      <c r="BO8996"/>
      <c r="BP8996"/>
      <c r="BQ8996"/>
      <c r="BR8996"/>
      <c r="BS8996"/>
      <c r="BT8996"/>
      <c r="BU8996"/>
      <c r="BV8996"/>
      <c r="BW8996"/>
      <c r="BX8996"/>
      <c r="BY8996"/>
      <c r="BZ8996"/>
      <c r="CA8996"/>
      <c r="CB8996"/>
      <c r="CC8996"/>
      <c r="CD8996"/>
      <c r="CE8996"/>
      <c r="CF8996"/>
      <c r="CG8996"/>
      <c r="CH8996"/>
      <c r="CI8996"/>
      <c r="CJ8996"/>
      <c r="CK8996"/>
      <c r="CL8996"/>
      <c r="CM8996"/>
      <c r="CN8996"/>
      <c r="CO8996"/>
      <c r="CP8996"/>
      <c r="CQ8996"/>
      <c r="CR8996"/>
      <c r="CS8996"/>
      <c r="CT8996"/>
      <c r="CU8996"/>
      <c r="CV8996"/>
    </row>
    <row r="8997" spans="10:100" x14ac:dyDescent="0.25">
      <c r="J8997"/>
      <c r="K8997"/>
      <c r="L8997"/>
      <c r="M8997"/>
      <c r="N8997"/>
      <c r="O8997"/>
      <c r="P8997"/>
      <c r="Q8997"/>
      <c r="R8997"/>
      <c r="S8997"/>
      <c r="T8997"/>
      <c r="U8997"/>
      <c r="V8997"/>
      <c r="W8997"/>
      <c r="X8997"/>
      <c r="Y8997"/>
      <c r="Z8997"/>
      <c r="AA8997"/>
      <c r="AB8997"/>
      <c r="AC8997"/>
      <c r="AD8997"/>
      <c r="AE8997"/>
      <c r="AF8997"/>
      <c r="AG8997"/>
      <c r="AH8997"/>
      <c r="AI8997"/>
      <c r="AJ8997"/>
      <c r="AK8997"/>
      <c r="AL8997"/>
      <c r="AM8997"/>
      <c r="AN8997"/>
      <c r="AO8997"/>
      <c r="AP8997"/>
      <c r="AQ8997"/>
      <c r="AR8997"/>
      <c r="AS8997"/>
      <c r="AT8997"/>
      <c r="AU8997"/>
      <c r="AV8997"/>
      <c r="AW8997"/>
      <c r="AX8997"/>
      <c r="AY8997"/>
      <c r="AZ8997"/>
      <c r="BA8997"/>
      <c r="BB8997"/>
      <c r="BC8997"/>
      <c r="BD8997"/>
      <c r="BE8997"/>
      <c r="BF8997"/>
      <c r="BG8997"/>
      <c r="BH8997"/>
      <c r="BI8997"/>
      <c r="BJ8997"/>
      <c r="BK8997"/>
      <c r="BL8997"/>
      <c r="BM8997"/>
      <c r="BN8997"/>
      <c r="BO8997"/>
      <c r="BP8997"/>
      <c r="BQ8997"/>
      <c r="BR8997"/>
      <c r="BS8997"/>
      <c r="BT8997"/>
      <c r="BU8997"/>
      <c r="BV8997"/>
      <c r="BW8997"/>
      <c r="BX8997"/>
      <c r="BY8997"/>
      <c r="BZ8997"/>
      <c r="CA8997"/>
      <c r="CB8997"/>
      <c r="CC8997"/>
      <c r="CD8997"/>
      <c r="CE8997"/>
      <c r="CF8997"/>
      <c r="CG8997"/>
      <c r="CH8997"/>
      <c r="CI8997"/>
      <c r="CJ8997"/>
      <c r="CK8997"/>
      <c r="CL8997"/>
      <c r="CM8997"/>
      <c r="CN8997"/>
      <c r="CO8997"/>
      <c r="CP8997"/>
      <c r="CQ8997"/>
      <c r="CR8997"/>
      <c r="CS8997"/>
      <c r="CT8997"/>
      <c r="CU8997"/>
      <c r="CV8997"/>
    </row>
    <row r="8998" spans="10:100" x14ac:dyDescent="0.25">
      <c r="J8998"/>
      <c r="K8998"/>
      <c r="L8998"/>
      <c r="M8998"/>
      <c r="N8998"/>
      <c r="O8998"/>
      <c r="P8998"/>
      <c r="Q8998"/>
      <c r="R8998"/>
      <c r="S8998"/>
      <c r="T8998"/>
      <c r="U8998"/>
      <c r="V8998"/>
      <c r="W8998"/>
      <c r="X8998"/>
      <c r="Y8998"/>
      <c r="Z8998"/>
      <c r="AA8998"/>
      <c r="AB8998"/>
      <c r="AC8998"/>
      <c r="AD8998"/>
      <c r="AE8998"/>
      <c r="AF8998"/>
      <c r="AG8998"/>
      <c r="AH8998"/>
      <c r="AI8998"/>
      <c r="AJ8998"/>
      <c r="AK8998"/>
      <c r="AL8998"/>
      <c r="AM8998"/>
      <c r="AN8998"/>
      <c r="AO8998"/>
      <c r="AP8998"/>
      <c r="AQ8998"/>
      <c r="AR8998"/>
      <c r="AS8998"/>
      <c r="AT8998"/>
      <c r="AU8998"/>
      <c r="AV8998"/>
      <c r="AW8998"/>
      <c r="AX8998"/>
      <c r="AY8998"/>
      <c r="AZ8998"/>
      <c r="BA8998"/>
      <c r="BB8998"/>
      <c r="BC8998"/>
      <c r="BD8998"/>
      <c r="BE8998"/>
      <c r="BF8998"/>
      <c r="BG8998"/>
      <c r="BH8998"/>
      <c r="BI8998"/>
      <c r="BJ8998"/>
      <c r="BK8998"/>
      <c r="BL8998"/>
      <c r="BM8998"/>
      <c r="BN8998"/>
      <c r="BO8998"/>
      <c r="BP8998"/>
      <c r="BQ8998"/>
      <c r="BR8998"/>
      <c r="BS8998"/>
      <c r="BT8998"/>
      <c r="BU8998"/>
      <c r="BV8998"/>
      <c r="BW8998"/>
      <c r="BX8998"/>
      <c r="BY8998"/>
      <c r="BZ8998"/>
      <c r="CA8998"/>
      <c r="CB8998"/>
      <c r="CC8998"/>
      <c r="CD8998"/>
      <c r="CE8998"/>
      <c r="CF8998"/>
      <c r="CG8998"/>
      <c r="CH8998"/>
      <c r="CI8998"/>
      <c r="CJ8998"/>
      <c r="CK8998"/>
      <c r="CL8998"/>
      <c r="CM8998"/>
      <c r="CN8998"/>
      <c r="CO8998"/>
      <c r="CP8998"/>
      <c r="CQ8998"/>
      <c r="CR8998"/>
      <c r="CS8998"/>
      <c r="CT8998"/>
      <c r="CU8998"/>
      <c r="CV8998"/>
    </row>
    <row r="8999" spans="10:100" x14ac:dyDescent="0.25">
      <c r="J8999"/>
      <c r="K8999"/>
      <c r="L8999"/>
      <c r="M8999"/>
      <c r="N8999"/>
      <c r="O8999"/>
      <c r="P8999"/>
      <c r="Q8999"/>
      <c r="R8999"/>
      <c r="S8999"/>
      <c r="T8999"/>
      <c r="U8999"/>
      <c r="V8999"/>
      <c r="W8999"/>
      <c r="X8999"/>
      <c r="Y8999"/>
      <c r="Z8999"/>
      <c r="AA8999"/>
      <c r="AB8999"/>
      <c r="AC8999"/>
      <c r="AD8999"/>
      <c r="AE8999"/>
      <c r="AF8999"/>
      <c r="AG8999"/>
      <c r="AH8999"/>
      <c r="AI8999"/>
      <c r="AJ8999"/>
      <c r="AK8999"/>
      <c r="AL8999"/>
      <c r="AM8999"/>
      <c r="AN8999"/>
      <c r="AO8999"/>
      <c r="AP8999"/>
      <c r="AQ8999"/>
      <c r="AR8999"/>
      <c r="AS8999"/>
      <c r="AT8999"/>
      <c r="AU8999"/>
      <c r="AV8999"/>
      <c r="AW8999"/>
      <c r="AX8999"/>
      <c r="AY8999"/>
      <c r="AZ8999"/>
      <c r="BA8999"/>
      <c r="BB8999"/>
      <c r="BC8999"/>
      <c r="BD8999"/>
      <c r="BE8999"/>
      <c r="BF8999"/>
      <c r="BG8999"/>
      <c r="BH8999"/>
      <c r="BI8999"/>
      <c r="BJ8999"/>
      <c r="BK8999"/>
      <c r="BL8999"/>
      <c r="BM8999"/>
      <c r="BN8999"/>
      <c r="BO8999"/>
      <c r="BP8999"/>
      <c r="BQ8999"/>
      <c r="BR8999"/>
      <c r="BS8999"/>
      <c r="BT8999"/>
      <c r="BU8999"/>
      <c r="BV8999"/>
      <c r="BW8999"/>
      <c r="BX8999"/>
      <c r="BY8999"/>
      <c r="BZ8999"/>
      <c r="CA8999"/>
      <c r="CB8999"/>
      <c r="CC8999"/>
      <c r="CD8999"/>
      <c r="CE8999"/>
      <c r="CF8999"/>
      <c r="CG8999"/>
      <c r="CH8999"/>
      <c r="CI8999"/>
      <c r="CJ8999"/>
      <c r="CK8999"/>
      <c r="CL8999"/>
      <c r="CM8999"/>
      <c r="CN8999"/>
      <c r="CO8999"/>
      <c r="CP8999"/>
      <c r="CQ8999"/>
      <c r="CR8999"/>
      <c r="CS8999"/>
      <c r="CT8999"/>
      <c r="CU8999"/>
      <c r="CV8999"/>
    </row>
    <row r="9000" spans="10:100" x14ac:dyDescent="0.25">
      <c r="J9000"/>
      <c r="K9000"/>
      <c r="L9000"/>
      <c r="M9000"/>
      <c r="N9000"/>
      <c r="O9000"/>
      <c r="P9000"/>
      <c r="Q9000"/>
      <c r="R9000"/>
      <c r="S9000"/>
      <c r="T9000"/>
      <c r="U9000"/>
      <c r="V9000"/>
      <c r="W9000"/>
      <c r="X9000"/>
      <c r="Y9000"/>
      <c r="Z9000"/>
      <c r="AA9000"/>
      <c r="AB9000"/>
      <c r="AC9000"/>
      <c r="AD9000"/>
      <c r="AE9000"/>
      <c r="AF9000"/>
      <c r="AG9000"/>
      <c r="AH9000"/>
      <c r="AI9000"/>
      <c r="AJ9000"/>
      <c r="AK9000"/>
      <c r="AL9000"/>
      <c r="AM9000"/>
      <c r="AN9000"/>
      <c r="AO9000"/>
      <c r="AP9000"/>
      <c r="AQ9000"/>
      <c r="AR9000"/>
      <c r="AS9000"/>
      <c r="AT9000"/>
      <c r="AU9000"/>
      <c r="AV9000"/>
      <c r="AW9000"/>
      <c r="AX9000"/>
      <c r="AY9000"/>
      <c r="AZ9000"/>
      <c r="BA9000"/>
      <c r="BB9000"/>
      <c r="BC9000"/>
      <c r="BD9000"/>
      <c r="BE9000"/>
      <c r="BF9000"/>
      <c r="BG9000"/>
      <c r="BH9000"/>
      <c r="BI9000"/>
      <c r="BJ9000"/>
      <c r="BK9000"/>
      <c r="BL9000"/>
      <c r="BM9000"/>
      <c r="BN9000"/>
      <c r="BO9000"/>
      <c r="BP9000"/>
      <c r="BQ9000"/>
      <c r="BR9000"/>
      <c r="BS9000"/>
      <c r="BT9000"/>
      <c r="BU9000"/>
      <c r="BV9000"/>
      <c r="BW9000"/>
      <c r="BX9000"/>
      <c r="BY9000"/>
      <c r="BZ9000"/>
      <c r="CA9000"/>
      <c r="CB9000"/>
      <c r="CC9000"/>
      <c r="CD9000"/>
      <c r="CE9000"/>
      <c r="CF9000"/>
      <c r="CG9000"/>
      <c r="CH9000"/>
      <c r="CI9000"/>
      <c r="CJ9000"/>
      <c r="CK9000"/>
      <c r="CL9000"/>
      <c r="CM9000"/>
      <c r="CN9000"/>
      <c r="CO9000"/>
      <c r="CP9000"/>
      <c r="CQ9000"/>
      <c r="CR9000"/>
      <c r="CS9000"/>
      <c r="CT9000"/>
      <c r="CU9000"/>
      <c r="CV9000"/>
    </row>
    <row r="9001" spans="10:100" x14ac:dyDescent="0.25">
      <c r="J9001"/>
      <c r="K9001"/>
      <c r="L9001"/>
      <c r="M9001"/>
      <c r="N9001"/>
      <c r="O9001"/>
      <c r="P9001"/>
      <c r="Q9001"/>
      <c r="R9001"/>
      <c r="S9001"/>
      <c r="T9001"/>
      <c r="U9001"/>
      <c r="V9001"/>
      <c r="W9001"/>
      <c r="X9001"/>
      <c r="Y9001"/>
      <c r="Z9001"/>
      <c r="AA9001"/>
      <c r="AB9001"/>
      <c r="AC9001"/>
      <c r="AD9001"/>
      <c r="AE9001"/>
      <c r="AF9001"/>
      <c r="AG9001"/>
      <c r="AH9001"/>
      <c r="AI9001"/>
      <c r="AJ9001"/>
      <c r="AK9001"/>
      <c r="AL9001"/>
      <c r="AM9001"/>
      <c r="AN9001"/>
      <c r="AO9001"/>
      <c r="AP9001"/>
      <c r="AQ9001"/>
      <c r="AR9001"/>
      <c r="AS9001"/>
      <c r="AT9001"/>
      <c r="AU9001"/>
      <c r="AV9001"/>
      <c r="AW9001"/>
      <c r="AX9001"/>
      <c r="AY9001"/>
      <c r="AZ9001"/>
      <c r="BA9001"/>
      <c r="BB9001"/>
      <c r="BC9001"/>
      <c r="BD9001"/>
      <c r="BE9001"/>
      <c r="BF9001"/>
      <c r="BG9001"/>
      <c r="BH9001"/>
      <c r="BI9001"/>
      <c r="BJ9001"/>
      <c r="BK9001"/>
      <c r="BL9001"/>
      <c r="BM9001"/>
      <c r="BN9001"/>
      <c r="BO9001"/>
      <c r="BP9001"/>
      <c r="BQ9001"/>
      <c r="BR9001"/>
      <c r="BS9001"/>
      <c r="BT9001"/>
      <c r="BU9001"/>
      <c r="BV9001"/>
      <c r="BW9001"/>
      <c r="BX9001"/>
      <c r="BY9001"/>
      <c r="BZ9001"/>
      <c r="CA9001"/>
      <c r="CB9001"/>
      <c r="CC9001"/>
      <c r="CD9001"/>
      <c r="CE9001"/>
      <c r="CF9001"/>
      <c r="CG9001"/>
      <c r="CH9001"/>
      <c r="CI9001"/>
      <c r="CJ9001"/>
      <c r="CK9001"/>
      <c r="CL9001"/>
      <c r="CM9001"/>
      <c r="CN9001"/>
      <c r="CO9001"/>
      <c r="CP9001"/>
      <c r="CQ9001"/>
      <c r="CR9001"/>
      <c r="CS9001"/>
      <c r="CT9001"/>
      <c r="CU9001"/>
      <c r="CV9001"/>
    </row>
    <row r="9002" spans="10:100" x14ac:dyDescent="0.25">
      <c r="J9002"/>
      <c r="K9002"/>
      <c r="L9002"/>
      <c r="M9002"/>
      <c r="N9002"/>
      <c r="O9002"/>
      <c r="P9002"/>
      <c r="Q9002"/>
      <c r="R9002"/>
      <c r="S9002"/>
      <c r="T9002"/>
      <c r="U9002"/>
      <c r="V9002"/>
      <c r="W9002"/>
      <c r="X9002"/>
      <c r="Y9002"/>
      <c r="Z9002"/>
      <c r="AA9002"/>
      <c r="AB9002"/>
      <c r="AC9002"/>
      <c r="AD9002"/>
      <c r="AE9002"/>
      <c r="AF9002"/>
      <c r="AG9002"/>
      <c r="AH9002"/>
      <c r="AI9002"/>
      <c r="AJ9002"/>
      <c r="AK9002"/>
      <c r="AL9002"/>
      <c r="AM9002"/>
      <c r="AN9002"/>
      <c r="AO9002"/>
      <c r="AP9002"/>
      <c r="AQ9002"/>
      <c r="AR9002"/>
      <c r="AS9002"/>
      <c r="AT9002"/>
      <c r="AU9002"/>
      <c r="AV9002"/>
      <c r="AW9002"/>
      <c r="AX9002"/>
      <c r="AY9002"/>
      <c r="AZ9002"/>
      <c r="BA9002"/>
      <c r="BB9002"/>
      <c r="BC9002"/>
      <c r="BD9002"/>
      <c r="BE9002"/>
      <c r="BF9002"/>
      <c r="BG9002"/>
      <c r="BH9002"/>
      <c r="BI9002"/>
      <c r="BJ9002"/>
      <c r="BK9002"/>
      <c r="BL9002"/>
      <c r="BM9002"/>
      <c r="BN9002"/>
      <c r="BO9002"/>
      <c r="BP9002"/>
      <c r="BQ9002"/>
      <c r="BR9002"/>
      <c r="BS9002"/>
      <c r="BT9002"/>
      <c r="BU9002"/>
      <c r="BV9002"/>
      <c r="BW9002"/>
      <c r="BX9002"/>
      <c r="BY9002"/>
      <c r="BZ9002"/>
      <c r="CA9002"/>
      <c r="CB9002"/>
      <c r="CC9002"/>
      <c r="CD9002"/>
      <c r="CE9002"/>
      <c r="CF9002"/>
      <c r="CG9002"/>
      <c r="CH9002"/>
      <c r="CI9002"/>
      <c r="CJ9002"/>
      <c r="CK9002"/>
      <c r="CL9002"/>
      <c r="CM9002"/>
      <c r="CN9002"/>
      <c r="CO9002"/>
      <c r="CP9002"/>
      <c r="CQ9002"/>
      <c r="CR9002"/>
      <c r="CS9002"/>
      <c r="CT9002"/>
      <c r="CU9002"/>
      <c r="CV9002"/>
    </row>
    <row r="9003" spans="10:100" x14ac:dyDescent="0.25">
      <c r="J9003"/>
      <c r="K9003"/>
      <c r="L9003"/>
      <c r="M9003"/>
      <c r="N9003"/>
      <c r="O9003"/>
      <c r="P9003"/>
      <c r="Q9003"/>
      <c r="R9003"/>
      <c r="S9003"/>
      <c r="T9003"/>
      <c r="U9003"/>
      <c r="V9003"/>
      <c r="W9003"/>
      <c r="X9003"/>
      <c r="Y9003"/>
      <c r="Z9003"/>
      <c r="AA9003"/>
      <c r="AB9003"/>
      <c r="AC9003"/>
      <c r="AD9003"/>
      <c r="AE9003"/>
      <c r="AF9003"/>
      <c r="AG9003"/>
      <c r="AH9003"/>
      <c r="AI9003"/>
      <c r="AJ9003"/>
      <c r="AK9003"/>
      <c r="AL9003"/>
      <c r="AM9003"/>
      <c r="AN9003"/>
      <c r="AO9003"/>
      <c r="AP9003"/>
      <c r="AQ9003"/>
      <c r="AR9003"/>
      <c r="AS9003"/>
      <c r="AT9003"/>
      <c r="AU9003"/>
      <c r="AV9003"/>
      <c r="AW9003"/>
      <c r="AX9003"/>
      <c r="AY9003"/>
      <c r="AZ9003"/>
      <c r="BA9003"/>
      <c r="BB9003"/>
      <c r="BC9003"/>
      <c r="BD9003"/>
      <c r="BE9003"/>
      <c r="BF9003"/>
      <c r="BG9003"/>
      <c r="BH9003"/>
      <c r="BI9003"/>
      <c r="BJ9003"/>
      <c r="BK9003"/>
      <c r="BL9003"/>
      <c r="BM9003"/>
      <c r="BN9003"/>
      <c r="BO9003"/>
      <c r="BP9003"/>
      <c r="BQ9003"/>
      <c r="BR9003"/>
      <c r="BS9003"/>
      <c r="BT9003"/>
      <c r="BU9003"/>
      <c r="BV9003"/>
      <c r="BW9003"/>
      <c r="BX9003"/>
      <c r="BY9003"/>
      <c r="BZ9003"/>
      <c r="CA9003"/>
      <c r="CB9003"/>
      <c r="CC9003"/>
      <c r="CD9003"/>
      <c r="CE9003"/>
      <c r="CF9003"/>
      <c r="CG9003"/>
      <c r="CH9003"/>
      <c r="CI9003"/>
      <c r="CJ9003"/>
      <c r="CK9003"/>
      <c r="CL9003"/>
      <c r="CM9003"/>
      <c r="CN9003"/>
      <c r="CO9003"/>
      <c r="CP9003"/>
      <c r="CQ9003"/>
      <c r="CR9003"/>
      <c r="CS9003"/>
      <c r="CT9003"/>
      <c r="CU9003"/>
      <c r="CV9003"/>
    </row>
    <row r="9004" spans="10:100" x14ac:dyDescent="0.25">
      <c r="J9004"/>
      <c r="K9004"/>
      <c r="L9004"/>
      <c r="M9004"/>
      <c r="N9004"/>
      <c r="O9004"/>
      <c r="P9004"/>
      <c r="Q9004"/>
      <c r="R9004"/>
      <c r="S9004"/>
      <c r="T9004"/>
      <c r="U9004"/>
      <c r="V9004"/>
      <c r="W9004"/>
      <c r="X9004"/>
      <c r="Y9004"/>
      <c r="Z9004"/>
      <c r="AA9004"/>
      <c r="AB9004"/>
      <c r="AC9004"/>
      <c r="AD9004"/>
      <c r="AE9004"/>
      <c r="AF9004"/>
      <c r="AG9004"/>
      <c r="AH9004"/>
      <c r="AI9004"/>
      <c r="AJ9004"/>
      <c r="AK9004"/>
      <c r="AL9004"/>
      <c r="AM9004"/>
      <c r="AN9004"/>
      <c r="AO9004"/>
      <c r="AP9004"/>
      <c r="AQ9004"/>
      <c r="AR9004"/>
      <c r="AS9004"/>
      <c r="AT9004"/>
      <c r="AU9004"/>
      <c r="AV9004"/>
      <c r="AW9004"/>
      <c r="AX9004"/>
      <c r="AY9004"/>
      <c r="AZ9004"/>
      <c r="BA9004"/>
      <c r="BB9004"/>
      <c r="BC9004"/>
      <c r="BD9004"/>
      <c r="BE9004"/>
      <c r="BF9004"/>
      <c r="BG9004"/>
      <c r="BH9004"/>
      <c r="BI9004"/>
      <c r="BJ9004"/>
      <c r="BK9004"/>
      <c r="BL9004"/>
      <c r="BM9004"/>
      <c r="BN9004"/>
      <c r="BO9004"/>
      <c r="BP9004"/>
      <c r="BQ9004"/>
      <c r="BR9004"/>
      <c r="BS9004"/>
      <c r="BT9004"/>
      <c r="BU9004"/>
      <c r="BV9004"/>
      <c r="BW9004"/>
      <c r="BX9004"/>
      <c r="BY9004"/>
      <c r="BZ9004"/>
      <c r="CA9004"/>
      <c r="CB9004"/>
      <c r="CC9004"/>
      <c r="CD9004"/>
      <c r="CE9004"/>
      <c r="CF9004"/>
      <c r="CG9004"/>
      <c r="CH9004"/>
      <c r="CI9004"/>
      <c r="CJ9004"/>
      <c r="CK9004"/>
      <c r="CL9004"/>
      <c r="CM9004"/>
      <c r="CN9004"/>
      <c r="CO9004"/>
      <c r="CP9004"/>
      <c r="CQ9004"/>
      <c r="CR9004"/>
      <c r="CS9004"/>
      <c r="CT9004"/>
      <c r="CU9004"/>
      <c r="CV9004"/>
    </row>
    <row r="9005" spans="10:100" x14ac:dyDescent="0.25">
      <c r="J9005"/>
      <c r="K9005"/>
      <c r="L9005"/>
      <c r="M9005"/>
      <c r="N9005"/>
      <c r="O9005"/>
      <c r="P9005"/>
      <c r="Q9005"/>
      <c r="R9005"/>
      <c r="S9005"/>
      <c r="T9005"/>
      <c r="U9005"/>
      <c r="V9005"/>
      <c r="W9005"/>
      <c r="X9005"/>
      <c r="Y9005"/>
      <c r="Z9005"/>
      <c r="AA9005"/>
      <c r="AB9005"/>
      <c r="AC9005"/>
      <c r="AD9005"/>
      <c r="AE9005"/>
      <c r="AF9005"/>
      <c r="AG9005"/>
      <c r="AH9005"/>
      <c r="AI9005"/>
      <c r="AJ9005"/>
      <c r="AK9005"/>
      <c r="AL9005"/>
      <c r="AM9005"/>
      <c r="AN9005"/>
      <c r="AO9005"/>
      <c r="AP9005"/>
      <c r="AQ9005"/>
      <c r="AR9005"/>
      <c r="AS9005"/>
      <c r="AT9005"/>
      <c r="AU9005"/>
      <c r="AV9005"/>
      <c r="AW9005"/>
      <c r="AX9005"/>
      <c r="AY9005"/>
      <c r="AZ9005"/>
      <c r="BA9005"/>
      <c r="BB9005"/>
      <c r="BC9005"/>
      <c r="BD9005"/>
      <c r="BE9005"/>
      <c r="BF9005"/>
      <c r="BG9005"/>
      <c r="BH9005"/>
      <c r="BI9005"/>
      <c r="BJ9005"/>
      <c r="BK9005"/>
      <c r="BL9005"/>
      <c r="BM9005"/>
      <c r="BN9005"/>
      <c r="BO9005"/>
      <c r="BP9005"/>
      <c r="BQ9005"/>
      <c r="BR9005"/>
      <c r="BS9005"/>
      <c r="BT9005"/>
      <c r="BU9005"/>
      <c r="BV9005"/>
      <c r="BW9005"/>
      <c r="BX9005"/>
      <c r="BY9005"/>
      <c r="BZ9005"/>
      <c r="CA9005"/>
      <c r="CB9005"/>
      <c r="CC9005"/>
      <c r="CD9005"/>
      <c r="CE9005"/>
      <c r="CF9005"/>
      <c r="CG9005"/>
      <c r="CH9005"/>
      <c r="CI9005"/>
      <c r="CJ9005"/>
      <c r="CK9005"/>
      <c r="CL9005"/>
      <c r="CM9005"/>
      <c r="CN9005"/>
      <c r="CO9005"/>
      <c r="CP9005"/>
      <c r="CQ9005"/>
      <c r="CR9005"/>
      <c r="CS9005"/>
      <c r="CT9005"/>
      <c r="CU9005"/>
      <c r="CV9005"/>
    </row>
    <row r="9006" spans="10:100" x14ac:dyDescent="0.25">
      <c r="J9006"/>
      <c r="K9006"/>
      <c r="L9006"/>
      <c r="M9006"/>
      <c r="N9006"/>
      <c r="O9006"/>
      <c r="P9006"/>
      <c r="Q9006"/>
      <c r="R9006"/>
      <c r="S9006"/>
      <c r="T9006"/>
      <c r="U9006"/>
      <c r="V9006"/>
      <c r="W9006"/>
      <c r="X9006"/>
      <c r="Y9006"/>
      <c r="Z9006"/>
      <c r="AA9006"/>
      <c r="AB9006"/>
      <c r="AC9006"/>
      <c r="AD9006"/>
      <c r="AE9006"/>
      <c r="AF9006"/>
      <c r="AG9006"/>
      <c r="AH9006"/>
      <c r="AI9006"/>
      <c r="AJ9006"/>
      <c r="AK9006"/>
      <c r="AL9006"/>
      <c r="AM9006"/>
      <c r="AN9006"/>
      <c r="AO9006"/>
      <c r="AP9006"/>
      <c r="AQ9006"/>
      <c r="AR9006"/>
      <c r="AS9006"/>
      <c r="AT9006"/>
      <c r="AU9006"/>
      <c r="AV9006"/>
      <c r="AW9006"/>
      <c r="AX9006"/>
      <c r="AY9006"/>
      <c r="AZ9006"/>
      <c r="BA9006"/>
      <c r="BB9006"/>
      <c r="BC9006"/>
      <c r="BD9006"/>
      <c r="BE9006"/>
      <c r="BF9006"/>
      <c r="BG9006"/>
      <c r="BH9006"/>
      <c r="BI9006"/>
      <c r="BJ9006"/>
      <c r="BK9006"/>
      <c r="BL9006"/>
      <c r="BM9006"/>
      <c r="BN9006"/>
      <c r="BO9006"/>
      <c r="BP9006"/>
      <c r="BQ9006"/>
      <c r="BR9006"/>
      <c r="BS9006"/>
      <c r="BT9006"/>
      <c r="BU9006"/>
      <c r="BV9006"/>
      <c r="BW9006"/>
      <c r="BX9006"/>
      <c r="BY9006"/>
      <c r="BZ9006"/>
      <c r="CA9006"/>
      <c r="CB9006"/>
      <c r="CC9006"/>
      <c r="CD9006"/>
      <c r="CE9006"/>
      <c r="CF9006"/>
      <c r="CG9006"/>
      <c r="CH9006"/>
      <c r="CI9006"/>
      <c r="CJ9006"/>
      <c r="CK9006"/>
      <c r="CL9006"/>
      <c r="CM9006"/>
      <c r="CN9006"/>
      <c r="CO9006"/>
      <c r="CP9006"/>
      <c r="CQ9006"/>
      <c r="CR9006"/>
      <c r="CS9006"/>
      <c r="CT9006"/>
      <c r="CU9006"/>
      <c r="CV9006"/>
    </row>
    <row r="9007" spans="10:100" x14ac:dyDescent="0.25">
      <c r="J9007"/>
      <c r="K9007"/>
      <c r="L9007"/>
      <c r="M9007"/>
      <c r="N9007"/>
      <c r="O9007"/>
      <c r="P9007"/>
      <c r="Q9007"/>
      <c r="R9007"/>
      <c r="S9007"/>
      <c r="T9007"/>
      <c r="U9007"/>
      <c r="V9007"/>
      <c r="W9007"/>
      <c r="X9007"/>
      <c r="Y9007"/>
      <c r="Z9007"/>
      <c r="AA9007"/>
      <c r="AB9007"/>
      <c r="AC9007"/>
      <c r="AD9007"/>
      <c r="AE9007"/>
      <c r="AF9007"/>
      <c r="AG9007"/>
      <c r="AH9007"/>
      <c r="AI9007"/>
      <c r="AJ9007"/>
      <c r="AK9007"/>
      <c r="AL9007"/>
      <c r="AM9007"/>
      <c r="AN9007"/>
      <c r="AO9007"/>
      <c r="AP9007"/>
      <c r="AQ9007"/>
      <c r="AR9007"/>
      <c r="AS9007"/>
      <c r="AT9007"/>
      <c r="AU9007"/>
      <c r="AV9007"/>
      <c r="AW9007"/>
      <c r="AX9007"/>
      <c r="AY9007"/>
      <c r="AZ9007"/>
      <c r="BA9007"/>
      <c r="BB9007"/>
      <c r="BC9007"/>
      <c r="BD9007"/>
      <c r="BE9007"/>
      <c r="BF9007"/>
      <c r="BG9007"/>
      <c r="BH9007"/>
      <c r="BI9007"/>
      <c r="BJ9007"/>
      <c r="BK9007"/>
      <c r="BL9007"/>
      <c r="BM9007"/>
      <c r="BN9007"/>
      <c r="BO9007"/>
      <c r="BP9007"/>
      <c r="BQ9007"/>
      <c r="BR9007"/>
      <c r="BS9007"/>
      <c r="BT9007"/>
      <c r="BU9007"/>
      <c r="BV9007"/>
      <c r="BW9007"/>
      <c r="BX9007"/>
      <c r="BY9007"/>
      <c r="BZ9007"/>
      <c r="CA9007"/>
      <c r="CB9007"/>
      <c r="CC9007"/>
      <c r="CD9007"/>
      <c r="CE9007"/>
      <c r="CF9007"/>
      <c r="CG9007"/>
      <c r="CH9007"/>
      <c r="CI9007"/>
      <c r="CJ9007"/>
      <c r="CK9007"/>
      <c r="CL9007"/>
      <c r="CM9007"/>
      <c r="CN9007"/>
      <c r="CO9007"/>
      <c r="CP9007"/>
      <c r="CQ9007"/>
      <c r="CR9007"/>
      <c r="CS9007"/>
      <c r="CT9007"/>
      <c r="CU9007"/>
      <c r="CV9007"/>
    </row>
    <row r="9008" spans="10:100" x14ac:dyDescent="0.25">
      <c r="J9008"/>
      <c r="K9008"/>
      <c r="L9008"/>
      <c r="M9008"/>
      <c r="N9008"/>
      <c r="O9008"/>
      <c r="P9008"/>
      <c r="Q9008"/>
      <c r="R9008"/>
      <c r="S9008"/>
      <c r="T9008"/>
      <c r="U9008"/>
      <c r="V9008"/>
      <c r="W9008"/>
      <c r="X9008"/>
      <c r="Y9008"/>
      <c r="Z9008"/>
      <c r="AA9008"/>
      <c r="AB9008"/>
      <c r="AC9008"/>
      <c r="AD9008"/>
      <c r="AE9008"/>
      <c r="AF9008"/>
      <c r="AG9008"/>
      <c r="AH9008"/>
      <c r="AI9008"/>
      <c r="AJ9008"/>
      <c r="AK9008"/>
      <c r="AL9008"/>
      <c r="AM9008"/>
      <c r="AN9008"/>
      <c r="AO9008"/>
      <c r="AP9008"/>
      <c r="AQ9008"/>
      <c r="AR9008"/>
      <c r="AS9008"/>
      <c r="AT9008"/>
      <c r="AU9008"/>
      <c r="AV9008"/>
      <c r="AW9008"/>
      <c r="AX9008"/>
      <c r="AY9008"/>
      <c r="AZ9008"/>
      <c r="BA9008"/>
      <c r="BB9008"/>
      <c r="BC9008"/>
      <c r="BD9008"/>
      <c r="BE9008"/>
      <c r="BF9008"/>
      <c r="BG9008"/>
      <c r="BH9008"/>
      <c r="BI9008"/>
      <c r="BJ9008"/>
      <c r="BK9008"/>
      <c r="BL9008"/>
      <c r="BM9008"/>
      <c r="BN9008"/>
      <c r="BO9008"/>
      <c r="BP9008"/>
      <c r="BQ9008"/>
      <c r="BR9008"/>
      <c r="BS9008"/>
      <c r="BT9008"/>
      <c r="BU9008"/>
      <c r="BV9008"/>
      <c r="BW9008"/>
      <c r="BX9008"/>
      <c r="BY9008"/>
      <c r="BZ9008"/>
      <c r="CA9008"/>
      <c r="CB9008"/>
      <c r="CC9008"/>
      <c r="CD9008"/>
      <c r="CE9008"/>
      <c r="CF9008"/>
      <c r="CG9008"/>
      <c r="CH9008"/>
      <c r="CI9008"/>
      <c r="CJ9008"/>
      <c r="CK9008"/>
      <c r="CL9008"/>
      <c r="CM9008"/>
      <c r="CN9008"/>
      <c r="CO9008"/>
      <c r="CP9008"/>
      <c r="CQ9008"/>
      <c r="CR9008"/>
      <c r="CS9008"/>
      <c r="CT9008"/>
      <c r="CU9008"/>
      <c r="CV9008"/>
    </row>
    <row r="9009" spans="10:100" x14ac:dyDescent="0.25">
      <c r="J9009"/>
      <c r="K9009"/>
      <c r="L9009"/>
      <c r="M9009"/>
      <c r="N9009"/>
      <c r="O9009"/>
      <c r="P9009"/>
      <c r="Q9009"/>
      <c r="R9009"/>
      <c r="S9009"/>
      <c r="T9009"/>
      <c r="U9009"/>
      <c r="V9009"/>
      <c r="W9009"/>
      <c r="X9009"/>
      <c r="Y9009"/>
      <c r="Z9009"/>
      <c r="AA9009"/>
      <c r="AB9009"/>
      <c r="AC9009"/>
      <c r="AD9009"/>
      <c r="AE9009"/>
      <c r="AF9009"/>
      <c r="AG9009"/>
      <c r="AH9009"/>
      <c r="AI9009"/>
      <c r="AJ9009"/>
      <c r="AK9009"/>
      <c r="AL9009"/>
      <c r="AM9009"/>
      <c r="AN9009"/>
      <c r="AO9009"/>
      <c r="AP9009"/>
      <c r="AQ9009"/>
      <c r="AR9009"/>
      <c r="AS9009"/>
      <c r="AT9009"/>
      <c r="AU9009"/>
      <c r="AV9009"/>
      <c r="AW9009"/>
      <c r="AX9009"/>
      <c r="AY9009"/>
      <c r="AZ9009"/>
      <c r="BA9009"/>
      <c r="BB9009"/>
      <c r="BC9009"/>
      <c r="BD9009"/>
      <c r="BE9009"/>
      <c r="BF9009"/>
      <c r="BG9009"/>
      <c r="BH9009"/>
      <c r="BI9009"/>
      <c r="BJ9009"/>
      <c r="BK9009"/>
      <c r="BL9009"/>
      <c r="BM9009"/>
      <c r="BN9009"/>
      <c r="BO9009"/>
      <c r="BP9009"/>
      <c r="BQ9009"/>
      <c r="BR9009"/>
      <c r="BS9009"/>
      <c r="BT9009"/>
      <c r="BU9009"/>
      <c r="BV9009"/>
      <c r="BW9009"/>
      <c r="BX9009"/>
      <c r="BY9009"/>
      <c r="BZ9009"/>
      <c r="CA9009"/>
      <c r="CB9009"/>
      <c r="CC9009"/>
      <c r="CD9009"/>
      <c r="CE9009"/>
      <c r="CF9009"/>
      <c r="CG9009"/>
      <c r="CH9009"/>
      <c r="CI9009"/>
      <c r="CJ9009"/>
      <c r="CK9009"/>
      <c r="CL9009"/>
      <c r="CM9009"/>
      <c r="CN9009"/>
      <c r="CO9009"/>
      <c r="CP9009"/>
      <c r="CQ9009"/>
      <c r="CR9009"/>
      <c r="CS9009"/>
      <c r="CT9009"/>
      <c r="CU9009"/>
      <c r="CV9009"/>
    </row>
    <row r="9010" spans="10:100" x14ac:dyDescent="0.25">
      <c r="J9010"/>
      <c r="K9010"/>
      <c r="L9010"/>
      <c r="M9010"/>
      <c r="N9010"/>
      <c r="O9010"/>
      <c r="P9010"/>
      <c r="Q9010"/>
      <c r="R9010"/>
      <c r="S9010"/>
      <c r="T9010"/>
      <c r="U9010"/>
      <c r="V9010"/>
      <c r="W9010"/>
      <c r="X9010"/>
      <c r="Y9010"/>
      <c r="Z9010"/>
      <c r="AA9010"/>
      <c r="AB9010"/>
      <c r="AC9010"/>
      <c r="AD9010"/>
      <c r="AE9010"/>
      <c r="AF9010"/>
      <c r="AG9010"/>
      <c r="AH9010"/>
      <c r="AI9010"/>
      <c r="AJ9010"/>
      <c r="AK9010"/>
      <c r="AL9010"/>
      <c r="AM9010"/>
      <c r="AN9010"/>
      <c r="AO9010"/>
      <c r="AP9010"/>
      <c r="AQ9010"/>
      <c r="AR9010"/>
      <c r="AS9010"/>
      <c r="AT9010"/>
      <c r="AU9010"/>
      <c r="AV9010"/>
      <c r="AW9010"/>
      <c r="AX9010"/>
      <c r="AY9010"/>
      <c r="AZ9010"/>
      <c r="BA9010"/>
      <c r="BB9010"/>
      <c r="BC9010"/>
      <c r="BD9010"/>
      <c r="BE9010"/>
      <c r="BF9010"/>
      <c r="BG9010"/>
      <c r="BH9010"/>
      <c r="BI9010"/>
      <c r="BJ9010"/>
      <c r="BK9010"/>
      <c r="BL9010"/>
      <c r="BM9010"/>
      <c r="BN9010"/>
      <c r="BO9010"/>
      <c r="BP9010"/>
      <c r="BQ9010"/>
      <c r="BR9010"/>
      <c r="BS9010"/>
      <c r="BT9010"/>
      <c r="BU9010"/>
      <c r="BV9010"/>
      <c r="BW9010"/>
      <c r="BX9010"/>
      <c r="BY9010"/>
      <c r="BZ9010"/>
      <c r="CA9010"/>
      <c r="CB9010"/>
      <c r="CC9010"/>
      <c r="CD9010"/>
      <c r="CE9010"/>
      <c r="CF9010"/>
      <c r="CG9010"/>
      <c r="CH9010"/>
      <c r="CI9010"/>
      <c r="CJ9010"/>
      <c r="CK9010"/>
      <c r="CL9010"/>
      <c r="CM9010"/>
      <c r="CN9010"/>
      <c r="CO9010"/>
      <c r="CP9010"/>
      <c r="CQ9010"/>
      <c r="CR9010"/>
      <c r="CS9010"/>
      <c r="CT9010"/>
      <c r="CU9010"/>
      <c r="CV9010"/>
    </row>
    <row r="9011" spans="10:100" x14ac:dyDescent="0.25">
      <c r="J9011"/>
      <c r="K9011"/>
      <c r="L9011"/>
      <c r="M9011"/>
      <c r="N9011"/>
      <c r="O9011"/>
      <c r="P9011"/>
      <c r="Q9011"/>
      <c r="R9011"/>
      <c r="S9011"/>
      <c r="T9011"/>
      <c r="U9011"/>
      <c r="V9011"/>
      <c r="W9011"/>
      <c r="X9011"/>
      <c r="Y9011"/>
      <c r="Z9011"/>
      <c r="AA9011"/>
      <c r="AB9011"/>
      <c r="AC9011"/>
      <c r="AD9011"/>
      <c r="AE9011"/>
      <c r="AF9011"/>
      <c r="AG9011"/>
      <c r="AH9011"/>
      <c r="AI9011"/>
      <c r="AJ9011"/>
      <c r="AK9011"/>
      <c r="AL9011"/>
      <c r="AM9011"/>
      <c r="AN9011"/>
      <c r="AO9011"/>
      <c r="AP9011"/>
      <c r="AQ9011"/>
      <c r="AR9011"/>
      <c r="AS9011"/>
      <c r="AT9011"/>
      <c r="AU9011"/>
      <c r="AV9011"/>
      <c r="AW9011"/>
      <c r="AX9011"/>
      <c r="AY9011"/>
      <c r="AZ9011"/>
      <c r="BA9011"/>
      <c r="BB9011"/>
      <c r="BC9011"/>
      <c r="BD9011"/>
      <c r="BE9011"/>
      <c r="BF9011"/>
      <c r="BG9011"/>
      <c r="BH9011"/>
      <c r="BI9011"/>
      <c r="BJ9011"/>
      <c r="BK9011"/>
      <c r="BL9011"/>
      <c r="BM9011"/>
      <c r="BN9011"/>
      <c r="BO9011"/>
      <c r="BP9011"/>
      <c r="BQ9011"/>
      <c r="BR9011"/>
      <c r="BS9011"/>
      <c r="BT9011"/>
      <c r="BU9011"/>
      <c r="BV9011"/>
      <c r="BW9011"/>
      <c r="BX9011"/>
      <c r="BY9011"/>
      <c r="BZ9011"/>
      <c r="CA9011"/>
      <c r="CB9011"/>
      <c r="CC9011"/>
      <c r="CD9011"/>
      <c r="CE9011"/>
      <c r="CF9011"/>
      <c r="CG9011"/>
      <c r="CH9011"/>
      <c r="CI9011"/>
      <c r="CJ9011"/>
      <c r="CK9011"/>
      <c r="CL9011"/>
      <c r="CM9011"/>
      <c r="CN9011"/>
      <c r="CO9011"/>
      <c r="CP9011"/>
      <c r="CQ9011"/>
      <c r="CR9011"/>
      <c r="CS9011"/>
      <c r="CT9011"/>
      <c r="CU9011"/>
      <c r="CV9011"/>
    </row>
    <row r="9012" spans="10:100" x14ac:dyDescent="0.25">
      <c r="J9012"/>
      <c r="K9012"/>
      <c r="L9012"/>
      <c r="M9012"/>
      <c r="N9012"/>
      <c r="O9012"/>
      <c r="P9012"/>
      <c r="Q9012"/>
      <c r="R9012"/>
      <c r="S9012"/>
      <c r="T9012"/>
      <c r="U9012"/>
      <c r="V9012"/>
      <c r="W9012"/>
      <c r="X9012"/>
      <c r="Y9012"/>
      <c r="Z9012"/>
      <c r="AA9012"/>
      <c r="AB9012"/>
      <c r="AC9012"/>
      <c r="AD9012"/>
      <c r="AE9012"/>
      <c r="AF9012"/>
      <c r="AG9012"/>
      <c r="AH9012"/>
      <c r="AI9012"/>
      <c r="AJ9012"/>
      <c r="AK9012"/>
      <c r="AL9012"/>
      <c r="AM9012"/>
      <c r="AN9012"/>
      <c r="AO9012"/>
      <c r="AP9012"/>
      <c r="AQ9012"/>
      <c r="AR9012"/>
      <c r="AS9012"/>
      <c r="AT9012"/>
      <c r="AU9012"/>
      <c r="AV9012"/>
      <c r="AW9012"/>
      <c r="AX9012"/>
      <c r="AY9012"/>
      <c r="AZ9012"/>
      <c r="BA9012"/>
      <c r="BB9012"/>
      <c r="BC9012"/>
      <c r="BD9012"/>
      <c r="BE9012"/>
      <c r="BF9012"/>
      <c r="BG9012"/>
      <c r="BH9012"/>
      <c r="BI9012"/>
      <c r="BJ9012"/>
      <c r="BK9012"/>
      <c r="BL9012"/>
      <c r="BM9012"/>
      <c r="BN9012"/>
      <c r="BO9012"/>
      <c r="BP9012"/>
      <c r="BQ9012"/>
      <c r="BR9012"/>
      <c r="BS9012"/>
      <c r="BT9012"/>
      <c r="BU9012"/>
      <c r="BV9012"/>
      <c r="BW9012"/>
      <c r="BX9012"/>
      <c r="BY9012"/>
      <c r="BZ9012"/>
      <c r="CA9012"/>
      <c r="CB9012"/>
      <c r="CC9012"/>
      <c r="CD9012"/>
      <c r="CE9012"/>
      <c r="CF9012"/>
      <c r="CG9012"/>
      <c r="CH9012"/>
      <c r="CI9012"/>
      <c r="CJ9012"/>
      <c r="CK9012"/>
      <c r="CL9012"/>
      <c r="CM9012"/>
      <c r="CN9012"/>
      <c r="CO9012"/>
      <c r="CP9012"/>
      <c r="CQ9012"/>
      <c r="CR9012"/>
      <c r="CS9012"/>
      <c r="CT9012"/>
      <c r="CU9012"/>
      <c r="CV9012"/>
    </row>
    <row r="9013" spans="10:100" x14ac:dyDescent="0.25">
      <c r="J9013"/>
      <c r="K9013"/>
      <c r="L9013"/>
      <c r="M9013"/>
      <c r="N9013"/>
      <c r="O9013"/>
      <c r="P9013"/>
      <c r="Q9013"/>
      <c r="R9013"/>
      <c r="S9013"/>
      <c r="T9013"/>
      <c r="U9013"/>
      <c r="V9013"/>
      <c r="W9013"/>
      <c r="X9013"/>
      <c r="Y9013"/>
      <c r="Z9013"/>
      <c r="AA9013"/>
      <c r="AB9013"/>
      <c r="AC9013"/>
      <c r="AD9013"/>
      <c r="AE9013"/>
      <c r="AF9013"/>
      <c r="AG9013"/>
      <c r="AH9013"/>
      <c r="AI9013"/>
      <c r="AJ9013"/>
      <c r="AK9013"/>
      <c r="AL9013"/>
      <c r="AM9013"/>
      <c r="AN9013"/>
      <c r="AO9013"/>
      <c r="AP9013"/>
      <c r="AQ9013"/>
      <c r="AR9013"/>
      <c r="AS9013"/>
      <c r="AT9013"/>
      <c r="AU9013"/>
      <c r="AV9013"/>
      <c r="AW9013"/>
      <c r="AX9013"/>
      <c r="AY9013"/>
      <c r="AZ9013"/>
      <c r="BA9013"/>
      <c r="BB9013"/>
      <c r="BC9013"/>
      <c r="BD9013"/>
      <c r="BE9013"/>
      <c r="BF9013"/>
      <c r="BG9013"/>
      <c r="BH9013"/>
      <c r="BI9013"/>
      <c r="BJ9013"/>
      <c r="BK9013"/>
      <c r="BL9013"/>
      <c r="BM9013"/>
      <c r="BN9013"/>
      <c r="BO9013"/>
      <c r="BP9013"/>
      <c r="BQ9013"/>
      <c r="BR9013"/>
      <c r="BS9013"/>
      <c r="BT9013"/>
      <c r="BU9013"/>
      <c r="BV9013"/>
      <c r="BW9013"/>
      <c r="BX9013"/>
      <c r="BY9013"/>
      <c r="BZ9013"/>
      <c r="CA9013"/>
      <c r="CB9013"/>
      <c r="CC9013"/>
      <c r="CD9013"/>
      <c r="CE9013"/>
      <c r="CF9013"/>
      <c r="CG9013"/>
      <c r="CH9013"/>
      <c r="CI9013"/>
      <c r="CJ9013"/>
      <c r="CK9013"/>
      <c r="CL9013"/>
      <c r="CM9013"/>
      <c r="CN9013"/>
      <c r="CO9013"/>
      <c r="CP9013"/>
      <c r="CQ9013"/>
      <c r="CR9013"/>
      <c r="CS9013"/>
      <c r="CT9013"/>
      <c r="CU9013"/>
      <c r="CV9013"/>
    </row>
    <row r="9014" spans="10:100" x14ac:dyDescent="0.25">
      <c r="J9014"/>
      <c r="K9014"/>
      <c r="L9014"/>
      <c r="M9014"/>
      <c r="N9014"/>
      <c r="O9014"/>
      <c r="P9014"/>
      <c r="Q9014"/>
      <c r="R9014"/>
      <c r="S9014"/>
      <c r="T9014"/>
      <c r="U9014"/>
      <c r="V9014"/>
      <c r="W9014"/>
      <c r="X9014"/>
      <c r="Y9014"/>
      <c r="Z9014"/>
      <c r="AA9014"/>
      <c r="AB9014"/>
      <c r="AC9014"/>
      <c r="AD9014"/>
      <c r="AE9014"/>
      <c r="AF9014"/>
      <c r="AG9014"/>
      <c r="AH9014"/>
      <c r="AI9014"/>
      <c r="AJ9014"/>
      <c r="AK9014"/>
      <c r="AL9014"/>
      <c r="AM9014"/>
      <c r="AN9014"/>
      <c r="AO9014"/>
      <c r="AP9014"/>
      <c r="AQ9014"/>
      <c r="AR9014"/>
      <c r="AS9014"/>
      <c r="AT9014"/>
      <c r="AU9014"/>
      <c r="AV9014"/>
      <c r="AW9014"/>
      <c r="AX9014"/>
      <c r="AY9014"/>
      <c r="AZ9014"/>
      <c r="BA9014"/>
      <c r="BB9014"/>
      <c r="BC9014"/>
      <c r="BD9014"/>
      <c r="BE9014"/>
      <c r="BF9014"/>
      <c r="BG9014"/>
      <c r="BH9014"/>
      <c r="BI9014"/>
      <c r="BJ9014"/>
      <c r="BK9014"/>
      <c r="BL9014"/>
      <c r="BM9014"/>
      <c r="BN9014"/>
      <c r="BO9014"/>
      <c r="BP9014"/>
      <c r="BQ9014"/>
      <c r="BR9014"/>
      <c r="BS9014"/>
      <c r="BT9014"/>
      <c r="BU9014"/>
      <c r="BV9014"/>
      <c r="BW9014"/>
      <c r="BX9014"/>
      <c r="BY9014"/>
      <c r="BZ9014"/>
      <c r="CA9014"/>
      <c r="CB9014"/>
      <c r="CC9014"/>
      <c r="CD9014"/>
      <c r="CE9014"/>
      <c r="CF9014"/>
      <c r="CG9014"/>
      <c r="CH9014"/>
      <c r="CI9014"/>
      <c r="CJ9014"/>
      <c r="CK9014"/>
      <c r="CL9014"/>
      <c r="CM9014"/>
      <c r="CN9014"/>
      <c r="CO9014"/>
      <c r="CP9014"/>
      <c r="CQ9014"/>
      <c r="CR9014"/>
      <c r="CS9014"/>
      <c r="CT9014"/>
      <c r="CU9014"/>
      <c r="CV9014"/>
    </row>
    <row r="9015" spans="10:100" x14ac:dyDescent="0.25">
      <c r="J9015"/>
      <c r="K9015"/>
      <c r="L9015"/>
      <c r="M9015"/>
      <c r="N9015"/>
      <c r="O9015"/>
      <c r="P9015"/>
      <c r="Q9015"/>
      <c r="R9015"/>
      <c r="S9015"/>
      <c r="T9015"/>
      <c r="U9015"/>
      <c r="V9015"/>
      <c r="W9015"/>
      <c r="X9015"/>
      <c r="Y9015"/>
      <c r="Z9015"/>
      <c r="AA9015"/>
      <c r="AB9015"/>
      <c r="AC9015"/>
      <c r="AD9015"/>
      <c r="AE9015"/>
      <c r="AF9015"/>
      <c r="AG9015"/>
      <c r="AH9015"/>
      <c r="AI9015"/>
      <c r="AJ9015"/>
      <c r="AK9015"/>
      <c r="AL9015"/>
      <c r="AM9015"/>
      <c r="AN9015"/>
      <c r="AO9015"/>
      <c r="AP9015"/>
      <c r="AQ9015"/>
      <c r="AR9015"/>
      <c r="AS9015"/>
      <c r="AT9015"/>
      <c r="AU9015"/>
      <c r="AV9015"/>
      <c r="AW9015"/>
      <c r="AX9015"/>
      <c r="AY9015"/>
      <c r="AZ9015"/>
      <c r="BA9015"/>
      <c r="BB9015"/>
      <c r="BC9015"/>
      <c r="BD9015"/>
      <c r="BE9015"/>
      <c r="BF9015"/>
      <c r="BG9015"/>
      <c r="BH9015"/>
      <c r="BI9015"/>
      <c r="BJ9015"/>
      <c r="BK9015"/>
      <c r="BL9015"/>
      <c r="BM9015"/>
      <c r="BN9015"/>
      <c r="BO9015"/>
      <c r="BP9015"/>
      <c r="BQ9015"/>
      <c r="BR9015"/>
      <c r="BS9015"/>
      <c r="BT9015"/>
      <c r="BU9015"/>
      <c r="BV9015"/>
      <c r="BW9015"/>
      <c r="BX9015"/>
      <c r="BY9015"/>
      <c r="BZ9015"/>
      <c r="CA9015"/>
      <c r="CB9015"/>
      <c r="CC9015"/>
      <c r="CD9015"/>
      <c r="CE9015"/>
      <c r="CF9015"/>
      <c r="CG9015"/>
      <c r="CH9015"/>
      <c r="CI9015"/>
      <c r="CJ9015"/>
      <c r="CK9015"/>
      <c r="CL9015"/>
      <c r="CM9015"/>
      <c r="CN9015"/>
      <c r="CO9015"/>
      <c r="CP9015"/>
      <c r="CQ9015"/>
      <c r="CR9015"/>
      <c r="CS9015"/>
      <c r="CT9015"/>
      <c r="CU9015"/>
      <c r="CV9015"/>
    </row>
    <row r="9016" spans="10:100" x14ac:dyDescent="0.25">
      <c r="J9016"/>
      <c r="K9016"/>
      <c r="L9016"/>
      <c r="M9016"/>
      <c r="N9016"/>
      <c r="O9016"/>
      <c r="P9016"/>
      <c r="Q9016"/>
      <c r="R9016"/>
      <c r="S9016"/>
      <c r="T9016"/>
      <c r="U9016"/>
      <c r="V9016"/>
      <c r="W9016"/>
      <c r="X9016"/>
      <c r="Y9016"/>
      <c r="Z9016"/>
      <c r="AA9016"/>
      <c r="AB9016"/>
      <c r="AC9016"/>
      <c r="AD9016"/>
      <c r="AE9016"/>
      <c r="AF9016"/>
      <c r="AG9016"/>
      <c r="AH9016"/>
      <c r="AI9016"/>
      <c r="AJ9016"/>
      <c r="AK9016"/>
      <c r="AL9016"/>
      <c r="AM9016"/>
      <c r="AN9016"/>
      <c r="AO9016"/>
      <c r="AP9016"/>
      <c r="AQ9016"/>
      <c r="AR9016"/>
      <c r="AS9016"/>
      <c r="AT9016"/>
      <c r="AU9016"/>
      <c r="AV9016"/>
      <c r="AW9016"/>
      <c r="AX9016"/>
      <c r="AY9016"/>
      <c r="AZ9016"/>
      <c r="BA9016"/>
      <c r="BB9016"/>
      <c r="BC9016"/>
      <c r="BD9016"/>
      <c r="BE9016"/>
      <c r="BF9016"/>
      <c r="BG9016"/>
      <c r="BH9016"/>
      <c r="BI9016"/>
      <c r="BJ9016"/>
      <c r="BK9016"/>
      <c r="BL9016"/>
      <c r="BM9016"/>
      <c r="BN9016"/>
      <c r="BO9016"/>
      <c r="BP9016"/>
      <c r="BQ9016"/>
      <c r="BR9016"/>
      <c r="BS9016"/>
      <c r="BT9016"/>
      <c r="BU9016"/>
      <c r="BV9016"/>
      <c r="BW9016"/>
      <c r="BX9016"/>
      <c r="BY9016"/>
      <c r="BZ9016"/>
      <c r="CA9016"/>
      <c r="CB9016"/>
      <c r="CC9016"/>
      <c r="CD9016"/>
      <c r="CE9016"/>
      <c r="CF9016"/>
      <c r="CG9016"/>
      <c r="CH9016"/>
      <c r="CI9016"/>
      <c r="CJ9016"/>
      <c r="CK9016"/>
      <c r="CL9016"/>
      <c r="CM9016"/>
      <c r="CN9016"/>
      <c r="CO9016"/>
      <c r="CP9016"/>
      <c r="CQ9016"/>
      <c r="CR9016"/>
      <c r="CS9016"/>
      <c r="CT9016"/>
      <c r="CU9016"/>
      <c r="CV9016"/>
    </row>
    <row r="9017" spans="10:100" x14ac:dyDescent="0.25">
      <c r="J9017"/>
      <c r="K9017"/>
      <c r="L9017"/>
      <c r="M9017"/>
      <c r="N9017"/>
      <c r="O9017"/>
      <c r="P9017"/>
      <c r="Q9017"/>
      <c r="R9017"/>
      <c r="S9017"/>
      <c r="T9017"/>
      <c r="U9017"/>
      <c r="V9017"/>
      <c r="W9017"/>
      <c r="X9017"/>
      <c r="Y9017"/>
      <c r="Z9017"/>
      <c r="AA9017"/>
      <c r="AB9017"/>
      <c r="AC9017"/>
      <c r="AD9017"/>
      <c r="AE9017"/>
      <c r="AF9017"/>
      <c r="AG9017"/>
      <c r="AH9017"/>
      <c r="AI9017"/>
      <c r="AJ9017"/>
      <c r="AK9017"/>
      <c r="AL9017"/>
      <c r="AM9017"/>
      <c r="AN9017"/>
      <c r="AO9017"/>
      <c r="AP9017"/>
      <c r="AQ9017"/>
      <c r="AR9017"/>
      <c r="AS9017"/>
      <c r="AT9017"/>
      <c r="AU9017"/>
      <c r="AV9017"/>
      <c r="AW9017"/>
      <c r="AX9017"/>
      <c r="AY9017"/>
      <c r="AZ9017"/>
      <c r="BA9017"/>
      <c r="BB9017"/>
      <c r="BC9017"/>
      <c r="BD9017"/>
      <c r="BE9017"/>
      <c r="BF9017"/>
      <c r="BG9017"/>
      <c r="BH9017"/>
      <c r="BI9017"/>
      <c r="BJ9017"/>
      <c r="BK9017"/>
      <c r="BL9017"/>
      <c r="BM9017"/>
      <c r="BN9017"/>
      <c r="BO9017"/>
      <c r="BP9017"/>
      <c r="BQ9017"/>
      <c r="BR9017"/>
      <c r="BS9017"/>
      <c r="BT9017"/>
      <c r="BU9017"/>
      <c r="BV9017"/>
      <c r="BW9017"/>
      <c r="BX9017"/>
      <c r="BY9017"/>
      <c r="BZ9017"/>
      <c r="CA9017"/>
      <c r="CB9017"/>
      <c r="CC9017"/>
      <c r="CD9017"/>
      <c r="CE9017"/>
      <c r="CF9017"/>
      <c r="CG9017"/>
      <c r="CH9017"/>
      <c r="CI9017"/>
      <c r="CJ9017"/>
      <c r="CK9017"/>
      <c r="CL9017"/>
      <c r="CM9017"/>
      <c r="CN9017"/>
      <c r="CO9017"/>
      <c r="CP9017"/>
      <c r="CQ9017"/>
      <c r="CR9017"/>
      <c r="CS9017"/>
      <c r="CT9017"/>
      <c r="CU9017"/>
      <c r="CV9017"/>
    </row>
    <row r="9018" spans="10:100" x14ac:dyDescent="0.25">
      <c r="J9018"/>
      <c r="K9018"/>
      <c r="L9018"/>
      <c r="M9018"/>
      <c r="N9018"/>
      <c r="O9018"/>
      <c r="P9018"/>
      <c r="Q9018"/>
      <c r="R9018"/>
      <c r="S9018"/>
      <c r="T9018"/>
      <c r="U9018"/>
      <c r="V9018"/>
      <c r="W9018"/>
      <c r="X9018"/>
      <c r="Y9018"/>
      <c r="Z9018"/>
      <c r="AA9018"/>
      <c r="AB9018"/>
      <c r="AC9018"/>
      <c r="AD9018"/>
      <c r="AE9018"/>
      <c r="AF9018"/>
      <c r="AG9018"/>
      <c r="AH9018"/>
      <c r="AI9018"/>
      <c r="AJ9018"/>
      <c r="AK9018"/>
      <c r="AL9018"/>
      <c r="AM9018"/>
      <c r="AN9018"/>
      <c r="AO9018"/>
      <c r="AP9018"/>
      <c r="AQ9018"/>
      <c r="AR9018"/>
      <c r="AS9018"/>
      <c r="AT9018"/>
      <c r="AU9018"/>
      <c r="AV9018"/>
      <c r="AW9018"/>
      <c r="AX9018"/>
      <c r="AY9018"/>
      <c r="AZ9018"/>
      <c r="BA9018"/>
      <c r="BB9018"/>
      <c r="BC9018"/>
      <c r="BD9018"/>
      <c r="BE9018"/>
      <c r="BF9018"/>
      <c r="BG9018"/>
      <c r="BH9018"/>
      <c r="BI9018"/>
      <c r="BJ9018"/>
      <c r="BK9018"/>
      <c r="BL9018"/>
      <c r="BM9018"/>
      <c r="BN9018"/>
      <c r="BO9018"/>
      <c r="BP9018"/>
      <c r="BQ9018"/>
      <c r="BR9018"/>
      <c r="BS9018"/>
      <c r="BT9018"/>
      <c r="BU9018"/>
      <c r="BV9018"/>
      <c r="BW9018"/>
      <c r="BX9018"/>
      <c r="BY9018"/>
      <c r="BZ9018"/>
      <c r="CA9018"/>
      <c r="CB9018"/>
      <c r="CC9018"/>
      <c r="CD9018"/>
      <c r="CE9018"/>
      <c r="CF9018"/>
      <c r="CG9018"/>
      <c r="CH9018"/>
      <c r="CI9018"/>
      <c r="CJ9018"/>
      <c r="CK9018"/>
      <c r="CL9018"/>
      <c r="CM9018"/>
      <c r="CN9018"/>
      <c r="CO9018"/>
      <c r="CP9018"/>
      <c r="CQ9018"/>
      <c r="CR9018"/>
      <c r="CS9018"/>
      <c r="CT9018"/>
      <c r="CU9018"/>
      <c r="CV9018"/>
    </row>
    <row r="9019" spans="10:100" x14ac:dyDescent="0.25">
      <c r="J9019"/>
      <c r="K9019"/>
      <c r="L9019"/>
      <c r="M9019"/>
      <c r="N9019"/>
      <c r="O9019"/>
      <c r="P9019"/>
      <c r="Q9019"/>
      <c r="R9019"/>
      <c r="S9019"/>
      <c r="T9019"/>
      <c r="U9019"/>
      <c r="V9019"/>
      <c r="W9019"/>
      <c r="X9019"/>
      <c r="Y9019"/>
      <c r="Z9019"/>
      <c r="AA9019"/>
      <c r="AB9019"/>
      <c r="AC9019"/>
      <c r="AD9019"/>
      <c r="AE9019"/>
      <c r="AF9019"/>
      <c r="AG9019"/>
      <c r="AH9019"/>
      <c r="AI9019"/>
      <c r="AJ9019"/>
      <c r="AK9019"/>
      <c r="AL9019"/>
      <c r="AM9019"/>
      <c r="AN9019"/>
      <c r="AO9019"/>
      <c r="AP9019"/>
      <c r="AQ9019"/>
      <c r="AR9019"/>
      <c r="AS9019"/>
      <c r="AT9019"/>
      <c r="AU9019"/>
      <c r="AV9019"/>
      <c r="AW9019"/>
      <c r="AX9019"/>
      <c r="AY9019"/>
      <c r="AZ9019"/>
      <c r="BA9019"/>
      <c r="BB9019"/>
      <c r="BC9019"/>
      <c r="BD9019"/>
      <c r="BE9019"/>
      <c r="BF9019"/>
      <c r="BG9019"/>
      <c r="BH9019"/>
      <c r="BI9019"/>
      <c r="BJ9019"/>
      <c r="BK9019"/>
      <c r="BL9019"/>
      <c r="BM9019"/>
      <c r="BN9019"/>
      <c r="BO9019"/>
      <c r="BP9019"/>
      <c r="BQ9019"/>
      <c r="BR9019"/>
      <c r="BS9019"/>
      <c r="BT9019"/>
      <c r="BU9019"/>
      <c r="BV9019"/>
      <c r="BW9019"/>
      <c r="BX9019"/>
      <c r="BY9019"/>
      <c r="BZ9019"/>
      <c r="CA9019"/>
      <c r="CB9019"/>
      <c r="CC9019"/>
      <c r="CD9019"/>
      <c r="CE9019"/>
      <c r="CF9019"/>
      <c r="CG9019"/>
      <c r="CH9019"/>
      <c r="CI9019"/>
      <c r="CJ9019"/>
      <c r="CK9019"/>
      <c r="CL9019"/>
      <c r="CM9019"/>
      <c r="CN9019"/>
      <c r="CO9019"/>
      <c r="CP9019"/>
      <c r="CQ9019"/>
      <c r="CR9019"/>
      <c r="CS9019"/>
      <c r="CT9019"/>
      <c r="CU9019"/>
      <c r="CV9019"/>
    </row>
    <row r="9020" spans="10:100" x14ac:dyDescent="0.25">
      <c r="J9020"/>
      <c r="K9020"/>
      <c r="L9020"/>
      <c r="M9020"/>
      <c r="N9020"/>
      <c r="O9020"/>
      <c r="P9020"/>
      <c r="Q9020"/>
      <c r="R9020"/>
      <c r="S9020"/>
      <c r="T9020"/>
      <c r="U9020"/>
      <c r="V9020"/>
      <c r="W9020"/>
      <c r="X9020"/>
      <c r="Y9020"/>
      <c r="Z9020"/>
      <c r="AA9020"/>
      <c r="AB9020"/>
      <c r="AC9020"/>
      <c r="AD9020"/>
      <c r="AE9020"/>
      <c r="AF9020"/>
      <c r="AG9020"/>
      <c r="AH9020"/>
      <c r="AI9020"/>
      <c r="AJ9020"/>
      <c r="AK9020"/>
      <c r="AL9020"/>
      <c r="AM9020"/>
      <c r="AN9020"/>
      <c r="AO9020"/>
      <c r="AP9020"/>
      <c r="AQ9020"/>
      <c r="AR9020"/>
      <c r="AS9020"/>
      <c r="AT9020"/>
      <c r="AU9020"/>
      <c r="AV9020"/>
      <c r="AW9020"/>
      <c r="AX9020"/>
      <c r="AY9020"/>
      <c r="AZ9020"/>
      <c r="BA9020"/>
      <c r="BB9020"/>
      <c r="BC9020"/>
      <c r="BD9020"/>
      <c r="BE9020"/>
      <c r="BF9020"/>
      <c r="BG9020"/>
      <c r="BH9020"/>
      <c r="BI9020"/>
      <c r="BJ9020"/>
      <c r="BK9020"/>
      <c r="BL9020"/>
      <c r="BM9020"/>
      <c r="BN9020"/>
      <c r="BO9020"/>
      <c r="BP9020"/>
      <c r="BQ9020"/>
      <c r="BR9020"/>
      <c r="BS9020"/>
      <c r="BT9020"/>
      <c r="BU9020"/>
      <c r="BV9020"/>
      <c r="BW9020"/>
      <c r="BX9020"/>
      <c r="BY9020"/>
      <c r="BZ9020"/>
      <c r="CA9020"/>
      <c r="CB9020"/>
      <c r="CC9020"/>
      <c r="CD9020"/>
      <c r="CE9020"/>
      <c r="CF9020"/>
      <c r="CG9020"/>
      <c r="CH9020"/>
      <c r="CI9020"/>
      <c r="CJ9020"/>
      <c r="CK9020"/>
      <c r="CL9020"/>
      <c r="CM9020"/>
      <c r="CN9020"/>
      <c r="CO9020"/>
      <c r="CP9020"/>
      <c r="CQ9020"/>
      <c r="CR9020"/>
      <c r="CS9020"/>
      <c r="CT9020"/>
      <c r="CU9020"/>
      <c r="CV9020"/>
    </row>
    <row r="9021" spans="10:100" x14ac:dyDescent="0.25">
      <c r="J9021"/>
      <c r="K9021"/>
      <c r="L9021"/>
      <c r="M9021"/>
      <c r="N9021"/>
      <c r="O9021"/>
      <c r="P9021"/>
      <c r="Q9021"/>
      <c r="R9021"/>
      <c r="S9021"/>
      <c r="T9021"/>
      <c r="U9021"/>
      <c r="V9021"/>
      <c r="W9021"/>
      <c r="X9021"/>
      <c r="Y9021"/>
      <c r="Z9021"/>
      <c r="AA9021"/>
      <c r="AB9021"/>
      <c r="AC9021"/>
      <c r="AD9021"/>
      <c r="AE9021"/>
      <c r="AF9021"/>
      <c r="AG9021"/>
      <c r="AH9021"/>
      <c r="AI9021"/>
      <c r="AJ9021"/>
      <c r="AK9021"/>
      <c r="AL9021"/>
      <c r="AM9021"/>
      <c r="AN9021"/>
      <c r="AO9021"/>
      <c r="AP9021"/>
      <c r="AQ9021"/>
      <c r="AR9021"/>
      <c r="AS9021"/>
      <c r="AT9021"/>
      <c r="AU9021"/>
      <c r="AV9021"/>
      <c r="AW9021"/>
      <c r="AX9021"/>
      <c r="AY9021"/>
      <c r="AZ9021"/>
      <c r="BA9021"/>
      <c r="BB9021"/>
      <c r="BC9021"/>
      <c r="BD9021"/>
      <c r="BE9021"/>
      <c r="BF9021"/>
      <c r="BG9021"/>
      <c r="BH9021"/>
      <c r="BI9021"/>
      <c r="BJ9021"/>
      <c r="BK9021"/>
      <c r="BL9021"/>
      <c r="BM9021"/>
      <c r="BN9021"/>
      <c r="BO9021"/>
      <c r="BP9021"/>
      <c r="BQ9021"/>
      <c r="BR9021"/>
      <c r="BS9021"/>
      <c r="BT9021"/>
      <c r="BU9021"/>
      <c r="BV9021"/>
      <c r="BW9021"/>
      <c r="BX9021"/>
      <c r="BY9021"/>
      <c r="BZ9021"/>
      <c r="CA9021"/>
      <c r="CB9021"/>
      <c r="CC9021"/>
      <c r="CD9021"/>
      <c r="CE9021"/>
      <c r="CF9021"/>
      <c r="CG9021"/>
      <c r="CH9021"/>
      <c r="CI9021"/>
      <c r="CJ9021"/>
      <c r="CK9021"/>
      <c r="CL9021"/>
      <c r="CM9021"/>
      <c r="CN9021"/>
      <c r="CO9021"/>
      <c r="CP9021"/>
      <c r="CQ9021"/>
      <c r="CR9021"/>
      <c r="CS9021"/>
      <c r="CT9021"/>
      <c r="CU9021"/>
      <c r="CV9021"/>
    </row>
    <row r="9022" spans="10:100" x14ac:dyDescent="0.25">
      <c r="J9022"/>
      <c r="K9022"/>
      <c r="L9022"/>
      <c r="M9022"/>
      <c r="N9022"/>
      <c r="O9022"/>
      <c r="P9022"/>
      <c r="Q9022"/>
      <c r="R9022"/>
      <c r="S9022"/>
      <c r="T9022"/>
      <c r="U9022"/>
      <c r="V9022"/>
      <c r="W9022"/>
      <c r="X9022"/>
      <c r="Y9022"/>
      <c r="Z9022"/>
      <c r="AA9022"/>
      <c r="AB9022"/>
      <c r="AC9022"/>
      <c r="AD9022"/>
      <c r="AE9022"/>
      <c r="AF9022"/>
      <c r="AG9022"/>
      <c r="AH9022"/>
      <c r="AI9022"/>
      <c r="AJ9022"/>
      <c r="AK9022"/>
      <c r="AL9022"/>
      <c r="AM9022"/>
      <c r="AN9022"/>
      <c r="AO9022"/>
      <c r="AP9022"/>
      <c r="AQ9022"/>
      <c r="AR9022"/>
      <c r="AS9022"/>
      <c r="AT9022"/>
      <c r="AU9022"/>
      <c r="AV9022"/>
      <c r="AW9022"/>
      <c r="AX9022"/>
      <c r="AY9022"/>
      <c r="AZ9022"/>
      <c r="BA9022"/>
      <c r="BB9022"/>
      <c r="BC9022"/>
      <c r="BD9022"/>
      <c r="BE9022"/>
      <c r="BF9022"/>
      <c r="BG9022"/>
      <c r="BH9022"/>
      <c r="BI9022"/>
      <c r="BJ9022"/>
      <c r="BK9022"/>
      <c r="BL9022"/>
      <c r="BM9022"/>
      <c r="BN9022"/>
      <c r="BO9022"/>
      <c r="BP9022"/>
      <c r="BQ9022"/>
      <c r="BR9022"/>
      <c r="BS9022"/>
      <c r="BT9022"/>
      <c r="BU9022"/>
      <c r="BV9022"/>
      <c r="BW9022"/>
      <c r="BX9022"/>
      <c r="BY9022"/>
      <c r="BZ9022"/>
      <c r="CA9022"/>
      <c r="CB9022"/>
      <c r="CC9022"/>
      <c r="CD9022"/>
      <c r="CE9022"/>
      <c r="CF9022"/>
      <c r="CG9022"/>
      <c r="CH9022"/>
      <c r="CI9022"/>
      <c r="CJ9022"/>
      <c r="CK9022"/>
      <c r="CL9022"/>
      <c r="CM9022"/>
      <c r="CN9022"/>
      <c r="CO9022"/>
      <c r="CP9022"/>
      <c r="CQ9022"/>
      <c r="CR9022"/>
      <c r="CS9022"/>
      <c r="CT9022"/>
      <c r="CU9022"/>
      <c r="CV9022"/>
    </row>
    <row r="9023" spans="10:100" x14ac:dyDescent="0.25">
      <c r="J9023"/>
      <c r="K9023"/>
      <c r="L9023"/>
      <c r="M9023"/>
      <c r="N9023"/>
      <c r="O9023"/>
      <c r="P9023"/>
      <c r="Q9023"/>
      <c r="R9023"/>
      <c r="S9023"/>
      <c r="T9023"/>
      <c r="U9023"/>
      <c r="V9023"/>
      <c r="W9023"/>
      <c r="X9023"/>
      <c r="Y9023"/>
      <c r="Z9023"/>
      <c r="AA9023"/>
      <c r="AB9023"/>
      <c r="AC9023"/>
      <c r="AD9023"/>
      <c r="AE9023"/>
      <c r="AF9023"/>
      <c r="AG9023"/>
      <c r="AH9023"/>
      <c r="AI9023"/>
      <c r="AJ9023"/>
      <c r="AK9023"/>
      <c r="AL9023"/>
      <c r="AM9023"/>
      <c r="AN9023"/>
      <c r="AO9023"/>
      <c r="AP9023"/>
      <c r="AQ9023"/>
      <c r="AR9023"/>
      <c r="AS9023"/>
      <c r="AT9023"/>
      <c r="AU9023"/>
      <c r="AV9023"/>
      <c r="AW9023"/>
      <c r="AX9023"/>
      <c r="AY9023"/>
      <c r="AZ9023"/>
      <c r="BA9023"/>
      <c r="BB9023"/>
      <c r="BC9023"/>
      <c r="BD9023"/>
      <c r="BE9023"/>
      <c r="BF9023"/>
      <c r="BG9023"/>
      <c r="BH9023"/>
      <c r="BI9023"/>
      <c r="BJ9023"/>
      <c r="BK9023"/>
      <c r="BL9023"/>
      <c r="BM9023"/>
      <c r="BN9023"/>
      <c r="BO9023"/>
      <c r="BP9023"/>
      <c r="BQ9023"/>
      <c r="BR9023"/>
      <c r="BS9023"/>
      <c r="BT9023"/>
      <c r="BU9023"/>
      <c r="BV9023"/>
      <c r="BW9023"/>
      <c r="BX9023"/>
      <c r="BY9023"/>
      <c r="BZ9023"/>
      <c r="CA9023"/>
      <c r="CB9023"/>
      <c r="CC9023"/>
      <c r="CD9023"/>
      <c r="CE9023"/>
      <c r="CF9023"/>
      <c r="CG9023"/>
      <c r="CH9023"/>
      <c r="CI9023"/>
      <c r="CJ9023"/>
      <c r="CK9023"/>
      <c r="CL9023"/>
      <c r="CM9023"/>
      <c r="CN9023"/>
      <c r="CO9023"/>
      <c r="CP9023"/>
      <c r="CQ9023"/>
      <c r="CR9023"/>
      <c r="CS9023"/>
      <c r="CT9023"/>
      <c r="CU9023"/>
      <c r="CV9023"/>
    </row>
    <row r="9024" spans="10:100" x14ac:dyDescent="0.25">
      <c r="J9024"/>
      <c r="K9024"/>
      <c r="L9024"/>
      <c r="M9024"/>
      <c r="N9024"/>
      <c r="O9024"/>
      <c r="P9024"/>
      <c r="Q9024"/>
      <c r="R9024"/>
      <c r="S9024"/>
      <c r="T9024"/>
      <c r="U9024"/>
      <c r="V9024"/>
      <c r="W9024"/>
      <c r="X9024"/>
      <c r="Y9024"/>
      <c r="Z9024"/>
      <c r="AA9024"/>
      <c r="AB9024"/>
      <c r="AC9024"/>
      <c r="AD9024"/>
      <c r="AE9024"/>
      <c r="AF9024"/>
      <c r="AG9024"/>
      <c r="AH9024"/>
      <c r="AI9024"/>
      <c r="AJ9024"/>
      <c r="AK9024"/>
      <c r="AL9024"/>
      <c r="AM9024"/>
      <c r="AN9024"/>
      <c r="AO9024"/>
      <c r="AP9024"/>
      <c r="AQ9024"/>
      <c r="AR9024"/>
      <c r="AS9024"/>
      <c r="AT9024"/>
      <c r="AU9024"/>
      <c r="AV9024"/>
      <c r="AW9024"/>
      <c r="AX9024"/>
      <c r="AY9024"/>
      <c r="AZ9024"/>
      <c r="BA9024"/>
      <c r="BB9024"/>
      <c r="BC9024"/>
      <c r="BD9024"/>
      <c r="BE9024"/>
      <c r="BF9024"/>
      <c r="BG9024"/>
      <c r="BH9024"/>
      <c r="BI9024"/>
      <c r="BJ9024"/>
      <c r="BK9024"/>
      <c r="BL9024"/>
      <c r="BM9024"/>
      <c r="BN9024"/>
      <c r="BO9024"/>
      <c r="BP9024"/>
      <c r="BQ9024"/>
      <c r="BR9024"/>
      <c r="BS9024"/>
      <c r="BT9024"/>
      <c r="BU9024"/>
      <c r="BV9024"/>
      <c r="BW9024"/>
      <c r="BX9024"/>
      <c r="BY9024"/>
      <c r="BZ9024"/>
      <c r="CA9024"/>
      <c r="CB9024"/>
      <c r="CC9024"/>
      <c r="CD9024"/>
      <c r="CE9024"/>
      <c r="CF9024"/>
      <c r="CG9024"/>
      <c r="CH9024"/>
      <c r="CI9024"/>
      <c r="CJ9024"/>
      <c r="CK9024"/>
      <c r="CL9024"/>
      <c r="CM9024"/>
      <c r="CN9024"/>
      <c r="CO9024"/>
      <c r="CP9024"/>
      <c r="CQ9024"/>
      <c r="CR9024"/>
      <c r="CS9024"/>
      <c r="CT9024"/>
      <c r="CU9024"/>
      <c r="CV9024"/>
    </row>
    <row r="9025" spans="10:100" x14ac:dyDescent="0.25">
      <c r="J9025"/>
      <c r="K9025"/>
      <c r="L9025"/>
      <c r="M9025"/>
      <c r="N9025"/>
      <c r="O9025"/>
      <c r="P9025"/>
      <c r="Q9025"/>
      <c r="R9025"/>
      <c r="S9025"/>
      <c r="T9025"/>
      <c r="U9025"/>
      <c r="V9025"/>
      <c r="W9025"/>
      <c r="X9025"/>
      <c r="Y9025"/>
      <c r="Z9025"/>
      <c r="AA9025"/>
      <c r="AB9025"/>
      <c r="AC9025"/>
      <c r="AD9025"/>
      <c r="AE9025"/>
      <c r="AF9025"/>
      <c r="AG9025"/>
      <c r="AH9025"/>
      <c r="AI9025"/>
      <c r="AJ9025"/>
      <c r="AK9025"/>
      <c r="AL9025"/>
      <c r="AM9025"/>
      <c r="AN9025"/>
      <c r="AO9025"/>
      <c r="AP9025"/>
      <c r="AQ9025"/>
      <c r="AR9025"/>
      <c r="AS9025"/>
      <c r="AT9025"/>
      <c r="AU9025"/>
      <c r="AV9025"/>
      <c r="AW9025"/>
      <c r="AX9025"/>
      <c r="AY9025"/>
      <c r="AZ9025"/>
      <c r="BA9025"/>
      <c r="BB9025"/>
      <c r="BC9025"/>
      <c r="BD9025"/>
      <c r="BE9025"/>
      <c r="BF9025"/>
      <c r="BG9025"/>
      <c r="BH9025"/>
      <c r="BI9025"/>
      <c r="BJ9025"/>
      <c r="BK9025"/>
      <c r="BL9025"/>
      <c r="BM9025"/>
      <c r="BN9025"/>
      <c r="BO9025"/>
      <c r="BP9025"/>
      <c r="BQ9025"/>
      <c r="BR9025"/>
      <c r="BS9025"/>
      <c r="BT9025"/>
      <c r="BU9025"/>
      <c r="BV9025"/>
      <c r="BW9025"/>
      <c r="BX9025"/>
      <c r="BY9025"/>
      <c r="BZ9025"/>
      <c r="CA9025"/>
      <c r="CB9025"/>
      <c r="CC9025"/>
      <c r="CD9025"/>
      <c r="CE9025"/>
      <c r="CF9025"/>
      <c r="CG9025"/>
      <c r="CH9025"/>
      <c r="CI9025"/>
      <c r="CJ9025"/>
      <c r="CK9025"/>
      <c r="CL9025"/>
      <c r="CM9025"/>
      <c r="CN9025"/>
      <c r="CO9025"/>
      <c r="CP9025"/>
      <c r="CQ9025"/>
      <c r="CR9025"/>
      <c r="CS9025"/>
      <c r="CT9025"/>
      <c r="CU9025"/>
      <c r="CV9025"/>
    </row>
    <row r="9026" spans="10:100" x14ac:dyDescent="0.25">
      <c r="J9026"/>
      <c r="K9026"/>
      <c r="L9026"/>
      <c r="M9026"/>
      <c r="N9026"/>
      <c r="O9026"/>
      <c r="P9026"/>
      <c r="Q9026"/>
      <c r="R9026"/>
      <c r="S9026"/>
      <c r="T9026"/>
      <c r="U9026"/>
      <c r="V9026"/>
      <c r="W9026"/>
      <c r="X9026"/>
      <c r="Y9026"/>
      <c r="Z9026"/>
      <c r="AA9026"/>
      <c r="AB9026"/>
      <c r="AC9026"/>
      <c r="AD9026"/>
      <c r="AE9026"/>
      <c r="AF9026"/>
      <c r="AG9026"/>
      <c r="AH9026"/>
      <c r="AI9026"/>
      <c r="AJ9026"/>
      <c r="AK9026"/>
      <c r="AL9026"/>
      <c r="AM9026"/>
      <c r="AN9026"/>
      <c r="AO9026"/>
      <c r="AP9026"/>
      <c r="AQ9026"/>
      <c r="AR9026"/>
      <c r="AS9026"/>
      <c r="AT9026"/>
      <c r="AU9026"/>
      <c r="AV9026"/>
      <c r="AW9026"/>
      <c r="AX9026"/>
      <c r="AY9026"/>
      <c r="AZ9026"/>
      <c r="BA9026"/>
      <c r="BB9026"/>
      <c r="BC9026"/>
      <c r="BD9026"/>
      <c r="BE9026"/>
      <c r="BF9026"/>
      <c r="BG9026"/>
      <c r="BH9026"/>
      <c r="BI9026"/>
      <c r="BJ9026"/>
      <c r="BK9026"/>
      <c r="BL9026"/>
      <c r="BM9026"/>
      <c r="BN9026"/>
      <c r="BO9026"/>
      <c r="BP9026"/>
      <c r="BQ9026"/>
      <c r="BR9026"/>
      <c r="BS9026"/>
      <c r="BT9026"/>
      <c r="BU9026"/>
      <c r="BV9026"/>
      <c r="BW9026"/>
      <c r="BX9026"/>
      <c r="BY9026"/>
      <c r="BZ9026"/>
      <c r="CA9026"/>
      <c r="CB9026"/>
      <c r="CC9026"/>
      <c r="CD9026"/>
      <c r="CE9026"/>
      <c r="CF9026"/>
      <c r="CG9026"/>
      <c r="CH9026"/>
      <c r="CI9026"/>
      <c r="CJ9026"/>
      <c r="CK9026"/>
      <c r="CL9026"/>
      <c r="CM9026"/>
      <c r="CN9026"/>
      <c r="CO9026"/>
      <c r="CP9026"/>
      <c r="CQ9026"/>
      <c r="CR9026"/>
      <c r="CS9026"/>
      <c r="CT9026"/>
      <c r="CU9026"/>
      <c r="CV9026"/>
    </row>
    <row r="9027" spans="10:100" x14ac:dyDescent="0.25">
      <c r="J9027"/>
      <c r="K9027"/>
      <c r="L9027"/>
      <c r="M9027"/>
      <c r="N9027"/>
      <c r="O9027"/>
      <c r="P9027"/>
      <c r="Q9027"/>
      <c r="R9027"/>
      <c r="S9027"/>
      <c r="T9027"/>
      <c r="U9027"/>
      <c r="V9027"/>
      <c r="W9027"/>
      <c r="X9027"/>
      <c r="Y9027"/>
      <c r="Z9027"/>
      <c r="AA9027"/>
      <c r="AB9027"/>
      <c r="AC9027"/>
      <c r="AD9027"/>
      <c r="AE9027"/>
      <c r="AF9027"/>
      <c r="AG9027"/>
      <c r="AH9027"/>
      <c r="AI9027"/>
      <c r="AJ9027"/>
      <c r="AK9027"/>
      <c r="AL9027"/>
      <c r="AM9027"/>
      <c r="AN9027"/>
      <c r="AO9027"/>
      <c r="AP9027"/>
      <c r="AQ9027"/>
      <c r="AR9027"/>
      <c r="AS9027"/>
      <c r="AT9027"/>
      <c r="AU9027"/>
      <c r="AV9027"/>
      <c r="AW9027"/>
      <c r="AX9027"/>
      <c r="AY9027"/>
      <c r="AZ9027"/>
      <c r="BA9027"/>
      <c r="BB9027"/>
      <c r="BC9027"/>
      <c r="BD9027"/>
      <c r="BE9027"/>
      <c r="BF9027"/>
      <c r="BG9027"/>
      <c r="BH9027"/>
      <c r="BI9027"/>
      <c r="BJ9027"/>
      <c r="BK9027"/>
      <c r="BL9027"/>
      <c r="BM9027"/>
      <c r="BN9027"/>
      <c r="BO9027"/>
      <c r="BP9027"/>
      <c r="BQ9027"/>
      <c r="BR9027"/>
      <c r="BS9027"/>
      <c r="BT9027"/>
      <c r="BU9027"/>
      <c r="BV9027"/>
      <c r="BW9027"/>
      <c r="BX9027"/>
      <c r="BY9027"/>
      <c r="BZ9027"/>
      <c r="CA9027"/>
      <c r="CB9027"/>
      <c r="CC9027"/>
      <c r="CD9027"/>
      <c r="CE9027"/>
      <c r="CF9027"/>
      <c r="CG9027"/>
      <c r="CH9027"/>
      <c r="CI9027"/>
      <c r="CJ9027"/>
      <c r="CK9027"/>
      <c r="CL9027"/>
      <c r="CM9027"/>
      <c r="CN9027"/>
      <c r="CO9027"/>
      <c r="CP9027"/>
      <c r="CQ9027"/>
      <c r="CR9027"/>
      <c r="CS9027"/>
      <c r="CT9027"/>
      <c r="CU9027"/>
      <c r="CV9027"/>
    </row>
    <row r="9028" spans="10:100" x14ac:dyDescent="0.25">
      <c r="J9028"/>
      <c r="K9028"/>
      <c r="L9028"/>
      <c r="M9028"/>
      <c r="N9028"/>
      <c r="O9028"/>
      <c r="P9028"/>
      <c r="Q9028"/>
      <c r="R9028"/>
      <c r="S9028"/>
      <c r="T9028"/>
      <c r="U9028"/>
      <c r="V9028"/>
      <c r="W9028"/>
      <c r="X9028"/>
      <c r="Y9028"/>
      <c r="Z9028"/>
      <c r="AA9028"/>
      <c r="AB9028"/>
      <c r="AC9028"/>
      <c r="AD9028"/>
      <c r="AE9028"/>
      <c r="AF9028"/>
      <c r="AG9028"/>
      <c r="AH9028"/>
      <c r="AI9028"/>
      <c r="AJ9028"/>
      <c r="AK9028"/>
      <c r="AL9028"/>
      <c r="AM9028"/>
      <c r="AN9028"/>
      <c r="AO9028"/>
      <c r="AP9028"/>
      <c r="AQ9028"/>
      <c r="AR9028"/>
      <c r="AS9028"/>
      <c r="AT9028"/>
      <c r="AU9028"/>
      <c r="AV9028"/>
      <c r="AW9028"/>
      <c r="AX9028"/>
      <c r="AY9028"/>
      <c r="AZ9028"/>
      <c r="BA9028"/>
      <c r="BB9028"/>
      <c r="BC9028"/>
      <c r="BD9028"/>
      <c r="BE9028"/>
      <c r="BF9028"/>
      <c r="BG9028"/>
      <c r="BH9028"/>
      <c r="BI9028"/>
      <c r="BJ9028"/>
      <c r="BK9028"/>
      <c r="BL9028"/>
      <c r="BM9028"/>
      <c r="BN9028"/>
      <c r="BO9028"/>
      <c r="BP9028"/>
      <c r="BQ9028"/>
      <c r="BR9028"/>
      <c r="BS9028"/>
      <c r="BT9028"/>
      <c r="BU9028"/>
      <c r="BV9028"/>
      <c r="BW9028"/>
      <c r="BX9028"/>
      <c r="BY9028"/>
      <c r="BZ9028"/>
      <c r="CA9028"/>
      <c r="CB9028"/>
      <c r="CC9028"/>
      <c r="CD9028"/>
      <c r="CE9028"/>
      <c r="CF9028"/>
      <c r="CG9028"/>
      <c r="CH9028"/>
      <c r="CI9028"/>
      <c r="CJ9028"/>
      <c r="CK9028"/>
      <c r="CL9028"/>
      <c r="CM9028"/>
      <c r="CN9028"/>
      <c r="CO9028"/>
      <c r="CP9028"/>
      <c r="CQ9028"/>
      <c r="CR9028"/>
      <c r="CS9028"/>
      <c r="CT9028"/>
      <c r="CU9028"/>
      <c r="CV9028"/>
    </row>
    <row r="9029" spans="10:100" x14ac:dyDescent="0.25">
      <c r="J9029"/>
      <c r="K9029"/>
      <c r="L9029"/>
      <c r="M9029"/>
      <c r="N9029"/>
      <c r="O9029"/>
      <c r="P9029"/>
      <c r="Q9029"/>
      <c r="R9029"/>
      <c r="S9029"/>
      <c r="T9029"/>
      <c r="U9029"/>
      <c r="V9029"/>
      <c r="W9029"/>
      <c r="X9029"/>
      <c r="Y9029"/>
      <c r="Z9029"/>
      <c r="AA9029"/>
      <c r="AB9029"/>
      <c r="AC9029"/>
      <c r="AD9029"/>
      <c r="AE9029"/>
      <c r="AF9029"/>
      <c r="AG9029"/>
      <c r="AH9029"/>
      <c r="AI9029"/>
      <c r="AJ9029"/>
      <c r="AK9029"/>
      <c r="AL9029"/>
      <c r="AM9029"/>
      <c r="AN9029"/>
      <c r="AO9029"/>
      <c r="AP9029"/>
      <c r="AQ9029"/>
      <c r="AR9029"/>
      <c r="AS9029"/>
      <c r="AT9029"/>
      <c r="AU9029"/>
      <c r="AV9029"/>
      <c r="AW9029"/>
      <c r="AX9029"/>
      <c r="AY9029"/>
      <c r="AZ9029"/>
      <c r="BA9029"/>
      <c r="BB9029"/>
      <c r="BC9029"/>
      <c r="BD9029"/>
      <c r="BE9029"/>
      <c r="BF9029"/>
      <c r="BG9029"/>
      <c r="BH9029"/>
      <c r="BI9029"/>
      <c r="BJ9029"/>
      <c r="BK9029"/>
      <c r="BL9029"/>
      <c r="BM9029"/>
      <c r="BN9029"/>
      <c r="BO9029"/>
      <c r="BP9029"/>
      <c r="BQ9029"/>
      <c r="BR9029"/>
      <c r="BS9029"/>
      <c r="BT9029"/>
      <c r="BU9029"/>
      <c r="BV9029"/>
      <c r="BW9029"/>
      <c r="BX9029"/>
      <c r="BY9029"/>
      <c r="BZ9029"/>
      <c r="CA9029"/>
      <c r="CB9029"/>
      <c r="CC9029"/>
      <c r="CD9029"/>
      <c r="CE9029"/>
      <c r="CF9029"/>
      <c r="CG9029"/>
      <c r="CH9029"/>
      <c r="CI9029"/>
      <c r="CJ9029"/>
      <c r="CK9029"/>
      <c r="CL9029"/>
      <c r="CM9029"/>
      <c r="CN9029"/>
      <c r="CO9029"/>
      <c r="CP9029"/>
      <c r="CQ9029"/>
      <c r="CR9029"/>
      <c r="CS9029"/>
      <c r="CT9029"/>
      <c r="CU9029"/>
      <c r="CV9029"/>
    </row>
    <row r="9030" spans="10:100" x14ac:dyDescent="0.25">
      <c r="J9030"/>
      <c r="K9030"/>
      <c r="L9030"/>
      <c r="M9030"/>
      <c r="N9030"/>
      <c r="O9030"/>
      <c r="P9030"/>
      <c r="Q9030"/>
      <c r="R9030"/>
      <c r="S9030"/>
      <c r="T9030"/>
      <c r="U9030"/>
      <c r="V9030"/>
      <c r="W9030"/>
      <c r="X9030"/>
      <c r="Y9030"/>
      <c r="Z9030"/>
      <c r="AA9030"/>
      <c r="AB9030"/>
      <c r="AC9030"/>
      <c r="AD9030"/>
      <c r="AE9030"/>
      <c r="AF9030"/>
      <c r="AG9030"/>
      <c r="AH9030"/>
      <c r="AI9030"/>
      <c r="AJ9030"/>
      <c r="AK9030"/>
      <c r="AL9030"/>
      <c r="AM9030"/>
      <c r="AN9030"/>
      <c r="AO9030"/>
      <c r="AP9030"/>
      <c r="AQ9030"/>
      <c r="AR9030"/>
      <c r="AS9030"/>
      <c r="AT9030"/>
      <c r="AU9030"/>
      <c r="AV9030"/>
      <c r="AW9030"/>
      <c r="AX9030"/>
      <c r="AY9030"/>
      <c r="AZ9030"/>
      <c r="BA9030"/>
      <c r="BB9030"/>
      <c r="BC9030"/>
      <c r="BD9030"/>
      <c r="BE9030"/>
      <c r="BF9030"/>
      <c r="BG9030"/>
      <c r="BH9030"/>
      <c r="BI9030"/>
      <c r="BJ9030"/>
      <c r="BK9030"/>
      <c r="BL9030"/>
      <c r="BM9030"/>
      <c r="BN9030"/>
      <c r="BO9030"/>
      <c r="BP9030"/>
      <c r="BQ9030"/>
      <c r="BR9030"/>
      <c r="BS9030"/>
      <c r="BT9030"/>
      <c r="BU9030"/>
      <c r="BV9030"/>
      <c r="BW9030"/>
      <c r="BX9030"/>
      <c r="BY9030"/>
      <c r="BZ9030"/>
      <c r="CA9030"/>
      <c r="CB9030"/>
      <c r="CC9030"/>
      <c r="CD9030"/>
      <c r="CE9030"/>
      <c r="CF9030"/>
      <c r="CG9030"/>
      <c r="CH9030"/>
      <c r="CI9030"/>
      <c r="CJ9030"/>
      <c r="CK9030"/>
      <c r="CL9030"/>
      <c r="CM9030"/>
      <c r="CN9030"/>
      <c r="CO9030"/>
      <c r="CP9030"/>
      <c r="CQ9030"/>
      <c r="CR9030"/>
      <c r="CS9030"/>
      <c r="CT9030"/>
      <c r="CU9030"/>
      <c r="CV9030"/>
    </row>
    <row r="9031" spans="10:100" x14ac:dyDescent="0.25">
      <c r="J9031"/>
      <c r="K9031"/>
      <c r="L9031"/>
      <c r="M9031"/>
      <c r="N9031"/>
      <c r="O9031"/>
      <c r="P9031"/>
      <c r="Q9031"/>
      <c r="R9031"/>
      <c r="S9031"/>
      <c r="T9031"/>
      <c r="U9031"/>
      <c r="V9031"/>
      <c r="W9031"/>
      <c r="X9031"/>
      <c r="Y9031"/>
      <c r="Z9031"/>
      <c r="AA9031"/>
      <c r="AB9031"/>
      <c r="AC9031"/>
      <c r="AD9031"/>
      <c r="AE9031"/>
      <c r="AF9031"/>
      <c r="AG9031"/>
      <c r="AH9031"/>
      <c r="AI9031"/>
      <c r="AJ9031"/>
      <c r="AK9031"/>
      <c r="AL9031"/>
      <c r="AM9031"/>
      <c r="AN9031"/>
      <c r="AO9031"/>
      <c r="AP9031"/>
      <c r="AQ9031"/>
      <c r="AR9031"/>
      <c r="AS9031"/>
      <c r="AT9031"/>
      <c r="AU9031"/>
      <c r="AV9031"/>
      <c r="AW9031"/>
      <c r="AX9031"/>
      <c r="AY9031"/>
      <c r="AZ9031"/>
      <c r="BA9031"/>
      <c r="BB9031"/>
      <c r="BC9031"/>
      <c r="BD9031"/>
      <c r="BE9031"/>
      <c r="BF9031"/>
      <c r="BG9031"/>
      <c r="BH9031"/>
      <c r="BI9031"/>
      <c r="BJ9031"/>
      <c r="BK9031"/>
      <c r="BL9031"/>
      <c r="BM9031"/>
      <c r="BN9031"/>
      <c r="BO9031"/>
      <c r="BP9031"/>
      <c r="BQ9031"/>
      <c r="BR9031"/>
      <c r="BS9031"/>
      <c r="BT9031"/>
      <c r="BU9031"/>
      <c r="BV9031"/>
      <c r="BW9031"/>
      <c r="BX9031"/>
      <c r="BY9031"/>
      <c r="BZ9031"/>
      <c r="CA9031"/>
      <c r="CB9031"/>
      <c r="CC9031"/>
      <c r="CD9031"/>
      <c r="CE9031"/>
      <c r="CF9031"/>
      <c r="CG9031"/>
      <c r="CH9031"/>
      <c r="CI9031"/>
      <c r="CJ9031"/>
      <c r="CK9031"/>
      <c r="CL9031"/>
      <c r="CM9031"/>
      <c r="CN9031"/>
      <c r="CO9031"/>
      <c r="CP9031"/>
      <c r="CQ9031"/>
      <c r="CR9031"/>
      <c r="CS9031"/>
      <c r="CT9031"/>
      <c r="CU9031"/>
      <c r="CV9031"/>
    </row>
    <row r="9032" spans="10:100" x14ac:dyDescent="0.25">
      <c r="J9032"/>
      <c r="K9032"/>
      <c r="L9032"/>
      <c r="M9032"/>
      <c r="N9032"/>
      <c r="O9032"/>
      <c r="P9032"/>
      <c r="Q9032"/>
      <c r="R9032"/>
      <c r="S9032"/>
      <c r="T9032"/>
      <c r="U9032"/>
      <c r="V9032"/>
      <c r="W9032"/>
      <c r="X9032"/>
      <c r="Y9032"/>
      <c r="Z9032"/>
      <c r="AA9032"/>
      <c r="AB9032"/>
      <c r="AC9032"/>
      <c r="AD9032"/>
      <c r="AE9032"/>
      <c r="AF9032"/>
      <c r="AG9032"/>
      <c r="AH9032"/>
      <c r="AI9032"/>
      <c r="AJ9032"/>
      <c r="AK9032"/>
      <c r="AL9032"/>
      <c r="AM9032"/>
      <c r="AN9032"/>
      <c r="AO9032"/>
      <c r="AP9032"/>
      <c r="AQ9032"/>
      <c r="AR9032"/>
      <c r="AS9032"/>
      <c r="AT9032"/>
      <c r="AU9032"/>
      <c r="AV9032"/>
      <c r="AW9032"/>
      <c r="AX9032"/>
      <c r="AY9032"/>
      <c r="AZ9032"/>
      <c r="BA9032"/>
      <c r="BB9032"/>
      <c r="BC9032"/>
      <c r="BD9032"/>
      <c r="BE9032"/>
      <c r="BF9032"/>
      <c r="BG9032"/>
      <c r="BH9032"/>
      <c r="BI9032"/>
      <c r="BJ9032"/>
      <c r="BK9032"/>
      <c r="BL9032"/>
      <c r="BM9032"/>
      <c r="BN9032"/>
      <c r="BO9032"/>
      <c r="BP9032"/>
      <c r="BQ9032"/>
      <c r="BR9032"/>
      <c r="BS9032"/>
      <c r="BT9032"/>
      <c r="BU9032"/>
      <c r="BV9032"/>
      <c r="BW9032"/>
      <c r="BX9032"/>
      <c r="BY9032"/>
      <c r="BZ9032"/>
      <c r="CA9032"/>
      <c r="CB9032"/>
      <c r="CC9032"/>
      <c r="CD9032"/>
      <c r="CE9032"/>
      <c r="CF9032"/>
      <c r="CG9032"/>
      <c r="CH9032"/>
      <c r="CI9032"/>
      <c r="CJ9032"/>
      <c r="CK9032"/>
      <c r="CL9032"/>
      <c r="CM9032"/>
      <c r="CN9032"/>
      <c r="CO9032"/>
      <c r="CP9032"/>
      <c r="CQ9032"/>
      <c r="CR9032"/>
      <c r="CS9032"/>
      <c r="CT9032"/>
      <c r="CU9032"/>
      <c r="CV9032"/>
    </row>
    <row r="9033" spans="10:100" x14ac:dyDescent="0.25">
      <c r="J9033"/>
      <c r="K9033"/>
      <c r="L9033"/>
      <c r="M9033"/>
      <c r="N9033"/>
      <c r="O9033"/>
      <c r="P9033"/>
      <c r="Q9033"/>
      <c r="R9033"/>
      <c r="S9033"/>
      <c r="T9033"/>
      <c r="U9033"/>
      <c r="V9033"/>
      <c r="W9033"/>
      <c r="X9033"/>
      <c r="Y9033"/>
      <c r="Z9033"/>
      <c r="AA9033"/>
      <c r="AB9033"/>
      <c r="AC9033"/>
      <c r="AD9033"/>
      <c r="AE9033"/>
      <c r="AF9033"/>
      <c r="AG9033"/>
      <c r="AH9033"/>
      <c r="AI9033"/>
      <c r="AJ9033"/>
      <c r="AK9033"/>
      <c r="AL9033"/>
      <c r="AM9033"/>
      <c r="AN9033"/>
      <c r="AO9033"/>
      <c r="AP9033"/>
      <c r="AQ9033"/>
      <c r="AR9033"/>
      <c r="AS9033"/>
      <c r="AT9033"/>
      <c r="AU9033"/>
      <c r="AV9033"/>
      <c r="AW9033"/>
      <c r="AX9033"/>
      <c r="AY9033"/>
      <c r="AZ9033"/>
      <c r="BA9033"/>
      <c r="BB9033"/>
      <c r="BC9033"/>
      <c r="BD9033"/>
      <c r="BE9033"/>
      <c r="BF9033"/>
      <c r="BG9033"/>
      <c r="BH9033"/>
      <c r="BI9033"/>
      <c r="BJ9033"/>
      <c r="BK9033"/>
      <c r="BL9033"/>
      <c r="BM9033"/>
      <c r="BN9033"/>
      <c r="BO9033"/>
      <c r="BP9033"/>
      <c r="BQ9033"/>
      <c r="BR9033"/>
      <c r="BS9033"/>
      <c r="BT9033"/>
      <c r="BU9033"/>
      <c r="BV9033"/>
      <c r="BW9033"/>
      <c r="BX9033"/>
      <c r="BY9033"/>
      <c r="BZ9033"/>
      <c r="CA9033"/>
      <c r="CB9033"/>
      <c r="CC9033"/>
      <c r="CD9033"/>
      <c r="CE9033"/>
      <c r="CF9033"/>
      <c r="CG9033"/>
      <c r="CH9033"/>
      <c r="CI9033"/>
      <c r="CJ9033"/>
      <c r="CK9033"/>
      <c r="CL9033"/>
      <c r="CM9033"/>
      <c r="CN9033"/>
      <c r="CO9033"/>
      <c r="CP9033"/>
      <c r="CQ9033"/>
      <c r="CR9033"/>
      <c r="CS9033"/>
      <c r="CT9033"/>
      <c r="CU9033"/>
      <c r="CV9033"/>
    </row>
    <row r="9034" spans="10:100" x14ac:dyDescent="0.25">
      <c r="J9034"/>
      <c r="K9034"/>
      <c r="L9034"/>
      <c r="M9034"/>
      <c r="N9034"/>
      <c r="O9034"/>
      <c r="P9034"/>
      <c r="Q9034"/>
      <c r="R9034"/>
      <c r="S9034"/>
      <c r="T9034"/>
      <c r="U9034"/>
      <c r="V9034"/>
      <c r="W9034"/>
      <c r="X9034"/>
      <c r="Y9034"/>
      <c r="Z9034"/>
      <c r="AA9034"/>
      <c r="AB9034"/>
      <c r="AC9034"/>
      <c r="AD9034"/>
      <c r="AE9034"/>
      <c r="AF9034"/>
      <c r="AG9034"/>
      <c r="AH9034"/>
      <c r="AI9034"/>
      <c r="AJ9034"/>
      <c r="AK9034"/>
      <c r="AL9034"/>
      <c r="AM9034"/>
      <c r="AN9034"/>
      <c r="AO9034"/>
      <c r="AP9034"/>
      <c r="AQ9034"/>
      <c r="AR9034"/>
      <c r="AS9034"/>
      <c r="AT9034"/>
      <c r="AU9034"/>
      <c r="AV9034"/>
      <c r="AW9034"/>
      <c r="AX9034"/>
      <c r="AY9034"/>
      <c r="AZ9034"/>
      <c r="BA9034"/>
      <c r="BB9034"/>
      <c r="BC9034"/>
      <c r="BD9034"/>
      <c r="BE9034"/>
      <c r="BF9034"/>
      <c r="BG9034"/>
      <c r="BH9034"/>
      <c r="BI9034"/>
      <c r="BJ9034"/>
      <c r="BK9034"/>
      <c r="BL9034"/>
      <c r="BM9034"/>
      <c r="BN9034"/>
      <c r="BO9034"/>
      <c r="BP9034"/>
      <c r="BQ9034"/>
      <c r="BR9034"/>
      <c r="BS9034"/>
      <c r="BT9034"/>
      <c r="BU9034"/>
      <c r="BV9034"/>
      <c r="BW9034"/>
      <c r="BX9034"/>
      <c r="BY9034"/>
      <c r="BZ9034"/>
      <c r="CA9034"/>
      <c r="CB9034"/>
      <c r="CC9034"/>
      <c r="CD9034"/>
      <c r="CE9034"/>
      <c r="CF9034"/>
      <c r="CG9034"/>
      <c r="CH9034"/>
      <c r="CI9034"/>
      <c r="CJ9034"/>
      <c r="CK9034"/>
      <c r="CL9034"/>
      <c r="CM9034"/>
      <c r="CN9034"/>
      <c r="CO9034"/>
      <c r="CP9034"/>
      <c r="CQ9034"/>
      <c r="CR9034"/>
      <c r="CS9034"/>
      <c r="CT9034"/>
      <c r="CU9034"/>
      <c r="CV9034"/>
    </row>
    <row r="9035" spans="10:100" x14ac:dyDescent="0.25">
      <c r="J9035"/>
      <c r="K9035"/>
      <c r="L9035"/>
      <c r="M9035"/>
      <c r="N9035"/>
      <c r="O9035"/>
      <c r="P9035"/>
      <c r="Q9035"/>
      <c r="R9035"/>
      <c r="S9035"/>
      <c r="T9035"/>
      <c r="U9035"/>
      <c r="V9035"/>
      <c r="W9035"/>
      <c r="X9035"/>
      <c r="Y9035"/>
      <c r="Z9035"/>
      <c r="AA9035"/>
      <c r="AB9035"/>
      <c r="AC9035"/>
      <c r="AD9035"/>
      <c r="AE9035"/>
      <c r="AF9035"/>
      <c r="AG9035"/>
      <c r="AH9035"/>
      <c r="AI9035"/>
      <c r="AJ9035"/>
      <c r="AK9035"/>
      <c r="AL9035"/>
      <c r="AM9035"/>
      <c r="AN9035"/>
      <c r="AO9035"/>
      <c r="AP9035"/>
      <c r="AQ9035"/>
      <c r="AR9035"/>
      <c r="AS9035"/>
      <c r="AT9035"/>
      <c r="AU9035"/>
      <c r="AV9035"/>
      <c r="AW9035"/>
      <c r="AX9035"/>
      <c r="AY9035"/>
      <c r="AZ9035"/>
      <c r="BA9035"/>
      <c r="BB9035"/>
      <c r="BC9035"/>
      <c r="BD9035"/>
      <c r="BE9035"/>
      <c r="BF9035"/>
      <c r="BG9035"/>
      <c r="BH9035"/>
      <c r="BI9035"/>
      <c r="BJ9035"/>
      <c r="BK9035"/>
      <c r="BL9035"/>
      <c r="BM9035"/>
      <c r="BN9035"/>
      <c r="BO9035"/>
      <c r="BP9035"/>
      <c r="BQ9035"/>
      <c r="BR9035"/>
      <c r="BS9035"/>
      <c r="BT9035"/>
      <c r="BU9035"/>
      <c r="BV9035"/>
      <c r="BW9035"/>
      <c r="BX9035"/>
      <c r="BY9035"/>
      <c r="BZ9035"/>
      <c r="CA9035"/>
      <c r="CB9035"/>
      <c r="CC9035"/>
      <c r="CD9035"/>
      <c r="CE9035"/>
      <c r="CF9035"/>
      <c r="CG9035"/>
      <c r="CH9035"/>
      <c r="CI9035"/>
      <c r="CJ9035"/>
      <c r="CK9035"/>
      <c r="CL9035"/>
      <c r="CM9035"/>
      <c r="CN9035"/>
      <c r="CO9035"/>
      <c r="CP9035"/>
      <c r="CQ9035"/>
      <c r="CR9035"/>
      <c r="CS9035"/>
      <c r="CT9035"/>
      <c r="CU9035"/>
      <c r="CV9035"/>
    </row>
    <row r="9036" spans="10:100" x14ac:dyDescent="0.25">
      <c r="J9036"/>
      <c r="K9036"/>
      <c r="L9036"/>
      <c r="M9036"/>
      <c r="N9036"/>
      <c r="O9036"/>
      <c r="P9036"/>
      <c r="Q9036"/>
      <c r="R9036"/>
      <c r="S9036"/>
      <c r="T9036"/>
      <c r="U9036"/>
      <c r="V9036"/>
      <c r="W9036"/>
      <c r="X9036"/>
      <c r="Y9036"/>
      <c r="Z9036"/>
      <c r="AA9036"/>
      <c r="AB9036"/>
      <c r="AC9036"/>
      <c r="AD9036"/>
      <c r="AE9036"/>
      <c r="AF9036"/>
      <c r="AG9036"/>
      <c r="AH9036"/>
      <c r="AI9036"/>
      <c r="AJ9036"/>
      <c r="AK9036"/>
      <c r="AL9036"/>
      <c r="AM9036"/>
      <c r="AN9036"/>
      <c r="AO9036"/>
      <c r="AP9036"/>
      <c r="AQ9036"/>
      <c r="AR9036"/>
      <c r="AS9036"/>
      <c r="AT9036"/>
      <c r="AU9036"/>
      <c r="AV9036"/>
      <c r="AW9036"/>
      <c r="AX9036"/>
      <c r="AY9036"/>
      <c r="AZ9036"/>
      <c r="BA9036"/>
      <c r="BB9036"/>
      <c r="BC9036"/>
      <c r="BD9036"/>
      <c r="BE9036"/>
      <c r="BF9036"/>
      <c r="BG9036"/>
      <c r="BH9036"/>
      <c r="BI9036"/>
      <c r="BJ9036"/>
      <c r="BK9036"/>
      <c r="BL9036"/>
      <c r="BM9036"/>
      <c r="BN9036"/>
      <c r="BO9036"/>
      <c r="BP9036"/>
      <c r="BQ9036"/>
      <c r="BR9036"/>
      <c r="BS9036"/>
      <c r="BT9036"/>
      <c r="BU9036"/>
      <c r="BV9036"/>
      <c r="BW9036"/>
      <c r="BX9036"/>
      <c r="BY9036"/>
      <c r="BZ9036"/>
      <c r="CA9036"/>
      <c r="CB9036"/>
      <c r="CC9036"/>
      <c r="CD9036"/>
      <c r="CE9036"/>
      <c r="CF9036"/>
      <c r="CG9036"/>
      <c r="CH9036"/>
      <c r="CI9036"/>
      <c r="CJ9036"/>
      <c r="CK9036"/>
      <c r="CL9036"/>
      <c r="CM9036"/>
      <c r="CN9036"/>
      <c r="CO9036"/>
      <c r="CP9036"/>
      <c r="CQ9036"/>
      <c r="CR9036"/>
      <c r="CS9036"/>
      <c r="CT9036"/>
      <c r="CU9036"/>
      <c r="CV9036"/>
    </row>
    <row r="9037" spans="10:100" x14ac:dyDescent="0.25">
      <c r="J9037"/>
      <c r="K9037"/>
      <c r="L9037"/>
      <c r="M9037"/>
      <c r="N9037"/>
      <c r="O9037"/>
      <c r="P9037"/>
      <c r="Q9037"/>
      <c r="R9037"/>
      <c r="S9037"/>
      <c r="T9037"/>
      <c r="U9037"/>
      <c r="V9037"/>
      <c r="W9037"/>
      <c r="X9037"/>
      <c r="Y9037"/>
      <c r="Z9037"/>
      <c r="AA9037"/>
      <c r="AB9037"/>
      <c r="AC9037"/>
      <c r="AD9037"/>
      <c r="AE9037"/>
      <c r="AF9037"/>
      <c r="AG9037"/>
      <c r="AH9037"/>
      <c r="AI9037"/>
      <c r="AJ9037"/>
      <c r="AK9037"/>
      <c r="AL9037"/>
      <c r="AM9037"/>
      <c r="AN9037"/>
      <c r="AO9037"/>
      <c r="AP9037"/>
      <c r="AQ9037"/>
      <c r="AR9037"/>
      <c r="AS9037"/>
      <c r="AT9037"/>
      <c r="AU9037"/>
      <c r="AV9037"/>
      <c r="AW9037"/>
      <c r="AX9037"/>
      <c r="AY9037"/>
      <c r="AZ9037"/>
      <c r="BA9037"/>
      <c r="BB9037"/>
      <c r="BC9037"/>
      <c r="BD9037"/>
      <c r="BE9037"/>
      <c r="BF9037"/>
      <c r="BG9037"/>
      <c r="BH9037"/>
      <c r="BI9037"/>
      <c r="BJ9037"/>
      <c r="BK9037"/>
      <c r="BL9037"/>
      <c r="BM9037"/>
      <c r="BN9037"/>
      <c r="BO9037"/>
      <c r="BP9037"/>
      <c r="BQ9037"/>
      <c r="BR9037"/>
      <c r="BS9037"/>
      <c r="BT9037"/>
      <c r="BU9037"/>
      <c r="BV9037"/>
      <c r="BW9037"/>
      <c r="BX9037"/>
      <c r="BY9037"/>
      <c r="BZ9037"/>
      <c r="CA9037"/>
      <c r="CB9037"/>
      <c r="CC9037"/>
      <c r="CD9037"/>
      <c r="CE9037"/>
      <c r="CF9037"/>
      <c r="CG9037"/>
      <c r="CH9037"/>
      <c r="CI9037"/>
      <c r="CJ9037"/>
      <c r="CK9037"/>
      <c r="CL9037"/>
      <c r="CM9037"/>
      <c r="CN9037"/>
      <c r="CO9037"/>
      <c r="CP9037"/>
      <c r="CQ9037"/>
      <c r="CR9037"/>
      <c r="CS9037"/>
      <c r="CT9037"/>
      <c r="CU9037"/>
      <c r="CV9037"/>
    </row>
    <row r="9038" spans="10:100" x14ac:dyDescent="0.25">
      <c r="J9038"/>
      <c r="K9038"/>
      <c r="L9038"/>
      <c r="M9038"/>
      <c r="N9038"/>
      <c r="O9038"/>
      <c r="P9038"/>
      <c r="Q9038"/>
      <c r="R9038"/>
      <c r="S9038"/>
      <c r="T9038"/>
      <c r="U9038"/>
      <c r="V9038"/>
      <c r="W9038"/>
      <c r="X9038"/>
      <c r="Y9038"/>
      <c r="Z9038"/>
      <c r="AA9038"/>
      <c r="AB9038"/>
      <c r="AC9038"/>
      <c r="AD9038"/>
      <c r="AE9038"/>
      <c r="AF9038"/>
      <c r="AG9038"/>
      <c r="AH9038"/>
      <c r="AI9038"/>
      <c r="AJ9038"/>
      <c r="AK9038"/>
      <c r="AL9038"/>
      <c r="AM9038"/>
      <c r="AN9038"/>
      <c r="AO9038"/>
      <c r="AP9038"/>
      <c r="AQ9038"/>
      <c r="AR9038"/>
      <c r="AS9038"/>
      <c r="AT9038"/>
      <c r="AU9038"/>
      <c r="AV9038"/>
      <c r="AW9038"/>
      <c r="AX9038"/>
      <c r="AY9038"/>
      <c r="AZ9038"/>
      <c r="BA9038"/>
      <c r="BB9038"/>
      <c r="BC9038"/>
      <c r="BD9038"/>
      <c r="BE9038"/>
      <c r="BF9038"/>
      <c r="BG9038"/>
      <c r="BH9038"/>
      <c r="BI9038"/>
      <c r="BJ9038"/>
      <c r="BK9038"/>
      <c r="BL9038"/>
      <c r="BM9038"/>
      <c r="BN9038"/>
      <c r="BO9038"/>
      <c r="BP9038"/>
      <c r="BQ9038"/>
      <c r="BR9038"/>
      <c r="BS9038"/>
      <c r="BT9038"/>
      <c r="BU9038"/>
      <c r="BV9038"/>
      <c r="BW9038"/>
      <c r="BX9038"/>
      <c r="BY9038"/>
      <c r="BZ9038"/>
      <c r="CA9038"/>
      <c r="CB9038"/>
      <c r="CC9038"/>
      <c r="CD9038"/>
      <c r="CE9038"/>
      <c r="CF9038"/>
      <c r="CG9038"/>
      <c r="CH9038"/>
      <c r="CI9038"/>
      <c r="CJ9038"/>
      <c r="CK9038"/>
      <c r="CL9038"/>
      <c r="CM9038"/>
      <c r="CN9038"/>
      <c r="CO9038"/>
      <c r="CP9038"/>
      <c r="CQ9038"/>
      <c r="CR9038"/>
      <c r="CS9038"/>
      <c r="CT9038"/>
      <c r="CU9038"/>
      <c r="CV9038"/>
    </row>
    <row r="9039" spans="10:100" x14ac:dyDescent="0.25">
      <c r="J9039"/>
      <c r="K9039"/>
      <c r="L9039"/>
      <c r="M9039"/>
      <c r="N9039"/>
      <c r="O9039"/>
      <c r="P9039"/>
      <c r="Q9039"/>
      <c r="R9039"/>
      <c r="S9039"/>
      <c r="T9039"/>
      <c r="U9039"/>
      <c r="V9039"/>
      <c r="W9039"/>
      <c r="X9039"/>
      <c r="Y9039"/>
      <c r="Z9039"/>
      <c r="AA9039"/>
      <c r="AB9039"/>
      <c r="AC9039"/>
      <c r="AD9039"/>
      <c r="AE9039"/>
      <c r="AF9039"/>
      <c r="AG9039"/>
      <c r="AH9039"/>
      <c r="AI9039"/>
      <c r="AJ9039"/>
      <c r="AK9039"/>
      <c r="AL9039"/>
      <c r="AM9039"/>
      <c r="AN9039"/>
      <c r="AO9039"/>
      <c r="AP9039"/>
      <c r="AQ9039"/>
      <c r="AR9039"/>
      <c r="AS9039"/>
      <c r="AT9039"/>
      <c r="AU9039"/>
      <c r="AV9039"/>
      <c r="AW9039"/>
      <c r="AX9039"/>
      <c r="AY9039"/>
      <c r="AZ9039"/>
      <c r="BA9039"/>
      <c r="BB9039"/>
      <c r="BC9039"/>
      <c r="BD9039"/>
      <c r="BE9039"/>
      <c r="BF9039"/>
      <c r="BG9039"/>
      <c r="BH9039"/>
      <c r="BI9039"/>
      <c r="BJ9039"/>
      <c r="BK9039"/>
      <c r="BL9039"/>
      <c r="BM9039"/>
      <c r="BN9039"/>
      <c r="BO9039"/>
      <c r="BP9039"/>
      <c r="BQ9039"/>
      <c r="BR9039"/>
      <c r="BS9039"/>
      <c r="BT9039"/>
      <c r="BU9039"/>
      <c r="BV9039"/>
      <c r="BW9039"/>
      <c r="BX9039"/>
      <c r="BY9039"/>
      <c r="BZ9039"/>
      <c r="CA9039"/>
      <c r="CB9039"/>
      <c r="CC9039"/>
      <c r="CD9039"/>
      <c r="CE9039"/>
      <c r="CF9039"/>
      <c r="CG9039"/>
      <c r="CH9039"/>
      <c r="CI9039"/>
      <c r="CJ9039"/>
      <c r="CK9039"/>
      <c r="CL9039"/>
      <c r="CM9039"/>
      <c r="CN9039"/>
      <c r="CO9039"/>
      <c r="CP9039"/>
      <c r="CQ9039"/>
      <c r="CR9039"/>
      <c r="CS9039"/>
      <c r="CT9039"/>
      <c r="CU9039"/>
      <c r="CV9039"/>
    </row>
    <row r="9040" spans="10:100" x14ac:dyDescent="0.25">
      <c r="J9040"/>
      <c r="K9040"/>
      <c r="L9040"/>
      <c r="M9040"/>
      <c r="N9040"/>
      <c r="O9040"/>
      <c r="P9040"/>
      <c r="Q9040"/>
      <c r="R9040"/>
      <c r="S9040"/>
      <c r="T9040"/>
      <c r="U9040"/>
      <c r="V9040"/>
      <c r="W9040"/>
      <c r="X9040"/>
      <c r="Y9040"/>
      <c r="Z9040"/>
      <c r="AA9040"/>
      <c r="AB9040"/>
      <c r="AC9040"/>
      <c r="AD9040"/>
      <c r="AE9040"/>
      <c r="AF9040"/>
      <c r="AG9040"/>
      <c r="AH9040"/>
      <c r="AI9040"/>
      <c r="AJ9040"/>
      <c r="AK9040"/>
      <c r="AL9040"/>
      <c r="AM9040"/>
      <c r="AN9040"/>
      <c r="AO9040"/>
      <c r="AP9040"/>
      <c r="AQ9040"/>
      <c r="AR9040"/>
      <c r="AS9040"/>
      <c r="AT9040"/>
      <c r="AU9040"/>
      <c r="AV9040"/>
      <c r="AW9040"/>
      <c r="AX9040"/>
      <c r="AY9040"/>
      <c r="AZ9040"/>
      <c r="BA9040"/>
      <c r="BB9040"/>
      <c r="BC9040"/>
      <c r="BD9040"/>
      <c r="BE9040"/>
      <c r="BF9040"/>
      <c r="BG9040"/>
      <c r="BH9040"/>
      <c r="BI9040"/>
      <c r="BJ9040"/>
      <c r="BK9040"/>
      <c r="BL9040"/>
      <c r="BM9040"/>
      <c r="BN9040"/>
      <c r="BO9040"/>
      <c r="BP9040"/>
      <c r="BQ9040"/>
      <c r="BR9040"/>
      <c r="BS9040"/>
      <c r="BT9040"/>
      <c r="BU9040"/>
      <c r="BV9040"/>
      <c r="BW9040"/>
      <c r="BX9040"/>
      <c r="BY9040"/>
      <c r="BZ9040"/>
      <c r="CA9040"/>
      <c r="CB9040"/>
      <c r="CC9040"/>
      <c r="CD9040"/>
      <c r="CE9040"/>
      <c r="CF9040"/>
      <c r="CG9040"/>
      <c r="CH9040"/>
      <c r="CI9040"/>
      <c r="CJ9040"/>
      <c r="CK9040"/>
      <c r="CL9040"/>
      <c r="CM9040"/>
      <c r="CN9040"/>
      <c r="CO9040"/>
      <c r="CP9040"/>
      <c r="CQ9040"/>
      <c r="CR9040"/>
      <c r="CS9040"/>
      <c r="CT9040"/>
      <c r="CU9040"/>
      <c r="CV9040"/>
    </row>
    <row r="9041" spans="10:100" x14ac:dyDescent="0.25">
      <c r="J9041"/>
      <c r="K9041"/>
      <c r="L9041"/>
      <c r="M9041"/>
      <c r="N9041"/>
      <c r="O9041"/>
      <c r="P9041"/>
      <c r="Q9041"/>
      <c r="R9041"/>
      <c r="S9041"/>
      <c r="T9041"/>
      <c r="U9041"/>
      <c r="V9041"/>
      <c r="W9041"/>
      <c r="X9041"/>
      <c r="Y9041"/>
      <c r="Z9041"/>
      <c r="AA9041"/>
      <c r="AB9041"/>
      <c r="AC9041"/>
      <c r="AD9041"/>
      <c r="AE9041"/>
      <c r="AF9041"/>
      <c r="AG9041"/>
      <c r="AH9041"/>
      <c r="AI9041"/>
      <c r="AJ9041"/>
      <c r="AK9041"/>
      <c r="AL9041"/>
      <c r="AM9041"/>
      <c r="AN9041"/>
      <c r="AO9041"/>
      <c r="AP9041"/>
      <c r="AQ9041"/>
      <c r="AR9041"/>
      <c r="AS9041"/>
      <c r="AT9041"/>
      <c r="AU9041"/>
      <c r="AV9041"/>
      <c r="AW9041"/>
      <c r="AX9041"/>
      <c r="AY9041"/>
      <c r="AZ9041"/>
      <c r="BA9041"/>
      <c r="BB9041"/>
      <c r="BC9041"/>
      <c r="BD9041"/>
      <c r="BE9041"/>
      <c r="BF9041"/>
      <c r="BG9041"/>
      <c r="BH9041"/>
      <c r="BI9041"/>
      <c r="BJ9041"/>
      <c r="BK9041"/>
      <c r="BL9041"/>
      <c r="BM9041"/>
      <c r="BN9041"/>
      <c r="BO9041"/>
      <c r="BP9041"/>
      <c r="BQ9041"/>
      <c r="BR9041"/>
      <c r="BS9041"/>
      <c r="BT9041"/>
      <c r="BU9041"/>
      <c r="BV9041"/>
      <c r="BW9041"/>
      <c r="BX9041"/>
      <c r="BY9041"/>
      <c r="BZ9041"/>
      <c r="CA9041"/>
      <c r="CB9041"/>
      <c r="CC9041"/>
      <c r="CD9041"/>
      <c r="CE9041"/>
      <c r="CF9041"/>
      <c r="CG9041"/>
      <c r="CH9041"/>
      <c r="CI9041"/>
      <c r="CJ9041"/>
      <c r="CK9041"/>
      <c r="CL9041"/>
      <c r="CM9041"/>
      <c r="CN9041"/>
      <c r="CO9041"/>
      <c r="CP9041"/>
      <c r="CQ9041"/>
      <c r="CR9041"/>
      <c r="CS9041"/>
      <c r="CT9041"/>
      <c r="CU9041"/>
      <c r="CV9041"/>
    </row>
    <row r="9042" spans="10:100" x14ac:dyDescent="0.25">
      <c r="J9042"/>
      <c r="K9042"/>
      <c r="L9042"/>
      <c r="M9042"/>
      <c r="N9042"/>
      <c r="O9042"/>
      <c r="P9042"/>
      <c r="Q9042"/>
      <c r="R9042"/>
      <c r="S9042"/>
      <c r="T9042"/>
      <c r="U9042"/>
      <c r="V9042"/>
      <c r="W9042"/>
      <c r="X9042"/>
      <c r="Y9042"/>
      <c r="Z9042"/>
      <c r="AA9042"/>
      <c r="AB9042"/>
      <c r="AC9042"/>
      <c r="AD9042"/>
      <c r="AE9042"/>
      <c r="AF9042"/>
      <c r="AG9042"/>
      <c r="AH9042"/>
      <c r="AI9042"/>
      <c r="AJ9042"/>
      <c r="AK9042"/>
      <c r="AL9042"/>
      <c r="AM9042"/>
      <c r="AN9042"/>
      <c r="AO9042"/>
      <c r="AP9042"/>
      <c r="AQ9042"/>
      <c r="AR9042"/>
      <c r="AS9042"/>
      <c r="AT9042"/>
      <c r="AU9042"/>
      <c r="AV9042"/>
      <c r="AW9042"/>
      <c r="AX9042"/>
      <c r="AY9042"/>
      <c r="AZ9042"/>
      <c r="BA9042"/>
      <c r="BB9042"/>
      <c r="BC9042"/>
      <c r="BD9042"/>
      <c r="BE9042"/>
      <c r="BF9042"/>
      <c r="BG9042"/>
      <c r="BH9042"/>
      <c r="BI9042"/>
      <c r="BJ9042"/>
      <c r="BK9042"/>
      <c r="BL9042"/>
      <c r="BM9042"/>
      <c r="BN9042"/>
      <c r="BO9042"/>
      <c r="BP9042"/>
      <c r="BQ9042"/>
      <c r="BR9042"/>
      <c r="BS9042"/>
      <c r="BT9042"/>
      <c r="BU9042"/>
      <c r="BV9042"/>
      <c r="BW9042"/>
      <c r="BX9042"/>
      <c r="BY9042"/>
      <c r="BZ9042"/>
      <c r="CA9042"/>
      <c r="CB9042"/>
      <c r="CC9042"/>
      <c r="CD9042"/>
      <c r="CE9042"/>
      <c r="CF9042"/>
      <c r="CG9042"/>
      <c r="CH9042"/>
      <c r="CI9042"/>
      <c r="CJ9042"/>
      <c r="CK9042"/>
      <c r="CL9042"/>
      <c r="CM9042"/>
      <c r="CN9042"/>
      <c r="CO9042"/>
      <c r="CP9042"/>
      <c r="CQ9042"/>
      <c r="CR9042"/>
      <c r="CS9042"/>
      <c r="CT9042"/>
      <c r="CU9042"/>
      <c r="CV9042"/>
    </row>
    <row r="9043" spans="10:100" x14ac:dyDescent="0.25">
      <c r="J9043"/>
      <c r="K9043"/>
      <c r="L9043"/>
      <c r="M9043"/>
      <c r="N9043"/>
      <c r="O9043"/>
      <c r="P9043"/>
      <c r="Q9043"/>
      <c r="R9043"/>
      <c r="S9043"/>
      <c r="T9043"/>
      <c r="U9043"/>
      <c r="V9043"/>
      <c r="W9043"/>
      <c r="X9043"/>
      <c r="Y9043"/>
      <c r="Z9043"/>
      <c r="AA9043"/>
      <c r="AB9043"/>
      <c r="AC9043"/>
      <c r="AD9043"/>
      <c r="AE9043"/>
      <c r="AF9043"/>
      <c r="AG9043"/>
      <c r="AH9043"/>
      <c r="AI9043"/>
      <c r="AJ9043"/>
      <c r="AK9043"/>
      <c r="AL9043"/>
      <c r="AM9043"/>
      <c r="AN9043"/>
      <c r="AO9043"/>
      <c r="AP9043"/>
      <c r="AQ9043"/>
      <c r="AR9043"/>
      <c r="AS9043"/>
      <c r="AT9043"/>
      <c r="AU9043"/>
      <c r="AV9043"/>
      <c r="AW9043"/>
      <c r="AX9043"/>
      <c r="AY9043"/>
      <c r="AZ9043"/>
      <c r="BA9043"/>
      <c r="BB9043"/>
      <c r="BC9043"/>
      <c r="BD9043"/>
      <c r="BE9043"/>
      <c r="BF9043"/>
      <c r="BG9043"/>
      <c r="BH9043"/>
      <c r="BI9043"/>
      <c r="BJ9043"/>
      <c r="BK9043"/>
      <c r="BL9043"/>
      <c r="BM9043"/>
      <c r="BN9043"/>
      <c r="BO9043"/>
      <c r="BP9043"/>
      <c r="BQ9043"/>
      <c r="BR9043"/>
      <c r="BS9043"/>
      <c r="BT9043"/>
      <c r="BU9043"/>
      <c r="BV9043"/>
      <c r="BW9043"/>
      <c r="BX9043"/>
      <c r="BY9043"/>
      <c r="BZ9043"/>
      <c r="CA9043"/>
      <c r="CB9043"/>
      <c r="CC9043"/>
      <c r="CD9043"/>
      <c r="CE9043"/>
      <c r="CF9043"/>
      <c r="CG9043"/>
      <c r="CH9043"/>
      <c r="CI9043"/>
      <c r="CJ9043"/>
      <c r="CK9043"/>
      <c r="CL9043"/>
      <c r="CM9043"/>
      <c r="CN9043"/>
      <c r="CO9043"/>
      <c r="CP9043"/>
      <c r="CQ9043"/>
      <c r="CR9043"/>
      <c r="CS9043"/>
      <c r="CT9043"/>
      <c r="CU9043"/>
      <c r="CV9043"/>
    </row>
    <row r="9044" spans="10:100" x14ac:dyDescent="0.25">
      <c r="J9044"/>
      <c r="K9044"/>
      <c r="L9044"/>
      <c r="M9044"/>
      <c r="N9044"/>
      <c r="O9044"/>
      <c r="P9044"/>
      <c r="Q9044"/>
      <c r="R9044"/>
      <c r="S9044"/>
      <c r="T9044"/>
      <c r="U9044"/>
      <c r="V9044"/>
      <c r="W9044"/>
      <c r="X9044"/>
      <c r="Y9044"/>
      <c r="Z9044"/>
      <c r="AA9044"/>
      <c r="AB9044"/>
      <c r="AC9044"/>
      <c r="AD9044"/>
      <c r="AE9044"/>
      <c r="AF9044"/>
      <c r="AG9044"/>
      <c r="AH9044"/>
      <c r="AI9044"/>
      <c r="AJ9044"/>
      <c r="AK9044"/>
      <c r="AL9044"/>
      <c r="AM9044"/>
      <c r="AN9044"/>
      <c r="AO9044"/>
      <c r="AP9044"/>
      <c r="AQ9044"/>
      <c r="AR9044"/>
      <c r="AS9044"/>
      <c r="AT9044"/>
      <c r="AU9044"/>
      <c r="AV9044"/>
      <c r="AW9044"/>
      <c r="AX9044"/>
      <c r="AY9044"/>
      <c r="AZ9044"/>
      <c r="BA9044"/>
      <c r="BB9044"/>
      <c r="BC9044"/>
      <c r="BD9044"/>
      <c r="BE9044"/>
      <c r="BF9044"/>
      <c r="BG9044"/>
      <c r="BH9044"/>
      <c r="BI9044"/>
      <c r="BJ9044"/>
      <c r="BK9044"/>
      <c r="BL9044"/>
      <c r="BM9044"/>
      <c r="BN9044"/>
      <c r="BO9044"/>
      <c r="BP9044"/>
      <c r="BQ9044"/>
      <c r="BR9044"/>
      <c r="BS9044"/>
      <c r="BT9044"/>
      <c r="BU9044"/>
      <c r="BV9044"/>
      <c r="BW9044"/>
      <c r="BX9044"/>
      <c r="BY9044"/>
      <c r="BZ9044"/>
      <c r="CA9044"/>
      <c r="CB9044"/>
      <c r="CC9044"/>
      <c r="CD9044"/>
      <c r="CE9044"/>
      <c r="CF9044"/>
      <c r="CG9044"/>
      <c r="CH9044"/>
      <c r="CI9044"/>
      <c r="CJ9044"/>
      <c r="CK9044"/>
      <c r="CL9044"/>
      <c r="CM9044"/>
      <c r="CN9044"/>
      <c r="CO9044"/>
      <c r="CP9044"/>
      <c r="CQ9044"/>
      <c r="CR9044"/>
      <c r="CS9044"/>
      <c r="CT9044"/>
      <c r="CU9044"/>
      <c r="CV9044"/>
    </row>
    <row r="9045" spans="10:100" x14ac:dyDescent="0.25">
      <c r="J9045"/>
      <c r="K9045"/>
      <c r="L9045"/>
      <c r="M9045"/>
      <c r="N9045"/>
      <c r="O9045"/>
      <c r="P9045"/>
      <c r="Q9045"/>
      <c r="R9045"/>
      <c r="S9045"/>
      <c r="T9045"/>
      <c r="U9045"/>
      <c r="V9045"/>
      <c r="W9045"/>
      <c r="X9045"/>
      <c r="Y9045"/>
      <c r="Z9045"/>
      <c r="AA9045"/>
      <c r="AB9045"/>
      <c r="AC9045"/>
      <c r="AD9045"/>
      <c r="AE9045"/>
      <c r="AF9045"/>
      <c r="AG9045"/>
      <c r="AH9045"/>
      <c r="AI9045"/>
      <c r="AJ9045"/>
      <c r="AK9045"/>
      <c r="AL9045"/>
      <c r="AM9045"/>
      <c r="AN9045"/>
      <c r="AO9045"/>
      <c r="AP9045"/>
      <c r="AQ9045"/>
      <c r="AR9045"/>
      <c r="AS9045"/>
      <c r="AT9045"/>
      <c r="AU9045"/>
      <c r="AV9045"/>
      <c r="AW9045"/>
      <c r="AX9045"/>
      <c r="AY9045"/>
      <c r="AZ9045"/>
      <c r="BA9045"/>
      <c r="BB9045"/>
      <c r="BC9045"/>
      <c r="BD9045"/>
      <c r="BE9045"/>
      <c r="BF9045"/>
      <c r="BG9045"/>
      <c r="BH9045"/>
      <c r="BI9045"/>
      <c r="BJ9045"/>
      <c r="BK9045"/>
      <c r="BL9045"/>
      <c r="BM9045"/>
      <c r="BN9045"/>
      <c r="BO9045"/>
      <c r="BP9045"/>
      <c r="BQ9045"/>
      <c r="BR9045"/>
      <c r="BS9045"/>
      <c r="BT9045"/>
      <c r="BU9045"/>
      <c r="BV9045"/>
      <c r="BW9045"/>
      <c r="BX9045"/>
      <c r="BY9045"/>
      <c r="BZ9045"/>
      <c r="CA9045"/>
      <c r="CB9045"/>
      <c r="CC9045"/>
      <c r="CD9045"/>
      <c r="CE9045"/>
      <c r="CF9045"/>
      <c r="CG9045"/>
      <c r="CH9045"/>
      <c r="CI9045"/>
      <c r="CJ9045"/>
      <c r="CK9045"/>
      <c r="CL9045"/>
      <c r="CM9045"/>
      <c r="CN9045"/>
      <c r="CO9045"/>
      <c r="CP9045"/>
      <c r="CQ9045"/>
      <c r="CR9045"/>
      <c r="CS9045"/>
      <c r="CT9045"/>
      <c r="CU9045"/>
      <c r="CV9045"/>
    </row>
    <row r="9046" spans="10:100" x14ac:dyDescent="0.25">
      <c r="J9046"/>
      <c r="K9046"/>
      <c r="L9046"/>
      <c r="M9046"/>
      <c r="N9046"/>
      <c r="O9046"/>
      <c r="P9046"/>
      <c r="Q9046"/>
      <c r="R9046"/>
      <c r="S9046"/>
      <c r="T9046"/>
      <c r="U9046"/>
      <c r="V9046"/>
      <c r="W9046"/>
      <c r="X9046"/>
      <c r="Y9046"/>
      <c r="Z9046"/>
      <c r="AA9046"/>
      <c r="AB9046"/>
      <c r="AC9046"/>
      <c r="AD9046"/>
      <c r="AE9046"/>
      <c r="AF9046"/>
      <c r="AG9046"/>
      <c r="AH9046"/>
      <c r="AI9046"/>
      <c r="AJ9046"/>
      <c r="AK9046"/>
      <c r="AL9046"/>
      <c r="AM9046"/>
      <c r="AN9046"/>
      <c r="AO9046"/>
      <c r="AP9046"/>
      <c r="AQ9046"/>
      <c r="AR9046"/>
      <c r="AS9046"/>
      <c r="AT9046"/>
      <c r="AU9046"/>
      <c r="AV9046"/>
      <c r="AW9046"/>
      <c r="AX9046"/>
      <c r="AY9046"/>
      <c r="AZ9046"/>
      <c r="BA9046"/>
      <c r="BB9046"/>
      <c r="BC9046"/>
      <c r="BD9046"/>
      <c r="BE9046"/>
      <c r="BF9046"/>
      <c r="BG9046"/>
      <c r="BH9046"/>
      <c r="BI9046"/>
      <c r="BJ9046"/>
      <c r="BK9046"/>
      <c r="BL9046"/>
      <c r="BM9046"/>
      <c r="BN9046"/>
      <c r="BO9046"/>
      <c r="BP9046"/>
      <c r="BQ9046"/>
      <c r="BR9046"/>
      <c r="BS9046"/>
      <c r="BT9046"/>
      <c r="BU9046"/>
      <c r="BV9046"/>
      <c r="BW9046"/>
      <c r="BX9046"/>
      <c r="BY9046"/>
      <c r="BZ9046"/>
      <c r="CA9046"/>
      <c r="CB9046"/>
      <c r="CC9046"/>
      <c r="CD9046"/>
      <c r="CE9046"/>
      <c r="CF9046"/>
      <c r="CG9046"/>
      <c r="CH9046"/>
      <c r="CI9046"/>
      <c r="CJ9046"/>
      <c r="CK9046"/>
      <c r="CL9046"/>
      <c r="CM9046"/>
      <c r="CN9046"/>
      <c r="CO9046"/>
      <c r="CP9046"/>
      <c r="CQ9046"/>
      <c r="CR9046"/>
      <c r="CS9046"/>
      <c r="CT9046"/>
      <c r="CU9046"/>
      <c r="CV9046"/>
    </row>
    <row r="9047" spans="10:100" x14ac:dyDescent="0.25">
      <c r="J9047"/>
      <c r="K9047"/>
      <c r="L9047"/>
      <c r="M9047"/>
      <c r="N9047"/>
      <c r="O9047"/>
      <c r="P9047"/>
      <c r="Q9047"/>
      <c r="R9047"/>
      <c r="S9047"/>
      <c r="T9047"/>
      <c r="U9047"/>
      <c r="V9047"/>
      <c r="W9047"/>
      <c r="X9047"/>
      <c r="Y9047"/>
      <c r="Z9047"/>
      <c r="AA9047"/>
      <c r="AB9047"/>
      <c r="AC9047"/>
      <c r="AD9047"/>
      <c r="AE9047"/>
      <c r="AF9047"/>
      <c r="AG9047"/>
      <c r="AH9047"/>
      <c r="AI9047"/>
      <c r="AJ9047"/>
      <c r="AK9047"/>
      <c r="AL9047"/>
      <c r="AM9047"/>
      <c r="AN9047"/>
      <c r="AO9047"/>
      <c r="AP9047"/>
      <c r="AQ9047"/>
      <c r="AR9047"/>
      <c r="AS9047"/>
      <c r="AT9047"/>
      <c r="AU9047"/>
      <c r="AV9047"/>
      <c r="AW9047"/>
      <c r="AX9047"/>
      <c r="AY9047"/>
      <c r="AZ9047"/>
      <c r="BA9047"/>
      <c r="BB9047"/>
      <c r="BC9047"/>
      <c r="BD9047"/>
      <c r="BE9047"/>
      <c r="BF9047"/>
      <c r="BG9047"/>
      <c r="BH9047"/>
      <c r="BI9047"/>
      <c r="BJ9047"/>
      <c r="BK9047"/>
      <c r="BL9047"/>
      <c r="BM9047"/>
      <c r="BN9047"/>
      <c r="BO9047"/>
      <c r="BP9047"/>
      <c r="BQ9047"/>
      <c r="BR9047"/>
      <c r="BS9047"/>
      <c r="BT9047"/>
      <c r="BU9047"/>
      <c r="BV9047"/>
      <c r="BW9047"/>
      <c r="BX9047"/>
      <c r="BY9047"/>
      <c r="BZ9047"/>
      <c r="CA9047"/>
      <c r="CB9047"/>
      <c r="CC9047"/>
      <c r="CD9047"/>
      <c r="CE9047"/>
      <c r="CF9047"/>
      <c r="CG9047"/>
      <c r="CH9047"/>
      <c r="CI9047"/>
      <c r="CJ9047"/>
      <c r="CK9047"/>
      <c r="CL9047"/>
      <c r="CM9047"/>
      <c r="CN9047"/>
      <c r="CO9047"/>
      <c r="CP9047"/>
      <c r="CQ9047"/>
      <c r="CR9047"/>
      <c r="CS9047"/>
      <c r="CT9047"/>
      <c r="CU9047"/>
      <c r="CV9047"/>
    </row>
    <row r="9048" spans="10:100" x14ac:dyDescent="0.25">
      <c r="J9048"/>
      <c r="K9048"/>
      <c r="L9048"/>
      <c r="M9048"/>
      <c r="N9048"/>
      <c r="O9048"/>
      <c r="P9048"/>
      <c r="Q9048"/>
      <c r="R9048"/>
      <c r="S9048"/>
      <c r="T9048"/>
      <c r="U9048"/>
      <c r="V9048"/>
      <c r="W9048"/>
      <c r="X9048"/>
      <c r="Y9048"/>
      <c r="Z9048"/>
      <c r="AA9048"/>
      <c r="AB9048"/>
      <c r="AC9048"/>
      <c r="AD9048"/>
      <c r="AE9048"/>
      <c r="AF9048"/>
      <c r="AG9048"/>
      <c r="AH9048"/>
      <c r="AI9048"/>
      <c r="AJ9048"/>
      <c r="AK9048"/>
      <c r="AL9048"/>
      <c r="AM9048"/>
      <c r="AN9048"/>
      <c r="AO9048"/>
      <c r="AP9048"/>
      <c r="AQ9048"/>
      <c r="AR9048"/>
      <c r="AS9048"/>
      <c r="AT9048"/>
      <c r="AU9048"/>
      <c r="AV9048"/>
      <c r="AW9048"/>
      <c r="AX9048"/>
      <c r="AY9048"/>
      <c r="AZ9048"/>
      <c r="BA9048"/>
      <c r="BB9048"/>
      <c r="BC9048"/>
      <c r="BD9048"/>
      <c r="BE9048"/>
      <c r="BF9048"/>
      <c r="BG9048"/>
      <c r="BH9048"/>
      <c r="BI9048"/>
      <c r="BJ9048"/>
      <c r="BK9048"/>
      <c r="BL9048"/>
      <c r="BM9048"/>
      <c r="BN9048"/>
      <c r="BO9048"/>
      <c r="BP9048"/>
      <c r="BQ9048"/>
      <c r="BR9048"/>
      <c r="BS9048"/>
      <c r="BT9048"/>
      <c r="BU9048"/>
      <c r="BV9048"/>
      <c r="BW9048"/>
      <c r="BX9048"/>
      <c r="BY9048"/>
      <c r="BZ9048"/>
      <c r="CA9048"/>
      <c r="CB9048"/>
      <c r="CC9048"/>
      <c r="CD9048"/>
      <c r="CE9048"/>
      <c r="CF9048"/>
      <c r="CG9048"/>
      <c r="CH9048"/>
      <c r="CI9048"/>
      <c r="CJ9048"/>
      <c r="CK9048"/>
      <c r="CL9048"/>
      <c r="CM9048"/>
      <c r="CN9048"/>
      <c r="CO9048"/>
      <c r="CP9048"/>
      <c r="CQ9048"/>
      <c r="CR9048"/>
      <c r="CS9048"/>
      <c r="CT9048"/>
      <c r="CU9048"/>
      <c r="CV9048"/>
    </row>
    <row r="9049" spans="10:100" x14ac:dyDescent="0.25">
      <c r="J9049"/>
      <c r="K9049"/>
      <c r="L9049"/>
      <c r="M9049"/>
      <c r="N9049"/>
      <c r="O9049"/>
      <c r="P9049"/>
      <c r="Q9049"/>
      <c r="R9049"/>
      <c r="S9049"/>
      <c r="T9049"/>
      <c r="U9049"/>
      <c r="V9049"/>
      <c r="W9049"/>
      <c r="X9049"/>
      <c r="Y9049"/>
      <c r="Z9049"/>
      <c r="AA9049"/>
      <c r="AB9049"/>
      <c r="AC9049"/>
      <c r="AD9049"/>
      <c r="AE9049"/>
      <c r="AF9049"/>
      <c r="AG9049"/>
      <c r="AH9049"/>
      <c r="AI9049"/>
      <c r="AJ9049"/>
      <c r="AK9049"/>
      <c r="AL9049"/>
      <c r="AM9049"/>
      <c r="AN9049"/>
      <c r="AO9049"/>
      <c r="AP9049"/>
      <c r="AQ9049"/>
      <c r="AR9049"/>
      <c r="AS9049"/>
      <c r="AT9049"/>
      <c r="AU9049"/>
      <c r="AV9049"/>
      <c r="AW9049"/>
      <c r="AX9049"/>
      <c r="AY9049"/>
      <c r="AZ9049"/>
      <c r="BA9049"/>
      <c r="BB9049"/>
      <c r="BC9049"/>
      <c r="BD9049"/>
      <c r="BE9049"/>
      <c r="BF9049"/>
      <c r="BG9049"/>
      <c r="BH9049"/>
      <c r="BI9049"/>
      <c r="BJ9049"/>
      <c r="BK9049"/>
      <c r="BL9049"/>
      <c r="BM9049"/>
      <c r="BN9049"/>
      <c r="BO9049"/>
      <c r="BP9049"/>
      <c r="BQ9049"/>
      <c r="BR9049"/>
      <c r="BS9049"/>
      <c r="BT9049"/>
      <c r="BU9049"/>
      <c r="BV9049"/>
      <c r="BW9049"/>
      <c r="BX9049"/>
      <c r="BY9049"/>
      <c r="BZ9049"/>
      <c r="CA9049"/>
      <c r="CB9049"/>
      <c r="CC9049"/>
      <c r="CD9049"/>
      <c r="CE9049"/>
      <c r="CF9049"/>
      <c r="CG9049"/>
      <c r="CH9049"/>
      <c r="CI9049"/>
      <c r="CJ9049"/>
      <c r="CK9049"/>
      <c r="CL9049"/>
      <c r="CM9049"/>
      <c r="CN9049"/>
      <c r="CO9049"/>
      <c r="CP9049"/>
      <c r="CQ9049"/>
      <c r="CR9049"/>
      <c r="CS9049"/>
      <c r="CT9049"/>
      <c r="CU9049"/>
      <c r="CV9049"/>
    </row>
    <row r="9050" spans="10:100" x14ac:dyDescent="0.25">
      <c r="J9050"/>
      <c r="K9050"/>
      <c r="L9050"/>
      <c r="M9050"/>
      <c r="N9050"/>
      <c r="O9050"/>
      <c r="P9050"/>
      <c r="Q9050"/>
      <c r="R9050"/>
      <c r="S9050"/>
      <c r="T9050"/>
      <c r="U9050"/>
      <c r="V9050"/>
      <c r="W9050"/>
      <c r="X9050"/>
      <c r="Y9050"/>
      <c r="Z9050"/>
      <c r="AA9050"/>
      <c r="AB9050"/>
      <c r="AC9050"/>
      <c r="AD9050"/>
      <c r="AE9050"/>
      <c r="AF9050"/>
      <c r="AG9050"/>
      <c r="AH9050"/>
      <c r="AI9050"/>
      <c r="AJ9050"/>
      <c r="AK9050"/>
      <c r="AL9050"/>
      <c r="AM9050"/>
      <c r="AN9050"/>
      <c r="AO9050"/>
      <c r="AP9050"/>
      <c r="AQ9050"/>
      <c r="AR9050"/>
      <c r="AS9050"/>
      <c r="AT9050"/>
      <c r="AU9050"/>
      <c r="AV9050"/>
      <c r="AW9050"/>
      <c r="AX9050"/>
      <c r="AY9050"/>
      <c r="AZ9050"/>
      <c r="BA9050"/>
      <c r="BB9050"/>
      <c r="BC9050"/>
      <c r="BD9050"/>
      <c r="BE9050"/>
      <c r="BF9050"/>
      <c r="BG9050"/>
      <c r="BH9050"/>
      <c r="BI9050"/>
      <c r="BJ9050"/>
      <c r="BK9050"/>
      <c r="BL9050"/>
      <c r="BM9050"/>
      <c r="BN9050"/>
      <c r="BO9050"/>
      <c r="BP9050"/>
      <c r="BQ9050"/>
      <c r="BR9050"/>
      <c r="BS9050"/>
      <c r="BT9050"/>
      <c r="BU9050"/>
      <c r="BV9050"/>
      <c r="BW9050"/>
      <c r="BX9050"/>
      <c r="BY9050"/>
      <c r="BZ9050"/>
      <c r="CA9050"/>
      <c r="CB9050"/>
      <c r="CC9050"/>
      <c r="CD9050"/>
      <c r="CE9050"/>
      <c r="CF9050"/>
      <c r="CG9050"/>
      <c r="CH9050"/>
      <c r="CI9050"/>
      <c r="CJ9050"/>
      <c r="CK9050"/>
      <c r="CL9050"/>
      <c r="CM9050"/>
      <c r="CN9050"/>
      <c r="CO9050"/>
      <c r="CP9050"/>
      <c r="CQ9050"/>
      <c r="CR9050"/>
      <c r="CS9050"/>
      <c r="CT9050"/>
      <c r="CU9050"/>
      <c r="CV9050"/>
    </row>
    <row r="9051" spans="10:100" x14ac:dyDescent="0.25">
      <c r="J9051"/>
      <c r="K9051"/>
      <c r="L9051"/>
      <c r="M9051"/>
      <c r="N9051"/>
      <c r="O9051"/>
      <c r="P9051"/>
      <c r="Q9051"/>
      <c r="R9051"/>
      <c r="S9051"/>
      <c r="T9051"/>
      <c r="U9051"/>
      <c r="V9051"/>
      <c r="W9051"/>
      <c r="X9051"/>
      <c r="Y9051"/>
      <c r="Z9051"/>
      <c r="AA9051"/>
      <c r="AB9051"/>
      <c r="AC9051"/>
      <c r="AD9051"/>
      <c r="AE9051"/>
      <c r="AF9051"/>
      <c r="AG9051"/>
      <c r="AH9051"/>
      <c r="AI9051"/>
      <c r="AJ9051"/>
      <c r="AK9051"/>
      <c r="AL9051"/>
      <c r="AM9051"/>
      <c r="AN9051"/>
      <c r="AO9051"/>
      <c r="AP9051"/>
      <c r="AQ9051"/>
      <c r="AR9051"/>
      <c r="AS9051"/>
      <c r="AT9051"/>
      <c r="AU9051"/>
      <c r="AV9051"/>
      <c r="AW9051"/>
      <c r="AX9051"/>
      <c r="AY9051"/>
      <c r="AZ9051"/>
      <c r="BA9051"/>
      <c r="BB9051"/>
      <c r="BC9051"/>
      <c r="BD9051"/>
      <c r="BE9051"/>
      <c r="BF9051"/>
      <c r="BG9051"/>
      <c r="BH9051"/>
      <c r="BI9051"/>
      <c r="BJ9051"/>
      <c r="BK9051"/>
      <c r="BL9051"/>
      <c r="BM9051"/>
      <c r="BN9051"/>
      <c r="BO9051"/>
      <c r="BP9051"/>
      <c r="BQ9051"/>
      <c r="BR9051"/>
      <c r="BS9051"/>
      <c r="BT9051"/>
      <c r="BU9051"/>
      <c r="BV9051"/>
      <c r="BW9051"/>
      <c r="BX9051"/>
      <c r="BY9051"/>
      <c r="BZ9051"/>
      <c r="CA9051"/>
      <c r="CB9051"/>
      <c r="CC9051"/>
      <c r="CD9051"/>
      <c r="CE9051"/>
      <c r="CF9051"/>
      <c r="CG9051"/>
      <c r="CH9051"/>
      <c r="CI9051"/>
      <c r="CJ9051"/>
      <c r="CK9051"/>
      <c r="CL9051"/>
      <c r="CM9051"/>
      <c r="CN9051"/>
      <c r="CO9051"/>
      <c r="CP9051"/>
      <c r="CQ9051"/>
      <c r="CR9051"/>
      <c r="CS9051"/>
      <c r="CT9051"/>
      <c r="CU9051"/>
      <c r="CV9051"/>
    </row>
    <row r="9052" spans="10:100" x14ac:dyDescent="0.25">
      <c r="J9052"/>
      <c r="K9052"/>
      <c r="L9052"/>
      <c r="M9052"/>
      <c r="N9052"/>
      <c r="O9052"/>
      <c r="P9052"/>
      <c r="Q9052"/>
      <c r="R9052"/>
      <c r="S9052"/>
      <c r="T9052"/>
      <c r="U9052"/>
      <c r="V9052"/>
      <c r="W9052"/>
      <c r="X9052"/>
      <c r="Y9052"/>
      <c r="Z9052"/>
      <c r="AA9052"/>
      <c r="AB9052"/>
      <c r="AC9052"/>
      <c r="AD9052"/>
      <c r="AE9052"/>
      <c r="AF9052"/>
      <c r="AG9052"/>
      <c r="AH9052"/>
      <c r="AI9052"/>
      <c r="AJ9052"/>
      <c r="AK9052"/>
      <c r="AL9052"/>
      <c r="AM9052"/>
      <c r="AN9052"/>
      <c r="AO9052"/>
      <c r="AP9052"/>
      <c r="AQ9052"/>
      <c r="AR9052"/>
      <c r="AS9052"/>
      <c r="AT9052"/>
      <c r="AU9052"/>
      <c r="AV9052"/>
      <c r="AW9052"/>
      <c r="AX9052"/>
      <c r="AY9052"/>
      <c r="AZ9052"/>
      <c r="BA9052"/>
      <c r="BB9052"/>
      <c r="BC9052"/>
      <c r="BD9052"/>
      <c r="BE9052"/>
      <c r="BF9052"/>
      <c r="BG9052"/>
      <c r="BH9052"/>
      <c r="BI9052"/>
      <c r="BJ9052"/>
      <c r="BK9052"/>
      <c r="BL9052"/>
      <c r="BM9052"/>
      <c r="BN9052"/>
      <c r="BO9052"/>
      <c r="BP9052"/>
      <c r="BQ9052"/>
      <c r="BR9052"/>
      <c r="BS9052"/>
      <c r="BT9052"/>
      <c r="BU9052"/>
      <c r="BV9052"/>
      <c r="BW9052"/>
      <c r="BX9052"/>
      <c r="BY9052"/>
      <c r="BZ9052"/>
      <c r="CA9052"/>
      <c r="CB9052"/>
      <c r="CC9052"/>
      <c r="CD9052"/>
      <c r="CE9052"/>
      <c r="CF9052"/>
      <c r="CG9052"/>
      <c r="CH9052"/>
      <c r="CI9052"/>
      <c r="CJ9052"/>
      <c r="CK9052"/>
      <c r="CL9052"/>
      <c r="CM9052"/>
      <c r="CN9052"/>
      <c r="CO9052"/>
      <c r="CP9052"/>
      <c r="CQ9052"/>
      <c r="CR9052"/>
      <c r="CS9052"/>
      <c r="CT9052"/>
      <c r="CU9052"/>
      <c r="CV9052"/>
    </row>
    <row r="9053" spans="10:100" x14ac:dyDescent="0.25">
      <c r="J9053"/>
      <c r="K9053"/>
      <c r="L9053"/>
      <c r="M9053"/>
      <c r="N9053"/>
      <c r="O9053"/>
      <c r="P9053"/>
      <c r="Q9053"/>
      <c r="R9053"/>
      <c r="S9053"/>
      <c r="T9053"/>
      <c r="U9053"/>
      <c r="V9053"/>
      <c r="W9053"/>
      <c r="X9053"/>
      <c r="Y9053"/>
      <c r="Z9053"/>
      <c r="AA9053"/>
      <c r="AB9053"/>
      <c r="AC9053"/>
      <c r="AD9053"/>
      <c r="AE9053"/>
      <c r="AF9053"/>
      <c r="AG9053"/>
      <c r="AH9053"/>
      <c r="AI9053"/>
      <c r="AJ9053"/>
      <c r="AK9053"/>
      <c r="AL9053"/>
      <c r="AM9053"/>
      <c r="AN9053"/>
      <c r="AO9053"/>
      <c r="AP9053"/>
      <c r="AQ9053"/>
      <c r="AR9053"/>
      <c r="AS9053"/>
      <c r="AT9053"/>
      <c r="AU9053"/>
      <c r="AV9053"/>
      <c r="AW9053"/>
      <c r="AX9053"/>
      <c r="AY9053"/>
      <c r="AZ9053"/>
      <c r="BA9053"/>
      <c r="BB9053"/>
      <c r="BC9053"/>
      <c r="BD9053"/>
      <c r="BE9053"/>
      <c r="BF9053"/>
      <c r="BG9053"/>
      <c r="BH9053"/>
      <c r="BI9053"/>
      <c r="BJ9053"/>
      <c r="BK9053"/>
      <c r="BL9053"/>
      <c r="BM9053"/>
      <c r="BN9053"/>
      <c r="BO9053"/>
      <c r="BP9053"/>
      <c r="BQ9053"/>
      <c r="BR9053"/>
      <c r="BS9053"/>
      <c r="BT9053"/>
      <c r="BU9053"/>
      <c r="BV9053"/>
      <c r="BW9053"/>
      <c r="BX9053"/>
      <c r="BY9053"/>
      <c r="BZ9053"/>
      <c r="CA9053"/>
      <c r="CB9053"/>
      <c r="CC9053"/>
      <c r="CD9053"/>
      <c r="CE9053"/>
      <c r="CF9053"/>
      <c r="CG9053"/>
      <c r="CH9053"/>
      <c r="CI9053"/>
      <c r="CJ9053"/>
      <c r="CK9053"/>
      <c r="CL9053"/>
      <c r="CM9053"/>
      <c r="CN9053"/>
      <c r="CO9053"/>
      <c r="CP9053"/>
      <c r="CQ9053"/>
      <c r="CR9053"/>
      <c r="CS9053"/>
      <c r="CT9053"/>
      <c r="CU9053"/>
      <c r="CV9053"/>
    </row>
    <row r="9054" spans="10:100" x14ac:dyDescent="0.25">
      <c r="J9054"/>
      <c r="K9054"/>
      <c r="L9054"/>
      <c r="M9054"/>
      <c r="N9054"/>
      <c r="O9054"/>
      <c r="P9054"/>
      <c r="Q9054"/>
      <c r="R9054"/>
      <c r="S9054"/>
      <c r="T9054"/>
      <c r="U9054"/>
      <c r="V9054"/>
      <c r="W9054"/>
      <c r="X9054"/>
      <c r="Y9054"/>
      <c r="Z9054"/>
      <c r="AA9054"/>
      <c r="AB9054"/>
      <c r="AC9054"/>
      <c r="AD9054"/>
      <c r="AE9054"/>
      <c r="AF9054"/>
      <c r="AG9054"/>
      <c r="AH9054"/>
      <c r="AI9054"/>
      <c r="AJ9054"/>
      <c r="AK9054"/>
      <c r="AL9054"/>
      <c r="AM9054"/>
      <c r="AN9054"/>
      <c r="AO9054"/>
      <c r="AP9054"/>
      <c r="AQ9054"/>
      <c r="AR9054"/>
      <c r="AS9054"/>
      <c r="AT9054"/>
      <c r="AU9054"/>
      <c r="AV9054"/>
      <c r="AW9054"/>
      <c r="AX9054"/>
      <c r="AY9054"/>
      <c r="AZ9054"/>
      <c r="BA9054"/>
      <c r="BB9054"/>
      <c r="BC9054"/>
      <c r="BD9054"/>
      <c r="BE9054"/>
      <c r="BF9054"/>
      <c r="BG9054"/>
      <c r="BH9054"/>
      <c r="BI9054"/>
      <c r="BJ9054"/>
      <c r="BK9054"/>
      <c r="BL9054"/>
      <c r="BM9054"/>
      <c r="BN9054"/>
      <c r="BO9054"/>
      <c r="BP9054"/>
      <c r="BQ9054"/>
      <c r="BR9054"/>
      <c r="BS9054"/>
      <c r="BT9054"/>
      <c r="BU9054"/>
      <c r="BV9054"/>
      <c r="BW9054"/>
      <c r="BX9054"/>
      <c r="BY9054"/>
      <c r="BZ9054"/>
      <c r="CA9054"/>
      <c r="CB9054"/>
      <c r="CC9054"/>
      <c r="CD9054"/>
      <c r="CE9054"/>
      <c r="CF9054"/>
      <c r="CG9054"/>
      <c r="CH9054"/>
      <c r="CI9054"/>
      <c r="CJ9054"/>
      <c r="CK9054"/>
      <c r="CL9054"/>
      <c r="CM9054"/>
      <c r="CN9054"/>
      <c r="CO9054"/>
      <c r="CP9054"/>
      <c r="CQ9054"/>
      <c r="CR9054"/>
      <c r="CS9054"/>
      <c r="CT9054"/>
      <c r="CU9054"/>
      <c r="CV9054"/>
    </row>
    <row r="9055" spans="10:100" x14ac:dyDescent="0.25">
      <c r="J9055"/>
      <c r="K9055"/>
      <c r="L9055"/>
      <c r="M9055"/>
      <c r="N9055"/>
      <c r="O9055"/>
      <c r="P9055"/>
      <c r="Q9055"/>
      <c r="R9055"/>
      <c r="S9055"/>
      <c r="T9055"/>
      <c r="U9055"/>
      <c r="V9055"/>
      <c r="W9055"/>
      <c r="X9055"/>
      <c r="Y9055"/>
      <c r="Z9055"/>
      <c r="AA9055"/>
      <c r="AB9055"/>
      <c r="AC9055"/>
      <c r="AD9055"/>
      <c r="AE9055"/>
      <c r="AF9055"/>
      <c r="AG9055"/>
      <c r="AH9055"/>
      <c r="AI9055"/>
      <c r="AJ9055"/>
      <c r="AK9055"/>
      <c r="AL9055"/>
      <c r="AM9055"/>
      <c r="AN9055"/>
      <c r="AO9055"/>
      <c r="AP9055"/>
      <c r="AQ9055"/>
      <c r="AR9055"/>
      <c r="AS9055"/>
      <c r="AT9055"/>
      <c r="AU9055"/>
      <c r="AV9055"/>
      <c r="AW9055"/>
      <c r="AX9055"/>
      <c r="AY9055"/>
      <c r="AZ9055"/>
      <c r="BA9055"/>
      <c r="BB9055"/>
      <c r="BC9055"/>
      <c r="BD9055"/>
      <c r="BE9055"/>
      <c r="BF9055"/>
      <c r="BG9055"/>
      <c r="BH9055"/>
      <c r="BI9055"/>
      <c r="BJ9055"/>
      <c r="BK9055"/>
      <c r="BL9055"/>
      <c r="BM9055"/>
      <c r="BN9055"/>
      <c r="BO9055"/>
      <c r="BP9055"/>
      <c r="BQ9055"/>
      <c r="BR9055"/>
      <c r="BS9055"/>
      <c r="BT9055"/>
      <c r="BU9055"/>
      <c r="BV9055"/>
      <c r="BW9055"/>
      <c r="BX9055"/>
      <c r="BY9055"/>
      <c r="BZ9055"/>
      <c r="CA9055"/>
      <c r="CB9055"/>
      <c r="CC9055"/>
      <c r="CD9055"/>
      <c r="CE9055"/>
      <c r="CF9055"/>
      <c r="CG9055"/>
      <c r="CH9055"/>
      <c r="CI9055"/>
      <c r="CJ9055"/>
      <c r="CK9055"/>
      <c r="CL9055"/>
      <c r="CM9055"/>
      <c r="CN9055"/>
      <c r="CO9055"/>
      <c r="CP9055"/>
      <c r="CQ9055"/>
      <c r="CR9055"/>
      <c r="CS9055"/>
      <c r="CT9055"/>
      <c r="CU9055"/>
      <c r="CV9055"/>
    </row>
    <row r="9056" spans="10:100" x14ac:dyDescent="0.25">
      <c r="J9056"/>
      <c r="K9056"/>
      <c r="L9056"/>
      <c r="M9056"/>
      <c r="N9056"/>
      <c r="O9056"/>
      <c r="P9056"/>
      <c r="Q9056"/>
      <c r="R9056"/>
      <c r="S9056"/>
      <c r="T9056"/>
      <c r="U9056"/>
      <c r="V9056"/>
      <c r="W9056"/>
      <c r="X9056"/>
      <c r="Y9056"/>
      <c r="Z9056"/>
      <c r="AA9056"/>
      <c r="AB9056"/>
      <c r="AC9056"/>
      <c r="AD9056"/>
      <c r="AE9056"/>
      <c r="AF9056"/>
      <c r="AG9056"/>
      <c r="AH9056"/>
      <c r="AI9056"/>
      <c r="AJ9056"/>
      <c r="AK9056"/>
      <c r="AL9056"/>
      <c r="AM9056"/>
      <c r="AN9056"/>
      <c r="AO9056"/>
      <c r="AP9056"/>
      <c r="AQ9056"/>
      <c r="AR9056"/>
      <c r="AS9056"/>
      <c r="AT9056"/>
      <c r="AU9056"/>
      <c r="AV9056"/>
      <c r="AW9056"/>
      <c r="AX9056"/>
      <c r="AY9056"/>
      <c r="AZ9056"/>
      <c r="BA9056"/>
      <c r="BB9056"/>
      <c r="BC9056"/>
      <c r="BD9056"/>
      <c r="BE9056"/>
      <c r="BF9056"/>
      <c r="BG9056"/>
      <c r="BH9056"/>
      <c r="BI9056"/>
      <c r="BJ9056"/>
      <c r="BK9056"/>
      <c r="BL9056"/>
      <c r="BM9056"/>
      <c r="BN9056"/>
      <c r="BO9056"/>
      <c r="BP9056"/>
      <c r="BQ9056"/>
      <c r="BR9056"/>
      <c r="BS9056"/>
      <c r="BT9056"/>
      <c r="BU9056"/>
      <c r="BV9056"/>
      <c r="BW9056"/>
      <c r="BX9056"/>
      <c r="BY9056"/>
      <c r="BZ9056"/>
      <c r="CA9056"/>
      <c r="CB9056"/>
      <c r="CC9056"/>
      <c r="CD9056"/>
      <c r="CE9056"/>
      <c r="CF9056"/>
      <c r="CG9056"/>
      <c r="CH9056"/>
      <c r="CI9056"/>
      <c r="CJ9056"/>
      <c r="CK9056"/>
      <c r="CL9056"/>
      <c r="CM9056"/>
      <c r="CN9056"/>
      <c r="CO9056"/>
      <c r="CP9056"/>
      <c r="CQ9056"/>
      <c r="CR9056"/>
      <c r="CS9056"/>
      <c r="CT9056"/>
      <c r="CU9056"/>
      <c r="CV9056"/>
    </row>
    <row r="9057" spans="10:100" x14ac:dyDescent="0.25">
      <c r="J9057"/>
      <c r="K9057"/>
      <c r="L9057"/>
      <c r="M9057"/>
      <c r="N9057"/>
      <c r="O9057"/>
      <c r="P9057"/>
      <c r="Q9057"/>
      <c r="R9057"/>
      <c r="S9057"/>
      <c r="T9057"/>
      <c r="U9057"/>
      <c r="V9057"/>
      <c r="W9057"/>
      <c r="X9057"/>
      <c r="Y9057"/>
      <c r="Z9057"/>
      <c r="AA9057"/>
      <c r="AB9057"/>
      <c r="AC9057"/>
      <c r="AD9057"/>
      <c r="AE9057"/>
      <c r="AF9057"/>
      <c r="AG9057"/>
      <c r="AH9057"/>
      <c r="AI9057"/>
      <c r="AJ9057"/>
      <c r="AK9057"/>
      <c r="AL9057"/>
      <c r="AM9057"/>
      <c r="AN9057"/>
      <c r="AO9057"/>
      <c r="AP9057"/>
      <c r="AQ9057"/>
      <c r="AR9057"/>
      <c r="AS9057"/>
      <c r="AT9057"/>
      <c r="AU9057"/>
      <c r="AV9057"/>
      <c r="AW9057"/>
      <c r="AX9057"/>
      <c r="AY9057"/>
      <c r="AZ9057"/>
      <c r="BA9057"/>
      <c r="BB9057"/>
      <c r="BC9057"/>
      <c r="BD9057"/>
      <c r="BE9057"/>
      <c r="BF9057"/>
      <c r="BG9057"/>
      <c r="BH9057"/>
      <c r="BI9057"/>
      <c r="BJ9057"/>
      <c r="BK9057"/>
      <c r="BL9057"/>
      <c r="BM9057"/>
      <c r="BN9057"/>
      <c r="BO9057"/>
      <c r="BP9057"/>
      <c r="BQ9057"/>
      <c r="BR9057"/>
      <c r="BS9057"/>
      <c r="BT9057"/>
      <c r="BU9057"/>
      <c r="BV9057"/>
      <c r="BW9057"/>
      <c r="BX9057"/>
      <c r="BY9057"/>
      <c r="BZ9057"/>
      <c r="CA9057"/>
      <c r="CB9057"/>
      <c r="CC9057"/>
      <c r="CD9057"/>
      <c r="CE9057"/>
      <c r="CF9057"/>
      <c r="CG9057"/>
      <c r="CH9057"/>
      <c r="CI9057"/>
      <c r="CJ9057"/>
      <c r="CK9057"/>
      <c r="CL9057"/>
      <c r="CM9057"/>
      <c r="CN9057"/>
      <c r="CO9057"/>
      <c r="CP9057"/>
      <c r="CQ9057"/>
      <c r="CR9057"/>
      <c r="CS9057"/>
      <c r="CT9057"/>
      <c r="CU9057"/>
      <c r="CV9057"/>
    </row>
    <row r="9058" spans="10:100" x14ac:dyDescent="0.25">
      <c r="J9058"/>
      <c r="K9058"/>
      <c r="L9058"/>
      <c r="M9058"/>
      <c r="N9058"/>
      <c r="O9058"/>
      <c r="P9058"/>
      <c r="Q9058"/>
      <c r="R9058"/>
      <c r="S9058"/>
      <c r="T9058"/>
      <c r="U9058"/>
      <c r="V9058"/>
      <c r="W9058"/>
      <c r="X9058"/>
      <c r="Y9058"/>
      <c r="Z9058"/>
      <c r="AA9058"/>
      <c r="AB9058"/>
      <c r="AC9058"/>
      <c r="AD9058"/>
      <c r="AE9058"/>
      <c r="AF9058"/>
      <c r="AG9058"/>
      <c r="AH9058"/>
      <c r="AI9058"/>
      <c r="AJ9058"/>
      <c r="AK9058"/>
      <c r="AL9058"/>
      <c r="AM9058"/>
      <c r="AN9058"/>
      <c r="AO9058"/>
      <c r="AP9058"/>
      <c r="AQ9058"/>
      <c r="AR9058"/>
      <c r="AS9058"/>
      <c r="AT9058"/>
      <c r="AU9058"/>
      <c r="AV9058"/>
      <c r="AW9058"/>
      <c r="AX9058"/>
      <c r="AY9058"/>
      <c r="AZ9058"/>
      <c r="BA9058"/>
      <c r="BB9058"/>
      <c r="BC9058"/>
      <c r="BD9058"/>
      <c r="BE9058"/>
      <c r="BF9058"/>
      <c r="BG9058"/>
      <c r="BH9058"/>
      <c r="BI9058"/>
      <c r="BJ9058"/>
      <c r="BK9058"/>
      <c r="BL9058"/>
      <c r="BM9058"/>
      <c r="BN9058"/>
      <c r="BO9058"/>
      <c r="BP9058"/>
      <c r="BQ9058"/>
      <c r="BR9058"/>
      <c r="BS9058"/>
      <c r="BT9058"/>
      <c r="BU9058"/>
      <c r="BV9058"/>
      <c r="BW9058"/>
      <c r="BX9058"/>
      <c r="BY9058"/>
      <c r="BZ9058"/>
      <c r="CA9058"/>
      <c r="CB9058"/>
      <c r="CC9058"/>
      <c r="CD9058"/>
      <c r="CE9058"/>
      <c r="CF9058"/>
      <c r="CG9058"/>
      <c r="CH9058"/>
      <c r="CI9058"/>
      <c r="CJ9058"/>
      <c r="CK9058"/>
      <c r="CL9058"/>
      <c r="CM9058"/>
      <c r="CN9058"/>
      <c r="CO9058"/>
      <c r="CP9058"/>
      <c r="CQ9058"/>
      <c r="CR9058"/>
      <c r="CS9058"/>
      <c r="CT9058"/>
      <c r="CU9058"/>
      <c r="CV9058"/>
    </row>
    <row r="9059" spans="10:100" x14ac:dyDescent="0.25">
      <c r="J9059"/>
      <c r="K9059"/>
      <c r="L9059"/>
      <c r="M9059"/>
      <c r="N9059"/>
      <c r="O9059"/>
      <c r="P9059"/>
      <c r="Q9059"/>
      <c r="R9059"/>
      <c r="S9059"/>
      <c r="T9059"/>
      <c r="U9059"/>
      <c r="V9059"/>
      <c r="W9059"/>
      <c r="X9059"/>
      <c r="Y9059"/>
      <c r="Z9059"/>
      <c r="AA9059"/>
      <c r="AB9059"/>
      <c r="AC9059"/>
      <c r="AD9059"/>
      <c r="AE9059"/>
      <c r="AF9059"/>
      <c r="AG9059"/>
      <c r="AH9059"/>
      <c r="AI9059"/>
      <c r="AJ9059"/>
      <c r="AK9059"/>
      <c r="AL9059"/>
      <c r="AM9059"/>
      <c r="AN9059"/>
      <c r="AO9059"/>
      <c r="AP9059"/>
      <c r="AQ9059"/>
      <c r="AR9059"/>
      <c r="AS9059"/>
      <c r="AT9059"/>
      <c r="AU9059"/>
      <c r="AV9059"/>
      <c r="AW9059"/>
      <c r="AX9059"/>
      <c r="AY9059"/>
      <c r="AZ9059"/>
      <c r="BA9059"/>
      <c r="BB9059"/>
      <c r="BC9059"/>
      <c r="BD9059"/>
      <c r="BE9059"/>
      <c r="BF9059"/>
      <c r="BG9059"/>
      <c r="BH9059"/>
      <c r="BI9059"/>
      <c r="BJ9059"/>
      <c r="BK9059"/>
      <c r="BL9059"/>
      <c r="BM9059"/>
      <c r="BN9059"/>
      <c r="BO9059"/>
      <c r="BP9059"/>
      <c r="BQ9059"/>
      <c r="BR9059"/>
      <c r="BS9059"/>
      <c r="BT9059"/>
      <c r="BU9059"/>
      <c r="BV9059"/>
      <c r="BW9059"/>
      <c r="BX9059"/>
      <c r="BY9059"/>
      <c r="BZ9059"/>
      <c r="CA9059"/>
      <c r="CB9059"/>
      <c r="CC9059"/>
      <c r="CD9059"/>
      <c r="CE9059"/>
      <c r="CF9059"/>
      <c r="CG9059"/>
      <c r="CH9059"/>
      <c r="CI9059"/>
      <c r="CJ9059"/>
      <c r="CK9059"/>
      <c r="CL9059"/>
      <c r="CM9059"/>
      <c r="CN9059"/>
      <c r="CO9059"/>
      <c r="CP9059"/>
      <c r="CQ9059"/>
      <c r="CR9059"/>
      <c r="CS9059"/>
      <c r="CT9059"/>
      <c r="CU9059"/>
      <c r="CV9059"/>
    </row>
    <row r="9060" spans="10:100" x14ac:dyDescent="0.25">
      <c r="J9060"/>
      <c r="K9060"/>
      <c r="L9060"/>
      <c r="M9060"/>
      <c r="N9060"/>
      <c r="O9060"/>
      <c r="P9060"/>
      <c r="Q9060"/>
      <c r="R9060"/>
      <c r="S9060"/>
      <c r="T9060"/>
      <c r="U9060"/>
      <c r="V9060"/>
      <c r="W9060"/>
      <c r="X9060"/>
      <c r="Y9060"/>
      <c r="Z9060"/>
      <c r="AA9060"/>
      <c r="AB9060"/>
      <c r="AC9060"/>
      <c r="AD9060"/>
      <c r="AE9060"/>
      <c r="AF9060"/>
      <c r="AG9060"/>
      <c r="AH9060"/>
      <c r="AI9060"/>
      <c r="AJ9060"/>
      <c r="AK9060"/>
      <c r="AL9060"/>
      <c r="AM9060"/>
      <c r="AN9060"/>
      <c r="AO9060"/>
      <c r="AP9060"/>
      <c r="AQ9060"/>
      <c r="AR9060"/>
      <c r="AS9060"/>
      <c r="AT9060"/>
      <c r="AU9060"/>
      <c r="AV9060"/>
      <c r="AW9060"/>
      <c r="AX9060"/>
      <c r="AY9060"/>
      <c r="AZ9060"/>
      <c r="BA9060"/>
      <c r="BB9060"/>
      <c r="BC9060"/>
      <c r="BD9060"/>
      <c r="BE9060"/>
      <c r="BF9060"/>
      <c r="BG9060"/>
      <c r="BH9060"/>
      <c r="BI9060"/>
      <c r="BJ9060"/>
      <c r="BK9060"/>
      <c r="BL9060"/>
      <c r="BM9060"/>
      <c r="BN9060"/>
      <c r="BO9060"/>
      <c r="BP9060"/>
      <c r="BQ9060"/>
      <c r="BR9060"/>
      <c r="BS9060"/>
      <c r="BT9060"/>
      <c r="BU9060"/>
      <c r="BV9060"/>
      <c r="BW9060"/>
      <c r="BX9060"/>
      <c r="BY9060"/>
      <c r="BZ9060"/>
      <c r="CA9060"/>
      <c r="CB9060"/>
      <c r="CC9060"/>
      <c r="CD9060"/>
      <c r="CE9060"/>
      <c r="CF9060"/>
      <c r="CG9060"/>
      <c r="CH9060"/>
      <c r="CI9060"/>
      <c r="CJ9060"/>
      <c r="CK9060"/>
      <c r="CL9060"/>
      <c r="CM9060"/>
      <c r="CN9060"/>
      <c r="CO9060"/>
      <c r="CP9060"/>
      <c r="CQ9060"/>
      <c r="CR9060"/>
      <c r="CS9060"/>
      <c r="CT9060"/>
      <c r="CU9060"/>
      <c r="CV9060"/>
    </row>
    <row r="9061" spans="10:100" x14ac:dyDescent="0.25">
      <c r="J9061"/>
      <c r="K9061"/>
      <c r="L9061"/>
      <c r="M9061"/>
      <c r="N9061"/>
      <c r="O9061"/>
      <c r="P9061"/>
      <c r="Q9061"/>
      <c r="R9061"/>
      <c r="S9061"/>
      <c r="T9061"/>
      <c r="U9061"/>
      <c r="V9061"/>
      <c r="W9061"/>
      <c r="X9061"/>
      <c r="Y9061"/>
      <c r="Z9061"/>
      <c r="AA9061"/>
      <c r="AB9061"/>
      <c r="AC9061"/>
      <c r="AD9061"/>
      <c r="AE9061"/>
      <c r="AF9061"/>
      <c r="AG9061"/>
      <c r="AH9061"/>
      <c r="AI9061"/>
      <c r="AJ9061"/>
      <c r="AK9061"/>
      <c r="AL9061"/>
      <c r="AM9061"/>
      <c r="AN9061"/>
      <c r="AO9061"/>
      <c r="AP9061"/>
      <c r="AQ9061"/>
      <c r="AR9061"/>
      <c r="AS9061"/>
      <c r="AT9061"/>
      <c r="AU9061"/>
      <c r="AV9061"/>
      <c r="AW9061"/>
      <c r="AX9061"/>
      <c r="AY9061"/>
      <c r="AZ9061"/>
      <c r="BA9061"/>
      <c r="BB9061"/>
      <c r="BC9061"/>
      <c r="BD9061"/>
      <c r="BE9061"/>
      <c r="BF9061"/>
      <c r="BG9061"/>
      <c r="BH9061"/>
      <c r="BI9061"/>
      <c r="BJ9061"/>
      <c r="BK9061"/>
      <c r="BL9061"/>
      <c r="BM9061"/>
      <c r="BN9061"/>
      <c r="BO9061"/>
      <c r="BP9061"/>
      <c r="BQ9061"/>
      <c r="BR9061"/>
      <c r="BS9061"/>
      <c r="BT9061"/>
      <c r="BU9061"/>
      <c r="BV9061"/>
      <c r="BW9061"/>
      <c r="BX9061"/>
      <c r="BY9061"/>
      <c r="BZ9061"/>
      <c r="CA9061"/>
      <c r="CB9061"/>
      <c r="CC9061"/>
      <c r="CD9061"/>
      <c r="CE9061"/>
      <c r="CF9061"/>
      <c r="CG9061"/>
      <c r="CH9061"/>
      <c r="CI9061"/>
      <c r="CJ9061"/>
      <c r="CK9061"/>
      <c r="CL9061"/>
      <c r="CM9061"/>
      <c r="CN9061"/>
      <c r="CO9061"/>
      <c r="CP9061"/>
      <c r="CQ9061"/>
      <c r="CR9061"/>
      <c r="CS9061"/>
      <c r="CT9061"/>
      <c r="CU9061"/>
      <c r="CV9061"/>
    </row>
    <row r="9062" spans="10:100" x14ac:dyDescent="0.25">
      <c r="J9062"/>
      <c r="K9062"/>
      <c r="L9062"/>
      <c r="M9062"/>
      <c r="N9062"/>
      <c r="O9062"/>
      <c r="P9062"/>
      <c r="Q9062"/>
      <c r="R9062"/>
      <c r="S9062"/>
      <c r="T9062"/>
      <c r="U9062"/>
      <c r="V9062"/>
      <c r="W9062"/>
      <c r="X9062"/>
      <c r="Y9062"/>
      <c r="Z9062"/>
      <c r="AA9062"/>
      <c r="AB9062"/>
      <c r="AC9062"/>
      <c r="AD9062"/>
      <c r="AE9062"/>
      <c r="AF9062"/>
      <c r="AG9062"/>
      <c r="AH9062"/>
      <c r="AI9062"/>
      <c r="AJ9062"/>
      <c r="AK9062"/>
      <c r="AL9062"/>
      <c r="AM9062"/>
      <c r="AN9062"/>
      <c r="AO9062"/>
      <c r="AP9062"/>
      <c r="AQ9062"/>
      <c r="AR9062"/>
      <c r="AS9062"/>
      <c r="AT9062"/>
      <c r="AU9062"/>
      <c r="AV9062"/>
      <c r="AW9062"/>
      <c r="AX9062"/>
      <c r="AY9062"/>
      <c r="AZ9062"/>
      <c r="BA9062"/>
      <c r="BB9062"/>
      <c r="BC9062"/>
      <c r="BD9062"/>
      <c r="BE9062"/>
      <c r="BF9062"/>
      <c r="BG9062"/>
      <c r="BH9062"/>
      <c r="BI9062"/>
      <c r="BJ9062"/>
      <c r="BK9062"/>
      <c r="BL9062"/>
      <c r="BM9062"/>
      <c r="BN9062"/>
      <c r="BO9062"/>
      <c r="BP9062"/>
      <c r="BQ9062"/>
      <c r="BR9062"/>
      <c r="BS9062"/>
      <c r="BT9062"/>
      <c r="BU9062"/>
      <c r="BV9062"/>
      <c r="BW9062"/>
      <c r="BX9062"/>
      <c r="BY9062"/>
      <c r="BZ9062"/>
      <c r="CA9062"/>
      <c r="CB9062"/>
      <c r="CC9062"/>
      <c r="CD9062"/>
      <c r="CE9062"/>
      <c r="CF9062"/>
      <c r="CG9062"/>
      <c r="CH9062"/>
      <c r="CI9062"/>
      <c r="CJ9062"/>
      <c r="CK9062"/>
      <c r="CL9062"/>
      <c r="CM9062"/>
      <c r="CN9062"/>
      <c r="CO9062"/>
      <c r="CP9062"/>
      <c r="CQ9062"/>
      <c r="CR9062"/>
      <c r="CS9062"/>
      <c r="CT9062"/>
      <c r="CU9062"/>
      <c r="CV9062"/>
    </row>
    <row r="9063" spans="10:100" x14ac:dyDescent="0.25">
      <c r="J9063"/>
      <c r="K9063"/>
      <c r="L9063"/>
      <c r="M9063"/>
      <c r="N9063"/>
      <c r="O9063"/>
      <c r="P9063"/>
      <c r="Q9063"/>
      <c r="R9063"/>
      <c r="S9063"/>
      <c r="T9063"/>
      <c r="U9063"/>
      <c r="V9063"/>
      <c r="W9063"/>
      <c r="X9063"/>
      <c r="Y9063"/>
      <c r="Z9063"/>
      <c r="AA9063"/>
      <c r="AB9063"/>
      <c r="AC9063"/>
      <c r="AD9063"/>
      <c r="AE9063"/>
      <c r="AF9063"/>
      <c r="AG9063"/>
      <c r="AH9063"/>
      <c r="AI9063"/>
      <c r="AJ9063"/>
      <c r="AK9063"/>
      <c r="AL9063"/>
      <c r="AM9063"/>
      <c r="AN9063"/>
      <c r="AO9063"/>
      <c r="AP9063"/>
      <c r="AQ9063"/>
      <c r="AR9063"/>
      <c r="AS9063"/>
      <c r="AT9063"/>
      <c r="AU9063"/>
      <c r="AV9063"/>
      <c r="AW9063"/>
      <c r="AX9063"/>
      <c r="AY9063"/>
      <c r="AZ9063"/>
      <c r="BA9063"/>
      <c r="BB9063"/>
      <c r="BC9063"/>
      <c r="BD9063"/>
      <c r="BE9063"/>
      <c r="BF9063"/>
      <c r="BG9063"/>
      <c r="BH9063"/>
      <c r="BI9063"/>
      <c r="BJ9063"/>
      <c r="BK9063"/>
      <c r="BL9063"/>
      <c r="BM9063"/>
      <c r="BN9063"/>
      <c r="BO9063"/>
      <c r="BP9063"/>
      <c r="BQ9063"/>
      <c r="BR9063"/>
      <c r="BS9063"/>
      <c r="BT9063"/>
      <c r="BU9063"/>
      <c r="BV9063"/>
      <c r="BW9063"/>
      <c r="BX9063"/>
      <c r="BY9063"/>
      <c r="BZ9063"/>
      <c r="CA9063"/>
      <c r="CB9063"/>
      <c r="CC9063"/>
      <c r="CD9063"/>
      <c r="CE9063"/>
      <c r="CF9063"/>
      <c r="CG9063"/>
      <c r="CH9063"/>
      <c r="CI9063"/>
      <c r="CJ9063"/>
      <c r="CK9063"/>
      <c r="CL9063"/>
      <c r="CM9063"/>
      <c r="CN9063"/>
      <c r="CO9063"/>
      <c r="CP9063"/>
      <c r="CQ9063"/>
      <c r="CR9063"/>
      <c r="CS9063"/>
      <c r="CT9063"/>
      <c r="CU9063"/>
      <c r="CV9063"/>
    </row>
    <row r="9064" spans="10:100" x14ac:dyDescent="0.25">
      <c r="J9064"/>
      <c r="K9064"/>
      <c r="L9064"/>
      <c r="M9064"/>
      <c r="N9064"/>
      <c r="O9064"/>
      <c r="P9064"/>
      <c r="Q9064"/>
      <c r="R9064"/>
      <c r="S9064"/>
      <c r="T9064"/>
      <c r="U9064"/>
      <c r="V9064"/>
      <c r="W9064"/>
      <c r="X9064"/>
      <c r="Y9064"/>
      <c r="Z9064"/>
      <c r="AA9064"/>
      <c r="AB9064"/>
      <c r="AC9064"/>
      <c r="AD9064"/>
      <c r="AE9064"/>
      <c r="AF9064"/>
      <c r="AG9064"/>
      <c r="AH9064"/>
      <c r="AI9064"/>
      <c r="AJ9064"/>
      <c r="AK9064"/>
      <c r="AL9064"/>
      <c r="AM9064"/>
      <c r="AN9064"/>
      <c r="AO9064"/>
      <c r="AP9064"/>
      <c r="AQ9064"/>
      <c r="AR9064"/>
      <c r="AS9064"/>
      <c r="AT9064"/>
      <c r="AU9064"/>
      <c r="AV9064"/>
      <c r="AW9064"/>
      <c r="AX9064"/>
      <c r="AY9064"/>
      <c r="AZ9064"/>
      <c r="BA9064"/>
      <c r="BB9064"/>
      <c r="BC9064"/>
      <c r="BD9064"/>
      <c r="BE9064"/>
      <c r="BF9064"/>
      <c r="BG9064"/>
      <c r="BH9064"/>
      <c r="BI9064"/>
      <c r="BJ9064"/>
      <c r="BK9064"/>
      <c r="BL9064"/>
      <c r="BM9064"/>
      <c r="BN9064"/>
      <c r="BO9064"/>
      <c r="BP9064"/>
      <c r="BQ9064"/>
      <c r="BR9064"/>
      <c r="BS9064"/>
      <c r="BT9064"/>
      <c r="BU9064"/>
      <c r="BV9064"/>
      <c r="BW9064"/>
      <c r="BX9064"/>
      <c r="BY9064"/>
      <c r="BZ9064"/>
      <c r="CA9064"/>
      <c r="CB9064"/>
      <c r="CC9064"/>
      <c r="CD9064"/>
      <c r="CE9064"/>
      <c r="CF9064"/>
      <c r="CG9064"/>
      <c r="CH9064"/>
      <c r="CI9064"/>
      <c r="CJ9064"/>
      <c r="CK9064"/>
      <c r="CL9064"/>
      <c r="CM9064"/>
      <c r="CN9064"/>
      <c r="CO9064"/>
      <c r="CP9064"/>
      <c r="CQ9064"/>
      <c r="CR9064"/>
      <c r="CS9064"/>
      <c r="CT9064"/>
      <c r="CU9064"/>
      <c r="CV9064"/>
    </row>
    <row r="9065" spans="10:100" x14ac:dyDescent="0.25">
      <c r="J9065"/>
      <c r="K9065"/>
      <c r="L9065"/>
      <c r="M9065"/>
      <c r="N9065"/>
      <c r="O9065"/>
      <c r="P9065"/>
      <c r="Q9065"/>
      <c r="R9065"/>
      <c r="S9065"/>
      <c r="T9065"/>
      <c r="U9065"/>
      <c r="V9065"/>
      <c r="W9065"/>
      <c r="X9065"/>
      <c r="Y9065"/>
      <c r="Z9065"/>
      <c r="AA9065"/>
      <c r="AB9065"/>
      <c r="AC9065"/>
      <c r="AD9065"/>
      <c r="AE9065"/>
      <c r="AF9065"/>
      <c r="AG9065"/>
      <c r="AH9065"/>
      <c r="AI9065"/>
      <c r="AJ9065"/>
      <c r="AK9065"/>
      <c r="AL9065"/>
      <c r="AM9065"/>
      <c r="AN9065"/>
      <c r="AO9065"/>
      <c r="AP9065"/>
      <c r="AQ9065"/>
      <c r="AR9065"/>
      <c r="AS9065"/>
      <c r="AT9065"/>
      <c r="AU9065"/>
      <c r="AV9065"/>
      <c r="AW9065"/>
      <c r="AX9065"/>
      <c r="AY9065"/>
      <c r="AZ9065"/>
      <c r="BA9065"/>
      <c r="BB9065"/>
      <c r="BC9065"/>
      <c r="BD9065"/>
      <c r="BE9065"/>
      <c r="BF9065"/>
      <c r="BG9065"/>
      <c r="BH9065"/>
      <c r="BI9065"/>
      <c r="BJ9065"/>
      <c r="BK9065"/>
      <c r="BL9065"/>
      <c r="BM9065"/>
      <c r="BN9065"/>
      <c r="BO9065"/>
      <c r="BP9065"/>
      <c r="BQ9065"/>
      <c r="BR9065"/>
      <c r="BS9065"/>
      <c r="BT9065"/>
      <c r="BU9065"/>
      <c r="BV9065"/>
      <c r="BW9065"/>
      <c r="BX9065"/>
      <c r="BY9065"/>
      <c r="BZ9065"/>
      <c r="CA9065"/>
      <c r="CB9065"/>
      <c r="CC9065"/>
      <c r="CD9065"/>
      <c r="CE9065"/>
      <c r="CF9065"/>
      <c r="CG9065"/>
      <c r="CH9065"/>
      <c r="CI9065"/>
      <c r="CJ9065"/>
      <c r="CK9065"/>
      <c r="CL9065"/>
      <c r="CM9065"/>
      <c r="CN9065"/>
      <c r="CO9065"/>
      <c r="CP9065"/>
      <c r="CQ9065"/>
      <c r="CR9065"/>
      <c r="CS9065"/>
      <c r="CT9065"/>
      <c r="CU9065"/>
      <c r="CV9065"/>
    </row>
    <row r="9066" spans="10:100" x14ac:dyDescent="0.25">
      <c r="J9066"/>
      <c r="K9066"/>
      <c r="L9066"/>
      <c r="M9066"/>
      <c r="N9066"/>
      <c r="O9066"/>
      <c r="P9066"/>
      <c r="Q9066"/>
      <c r="R9066"/>
      <c r="S9066"/>
      <c r="T9066"/>
      <c r="U9066"/>
      <c r="V9066"/>
      <c r="W9066"/>
      <c r="X9066"/>
      <c r="Y9066"/>
      <c r="Z9066"/>
      <c r="AA9066"/>
      <c r="AB9066"/>
      <c r="AC9066"/>
      <c r="AD9066"/>
      <c r="AE9066"/>
      <c r="AF9066"/>
      <c r="AG9066"/>
      <c r="AH9066"/>
      <c r="AI9066"/>
      <c r="AJ9066"/>
      <c r="AK9066"/>
      <c r="AL9066"/>
      <c r="AM9066"/>
      <c r="AN9066"/>
      <c r="AO9066"/>
      <c r="AP9066"/>
      <c r="AQ9066"/>
      <c r="AR9066"/>
      <c r="AS9066"/>
      <c r="AT9066"/>
      <c r="AU9066"/>
      <c r="AV9066"/>
      <c r="AW9066"/>
      <c r="AX9066"/>
      <c r="AY9066"/>
      <c r="AZ9066"/>
      <c r="BA9066"/>
      <c r="BB9066"/>
      <c r="BC9066"/>
      <c r="BD9066"/>
      <c r="BE9066"/>
      <c r="BF9066"/>
      <c r="BG9066"/>
      <c r="BH9066"/>
      <c r="BI9066"/>
      <c r="BJ9066"/>
      <c r="BK9066"/>
      <c r="BL9066"/>
      <c r="BM9066"/>
      <c r="BN9066"/>
      <c r="BO9066"/>
      <c r="BP9066"/>
      <c r="BQ9066"/>
      <c r="BR9066"/>
      <c r="BS9066"/>
      <c r="BT9066"/>
      <c r="BU9066"/>
      <c r="BV9066"/>
      <c r="BW9066"/>
      <c r="BX9066"/>
      <c r="BY9066"/>
      <c r="BZ9066"/>
      <c r="CA9066"/>
      <c r="CB9066"/>
      <c r="CC9066"/>
      <c r="CD9066"/>
      <c r="CE9066"/>
      <c r="CF9066"/>
      <c r="CG9066"/>
      <c r="CH9066"/>
      <c r="CI9066"/>
      <c r="CJ9066"/>
      <c r="CK9066"/>
      <c r="CL9066"/>
      <c r="CM9066"/>
      <c r="CN9066"/>
      <c r="CO9066"/>
      <c r="CP9066"/>
      <c r="CQ9066"/>
      <c r="CR9066"/>
      <c r="CS9066"/>
      <c r="CT9066"/>
      <c r="CU9066"/>
      <c r="CV9066"/>
    </row>
    <row r="9067" spans="10:100" x14ac:dyDescent="0.25">
      <c r="J9067"/>
      <c r="K9067"/>
      <c r="L9067"/>
      <c r="M9067"/>
      <c r="N9067"/>
      <c r="O9067"/>
      <c r="P9067"/>
      <c r="Q9067"/>
      <c r="R9067"/>
      <c r="S9067"/>
      <c r="T9067"/>
      <c r="U9067"/>
      <c r="V9067"/>
      <c r="W9067"/>
      <c r="X9067"/>
      <c r="Y9067"/>
      <c r="Z9067"/>
      <c r="AA9067"/>
      <c r="AB9067"/>
      <c r="AC9067"/>
      <c r="AD9067"/>
      <c r="AE9067"/>
      <c r="AF9067"/>
      <c r="AG9067"/>
      <c r="AH9067"/>
      <c r="AI9067"/>
      <c r="AJ9067"/>
      <c r="AK9067"/>
      <c r="AL9067"/>
      <c r="AM9067"/>
      <c r="AN9067"/>
      <c r="AO9067"/>
      <c r="AP9067"/>
      <c r="AQ9067"/>
      <c r="AR9067"/>
      <c r="AS9067"/>
      <c r="AT9067"/>
      <c r="AU9067"/>
      <c r="AV9067"/>
      <c r="AW9067"/>
      <c r="AX9067"/>
      <c r="AY9067"/>
      <c r="AZ9067"/>
      <c r="BA9067"/>
      <c r="BB9067"/>
      <c r="BC9067"/>
      <c r="BD9067"/>
      <c r="BE9067"/>
      <c r="BF9067"/>
      <c r="BG9067"/>
      <c r="BH9067"/>
      <c r="BI9067"/>
      <c r="BJ9067"/>
      <c r="BK9067"/>
      <c r="BL9067"/>
      <c r="BM9067"/>
      <c r="BN9067"/>
      <c r="BO9067"/>
      <c r="BP9067"/>
      <c r="BQ9067"/>
      <c r="BR9067"/>
      <c r="BS9067"/>
      <c r="BT9067"/>
      <c r="BU9067"/>
      <c r="BV9067"/>
      <c r="BW9067"/>
      <c r="BX9067"/>
      <c r="BY9067"/>
      <c r="BZ9067"/>
      <c r="CA9067"/>
      <c r="CB9067"/>
      <c r="CC9067"/>
      <c r="CD9067"/>
      <c r="CE9067"/>
      <c r="CF9067"/>
      <c r="CG9067"/>
      <c r="CH9067"/>
      <c r="CI9067"/>
      <c r="CJ9067"/>
      <c r="CK9067"/>
      <c r="CL9067"/>
      <c r="CM9067"/>
      <c r="CN9067"/>
      <c r="CO9067"/>
      <c r="CP9067"/>
      <c r="CQ9067"/>
      <c r="CR9067"/>
      <c r="CS9067"/>
      <c r="CT9067"/>
      <c r="CU9067"/>
      <c r="CV9067"/>
    </row>
    <row r="9068" spans="10:100" x14ac:dyDescent="0.25">
      <c r="J9068"/>
      <c r="K9068"/>
      <c r="L9068"/>
      <c r="M9068"/>
      <c r="N9068"/>
      <c r="O9068"/>
      <c r="P9068"/>
      <c r="Q9068"/>
      <c r="R9068"/>
      <c r="S9068"/>
      <c r="T9068"/>
      <c r="U9068"/>
      <c r="V9068"/>
      <c r="W9068"/>
      <c r="X9068"/>
      <c r="Y9068"/>
      <c r="Z9068"/>
      <c r="AA9068"/>
      <c r="AB9068"/>
      <c r="AC9068"/>
      <c r="AD9068"/>
      <c r="AE9068"/>
      <c r="AF9068"/>
      <c r="AG9068"/>
      <c r="AH9068"/>
      <c r="AI9068"/>
      <c r="AJ9068"/>
      <c r="AK9068"/>
      <c r="AL9068"/>
      <c r="AM9068"/>
      <c r="AN9068"/>
      <c r="AO9068"/>
      <c r="AP9068"/>
      <c r="AQ9068"/>
      <c r="AR9068"/>
      <c r="AS9068"/>
      <c r="AT9068"/>
      <c r="AU9068"/>
      <c r="AV9068"/>
      <c r="AW9068"/>
      <c r="AX9068"/>
      <c r="AY9068"/>
      <c r="AZ9068"/>
      <c r="BA9068"/>
      <c r="BB9068"/>
      <c r="BC9068"/>
      <c r="BD9068"/>
      <c r="BE9068"/>
      <c r="BF9068"/>
      <c r="BG9068"/>
      <c r="BH9068"/>
      <c r="BI9068"/>
      <c r="BJ9068"/>
      <c r="BK9068"/>
      <c r="BL9068"/>
      <c r="BM9068"/>
      <c r="BN9068"/>
      <c r="BO9068"/>
      <c r="BP9068"/>
      <c r="BQ9068"/>
      <c r="BR9068"/>
      <c r="BS9068"/>
      <c r="BT9068"/>
      <c r="BU9068"/>
      <c r="BV9068"/>
      <c r="BW9068"/>
      <c r="BX9068"/>
      <c r="BY9068"/>
      <c r="BZ9068"/>
      <c r="CA9068"/>
      <c r="CB9068"/>
      <c r="CC9068"/>
      <c r="CD9068"/>
      <c r="CE9068"/>
      <c r="CF9068"/>
      <c r="CG9068"/>
      <c r="CH9068"/>
      <c r="CI9068"/>
      <c r="CJ9068"/>
      <c r="CK9068"/>
      <c r="CL9068"/>
      <c r="CM9068"/>
      <c r="CN9068"/>
      <c r="CO9068"/>
      <c r="CP9068"/>
      <c r="CQ9068"/>
      <c r="CR9068"/>
      <c r="CS9068"/>
      <c r="CT9068"/>
      <c r="CU9068"/>
      <c r="CV9068"/>
    </row>
    <row r="9069" spans="10:100" x14ac:dyDescent="0.25">
      <c r="J9069"/>
      <c r="K9069"/>
      <c r="L9069"/>
      <c r="M9069"/>
      <c r="N9069"/>
      <c r="O9069"/>
      <c r="P9069"/>
      <c r="Q9069"/>
      <c r="R9069"/>
      <c r="S9069"/>
      <c r="T9069"/>
      <c r="U9069"/>
      <c r="V9069"/>
      <c r="W9069"/>
      <c r="X9069"/>
      <c r="Y9069"/>
      <c r="Z9069"/>
      <c r="AA9069"/>
      <c r="AB9069"/>
      <c r="AC9069"/>
      <c r="AD9069"/>
      <c r="AE9069"/>
      <c r="AF9069"/>
      <c r="AG9069"/>
      <c r="AH9069"/>
      <c r="AI9069"/>
      <c r="AJ9069"/>
      <c r="AK9069"/>
      <c r="AL9069"/>
      <c r="AM9069"/>
      <c r="AN9069"/>
      <c r="AO9069"/>
      <c r="AP9069"/>
      <c r="AQ9069"/>
      <c r="AR9069"/>
      <c r="AS9069"/>
      <c r="AT9069"/>
      <c r="AU9069"/>
      <c r="AV9069"/>
      <c r="AW9069"/>
      <c r="AX9069"/>
      <c r="AY9069"/>
      <c r="AZ9069"/>
      <c r="BA9069"/>
      <c r="BB9069"/>
      <c r="BC9069"/>
      <c r="BD9069"/>
      <c r="BE9069"/>
      <c r="BF9069"/>
      <c r="BG9069"/>
      <c r="BH9069"/>
      <c r="BI9069"/>
      <c r="BJ9069"/>
      <c r="BK9069"/>
      <c r="BL9069"/>
      <c r="BM9069"/>
      <c r="BN9069"/>
      <c r="BO9069"/>
      <c r="BP9069"/>
      <c r="BQ9069"/>
      <c r="BR9069"/>
      <c r="BS9069"/>
      <c r="BT9069"/>
      <c r="BU9069"/>
      <c r="BV9069"/>
      <c r="BW9069"/>
      <c r="BX9069"/>
      <c r="BY9069"/>
      <c r="BZ9069"/>
      <c r="CA9069"/>
      <c r="CB9069"/>
      <c r="CC9069"/>
      <c r="CD9069"/>
      <c r="CE9069"/>
      <c r="CF9069"/>
      <c r="CG9069"/>
      <c r="CH9069"/>
      <c r="CI9069"/>
      <c r="CJ9069"/>
      <c r="CK9069"/>
      <c r="CL9069"/>
      <c r="CM9069"/>
      <c r="CN9069"/>
      <c r="CO9069"/>
      <c r="CP9069"/>
      <c r="CQ9069"/>
      <c r="CR9069"/>
      <c r="CS9069"/>
      <c r="CT9069"/>
      <c r="CU9069"/>
      <c r="CV9069"/>
    </row>
    <row r="9070" spans="10:100" x14ac:dyDescent="0.25">
      <c r="J9070"/>
      <c r="K9070"/>
      <c r="L9070"/>
      <c r="M9070"/>
      <c r="N9070"/>
      <c r="O9070"/>
      <c r="P9070"/>
      <c r="Q9070"/>
      <c r="R9070"/>
      <c r="S9070"/>
      <c r="T9070"/>
      <c r="U9070"/>
      <c r="V9070"/>
      <c r="W9070"/>
      <c r="X9070"/>
      <c r="Y9070"/>
      <c r="Z9070"/>
      <c r="AA9070"/>
      <c r="AB9070"/>
      <c r="AC9070"/>
      <c r="AD9070"/>
      <c r="AE9070"/>
      <c r="AF9070"/>
      <c r="AG9070"/>
      <c r="AH9070"/>
      <c r="AI9070"/>
      <c r="AJ9070"/>
      <c r="AK9070"/>
      <c r="AL9070"/>
      <c r="AM9070"/>
      <c r="AN9070"/>
      <c r="AO9070"/>
      <c r="AP9070"/>
      <c r="AQ9070"/>
      <c r="AR9070"/>
      <c r="AS9070"/>
      <c r="AT9070"/>
      <c r="AU9070"/>
      <c r="AV9070"/>
      <c r="AW9070"/>
      <c r="AX9070"/>
      <c r="AY9070"/>
      <c r="AZ9070"/>
      <c r="BA9070"/>
      <c r="BB9070"/>
      <c r="BC9070"/>
      <c r="BD9070"/>
      <c r="BE9070"/>
      <c r="BF9070"/>
      <c r="BG9070"/>
      <c r="BH9070"/>
      <c r="BI9070"/>
      <c r="BJ9070"/>
      <c r="BK9070"/>
      <c r="BL9070"/>
      <c r="BM9070"/>
      <c r="BN9070"/>
      <c r="BO9070"/>
      <c r="BP9070"/>
      <c r="BQ9070"/>
      <c r="BR9070"/>
      <c r="BS9070"/>
      <c r="BT9070"/>
      <c r="BU9070"/>
      <c r="BV9070"/>
      <c r="BW9070"/>
      <c r="BX9070"/>
      <c r="BY9070"/>
      <c r="BZ9070"/>
      <c r="CA9070"/>
      <c r="CB9070"/>
      <c r="CC9070"/>
      <c r="CD9070"/>
      <c r="CE9070"/>
      <c r="CF9070"/>
      <c r="CG9070"/>
      <c r="CH9070"/>
      <c r="CI9070"/>
      <c r="CJ9070"/>
      <c r="CK9070"/>
      <c r="CL9070"/>
      <c r="CM9070"/>
      <c r="CN9070"/>
      <c r="CO9070"/>
      <c r="CP9070"/>
      <c r="CQ9070"/>
      <c r="CR9070"/>
      <c r="CS9070"/>
      <c r="CT9070"/>
      <c r="CU9070"/>
      <c r="CV9070"/>
    </row>
    <row r="9071" spans="10:100" x14ac:dyDescent="0.25">
      <c r="J9071"/>
      <c r="K9071"/>
      <c r="L9071"/>
      <c r="M9071"/>
      <c r="N9071"/>
      <c r="O9071"/>
      <c r="P9071"/>
      <c r="Q9071"/>
      <c r="R9071"/>
      <c r="S9071"/>
      <c r="T9071"/>
      <c r="U9071"/>
      <c r="V9071"/>
      <c r="W9071"/>
      <c r="X9071"/>
      <c r="Y9071"/>
      <c r="Z9071"/>
      <c r="AA9071"/>
      <c r="AB9071"/>
      <c r="AC9071"/>
      <c r="AD9071"/>
      <c r="AE9071"/>
      <c r="AF9071"/>
      <c r="AG9071"/>
      <c r="AH9071"/>
      <c r="AI9071"/>
      <c r="AJ9071"/>
      <c r="AK9071"/>
      <c r="AL9071"/>
      <c r="AM9071"/>
      <c r="AN9071"/>
      <c r="AO9071"/>
      <c r="AP9071"/>
      <c r="AQ9071"/>
      <c r="AR9071"/>
      <c r="AS9071"/>
      <c r="AT9071"/>
      <c r="AU9071"/>
      <c r="AV9071"/>
      <c r="AW9071"/>
      <c r="AX9071"/>
      <c r="AY9071"/>
      <c r="AZ9071"/>
      <c r="BA9071"/>
      <c r="BB9071"/>
      <c r="BC9071"/>
      <c r="BD9071"/>
      <c r="BE9071"/>
      <c r="BF9071"/>
      <c r="BG9071"/>
      <c r="BH9071"/>
      <c r="BI9071"/>
      <c r="BJ9071"/>
      <c r="BK9071"/>
      <c r="BL9071"/>
      <c r="BM9071"/>
      <c r="BN9071"/>
      <c r="BO9071"/>
      <c r="BP9071"/>
      <c r="BQ9071"/>
      <c r="BR9071"/>
      <c r="BS9071"/>
      <c r="BT9071"/>
      <c r="BU9071"/>
      <c r="BV9071"/>
      <c r="BW9071"/>
      <c r="BX9071"/>
      <c r="BY9071"/>
      <c r="BZ9071"/>
      <c r="CA9071"/>
      <c r="CB9071"/>
      <c r="CC9071"/>
      <c r="CD9071"/>
      <c r="CE9071"/>
      <c r="CF9071"/>
      <c r="CG9071"/>
      <c r="CH9071"/>
      <c r="CI9071"/>
      <c r="CJ9071"/>
      <c r="CK9071"/>
      <c r="CL9071"/>
      <c r="CM9071"/>
      <c r="CN9071"/>
      <c r="CO9071"/>
      <c r="CP9071"/>
      <c r="CQ9071"/>
      <c r="CR9071"/>
      <c r="CS9071"/>
      <c r="CT9071"/>
      <c r="CU9071"/>
      <c r="CV9071"/>
    </row>
    <row r="9072" spans="10:100" x14ac:dyDescent="0.25">
      <c r="J9072"/>
      <c r="K9072"/>
      <c r="L9072"/>
      <c r="M9072"/>
      <c r="N9072"/>
      <c r="O9072"/>
      <c r="P9072"/>
      <c r="Q9072"/>
      <c r="R9072"/>
      <c r="S9072"/>
      <c r="T9072"/>
      <c r="U9072"/>
      <c r="V9072"/>
      <c r="W9072"/>
      <c r="X9072"/>
      <c r="Y9072"/>
      <c r="Z9072"/>
      <c r="AA9072"/>
      <c r="AB9072"/>
      <c r="AC9072"/>
      <c r="AD9072"/>
      <c r="AE9072"/>
      <c r="AF9072"/>
      <c r="AG9072"/>
      <c r="AH9072"/>
      <c r="AI9072"/>
      <c r="AJ9072"/>
      <c r="AK9072"/>
      <c r="AL9072"/>
      <c r="AM9072"/>
      <c r="AN9072"/>
      <c r="AO9072"/>
      <c r="AP9072"/>
      <c r="AQ9072"/>
      <c r="AR9072"/>
      <c r="AS9072"/>
      <c r="AT9072"/>
      <c r="AU9072"/>
      <c r="AV9072"/>
      <c r="AW9072"/>
      <c r="AX9072"/>
      <c r="AY9072"/>
      <c r="AZ9072"/>
      <c r="BA9072"/>
      <c r="BB9072"/>
      <c r="BC9072"/>
      <c r="BD9072"/>
      <c r="BE9072"/>
      <c r="BF9072"/>
      <c r="BG9072"/>
      <c r="BH9072"/>
      <c r="BI9072"/>
      <c r="BJ9072"/>
      <c r="BK9072"/>
      <c r="BL9072"/>
      <c r="BM9072"/>
      <c r="BN9072"/>
      <c r="BO9072"/>
      <c r="BP9072"/>
      <c r="BQ9072"/>
      <c r="BR9072"/>
      <c r="BS9072"/>
      <c r="BT9072"/>
      <c r="BU9072"/>
      <c r="BV9072"/>
      <c r="BW9072"/>
      <c r="BX9072"/>
      <c r="BY9072"/>
      <c r="BZ9072"/>
      <c r="CA9072"/>
      <c r="CB9072"/>
      <c r="CC9072"/>
      <c r="CD9072"/>
      <c r="CE9072"/>
      <c r="CF9072"/>
      <c r="CG9072"/>
      <c r="CH9072"/>
      <c r="CI9072"/>
      <c r="CJ9072"/>
      <c r="CK9072"/>
      <c r="CL9072"/>
      <c r="CM9072"/>
      <c r="CN9072"/>
      <c r="CO9072"/>
      <c r="CP9072"/>
      <c r="CQ9072"/>
      <c r="CR9072"/>
      <c r="CS9072"/>
      <c r="CT9072"/>
      <c r="CU9072"/>
      <c r="CV9072"/>
    </row>
    <row r="9073" spans="10:100" x14ac:dyDescent="0.25">
      <c r="J9073"/>
      <c r="K9073"/>
      <c r="L9073"/>
      <c r="M9073"/>
      <c r="N9073"/>
      <c r="O9073"/>
      <c r="P9073"/>
      <c r="Q9073"/>
      <c r="R9073"/>
      <c r="S9073"/>
      <c r="T9073"/>
      <c r="U9073"/>
      <c r="V9073"/>
      <c r="W9073"/>
      <c r="X9073"/>
      <c r="Y9073"/>
      <c r="Z9073"/>
      <c r="AA9073"/>
      <c r="AB9073"/>
      <c r="AC9073"/>
      <c r="AD9073"/>
      <c r="AE9073"/>
      <c r="AF9073"/>
      <c r="AG9073"/>
      <c r="AH9073"/>
      <c r="AI9073"/>
      <c r="AJ9073"/>
      <c r="AK9073"/>
      <c r="AL9073"/>
      <c r="AM9073"/>
      <c r="AN9073"/>
      <c r="AO9073"/>
      <c r="AP9073"/>
      <c r="AQ9073"/>
      <c r="AR9073"/>
      <c r="AS9073"/>
      <c r="AT9073"/>
      <c r="AU9073"/>
      <c r="AV9073"/>
      <c r="AW9073"/>
      <c r="AX9073"/>
      <c r="AY9073"/>
      <c r="AZ9073"/>
      <c r="BA9073"/>
      <c r="BB9073"/>
      <c r="BC9073"/>
      <c r="BD9073"/>
      <c r="BE9073"/>
      <c r="BF9073"/>
      <c r="BG9073"/>
      <c r="BH9073"/>
      <c r="BI9073"/>
      <c r="BJ9073"/>
      <c r="BK9073"/>
      <c r="BL9073"/>
      <c r="BM9073"/>
      <c r="BN9073"/>
      <c r="BO9073"/>
      <c r="BP9073"/>
      <c r="BQ9073"/>
      <c r="BR9073"/>
      <c r="BS9073"/>
      <c r="BT9073"/>
      <c r="BU9073"/>
      <c r="BV9073"/>
      <c r="BW9073"/>
      <c r="BX9073"/>
      <c r="BY9073"/>
      <c r="BZ9073"/>
      <c r="CA9073"/>
      <c r="CB9073"/>
      <c r="CC9073"/>
      <c r="CD9073"/>
      <c r="CE9073"/>
      <c r="CF9073"/>
      <c r="CG9073"/>
      <c r="CH9073"/>
      <c r="CI9073"/>
      <c r="CJ9073"/>
      <c r="CK9073"/>
      <c r="CL9073"/>
      <c r="CM9073"/>
      <c r="CN9073"/>
      <c r="CO9073"/>
      <c r="CP9073"/>
      <c r="CQ9073"/>
      <c r="CR9073"/>
      <c r="CS9073"/>
      <c r="CT9073"/>
      <c r="CU9073"/>
      <c r="CV9073"/>
    </row>
    <row r="9074" spans="10:100" x14ac:dyDescent="0.25">
      <c r="J9074"/>
      <c r="K9074"/>
      <c r="L9074"/>
      <c r="M9074"/>
      <c r="N9074"/>
      <c r="O9074"/>
      <c r="P9074"/>
      <c r="Q9074"/>
      <c r="R9074"/>
      <c r="S9074"/>
      <c r="T9074"/>
      <c r="U9074"/>
      <c r="V9074"/>
      <c r="W9074"/>
      <c r="X9074"/>
      <c r="Y9074"/>
      <c r="Z9074"/>
      <c r="AA9074"/>
      <c r="AB9074"/>
      <c r="AC9074"/>
      <c r="AD9074"/>
      <c r="AE9074"/>
      <c r="AF9074"/>
      <c r="AG9074"/>
      <c r="AH9074"/>
      <c r="AI9074"/>
      <c r="AJ9074"/>
      <c r="AK9074"/>
      <c r="AL9074"/>
      <c r="AM9074"/>
      <c r="AN9074"/>
      <c r="AO9074"/>
      <c r="AP9074"/>
      <c r="AQ9074"/>
      <c r="AR9074"/>
      <c r="AS9074"/>
      <c r="AT9074"/>
      <c r="AU9074"/>
      <c r="AV9074"/>
      <c r="AW9074"/>
      <c r="AX9074"/>
      <c r="AY9074"/>
      <c r="AZ9074"/>
      <c r="BA9074"/>
      <c r="BB9074"/>
      <c r="BC9074"/>
      <c r="BD9074"/>
      <c r="BE9074"/>
      <c r="BF9074"/>
      <c r="BG9074"/>
      <c r="BH9074"/>
      <c r="BI9074"/>
      <c r="BJ9074"/>
      <c r="BK9074"/>
      <c r="BL9074"/>
      <c r="BM9074"/>
      <c r="BN9074"/>
      <c r="BO9074"/>
      <c r="BP9074"/>
      <c r="BQ9074"/>
      <c r="BR9074"/>
      <c r="BS9074"/>
      <c r="BT9074"/>
      <c r="BU9074"/>
      <c r="BV9074"/>
      <c r="BW9074"/>
      <c r="BX9074"/>
      <c r="BY9074"/>
      <c r="BZ9074"/>
      <c r="CA9074"/>
      <c r="CB9074"/>
      <c r="CC9074"/>
      <c r="CD9074"/>
      <c r="CE9074"/>
      <c r="CF9074"/>
      <c r="CG9074"/>
      <c r="CH9074"/>
      <c r="CI9074"/>
      <c r="CJ9074"/>
      <c r="CK9074"/>
      <c r="CL9074"/>
      <c r="CM9074"/>
      <c r="CN9074"/>
      <c r="CO9074"/>
      <c r="CP9074"/>
      <c r="CQ9074"/>
      <c r="CR9074"/>
      <c r="CS9074"/>
      <c r="CT9074"/>
      <c r="CU9074"/>
      <c r="CV9074"/>
    </row>
    <row r="9075" spans="10:100" x14ac:dyDescent="0.25">
      <c r="J9075"/>
      <c r="K9075"/>
      <c r="L9075"/>
      <c r="M9075"/>
      <c r="N9075"/>
      <c r="O9075"/>
      <c r="P9075"/>
      <c r="Q9075"/>
      <c r="R9075"/>
      <c r="S9075"/>
      <c r="T9075"/>
      <c r="U9075"/>
      <c r="V9075"/>
      <c r="W9075"/>
      <c r="X9075"/>
      <c r="Y9075"/>
      <c r="Z9075"/>
      <c r="AA9075"/>
      <c r="AB9075"/>
      <c r="AC9075"/>
      <c r="AD9075"/>
      <c r="AE9075"/>
      <c r="AF9075"/>
      <c r="AG9075"/>
      <c r="AH9075"/>
      <c r="AI9075"/>
      <c r="AJ9075"/>
      <c r="AK9075"/>
      <c r="AL9075"/>
      <c r="AM9075"/>
      <c r="AN9075"/>
      <c r="AO9075"/>
      <c r="AP9075"/>
      <c r="AQ9075"/>
      <c r="AR9075"/>
      <c r="AS9075"/>
      <c r="AT9075"/>
      <c r="AU9075"/>
      <c r="AV9075"/>
      <c r="AW9075"/>
      <c r="AX9075"/>
      <c r="AY9075"/>
      <c r="AZ9075"/>
      <c r="BA9075"/>
      <c r="BB9075"/>
      <c r="BC9075"/>
      <c r="BD9075"/>
      <c r="BE9075"/>
      <c r="BF9075"/>
      <c r="BG9075"/>
      <c r="BH9075"/>
      <c r="BI9075"/>
      <c r="BJ9075"/>
      <c r="BK9075"/>
      <c r="BL9075"/>
      <c r="BM9075"/>
      <c r="BN9075"/>
      <c r="BO9075"/>
      <c r="BP9075"/>
      <c r="BQ9075"/>
      <c r="BR9075"/>
      <c r="BS9075"/>
      <c r="BT9075"/>
      <c r="BU9075"/>
      <c r="BV9075"/>
      <c r="BW9075"/>
      <c r="BX9075"/>
      <c r="BY9075"/>
      <c r="BZ9075"/>
      <c r="CA9075"/>
      <c r="CB9075"/>
      <c r="CC9075"/>
      <c r="CD9075"/>
      <c r="CE9075"/>
      <c r="CF9075"/>
      <c r="CG9075"/>
      <c r="CH9075"/>
      <c r="CI9075"/>
      <c r="CJ9075"/>
      <c r="CK9075"/>
      <c r="CL9075"/>
      <c r="CM9075"/>
      <c r="CN9075"/>
      <c r="CO9075"/>
      <c r="CP9075"/>
      <c r="CQ9075"/>
      <c r="CR9075"/>
      <c r="CS9075"/>
      <c r="CT9075"/>
      <c r="CU9075"/>
      <c r="CV9075"/>
    </row>
    <row r="9076" spans="10:100" x14ac:dyDescent="0.25">
      <c r="J9076"/>
      <c r="K9076"/>
      <c r="L9076"/>
      <c r="M9076"/>
      <c r="N9076"/>
      <c r="O9076"/>
      <c r="P9076"/>
      <c r="Q9076"/>
      <c r="R9076"/>
      <c r="S9076"/>
      <c r="T9076"/>
      <c r="U9076"/>
      <c r="V9076"/>
      <c r="W9076"/>
      <c r="X9076"/>
      <c r="Y9076"/>
      <c r="Z9076"/>
      <c r="AA9076"/>
      <c r="AB9076"/>
      <c r="AC9076"/>
      <c r="AD9076"/>
      <c r="AE9076"/>
      <c r="AF9076"/>
      <c r="AG9076"/>
      <c r="AH9076"/>
      <c r="AI9076"/>
      <c r="AJ9076"/>
      <c r="AK9076"/>
      <c r="AL9076"/>
      <c r="AM9076"/>
      <c r="AN9076"/>
      <c r="AO9076"/>
      <c r="AP9076"/>
      <c r="AQ9076"/>
      <c r="AR9076"/>
      <c r="AS9076"/>
      <c r="AT9076"/>
      <c r="AU9076"/>
      <c r="AV9076"/>
      <c r="AW9076"/>
      <c r="AX9076"/>
      <c r="AY9076"/>
      <c r="AZ9076"/>
      <c r="BA9076"/>
      <c r="BB9076"/>
      <c r="BC9076"/>
      <c r="BD9076"/>
      <c r="BE9076"/>
      <c r="BF9076"/>
      <c r="BG9076"/>
      <c r="BH9076"/>
      <c r="BI9076"/>
      <c r="BJ9076"/>
      <c r="BK9076"/>
      <c r="BL9076"/>
      <c r="BM9076"/>
      <c r="BN9076"/>
      <c r="BO9076"/>
      <c r="BP9076"/>
      <c r="BQ9076"/>
      <c r="BR9076"/>
      <c r="BS9076"/>
      <c r="BT9076"/>
      <c r="BU9076"/>
      <c r="BV9076"/>
      <c r="BW9076"/>
      <c r="BX9076"/>
      <c r="BY9076"/>
      <c r="BZ9076"/>
      <c r="CA9076"/>
      <c r="CB9076"/>
      <c r="CC9076"/>
      <c r="CD9076"/>
      <c r="CE9076"/>
      <c r="CF9076"/>
      <c r="CG9076"/>
      <c r="CH9076"/>
      <c r="CI9076"/>
      <c r="CJ9076"/>
      <c r="CK9076"/>
      <c r="CL9076"/>
      <c r="CM9076"/>
      <c r="CN9076"/>
      <c r="CO9076"/>
      <c r="CP9076"/>
      <c r="CQ9076"/>
      <c r="CR9076"/>
      <c r="CS9076"/>
      <c r="CT9076"/>
      <c r="CU9076"/>
      <c r="CV9076"/>
    </row>
    <row r="9077" spans="10:100" x14ac:dyDescent="0.25">
      <c r="J9077"/>
      <c r="K9077"/>
      <c r="L9077"/>
      <c r="M9077"/>
      <c r="N9077"/>
      <c r="O9077"/>
      <c r="P9077"/>
      <c r="Q9077"/>
      <c r="R9077"/>
      <c r="S9077"/>
      <c r="T9077"/>
      <c r="U9077"/>
      <c r="V9077"/>
      <c r="W9077"/>
      <c r="X9077"/>
      <c r="Y9077"/>
      <c r="Z9077"/>
      <c r="AA9077"/>
      <c r="AB9077"/>
      <c r="AC9077"/>
      <c r="AD9077"/>
      <c r="AE9077"/>
      <c r="AF9077"/>
      <c r="AG9077"/>
      <c r="AH9077"/>
      <c r="AI9077"/>
      <c r="AJ9077"/>
      <c r="AK9077"/>
      <c r="AL9077"/>
      <c r="AM9077"/>
      <c r="AN9077"/>
      <c r="AO9077"/>
      <c r="AP9077"/>
      <c r="AQ9077"/>
      <c r="AR9077"/>
      <c r="AS9077"/>
      <c r="AT9077"/>
      <c r="AU9077"/>
      <c r="AV9077"/>
      <c r="AW9077"/>
      <c r="AX9077"/>
      <c r="AY9077"/>
      <c r="AZ9077"/>
      <c r="BA9077"/>
      <c r="BB9077"/>
      <c r="BC9077"/>
      <c r="BD9077"/>
      <c r="BE9077"/>
      <c r="BF9077"/>
      <c r="BG9077"/>
      <c r="BH9077"/>
      <c r="BI9077"/>
      <c r="BJ9077"/>
      <c r="BK9077"/>
      <c r="BL9077"/>
      <c r="BM9077"/>
      <c r="BN9077"/>
      <c r="BO9077"/>
      <c r="BP9077"/>
      <c r="BQ9077"/>
      <c r="BR9077"/>
      <c r="BS9077"/>
      <c r="BT9077"/>
      <c r="BU9077"/>
      <c r="BV9077"/>
      <c r="BW9077"/>
      <c r="BX9077"/>
      <c r="BY9077"/>
      <c r="BZ9077"/>
      <c r="CA9077"/>
      <c r="CB9077"/>
      <c r="CC9077"/>
      <c r="CD9077"/>
      <c r="CE9077"/>
      <c r="CF9077"/>
      <c r="CG9077"/>
      <c r="CH9077"/>
      <c r="CI9077"/>
      <c r="CJ9077"/>
      <c r="CK9077"/>
      <c r="CL9077"/>
      <c r="CM9077"/>
      <c r="CN9077"/>
      <c r="CO9077"/>
      <c r="CP9077"/>
      <c r="CQ9077"/>
      <c r="CR9077"/>
      <c r="CS9077"/>
      <c r="CT9077"/>
      <c r="CU9077"/>
      <c r="CV9077"/>
    </row>
    <row r="9078" spans="10:100" x14ac:dyDescent="0.25">
      <c r="J9078"/>
      <c r="K9078"/>
      <c r="L9078"/>
      <c r="M9078"/>
      <c r="N9078"/>
      <c r="O9078"/>
      <c r="P9078"/>
      <c r="Q9078"/>
      <c r="R9078"/>
      <c r="S9078"/>
      <c r="T9078"/>
      <c r="U9078"/>
      <c r="V9078"/>
      <c r="W9078"/>
      <c r="X9078"/>
      <c r="Y9078"/>
      <c r="Z9078"/>
      <c r="AA9078"/>
      <c r="AB9078"/>
      <c r="AC9078"/>
      <c r="AD9078"/>
      <c r="AE9078"/>
      <c r="AF9078"/>
      <c r="AG9078"/>
      <c r="AH9078"/>
      <c r="AI9078"/>
      <c r="AJ9078"/>
      <c r="AK9078"/>
      <c r="AL9078"/>
      <c r="AM9078"/>
      <c r="AN9078"/>
      <c r="AO9078"/>
      <c r="AP9078"/>
      <c r="AQ9078"/>
      <c r="AR9078"/>
      <c r="AS9078"/>
      <c r="AT9078"/>
      <c r="AU9078"/>
      <c r="AV9078"/>
      <c r="AW9078"/>
      <c r="AX9078"/>
      <c r="AY9078"/>
      <c r="AZ9078"/>
      <c r="BA9078"/>
      <c r="BB9078"/>
      <c r="BC9078"/>
      <c r="BD9078"/>
      <c r="BE9078"/>
      <c r="BF9078"/>
      <c r="BG9078"/>
      <c r="BH9078"/>
      <c r="BI9078"/>
      <c r="BJ9078"/>
      <c r="BK9078"/>
      <c r="BL9078"/>
      <c r="BM9078"/>
      <c r="BN9078"/>
      <c r="BO9078"/>
      <c r="BP9078"/>
      <c r="BQ9078"/>
      <c r="BR9078"/>
      <c r="BS9078"/>
      <c r="BT9078"/>
      <c r="BU9078"/>
      <c r="BV9078"/>
      <c r="BW9078"/>
      <c r="BX9078"/>
      <c r="BY9078"/>
      <c r="BZ9078"/>
      <c r="CA9078"/>
      <c r="CB9078"/>
      <c r="CC9078"/>
      <c r="CD9078"/>
      <c r="CE9078"/>
      <c r="CF9078"/>
      <c r="CG9078"/>
      <c r="CH9078"/>
      <c r="CI9078"/>
      <c r="CJ9078"/>
      <c r="CK9078"/>
      <c r="CL9078"/>
      <c r="CM9078"/>
      <c r="CN9078"/>
      <c r="CO9078"/>
      <c r="CP9078"/>
      <c r="CQ9078"/>
      <c r="CR9078"/>
      <c r="CS9078"/>
      <c r="CT9078"/>
      <c r="CU9078"/>
      <c r="CV9078"/>
    </row>
    <row r="9079" spans="10:100" x14ac:dyDescent="0.25">
      <c r="J9079"/>
      <c r="K9079"/>
      <c r="L9079"/>
      <c r="M9079"/>
      <c r="N9079"/>
      <c r="O9079"/>
      <c r="P9079"/>
      <c r="Q9079"/>
      <c r="R9079"/>
      <c r="S9079"/>
      <c r="T9079"/>
      <c r="U9079"/>
      <c r="V9079"/>
      <c r="W9079"/>
      <c r="X9079"/>
      <c r="Y9079"/>
      <c r="Z9079"/>
      <c r="AA9079"/>
      <c r="AB9079"/>
      <c r="AC9079"/>
      <c r="AD9079"/>
      <c r="AE9079"/>
      <c r="AF9079"/>
      <c r="AG9079"/>
      <c r="AH9079"/>
      <c r="AI9079"/>
      <c r="AJ9079"/>
      <c r="AK9079"/>
      <c r="AL9079"/>
      <c r="AM9079"/>
      <c r="AN9079"/>
      <c r="AO9079"/>
      <c r="AP9079"/>
      <c r="AQ9079"/>
      <c r="AR9079"/>
      <c r="AS9079"/>
      <c r="AT9079"/>
      <c r="AU9079"/>
      <c r="AV9079"/>
      <c r="AW9079"/>
      <c r="AX9079"/>
      <c r="AY9079"/>
      <c r="AZ9079"/>
      <c r="BA9079"/>
      <c r="BB9079"/>
      <c r="BC9079"/>
      <c r="BD9079"/>
      <c r="BE9079"/>
      <c r="BF9079"/>
      <c r="BG9079"/>
      <c r="BH9079"/>
      <c r="BI9079"/>
      <c r="BJ9079"/>
      <c r="BK9079"/>
      <c r="BL9079"/>
      <c r="BM9079"/>
      <c r="BN9079"/>
      <c r="BO9079"/>
      <c r="BP9079"/>
      <c r="BQ9079"/>
      <c r="BR9079"/>
      <c r="BS9079"/>
      <c r="BT9079"/>
      <c r="BU9079"/>
      <c r="BV9079"/>
      <c r="BW9079"/>
      <c r="BX9079"/>
      <c r="BY9079"/>
      <c r="BZ9079"/>
      <c r="CA9079"/>
      <c r="CB9079"/>
      <c r="CC9079"/>
      <c r="CD9079"/>
      <c r="CE9079"/>
      <c r="CF9079"/>
      <c r="CG9079"/>
      <c r="CH9079"/>
      <c r="CI9079"/>
      <c r="CJ9079"/>
      <c r="CK9079"/>
      <c r="CL9079"/>
      <c r="CM9079"/>
      <c r="CN9079"/>
      <c r="CO9079"/>
      <c r="CP9079"/>
      <c r="CQ9079"/>
      <c r="CR9079"/>
      <c r="CS9079"/>
      <c r="CT9079"/>
      <c r="CU9079"/>
      <c r="CV9079"/>
    </row>
    <row r="9080" spans="10:100" x14ac:dyDescent="0.25">
      <c r="J9080"/>
      <c r="K9080"/>
      <c r="L9080"/>
      <c r="M9080"/>
      <c r="N9080"/>
      <c r="O9080"/>
      <c r="P9080"/>
      <c r="Q9080"/>
      <c r="R9080"/>
      <c r="S9080"/>
      <c r="T9080"/>
      <c r="U9080"/>
      <c r="V9080"/>
      <c r="W9080"/>
      <c r="X9080"/>
      <c r="Y9080"/>
      <c r="Z9080"/>
      <c r="AA9080"/>
      <c r="AB9080"/>
      <c r="AC9080"/>
      <c r="AD9080"/>
      <c r="AE9080"/>
      <c r="AF9080"/>
      <c r="AG9080"/>
      <c r="AH9080"/>
      <c r="AI9080"/>
      <c r="AJ9080"/>
      <c r="AK9080"/>
      <c r="AL9080"/>
      <c r="AM9080"/>
      <c r="AN9080"/>
      <c r="AO9080"/>
      <c r="AP9080"/>
      <c r="AQ9080"/>
      <c r="AR9080"/>
      <c r="AS9080"/>
      <c r="AT9080"/>
      <c r="AU9080"/>
      <c r="AV9080"/>
      <c r="AW9080"/>
      <c r="AX9080"/>
      <c r="AY9080"/>
      <c r="AZ9080"/>
      <c r="BA9080"/>
      <c r="BB9080"/>
      <c r="BC9080"/>
      <c r="BD9080"/>
      <c r="BE9080"/>
      <c r="BF9080"/>
      <c r="BG9080"/>
      <c r="BH9080"/>
      <c r="BI9080"/>
      <c r="BJ9080"/>
      <c r="BK9080"/>
      <c r="BL9080"/>
      <c r="BM9080"/>
      <c r="BN9080"/>
      <c r="BO9080"/>
      <c r="BP9080"/>
      <c r="BQ9080"/>
      <c r="BR9080"/>
      <c r="BS9080"/>
      <c r="BT9080"/>
      <c r="BU9080"/>
      <c r="BV9080"/>
      <c r="BW9080"/>
      <c r="BX9080"/>
      <c r="BY9080"/>
      <c r="BZ9080"/>
      <c r="CA9080"/>
      <c r="CB9080"/>
      <c r="CC9080"/>
      <c r="CD9080"/>
      <c r="CE9080"/>
      <c r="CF9080"/>
      <c r="CG9080"/>
      <c r="CH9080"/>
      <c r="CI9080"/>
      <c r="CJ9080"/>
      <c r="CK9080"/>
      <c r="CL9080"/>
      <c r="CM9080"/>
      <c r="CN9080"/>
      <c r="CO9080"/>
      <c r="CP9080"/>
      <c r="CQ9080"/>
      <c r="CR9080"/>
      <c r="CS9080"/>
      <c r="CT9080"/>
      <c r="CU9080"/>
      <c r="CV9080"/>
    </row>
    <row r="9081" spans="10:100" x14ac:dyDescent="0.25">
      <c r="J9081"/>
      <c r="K9081"/>
      <c r="L9081"/>
      <c r="M9081"/>
      <c r="N9081"/>
      <c r="O9081"/>
      <c r="P9081"/>
      <c r="Q9081"/>
      <c r="R9081"/>
      <c r="S9081"/>
      <c r="T9081"/>
      <c r="U9081"/>
      <c r="V9081"/>
      <c r="W9081"/>
      <c r="X9081"/>
      <c r="Y9081"/>
      <c r="Z9081"/>
      <c r="AA9081"/>
      <c r="AB9081"/>
      <c r="AC9081"/>
      <c r="AD9081"/>
      <c r="AE9081"/>
      <c r="AF9081"/>
      <c r="AG9081"/>
      <c r="AH9081"/>
      <c r="AI9081"/>
      <c r="AJ9081"/>
      <c r="AK9081"/>
      <c r="AL9081"/>
      <c r="AM9081"/>
      <c r="AN9081"/>
      <c r="AO9081"/>
      <c r="AP9081"/>
      <c r="AQ9081"/>
      <c r="AR9081"/>
      <c r="AS9081"/>
      <c r="AT9081"/>
      <c r="AU9081"/>
      <c r="AV9081"/>
      <c r="AW9081"/>
      <c r="AX9081"/>
      <c r="AY9081"/>
      <c r="AZ9081"/>
      <c r="BA9081"/>
      <c r="BB9081"/>
      <c r="BC9081"/>
      <c r="BD9081"/>
      <c r="BE9081"/>
      <c r="BF9081"/>
      <c r="BG9081"/>
      <c r="BH9081"/>
      <c r="BI9081"/>
      <c r="BJ9081"/>
      <c r="BK9081"/>
      <c r="BL9081"/>
      <c r="BM9081"/>
      <c r="BN9081"/>
      <c r="BO9081"/>
      <c r="BP9081"/>
      <c r="BQ9081"/>
      <c r="BR9081"/>
      <c r="BS9081"/>
      <c r="BT9081"/>
      <c r="BU9081"/>
      <c r="BV9081"/>
      <c r="BW9081"/>
      <c r="BX9081"/>
      <c r="BY9081"/>
      <c r="BZ9081"/>
      <c r="CA9081"/>
      <c r="CB9081"/>
      <c r="CC9081"/>
      <c r="CD9081"/>
      <c r="CE9081"/>
      <c r="CF9081"/>
      <c r="CG9081"/>
      <c r="CH9081"/>
      <c r="CI9081"/>
      <c r="CJ9081"/>
      <c r="CK9081"/>
      <c r="CL9081"/>
      <c r="CM9081"/>
      <c r="CN9081"/>
      <c r="CO9081"/>
      <c r="CP9081"/>
      <c r="CQ9081"/>
      <c r="CR9081"/>
      <c r="CS9081"/>
      <c r="CT9081"/>
      <c r="CU9081"/>
      <c r="CV9081"/>
    </row>
    <row r="9082" spans="10:100" x14ac:dyDescent="0.25">
      <c r="J9082"/>
      <c r="K9082"/>
      <c r="L9082"/>
      <c r="M9082"/>
      <c r="N9082"/>
      <c r="O9082"/>
      <c r="P9082"/>
      <c r="Q9082"/>
      <c r="R9082"/>
      <c r="S9082"/>
      <c r="T9082"/>
      <c r="U9082"/>
      <c r="V9082"/>
      <c r="W9082"/>
      <c r="X9082"/>
      <c r="Y9082"/>
      <c r="Z9082"/>
      <c r="AA9082"/>
      <c r="AB9082"/>
      <c r="AC9082"/>
      <c r="AD9082"/>
      <c r="AE9082"/>
      <c r="AF9082"/>
      <c r="AG9082"/>
      <c r="AH9082"/>
      <c r="AI9082"/>
      <c r="AJ9082"/>
      <c r="AK9082"/>
      <c r="AL9082"/>
      <c r="AM9082"/>
      <c r="AN9082"/>
      <c r="AO9082"/>
      <c r="AP9082"/>
      <c r="AQ9082"/>
      <c r="AR9082"/>
      <c r="AS9082"/>
      <c r="AT9082"/>
      <c r="AU9082"/>
      <c r="AV9082"/>
      <c r="AW9082"/>
      <c r="AX9082"/>
      <c r="AY9082"/>
      <c r="AZ9082"/>
      <c r="BA9082"/>
      <c r="BB9082"/>
      <c r="BC9082"/>
      <c r="BD9082"/>
      <c r="BE9082"/>
      <c r="BF9082"/>
      <c r="BG9082"/>
      <c r="BH9082"/>
      <c r="BI9082"/>
      <c r="BJ9082"/>
      <c r="BK9082"/>
      <c r="BL9082"/>
      <c r="BM9082"/>
      <c r="BN9082"/>
      <c r="BO9082"/>
      <c r="BP9082"/>
      <c r="BQ9082"/>
      <c r="BR9082"/>
      <c r="BS9082"/>
      <c r="BT9082"/>
      <c r="BU9082"/>
      <c r="BV9082"/>
      <c r="BW9082"/>
      <c r="BX9082"/>
      <c r="BY9082"/>
      <c r="BZ9082"/>
      <c r="CA9082"/>
      <c r="CB9082"/>
      <c r="CC9082"/>
      <c r="CD9082"/>
      <c r="CE9082"/>
      <c r="CF9082"/>
      <c r="CG9082"/>
      <c r="CH9082"/>
      <c r="CI9082"/>
      <c r="CJ9082"/>
      <c r="CK9082"/>
      <c r="CL9082"/>
      <c r="CM9082"/>
      <c r="CN9082"/>
      <c r="CO9082"/>
      <c r="CP9082"/>
      <c r="CQ9082"/>
      <c r="CR9082"/>
      <c r="CS9082"/>
      <c r="CT9082"/>
      <c r="CU9082"/>
      <c r="CV9082"/>
    </row>
    <row r="9083" spans="10:100" x14ac:dyDescent="0.25">
      <c r="J9083"/>
      <c r="K9083"/>
      <c r="L9083"/>
      <c r="M9083"/>
      <c r="N9083"/>
      <c r="O9083"/>
      <c r="P9083"/>
      <c r="Q9083"/>
      <c r="R9083"/>
      <c r="S9083"/>
      <c r="T9083"/>
      <c r="U9083"/>
      <c r="V9083"/>
      <c r="W9083"/>
      <c r="X9083"/>
      <c r="Y9083"/>
      <c r="Z9083"/>
      <c r="AA9083"/>
      <c r="AB9083"/>
      <c r="AC9083"/>
      <c r="AD9083"/>
      <c r="AE9083"/>
      <c r="AF9083"/>
      <c r="AG9083"/>
      <c r="AH9083"/>
      <c r="AI9083"/>
      <c r="AJ9083"/>
      <c r="AK9083"/>
      <c r="AL9083"/>
      <c r="AM9083"/>
      <c r="AN9083"/>
      <c r="AO9083"/>
      <c r="AP9083"/>
      <c r="AQ9083"/>
      <c r="AR9083"/>
      <c r="AS9083"/>
      <c r="AT9083"/>
      <c r="AU9083"/>
      <c r="AV9083"/>
      <c r="AW9083"/>
      <c r="AX9083"/>
      <c r="AY9083"/>
      <c r="AZ9083"/>
      <c r="BA9083"/>
      <c r="BB9083"/>
      <c r="BC9083"/>
      <c r="BD9083"/>
      <c r="BE9083"/>
      <c r="BF9083"/>
      <c r="BG9083"/>
      <c r="BH9083"/>
      <c r="BI9083"/>
      <c r="BJ9083"/>
      <c r="BK9083"/>
      <c r="BL9083"/>
      <c r="BM9083"/>
      <c r="BN9083"/>
      <c r="BO9083"/>
      <c r="BP9083"/>
      <c r="BQ9083"/>
      <c r="BR9083"/>
      <c r="BS9083"/>
      <c r="BT9083"/>
      <c r="BU9083"/>
      <c r="BV9083"/>
      <c r="BW9083"/>
      <c r="BX9083"/>
      <c r="BY9083"/>
      <c r="BZ9083"/>
      <c r="CA9083"/>
      <c r="CB9083"/>
      <c r="CC9083"/>
      <c r="CD9083"/>
      <c r="CE9083"/>
      <c r="CF9083"/>
      <c r="CG9083"/>
      <c r="CH9083"/>
      <c r="CI9083"/>
      <c r="CJ9083"/>
      <c r="CK9083"/>
      <c r="CL9083"/>
      <c r="CM9083"/>
      <c r="CN9083"/>
      <c r="CO9083"/>
      <c r="CP9083"/>
      <c r="CQ9083"/>
      <c r="CR9083"/>
      <c r="CS9083"/>
      <c r="CT9083"/>
      <c r="CU9083"/>
      <c r="CV9083"/>
    </row>
    <row r="9084" spans="10:100" x14ac:dyDescent="0.25">
      <c r="J9084"/>
      <c r="K9084"/>
      <c r="L9084"/>
      <c r="M9084"/>
      <c r="N9084"/>
      <c r="O9084"/>
      <c r="P9084"/>
      <c r="Q9084"/>
      <c r="R9084"/>
      <c r="S9084"/>
      <c r="T9084"/>
      <c r="U9084"/>
      <c r="V9084"/>
      <c r="W9084"/>
      <c r="X9084"/>
      <c r="Y9084"/>
      <c r="Z9084"/>
      <c r="AA9084"/>
      <c r="AB9084"/>
      <c r="AC9084"/>
      <c r="AD9084"/>
      <c r="AE9084"/>
      <c r="AF9084"/>
      <c r="AG9084"/>
      <c r="AH9084"/>
      <c r="AI9084"/>
      <c r="AJ9084"/>
      <c r="AK9084"/>
      <c r="AL9084"/>
      <c r="AM9084"/>
      <c r="AN9084"/>
      <c r="AO9084"/>
      <c r="AP9084"/>
      <c r="AQ9084"/>
      <c r="AR9084"/>
      <c r="AS9084"/>
      <c r="AT9084"/>
      <c r="AU9084"/>
      <c r="AV9084"/>
      <c r="AW9084"/>
      <c r="AX9084"/>
      <c r="AY9084"/>
      <c r="AZ9084"/>
      <c r="BA9084"/>
      <c r="BB9084"/>
      <c r="BC9084"/>
      <c r="BD9084"/>
      <c r="BE9084"/>
      <c r="BF9084"/>
      <c r="BG9084"/>
      <c r="BH9084"/>
      <c r="BI9084"/>
      <c r="BJ9084"/>
      <c r="BK9084"/>
      <c r="BL9084"/>
      <c r="BM9084"/>
      <c r="BN9084"/>
      <c r="BO9084"/>
      <c r="BP9084"/>
      <c r="BQ9084"/>
      <c r="BR9084"/>
      <c r="BS9084"/>
      <c r="BT9084"/>
      <c r="BU9084"/>
      <c r="BV9084"/>
      <c r="BW9084"/>
      <c r="BX9084"/>
      <c r="BY9084"/>
      <c r="BZ9084"/>
      <c r="CA9084"/>
      <c r="CB9084"/>
      <c r="CC9084"/>
      <c r="CD9084"/>
      <c r="CE9084"/>
      <c r="CF9084"/>
      <c r="CG9084"/>
      <c r="CH9084"/>
      <c r="CI9084"/>
      <c r="CJ9084"/>
      <c r="CK9084"/>
      <c r="CL9084"/>
      <c r="CM9084"/>
      <c r="CN9084"/>
      <c r="CO9084"/>
      <c r="CP9084"/>
      <c r="CQ9084"/>
      <c r="CR9084"/>
      <c r="CS9084"/>
      <c r="CT9084"/>
      <c r="CU9084"/>
      <c r="CV9084"/>
    </row>
    <row r="9085" spans="10:100" x14ac:dyDescent="0.25">
      <c r="J9085"/>
      <c r="K9085"/>
      <c r="L9085"/>
      <c r="M9085"/>
      <c r="N9085"/>
      <c r="O9085"/>
      <c r="P9085"/>
      <c r="Q9085"/>
      <c r="R9085"/>
      <c r="S9085"/>
      <c r="T9085"/>
      <c r="U9085"/>
      <c r="V9085"/>
      <c r="W9085"/>
      <c r="X9085"/>
      <c r="Y9085"/>
      <c r="Z9085"/>
      <c r="AA9085"/>
      <c r="AB9085"/>
      <c r="AC9085"/>
      <c r="AD9085"/>
      <c r="AE9085"/>
      <c r="AF9085"/>
      <c r="AG9085"/>
      <c r="AH9085"/>
      <c r="AI9085"/>
      <c r="AJ9085"/>
      <c r="AK9085"/>
      <c r="AL9085"/>
      <c r="AM9085"/>
      <c r="AN9085"/>
      <c r="AO9085"/>
      <c r="AP9085"/>
      <c r="AQ9085"/>
      <c r="AR9085"/>
      <c r="AS9085"/>
      <c r="AT9085"/>
      <c r="AU9085"/>
      <c r="AV9085"/>
      <c r="AW9085"/>
      <c r="AX9085"/>
      <c r="AY9085"/>
      <c r="AZ9085"/>
      <c r="BA9085"/>
      <c r="BB9085"/>
      <c r="BC9085"/>
      <c r="BD9085"/>
      <c r="BE9085"/>
      <c r="BF9085"/>
      <c r="BG9085"/>
      <c r="BH9085"/>
      <c r="BI9085"/>
      <c r="BJ9085"/>
      <c r="BK9085"/>
      <c r="BL9085"/>
      <c r="BM9085"/>
      <c r="BN9085"/>
      <c r="BO9085"/>
      <c r="BP9085"/>
      <c r="BQ9085"/>
      <c r="BR9085"/>
      <c r="BS9085"/>
      <c r="BT9085"/>
      <c r="BU9085"/>
      <c r="BV9085"/>
      <c r="BW9085"/>
      <c r="BX9085"/>
      <c r="BY9085"/>
      <c r="BZ9085"/>
      <c r="CA9085"/>
      <c r="CB9085"/>
      <c r="CC9085"/>
      <c r="CD9085"/>
      <c r="CE9085"/>
      <c r="CF9085"/>
      <c r="CG9085"/>
      <c r="CH9085"/>
      <c r="CI9085"/>
      <c r="CJ9085"/>
      <c r="CK9085"/>
      <c r="CL9085"/>
      <c r="CM9085"/>
      <c r="CN9085"/>
      <c r="CO9085"/>
      <c r="CP9085"/>
      <c r="CQ9085"/>
      <c r="CR9085"/>
      <c r="CS9085"/>
      <c r="CT9085"/>
      <c r="CU9085"/>
      <c r="CV9085"/>
    </row>
    <row r="9086" spans="10:100" x14ac:dyDescent="0.25">
      <c r="J9086"/>
      <c r="K9086"/>
      <c r="L9086"/>
      <c r="M9086"/>
      <c r="N9086"/>
      <c r="O9086"/>
      <c r="P9086"/>
      <c r="Q9086"/>
      <c r="R9086"/>
      <c r="S9086"/>
      <c r="T9086"/>
      <c r="U9086"/>
      <c r="V9086"/>
      <c r="W9086"/>
      <c r="X9086"/>
      <c r="Y9086"/>
      <c r="Z9086"/>
      <c r="AA9086"/>
      <c r="AB9086"/>
      <c r="AC9086"/>
      <c r="AD9086"/>
      <c r="AE9086"/>
      <c r="AF9086"/>
      <c r="AG9086"/>
      <c r="AH9086"/>
      <c r="AI9086"/>
      <c r="AJ9086"/>
      <c r="AK9086"/>
      <c r="AL9086"/>
      <c r="AM9086"/>
      <c r="AN9086"/>
      <c r="AO9086"/>
      <c r="AP9086"/>
      <c r="AQ9086"/>
      <c r="AR9086"/>
      <c r="AS9086"/>
      <c r="AT9086"/>
      <c r="AU9086"/>
      <c r="AV9086"/>
      <c r="AW9086"/>
      <c r="AX9086"/>
      <c r="AY9086"/>
      <c r="AZ9086"/>
      <c r="BA9086"/>
      <c r="BB9086"/>
      <c r="BC9086"/>
      <c r="BD9086"/>
      <c r="BE9086"/>
      <c r="BF9086"/>
      <c r="BG9086"/>
      <c r="BH9086"/>
      <c r="BI9086"/>
      <c r="BJ9086"/>
      <c r="BK9086"/>
      <c r="BL9086"/>
      <c r="BM9086"/>
      <c r="BN9086"/>
      <c r="BO9086"/>
      <c r="BP9086"/>
      <c r="BQ9086"/>
      <c r="BR9086"/>
      <c r="BS9086"/>
      <c r="BT9086"/>
      <c r="BU9086"/>
      <c r="BV9086"/>
      <c r="BW9086"/>
      <c r="BX9086"/>
      <c r="BY9086"/>
      <c r="BZ9086"/>
      <c r="CA9086"/>
      <c r="CB9086"/>
      <c r="CC9086"/>
      <c r="CD9086"/>
      <c r="CE9086"/>
      <c r="CF9086"/>
      <c r="CG9086"/>
      <c r="CH9086"/>
      <c r="CI9086"/>
      <c r="CJ9086"/>
      <c r="CK9086"/>
      <c r="CL9086"/>
      <c r="CM9086"/>
      <c r="CN9086"/>
      <c r="CO9086"/>
      <c r="CP9086"/>
      <c r="CQ9086"/>
      <c r="CR9086"/>
      <c r="CS9086"/>
      <c r="CT9086"/>
      <c r="CU9086"/>
      <c r="CV9086"/>
    </row>
    <row r="9087" spans="10:100" x14ac:dyDescent="0.25">
      <c r="J9087"/>
      <c r="K9087"/>
      <c r="L9087"/>
      <c r="M9087"/>
      <c r="N9087"/>
      <c r="O9087"/>
      <c r="P9087"/>
      <c r="Q9087"/>
      <c r="R9087"/>
      <c r="S9087"/>
      <c r="T9087"/>
      <c r="U9087"/>
      <c r="V9087"/>
      <c r="W9087"/>
      <c r="X9087"/>
      <c r="Y9087"/>
      <c r="Z9087"/>
      <c r="AA9087"/>
      <c r="AB9087"/>
      <c r="AC9087"/>
      <c r="AD9087"/>
      <c r="AE9087"/>
      <c r="AF9087"/>
      <c r="AG9087"/>
      <c r="AH9087"/>
      <c r="AI9087"/>
      <c r="AJ9087"/>
      <c r="AK9087"/>
      <c r="AL9087"/>
      <c r="AM9087"/>
      <c r="AN9087"/>
      <c r="AO9087"/>
      <c r="AP9087"/>
      <c r="AQ9087"/>
      <c r="AR9087"/>
      <c r="AS9087"/>
      <c r="AT9087"/>
      <c r="AU9087"/>
      <c r="AV9087"/>
      <c r="AW9087"/>
      <c r="AX9087"/>
      <c r="AY9087"/>
      <c r="AZ9087"/>
      <c r="BA9087"/>
      <c r="BB9087"/>
      <c r="BC9087"/>
      <c r="BD9087"/>
      <c r="BE9087"/>
      <c r="BF9087"/>
      <c r="BG9087"/>
      <c r="BH9087"/>
      <c r="BI9087"/>
      <c r="BJ9087"/>
      <c r="BK9087"/>
      <c r="BL9087"/>
      <c r="BM9087"/>
      <c r="BN9087"/>
      <c r="BO9087"/>
      <c r="BP9087"/>
      <c r="BQ9087"/>
      <c r="BR9087"/>
      <c r="BS9087"/>
      <c r="BT9087"/>
      <c r="BU9087"/>
      <c r="BV9087"/>
      <c r="BW9087"/>
      <c r="BX9087"/>
      <c r="BY9087"/>
      <c r="BZ9087"/>
      <c r="CA9087"/>
      <c r="CB9087"/>
      <c r="CC9087"/>
      <c r="CD9087"/>
      <c r="CE9087"/>
      <c r="CF9087"/>
      <c r="CG9087"/>
      <c r="CH9087"/>
      <c r="CI9087"/>
      <c r="CJ9087"/>
      <c r="CK9087"/>
      <c r="CL9087"/>
      <c r="CM9087"/>
      <c r="CN9087"/>
      <c r="CO9087"/>
      <c r="CP9087"/>
      <c r="CQ9087"/>
      <c r="CR9087"/>
      <c r="CS9087"/>
      <c r="CT9087"/>
      <c r="CU9087"/>
      <c r="CV9087"/>
    </row>
    <row r="9088" spans="10:100" x14ac:dyDescent="0.25">
      <c r="J9088"/>
      <c r="K9088"/>
      <c r="L9088"/>
      <c r="M9088"/>
      <c r="N9088"/>
      <c r="O9088"/>
      <c r="P9088"/>
      <c r="Q9088"/>
      <c r="R9088"/>
      <c r="S9088"/>
      <c r="T9088"/>
      <c r="U9088"/>
      <c r="V9088"/>
      <c r="W9088"/>
      <c r="X9088"/>
      <c r="Y9088"/>
      <c r="Z9088"/>
      <c r="AA9088"/>
      <c r="AB9088"/>
      <c r="AC9088"/>
      <c r="AD9088"/>
      <c r="AE9088"/>
      <c r="AF9088"/>
      <c r="AG9088"/>
      <c r="AH9088"/>
      <c r="AI9088"/>
      <c r="AJ9088"/>
      <c r="AK9088"/>
      <c r="AL9088"/>
      <c r="AM9088"/>
      <c r="AN9088"/>
      <c r="AO9088"/>
      <c r="AP9088"/>
      <c r="AQ9088"/>
      <c r="AR9088"/>
      <c r="AS9088"/>
      <c r="AT9088"/>
      <c r="AU9088"/>
      <c r="AV9088"/>
      <c r="AW9088"/>
      <c r="AX9088"/>
      <c r="AY9088"/>
      <c r="AZ9088"/>
      <c r="BA9088"/>
      <c r="BB9088"/>
      <c r="BC9088"/>
      <c r="BD9088"/>
      <c r="BE9088"/>
      <c r="BF9088"/>
      <c r="BG9088"/>
      <c r="BH9088"/>
      <c r="BI9088"/>
      <c r="BJ9088"/>
      <c r="BK9088"/>
      <c r="BL9088"/>
      <c r="BM9088"/>
      <c r="BN9088"/>
      <c r="BO9088"/>
      <c r="BP9088"/>
      <c r="BQ9088"/>
      <c r="BR9088"/>
      <c r="BS9088"/>
      <c r="BT9088"/>
      <c r="BU9088"/>
      <c r="BV9088"/>
      <c r="BW9088"/>
      <c r="BX9088"/>
      <c r="BY9088"/>
      <c r="BZ9088"/>
      <c r="CA9088"/>
      <c r="CB9088"/>
      <c r="CC9088"/>
      <c r="CD9088"/>
      <c r="CE9088"/>
      <c r="CF9088"/>
      <c r="CG9088"/>
      <c r="CH9088"/>
      <c r="CI9088"/>
      <c r="CJ9088"/>
      <c r="CK9088"/>
      <c r="CL9088"/>
      <c r="CM9088"/>
      <c r="CN9088"/>
      <c r="CO9088"/>
      <c r="CP9088"/>
      <c r="CQ9088"/>
      <c r="CR9088"/>
      <c r="CS9088"/>
      <c r="CT9088"/>
      <c r="CU9088"/>
      <c r="CV9088"/>
    </row>
    <row r="9089" spans="10:100" x14ac:dyDescent="0.25">
      <c r="J9089"/>
      <c r="K9089"/>
      <c r="L9089"/>
      <c r="M9089"/>
      <c r="N9089"/>
      <c r="O9089"/>
      <c r="P9089"/>
      <c r="Q9089"/>
      <c r="R9089"/>
      <c r="S9089"/>
      <c r="T9089"/>
      <c r="U9089"/>
      <c r="V9089"/>
      <c r="W9089"/>
      <c r="X9089"/>
      <c r="Y9089"/>
      <c r="Z9089"/>
      <c r="AA9089"/>
      <c r="AB9089"/>
      <c r="AC9089"/>
      <c r="AD9089"/>
      <c r="AE9089"/>
      <c r="AF9089"/>
      <c r="AG9089"/>
      <c r="AH9089"/>
      <c r="AI9089"/>
      <c r="AJ9089"/>
      <c r="AK9089"/>
      <c r="AL9089"/>
      <c r="AM9089"/>
      <c r="AN9089"/>
      <c r="AO9089"/>
      <c r="AP9089"/>
      <c r="AQ9089"/>
      <c r="AR9089"/>
      <c r="AS9089"/>
      <c r="AT9089"/>
      <c r="AU9089"/>
      <c r="AV9089"/>
      <c r="AW9089"/>
      <c r="AX9089"/>
      <c r="AY9089"/>
      <c r="AZ9089"/>
      <c r="BA9089"/>
      <c r="BB9089"/>
      <c r="BC9089"/>
      <c r="BD9089"/>
      <c r="BE9089"/>
      <c r="BF9089"/>
      <c r="BG9089"/>
      <c r="BH9089"/>
      <c r="BI9089"/>
      <c r="BJ9089"/>
      <c r="BK9089"/>
      <c r="BL9089"/>
      <c r="BM9089"/>
      <c r="BN9089"/>
      <c r="BO9089"/>
      <c r="BP9089"/>
      <c r="BQ9089"/>
      <c r="BR9089"/>
      <c r="BS9089"/>
      <c r="BT9089"/>
      <c r="BU9089"/>
      <c r="BV9089"/>
      <c r="BW9089"/>
      <c r="BX9089"/>
      <c r="BY9089"/>
      <c r="BZ9089"/>
      <c r="CA9089"/>
      <c r="CB9089"/>
      <c r="CC9089"/>
      <c r="CD9089"/>
      <c r="CE9089"/>
      <c r="CF9089"/>
      <c r="CG9089"/>
      <c r="CH9089"/>
      <c r="CI9089"/>
      <c r="CJ9089"/>
      <c r="CK9089"/>
      <c r="CL9089"/>
      <c r="CM9089"/>
      <c r="CN9089"/>
      <c r="CO9089"/>
      <c r="CP9089"/>
      <c r="CQ9089"/>
      <c r="CR9089"/>
      <c r="CS9089"/>
      <c r="CT9089"/>
      <c r="CU9089"/>
      <c r="CV9089"/>
    </row>
    <row r="9090" spans="10:100" x14ac:dyDescent="0.25">
      <c r="J9090"/>
      <c r="K9090"/>
      <c r="L9090"/>
      <c r="M9090"/>
      <c r="N9090"/>
      <c r="O9090"/>
      <c r="P9090"/>
      <c r="Q9090"/>
      <c r="R9090"/>
      <c r="S9090"/>
      <c r="T9090"/>
      <c r="U9090"/>
      <c r="V9090"/>
      <c r="W9090"/>
      <c r="X9090"/>
      <c r="Y9090"/>
      <c r="Z9090"/>
      <c r="AA9090"/>
      <c r="AB9090"/>
      <c r="AC9090"/>
      <c r="AD9090"/>
      <c r="AE9090"/>
      <c r="AF9090"/>
      <c r="AG9090"/>
      <c r="AH9090"/>
      <c r="AI9090"/>
      <c r="AJ9090"/>
      <c r="AK9090"/>
      <c r="AL9090"/>
      <c r="AM9090"/>
      <c r="AN9090"/>
      <c r="AO9090"/>
      <c r="AP9090"/>
      <c r="AQ9090"/>
      <c r="AR9090"/>
      <c r="AS9090"/>
      <c r="AT9090"/>
      <c r="AU9090"/>
      <c r="AV9090"/>
      <c r="AW9090"/>
      <c r="AX9090"/>
      <c r="AY9090"/>
      <c r="AZ9090"/>
      <c r="BA9090"/>
      <c r="BB9090"/>
      <c r="BC9090"/>
      <c r="BD9090"/>
      <c r="BE9090"/>
      <c r="BF9090"/>
      <c r="BG9090"/>
      <c r="BH9090"/>
      <c r="BI9090"/>
      <c r="BJ9090"/>
      <c r="BK9090"/>
      <c r="BL9090"/>
      <c r="BM9090"/>
      <c r="BN9090"/>
      <c r="BO9090"/>
      <c r="BP9090"/>
      <c r="BQ9090"/>
      <c r="BR9090"/>
      <c r="BS9090"/>
      <c r="BT9090"/>
      <c r="BU9090"/>
      <c r="BV9090"/>
      <c r="BW9090"/>
      <c r="BX9090"/>
      <c r="BY9090"/>
      <c r="BZ9090"/>
      <c r="CA9090"/>
      <c r="CB9090"/>
      <c r="CC9090"/>
      <c r="CD9090"/>
      <c r="CE9090"/>
      <c r="CF9090"/>
      <c r="CG9090"/>
      <c r="CH9090"/>
      <c r="CI9090"/>
      <c r="CJ9090"/>
      <c r="CK9090"/>
      <c r="CL9090"/>
      <c r="CM9090"/>
      <c r="CN9090"/>
      <c r="CO9090"/>
      <c r="CP9090"/>
      <c r="CQ9090"/>
      <c r="CR9090"/>
      <c r="CS9090"/>
      <c r="CT9090"/>
      <c r="CU9090"/>
      <c r="CV9090"/>
    </row>
    <row r="9091" spans="10:100" x14ac:dyDescent="0.25">
      <c r="J9091"/>
      <c r="K9091"/>
      <c r="L9091"/>
      <c r="M9091"/>
      <c r="N9091"/>
      <c r="O9091"/>
      <c r="P9091"/>
      <c r="Q9091"/>
      <c r="R9091"/>
      <c r="S9091"/>
      <c r="T9091"/>
      <c r="U9091"/>
      <c r="V9091"/>
      <c r="W9091"/>
      <c r="X9091"/>
      <c r="Y9091"/>
      <c r="Z9091"/>
      <c r="AA9091"/>
      <c r="AB9091"/>
      <c r="AC9091"/>
      <c r="AD9091"/>
      <c r="AE9091"/>
      <c r="AF9091"/>
      <c r="AG9091"/>
      <c r="AH9091"/>
      <c r="AI9091"/>
      <c r="AJ9091"/>
      <c r="AK9091"/>
      <c r="AL9091"/>
      <c r="AM9091"/>
      <c r="AN9091"/>
      <c r="AO9091"/>
      <c r="AP9091"/>
      <c r="AQ9091"/>
      <c r="AR9091"/>
      <c r="AS9091"/>
      <c r="AT9091"/>
      <c r="AU9091"/>
      <c r="AV9091"/>
      <c r="AW9091"/>
      <c r="AX9091"/>
      <c r="AY9091"/>
      <c r="AZ9091"/>
      <c r="BA9091"/>
      <c r="BB9091"/>
      <c r="BC9091"/>
      <c r="BD9091"/>
      <c r="BE9091"/>
      <c r="BF9091"/>
      <c r="BG9091"/>
      <c r="BH9091"/>
      <c r="BI9091"/>
      <c r="BJ9091"/>
      <c r="BK9091"/>
      <c r="BL9091"/>
      <c r="BM9091"/>
      <c r="BN9091"/>
      <c r="BO9091"/>
      <c r="BP9091"/>
      <c r="BQ9091"/>
      <c r="BR9091"/>
      <c r="BS9091"/>
      <c r="BT9091"/>
      <c r="BU9091"/>
      <c r="BV9091"/>
      <c r="BW9091"/>
      <c r="BX9091"/>
      <c r="BY9091"/>
      <c r="BZ9091"/>
      <c r="CA9091"/>
      <c r="CB9091"/>
      <c r="CC9091"/>
      <c r="CD9091"/>
      <c r="CE9091"/>
      <c r="CF9091"/>
      <c r="CG9091"/>
      <c r="CH9091"/>
      <c r="CI9091"/>
      <c r="CJ9091"/>
      <c r="CK9091"/>
      <c r="CL9091"/>
      <c r="CM9091"/>
      <c r="CN9091"/>
      <c r="CO9091"/>
      <c r="CP9091"/>
      <c r="CQ9091"/>
      <c r="CR9091"/>
      <c r="CS9091"/>
      <c r="CT9091"/>
      <c r="CU9091"/>
      <c r="CV9091"/>
    </row>
    <row r="9092" spans="10:100" x14ac:dyDescent="0.25">
      <c r="J9092"/>
      <c r="K9092"/>
      <c r="L9092"/>
      <c r="M9092"/>
      <c r="N9092"/>
      <c r="O9092"/>
      <c r="P9092"/>
      <c r="Q9092"/>
      <c r="R9092"/>
      <c r="S9092"/>
      <c r="T9092"/>
      <c r="U9092"/>
      <c r="V9092"/>
      <c r="W9092"/>
      <c r="X9092"/>
      <c r="Y9092"/>
      <c r="Z9092"/>
      <c r="AA9092"/>
      <c r="AB9092"/>
      <c r="AC9092"/>
      <c r="AD9092"/>
      <c r="AE9092"/>
      <c r="AF9092"/>
      <c r="AG9092"/>
      <c r="AH9092"/>
      <c r="AI9092"/>
      <c r="AJ9092"/>
      <c r="AK9092"/>
      <c r="AL9092"/>
      <c r="AM9092"/>
      <c r="AN9092"/>
      <c r="AO9092"/>
      <c r="AP9092"/>
      <c r="AQ9092"/>
      <c r="AR9092"/>
      <c r="AS9092"/>
      <c r="AT9092"/>
      <c r="AU9092"/>
      <c r="AV9092"/>
      <c r="AW9092"/>
      <c r="AX9092"/>
      <c r="AY9092"/>
      <c r="AZ9092"/>
      <c r="BA9092"/>
      <c r="BB9092"/>
      <c r="BC9092"/>
      <c r="BD9092"/>
      <c r="BE9092"/>
      <c r="BF9092"/>
      <c r="BG9092"/>
      <c r="BH9092"/>
      <c r="BI9092"/>
      <c r="BJ9092"/>
      <c r="BK9092"/>
      <c r="BL9092"/>
      <c r="BM9092"/>
      <c r="BN9092"/>
      <c r="BO9092"/>
      <c r="BP9092"/>
      <c r="BQ9092"/>
      <c r="BR9092"/>
      <c r="BS9092"/>
      <c r="BT9092"/>
      <c r="BU9092"/>
      <c r="BV9092"/>
      <c r="BW9092"/>
      <c r="BX9092"/>
      <c r="BY9092"/>
      <c r="BZ9092"/>
      <c r="CA9092"/>
      <c r="CB9092"/>
      <c r="CC9092"/>
      <c r="CD9092"/>
      <c r="CE9092"/>
      <c r="CF9092"/>
      <c r="CG9092"/>
      <c r="CH9092"/>
      <c r="CI9092"/>
      <c r="CJ9092"/>
      <c r="CK9092"/>
      <c r="CL9092"/>
      <c r="CM9092"/>
      <c r="CN9092"/>
      <c r="CO9092"/>
      <c r="CP9092"/>
      <c r="CQ9092"/>
      <c r="CR9092"/>
      <c r="CS9092"/>
      <c r="CT9092"/>
      <c r="CU9092"/>
      <c r="CV9092"/>
    </row>
    <row r="9093" spans="10:100" x14ac:dyDescent="0.25">
      <c r="J9093"/>
      <c r="K9093"/>
      <c r="L9093"/>
      <c r="M9093"/>
      <c r="N9093"/>
      <c r="O9093"/>
      <c r="P9093"/>
      <c r="Q9093"/>
      <c r="R9093"/>
      <c r="S9093"/>
      <c r="T9093"/>
      <c r="U9093"/>
      <c r="V9093"/>
      <c r="W9093"/>
      <c r="X9093"/>
      <c r="Y9093"/>
      <c r="Z9093"/>
      <c r="AA9093"/>
      <c r="AB9093"/>
      <c r="AC9093"/>
      <c r="AD9093"/>
      <c r="AE9093"/>
      <c r="AF9093"/>
      <c r="AG9093"/>
      <c r="AH9093"/>
      <c r="AI9093"/>
      <c r="AJ9093"/>
      <c r="AK9093"/>
      <c r="AL9093"/>
      <c r="AM9093"/>
      <c r="AN9093"/>
      <c r="AO9093"/>
      <c r="AP9093"/>
      <c r="AQ9093"/>
      <c r="AR9093"/>
      <c r="AS9093"/>
      <c r="AT9093"/>
      <c r="AU9093"/>
      <c r="AV9093"/>
      <c r="AW9093"/>
      <c r="AX9093"/>
      <c r="AY9093"/>
      <c r="AZ9093"/>
      <c r="BA9093"/>
      <c r="BB9093"/>
      <c r="BC9093"/>
      <c r="BD9093"/>
      <c r="BE9093"/>
      <c r="BF9093"/>
      <c r="BG9093"/>
      <c r="BH9093"/>
      <c r="BI9093"/>
      <c r="BJ9093"/>
      <c r="BK9093"/>
      <c r="BL9093"/>
      <c r="BM9093"/>
      <c r="BN9093"/>
      <c r="BO9093"/>
      <c r="BP9093"/>
      <c r="BQ9093"/>
      <c r="BR9093"/>
      <c r="BS9093"/>
      <c r="BT9093"/>
      <c r="BU9093"/>
      <c r="BV9093"/>
      <c r="BW9093"/>
      <c r="BX9093"/>
      <c r="BY9093"/>
      <c r="BZ9093"/>
      <c r="CA9093"/>
      <c r="CB9093"/>
      <c r="CC9093"/>
      <c r="CD9093"/>
      <c r="CE9093"/>
      <c r="CF9093"/>
      <c r="CG9093"/>
      <c r="CH9093"/>
      <c r="CI9093"/>
      <c r="CJ9093"/>
      <c r="CK9093"/>
      <c r="CL9093"/>
      <c r="CM9093"/>
      <c r="CN9093"/>
      <c r="CO9093"/>
      <c r="CP9093"/>
      <c r="CQ9093"/>
      <c r="CR9093"/>
      <c r="CS9093"/>
      <c r="CT9093"/>
      <c r="CU9093"/>
      <c r="CV9093"/>
    </row>
    <row r="9094" spans="10:100" x14ac:dyDescent="0.25">
      <c r="J9094"/>
      <c r="K9094"/>
      <c r="L9094"/>
      <c r="M9094"/>
      <c r="N9094"/>
      <c r="O9094"/>
      <c r="P9094"/>
      <c r="Q9094"/>
      <c r="R9094"/>
      <c r="S9094"/>
      <c r="T9094"/>
      <c r="U9094"/>
      <c r="V9094"/>
      <c r="W9094"/>
      <c r="X9094"/>
      <c r="Y9094"/>
      <c r="Z9094"/>
      <c r="AA9094"/>
      <c r="AB9094"/>
      <c r="AC9094"/>
      <c r="AD9094"/>
      <c r="AE9094"/>
      <c r="AF9094"/>
      <c r="AG9094"/>
      <c r="AH9094"/>
      <c r="AI9094"/>
      <c r="AJ9094"/>
      <c r="AK9094"/>
      <c r="AL9094"/>
      <c r="AM9094"/>
      <c r="AN9094"/>
      <c r="AO9094"/>
      <c r="AP9094"/>
      <c r="AQ9094"/>
      <c r="AR9094"/>
      <c r="AS9094"/>
      <c r="AT9094"/>
      <c r="AU9094"/>
      <c r="AV9094"/>
      <c r="AW9094"/>
      <c r="AX9094"/>
      <c r="AY9094"/>
      <c r="AZ9094"/>
      <c r="BA9094"/>
      <c r="BB9094"/>
      <c r="BC9094"/>
      <c r="BD9094"/>
      <c r="BE9094"/>
      <c r="BF9094"/>
      <c r="BG9094"/>
      <c r="BH9094"/>
      <c r="BI9094"/>
      <c r="BJ9094"/>
      <c r="BK9094"/>
      <c r="BL9094"/>
      <c r="BM9094"/>
      <c r="BN9094"/>
      <c r="BO9094"/>
      <c r="BP9094"/>
      <c r="BQ9094"/>
      <c r="BR9094"/>
      <c r="BS9094"/>
      <c r="BT9094"/>
      <c r="BU9094"/>
      <c r="BV9094"/>
      <c r="BW9094"/>
      <c r="BX9094"/>
      <c r="BY9094"/>
      <c r="BZ9094"/>
      <c r="CA9094"/>
      <c r="CB9094"/>
      <c r="CC9094"/>
      <c r="CD9094"/>
      <c r="CE9094"/>
      <c r="CF9094"/>
      <c r="CG9094"/>
      <c r="CH9094"/>
      <c r="CI9094"/>
      <c r="CJ9094"/>
      <c r="CK9094"/>
      <c r="CL9094"/>
      <c r="CM9094"/>
      <c r="CN9094"/>
      <c r="CO9094"/>
      <c r="CP9094"/>
      <c r="CQ9094"/>
      <c r="CR9094"/>
      <c r="CS9094"/>
      <c r="CT9094"/>
      <c r="CU9094"/>
      <c r="CV9094"/>
    </row>
    <row r="9095" spans="10:100" x14ac:dyDescent="0.25">
      <c r="J9095"/>
      <c r="K9095"/>
      <c r="L9095"/>
      <c r="M9095"/>
      <c r="N9095"/>
      <c r="O9095"/>
      <c r="P9095"/>
      <c r="Q9095"/>
      <c r="R9095"/>
      <c r="S9095"/>
      <c r="T9095"/>
      <c r="U9095"/>
      <c r="V9095"/>
      <c r="W9095"/>
      <c r="X9095"/>
      <c r="Y9095"/>
      <c r="Z9095"/>
      <c r="AA9095"/>
      <c r="AB9095"/>
      <c r="AC9095"/>
      <c r="AD9095"/>
      <c r="AE9095"/>
      <c r="AF9095"/>
      <c r="AG9095"/>
      <c r="AH9095"/>
      <c r="AI9095"/>
      <c r="AJ9095"/>
      <c r="AK9095"/>
      <c r="AL9095"/>
      <c r="AM9095"/>
      <c r="AN9095"/>
      <c r="AO9095"/>
      <c r="AP9095"/>
      <c r="AQ9095"/>
      <c r="AR9095"/>
      <c r="AS9095"/>
      <c r="AT9095"/>
      <c r="AU9095"/>
      <c r="AV9095"/>
      <c r="AW9095"/>
      <c r="AX9095"/>
      <c r="AY9095"/>
      <c r="AZ9095"/>
      <c r="BA9095"/>
      <c r="BB9095"/>
      <c r="BC9095"/>
      <c r="BD9095"/>
      <c r="BE9095"/>
      <c r="BF9095"/>
      <c r="BG9095"/>
      <c r="BH9095"/>
      <c r="BI9095"/>
      <c r="BJ9095"/>
      <c r="BK9095"/>
      <c r="BL9095"/>
      <c r="BM9095"/>
      <c r="BN9095"/>
      <c r="BO9095"/>
      <c r="BP9095"/>
      <c r="BQ9095"/>
      <c r="BR9095"/>
      <c r="BS9095"/>
      <c r="BT9095"/>
      <c r="BU9095"/>
      <c r="BV9095"/>
      <c r="BW9095"/>
      <c r="BX9095"/>
      <c r="BY9095"/>
      <c r="BZ9095"/>
      <c r="CA9095"/>
      <c r="CB9095"/>
      <c r="CC9095"/>
      <c r="CD9095"/>
      <c r="CE9095"/>
      <c r="CF9095"/>
      <c r="CG9095"/>
      <c r="CH9095"/>
      <c r="CI9095"/>
      <c r="CJ9095"/>
      <c r="CK9095"/>
      <c r="CL9095"/>
      <c r="CM9095"/>
      <c r="CN9095"/>
      <c r="CO9095"/>
      <c r="CP9095"/>
      <c r="CQ9095"/>
      <c r="CR9095"/>
      <c r="CS9095"/>
      <c r="CT9095"/>
      <c r="CU9095"/>
      <c r="CV9095"/>
    </row>
    <row r="9096" spans="10:100" x14ac:dyDescent="0.25">
      <c r="J9096"/>
      <c r="K9096"/>
      <c r="L9096"/>
      <c r="M9096"/>
      <c r="N9096"/>
      <c r="O9096"/>
      <c r="P9096"/>
      <c r="Q9096"/>
      <c r="R9096"/>
      <c r="S9096"/>
      <c r="T9096"/>
      <c r="U9096"/>
      <c r="V9096"/>
      <c r="W9096"/>
      <c r="X9096"/>
      <c r="Y9096"/>
      <c r="Z9096"/>
      <c r="AA9096"/>
      <c r="AB9096"/>
      <c r="AC9096"/>
      <c r="AD9096"/>
      <c r="AE9096"/>
      <c r="AF9096"/>
      <c r="AG9096"/>
      <c r="AH9096"/>
      <c r="AI9096"/>
      <c r="AJ9096"/>
      <c r="AK9096"/>
      <c r="AL9096"/>
      <c r="AM9096"/>
      <c r="AN9096"/>
      <c r="AO9096"/>
      <c r="AP9096"/>
      <c r="AQ9096"/>
      <c r="AR9096"/>
      <c r="AS9096"/>
      <c r="AT9096"/>
      <c r="AU9096"/>
      <c r="AV9096"/>
      <c r="AW9096"/>
      <c r="AX9096"/>
      <c r="AY9096"/>
      <c r="AZ9096"/>
      <c r="BA9096"/>
      <c r="BB9096"/>
      <c r="BC9096"/>
      <c r="BD9096"/>
      <c r="BE9096"/>
      <c r="BF9096"/>
      <c r="BG9096"/>
      <c r="BH9096"/>
      <c r="BI9096"/>
      <c r="BJ9096"/>
      <c r="BK9096"/>
      <c r="BL9096"/>
      <c r="BM9096"/>
      <c r="BN9096"/>
      <c r="BO9096"/>
      <c r="BP9096"/>
      <c r="BQ9096"/>
      <c r="BR9096"/>
      <c r="BS9096"/>
      <c r="BT9096"/>
      <c r="BU9096"/>
      <c r="BV9096"/>
      <c r="BW9096"/>
      <c r="BX9096"/>
      <c r="BY9096"/>
      <c r="BZ9096"/>
      <c r="CA9096"/>
      <c r="CB9096"/>
      <c r="CC9096"/>
      <c r="CD9096"/>
      <c r="CE9096"/>
      <c r="CF9096"/>
      <c r="CG9096"/>
      <c r="CH9096"/>
      <c r="CI9096"/>
      <c r="CJ9096"/>
      <c r="CK9096"/>
      <c r="CL9096"/>
      <c r="CM9096"/>
      <c r="CN9096"/>
      <c r="CO9096"/>
      <c r="CP9096"/>
      <c r="CQ9096"/>
      <c r="CR9096"/>
      <c r="CS9096"/>
      <c r="CT9096"/>
      <c r="CU9096"/>
      <c r="CV9096"/>
    </row>
    <row r="9097" spans="10:100" x14ac:dyDescent="0.25">
      <c r="J9097"/>
      <c r="K9097"/>
      <c r="L9097"/>
      <c r="M9097"/>
      <c r="N9097"/>
      <c r="O9097"/>
      <c r="P9097"/>
      <c r="Q9097"/>
      <c r="R9097"/>
      <c r="S9097"/>
      <c r="T9097"/>
      <c r="U9097"/>
      <c r="V9097"/>
      <c r="W9097"/>
      <c r="X9097"/>
      <c r="Y9097"/>
      <c r="Z9097"/>
      <c r="AA9097"/>
      <c r="AB9097"/>
      <c r="AC9097"/>
      <c r="AD9097"/>
      <c r="AE9097"/>
      <c r="AF9097"/>
      <c r="AG9097"/>
      <c r="AH9097"/>
      <c r="AI9097"/>
      <c r="AJ9097"/>
      <c r="AK9097"/>
      <c r="AL9097"/>
      <c r="AM9097"/>
      <c r="AN9097"/>
      <c r="AO9097"/>
      <c r="AP9097"/>
      <c r="AQ9097"/>
      <c r="AR9097"/>
      <c r="AS9097"/>
      <c r="AT9097"/>
      <c r="AU9097"/>
      <c r="AV9097"/>
      <c r="AW9097"/>
      <c r="AX9097"/>
      <c r="AY9097"/>
      <c r="AZ9097"/>
      <c r="BA9097"/>
      <c r="BB9097"/>
      <c r="BC9097"/>
      <c r="BD9097"/>
      <c r="BE9097"/>
      <c r="BF9097"/>
      <c r="BG9097"/>
      <c r="BH9097"/>
      <c r="BI9097"/>
      <c r="BJ9097"/>
      <c r="BK9097"/>
      <c r="BL9097"/>
      <c r="BM9097"/>
      <c r="BN9097"/>
      <c r="BO9097"/>
      <c r="BP9097"/>
      <c r="BQ9097"/>
      <c r="BR9097"/>
      <c r="BS9097"/>
      <c r="BT9097"/>
      <c r="BU9097"/>
      <c r="BV9097"/>
      <c r="BW9097"/>
      <c r="BX9097"/>
      <c r="BY9097"/>
      <c r="BZ9097"/>
      <c r="CA9097"/>
      <c r="CB9097"/>
      <c r="CC9097"/>
      <c r="CD9097"/>
      <c r="CE9097"/>
      <c r="CF9097"/>
      <c r="CG9097"/>
      <c r="CH9097"/>
      <c r="CI9097"/>
      <c r="CJ9097"/>
      <c r="CK9097"/>
      <c r="CL9097"/>
      <c r="CM9097"/>
      <c r="CN9097"/>
      <c r="CO9097"/>
      <c r="CP9097"/>
      <c r="CQ9097"/>
      <c r="CR9097"/>
      <c r="CS9097"/>
      <c r="CT9097"/>
      <c r="CU9097"/>
      <c r="CV9097"/>
    </row>
    <row r="9098" spans="10:100" x14ac:dyDescent="0.25">
      <c r="J9098"/>
      <c r="K9098"/>
      <c r="L9098"/>
      <c r="M9098"/>
      <c r="N9098"/>
      <c r="O9098"/>
      <c r="P9098"/>
      <c r="Q9098"/>
      <c r="R9098"/>
      <c r="S9098"/>
      <c r="T9098"/>
      <c r="U9098"/>
      <c r="V9098"/>
      <c r="W9098"/>
      <c r="X9098"/>
      <c r="Y9098"/>
      <c r="Z9098"/>
      <c r="AA9098"/>
      <c r="AB9098"/>
      <c r="AC9098"/>
      <c r="AD9098"/>
      <c r="AE9098"/>
      <c r="AF9098"/>
      <c r="AG9098"/>
      <c r="AH9098"/>
      <c r="AI9098"/>
      <c r="AJ9098"/>
      <c r="AK9098"/>
      <c r="AL9098"/>
      <c r="AM9098"/>
      <c r="AN9098"/>
      <c r="AO9098"/>
      <c r="AP9098"/>
      <c r="AQ9098"/>
      <c r="AR9098"/>
      <c r="AS9098"/>
      <c r="AT9098"/>
      <c r="AU9098"/>
      <c r="AV9098"/>
      <c r="AW9098"/>
      <c r="AX9098"/>
      <c r="AY9098"/>
      <c r="AZ9098"/>
      <c r="BA9098"/>
      <c r="BB9098"/>
      <c r="BC9098"/>
      <c r="BD9098"/>
      <c r="BE9098"/>
      <c r="BF9098"/>
      <c r="BG9098"/>
      <c r="BH9098"/>
      <c r="BI9098"/>
      <c r="BJ9098"/>
      <c r="BK9098"/>
      <c r="BL9098"/>
      <c r="BM9098"/>
      <c r="BN9098"/>
      <c r="BO9098"/>
      <c r="BP9098"/>
      <c r="BQ9098"/>
      <c r="BR9098"/>
      <c r="BS9098"/>
      <c r="BT9098"/>
      <c r="BU9098"/>
      <c r="BV9098"/>
      <c r="BW9098"/>
      <c r="BX9098"/>
      <c r="BY9098"/>
      <c r="BZ9098"/>
      <c r="CA9098"/>
      <c r="CB9098"/>
      <c r="CC9098"/>
      <c r="CD9098"/>
      <c r="CE9098"/>
      <c r="CF9098"/>
      <c r="CG9098"/>
      <c r="CH9098"/>
      <c r="CI9098"/>
      <c r="CJ9098"/>
      <c r="CK9098"/>
      <c r="CL9098"/>
      <c r="CM9098"/>
      <c r="CN9098"/>
      <c r="CO9098"/>
      <c r="CP9098"/>
      <c r="CQ9098"/>
      <c r="CR9098"/>
      <c r="CS9098"/>
      <c r="CT9098"/>
      <c r="CU9098"/>
      <c r="CV9098"/>
    </row>
    <row r="9099" spans="10:100" x14ac:dyDescent="0.25">
      <c r="J9099"/>
      <c r="K9099"/>
      <c r="L9099"/>
      <c r="M9099"/>
      <c r="N9099"/>
      <c r="O9099"/>
      <c r="P9099"/>
      <c r="Q9099"/>
      <c r="R9099"/>
      <c r="S9099"/>
      <c r="T9099"/>
      <c r="U9099"/>
      <c r="V9099"/>
      <c r="W9099"/>
      <c r="X9099"/>
      <c r="Y9099"/>
      <c r="Z9099"/>
      <c r="AA9099"/>
      <c r="AB9099"/>
      <c r="AC9099"/>
      <c r="AD9099"/>
      <c r="AE9099"/>
      <c r="AF9099"/>
      <c r="AG9099"/>
      <c r="AH9099"/>
      <c r="AI9099"/>
      <c r="AJ9099"/>
      <c r="AK9099"/>
      <c r="AL9099"/>
      <c r="AM9099"/>
      <c r="AN9099"/>
      <c r="AO9099"/>
      <c r="AP9099"/>
      <c r="AQ9099"/>
      <c r="AR9099"/>
      <c r="AS9099"/>
      <c r="AT9099"/>
      <c r="AU9099"/>
      <c r="AV9099"/>
      <c r="AW9099"/>
      <c r="AX9099"/>
      <c r="AY9099"/>
      <c r="AZ9099"/>
      <c r="BA9099"/>
      <c r="BB9099"/>
      <c r="BC9099"/>
      <c r="BD9099"/>
      <c r="BE9099"/>
      <c r="BF9099"/>
      <c r="BG9099"/>
      <c r="BH9099"/>
      <c r="BI9099"/>
      <c r="BJ9099"/>
      <c r="BK9099"/>
      <c r="BL9099"/>
      <c r="BM9099"/>
      <c r="BN9099"/>
      <c r="BO9099"/>
      <c r="BP9099"/>
      <c r="BQ9099"/>
      <c r="BR9099"/>
      <c r="BS9099"/>
      <c r="BT9099"/>
      <c r="BU9099"/>
      <c r="BV9099"/>
      <c r="BW9099"/>
      <c r="BX9099"/>
      <c r="BY9099"/>
      <c r="BZ9099"/>
      <c r="CA9099"/>
      <c r="CB9099"/>
      <c r="CC9099"/>
      <c r="CD9099"/>
      <c r="CE9099"/>
      <c r="CF9099"/>
      <c r="CG9099"/>
      <c r="CH9099"/>
      <c r="CI9099"/>
      <c r="CJ9099"/>
      <c r="CK9099"/>
      <c r="CL9099"/>
      <c r="CM9099"/>
      <c r="CN9099"/>
      <c r="CO9099"/>
      <c r="CP9099"/>
      <c r="CQ9099"/>
      <c r="CR9099"/>
      <c r="CS9099"/>
      <c r="CT9099"/>
      <c r="CU9099"/>
      <c r="CV9099"/>
    </row>
    <row r="9100" spans="10:100" x14ac:dyDescent="0.25">
      <c r="J9100"/>
      <c r="K9100"/>
      <c r="L9100"/>
      <c r="M9100"/>
      <c r="N9100"/>
      <c r="O9100"/>
      <c r="P9100"/>
      <c r="Q9100"/>
      <c r="R9100"/>
      <c r="S9100"/>
      <c r="T9100"/>
      <c r="U9100"/>
      <c r="V9100"/>
      <c r="W9100"/>
      <c r="X9100"/>
      <c r="Y9100"/>
      <c r="Z9100"/>
      <c r="AA9100"/>
      <c r="AB9100"/>
      <c r="AC9100"/>
      <c r="AD9100"/>
      <c r="AE9100"/>
      <c r="AF9100"/>
      <c r="AG9100"/>
      <c r="AH9100"/>
      <c r="AI9100"/>
      <c r="AJ9100"/>
      <c r="AK9100"/>
      <c r="AL9100"/>
      <c r="AM9100"/>
      <c r="AN9100"/>
      <c r="AO9100"/>
      <c r="AP9100"/>
      <c r="AQ9100"/>
      <c r="AR9100"/>
      <c r="AS9100"/>
      <c r="AT9100"/>
      <c r="AU9100"/>
      <c r="AV9100"/>
      <c r="AW9100"/>
      <c r="AX9100"/>
      <c r="AY9100"/>
      <c r="AZ9100"/>
      <c r="BA9100"/>
      <c r="BB9100"/>
      <c r="BC9100"/>
      <c r="BD9100"/>
      <c r="BE9100"/>
      <c r="BF9100"/>
      <c r="BG9100"/>
      <c r="BH9100"/>
      <c r="BI9100"/>
      <c r="BJ9100"/>
      <c r="BK9100"/>
      <c r="BL9100"/>
      <c r="BM9100"/>
      <c r="BN9100"/>
      <c r="BO9100"/>
      <c r="BP9100"/>
      <c r="BQ9100"/>
      <c r="BR9100"/>
      <c r="BS9100"/>
      <c r="BT9100"/>
      <c r="BU9100"/>
      <c r="BV9100"/>
      <c r="BW9100"/>
      <c r="BX9100"/>
      <c r="BY9100"/>
      <c r="BZ9100"/>
      <c r="CA9100"/>
      <c r="CB9100"/>
      <c r="CC9100"/>
      <c r="CD9100"/>
      <c r="CE9100"/>
      <c r="CF9100"/>
      <c r="CG9100"/>
      <c r="CH9100"/>
      <c r="CI9100"/>
      <c r="CJ9100"/>
      <c r="CK9100"/>
      <c r="CL9100"/>
      <c r="CM9100"/>
      <c r="CN9100"/>
      <c r="CO9100"/>
      <c r="CP9100"/>
      <c r="CQ9100"/>
      <c r="CR9100"/>
      <c r="CS9100"/>
      <c r="CT9100"/>
      <c r="CU9100"/>
      <c r="CV9100"/>
    </row>
    <row r="9101" spans="10:100" x14ac:dyDescent="0.25">
      <c r="J9101"/>
      <c r="K9101"/>
      <c r="L9101"/>
      <c r="M9101"/>
      <c r="N9101"/>
      <c r="O9101"/>
      <c r="P9101"/>
      <c r="Q9101"/>
      <c r="R9101"/>
      <c r="S9101"/>
      <c r="T9101"/>
      <c r="U9101"/>
      <c r="V9101"/>
      <c r="W9101"/>
      <c r="X9101"/>
      <c r="Y9101"/>
      <c r="Z9101"/>
      <c r="AA9101"/>
      <c r="AB9101"/>
      <c r="AC9101"/>
      <c r="AD9101"/>
      <c r="AE9101"/>
      <c r="AF9101"/>
      <c r="AG9101"/>
      <c r="AH9101"/>
      <c r="AI9101"/>
      <c r="AJ9101"/>
      <c r="AK9101"/>
      <c r="AL9101"/>
      <c r="AM9101"/>
      <c r="AN9101"/>
      <c r="AO9101"/>
      <c r="AP9101"/>
      <c r="AQ9101"/>
      <c r="AR9101"/>
      <c r="AS9101"/>
      <c r="AT9101"/>
      <c r="AU9101"/>
      <c r="AV9101"/>
      <c r="AW9101"/>
      <c r="AX9101"/>
      <c r="AY9101"/>
      <c r="AZ9101"/>
      <c r="BA9101"/>
      <c r="BB9101"/>
      <c r="BC9101"/>
      <c r="BD9101"/>
      <c r="BE9101"/>
      <c r="BF9101"/>
      <c r="BG9101"/>
      <c r="BH9101"/>
      <c r="BI9101"/>
      <c r="BJ9101"/>
      <c r="BK9101"/>
      <c r="BL9101"/>
      <c r="BM9101"/>
      <c r="BN9101"/>
      <c r="BO9101"/>
      <c r="BP9101"/>
      <c r="BQ9101"/>
      <c r="BR9101"/>
      <c r="BS9101"/>
      <c r="BT9101"/>
      <c r="BU9101"/>
      <c r="BV9101"/>
      <c r="BW9101"/>
      <c r="BX9101"/>
      <c r="BY9101"/>
      <c r="BZ9101"/>
      <c r="CA9101"/>
      <c r="CB9101"/>
      <c r="CC9101"/>
      <c r="CD9101"/>
      <c r="CE9101"/>
      <c r="CF9101"/>
      <c r="CG9101"/>
      <c r="CH9101"/>
      <c r="CI9101"/>
      <c r="CJ9101"/>
      <c r="CK9101"/>
      <c r="CL9101"/>
      <c r="CM9101"/>
      <c r="CN9101"/>
      <c r="CO9101"/>
      <c r="CP9101"/>
      <c r="CQ9101"/>
      <c r="CR9101"/>
      <c r="CS9101"/>
      <c r="CT9101"/>
      <c r="CU9101"/>
      <c r="CV9101"/>
    </row>
    <row r="9102" spans="10:100" x14ac:dyDescent="0.25">
      <c r="J9102"/>
      <c r="K9102"/>
      <c r="L9102"/>
      <c r="M9102"/>
      <c r="N9102"/>
      <c r="O9102"/>
      <c r="P9102"/>
      <c r="Q9102"/>
      <c r="R9102"/>
      <c r="S9102"/>
      <c r="T9102"/>
      <c r="U9102"/>
      <c r="V9102"/>
      <c r="W9102"/>
      <c r="X9102"/>
      <c r="Y9102"/>
      <c r="Z9102"/>
      <c r="AA9102"/>
      <c r="AB9102"/>
      <c r="AC9102"/>
      <c r="AD9102"/>
      <c r="AE9102"/>
      <c r="AF9102"/>
      <c r="AG9102"/>
      <c r="AH9102"/>
      <c r="AI9102"/>
      <c r="AJ9102"/>
      <c r="AK9102"/>
      <c r="AL9102"/>
      <c r="AM9102"/>
      <c r="AN9102"/>
      <c r="AO9102"/>
      <c r="AP9102"/>
      <c r="AQ9102"/>
      <c r="AR9102"/>
      <c r="AS9102"/>
      <c r="AT9102"/>
      <c r="AU9102"/>
      <c r="AV9102"/>
      <c r="AW9102"/>
      <c r="AX9102"/>
      <c r="AY9102"/>
      <c r="AZ9102"/>
      <c r="BA9102"/>
      <c r="BB9102"/>
      <c r="BC9102"/>
      <c r="BD9102"/>
      <c r="BE9102"/>
      <c r="BF9102"/>
      <c r="BG9102"/>
      <c r="BH9102"/>
      <c r="BI9102"/>
      <c r="BJ9102"/>
      <c r="BK9102"/>
      <c r="BL9102"/>
      <c r="BM9102"/>
      <c r="BN9102"/>
      <c r="BO9102"/>
      <c r="BP9102"/>
      <c r="BQ9102"/>
      <c r="BR9102"/>
      <c r="BS9102"/>
      <c r="BT9102"/>
      <c r="BU9102"/>
      <c r="BV9102"/>
      <c r="BW9102"/>
      <c r="BX9102"/>
      <c r="BY9102"/>
      <c r="BZ9102"/>
      <c r="CA9102"/>
      <c r="CB9102"/>
      <c r="CC9102"/>
      <c r="CD9102"/>
      <c r="CE9102"/>
      <c r="CF9102"/>
      <c r="CG9102"/>
      <c r="CH9102"/>
      <c r="CI9102"/>
      <c r="CJ9102"/>
      <c r="CK9102"/>
      <c r="CL9102"/>
      <c r="CM9102"/>
      <c r="CN9102"/>
      <c r="CO9102"/>
      <c r="CP9102"/>
      <c r="CQ9102"/>
      <c r="CR9102"/>
      <c r="CS9102"/>
      <c r="CT9102"/>
      <c r="CU9102"/>
      <c r="CV9102"/>
    </row>
    <row r="9103" spans="10:100" x14ac:dyDescent="0.25">
      <c r="J9103"/>
      <c r="K9103"/>
      <c r="L9103"/>
      <c r="M9103"/>
      <c r="N9103"/>
      <c r="O9103"/>
      <c r="P9103"/>
      <c r="Q9103"/>
      <c r="R9103"/>
      <c r="S9103"/>
      <c r="T9103"/>
      <c r="U9103"/>
      <c r="V9103"/>
      <c r="W9103"/>
      <c r="X9103"/>
      <c r="Y9103"/>
      <c r="Z9103"/>
      <c r="AA9103"/>
      <c r="AB9103"/>
      <c r="AC9103"/>
      <c r="AD9103"/>
      <c r="AE9103"/>
      <c r="AF9103"/>
      <c r="AG9103"/>
      <c r="AH9103"/>
      <c r="AI9103"/>
      <c r="AJ9103"/>
      <c r="AK9103"/>
      <c r="AL9103"/>
      <c r="AM9103"/>
      <c r="AN9103"/>
      <c r="AO9103"/>
      <c r="AP9103"/>
      <c r="AQ9103"/>
      <c r="AR9103"/>
      <c r="AS9103"/>
      <c r="AT9103"/>
      <c r="AU9103"/>
      <c r="AV9103"/>
      <c r="AW9103"/>
      <c r="AX9103"/>
      <c r="AY9103"/>
      <c r="AZ9103"/>
      <c r="BA9103"/>
      <c r="BB9103"/>
      <c r="BC9103"/>
      <c r="BD9103"/>
      <c r="BE9103"/>
      <c r="BF9103"/>
      <c r="BG9103"/>
      <c r="BH9103"/>
      <c r="BI9103"/>
      <c r="BJ9103"/>
      <c r="BK9103"/>
      <c r="BL9103"/>
      <c r="BM9103"/>
      <c r="BN9103"/>
      <c r="BO9103"/>
      <c r="BP9103"/>
      <c r="BQ9103"/>
      <c r="BR9103"/>
      <c r="BS9103"/>
      <c r="BT9103"/>
      <c r="BU9103"/>
      <c r="BV9103"/>
      <c r="BW9103"/>
      <c r="BX9103"/>
      <c r="BY9103"/>
      <c r="BZ9103"/>
      <c r="CA9103"/>
      <c r="CB9103"/>
      <c r="CC9103"/>
      <c r="CD9103"/>
      <c r="CE9103"/>
      <c r="CF9103"/>
      <c r="CG9103"/>
      <c r="CH9103"/>
      <c r="CI9103"/>
      <c r="CJ9103"/>
      <c r="CK9103"/>
      <c r="CL9103"/>
      <c r="CM9103"/>
      <c r="CN9103"/>
      <c r="CO9103"/>
      <c r="CP9103"/>
      <c r="CQ9103"/>
      <c r="CR9103"/>
      <c r="CS9103"/>
      <c r="CT9103"/>
      <c r="CU9103"/>
      <c r="CV9103"/>
    </row>
    <row r="9104" spans="10:100" x14ac:dyDescent="0.25">
      <c r="J9104"/>
      <c r="K9104"/>
      <c r="L9104"/>
      <c r="M9104"/>
      <c r="N9104"/>
      <c r="O9104"/>
      <c r="P9104"/>
      <c r="Q9104"/>
      <c r="R9104"/>
      <c r="S9104"/>
      <c r="T9104"/>
      <c r="U9104"/>
      <c r="V9104"/>
      <c r="W9104"/>
      <c r="X9104"/>
      <c r="Y9104"/>
      <c r="Z9104"/>
      <c r="AA9104"/>
      <c r="AB9104"/>
      <c r="AC9104"/>
      <c r="AD9104"/>
      <c r="AE9104"/>
      <c r="AF9104"/>
      <c r="AG9104"/>
      <c r="AH9104"/>
      <c r="AI9104"/>
      <c r="AJ9104"/>
      <c r="AK9104"/>
      <c r="AL9104"/>
      <c r="AM9104"/>
      <c r="AN9104"/>
      <c r="AO9104"/>
      <c r="AP9104"/>
      <c r="AQ9104"/>
      <c r="AR9104"/>
      <c r="AS9104"/>
      <c r="AT9104"/>
      <c r="AU9104"/>
      <c r="AV9104"/>
      <c r="AW9104"/>
      <c r="AX9104"/>
      <c r="AY9104"/>
      <c r="AZ9104"/>
      <c r="BA9104"/>
      <c r="BB9104"/>
      <c r="BC9104"/>
      <c r="BD9104"/>
      <c r="BE9104"/>
      <c r="BF9104"/>
      <c r="BG9104"/>
      <c r="BH9104"/>
      <c r="BI9104"/>
      <c r="BJ9104"/>
      <c r="BK9104"/>
      <c r="BL9104"/>
      <c r="BM9104"/>
      <c r="BN9104"/>
      <c r="BO9104"/>
      <c r="BP9104"/>
      <c r="BQ9104"/>
      <c r="BR9104"/>
      <c r="BS9104"/>
      <c r="BT9104"/>
      <c r="BU9104"/>
      <c r="BV9104"/>
      <c r="BW9104"/>
      <c r="BX9104"/>
      <c r="BY9104"/>
      <c r="BZ9104"/>
      <c r="CA9104"/>
      <c r="CB9104"/>
      <c r="CC9104"/>
      <c r="CD9104"/>
      <c r="CE9104"/>
      <c r="CF9104"/>
      <c r="CG9104"/>
      <c r="CH9104"/>
      <c r="CI9104"/>
      <c r="CJ9104"/>
      <c r="CK9104"/>
      <c r="CL9104"/>
      <c r="CM9104"/>
      <c r="CN9104"/>
      <c r="CO9104"/>
      <c r="CP9104"/>
      <c r="CQ9104"/>
      <c r="CR9104"/>
      <c r="CS9104"/>
      <c r="CT9104"/>
      <c r="CU9104"/>
      <c r="CV9104"/>
    </row>
    <row r="9105" spans="10:100" x14ac:dyDescent="0.25">
      <c r="J9105"/>
      <c r="K9105"/>
      <c r="L9105"/>
      <c r="M9105"/>
      <c r="N9105"/>
      <c r="O9105"/>
      <c r="P9105"/>
      <c r="Q9105"/>
      <c r="R9105"/>
      <c r="S9105"/>
      <c r="T9105"/>
      <c r="U9105"/>
      <c r="V9105"/>
      <c r="W9105"/>
      <c r="X9105"/>
      <c r="Y9105"/>
      <c r="Z9105"/>
      <c r="AA9105"/>
      <c r="AB9105"/>
      <c r="AC9105"/>
      <c r="AD9105"/>
      <c r="AE9105"/>
      <c r="AF9105"/>
      <c r="AG9105"/>
      <c r="AH9105"/>
      <c r="AI9105"/>
      <c r="AJ9105"/>
      <c r="AK9105"/>
      <c r="AL9105"/>
      <c r="AM9105"/>
      <c r="AN9105"/>
      <c r="AO9105"/>
      <c r="AP9105"/>
      <c r="AQ9105"/>
      <c r="AR9105"/>
      <c r="AS9105"/>
      <c r="AT9105"/>
      <c r="AU9105"/>
      <c r="AV9105"/>
      <c r="AW9105"/>
      <c r="AX9105"/>
      <c r="AY9105"/>
      <c r="AZ9105"/>
      <c r="BA9105"/>
      <c r="BB9105"/>
      <c r="BC9105"/>
      <c r="BD9105"/>
      <c r="BE9105"/>
      <c r="BF9105"/>
      <c r="BG9105"/>
      <c r="BH9105"/>
      <c r="BI9105"/>
      <c r="BJ9105"/>
      <c r="BK9105"/>
      <c r="BL9105"/>
      <c r="BM9105"/>
      <c r="BN9105"/>
      <c r="BO9105"/>
      <c r="BP9105"/>
      <c r="BQ9105"/>
      <c r="BR9105"/>
      <c r="BS9105"/>
      <c r="BT9105"/>
      <c r="BU9105"/>
      <c r="BV9105"/>
      <c r="BW9105"/>
      <c r="BX9105"/>
      <c r="BY9105"/>
      <c r="BZ9105"/>
      <c r="CA9105"/>
      <c r="CB9105"/>
      <c r="CC9105"/>
      <c r="CD9105"/>
      <c r="CE9105"/>
      <c r="CF9105"/>
      <c r="CG9105"/>
      <c r="CH9105"/>
      <c r="CI9105"/>
      <c r="CJ9105"/>
      <c r="CK9105"/>
      <c r="CL9105"/>
      <c r="CM9105"/>
      <c r="CN9105"/>
      <c r="CO9105"/>
      <c r="CP9105"/>
      <c r="CQ9105"/>
      <c r="CR9105"/>
      <c r="CS9105"/>
      <c r="CT9105"/>
      <c r="CU9105"/>
      <c r="CV9105"/>
    </row>
    <row r="9106" spans="10:100" x14ac:dyDescent="0.25">
      <c r="J9106"/>
      <c r="K9106"/>
      <c r="L9106"/>
      <c r="M9106"/>
      <c r="N9106"/>
      <c r="O9106"/>
      <c r="P9106"/>
      <c r="Q9106"/>
      <c r="R9106"/>
      <c r="S9106"/>
      <c r="T9106"/>
      <c r="U9106"/>
      <c r="V9106"/>
      <c r="W9106"/>
      <c r="X9106"/>
      <c r="Y9106"/>
      <c r="Z9106"/>
      <c r="AA9106"/>
      <c r="AB9106"/>
      <c r="AC9106"/>
      <c r="AD9106"/>
      <c r="AE9106"/>
      <c r="AF9106"/>
      <c r="AG9106"/>
      <c r="AH9106"/>
      <c r="AI9106"/>
      <c r="AJ9106"/>
      <c r="AK9106"/>
      <c r="AL9106"/>
      <c r="AM9106"/>
      <c r="AN9106"/>
      <c r="AO9106"/>
      <c r="AP9106"/>
      <c r="AQ9106"/>
      <c r="AR9106"/>
      <c r="AS9106"/>
      <c r="AT9106"/>
      <c r="AU9106"/>
      <c r="AV9106"/>
      <c r="AW9106"/>
      <c r="AX9106"/>
      <c r="AY9106"/>
      <c r="AZ9106"/>
      <c r="BA9106"/>
      <c r="BB9106"/>
      <c r="BC9106"/>
      <c r="BD9106"/>
      <c r="BE9106"/>
      <c r="BF9106"/>
      <c r="BG9106"/>
      <c r="BH9106"/>
      <c r="BI9106"/>
      <c r="BJ9106"/>
      <c r="BK9106"/>
      <c r="BL9106"/>
      <c r="BM9106"/>
      <c r="BN9106"/>
      <c r="BO9106"/>
      <c r="BP9106"/>
      <c r="BQ9106"/>
      <c r="BR9106"/>
      <c r="BS9106"/>
      <c r="BT9106"/>
      <c r="BU9106"/>
      <c r="BV9106"/>
      <c r="BW9106"/>
      <c r="BX9106"/>
      <c r="BY9106"/>
      <c r="BZ9106"/>
      <c r="CA9106"/>
      <c r="CB9106"/>
      <c r="CC9106"/>
      <c r="CD9106"/>
      <c r="CE9106"/>
      <c r="CF9106"/>
      <c r="CG9106"/>
      <c r="CH9106"/>
      <c r="CI9106"/>
      <c r="CJ9106"/>
      <c r="CK9106"/>
      <c r="CL9106"/>
      <c r="CM9106"/>
      <c r="CN9106"/>
      <c r="CO9106"/>
      <c r="CP9106"/>
      <c r="CQ9106"/>
      <c r="CR9106"/>
      <c r="CS9106"/>
      <c r="CT9106"/>
      <c r="CU9106"/>
      <c r="CV9106"/>
    </row>
    <row r="9107" spans="10:100" x14ac:dyDescent="0.25">
      <c r="J9107"/>
      <c r="K9107"/>
      <c r="L9107"/>
      <c r="M9107"/>
      <c r="N9107"/>
      <c r="O9107"/>
      <c r="P9107"/>
      <c r="Q9107"/>
      <c r="R9107"/>
      <c r="S9107"/>
      <c r="T9107"/>
      <c r="U9107"/>
      <c r="V9107"/>
      <c r="W9107"/>
      <c r="X9107"/>
      <c r="Y9107"/>
      <c r="Z9107"/>
      <c r="AA9107"/>
      <c r="AB9107"/>
      <c r="AC9107"/>
      <c r="AD9107"/>
      <c r="AE9107"/>
      <c r="AF9107"/>
      <c r="AG9107"/>
      <c r="AH9107"/>
      <c r="AI9107"/>
      <c r="AJ9107"/>
      <c r="AK9107"/>
      <c r="AL9107"/>
      <c r="AM9107"/>
      <c r="AN9107"/>
      <c r="AO9107"/>
      <c r="AP9107"/>
      <c r="AQ9107"/>
      <c r="AR9107"/>
      <c r="AS9107"/>
      <c r="AT9107"/>
      <c r="AU9107"/>
      <c r="AV9107"/>
      <c r="AW9107"/>
      <c r="AX9107"/>
      <c r="AY9107"/>
      <c r="AZ9107"/>
      <c r="BA9107"/>
      <c r="BB9107"/>
      <c r="BC9107"/>
      <c r="BD9107"/>
      <c r="BE9107"/>
      <c r="BF9107"/>
      <c r="BG9107"/>
      <c r="BH9107"/>
      <c r="BI9107"/>
      <c r="BJ9107"/>
      <c r="BK9107"/>
      <c r="BL9107"/>
      <c r="BM9107"/>
      <c r="BN9107"/>
      <c r="BO9107"/>
      <c r="BP9107"/>
      <c r="BQ9107"/>
      <c r="BR9107"/>
      <c r="BS9107"/>
      <c r="BT9107"/>
      <c r="BU9107"/>
      <c r="BV9107"/>
      <c r="BW9107"/>
      <c r="BX9107"/>
      <c r="BY9107"/>
      <c r="BZ9107"/>
      <c r="CA9107"/>
      <c r="CB9107"/>
      <c r="CC9107"/>
      <c r="CD9107"/>
      <c r="CE9107"/>
      <c r="CF9107"/>
      <c r="CG9107"/>
      <c r="CH9107"/>
      <c r="CI9107"/>
      <c r="CJ9107"/>
      <c r="CK9107"/>
      <c r="CL9107"/>
      <c r="CM9107"/>
      <c r="CN9107"/>
      <c r="CO9107"/>
      <c r="CP9107"/>
      <c r="CQ9107"/>
      <c r="CR9107"/>
      <c r="CS9107"/>
      <c r="CT9107"/>
      <c r="CU9107"/>
      <c r="CV9107"/>
    </row>
    <row r="9108" spans="10:100" x14ac:dyDescent="0.25">
      <c r="J9108"/>
      <c r="K9108"/>
      <c r="L9108"/>
      <c r="M9108"/>
      <c r="N9108"/>
      <c r="O9108"/>
      <c r="P9108"/>
      <c r="Q9108"/>
      <c r="R9108"/>
      <c r="S9108"/>
      <c r="T9108"/>
      <c r="U9108"/>
      <c r="V9108"/>
      <c r="W9108"/>
      <c r="X9108"/>
      <c r="Y9108"/>
      <c r="Z9108"/>
      <c r="AA9108"/>
      <c r="AB9108"/>
      <c r="AC9108"/>
      <c r="AD9108"/>
      <c r="AE9108"/>
      <c r="AF9108"/>
      <c r="AG9108"/>
      <c r="AH9108"/>
      <c r="AI9108"/>
      <c r="AJ9108"/>
      <c r="AK9108"/>
      <c r="AL9108"/>
      <c r="AM9108"/>
      <c r="AN9108"/>
      <c r="AO9108"/>
      <c r="AP9108"/>
      <c r="AQ9108"/>
      <c r="AR9108"/>
      <c r="AS9108"/>
      <c r="AT9108"/>
      <c r="AU9108"/>
      <c r="AV9108"/>
      <c r="AW9108"/>
      <c r="AX9108"/>
      <c r="AY9108"/>
      <c r="AZ9108"/>
      <c r="BA9108"/>
      <c r="BB9108"/>
      <c r="BC9108"/>
      <c r="BD9108"/>
      <c r="BE9108"/>
      <c r="BF9108"/>
      <c r="BG9108"/>
      <c r="BH9108"/>
      <c r="BI9108"/>
      <c r="BJ9108"/>
      <c r="BK9108"/>
      <c r="BL9108"/>
      <c r="BM9108"/>
      <c r="BN9108"/>
      <c r="BO9108"/>
      <c r="BP9108"/>
      <c r="BQ9108"/>
      <c r="BR9108"/>
      <c r="BS9108"/>
      <c r="BT9108"/>
      <c r="BU9108"/>
      <c r="BV9108"/>
      <c r="BW9108"/>
      <c r="BX9108"/>
      <c r="BY9108"/>
      <c r="BZ9108"/>
      <c r="CA9108"/>
      <c r="CB9108"/>
      <c r="CC9108"/>
      <c r="CD9108"/>
      <c r="CE9108"/>
      <c r="CF9108"/>
      <c r="CG9108"/>
      <c r="CH9108"/>
      <c r="CI9108"/>
      <c r="CJ9108"/>
      <c r="CK9108"/>
      <c r="CL9108"/>
      <c r="CM9108"/>
      <c r="CN9108"/>
      <c r="CO9108"/>
      <c r="CP9108"/>
      <c r="CQ9108"/>
      <c r="CR9108"/>
      <c r="CS9108"/>
      <c r="CT9108"/>
      <c r="CU9108"/>
      <c r="CV9108"/>
    </row>
    <row r="9109" spans="10:100" x14ac:dyDescent="0.25">
      <c r="J9109"/>
      <c r="K9109"/>
      <c r="L9109"/>
      <c r="M9109"/>
      <c r="N9109"/>
      <c r="O9109"/>
      <c r="P9109"/>
      <c r="Q9109"/>
      <c r="R9109"/>
      <c r="S9109"/>
      <c r="T9109"/>
      <c r="U9109"/>
      <c r="V9109"/>
      <c r="W9109"/>
      <c r="X9109"/>
      <c r="Y9109"/>
      <c r="Z9109"/>
      <c r="AA9109"/>
      <c r="AB9109"/>
      <c r="AC9109"/>
      <c r="AD9109"/>
      <c r="AE9109"/>
      <c r="AF9109"/>
      <c r="AG9109"/>
      <c r="AH9109"/>
      <c r="AI9109"/>
      <c r="AJ9109"/>
      <c r="AK9109"/>
      <c r="AL9109"/>
      <c r="AM9109"/>
      <c r="AN9109"/>
      <c r="AO9109"/>
      <c r="AP9109"/>
      <c r="AQ9109"/>
      <c r="AR9109"/>
      <c r="AS9109"/>
      <c r="AT9109"/>
      <c r="AU9109"/>
      <c r="AV9109"/>
      <c r="AW9109"/>
      <c r="AX9109"/>
      <c r="AY9109"/>
      <c r="AZ9109"/>
      <c r="BA9109"/>
      <c r="BB9109"/>
      <c r="BC9109"/>
      <c r="BD9109"/>
      <c r="BE9109"/>
      <c r="BF9109"/>
      <c r="BG9109"/>
      <c r="BH9109"/>
      <c r="BI9109"/>
      <c r="BJ9109"/>
      <c r="BK9109"/>
      <c r="BL9109"/>
      <c r="BM9109"/>
      <c r="BN9109"/>
      <c r="BO9109"/>
      <c r="BP9109"/>
      <c r="BQ9109"/>
      <c r="BR9109"/>
      <c r="BS9109"/>
      <c r="BT9109"/>
      <c r="BU9109"/>
      <c r="BV9109"/>
      <c r="BW9109"/>
      <c r="BX9109"/>
      <c r="BY9109"/>
      <c r="BZ9109"/>
      <c r="CA9109"/>
      <c r="CB9109"/>
      <c r="CC9109"/>
      <c r="CD9109"/>
      <c r="CE9109"/>
      <c r="CF9109"/>
      <c r="CG9109"/>
      <c r="CH9109"/>
      <c r="CI9109"/>
      <c r="CJ9109"/>
      <c r="CK9109"/>
      <c r="CL9109"/>
      <c r="CM9109"/>
      <c r="CN9109"/>
      <c r="CO9109"/>
      <c r="CP9109"/>
      <c r="CQ9109"/>
      <c r="CR9109"/>
      <c r="CS9109"/>
      <c r="CT9109"/>
      <c r="CU9109"/>
      <c r="CV9109"/>
    </row>
    <row r="9110" spans="10:100" x14ac:dyDescent="0.25">
      <c r="J9110"/>
      <c r="K9110"/>
      <c r="L9110"/>
      <c r="M9110"/>
      <c r="N9110"/>
      <c r="O9110"/>
      <c r="P9110"/>
      <c r="Q9110"/>
      <c r="R9110"/>
      <c r="S9110"/>
      <c r="T9110"/>
      <c r="U9110"/>
      <c r="V9110"/>
      <c r="W9110"/>
      <c r="X9110"/>
      <c r="Y9110"/>
      <c r="Z9110"/>
      <c r="AA9110"/>
      <c r="AB9110"/>
      <c r="AC9110"/>
      <c r="AD9110"/>
      <c r="AE9110"/>
      <c r="AF9110"/>
      <c r="AG9110"/>
      <c r="AH9110"/>
      <c r="AI9110"/>
      <c r="AJ9110"/>
      <c r="AK9110"/>
      <c r="AL9110"/>
      <c r="AM9110"/>
      <c r="AN9110"/>
      <c r="AO9110"/>
      <c r="AP9110"/>
      <c r="AQ9110"/>
      <c r="AR9110"/>
      <c r="AS9110"/>
      <c r="AT9110"/>
      <c r="AU9110"/>
      <c r="AV9110"/>
      <c r="AW9110"/>
      <c r="AX9110"/>
      <c r="AY9110"/>
      <c r="AZ9110"/>
      <c r="BA9110"/>
      <c r="BB9110"/>
      <c r="BC9110"/>
      <c r="BD9110"/>
      <c r="BE9110"/>
      <c r="BF9110"/>
      <c r="BG9110"/>
      <c r="BH9110"/>
      <c r="BI9110"/>
      <c r="BJ9110"/>
      <c r="BK9110"/>
      <c r="BL9110"/>
      <c r="BM9110"/>
      <c r="BN9110"/>
      <c r="BO9110"/>
      <c r="BP9110"/>
      <c r="BQ9110"/>
      <c r="BR9110"/>
      <c r="BS9110"/>
      <c r="BT9110"/>
      <c r="BU9110"/>
      <c r="BV9110"/>
      <c r="BW9110"/>
      <c r="BX9110"/>
      <c r="BY9110"/>
      <c r="BZ9110"/>
      <c r="CA9110"/>
      <c r="CB9110"/>
      <c r="CC9110"/>
      <c r="CD9110"/>
      <c r="CE9110"/>
      <c r="CF9110"/>
      <c r="CG9110"/>
      <c r="CH9110"/>
      <c r="CI9110"/>
      <c r="CJ9110"/>
      <c r="CK9110"/>
      <c r="CL9110"/>
      <c r="CM9110"/>
      <c r="CN9110"/>
      <c r="CO9110"/>
      <c r="CP9110"/>
      <c r="CQ9110"/>
      <c r="CR9110"/>
      <c r="CS9110"/>
      <c r="CT9110"/>
      <c r="CU9110"/>
      <c r="CV9110"/>
    </row>
    <row r="9111" spans="10:100" x14ac:dyDescent="0.25">
      <c r="J9111"/>
      <c r="K9111"/>
      <c r="L9111"/>
      <c r="M9111"/>
      <c r="N9111"/>
      <c r="O9111"/>
      <c r="P9111"/>
      <c r="Q9111"/>
      <c r="R9111"/>
      <c r="S9111"/>
      <c r="T9111"/>
      <c r="U9111"/>
      <c r="V9111"/>
      <c r="W9111"/>
      <c r="X9111"/>
      <c r="Y9111"/>
      <c r="Z9111"/>
      <c r="AA9111"/>
      <c r="AB9111"/>
      <c r="AC9111"/>
      <c r="AD9111"/>
      <c r="AE9111"/>
      <c r="AF9111"/>
      <c r="AG9111"/>
      <c r="AH9111"/>
      <c r="AI9111"/>
      <c r="AJ9111"/>
      <c r="AK9111"/>
      <c r="AL9111"/>
      <c r="AM9111"/>
      <c r="AN9111"/>
      <c r="AO9111"/>
      <c r="AP9111"/>
      <c r="AQ9111"/>
      <c r="AR9111"/>
      <c r="AS9111"/>
      <c r="AT9111"/>
      <c r="AU9111"/>
      <c r="AV9111"/>
      <c r="AW9111"/>
      <c r="AX9111"/>
      <c r="AY9111"/>
      <c r="AZ9111"/>
      <c r="BA9111"/>
      <c r="BB9111"/>
      <c r="BC9111"/>
      <c r="BD9111"/>
      <c r="BE9111"/>
      <c r="BF9111"/>
      <c r="BG9111"/>
      <c r="BH9111"/>
      <c r="BI9111"/>
      <c r="BJ9111"/>
      <c r="BK9111"/>
      <c r="BL9111"/>
      <c r="BM9111"/>
      <c r="BN9111"/>
      <c r="BO9111"/>
      <c r="BP9111"/>
      <c r="BQ9111"/>
      <c r="BR9111"/>
      <c r="BS9111"/>
      <c r="BT9111"/>
      <c r="BU9111"/>
      <c r="BV9111"/>
      <c r="BW9111"/>
      <c r="BX9111"/>
      <c r="BY9111"/>
      <c r="BZ9111"/>
      <c r="CA9111"/>
      <c r="CB9111"/>
      <c r="CC9111"/>
      <c r="CD9111"/>
      <c r="CE9111"/>
      <c r="CF9111"/>
      <c r="CG9111"/>
      <c r="CH9111"/>
      <c r="CI9111"/>
      <c r="CJ9111"/>
      <c r="CK9111"/>
      <c r="CL9111"/>
      <c r="CM9111"/>
      <c r="CN9111"/>
      <c r="CO9111"/>
      <c r="CP9111"/>
      <c r="CQ9111"/>
      <c r="CR9111"/>
      <c r="CS9111"/>
      <c r="CT9111"/>
      <c r="CU9111"/>
      <c r="CV9111"/>
    </row>
    <row r="9112" spans="10:100" x14ac:dyDescent="0.25">
      <c r="J9112"/>
      <c r="K9112"/>
      <c r="L9112"/>
      <c r="M9112"/>
      <c r="N9112"/>
      <c r="O9112"/>
      <c r="P9112"/>
      <c r="Q9112"/>
      <c r="R9112"/>
      <c r="S9112"/>
      <c r="T9112"/>
      <c r="U9112"/>
      <c r="V9112"/>
      <c r="W9112"/>
      <c r="X9112"/>
      <c r="Y9112"/>
      <c r="Z9112"/>
      <c r="AA9112"/>
      <c r="AB9112"/>
      <c r="AC9112"/>
      <c r="AD9112"/>
      <c r="AE9112"/>
      <c r="AF9112"/>
      <c r="AG9112"/>
      <c r="AH9112"/>
      <c r="AI9112"/>
      <c r="AJ9112"/>
      <c r="AK9112"/>
      <c r="AL9112"/>
      <c r="AM9112"/>
      <c r="AN9112"/>
      <c r="AO9112"/>
      <c r="AP9112"/>
      <c r="AQ9112"/>
      <c r="AR9112"/>
      <c r="AS9112"/>
      <c r="AT9112"/>
      <c r="AU9112"/>
      <c r="AV9112"/>
      <c r="AW9112"/>
      <c r="AX9112"/>
      <c r="AY9112"/>
      <c r="AZ9112"/>
      <c r="BA9112"/>
      <c r="BB9112"/>
      <c r="BC9112"/>
      <c r="BD9112"/>
      <c r="BE9112"/>
      <c r="BF9112"/>
      <c r="BG9112"/>
      <c r="BH9112"/>
      <c r="BI9112"/>
      <c r="BJ9112"/>
      <c r="BK9112"/>
      <c r="BL9112"/>
      <c r="BM9112"/>
      <c r="BN9112"/>
      <c r="BO9112"/>
      <c r="BP9112"/>
      <c r="BQ9112"/>
      <c r="BR9112"/>
      <c r="BS9112"/>
      <c r="BT9112"/>
      <c r="BU9112"/>
      <c r="BV9112"/>
      <c r="BW9112"/>
      <c r="BX9112"/>
      <c r="BY9112"/>
      <c r="BZ9112"/>
      <c r="CA9112"/>
      <c r="CB9112"/>
      <c r="CC9112"/>
      <c r="CD9112"/>
      <c r="CE9112"/>
      <c r="CF9112"/>
      <c r="CG9112"/>
      <c r="CH9112"/>
      <c r="CI9112"/>
      <c r="CJ9112"/>
      <c r="CK9112"/>
      <c r="CL9112"/>
      <c r="CM9112"/>
      <c r="CN9112"/>
      <c r="CO9112"/>
      <c r="CP9112"/>
      <c r="CQ9112"/>
      <c r="CR9112"/>
      <c r="CS9112"/>
      <c r="CT9112"/>
      <c r="CU9112"/>
      <c r="CV9112"/>
    </row>
    <row r="9113" spans="10:100" x14ac:dyDescent="0.25">
      <c r="J9113"/>
      <c r="K9113"/>
      <c r="L9113"/>
      <c r="M9113"/>
      <c r="N9113"/>
      <c r="O9113"/>
      <c r="P9113"/>
      <c r="Q9113"/>
      <c r="R9113"/>
      <c r="S9113"/>
      <c r="T9113"/>
      <c r="U9113"/>
      <c r="V9113"/>
      <c r="W9113"/>
      <c r="X9113"/>
      <c r="Y9113"/>
      <c r="Z9113"/>
      <c r="AA9113"/>
      <c r="AB9113"/>
      <c r="AC9113"/>
      <c r="AD9113"/>
      <c r="AE9113"/>
      <c r="AF9113"/>
      <c r="AG9113"/>
      <c r="AH9113"/>
      <c r="AI9113"/>
      <c r="AJ9113"/>
      <c r="AK9113"/>
      <c r="AL9113"/>
      <c r="AM9113"/>
      <c r="AN9113"/>
      <c r="AO9113"/>
      <c r="AP9113"/>
      <c r="AQ9113"/>
      <c r="AR9113"/>
      <c r="AS9113"/>
      <c r="AT9113"/>
      <c r="AU9113"/>
      <c r="AV9113"/>
      <c r="AW9113"/>
      <c r="AX9113"/>
      <c r="AY9113"/>
      <c r="AZ9113"/>
      <c r="BA9113"/>
      <c r="BB9113"/>
      <c r="BC9113"/>
      <c r="BD9113"/>
      <c r="BE9113"/>
      <c r="BF9113"/>
      <c r="BG9113"/>
      <c r="BH9113"/>
      <c r="BI9113"/>
      <c r="BJ9113"/>
      <c r="BK9113"/>
      <c r="BL9113"/>
      <c r="BM9113"/>
      <c r="BN9113"/>
      <c r="BO9113"/>
      <c r="BP9113"/>
      <c r="BQ9113"/>
      <c r="BR9113"/>
      <c r="BS9113"/>
      <c r="BT9113"/>
      <c r="BU9113"/>
      <c r="BV9113"/>
      <c r="BW9113"/>
      <c r="BX9113"/>
      <c r="BY9113"/>
      <c r="BZ9113"/>
      <c r="CA9113"/>
      <c r="CB9113"/>
      <c r="CC9113"/>
      <c r="CD9113"/>
      <c r="CE9113"/>
      <c r="CF9113"/>
      <c r="CG9113"/>
      <c r="CH9113"/>
      <c r="CI9113"/>
      <c r="CJ9113"/>
      <c r="CK9113"/>
      <c r="CL9113"/>
      <c r="CM9113"/>
      <c r="CN9113"/>
      <c r="CO9113"/>
      <c r="CP9113"/>
      <c r="CQ9113"/>
      <c r="CR9113"/>
      <c r="CS9113"/>
      <c r="CT9113"/>
      <c r="CU9113"/>
      <c r="CV9113"/>
    </row>
    <row r="9114" spans="10:100" x14ac:dyDescent="0.25">
      <c r="J9114"/>
      <c r="K9114"/>
      <c r="L9114"/>
      <c r="M9114"/>
      <c r="N9114"/>
      <c r="O9114"/>
      <c r="P9114"/>
      <c r="Q9114"/>
      <c r="R9114"/>
      <c r="S9114"/>
      <c r="T9114"/>
      <c r="U9114"/>
      <c r="V9114"/>
      <c r="W9114"/>
      <c r="X9114"/>
      <c r="Y9114"/>
      <c r="Z9114"/>
      <c r="AA9114"/>
      <c r="AB9114"/>
      <c r="AC9114"/>
      <c r="AD9114"/>
      <c r="AE9114"/>
      <c r="AF9114"/>
      <c r="AG9114"/>
      <c r="AH9114"/>
      <c r="AI9114"/>
      <c r="AJ9114"/>
      <c r="AK9114"/>
      <c r="AL9114"/>
      <c r="AM9114"/>
      <c r="AN9114"/>
      <c r="AO9114"/>
      <c r="AP9114"/>
      <c r="AQ9114"/>
      <c r="AR9114"/>
      <c r="AS9114"/>
      <c r="AT9114"/>
      <c r="AU9114"/>
      <c r="AV9114"/>
      <c r="AW9114"/>
      <c r="AX9114"/>
      <c r="AY9114"/>
      <c r="AZ9114"/>
      <c r="BA9114"/>
      <c r="BB9114"/>
      <c r="BC9114"/>
      <c r="BD9114"/>
      <c r="BE9114"/>
      <c r="BF9114"/>
      <c r="BG9114"/>
      <c r="BH9114"/>
      <c r="BI9114"/>
      <c r="BJ9114"/>
      <c r="BK9114"/>
      <c r="BL9114"/>
      <c r="BM9114"/>
      <c r="BN9114"/>
      <c r="BO9114"/>
      <c r="BP9114"/>
      <c r="BQ9114"/>
      <c r="BR9114"/>
      <c r="BS9114"/>
      <c r="BT9114"/>
      <c r="BU9114"/>
      <c r="BV9114"/>
      <c r="BW9114"/>
      <c r="BX9114"/>
      <c r="BY9114"/>
      <c r="BZ9114"/>
      <c r="CA9114"/>
      <c r="CB9114"/>
      <c r="CC9114"/>
      <c r="CD9114"/>
      <c r="CE9114"/>
      <c r="CF9114"/>
      <c r="CG9114"/>
      <c r="CH9114"/>
      <c r="CI9114"/>
      <c r="CJ9114"/>
      <c r="CK9114"/>
      <c r="CL9114"/>
      <c r="CM9114"/>
      <c r="CN9114"/>
      <c r="CO9114"/>
      <c r="CP9114"/>
      <c r="CQ9114"/>
      <c r="CR9114"/>
      <c r="CS9114"/>
      <c r="CT9114"/>
      <c r="CU9114"/>
      <c r="CV9114"/>
    </row>
    <row r="9115" spans="10:100" x14ac:dyDescent="0.25">
      <c r="J9115"/>
      <c r="K9115"/>
      <c r="L9115"/>
      <c r="M9115"/>
      <c r="N9115"/>
      <c r="O9115"/>
      <c r="P9115"/>
      <c r="Q9115"/>
      <c r="R9115"/>
      <c r="S9115"/>
      <c r="T9115"/>
      <c r="U9115"/>
      <c r="V9115"/>
      <c r="W9115"/>
      <c r="X9115"/>
      <c r="Y9115"/>
      <c r="Z9115"/>
      <c r="AA9115"/>
      <c r="AB9115"/>
      <c r="AC9115"/>
      <c r="AD9115"/>
      <c r="AE9115"/>
      <c r="AF9115"/>
      <c r="AG9115"/>
      <c r="AH9115"/>
      <c r="AI9115"/>
      <c r="AJ9115"/>
      <c r="AK9115"/>
      <c r="AL9115"/>
      <c r="AM9115"/>
      <c r="AN9115"/>
      <c r="AO9115"/>
      <c r="AP9115"/>
      <c r="AQ9115"/>
      <c r="AR9115"/>
      <c r="AS9115"/>
      <c r="AT9115"/>
      <c r="AU9115"/>
      <c r="AV9115"/>
      <c r="AW9115"/>
      <c r="AX9115"/>
      <c r="AY9115"/>
      <c r="AZ9115"/>
      <c r="BA9115"/>
      <c r="BB9115"/>
      <c r="BC9115"/>
      <c r="BD9115"/>
      <c r="BE9115"/>
      <c r="BF9115"/>
      <c r="BG9115"/>
      <c r="BH9115"/>
      <c r="BI9115"/>
      <c r="BJ9115"/>
      <c r="BK9115"/>
      <c r="BL9115"/>
      <c r="BM9115"/>
      <c r="BN9115"/>
      <c r="BO9115"/>
      <c r="BP9115"/>
      <c r="BQ9115"/>
      <c r="BR9115"/>
      <c r="BS9115"/>
      <c r="BT9115"/>
      <c r="BU9115"/>
      <c r="BV9115"/>
      <c r="BW9115"/>
      <c r="BX9115"/>
      <c r="BY9115"/>
      <c r="BZ9115"/>
      <c r="CA9115"/>
      <c r="CB9115"/>
      <c r="CC9115"/>
      <c r="CD9115"/>
      <c r="CE9115"/>
      <c r="CF9115"/>
      <c r="CG9115"/>
      <c r="CH9115"/>
      <c r="CI9115"/>
      <c r="CJ9115"/>
      <c r="CK9115"/>
      <c r="CL9115"/>
      <c r="CM9115"/>
      <c r="CN9115"/>
      <c r="CO9115"/>
      <c r="CP9115"/>
      <c r="CQ9115"/>
      <c r="CR9115"/>
      <c r="CS9115"/>
      <c r="CT9115"/>
      <c r="CU9115"/>
      <c r="CV9115"/>
    </row>
    <row r="9116" spans="10:100" x14ac:dyDescent="0.25">
      <c r="J9116"/>
      <c r="K9116"/>
      <c r="L9116"/>
      <c r="M9116"/>
      <c r="N9116"/>
      <c r="O9116"/>
      <c r="P9116"/>
      <c r="Q9116"/>
      <c r="R9116"/>
      <c r="S9116"/>
      <c r="T9116"/>
      <c r="U9116"/>
      <c r="V9116"/>
      <c r="W9116"/>
      <c r="X9116"/>
      <c r="Y9116"/>
      <c r="Z9116"/>
      <c r="AA9116"/>
      <c r="AB9116"/>
      <c r="AC9116"/>
      <c r="AD9116"/>
      <c r="AE9116"/>
      <c r="AF9116"/>
      <c r="AG9116"/>
      <c r="AH9116"/>
      <c r="AI9116"/>
      <c r="AJ9116"/>
      <c r="AK9116"/>
      <c r="AL9116"/>
      <c r="AM9116"/>
      <c r="AN9116"/>
      <c r="AO9116"/>
      <c r="AP9116"/>
      <c r="AQ9116"/>
      <c r="AR9116"/>
      <c r="AS9116"/>
      <c r="AT9116"/>
      <c r="AU9116"/>
      <c r="AV9116"/>
      <c r="AW9116"/>
      <c r="AX9116"/>
      <c r="AY9116"/>
      <c r="AZ9116"/>
      <c r="BA9116"/>
      <c r="BB9116"/>
      <c r="BC9116"/>
      <c r="BD9116"/>
      <c r="BE9116"/>
      <c r="BF9116"/>
      <c r="BG9116"/>
      <c r="BH9116"/>
      <c r="BI9116"/>
      <c r="BJ9116"/>
      <c r="BK9116"/>
      <c r="BL9116"/>
      <c r="BM9116"/>
      <c r="BN9116"/>
      <c r="BO9116"/>
      <c r="BP9116"/>
      <c r="BQ9116"/>
      <c r="BR9116"/>
      <c r="BS9116"/>
      <c r="BT9116"/>
      <c r="BU9116"/>
      <c r="BV9116"/>
      <c r="BW9116"/>
      <c r="BX9116"/>
      <c r="BY9116"/>
      <c r="BZ9116"/>
      <c r="CA9116"/>
      <c r="CB9116"/>
      <c r="CC9116"/>
      <c r="CD9116"/>
      <c r="CE9116"/>
      <c r="CF9116"/>
      <c r="CG9116"/>
      <c r="CH9116"/>
      <c r="CI9116"/>
      <c r="CJ9116"/>
      <c r="CK9116"/>
      <c r="CL9116"/>
      <c r="CM9116"/>
      <c r="CN9116"/>
      <c r="CO9116"/>
      <c r="CP9116"/>
      <c r="CQ9116"/>
      <c r="CR9116"/>
      <c r="CS9116"/>
      <c r="CT9116"/>
      <c r="CU9116"/>
      <c r="CV9116"/>
    </row>
    <row r="9117" spans="10:100" x14ac:dyDescent="0.25">
      <c r="J9117"/>
      <c r="K9117"/>
      <c r="L9117"/>
      <c r="M9117"/>
      <c r="N9117"/>
      <c r="O9117"/>
      <c r="P9117"/>
      <c r="Q9117"/>
      <c r="R9117"/>
      <c r="S9117"/>
      <c r="T9117"/>
      <c r="U9117"/>
      <c r="V9117"/>
      <c r="W9117"/>
      <c r="X9117"/>
      <c r="Y9117"/>
      <c r="Z9117"/>
      <c r="AA9117"/>
      <c r="AB9117"/>
      <c r="AC9117"/>
      <c r="AD9117"/>
      <c r="AE9117"/>
      <c r="AF9117"/>
      <c r="AG9117"/>
      <c r="AH9117"/>
      <c r="AI9117"/>
      <c r="AJ9117"/>
      <c r="AK9117"/>
      <c r="AL9117"/>
      <c r="AM9117"/>
      <c r="AN9117"/>
      <c r="AO9117"/>
      <c r="AP9117"/>
      <c r="AQ9117"/>
      <c r="AR9117"/>
      <c r="AS9117"/>
      <c r="AT9117"/>
      <c r="AU9117"/>
      <c r="AV9117"/>
      <c r="AW9117"/>
      <c r="AX9117"/>
      <c r="AY9117"/>
      <c r="AZ9117"/>
      <c r="BA9117"/>
      <c r="BB9117"/>
      <c r="BC9117"/>
      <c r="BD9117"/>
      <c r="BE9117"/>
      <c r="BF9117"/>
      <c r="BG9117"/>
      <c r="BH9117"/>
      <c r="BI9117"/>
      <c r="BJ9117"/>
      <c r="BK9117"/>
      <c r="BL9117"/>
      <c r="BM9117"/>
      <c r="BN9117"/>
      <c r="BO9117"/>
      <c r="BP9117"/>
      <c r="BQ9117"/>
      <c r="BR9117"/>
      <c r="BS9117"/>
      <c r="BT9117"/>
      <c r="BU9117"/>
      <c r="BV9117"/>
      <c r="BW9117"/>
      <c r="BX9117"/>
      <c r="BY9117"/>
      <c r="BZ9117"/>
      <c r="CA9117"/>
      <c r="CB9117"/>
      <c r="CC9117"/>
      <c r="CD9117"/>
      <c r="CE9117"/>
      <c r="CF9117"/>
      <c r="CG9117"/>
      <c r="CH9117"/>
      <c r="CI9117"/>
      <c r="CJ9117"/>
      <c r="CK9117"/>
      <c r="CL9117"/>
      <c r="CM9117"/>
      <c r="CN9117"/>
      <c r="CO9117"/>
      <c r="CP9117"/>
      <c r="CQ9117"/>
      <c r="CR9117"/>
      <c r="CS9117"/>
      <c r="CT9117"/>
      <c r="CU9117"/>
      <c r="CV9117"/>
    </row>
    <row r="9118" spans="10:100" x14ac:dyDescent="0.25">
      <c r="J9118"/>
      <c r="K9118"/>
      <c r="L9118"/>
      <c r="M9118"/>
      <c r="N9118"/>
      <c r="O9118"/>
      <c r="P9118"/>
      <c r="Q9118"/>
      <c r="R9118"/>
      <c r="S9118"/>
      <c r="T9118"/>
      <c r="U9118"/>
      <c r="V9118"/>
      <c r="W9118"/>
      <c r="X9118"/>
      <c r="Y9118"/>
      <c r="Z9118"/>
      <c r="AA9118"/>
      <c r="AB9118"/>
      <c r="AC9118"/>
      <c r="AD9118"/>
      <c r="AE9118"/>
      <c r="AF9118"/>
      <c r="AG9118"/>
      <c r="AH9118"/>
      <c r="AI9118"/>
      <c r="AJ9118"/>
      <c r="AK9118"/>
      <c r="AL9118"/>
      <c r="AM9118"/>
      <c r="AN9118"/>
      <c r="AO9118"/>
      <c r="AP9118"/>
      <c r="AQ9118"/>
      <c r="AR9118"/>
      <c r="AS9118"/>
      <c r="AT9118"/>
      <c r="AU9118"/>
      <c r="AV9118"/>
      <c r="AW9118"/>
      <c r="AX9118"/>
      <c r="AY9118"/>
      <c r="AZ9118"/>
      <c r="BA9118"/>
      <c r="BB9118"/>
      <c r="BC9118"/>
      <c r="BD9118"/>
      <c r="BE9118"/>
      <c r="BF9118"/>
      <c r="BG9118"/>
      <c r="BH9118"/>
      <c r="BI9118"/>
      <c r="BJ9118"/>
      <c r="BK9118"/>
      <c r="BL9118"/>
      <c r="BM9118"/>
      <c r="BN9118"/>
      <c r="BO9118"/>
      <c r="BP9118"/>
      <c r="BQ9118"/>
      <c r="BR9118"/>
      <c r="BS9118"/>
      <c r="BT9118"/>
      <c r="BU9118"/>
      <c r="BV9118"/>
      <c r="BW9118"/>
      <c r="BX9118"/>
      <c r="BY9118"/>
      <c r="BZ9118"/>
      <c r="CA9118"/>
      <c r="CB9118"/>
      <c r="CC9118"/>
      <c r="CD9118"/>
      <c r="CE9118"/>
      <c r="CF9118"/>
      <c r="CG9118"/>
      <c r="CH9118"/>
      <c r="CI9118"/>
      <c r="CJ9118"/>
      <c r="CK9118"/>
      <c r="CL9118"/>
      <c r="CM9118"/>
      <c r="CN9118"/>
      <c r="CO9118"/>
      <c r="CP9118"/>
      <c r="CQ9118"/>
      <c r="CR9118"/>
      <c r="CS9118"/>
      <c r="CT9118"/>
      <c r="CU9118"/>
      <c r="CV9118"/>
    </row>
    <row r="9119" spans="10:100" x14ac:dyDescent="0.25">
      <c r="J9119"/>
      <c r="K9119"/>
      <c r="L9119"/>
      <c r="M9119"/>
      <c r="N9119"/>
      <c r="O9119"/>
      <c r="P9119"/>
      <c r="Q9119"/>
      <c r="R9119"/>
      <c r="S9119"/>
      <c r="T9119"/>
      <c r="U9119"/>
      <c r="V9119"/>
      <c r="W9119"/>
      <c r="X9119"/>
      <c r="Y9119"/>
      <c r="Z9119"/>
      <c r="AA9119"/>
      <c r="AB9119"/>
      <c r="AC9119"/>
      <c r="AD9119"/>
      <c r="AE9119"/>
      <c r="AF9119"/>
      <c r="AG9119"/>
      <c r="AH9119"/>
      <c r="AI9119"/>
      <c r="AJ9119"/>
      <c r="AK9119"/>
      <c r="AL9119"/>
      <c r="AM9119"/>
      <c r="AN9119"/>
      <c r="AO9119"/>
      <c r="AP9119"/>
      <c r="AQ9119"/>
      <c r="AR9119"/>
      <c r="AS9119"/>
      <c r="AT9119"/>
      <c r="AU9119"/>
      <c r="AV9119"/>
      <c r="AW9119"/>
      <c r="AX9119"/>
      <c r="AY9119"/>
      <c r="AZ9119"/>
      <c r="BA9119"/>
      <c r="BB9119"/>
      <c r="BC9119"/>
      <c r="BD9119"/>
      <c r="BE9119"/>
      <c r="BF9119"/>
      <c r="BG9119"/>
      <c r="BH9119"/>
      <c r="BI9119"/>
      <c r="BJ9119"/>
      <c r="BK9119"/>
      <c r="BL9119"/>
      <c r="BM9119"/>
      <c r="BN9119"/>
      <c r="BO9119"/>
      <c r="BP9119"/>
      <c r="BQ9119"/>
      <c r="BR9119"/>
      <c r="BS9119"/>
      <c r="BT9119"/>
      <c r="BU9119"/>
      <c r="BV9119"/>
      <c r="BW9119"/>
      <c r="BX9119"/>
      <c r="BY9119"/>
      <c r="BZ9119"/>
      <c r="CA9119"/>
      <c r="CB9119"/>
      <c r="CC9119"/>
      <c r="CD9119"/>
      <c r="CE9119"/>
      <c r="CF9119"/>
      <c r="CG9119"/>
      <c r="CH9119"/>
      <c r="CI9119"/>
      <c r="CJ9119"/>
      <c r="CK9119"/>
      <c r="CL9119"/>
      <c r="CM9119"/>
      <c r="CN9119"/>
      <c r="CO9119"/>
      <c r="CP9119"/>
      <c r="CQ9119"/>
      <c r="CR9119"/>
      <c r="CS9119"/>
      <c r="CT9119"/>
      <c r="CU9119"/>
      <c r="CV9119"/>
    </row>
    <row r="9120" spans="10:100" x14ac:dyDescent="0.25">
      <c r="J9120"/>
      <c r="K9120"/>
      <c r="L9120"/>
      <c r="M9120"/>
      <c r="N9120"/>
      <c r="O9120"/>
      <c r="P9120"/>
      <c r="Q9120"/>
      <c r="R9120"/>
      <c r="S9120"/>
      <c r="T9120"/>
      <c r="U9120"/>
      <c r="V9120"/>
      <c r="W9120"/>
      <c r="X9120"/>
      <c r="Y9120"/>
      <c r="Z9120"/>
      <c r="AA9120"/>
      <c r="AB9120"/>
      <c r="AC9120"/>
      <c r="AD9120"/>
      <c r="AE9120"/>
      <c r="AF9120"/>
      <c r="AG9120"/>
      <c r="AH9120"/>
      <c r="AI9120"/>
      <c r="AJ9120"/>
      <c r="AK9120"/>
      <c r="AL9120"/>
      <c r="AM9120"/>
      <c r="AN9120"/>
      <c r="AO9120"/>
      <c r="AP9120"/>
      <c r="AQ9120"/>
      <c r="AR9120"/>
      <c r="AS9120"/>
      <c r="AT9120"/>
      <c r="AU9120"/>
      <c r="AV9120"/>
      <c r="AW9120"/>
      <c r="AX9120"/>
      <c r="AY9120"/>
      <c r="AZ9120"/>
      <c r="BA9120"/>
      <c r="BB9120"/>
      <c r="BC9120"/>
      <c r="BD9120"/>
      <c r="BE9120"/>
      <c r="BF9120"/>
      <c r="BG9120"/>
      <c r="BH9120"/>
      <c r="BI9120"/>
      <c r="BJ9120"/>
      <c r="BK9120"/>
      <c r="BL9120"/>
      <c r="BM9120"/>
      <c r="BN9120"/>
      <c r="BO9120"/>
      <c r="BP9120"/>
      <c r="BQ9120"/>
      <c r="BR9120"/>
      <c r="BS9120"/>
      <c r="BT9120"/>
      <c r="BU9120"/>
      <c r="BV9120"/>
      <c r="BW9120"/>
      <c r="BX9120"/>
      <c r="BY9120"/>
      <c r="BZ9120"/>
      <c r="CA9120"/>
      <c r="CB9120"/>
      <c r="CC9120"/>
      <c r="CD9120"/>
      <c r="CE9120"/>
      <c r="CF9120"/>
      <c r="CG9120"/>
      <c r="CH9120"/>
      <c r="CI9120"/>
      <c r="CJ9120"/>
      <c r="CK9120"/>
      <c r="CL9120"/>
      <c r="CM9120"/>
      <c r="CN9120"/>
      <c r="CO9120"/>
      <c r="CP9120"/>
      <c r="CQ9120"/>
      <c r="CR9120"/>
      <c r="CS9120"/>
      <c r="CT9120"/>
      <c r="CU9120"/>
      <c r="CV9120"/>
    </row>
    <row r="9121" spans="10:100" x14ac:dyDescent="0.25">
      <c r="J9121"/>
      <c r="K9121"/>
      <c r="L9121"/>
      <c r="M9121"/>
      <c r="N9121"/>
      <c r="O9121"/>
      <c r="P9121"/>
      <c r="Q9121"/>
      <c r="R9121"/>
      <c r="S9121"/>
      <c r="T9121"/>
      <c r="U9121"/>
      <c r="V9121"/>
      <c r="W9121"/>
      <c r="X9121"/>
      <c r="Y9121"/>
      <c r="Z9121"/>
      <c r="AA9121"/>
      <c r="AB9121"/>
      <c r="AC9121"/>
      <c r="AD9121"/>
      <c r="AE9121"/>
      <c r="AF9121"/>
      <c r="AG9121"/>
      <c r="AH9121"/>
      <c r="AI9121"/>
      <c r="AJ9121"/>
      <c r="AK9121"/>
      <c r="AL9121"/>
      <c r="AM9121"/>
      <c r="AN9121"/>
      <c r="AO9121"/>
      <c r="AP9121"/>
      <c r="AQ9121"/>
      <c r="AR9121"/>
      <c r="AS9121"/>
      <c r="AT9121"/>
      <c r="AU9121"/>
      <c r="AV9121"/>
      <c r="AW9121"/>
      <c r="AX9121"/>
      <c r="AY9121"/>
      <c r="AZ9121"/>
      <c r="BA9121"/>
      <c r="BB9121"/>
      <c r="BC9121"/>
      <c r="BD9121"/>
      <c r="BE9121"/>
      <c r="BF9121"/>
      <c r="BG9121"/>
      <c r="BH9121"/>
      <c r="BI9121"/>
      <c r="BJ9121"/>
      <c r="BK9121"/>
      <c r="BL9121"/>
      <c r="BM9121"/>
      <c r="BN9121"/>
      <c r="BO9121"/>
      <c r="BP9121"/>
      <c r="BQ9121"/>
      <c r="BR9121"/>
      <c r="BS9121"/>
      <c r="BT9121"/>
      <c r="BU9121"/>
      <c r="BV9121"/>
      <c r="BW9121"/>
      <c r="BX9121"/>
      <c r="BY9121"/>
      <c r="BZ9121"/>
      <c r="CA9121"/>
      <c r="CB9121"/>
      <c r="CC9121"/>
      <c r="CD9121"/>
      <c r="CE9121"/>
      <c r="CF9121"/>
      <c r="CG9121"/>
      <c r="CH9121"/>
      <c r="CI9121"/>
      <c r="CJ9121"/>
      <c r="CK9121"/>
      <c r="CL9121"/>
      <c r="CM9121"/>
      <c r="CN9121"/>
      <c r="CO9121"/>
      <c r="CP9121"/>
      <c r="CQ9121"/>
      <c r="CR9121"/>
      <c r="CS9121"/>
      <c r="CT9121"/>
      <c r="CU9121"/>
      <c r="CV9121"/>
    </row>
    <row r="9122" spans="10:100" x14ac:dyDescent="0.25">
      <c r="J9122"/>
      <c r="K9122"/>
      <c r="L9122"/>
      <c r="M9122"/>
      <c r="N9122"/>
      <c r="O9122"/>
      <c r="P9122"/>
      <c r="Q9122"/>
      <c r="R9122"/>
      <c r="S9122"/>
      <c r="T9122"/>
      <c r="U9122"/>
      <c r="V9122"/>
      <c r="W9122"/>
      <c r="X9122"/>
      <c r="Y9122"/>
      <c r="Z9122"/>
      <c r="AA9122"/>
      <c r="AB9122"/>
      <c r="AC9122"/>
      <c r="AD9122"/>
      <c r="AE9122"/>
      <c r="AF9122"/>
      <c r="AG9122"/>
      <c r="AH9122"/>
      <c r="AI9122"/>
      <c r="AJ9122"/>
      <c r="AK9122"/>
      <c r="AL9122"/>
      <c r="AM9122"/>
      <c r="AN9122"/>
      <c r="AO9122"/>
      <c r="AP9122"/>
      <c r="AQ9122"/>
      <c r="AR9122"/>
      <c r="AS9122"/>
      <c r="AT9122"/>
      <c r="AU9122"/>
      <c r="AV9122"/>
      <c r="AW9122"/>
      <c r="AX9122"/>
      <c r="AY9122"/>
      <c r="AZ9122"/>
      <c r="BA9122"/>
      <c r="BB9122"/>
      <c r="BC9122"/>
      <c r="BD9122"/>
      <c r="BE9122"/>
      <c r="BF9122"/>
      <c r="BG9122"/>
      <c r="BH9122"/>
      <c r="BI9122"/>
      <c r="BJ9122"/>
      <c r="BK9122"/>
      <c r="BL9122"/>
      <c r="BM9122"/>
      <c r="BN9122"/>
      <c r="BO9122"/>
      <c r="BP9122"/>
      <c r="BQ9122"/>
      <c r="BR9122"/>
      <c r="BS9122"/>
      <c r="BT9122"/>
      <c r="BU9122"/>
      <c r="BV9122"/>
      <c r="BW9122"/>
      <c r="BX9122"/>
      <c r="BY9122"/>
      <c r="BZ9122"/>
      <c r="CA9122"/>
      <c r="CB9122"/>
      <c r="CC9122"/>
      <c r="CD9122"/>
      <c r="CE9122"/>
      <c r="CF9122"/>
      <c r="CG9122"/>
      <c r="CH9122"/>
      <c r="CI9122"/>
      <c r="CJ9122"/>
      <c r="CK9122"/>
      <c r="CL9122"/>
      <c r="CM9122"/>
      <c r="CN9122"/>
      <c r="CO9122"/>
      <c r="CP9122"/>
      <c r="CQ9122"/>
      <c r="CR9122"/>
      <c r="CS9122"/>
      <c r="CT9122"/>
      <c r="CU9122"/>
      <c r="CV9122"/>
    </row>
    <row r="9123" spans="10:100" x14ac:dyDescent="0.25">
      <c r="J9123"/>
      <c r="K9123"/>
      <c r="L9123"/>
      <c r="M9123"/>
      <c r="N9123"/>
      <c r="O9123"/>
      <c r="P9123"/>
      <c r="Q9123"/>
      <c r="R9123"/>
      <c r="S9123"/>
      <c r="T9123"/>
      <c r="U9123"/>
      <c r="V9123"/>
      <c r="W9123"/>
      <c r="X9123"/>
      <c r="Y9123"/>
      <c r="Z9123"/>
      <c r="AA9123"/>
      <c r="AB9123"/>
      <c r="AC9123"/>
      <c r="AD9123"/>
      <c r="AE9123"/>
      <c r="AF9123"/>
      <c r="AG9123"/>
      <c r="AH9123"/>
      <c r="AI9123"/>
      <c r="AJ9123"/>
      <c r="AK9123"/>
      <c r="AL9123"/>
      <c r="AM9123"/>
      <c r="AN9123"/>
      <c r="AO9123"/>
      <c r="AP9123"/>
      <c r="AQ9123"/>
      <c r="AR9123"/>
      <c r="AS9123"/>
      <c r="AT9123"/>
      <c r="AU9123"/>
      <c r="AV9123"/>
      <c r="AW9123"/>
      <c r="AX9123"/>
      <c r="AY9123"/>
      <c r="AZ9123"/>
      <c r="BA9123"/>
      <c r="BB9123"/>
      <c r="BC9123"/>
      <c r="BD9123"/>
      <c r="BE9123"/>
      <c r="BF9123"/>
      <c r="BG9123"/>
      <c r="BH9123"/>
      <c r="BI9123"/>
      <c r="BJ9123"/>
      <c r="BK9123"/>
      <c r="BL9123"/>
      <c r="BM9123"/>
      <c r="BN9123"/>
      <c r="BO9123"/>
      <c r="BP9123"/>
      <c r="BQ9123"/>
      <c r="BR9123"/>
      <c r="BS9123"/>
      <c r="BT9123"/>
      <c r="BU9123"/>
      <c r="BV9123"/>
      <c r="BW9123"/>
      <c r="BX9123"/>
      <c r="BY9123"/>
      <c r="BZ9123"/>
      <c r="CA9123"/>
      <c r="CB9123"/>
      <c r="CC9123"/>
      <c r="CD9123"/>
      <c r="CE9123"/>
      <c r="CF9123"/>
      <c r="CG9123"/>
      <c r="CH9123"/>
      <c r="CI9123"/>
      <c r="CJ9123"/>
      <c r="CK9123"/>
      <c r="CL9123"/>
      <c r="CM9123"/>
      <c r="CN9123"/>
      <c r="CO9123"/>
      <c r="CP9123"/>
      <c r="CQ9123"/>
      <c r="CR9123"/>
      <c r="CS9123"/>
      <c r="CT9123"/>
      <c r="CU9123"/>
      <c r="CV9123"/>
    </row>
    <row r="9124" spans="10:100" x14ac:dyDescent="0.25">
      <c r="J9124"/>
      <c r="K9124"/>
      <c r="L9124"/>
      <c r="M9124"/>
      <c r="N9124"/>
      <c r="O9124"/>
      <c r="P9124"/>
      <c r="Q9124"/>
      <c r="R9124"/>
      <c r="S9124"/>
      <c r="T9124"/>
      <c r="U9124"/>
      <c r="V9124"/>
      <c r="W9124"/>
      <c r="X9124"/>
      <c r="Y9124"/>
      <c r="Z9124"/>
      <c r="AA9124"/>
      <c r="AB9124"/>
      <c r="AC9124"/>
      <c r="AD9124"/>
      <c r="AE9124"/>
      <c r="AF9124"/>
      <c r="AG9124"/>
      <c r="AH9124"/>
      <c r="AI9124"/>
      <c r="AJ9124"/>
      <c r="AK9124"/>
      <c r="AL9124"/>
      <c r="AM9124"/>
      <c r="AN9124"/>
      <c r="AO9124"/>
      <c r="AP9124"/>
      <c r="AQ9124"/>
      <c r="AR9124"/>
      <c r="AS9124"/>
      <c r="AT9124"/>
      <c r="AU9124"/>
      <c r="AV9124"/>
      <c r="AW9124"/>
      <c r="AX9124"/>
      <c r="AY9124"/>
      <c r="AZ9124"/>
      <c r="BA9124"/>
      <c r="BB9124"/>
      <c r="BC9124"/>
      <c r="BD9124"/>
      <c r="BE9124"/>
      <c r="BF9124"/>
      <c r="BG9124"/>
      <c r="BH9124"/>
      <c r="BI9124"/>
      <c r="BJ9124"/>
      <c r="BK9124"/>
      <c r="BL9124"/>
      <c r="BM9124"/>
      <c r="BN9124"/>
      <c r="BO9124"/>
      <c r="BP9124"/>
      <c r="BQ9124"/>
      <c r="BR9124"/>
      <c r="BS9124"/>
      <c r="BT9124"/>
      <c r="BU9124"/>
      <c r="BV9124"/>
      <c r="BW9124"/>
      <c r="BX9124"/>
      <c r="BY9124"/>
      <c r="BZ9124"/>
      <c r="CA9124"/>
      <c r="CB9124"/>
      <c r="CC9124"/>
      <c r="CD9124"/>
      <c r="CE9124"/>
      <c r="CF9124"/>
      <c r="CG9124"/>
      <c r="CH9124"/>
      <c r="CI9124"/>
      <c r="CJ9124"/>
      <c r="CK9124"/>
      <c r="CL9124"/>
      <c r="CM9124"/>
      <c r="CN9124"/>
      <c r="CO9124"/>
      <c r="CP9124"/>
      <c r="CQ9124"/>
      <c r="CR9124"/>
      <c r="CS9124"/>
      <c r="CT9124"/>
      <c r="CU9124"/>
      <c r="CV9124"/>
    </row>
    <row r="9125" spans="10:100" x14ac:dyDescent="0.25">
      <c r="J9125"/>
      <c r="K9125"/>
      <c r="L9125"/>
      <c r="M9125"/>
      <c r="N9125"/>
      <c r="O9125"/>
      <c r="P9125"/>
      <c r="Q9125"/>
      <c r="R9125"/>
      <c r="S9125"/>
      <c r="T9125"/>
      <c r="U9125"/>
      <c r="V9125"/>
      <c r="W9125"/>
      <c r="X9125"/>
      <c r="Y9125"/>
      <c r="Z9125"/>
      <c r="AA9125"/>
      <c r="AB9125"/>
      <c r="AC9125"/>
      <c r="AD9125"/>
      <c r="AE9125"/>
      <c r="AF9125"/>
      <c r="AG9125"/>
      <c r="AH9125"/>
      <c r="AI9125"/>
      <c r="AJ9125"/>
      <c r="AK9125"/>
      <c r="AL9125"/>
      <c r="AM9125"/>
      <c r="AN9125"/>
      <c r="AO9125"/>
      <c r="AP9125"/>
      <c r="AQ9125"/>
      <c r="AR9125"/>
      <c r="AS9125"/>
      <c r="AT9125"/>
      <c r="AU9125"/>
      <c r="AV9125"/>
      <c r="AW9125"/>
      <c r="AX9125"/>
      <c r="AY9125"/>
      <c r="AZ9125"/>
      <c r="BA9125"/>
      <c r="BB9125"/>
      <c r="BC9125"/>
      <c r="BD9125"/>
      <c r="BE9125"/>
      <c r="BF9125"/>
      <c r="BG9125"/>
      <c r="BH9125"/>
      <c r="BI9125"/>
      <c r="BJ9125"/>
      <c r="BK9125"/>
      <c r="BL9125"/>
      <c r="BM9125"/>
      <c r="BN9125"/>
      <c r="BO9125"/>
      <c r="BP9125"/>
      <c r="BQ9125"/>
      <c r="BR9125"/>
      <c r="BS9125"/>
      <c r="BT9125"/>
      <c r="BU9125"/>
      <c r="BV9125"/>
      <c r="BW9125"/>
      <c r="BX9125"/>
      <c r="BY9125"/>
      <c r="BZ9125"/>
      <c r="CA9125"/>
      <c r="CB9125"/>
      <c r="CC9125"/>
      <c r="CD9125"/>
      <c r="CE9125"/>
      <c r="CF9125"/>
      <c r="CG9125"/>
      <c r="CH9125"/>
      <c r="CI9125"/>
      <c r="CJ9125"/>
      <c r="CK9125"/>
      <c r="CL9125"/>
      <c r="CM9125"/>
      <c r="CN9125"/>
      <c r="CO9125"/>
      <c r="CP9125"/>
      <c r="CQ9125"/>
      <c r="CR9125"/>
      <c r="CS9125"/>
      <c r="CT9125"/>
      <c r="CU9125"/>
      <c r="CV9125"/>
    </row>
    <row r="9126" spans="10:100" x14ac:dyDescent="0.25">
      <c r="J9126"/>
      <c r="K9126"/>
      <c r="L9126"/>
      <c r="M9126"/>
      <c r="N9126"/>
      <c r="O9126"/>
      <c r="P9126"/>
      <c r="Q9126"/>
      <c r="R9126"/>
      <c r="S9126"/>
      <c r="T9126"/>
      <c r="U9126"/>
      <c r="V9126"/>
      <c r="W9126"/>
      <c r="X9126"/>
      <c r="Y9126"/>
      <c r="Z9126"/>
      <c r="AA9126"/>
      <c r="AB9126"/>
      <c r="AC9126"/>
      <c r="AD9126"/>
      <c r="AE9126"/>
      <c r="AF9126"/>
      <c r="AG9126"/>
      <c r="AH9126"/>
      <c r="AI9126"/>
      <c r="AJ9126"/>
      <c r="AK9126"/>
      <c r="AL9126"/>
      <c r="AM9126"/>
      <c r="AN9126"/>
      <c r="AO9126"/>
      <c r="AP9126"/>
      <c r="AQ9126"/>
      <c r="AR9126"/>
      <c r="AS9126"/>
      <c r="AT9126"/>
      <c r="AU9126"/>
      <c r="AV9126"/>
      <c r="AW9126"/>
      <c r="AX9126"/>
      <c r="AY9126"/>
      <c r="AZ9126"/>
      <c r="BA9126"/>
      <c r="BB9126"/>
      <c r="BC9126"/>
      <c r="BD9126"/>
      <c r="BE9126"/>
      <c r="BF9126"/>
      <c r="BG9126"/>
      <c r="BH9126"/>
      <c r="BI9126"/>
      <c r="BJ9126"/>
      <c r="BK9126"/>
      <c r="BL9126"/>
      <c r="BM9126"/>
      <c r="BN9126"/>
      <c r="BO9126"/>
      <c r="BP9126"/>
      <c r="BQ9126"/>
      <c r="BR9126"/>
      <c r="BS9126"/>
      <c r="BT9126"/>
      <c r="BU9126"/>
      <c r="BV9126"/>
      <c r="BW9126"/>
      <c r="BX9126"/>
      <c r="BY9126"/>
      <c r="BZ9126"/>
      <c r="CA9126"/>
      <c r="CB9126"/>
      <c r="CC9126"/>
      <c r="CD9126"/>
      <c r="CE9126"/>
      <c r="CF9126"/>
      <c r="CG9126"/>
      <c r="CH9126"/>
      <c r="CI9126"/>
      <c r="CJ9126"/>
      <c r="CK9126"/>
      <c r="CL9126"/>
      <c r="CM9126"/>
      <c r="CN9126"/>
      <c r="CO9126"/>
      <c r="CP9126"/>
      <c r="CQ9126"/>
      <c r="CR9126"/>
      <c r="CS9126"/>
      <c r="CT9126"/>
      <c r="CU9126"/>
      <c r="CV9126"/>
    </row>
    <row r="9127" spans="10:100" x14ac:dyDescent="0.25">
      <c r="J9127"/>
      <c r="K9127"/>
      <c r="L9127"/>
      <c r="M9127"/>
      <c r="N9127"/>
      <c r="O9127"/>
      <c r="P9127"/>
      <c r="Q9127"/>
      <c r="R9127"/>
      <c r="S9127"/>
      <c r="T9127"/>
      <c r="U9127"/>
      <c r="V9127"/>
      <c r="W9127"/>
      <c r="X9127"/>
      <c r="Y9127"/>
      <c r="Z9127"/>
      <c r="AA9127"/>
      <c r="AB9127"/>
      <c r="AC9127"/>
      <c r="AD9127"/>
      <c r="AE9127"/>
      <c r="AF9127"/>
      <c r="AG9127"/>
      <c r="AH9127"/>
      <c r="AI9127"/>
      <c r="AJ9127"/>
      <c r="AK9127"/>
      <c r="AL9127"/>
      <c r="AM9127"/>
      <c r="AN9127"/>
      <c r="AO9127"/>
      <c r="AP9127"/>
      <c r="AQ9127"/>
      <c r="AR9127"/>
      <c r="AS9127"/>
      <c r="AT9127"/>
      <c r="AU9127"/>
      <c r="AV9127"/>
      <c r="AW9127"/>
      <c r="AX9127"/>
      <c r="AY9127"/>
      <c r="AZ9127"/>
      <c r="BA9127"/>
      <c r="BB9127"/>
      <c r="BC9127"/>
      <c r="BD9127"/>
      <c r="BE9127"/>
      <c r="BF9127"/>
      <c r="BG9127"/>
      <c r="BH9127"/>
      <c r="BI9127"/>
      <c r="BJ9127"/>
      <c r="BK9127"/>
      <c r="BL9127"/>
      <c r="BM9127"/>
      <c r="BN9127"/>
      <c r="BO9127"/>
      <c r="BP9127"/>
      <c r="BQ9127"/>
      <c r="BR9127"/>
      <c r="BS9127"/>
      <c r="BT9127"/>
      <c r="BU9127"/>
      <c r="BV9127"/>
      <c r="BW9127"/>
      <c r="BX9127"/>
      <c r="BY9127"/>
      <c r="BZ9127"/>
      <c r="CA9127"/>
      <c r="CB9127"/>
      <c r="CC9127"/>
      <c r="CD9127"/>
      <c r="CE9127"/>
      <c r="CF9127"/>
      <c r="CG9127"/>
      <c r="CH9127"/>
      <c r="CI9127"/>
      <c r="CJ9127"/>
      <c r="CK9127"/>
      <c r="CL9127"/>
      <c r="CM9127"/>
      <c r="CN9127"/>
      <c r="CO9127"/>
      <c r="CP9127"/>
      <c r="CQ9127"/>
      <c r="CR9127"/>
      <c r="CS9127"/>
      <c r="CT9127"/>
      <c r="CU9127"/>
      <c r="CV9127"/>
    </row>
    <row r="9128" spans="10:100" x14ac:dyDescent="0.25">
      <c r="J9128"/>
      <c r="K9128"/>
      <c r="L9128"/>
      <c r="M9128"/>
      <c r="N9128"/>
      <c r="O9128"/>
      <c r="P9128"/>
      <c r="Q9128"/>
      <c r="R9128"/>
      <c r="S9128"/>
      <c r="T9128"/>
      <c r="U9128"/>
      <c r="V9128"/>
      <c r="W9128"/>
      <c r="X9128"/>
      <c r="Y9128"/>
      <c r="Z9128"/>
      <c r="AA9128"/>
      <c r="AB9128"/>
      <c r="AC9128"/>
      <c r="AD9128"/>
      <c r="AE9128"/>
      <c r="AF9128"/>
      <c r="AG9128"/>
      <c r="AH9128"/>
      <c r="AI9128"/>
      <c r="AJ9128"/>
      <c r="AK9128"/>
      <c r="AL9128"/>
      <c r="AM9128"/>
      <c r="AN9128"/>
      <c r="AO9128"/>
      <c r="AP9128"/>
      <c r="AQ9128"/>
      <c r="AR9128"/>
      <c r="AS9128"/>
      <c r="AT9128"/>
      <c r="AU9128"/>
      <c r="AV9128"/>
      <c r="AW9128"/>
      <c r="AX9128"/>
      <c r="AY9128"/>
      <c r="AZ9128"/>
      <c r="BA9128"/>
      <c r="BB9128"/>
      <c r="BC9128"/>
      <c r="BD9128"/>
      <c r="BE9128"/>
      <c r="BF9128"/>
      <c r="BG9128"/>
      <c r="BH9128"/>
      <c r="BI9128"/>
      <c r="BJ9128"/>
      <c r="BK9128"/>
      <c r="BL9128"/>
      <c r="BM9128"/>
      <c r="BN9128"/>
      <c r="BO9128"/>
      <c r="BP9128"/>
      <c r="BQ9128"/>
      <c r="BR9128"/>
      <c r="BS9128"/>
      <c r="BT9128"/>
      <c r="BU9128"/>
      <c r="BV9128"/>
      <c r="BW9128"/>
      <c r="BX9128"/>
      <c r="BY9128"/>
      <c r="BZ9128"/>
      <c r="CA9128"/>
      <c r="CB9128"/>
      <c r="CC9128"/>
      <c r="CD9128"/>
      <c r="CE9128"/>
      <c r="CF9128"/>
      <c r="CG9128"/>
      <c r="CH9128"/>
      <c r="CI9128"/>
      <c r="CJ9128"/>
      <c r="CK9128"/>
      <c r="CL9128"/>
      <c r="CM9128"/>
      <c r="CN9128"/>
      <c r="CO9128"/>
      <c r="CP9128"/>
      <c r="CQ9128"/>
      <c r="CR9128"/>
      <c r="CS9128"/>
      <c r="CT9128"/>
      <c r="CU9128"/>
      <c r="CV9128"/>
    </row>
    <row r="9129" spans="10:100" x14ac:dyDescent="0.25">
      <c r="J9129"/>
      <c r="K9129"/>
      <c r="L9129"/>
      <c r="M9129"/>
      <c r="N9129"/>
      <c r="O9129"/>
      <c r="P9129"/>
      <c r="Q9129"/>
      <c r="R9129"/>
      <c r="S9129"/>
      <c r="T9129"/>
      <c r="U9129"/>
      <c r="V9129"/>
      <c r="W9129"/>
      <c r="X9129"/>
      <c r="Y9129"/>
      <c r="Z9129"/>
      <c r="AA9129"/>
      <c r="AB9129"/>
      <c r="AC9129"/>
      <c r="AD9129"/>
      <c r="AE9129"/>
      <c r="AF9129"/>
      <c r="AG9129"/>
      <c r="AH9129"/>
      <c r="AI9129"/>
      <c r="AJ9129"/>
      <c r="AK9129"/>
      <c r="AL9129"/>
      <c r="AM9129"/>
      <c r="AN9129"/>
      <c r="AO9129"/>
      <c r="AP9129"/>
      <c r="AQ9129"/>
      <c r="AR9129"/>
      <c r="AS9129"/>
      <c r="AT9129"/>
      <c r="AU9129"/>
      <c r="AV9129"/>
      <c r="AW9129"/>
      <c r="AX9129"/>
      <c r="AY9129"/>
      <c r="AZ9129"/>
      <c r="BA9129"/>
      <c r="BB9129"/>
      <c r="BC9129"/>
      <c r="BD9129"/>
      <c r="BE9129"/>
      <c r="BF9129"/>
      <c r="BG9129"/>
      <c r="BH9129"/>
      <c r="BI9129"/>
      <c r="BJ9129"/>
      <c r="BK9129"/>
      <c r="BL9129"/>
      <c r="BM9129"/>
      <c r="BN9129"/>
      <c r="BO9129"/>
      <c r="BP9129"/>
      <c r="BQ9129"/>
      <c r="BR9129"/>
      <c r="BS9129"/>
      <c r="BT9129"/>
      <c r="BU9129"/>
      <c r="BV9129"/>
      <c r="BW9129"/>
      <c r="BX9129"/>
      <c r="BY9129"/>
      <c r="BZ9129"/>
      <c r="CA9129"/>
      <c r="CB9129"/>
      <c r="CC9129"/>
      <c r="CD9129"/>
      <c r="CE9129"/>
      <c r="CF9129"/>
      <c r="CG9129"/>
      <c r="CH9129"/>
      <c r="CI9129"/>
      <c r="CJ9129"/>
      <c r="CK9129"/>
      <c r="CL9129"/>
      <c r="CM9129"/>
      <c r="CN9129"/>
      <c r="CO9129"/>
      <c r="CP9129"/>
      <c r="CQ9129"/>
      <c r="CR9129"/>
      <c r="CS9129"/>
      <c r="CT9129"/>
      <c r="CU9129"/>
      <c r="CV9129"/>
    </row>
    <row r="9130" spans="10:100" x14ac:dyDescent="0.25">
      <c r="J9130"/>
      <c r="K9130"/>
      <c r="L9130"/>
      <c r="M9130"/>
      <c r="N9130"/>
      <c r="O9130"/>
      <c r="P9130"/>
      <c r="Q9130"/>
      <c r="R9130"/>
      <c r="S9130"/>
      <c r="T9130"/>
      <c r="U9130"/>
      <c r="V9130"/>
      <c r="W9130"/>
      <c r="X9130"/>
      <c r="Y9130"/>
      <c r="Z9130"/>
      <c r="AA9130"/>
      <c r="AB9130"/>
      <c r="AC9130"/>
      <c r="AD9130"/>
      <c r="AE9130"/>
      <c r="AF9130"/>
      <c r="AG9130"/>
      <c r="AH9130"/>
      <c r="AI9130"/>
      <c r="AJ9130"/>
      <c r="AK9130"/>
      <c r="AL9130"/>
      <c r="AM9130"/>
      <c r="AN9130"/>
      <c r="AO9130"/>
      <c r="AP9130"/>
      <c r="AQ9130"/>
      <c r="AR9130"/>
      <c r="AS9130"/>
      <c r="AT9130"/>
      <c r="AU9130"/>
      <c r="AV9130"/>
      <c r="AW9130"/>
      <c r="AX9130"/>
      <c r="AY9130"/>
      <c r="AZ9130"/>
      <c r="BA9130"/>
      <c r="BB9130"/>
      <c r="BC9130"/>
      <c r="BD9130"/>
      <c r="BE9130"/>
      <c r="BF9130"/>
      <c r="BG9130"/>
      <c r="BH9130"/>
      <c r="BI9130"/>
      <c r="BJ9130"/>
      <c r="BK9130"/>
      <c r="BL9130"/>
      <c r="BM9130"/>
      <c r="BN9130"/>
      <c r="BO9130"/>
      <c r="BP9130"/>
      <c r="BQ9130"/>
      <c r="BR9130"/>
      <c r="BS9130"/>
      <c r="BT9130"/>
      <c r="BU9130"/>
      <c r="BV9130"/>
      <c r="BW9130"/>
      <c r="BX9130"/>
      <c r="BY9130"/>
      <c r="BZ9130"/>
      <c r="CA9130"/>
      <c r="CB9130"/>
      <c r="CC9130"/>
      <c r="CD9130"/>
      <c r="CE9130"/>
      <c r="CF9130"/>
      <c r="CG9130"/>
      <c r="CH9130"/>
      <c r="CI9130"/>
      <c r="CJ9130"/>
      <c r="CK9130"/>
      <c r="CL9130"/>
      <c r="CM9130"/>
      <c r="CN9130"/>
      <c r="CO9130"/>
      <c r="CP9130"/>
      <c r="CQ9130"/>
      <c r="CR9130"/>
      <c r="CS9130"/>
      <c r="CT9130"/>
      <c r="CU9130"/>
      <c r="CV9130"/>
    </row>
    <row r="9131" spans="10:100" x14ac:dyDescent="0.25">
      <c r="J9131"/>
      <c r="K9131"/>
      <c r="L9131"/>
      <c r="M9131"/>
      <c r="N9131"/>
      <c r="O9131"/>
      <c r="P9131"/>
      <c r="Q9131"/>
      <c r="R9131"/>
      <c r="S9131"/>
      <c r="T9131"/>
      <c r="U9131"/>
      <c r="V9131"/>
      <c r="W9131"/>
      <c r="X9131"/>
      <c r="Y9131"/>
      <c r="Z9131"/>
      <c r="AA9131"/>
      <c r="AB9131"/>
      <c r="AC9131"/>
      <c r="AD9131"/>
      <c r="AE9131"/>
      <c r="AF9131"/>
      <c r="AG9131"/>
      <c r="AH9131"/>
      <c r="AI9131"/>
      <c r="AJ9131"/>
      <c r="AK9131"/>
      <c r="AL9131"/>
      <c r="AM9131"/>
      <c r="AN9131"/>
      <c r="AO9131"/>
      <c r="AP9131"/>
      <c r="AQ9131"/>
      <c r="AR9131"/>
      <c r="AS9131"/>
      <c r="AT9131"/>
      <c r="AU9131"/>
      <c r="AV9131"/>
      <c r="AW9131"/>
      <c r="AX9131"/>
      <c r="AY9131"/>
      <c r="AZ9131"/>
      <c r="BA9131"/>
      <c r="BB9131"/>
      <c r="BC9131"/>
      <c r="BD9131"/>
      <c r="BE9131"/>
      <c r="BF9131"/>
      <c r="BG9131"/>
      <c r="BH9131"/>
      <c r="BI9131"/>
      <c r="BJ9131"/>
      <c r="BK9131"/>
      <c r="BL9131"/>
      <c r="BM9131"/>
      <c r="BN9131"/>
      <c r="BO9131"/>
      <c r="BP9131"/>
      <c r="BQ9131"/>
      <c r="BR9131"/>
      <c r="BS9131"/>
      <c r="BT9131"/>
      <c r="BU9131"/>
      <c r="BV9131"/>
      <c r="BW9131"/>
      <c r="BX9131"/>
      <c r="BY9131"/>
      <c r="BZ9131"/>
      <c r="CA9131"/>
      <c r="CB9131"/>
      <c r="CC9131"/>
      <c r="CD9131"/>
      <c r="CE9131"/>
      <c r="CF9131"/>
      <c r="CG9131"/>
      <c r="CH9131"/>
      <c r="CI9131"/>
      <c r="CJ9131"/>
      <c r="CK9131"/>
      <c r="CL9131"/>
      <c r="CM9131"/>
      <c r="CN9131"/>
      <c r="CO9131"/>
      <c r="CP9131"/>
      <c r="CQ9131"/>
      <c r="CR9131"/>
      <c r="CS9131"/>
      <c r="CT9131"/>
      <c r="CU9131"/>
      <c r="CV9131"/>
    </row>
    <row r="9132" spans="10:100" x14ac:dyDescent="0.25">
      <c r="J9132"/>
      <c r="K9132"/>
      <c r="L9132"/>
      <c r="M9132"/>
      <c r="N9132"/>
      <c r="O9132"/>
      <c r="P9132"/>
      <c r="Q9132"/>
      <c r="R9132"/>
      <c r="S9132"/>
      <c r="T9132"/>
      <c r="U9132"/>
      <c r="V9132"/>
      <c r="W9132"/>
      <c r="X9132"/>
      <c r="Y9132"/>
      <c r="Z9132"/>
      <c r="AA9132"/>
      <c r="AB9132"/>
      <c r="AC9132"/>
      <c r="AD9132"/>
      <c r="AE9132"/>
      <c r="AF9132"/>
      <c r="AG9132"/>
      <c r="AH9132"/>
      <c r="AI9132"/>
      <c r="AJ9132"/>
      <c r="AK9132"/>
      <c r="AL9132"/>
      <c r="AM9132"/>
      <c r="AN9132"/>
      <c r="AO9132"/>
      <c r="AP9132"/>
      <c r="AQ9132"/>
      <c r="AR9132"/>
      <c r="AS9132"/>
      <c r="AT9132"/>
      <c r="AU9132"/>
      <c r="AV9132"/>
      <c r="AW9132"/>
      <c r="AX9132"/>
      <c r="AY9132"/>
      <c r="AZ9132"/>
      <c r="BA9132"/>
      <c r="BB9132"/>
      <c r="BC9132"/>
      <c r="BD9132"/>
      <c r="BE9132"/>
      <c r="BF9132"/>
      <c r="BG9132"/>
      <c r="BH9132"/>
      <c r="BI9132"/>
      <c r="BJ9132"/>
      <c r="BK9132"/>
      <c r="BL9132"/>
      <c r="BM9132"/>
      <c r="BN9132"/>
      <c r="BO9132"/>
      <c r="BP9132"/>
      <c r="BQ9132"/>
      <c r="BR9132"/>
      <c r="BS9132"/>
      <c r="BT9132"/>
      <c r="BU9132"/>
      <c r="BV9132"/>
      <c r="BW9132"/>
      <c r="BX9132"/>
      <c r="BY9132"/>
      <c r="BZ9132"/>
      <c r="CA9132"/>
      <c r="CB9132"/>
      <c r="CC9132"/>
      <c r="CD9132"/>
      <c r="CE9132"/>
      <c r="CF9132"/>
      <c r="CG9132"/>
      <c r="CH9132"/>
      <c r="CI9132"/>
      <c r="CJ9132"/>
      <c r="CK9132"/>
      <c r="CL9132"/>
      <c r="CM9132"/>
      <c r="CN9132"/>
      <c r="CO9132"/>
      <c r="CP9132"/>
      <c r="CQ9132"/>
      <c r="CR9132"/>
      <c r="CS9132"/>
      <c r="CT9132"/>
      <c r="CU9132"/>
      <c r="CV9132"/>
    </row>
    <row r="9133" spans="10:100" x14ac:dyDescent="0.25">
      <c r="J9133"/>
      <c r="K9133"/>
      <c r="L9133"/>
      <c r="M9133"/>
      <c r="N9133"/>
      <c r="O9133"/>
      <c r="P9133"/>
      <c r="Q9133"/>
      <c r="R9133"/>
      <c r="S9133"/>
      <c r="T9133"/>
      <c r="U9133"/>
      <c r="V9133"/>
      <c r="W9133"/>
      <c r="X9133"/>
      <c r="Y9133"/>
      <c r="Z9133"/>
      <c r="AA9133"/>
      <c r="AB9133"/>
      <c r="AC9133"/>
      <c r="AD9133"/>
      <c r="AE9133"/>
      <c r="AF9133"/>
      <c r="AG9133"/>
      <c r="AH9133"/>
      <c r="AI9133"/>
      <c r="AJ9133"/>
      <c r="AK9133"/>
      <c r="AL9133"/>
      <c r="AM9133"/>
      <c r="AN9133"/>
      <c r="AO9133"/>
      <c r="AP9133"/>
      <c r="AQ9133"/>
      <c r="AR9133"/>
      <c r="AS9133"/>
      <c r="AT9133"/>
      <c r="AU9133"/>
      <c r="AV9133"/>
      <c r="AW9133"/>
      <c r="AX9133"/>
      <c r="AY9133"/>
      <c r="AZ9133"/>
      <c r="BA9133"/>
      <c r="BB9133"/>
      <c r="BC9133"/>
      <c r="BD9133"/>
      <c r="BE9133"/>
      <c r="BF9133"/>
      <c r="BG9133"/>
      <c r="BH9133"/>
      <c r="BI9133"/>
      <c r="BJ9133"/>
      <c r="BK9133"/>
      <c r="BL9133"/>
      <c r="BM9133"/>
      <c r="BN9133"/>
      <c r="BO9133"/>
      <c r="BP9133"/>
      <c r="BQ9133"/>
      <c r="BR9133"/>
      <c r="BS9133"/>
      <c r="BT9133"/>
      <c r="BU9133"/>
      <c r="BV9133"/>
      <c r="BW9133"/>
      <c r="BX9133"/>
      <c r="BY9133"/>
      <c r="BZ9133"/>
      <c r="CA9133"/>
      <c r="CB9133"/>
      <c r="CC9133"/>
      <c r="CD9133"/>
      <c r="CE9133"/>
      <c r="CF9133"/>
      <c r="CG9133"/>
      <c r="CH9133"/>
      <c r="CI9133"/>
      <c r="CJ9133"/>
      <c r="CK9133"/>
      <c r="CL9133"/>
      <c r="CM9133"/>
      <c r="CN9133"/>
      <c r="CO9133"/>
      <c r="CP9133"/>
      <c r="CQ9133"/>
      <c r="CR9133"/>
      <c r="CS9133"/>
      <c r="CT9133"/>
      <c r="CU9133"/>
      <c r="CV9133"/>
    </row>
    <row r="9134" spans="10:100" x14ac:dyDescent="0.25">
      <c r="J9134"/>
      <c r="K9134"/>
      <c r="L9134"/>
      <c r="M9134"/>
      <c r="N9134"/>
      <c r="O9134"/>
      <c r="P9134"/>
      <c r="Q9134"/>
      <c r="R9134"/>
      <c r="S9134"/>
      <c r="T9134"/>
      <c r="U9134"/>
      <c r="V9134"/>
      <c r="W9134"/>
      <c r="X9134"/>
      <c r="Y9134"/>
      <c r="Z9134"/>
      <c r="AA9134"/>
      <c r="AB9134"/>
      <c r="AC9134"/>
      <c r="AD9134"/>
      <c r="AE9134"/>
      <c r="AF9134"/>
      <c r="AG9134"/>
      <c r="AH9134"/>
      <c r="AI9134"/>
      <c r="AJ9134"/>
      <c r="AK9134"/>
      <c r="AL9134"/>
      <c r="AM9134"/>
      <c r="AN9134"/>
      <c r="AO9134"/>
      <c r="AP9134"/>
      <c r="AQ9134"/>
      <c r="AR9134"/>
      <c r="AS9134"/>
      <c r="AT9134"/>
      <c r="AU9134"/>
      <c r="AV9134"/>
      <c r="AW9134"/>
      <c r="AX9134"/>
      <c r="AY9134"/>
      <c r="AZ9134"/>
      <c r="BA9134"/>
      <c r="BB9134"/>
      <c r="BC9134"/>
      <c r="BD9134"/>
      <c r="BE9134"/>
      <c r="BF9134"/>
      <c r="BG9134"/>
      <c r="BH9134"/>
      <c r="BI9134"/>
      <c r="BJ9134"/>
      <c r="BK9134"/>
      <c r="BL9134"/>
      <c r="BM9134"/>
      <c r="BN9134"/>
      <c r="BO9134"/>
      <c r="BP9134"/>
      <c r="BQ9134"/>
      <c r="BR9134"/>
      <c r="BS9134"/>
      <c r="BT9134"/>
      <c r="BU9134"/>
      <c r="BV9134"/>
      <c r="BW9134"/>
      <c r="BX9134"/>
      <c r="BY9134"/>
      <c r="BZ9134"/>
      <c r="CA9134"/>
      <c r="CB9134"/>
      <c r="CC9134"/>
      <c r="CD9134"/>
      <c r="CE9134"/>
      <c r="CF9134"/>
      <c r="CG9134"/>
      <c r="CH9134"/>
      <c r="CI9134"/>
      <c r="CJ9134"/>
      <c r="CK9134"/>
      <c r="CL9134"/>
      <c r="CM9134"/>
      <c r="CN9134"/>
      <c r="CO9134"/>
      <c r="CP9134"/>
      <c r="CQ9134"/>
      <c r="CR9134"/>
      <c r="CS9134"/>
      <c r="CT9134"/>
      <c r="CU9134"/>
      <c r="CV9134"/>
    </row>
    <row r="9135" spans="10:100" x14ac:dyDescent="0.25">
      <c r="J9135"/>
      <c r="K9135"/>
      <c r="L9135"/>
      <c r="M9135"/>
      <c r="N9135"/>
      <c r="O9135"/>
      <c r="P9135"/>
      <c r="Q9135"/>
      <c r="R9135"/>
      <c r="S9135"/>
      <c r="T9135"/>
      <c r="U9135"/>
      <c r="V9135"/>
      <c r="W9135"/>
      <c r="X9135"/>
      <c r="Y9135"/>
      <c r="Z9135"/>
      <c r="AA9135"/>
      <c r="AB9135"/>
      <c r="AC9135"/>
      <c r="AD9135"/>
      <c r="AE9135"/>
      <c r="AF9135"/>
      <c r="AG9135"/>
      <c r="AH9135"/>
      <c r="AI9135"/>
      <c r="AJ9135"/>
      <c r="AK9135"/>
      <c r="AL9135"/>
      <c r="AM9135"/>
      <c r="AN9135"/>
      <c r="AO9135"/>
      <c r="AP9135"/>
      <c r="AQ9135"/>
      <c r="AR9135"/>
      <c r="AS9135"/>
      <c r="AT9135"/>
      <c r="AU9135"/>
      <c r="AV9135"/>
      <c r="AW9135"/>
      <c r="AX9135"/>
      <c r="AY9135"/>
      <c r="AZ9135"/>
      <c r="BA9135"/>
      <c r="BB9135"/>
      <c r="BC9135"/>
      <c r="BD9135"/>
      <c r="BE9135"/>
      <c r="BF9135"/>
      <c r="BG9135"/>
      <c r="BH9135"/>
      <c r="BI9135"/>
      <c r="BJ9135"/>
      <c r="BK9135"/>
      <c r="BL9135"/>
      <c r="BM9135"/>
      <c r="BN9135"/>
      <c r="BO9135"/>
      <c r="BP9135"/>
      <c r="BQ9135"/>
      <c r="BR9135"/>
      <c r="BS9135"/>
      <c r="BT9135"/>
      <c r="BU9135"/>
      <c r="BV9135"/>
      <c r="BW9135"/>
      <c r="BX9135"/>
      <c r="BY9135"/>
      <c r="BZ9135"/>
      <c r="CA9135"/>
      <c r="CB9135"/>
      <c r="CC9135"/>
      <c r="CD9135"/>
      <c r="CE9135"/>
      <c r="CF9135"/>
      <c r="CG9135"/>
      <c r="CH9135"/>
      <c r="CI9135"/>
      <c r="CJ9135"/>
      <c r="CK9135"/>
      <c r="CL9135"/>
      <c r="CM9135"/>
      <c r="CN9135"/>
      <c r="CO9135"/>
      <c r="CP9135"/>
      <c r="CQ9135"/>
      <c r="CR9135"/>
      <c r="CS9135"/>
      <c r="CT9135"/>
      <c r="CU9135"/>
      <c r="CV9135"/>
    </row>
    <row r="9136" spans="10:100" x14ac:dyDescent="0.25">
      <c r="J9136"/>
      <c r="K9136"/>
      <c r="L9136"/>
      <c r="M9136"/>
      <c r="N9136"/>
      <c r="O9136"/>
      <c r="P9136"/>
      <c r="Q9136"/>
      <c r="R9136"/>
      <c r="S9136"/>
      <c r="T9136"/>
      <c r="U9136"/>
      <c r="V9136"/>
      <c r="W9136"/>
      <c r="X9136"/>
      <c r="Y9136"/>
      <c r="Z9136"/>
      <c r="AA9136"/>
      <c r="AB9136"/>
      <c r="AC9136"/>
      <c r="AD9136"/>
      <c r="AE9136"/>
      <c r="AF9136"/>
      <c r="AG9136"/>
      <c r="AH9136"/>
      <c r="AI9136"/>
      <c r="AJ9136"/>
      <c r="AK9136"/>
      <c r="AL9136"/>
      <c r="AM9136"/>
      <c r="AN9136"/>
      <c r="AO9136"/>
      <c r="AP9136"/>
      <c r="AQ9136"/>
      <c r="AR9136"/>
      <c r="AS9136"/>
      <c r="AT9136"/>
      <c r="AU9136"/>
      <c r="AV9136"/>
      <c r="AW9136"/>
      <c r="AX9136"/>
      <c r="AY9136"/>
      <c r="AZ9136"/>
      <c r="BA9136"/>
      <c r="BB9136"/>
      <c r="BC9136"/>
      <c r="BD9136"/>
      <c r="BE9136"/>
      <c r="BF9136"/>
      <c r="BG9136"/>
      <c r="BH9136"/>
      <c r="BI9136"/>
      <c r="BJ9136"/>
      <c r="BK9136"/>
      <c r="BL9136"/>
      <c r="BM9136"/>
      <c r="BN9136"/>
      <c r="BO9136"/>
      <c r="BP9136"/>
      <c r="BQ9136"/>
      <c r="BR9136"/>
      <c r="BS9136"/>
      <c r="BT9136"/>
      <c r="BU9136"/>
      <c r="BV9136"/>
      <c r="BW9136"/>
      <c r="BX9136"/>
      <c r="BY9136"/>
      <c r="BZ9136"/>
      <c r="CA9136"/>
      <c r="CB9136"/>
      <c r="CC9136"/>
      <c r="CD9136"/>
      <c r="CE9136"/>
      <c r="CF9136"/>
      <c r="CG9136"/>
      <c r="CH9136"/>
      <c r="CI9136"/>
      <c r="CJ9136"/>
      <c r="CK9136"/>
      <c r="CL9136"/>
      <c r="CM9136"/>
      <c r="CN9136"/>
      <c r="CO9136"/>
      <c r="CP9136"/>
      <c r="CQ9136"/>
      <c r="CR9136"/>
      <c r="CS9136"/>
      <c r="CT9136"/>
      <c r="CU9136"/>
      <c r="CV9136"/>
    </row>
    <row r="9137" spans="10:100" x14ac:dyDescent="0.25">
      <c r="J9137"/>
      <c r="K9137"/>
      <c r="L9137"/>
      <c r="M9137"/>
      <c r="N9137"/>
      <c r="O9137"/>
      <c r="P9137"/>
      <c r="Q9137"/>
      <c r="R9137"/>
      <c r="S9137"/>
      <c r="T9137"/>
      <c r="U9137"/>
      <c r="V9137"/>
      <c r="W9137"/>
      <c r="X9137"/>
      <c r="Y9137"/>
      <c r="Z9137"/>
      <c r="AA9137"/>
      <c r="AB9137"/>
      <c r="AC9137"/>
      <c r="AD9137"/>
      <c r="AE9137"/>
      <c r="AF9137"/>
      <c r="AG9137"/>
      <c r="AH9137"/>
      <c r="AI9137"/>
      <c r="AJ9137"/>
      <c r="AK9137"/>
      <c r="AL9137"/>
      <c r="AM9137"/>
      <c r="AN9137"/>
      <c r="AO9137"/>
      <c r="AP9137"/>
      <c r="AQ9137"/>
      <c r="AR9137"/>
      <c r="AS9137"/>
      <c r="AT9137"/>
      <c r="AU9137"/>
      <c r="AV9137"/>
      <c r="AW9137"/>
      <c r="AX9137"/>
      <c r="AY9137"/>
      <c r="AZ9137"/>
      <c r="BA9137"/>
      <c r="BB9137"/>
      <c r="BC9137"/>
      <c r="BD9137"/>
      <c r="BE9137"/>
      <c r="BF9137"/>
      <c r="BG9137"/>
      <c r="BH9137"/>
      <c r="BI9137"/>
      <c r="BJ9137"/>
      <c r="BK9137"/>
      <c r="BL9137"/>
      <c r="BM9137"/>
      <c r="BN9137"/>
      <c r="BO9137"/>
      <c r="BP9137"/>
      <c r="BQ9137"/>
      <c r="BR9137"/>
      <c r="BS9137"/>
      <c r="BT9137"/>
      <c r="BU9137"/>
      <c r="BV9137"/>
      <c r="BW9137"/>
      <c r="BX9137"/>
      <c r="BY9137"/>
      <c r="BZ9137"/>
      <c r="CA9137"/>
      <c r="CB9137"/>
      <c r="CC9137"/>
      <c r="CD9137"/>
      <c r="CE9137"/>
      <c r="CF9137"/>
      <c r="CG9137"/>
      <c r="CH9137"/>
      <c r="CI9137"/>
      <c r="CJ9137"/>
      <c r="CK9137"/>
      <c r="CL9137"/>
      <c r="CM9137"/>
      <c r="CN9137"/>
      <c r="CO9137"/>
      <c r="CP9137"/>
      <c r="CQ9137"/>
      <c r="CR9137"/>
      <c r="CS9137"/>
      <c r="CT9137"/>
      <c r="CU9137"/>
      <c r="CV9137"/>
    </row>
    <row r="9138" spans="10:100" x14ac:dyDescent="0.25">
      <c r="J9138"/>
      <c r="K9138"/>
      <c r="L9138"/>
      <c r="M9138"/>
      <c r="N9138"/>
      <c r="O9138"/>
      <c r="P9138"/>
      <c r="Q9138"/>
      <c r="R9138"/>
      <c r="S9138"/>
      <c r="T9138"/>
      <c r="U9138"/>
      <c r="V9138"/>
      <c r="W9138"/>
      <c r="X9138"/>
      <c r="Y9138"/>
      <c r="Z9138"/>
      <c r="AA9138"/>
      <c r="AB9138"/>
      <c r="AC9138"/>
      <c r="AD9138"/>
      <c r="AE9138"/>
      <c r="AF9138"/>
      <c r="AG9138"/>
      <c r="AH9138"/>
      <c r="AI9138"/>
      <c r="AJ9138"/>
      <c r="AK9138"/>
      <c r="AL9138"/>
      <c r="AM9138"/>
      <c r="AN9138"/>
      <c r="AO9138"/>
      <c r="AP9138"/>
      <c r="AQ9138"/>
      <c r="AR9138"/>
      <c r="AS9138"/>
      <c r="AT9138"/>
      <c r="AU9138"/>
      <c r="AV9138"/>
      <c r="AW9138"/>
      <c r="AX9138"/>
      <c r="AY9138"/>
      <c r="AZ9138"/>
      <c r="BA9138"/>
      <c r="BB9138"/>
      <c r="BC9138"/>
      <c r="BD9138"/>
      <c r="BE9138"/>
      <c r="BF9138"/>
      <c r="BG9138"/>
      <c r="BH9138"/>
      <c r="BI9138"/>
      <c r="BJ9138"/>
      <c r="BK9138"/>
      <c r="BL9138"/>
      <c r="BM9138"/>
      <c r="BN9138"/>
      <c r="BO9138"/>
      <c r="BP9138"/>
      <c r="BQ9138"/>
      <c r="BR9138"/>
      <c r="BS9138"/>
      <c r="BT9138"/>
      <c r="BU9138"/>
      <c r="BV9138"/>
      <c r="BW9138"/>
      <c r="BX9138"/>
      <c r="BY9138"/>
      <c r="BZ9138"/>
      <c r="CA9138"/>
      <c r="CB9138"/>
      <c r="CC9138"/>
      <c r="CD9138"/>
      <c r="CE9138"/>
      <c r="CF9138"/>
      <c r="CG9138"/>
      <c r="CH9138"/>
      <c r="CI9138"/>
      <c r="CJ9138"/>
      <c r="CK9138"/>
      <c r="CL9138"/>
      <c r="CM9138"/>
      <c r="CN9138"/>
      <c r="CO9138"/>
      <c r="CP9138"/>
      <c r="CQ9138"/>
      <c r="CR9138"/>
      <c r="CS9138"/>
      <c r="CT9138"/>
      <c r="CU9138"/>
      <c r="CV9138"/>
    </row>
    <row r="9139" spans="10:100" x14ac:dyDescent="0.25">
      <c r="J9139"/>
      <c r="K9139"/>
      <c r="L9139"/>
      <c r="M9139"/>
      <c r="N9139"/>
      <c r="O9139"/>
      <c r="P9139"/>
      <c r="Q9139"/>
      <c r="R9139"/>
      <c r="S9139"/>
      <c r="T9139"/>
      <c r="U9139"/>
      <c r="V9139"/>
      <c r="W9139"/>
      <c r="X9139"/>
      <c r="Y9139"/>
      <c r="Z9139"/>
      <c r="AA9139"/>
      <c r="AB9139"/>
      <c r="AC9139"/>
      <c r="AD9139"/>
      <c r="AE9139"/>
      <c r="AF9139"/>
      <c r="AG9139"/>
      <c r="AH9139"/>
      <c r="AI9139"/>
      <c r="AJ9139"/>
      <c r="AK9139"/>
      <c r="AL9139"/>
      <c r="AM9139"/>
      <c r="AN9139"/>
      <c r="AO9139"/>
      <c r="AP9139"/>
      <c r="AQ9139"/>
      <c r="AR9139"/>
      <c r="AS9139"/>
      <c r="AT9139"/>
      <c r="AU9139"/>
      <c r="AV9139"/>
      <c r="AW9139"/>
      <c r="AX9139"/>
      <c r="AY9139"/>
      <c r="AZ9139"/>
      <c r="BA9139"/>
      <c r="BB9139"/>
      <c r="BC9139"/>
      <c r="BD9139"/>
      <c r="BE9139"/>
      <c r="BF9139"/>
      <c r="BG9139"/>
      <c r="BH9139"/>
      <c r="BI9139"/>
      <c r="BJ9139"/>
      <c r="BK9139"/>
      <c r="BL9139"/>
      <c r="BM9139"/>
      <c r="BN9139"/>
      <c r="BO9139"/>
      <c r="BP9139"/>
      <c r="BQ9139"/>
      <c r="BR9139"/>
      <c r="BS9139"/>
      <c r="BT9139"/>
      <c r="BU9139"/>
      <c r="BV9139"/>
      <c r="BW9139"/>
      <c r="BX9139"/>
      <c r="BY9139"/>
      <c r="BZ9139"/>
      <c r="CA9139"/>
      <c r="CB9139"/>
      <c r="CC9139"/>
      <c r="CD9139"/>
      <c r="CE9139"/>
      <c r="CF9139"/>
      <c r="CG9139"/>
      <c r="CH9139"/>
      <c r="CI9139"/>
      <c r="CJ9139"/>
      <c r="CK9139"/>
      <c r="CL9139"/>
      <c r="CM9139"/>
      <c r="CN9139"/>
      <c r="CO9139"/>
      <c r="CP9139"/>
      <c r="CQ9139"/>
      <c r="CR9139"/>
      <c r="CS9139"/>
      <c r="CT9139"/>
      <c r="CU9139"/>
      <c r="CV9139"/>
    </row>
    <row r="9140" spans="10:100" x14ac:dyDescent="0.25">
      <c r="J9140"/>
      <c r="K9140"/>
      <c r="L9140"/>
      <c r="M9140"/>
      <c r="N9140"/>
      <c r="O9140"/>
      <c r="P9140"/>
      <c r="Q9140"/>
      <c r="R9140"/>
      <c r="S9140"/>
      <c r="T9140"/>
      <c r="U9140"/>
      <c r="V9140"/>
      <c r="W9140"/>
      <c r="X9140"/>
      <c r="Y9140"/>
      <c r="Z9140"/>
      <c r="AA9140"/>
      <c r="AB9140"/>
      <c r="AC9140"/>
      <c r="AD9140"/>
      <c r="AE9140"/>
      <c r="AF9140"/>
      <c r="AG9140"/>
      <c r="AH9140"/>
      <c r="AI9140"/>
      <c r="AJ9140"/>
      <c r="AK9140"/>
      <c r="AL9140"/>
      <c r="AM9140"/>
      <c r="AN9140"/>
      <c r="AO9140"/>
      <c r="AP9140"/>
      <c r="AQ9140"/>
      <c r="AR9140"/>
      <c r="AS9140"/>
      <c r="AT9140"/>
      <c r="AU9140"/>
      <c r="AV9140"/>
      <c r="AW9140"/>
      <c r="AX9140"/>
      <c r="AY9140"/>
      <c r="AZ9140"/>
      <c r="BA9140"/>
      <c r="BB9140"/>
      <c r="BC9140"/>
      <c r="BD9140"/>
      <c r="BE9140"/>
      <c r="BF9140"/>
      <c r="BG9140"/>
      <c r="BH9140"/>
      <c r="BI9140"/>
      <c r="BJ9140"/>
      <c r="BK9140"/>
      <c r="BL9140"/>
      <c r="BM9140"/>
      <c r="BN9140"/>
      <c r="BO9140"/>
      <c r="BP9140"/>
      <c r="BQ9140"/>
      <c r="BR9140"/>
      <c r="BS9140"/>
      <c r="BT9140"/>
      <c r="BU9140"/>
      <c r="BV9140"/>
      <c r="BW9140"/>
      <c r="BX9140"/>
      <c r="BY9140"/>
      <c r="BZ9140"/>
      <c r="CA9140"/>
      <c r="CB9140"/>
      <c r="CC9140"/>
      <c r="CD9140"/>
      <c r="CE9140"/>
      <c r="CF9140"/>
      <c r="CG9140"/>
      <c r="CH9140"/>
      <c r="CI9140"/>
      <c r="CJ9140"/>
      <c r="CK9140"/>
      <c r="CL9140"/>
      <c r="CM9140"/>
      <c r="CN9140"/>
      <c r="CO9140"/>
      <c r="CP9140"/>
      <c r="CQ9140"/>
      <c r="CR9140"/>
      <c r="CS9140"/>
      <c r="CT9140"/>
      <c r="CU9140"/>
      <c r="CV9140"/>
    </row>
    <row r="9141" spans="10:100" x14ac:dyDescent="0.25">
      <c r="J9141"/>
      <c r="K9141"/>
      <c r="L9141"/>
      <c r="M9141"/>
      <c r="N9141"/>
      <c r="O9141"/>
      <c r="P9141"/>
      <c r="Q9141"/>
      <c r="R9141"/>
      <c r="S9141"/>
      <c r="T9141"/>
      <c r="U9141"/>
      <c r="V9141"/>
      <c r="W9141"/>
      <c r="X9141"/>
      <c r="Y9141"/>
      <c r="Z9141"/>
      <c r="AA9141"/>
      <c r="AB9141"/>
      <c r="AC9141"/>
      <c r="AD9141"/>
      <c r="AE9141"/>
      <c r="AF9141"/>
      <c r="AG9141"/>
      <c r="AH9141"/>
      <c r="AI9141"/>
      <c r="AJ9141"/>
      <c r="AK9141"/>
      <c r="AL9141"/>
      <c r="AM9141"/>
      <c r="AN9141"/>
      <c r="AO9141"/>
      <c r="AP9141"/>
      <c r="AQ9141"/>
      <c r="AR9141"/>
      <c r="AS9141"/>
      <c r="AT9141"/>
      <c r="AU9141"/>
      <c r="AV9141"/>
      <c r="AW9141"/>
      <c r="AX9141"/>
      <c r="AY9141"/>
      <c r="AZ9141"/>
      <c r="BA9141"/>
      <c r="BB9141"/>
      <c r="BC9141"/>
      <c r="BD9141"/>
      <c r="BE9141"/>
      <c r="BF9141"/>
      <c r="BG9141"/>
      <c r="BH9141"/>
      <c r="BI9141"/>
      <c r="BJ9141"/>
      <c r="BK9141"/>
      <c r="BL9141"/>
      <c r="BM9141"/>
      <c r="BN9141"/>
      <c r="BO9141"/>
      <c r="BP9141"/>
      <c r="BQ9141"/>
      <c r="BR9141"/>
      <c r="BS9141"/>
      <c r="BT9141"/>
      <c r="BU9141"/>
      <c r="BV9141"/>
      <c r="BW9141"/>
      <c r="BX9141"/>
      <c r="BY9141"/>
      <c r="BZ9141"/>
      <c r="CA9141"/>
      <c r="CB9141"/>
      <c r="CC9141"/>
      <c r="CD9141"/>
      <c r="CE9141"/>
      <c r="CF9141"/>
      <c r="CG9141"/>
      <c r="CH9141"/>
      <c r="CI9141"/>
      <c r="CJ9141"/>
      <c r="CK9141"/>
      <c r="CL9141"/>
      <c r="CM9141"/>
      <c r="CN9141"/>
      <c r="CO9141"/>
      <c r="CP9141"/>
      <c r="CQ9141"/>
      <c r="CR9141"/>
      <c r="CS9141"/>
      <c r="CT9141"/>
      <c r="CU9141"/>
      <c r="CV9141"/>
    </row>
    <row r="9142" spans="10:100" x14ac:dyDescent="0.25">
      <c r="J9142"/>
      <c r="K9142"/>
      <c r="L9142"/>
      <c r="M9142"/>
      <c r="N9142"/>
      <c r="O9142"/>
      <c r="P9142"/>
      <c r="Q9142"/>
      <c r="R9142"/>
      <c r="S9142"/>
      <c r="T9142"/>
      <c r="U9142"/>
      <c r="V9142"/>
      <c r="W9142"/>
      <c r="X9142"/>
      <c r="Y9142"/>
      <c r="Z9142"/>
      <c r="AA9142"/>
      <c r="AB9142"/>
      <c r="AC9142"/>
      <c r="AD9142"/>
      <c r="AE9142"/>
      <c r="AF9142"/>
      <c r="AG9142"/>
      <c r="AH9142"/>
      <c r="AI9142"/>
      <c r="AJ9142"/>
      <c r="AK9142"/>
      <c r="AL9142"/>
      <c r="AM9142"/>
      <c r="AN9142"/>
      <c r="AO9142"/>
      <c r="AP9142"/>
      <c r="AQ9142"/>
      <c r="AR9142"/>
      <c r="AS9142"/>
      <c r="AT9142"/>
      <c r="AU9142"/>
      <c r="AV9142"/>
      <c r="AW9142"/>
      <c r="AX9142"/>
      <c r="AY9142"/>
      <c r="AZ9142"/>
      <c r="BA9142"/>
      <c r="BB9142"/>
      <c r="BC9142"/>
      <c r="BD9142"/>
      <c r="BE9142"/>
      <c r="BF9142"/>
      <c r="BG9142"/>
      <c r="BH9142"/>
      <c r="BI9142"/>
      <c r="BJ9142"/>
      <c r="BK9142"/>
      <c r="BL9142"/>
      <c r="BM9142"/>
      <c r="BN9142"/>
      <c r="BO9142"/>
      <c r="BP9142"/>
      <c r="BQ9142"/>
      <c r="BR9142"/>
      <c r="BS9142"/>
      <c r="BT9142"/>
      <c r="BU9142"/>
      <c r="BV9142"/>
      <c r="BW9142"/>
      <c r="BX9142"/>
      <c r="BY9142"/>
      <c r="BZ9142"/>
      <c r="CA9142"/>
      <c r="CB9142"/>
      <c r="CC9142"/>
      <c r="CD9142"/>
      <c r="CE9142"/>
      <c r="CF9142"/>
      <c r="CG9142"/>
      <c r="CH9142"/>
      <c r="CI9142"/>
      <c r="CJ9142"/>
      <c r="CK9142"/>
      <c r="CL9142"/>
      <c r="CM9142"/>
      <c r="CN9142"/>
      <c r="CO9142"/>
      <c r="CP9142"/>
      <c r="CQ9142"/>
      <c r="CR9142"/>
      <c r="CS9142"/>
      <c r="CT9142"/>
      <c r="CU9142"/>
      <c r="CV9142"/>
    </row>
    <row r="9143" spans="10:100" x14ac:dyDescent="0.25">
      <c r="J9143"/>
      <c r="K9143"/>
      <c r="L9143"/>
      <c r="M9143"/>
      <c r="N9143"/>
      <c r="O9143"/>
      <c r="P9143"/>
      <c r="Q9143"/>
      <c r="R9143"/>
      <c r="S9143"/>
      <c r="T9143"/>
      <c r="U9143"/>
      <c r="V9143"/>
      <c r="W9143"/>
      <c r="X9143"/>
      <c r="Y9143"/>
      <c r="Z9143"/>
      <c r="AA9143"/>
      <c r="AB9143"/>
      <c r="AC9143"/>
      <c r="AD9143"/>
      <c r="AE9143"/>
      <c r="AF9143"/>
      <c r="AG9143"/>
      <c r="AH9143"/>
      <c r="AI9143"/>
      <c r="AJ9143"/>
      <c r="AK9143"/>
      <c r="AL9143"/>
      <c r="AM9143"/>
      <c r="AN9143"/>
      <c r="AO9143"/>
      <c r="AP9143"/>
      <c r="AQ9143"/>
      <c r="AR9143"/>
      <c r="AS9143"/>
      <c r="AT9143"/>
      <c r="AU9143"/>
      <c r="AV9143"/>
      <c r="AW9143"/>
      <c r="AX9143"/>
      <c r="AY9143"/>
      <c r="AZ9143"/>
      <c r="BA9143"/>
      <c r="BB9143"/>
      <c r="BC9143"/>
      <c r="BD9143"/>
      <c r="BE9143"/>
      <c r="BF9143"/>
      <c r="BG9143"/>
      <c r="BH9143"/>
      <c r="BI9143"/>
      <c r="BJ9143"/>
      <c r="BK9143"/>
      <c r="BL9143"/>
      <c r="BM9143"/>
      <c r="BN9143"/>
      <c r="BO9143"/>
      <c r="BP9143"/>
      <c r="BQ9143"/>
      <c r="BR9143"/>
      <c r="BS9143"/>
      <c r="BT9143"/>
      <c r="BU9143"/>
      <c r="BV9143"/>
      <c r="BW9143"/>
      <c r="BX9143"/>
      <c r="BY9143"/>
      <c r="BZ9143"/>
      <c r="CA9143"/>
      <c r="CB9143"/>
      <c r="CC9143"/>
      <c r="CD9143"/>
      <c r="CE9143"/>
      <c r="CF9143"/>
      <c r="CG9143"/>
      <c r="CH9143"/>
      <c r="CI9143"/>
      <c r="CJ9143"/>
      <c r="CK9143"/>
      <c r="CL9143"/>
      <c r="CM9143"/>
      <c r="CN9143"/>
      <c r="CO9143"/>
      <c r="CP9143"/>
      <c r="CQ9143"/>
      <c r="CR9143"/>
      <c r="CS9143"/>
      <c r="CT9143"/>
      <c r="CU9143"/>
      <c r="CV9143"/>
    </row>
    <row r="9144" spans="10:100" x14ac:dyDescent="0.25">
      <c r="J9144"/>
      <c r="K9144"/>
      <c r="L9144"/>
      <c r="M9144"/>
      <c r="N9144"/>
      <c r="O9144"/>
      <c r="P9144"/>
      <c r="Q9144"/>
      <c r="R9144"/>
      <c r="S9144"/>
      <c r="T9144"/>
      <c r="U9144"/>
      <c r="V9144"/>
      <c r="W9144"/>
      <c r="X9144"/>
      <c r="Y9144"/>
      <c r="Z9144"/>
      <c r="AA9144"/>
      <c r="AB9144"/>
      <c r="AC9144"/>
      <c r="AD9144"/>
      <c r="AE9144"/>
      <c r="AF9144"/>
      <c r="AG9144"/>
      <c r="AH9144"/>
      <c r="AI9144"/>
      <c r="AJ9144"/>
      <c r="AK9144"/>
      <c r="AL9144"/>
      <c r="AM9144"/>
      <c r="AN9144"/>
      <c r="AO9144"/>
      <c r="AP9144"/>
      <c r="AQ9144"/>
      <c r="AR9144"/>
      <c r="AS9144"/>
      <c r="AT9144"/>
      <c r="AU9144"/>
      <c r="AV9144"/>
      <c r="AW9144"/>
      <c r="AX9144"/>
      <c r="AY9144"/>
      <c r="AZ9144"/>
      <c r="BA9144"/>
      <c r="BB9144"/>
      <c r="BC9144"/>
      <c r="BD9144"/>
      <c r="BE9144"/>
      <c r="BF9144"/>
      <c r="BG9144"/>
      <c r="BH9144"/>
      <c r="BI9144"/>
      <c r="BJ9144"/>
      <c r="BK9144"/>
      <c r="BL9144"/>
      <c r="BM9144"/>
      <c r="BN9144"/>
      <c r="BO9144"/>
      <c r="BP9144"/>
      <c r="BQ9144"/>
      <c r="BR9144"/>
      <c r="BS9144"/>
      <c r="BT9144"/>
      <c r="BU9144"/>
      <c r="BV9144"/>
      <c r="BW9144"/>
      <c r="BX9144"/>
      <c r="BY9144"/>
      <c r="BZ9144"/>
      <c r="CA9144"/>
      <c r="CB9144"/>
      <c r="CC9144"/>
      <c r="CD9144"/>
      <c r="CE9144"/>
      <c r="CF9144"/>
      <c r="CG9144"/>
      <c r="CH9144"/>
      <c r="CI9144"/>
      <c r="CJ9144"/>
      <c r="CK9144"/>
      <c r="CL9144"/>
      <c r="CM9144"/>
      <c r="CN9144"/>
      <c r="CO9144"/>
      <c r="CP9144"/>
      <c r="CQ9144"/>
      <c r="CR9144"/>
      <c r="CS9144"/>
      <c r="CT9144"/>
      <c r="CU9144"/>
      <c r="CV9144"/>
    </row>
    <row r="9145" spans="10:100" x14ac:dyDescent="0.25">
      <c r="J9145"/>
      <c r="K9145"/>
      <c r="L9145"/>
      <c r="M9145"/>
      <c r="N9145"/>
      <c r="O9145"/>
      <c r="P9145"/>
      <c r="Q9145"/>
      <c r="R9145"/>
      <c r="S9145"/>
      <c r="T9145"/>
      <c r="U9145"/>
      <c r="V9145"/>
      <c r="W9145"/>
      <c r="X9145"/>
      <c r="Y9145"/>
      <c r="Z9145"/>
      <c r="AA9145"/>
      <c r="AB9145"/>
      <c r="AC9145"/>
      <c r="AD9145"/>
      <c r="AE9145"/>
      <c r="AF9145"/>
      <c r="AG9145"/>
      <c r="AH9145"/>
      <c r="AI9145"/>
      <c r="AJ9145"/>
      <c r="AK9145"/>
      <c r="AL9145"/>
      <c r="AM9145"/>
      <c r="AN9145"/>
      <c r="AO9145"/>
      <c r="AP9145"/>
      <c r="AQ9145"/>
      <c r="AR9145"/>
      <c r="AS9145"/>
      <c r="AT9145"/>
      <c r="AU9145"/>
      <c r="AV9145"/>
      <c r="AW9145"/>
      <c r="AX9145"/>
      <c r="AY9145"/>
      <c r="AZ9145"/>
      <c r="BA9145"/>
      <c r="BB9145"/>
      <c r="BC9145"/>
      <c r="BD9145"/>
      <c r="BE9145"/>
      <c r="BF9145"/>
      <c r="BG9145"/>
      <c r="BH9145"/>
      <c r="BI9145"/>
      <c r="BJ9145"/>
      <c r="BK9145"/>
      <c r="BL9145"/>
      <c r="BM9145"/>
      <c r="BN9145"/>
      <c r="BO9145"/>
      <c r="BP9145"/>
      <c r="BQ9145"/>
      <c r="BR9145"/>
      <c r="BS9145"/>
      <c r="BT9145"/>
      <c r="BU9145"/>
      <c r="BV9145"/>
      <c r="BW9145"/>
      <c r="BX9145"/>
      <c r="BY9145"/>
      <c r="BZ9145"/>
      <c r="CA9145"/>
      <c r="CB9145"/>
      <c r="CC9145"/>
      <c r="CD9145"/>
      <c r="CE9145"/>
      <c r="CF9145"/>
      <c r="CG9145"/>
      <c r="CH9145"/>
      <c r="CI9145"/>
      <c r="CJ9145"/>
      <c r="CK9145"/>
      <c r="CL9145"/>
      <c r="CM9145"/>
      <c r="CN9145"/>
      <c r="CO9145"/>
      <c r="CP9145"/>
      <c r="CQ9145"/>
      <c r="CR9145"/>
      <c r="CS9145"/>
      <c r="CT9145"/>
      <c r="CU9145"/>
      <c r="CV9145"/>
    </row>
    <row r="9146" spans="10:100" x14ac:dyDescent="0.25">
      <c r="J9146"/>
      <c r="K9146"/>
      <c r="L9146"/>
      <c r="M9146"/>
      <c r="N9146"/>
      <c r="O9146"/>
      <c r="P9146"/>
      <c r="Q9146"/>
      <c r="R9146"/>
      <c r="S9146"/>
      <c r="T9146"/>
      <c r="U9146"/>
      <c r="V9146"/>
      <c r="W9146"/>
      <c r="X9146"/>
      <c r="Y9146"/>
      <c r="Z9146"/>
      <c r="AA9146"/>
      <c r="AB9146"/>
      <c r="AC9146"/>
      <c r="AD9146"/>
      <c r="AE9146"/>
      <c r="AF9146"/>
      <c r="AG9146"/>
      <c r="AH9146"/>
      <c r="AI9146"/>
      <c r="AJ9146"/>
      <c r="AK9146"/>
      <c r="AL9146"/>
      <c r="AM9146"/>
      <c r="AN9146"/>
      <c r="AO9146"/>
      <c r="AP9146"/>
      <c r="AQ9146"/>
      <c r="AR9146"/>
      <c r="AS9146"/>
      <c r="AT9146"/>
      <c r="AU9146"/>
      <c r="AV9146"/>
      <c r="AW9146"/>
      <c r="AX9146"/>
      <c r="AY9146"/>
      <c r="AZ9146"/>
      <c r="BA9146"/>
      <c r="BB9146"/>
      <c r="BC9146"/>
      <c r="BD9146"/>
      <c r="BE9146"/>
      <c r="BF9146"/>
      <c r="BG9146"/>
      <c r="BH9146"/>
      <c r="BI9146"/>
      <c r="BJ9146"/>
      <c r="BK9146"/>
      <c r="BL9146"/>
      <c r="BM9146"/>
      <c r="BN9146"/>
      <c r="BO9146"/>
      <c r="BP9146"/>
      <c r="BQ9146"/>
      <c r="BR9146"/>
      <c r="BS9146"/>
      <c r="BT9146"/>
      <c r="BU9146"/>
      <c r="BV9146"/>
      <c r="BW9146"/>
      <c r="BX9146"/>
      <c r="BY9146"/>
      <c r="BZ9146"/>
      <c r="CA9146"/>
      <c r="CB9146"/>
      <c r="CC9146"/>
      <c r="CD9146"/>
      <c r="CE9146"/>
      <c r="CF9146"/>
      <c r="CG9146"/>
      <c r="CH9146"/>
      <c r="CI9146"/>
      <c r="CJ9146"/>
      <c r="CK9146"/>
      <c r="CL9146"/>
      <c r="CM9146"/>
      <c r="CN9146"/>
      <c r="CO9146"/>
      <c r="CP9146"/>
      <c r="CQ9146"/>
      <c r="CR9146"/>
      <c r="CS9146"/>
      <c r="CT9146"/>
      <c r="CU9146"/>
      <c r="CV9146"/>
    </row>
    <row r="9147" spans="10:100" x14ac:dyDescent="0.25">
      <c r="J9147"/>
      <c r="K9147"/>
      <c r="L9147"/>
      <c r="M9147"/>
      <c r="N9147"/>
      <c r="O9147"/>
      <c r="P9147"/>
      <c r="Q9147"/>
      <c r="R9147"/>
      <c r="S9147"/>
      <c r="T9147"/>
      <c r="U9147"/>
      <c r="V9147"/>
      <c r="W9147"/>
      <c r="X9147"/>
      <c r="Y9147"/>
      <c r="Z9147"/>
      <c r="AA9147"/>
      <c r="AB9147"/>
      <c r="AC9147"/>
      <c r="AD9147"/>
      <c r="AE9147"/>
      <c r="AF9147"/>
      <c r="AG9147"/>
      <c r="AH9147"/>
      <c r="AI9147"/>
      <c r="AJ9147"/>
      <c r="AK9147"/>
      <c r="AL9147"/>
      <c r="AM9147"/>
      <c r="AN9147"/>
      <c r="AO9147"/>
      <c r="AP9147"/>
      <c r="AQ9147"/>
      <c r="AR9147"/>
      <c r="AS9147"/>
      <c r="AT9147"/>
      <c r="AU9147"/>
      <c r="AV9147"/>
      <c r="AW9147"/>
      <c r="AX9147"/>
      <c r="AY9147"/>
      <c r="AZ9147"/>
      <c r="BA9147"/>
      <c r="BB9147"/>
      <c r="BC9147"/>
      <c r="BD9147"/>
      <c r="BE9147"/>
      <c r="BF9147"/>
      <c r="BG9147"/>
      <c r="BH9147"/>
      <c r="BI9147"/>
      <c r="BJ9147"/>
      <c r="BK9147"/>
      <c r="BL9147"/>
      <c r="BM9147"/>
      <c r="BN9147"/>
      <c r="BO9147"/>
      <c r="BP9147"/>
      <c r="BQ9147"/>
      <c r="BR9147"/>
      <c r="BS9147"/>
      <c r="BT9147"/>
      <c r="BU9147"/>
      <c r="BV9147"/>
      <c r="BW9147"/>
      <c r="BX9147"/>
      <c r="BY9147"/>
      <c r="BZ9147"/>
      <c r="CA9147"/>
      <c r="CB9147"/>
      <c r="CC9147"/>
      <c r="CD9147"/>
      <c r="CE9147"/>
      <c r="CF9147"/>
      <c r="CG9147"/>
      <c r="CH9147"/>
      <c r="CI9147"/>
      <c r="CJ9147"/>
      <c r="CK9147"/>
      <c r="CL9147"/>
      <c r="CM9147"/>
      <c r="CN9147"/>
      <c r="CO9147"/>
      <c r="CP9147"/>
      <c r="CQ9147"/>
      <c r="CR9147"/>
      <c r="CS9147"/>
      <c r="CT9147"/>
      <c r="CU9147"/>
      <c r="CV9147"/>
    </row>
    <row r="9148" spans="10:100" x14ac:dyDescent="0.25">
      <c r="J9148"/>
      <c r="K9148"/>
      <c r="L9148"/>
      <c r="M9148"/>
      <c r="N9148"/>
      <c r="O9148"/>
      <c r="P9148"/>
      <c r="Q9148"/>
      <c r="R9148"/>
      <c r="S9148"/>
      <c r="T9148"/>
      <c r="U9148"/>
      <c r="V9148"/>
      <c r="W9148"/>
      <c r="X9148"/>
      <c r="Y9148"/>
      <c r="Z9148"/>
      <c r="AA9148"/>
      <c r="AB9148"/>
      <c r="AC9148"/>
      <c r="AD9148"/>
      <c r="AE9148"/>
      <c r="AF9148"/>
      <c r="AG9148"/>
      <c r="AH9148"/>
      <c r="AI9148"/>
      <c r="AJ9148"/>
      <c r="AK9148"/>
      <c r="AL9148"/>
      <c r="AM9148"/>
      <c r="AN9148"/>
      <c r="AO9148"/>
      <c r="AP9148"/>
      <c r="AQ9148"/>
      <c r="AR9148"/>
      <c r="AS9148"/>
      <c r="AT9148"/>
      <c r="AU9148"/>
      <c r="AV9148"/>
      <c r="AW9148"/>
      <c r="AX9148"/>
      <c r="AY9148"/>
      <c r="AZ9148"/>
      <c r="BA9148"/>
      <c r="BB9148"/>
      <c r="BC9148"/>
      <c r="BD9148"/>
      <c r="BE9148"/>
      <c r="BF9148"/>
      <c r="BG9148"/>
      <c r="BH9148"/>
      <c r="BI9148"/>
      <c r="BJ9148"/>
      <c r="BK9148"/>
      <c r="BL9148"/>
      <c r="BM9148"/>
      <c r="BN9148"/>
      <c r="BO9148"/>
      <c r="BP9148"/>
      <c r="BQ9148"/>
      <c r="BR9148"/>
      <c r="BS9148"/>
      <c r="BT9148"/>
      <c r="BU9148"/>
      <c r="BV9148"/>
      <c r="BW9148"/>
      <c r="BX9148"/>
      <c r="BY9148"/>
      <c r="BZ9148"/>
      <c r="CA9148"/>
      <c r="CB9148"/>
      <c r="CC9148"/>
      <c r="CD9148"/>
      <c r="CE9148"/>
      <c r="CF9148"/>
      <c r="CG9148"/>
      <c r="CH9148"/>
      <c r="CI9148"/>
      <c r="CJ9148"/>
      <c r="CK9148"/>
      <c r="CL9148"/>
      <c r="CM9148"/>
      <c r="CN9148"/>
      <c r="CO9148"/>
      <c r="CP9148"/>
      <c r="CQ9148"/>
      <c r="CR9148"/>
      <c r="CS9148"/>
      <c r="CT9148"/>
      <c r="CU9148"/>
      <c r="CV9148"/>
    </row>
    <row r="9149" spans="10:100" x14ac:dyDescent="0.25">
      <c r="J9149"/>
      <c r="K9149"/>
      <c r="L9149"/>
      <c r="M9149"/>
      <c r="N9149"/>
      <c r="O9149"/>
      <c r="P9149"/>
      <c r="Q9149"/>
      <c r="R9149"/>
      <c r="S9149"/>
      <c r="T9149"/>
      <c r="U9149"/>
      <c r="V9149"/>
      <c r="W9149"/>
      <c r="X9149"/>
      <c r="Y9149"/>
      <c r="Z9149"/>
      <c r="AA9149"/>
      <c r="AB9149"/>
      <c r="AC9149"/>
      <c r="AD9149"/>
      <c r="AE9149"/>
      <c r="AF9149"/>
      <c r="AG9149"/>
      <c r="AH9149"/>
      <c r="AI9149"/>
      <c r="AJ9149"/>
      <c r="AK9149"/>
      <c r="AL9149"/>
      <c r="AM9149"/>
      <c r="AN9149"/>
      <c r="AO9149"/>
      <c r="AP9149"/>
      <c r="AQ9149"/>
      <c r="AR9149"/>
      <c r="AS9149"/>
      <c r="AT9149"/>
      <c r="AU9149"/>
      <c r="AV9149"/>
      <c r="AW9149"/>
      <c r="AX9149"/>
      <c r="AY9149"/>
      <c r="AZ9149"/>
      <c r="BA9149"/>
      <c r="BB9149"/>
      <c r="BC9149"/>
      <c r="BD9149"/>
      <c r="BE9149"/>
      <c r="BF9149"/>
      <c r="BG9149"/>
      <c r="BH9149"/>
      <c r="BI9149"/>
      <c r="BJ9149"/>
      <c r="BK9149"/>
      <c r="BL9149"/>
      <c r="BM9149"/>
      <c r="BN9149"/>
      <c r="BO9149"/>
      <c r="BP9149"/>
      <c r="BQ9149"/>
      <c r="BR9149"/>
      <c r="BS9149"/>
      <c r="BT9149"/>
      <c r="BU9149"/>
      <c r="BV9149"/>
      <c r="BW9149"/>
      <c r="BX9149"/>
      <c r="BY9149"/>
      <c r="BZ9149"/>
      <c r="CA9149"/>
      <c r="CB9149"/>
      <c r="CC9149"/>
      <c r="CD9149"/>
      <c r="CE9149"/>
      <c r="CF9149"/>
      <c r="CG9149"/>
      <c r="CH9149"/>
      <c r="CI9149"/>
      <c r="CJ9149"/>
      <c r="CK9149"/>
      <c r="CL9149"/>
      <c r="CM9149"/>
      <c r="CN9149"/>
      <c r="CO9149"/>
      <c r="CP9149"/>
      <c r="CQ9149"/>
      <c r="CR9149"/>
      <c r="CS9149"/>
      <c r="CT9149"/>
      <c r="CU9149"/>
      <c r="CV9149"/>
    </row>
    <row r="9150" spans="10:100" x14ac:dyDescent="0.25">
      <c r="J9150"/>
      <c r="K9150"/>
      <c r="L9150"/>
      <c r="M9150"/>
      <c r="N9150"/>
      <c r="O9150"/>
      <c r="P9150"/>
      <c r="Q9150"/>
      <c r="R9150"/>
      <c r="S9150"/>
      <c r="T9150"/>
      <c r="U9150"/>
      <c r="V9150"/>
      <c r="W9150"/>
      <c r="X9150"/>
      <c r="Y9150"/>
      <c r="Z9150"/>
      <c r="AA9150"/>
      <c r="AB9150"/>
      <c r="AC9150"/>
      <c r="AD9150"/>
      <c r="AE9150"/>
      <c r="AF9150"/>
      <c r="AG9150"/>
      <c r="AH9150"/>
      <c r="AI9150"/>
      <c r="AJ9150"/>
      <c r="AK9150"/>
      <c r="AL9150"/>
      <c r="AM9150"/>
      <c r="AN9150"/>
      <c r="AO9150"/>
      <c r="AP9150"/>
      <c r="AQ9150"/>
      <c r="AR9150"/>
      <c r="AS9150"/>
      <c r="AT9150"/>
      <c r="AU9150"/>
      <c r="AV9150"/>
      <c r="AW9150"/>
      <c r="AX9150"/>
      <c r="AY9150"/>
      <c r="AZ9150"/>
      <c r="BA9150"/>
      <c r="BB9150"/>
      <c r="BC9150"/>
      <c r="BD9150"/>
      <c r="BE9150"/>
      <c r="BF9150"/>
      <c r="BG9150"/>
      <c r="BH9150"/>
      <c r="BI9150"/>
      <c r="BJ9150"/>
      <c r="BK9150"/>
      <c r="BL9150"/>
      <c r="BM9150"/>
      <c r="BN9150"/>
      <c r="BO9150"/>
      <c r="BP9150"/>
      <c r="BQ9150"/>
      <c r="BR9150"/>
      <c r="BS9150"/>
      <c r="BT9150"/>
      <c r="BU9150"/>
      <c r="BV9150"/>
      <c r="BW9150"/>
      <c r="BX9150"/>
      <c r="BY9150"/>
      <c r="BZ9150"/>
      <c r="CA9150"/>
      <c r="CB9150"/>
      <c r="CC9150"/>
      <c r="CD9150"/>
      <c r="CE9150"/>
      <c r="CF9150"/>
      <c r="CG9150"/>
      <c r="CH9150"/>
      <c r="CI9150"/>
      <c r="CJ9150"/>
      <c r="CK9150"/>
      <c r="CL9150"/>
      <c r="CM9150"/>
      <c r="CN9150"/>
      <c r="CO9150"/>
      <c r="CP9150"/>
      <c r="CQ9150"/>
      <c r="CR9150"/>
      <c r="CS9150"/>
      <c r="CT9150"/>
      <c r="CU9150"/>
      <c r="CV9150"/>
    </row>
    <row r="9151" spans="10:100" x14ac:dyDescent="0.25">
      <c r="J9151"/>
      <c r="K9151"/>
      <c r="L9151"/>
      <c r="M9151"/>
      <c r="N9151"/>
      <c r="O9151"/>
      <c r="P9151"/>
      <c r="Q9151"/>
      <c r="R9151"/>
      <c r="S9151"/>
      <c r="T9151"/>
      <c r="U9151"/>
      <c r="V9151"/>
      <c r="W9151"/>
      <c r="X9151"/>
      <c r="Y9151"/>
      <c r="Z9151"/>
      <c r="AA9151"/>
      <c r="AB9151"/>
      <c r="AC9151"/>
      <c r="AD9151"/>
      <c r="AE9151"/>
      <c r="AF9151"/>
      <c r="AG9151"/>
      <c r="AH9151"/>
      <c r="AI9151"/>
      <c r="AJ9151"/>
      <c r="AK9151"/>
      <c r="AL9151"/>
      <c r="AM9151"/>
      <c r="AN9151"/>
      <c r="AO9151"/>
      <c r="AP9151"/>
      <c r="AQ9151"/>
      <c r="AR9151"/>
      <c r="AS9151"/>
      <c r="AT9151"/>
      <c r="AU9151"/>
      <c r="AV9151"/>
      <c r="AW9151"/>
      <c r="AX9151"/>
      <c r="AY9151"/>
      <c r="AZ9151"/>
      <c r="BA9151"/>
      <c r="BB9151"/>
      <c r="BC9151"/>
      <c r="BD9151"/>
      <c r="BE9151"/>
      <c r="BF9151"/>
      <c r="BG9151"/>
      <c r="BH9151"/>
      <c r="BI9151"/>
      <c r="BJ9151"/>
      <c r="BK9151"/>
      <c r="BL9151"/>
      <c r="BM9151"/>
      <c r="BN9151"/>
      <c r="BO9151"/>
      <c r="BP9151"/>
      <c r="BQ9151"/>
      <c r="BR9151"/>
      <c r="BS9151"/>
      <c r="BT9151"/>
      <c r="BU9151"/>
      <c r="BV9151"/>
      <c r="BW9151"/>
      <c r="BX9151"/>
      <c r="BY9151"/>
      <c r="BZ9151"/>
      <c r="CA9151"/>
      <c r="CB9151"/>
      <c r="CC9151"/>
      <c r="CD9151"/>
      <c r="CE9151"/>
      <c r="CF9151"/>
      <c r="CG9151"/>
      <c r="CH9151"/>
      <c r="CI9151"/>
      <c r="CJ9151"/>
      <c r="CK9151"/>
      <c r="CL9151"/>
      <c r="CM9151"/>
      <c r="CN9151"/>
      <c r="CO9151"/>
      <c r="CP9151"/>
      <c r="CQ9151"/>
      <c r="CR9151"/>
      <c r="CS9151"/>
      <c r="CT9151"/>
      <c r="CU9151"/>
      <c r="CV9151"/>
    </row>
    <row r="9152" spans="10:100" x14ac:dyDescent="0.25">
      <c r="J9152"/>
      <c r="K9152"/>
      <c r="L9152"/>
      <c r="M9152"/>
      <c r="N9152"/>
      <c r="O9152"/>
      <c r="P9152"/>
      <c r="Q9152"/>
      <c r="R9152"/>
      <c r="S9152"/>
      <c r="T9152"/>
      <c r="U9152"/>
      <c r="V9152"/>
      <c r="W9152"/>
      <c r="X9152"/>
      <c r="Y9152"/>
      <c r="Z9152"/>
      <c r="AA9152"/>
      <c r="AB9152"/>
      <c r="AC9152"/>
      <c r="AD9152"/>
      <c r="AE9152"/>
      <c r="AF9152"/>
      <c r="AG9152"/>
      <c r="AH9152"/>
      <c r="AI9152"/>
      <c r="AJ9152"/>
      <c r="AK9152"/>
      <c r="AL9152"/>
      <c r="AM9152"/>
      <c r="AN9152"/>
      <c r="AO9152"/>
      <c r="AP9152"/>
      <c r="AQ9152"/>
      <c r="AR9152"/>
      <c r="AS9152"/>
      <c r="AT9152"/>
      <c r="AU9152"/>
      <c r="AV9152"/>
      <c r="AW9152"/>
      <c r="AX9152"/>
      <c r="AY9152"/>
      <c r="AZ9152"/>
      <c r="BA9152"/>
      <c r="BB9152"/>
      <c r="BC9152"/>
      <c r="BD9152"/>
      <c r="BE9152"/>
      <c r="BF9152"/>
      <c r="BG9152"/>
      <c r="BH9152"/>
      <c r="BI9152"/>
      <c r="BJ9152"/>
      <c r="BK9152"/>
      <c r="BL9152"/>
      <c r="BM9152"/>
      <c r="BN9152"/>
      <c r="BO9152"/>
      <c r="BP9152"/>
      <c r="BQ9152"/>
      <c r="BR9152"/>
      <c r="BS9152"/>
      <c r="BT9152"/>
      <c r="BU9152"/>
      <c r="BV9152"/>
      <c r="BW9152"/>
      <c r="BX9152"/>
      <c r="BY9152"/>
      <c r="BZ9152"/>
      <c r="CA9152"/>
      <c r="CB9152"/>
      <c r="CC9152"/>
      <c r="CD9152"/>
      <c r="CE9152"/>
      <c r="CF9152"/>
      <c r="CG9152"/>
      <c r="CH9152"/>
      <c r="CI9152"/>
      <c r="CJ9152"/>
      <c r="CK9152"/>
      <c r="CL9152"/>
      <c r="CM9152"/>
      <c r="CN9152"/>
      <c r="CO9152"/>
      <c r="CP9152"/>
      <c r="CQ9152"/>
      <c r="CR9152"/>
      <c r="CS9152"/>
      <c r="CT9152"/>
      <c r="CU9152"/>
      <c r="CV9152"/>
    </row>
    <row r="9153" spans="10:100" x14ac:dyDescent="0.25">
      <c r="J9153"/>
      <c r="K9153"/>
      <c r="L9153"/>
      <c r="M9153"/>
      <c r="N9153"/>
      <c r="O9153"/>
      <c r="P9153"/>
      <c r="Q9153"/>
      <c r="R9153"/>
      <c r="S9153"/>
      <c r="T9153"/>
      <c r="U9153"/>
      <c r="V9153"/>
      <c r="W9153"/>
      <c r="X9153"/>
      <c r="Y9153"/>
      <c r="Z9153"/>
      <c r="AA9153"/>
      <c r="AB9153"/>
      <c r="AC9153"/>
      <c r="AD9153"/>
      <c r="AE9153"/>
      <c r="AF9153"/>
      <c r="AG9153"/>
      <c r="AH9153"/>
      <c r="AI9153"/>
      <c r="AJ9153"/>
      <c r="AK9153"/>
      <c r="AL9153"/>
      <c r="AM9153"/>
      <c r="AN9153"/>
      <c r="AO9153"/>
      <c r="AP9153"/>
      <c r="AQ9153"/>
      <c r="AR9153"/>
      <c r="AS9153"/>
      <c r="AT9153"/>
      <c r="AU9153"/>
      <c r="AV9153"/>
      <c r="AW9153"/>
      <c r="AX9153"/>
      <c r="AY9153"/>
      <c r="AZ9153"/>
      <c r="BA9153"/>
      <c r="BB9153"/>
      <c r="BC9153"/>
      <c r="BD9153"/>
      <c r="BE9153"/>
      <c r="BF9153"/>
      <c r="BG9153"/>
      <c r="BH9153"/>
      <c r="BI9153"/>
      <c r="BJ9153"/>
      <c r="BK9153"/>
      <c r="BL9153"/>
      <c r="BM9153"/>
      <c r="BN9153"/>
      <c r="BO9153"/>
      <c r="BP9153"/>
      <c r="BQ9153"/>
      <c r="BR9153"/>
      <c r="BS9153"/>
      <c r="BT9153"/>
      <c r="BU9153"/>
      <c r="BV9153"/>
      <c r="BW9153"/>
      <c r="BX9153"/>
      <c r="BY9153"/>
      <c r="BZ9153"/>
      <c r="CA9153"/>
      <c r="CB9153"/>
      <c r="CC9153"/>
      <c r="CD9153"/>
      <c r="CE9153"/>
      <c r="CF9153"/>
      <c r="CG9153"/>
      <c r="CH9153"/>
      <c r="CI9153"/>
      <c r="CJ9153"/>
      <c r="CK9153"/>
      <c r="CL9153"/>
      <c r="CM9153"/>
      <c r="CN9153"/>
      <c r="CO9153"/>
      <c r="CP9153"/>
      <c r="CQ9153"/>
      <c r="CR9153"/>
      <c r="CS9153"/>
      <c r="CT9153"/>
      <c r="CU9153"/>
      <c r="CV9153"/>
    </row>
    <row r="9154" spans="10:100" x14ac:dyDescent="0.25">
      <c r="J9154"/>
      <c r="K9154"/>
      <c r="L9154"/>
      <c r="M9154"/>
      <c r="N9154"/>
      <c r="O9154"/>
      <c r="P9154"/>
      <c r="Q9154"/>
      <c r="R9154"/>
      <c r="S9154"/>
      <c r="T9154"/>
      <c r="U9154"/>
      <c r="V9154"/>
      <c r="W9154"/>
      <c r="X9154"/>
      <c r="Y9154"/>
      <c r="Z9154"/>
      <c r="AA9154"/>
      <c r="AB9154"/>
      <c r="AC9154"/>
      <c r="AD9154"/>
      <c r="AE9154"/>
      <c r="AF9154"/>
      <c r="AG9154"/>
      <c r="AH9154"/>
      <c r="AI9154"/>
      <c r="AJ9154"/>
      <c r="AK9154"/>
      <c r="AL9154"/>
      <c r="AM9154"/>
      <c r="AN9154"/>
      <c r="AO9154"/>
      <c r="AP9154"/>
      <c r="AQ9154"/>
      <c r="AR9154"/>
      <c r="AS9154"/>
      <c r="AT9154"/>
      <c r="AU9154"/>
      <c r="AV9154"/>
      <c r="AW9154"/>
      <c r="AX9154"/>
      <c r="AY9154"/>
      <c r="AZ9154"/>
      <c r="BA9154"/>
      <c r="BB9154"/>
      <c r="BC9154"/>
      <c r="BD9154"/>
      <c r="BE9154"/>
      <c r="BF9154"/>
      <c r="BG9154"/>
      <c r="BH9154"/>
      <c r="BI9154"/>
      <c r="BJ9154"/>
      <c r="BK9154"/>
      <c r="BL9154"/>
      <c r="BM9154"/>
      <c r="BN9154"/>
      <c r="BO9154"/>
      <c r="BP9154"/>
      <c r="BQ9154"/>
      <c r="BR9154"/>
      <c r="BS9154"/>
      <c r="BT9154"/>
      <c r="BU9154"/>
      <c r="BV9154"/>
      <c r="BW9154"/>
      <c r="BX9154"/>
      <c r="BY9154"/>
      <c r="BZ9154"/>
      <c r="CA9154"/>
      <c r="CB9154"/>
      <c r="CC9154"/>
      <c r="CD9154"/>
      <c r="CE9154"/>
      <c r="CF9154"/>
      <c r="CG9154"/>
      <c r="CH9154"/>
      <c r="CI9154"/>
      <c r="CJ9154"/>
      <c r="CK9154"/>
      <c r="CL9154"/>
      <c r="CM9154"/>
      <c r="CN9154"/>
      <c r="CO9154"/>
      <c r="CP9154"/>
      <c r="CQ9154"/>
      <c r="CR9154"/>
      <c r="CS9154"/>
      <c r="CT9154"/>
      <c r="CU9154"/>
      <c r="CV9154"/>
    </row>
    <row r="9155" spans="10:100" x14ac:dyDescent="0.25">
      <c r="J9155"/>
      <c r="K9155"/>
      <c r="L9155"/>
      <c r="M9155"/>
      <c r="N9155"/>
      <c r="O9155"/>
      <c r="P9155"/>
      <c r="Q9155"/>
      <c r="R9155"/>
      <c r="S9155"/>
      <c r="T9155"/>
      <c r="U9155"/>
      <c r="V9155"/>
      <c r="W9155"/>
      <c r="X9155"/>
      <c r="Y9155"/>
      <c r="Z9155"/>
      <c r="AA9155"/>
      <c r="AB9155"/>
      <c r="AC9155"/>
      <c r="AD9155"/>
      <c r="AE9155"/>
      <c r="AF9155"/>
      <c r="AG9155"/>
      <c r="AH9155"/>
      <c r="AI9155"/>
      <c r="AJ9155"/>
      <c r="AK9155"/>
      <c r="AL9155"/>
      <c r="AM9155"/>
      <c r="AN9155"/>
      <c r="AO9155"/>
      <c r="AP9155"/>
      <c r="AQ9155"/>
      <c r="AR9155"/>
      <c r="AS9155"/>
      <c r="AT9155"/>
      <c r="AU9155"/>
      <c r="AV9155"/>
      <c r="AW9155"/>
      <c r="AX9155"/>
      <c r="AY9155"/>
      <c r="AZ9155"/>
      <c r="BA9155"/>
      <c r="BB9155"/>
      <c r="BC9155"/>
      <c r="BD9155"/>
      <c r="BE9155"/>
      <c r="BF9155"/>
      <c r="BG9155"/>
      <c r="BH9155"/>
      <c r="BI9155"/>
      <c r="BJ9155"/>
      <c r="BK9155"/>
      <c r="BL9155"/>
      <c r="BM9155"/>
      <c r="BN9155"/>
      <c r="BO9155"/>
      <c r="BP9155"/>
      <c r="BQ9155"/>
      <c r="BR9155"/>
      <c r="BS9155"/>
      <c r="BT9155"/>
      <c r="BU9155"/>
      <c r="BV9155"/>
      <c r="BW9155"/>
      <c r="BX9155"/>
      <c r="BY9155"/>
      <c r="BZ9155"/>
      <c r="CA9155"/>
      <c r="CB9155"/>
      <c r="CC9155"/>
      <c r="CD9155"/>
      <c r="CE9155"/>
      <c r="CF9155"/>
      <c r="CG9155"/>
      <c r="CH9155"/>
      <c r="CI9155"/>
      <c r="CJ9155"/>
      <c r="CK9155"/>
      <c r="CL9155"/>
      <c r="CM9155"/>
      <c r="CN9155"/>
      <c r="CO9155"/>
      <c r="CP9155"/>
      <c r="CQ9155"/>
      <c r="CR9155"/>
      <c r="CS9155"/>
      <c r="CT9155"/>
      <c r="CU9155"/>
      <c r="CV9155"/>
    </row>
    <row r="9156" spans="10:100" x14ac:dyDescent="0.25">
      <c r="J9156"/>
      <c r="K9156"/>
      <c r="L9156"/>
      <c r="M9156"/>
      <c r="N9156"/>
      <c r="O9156"/>
      <c r="P9156"/>
      <c r="Q9156"/>
      <c r="R9156"/>
      <c r="S9156"/>
      <c r="T9156"/>
      <c r="U9156"/>
      <c r="V9156"/>
      <c r="W9156"/>
      <c r="X9156"/>
      <c r="Y9156"/>
      <c r="Z9156"/>
      <c r="AA9156"/>
      <c r="AB9156"/>
      <c r="AC9156"/>
      <c r="AD9156"/>
      <c r="AE9156"/>
      <c r="AF9156"/>
      <c r="AG9156"/>
      <c r="AH9156"/>
      <c r="AI9156"/>
      <c r="AJ9156"/>
      <c r="AK9156"/>
      <c r="AL9156"/>
      <c r="AM9156"/>
      <c r="AN9156"/>
      <c r="AO9156"/>
      <c r="AP9156"/>
      <c r="AQ9156"/>
      <c r="AR9156"/>
      <c r="AS9156"/>
      <c r="AT9156"/>
      <c r="AU9156"/>
      <c r="AV9156"/>
      <c r="AW9156"/>
      <c r="AX9156"/>
      <c r="AY9156"/>
      <c r="AZ9156"/>
      <c r="BA9156"/>
      <c r="BB9156"/>
      <c r="BC9156"/>
      <c r="BD9156"/>
      <c r="BE9156"/>
      <c r="BF9156"/>
      <c r="BG9156"/>
      <c r="BH9156"/>
      <c r="BI9156"/>
      <c r="BJ9156"/>
      <c r="BK9156"/>
      <c r="BL9156"/>
      <c r="BM9156"/>
      <c r="BN9156"/>
      <c r="BO9156"/>
      <c r="BP9156"/>
      <c r="BQ9156"/>
      <c r="BR9156"/>
      <c r="BS9156"/>
      <c r="BT9156"/>
      <c r="BU9156"/>
      <c r="BV9156"/>
      <c r="BW9156"/>
      <c r="BX9156"/>
      <c r="BY9156"/>
      <c r="BZ9156"/>
      <c r="CA9156"/>
      <c r="CB9156"/>
      <c r="CC9156"/>
      <c r="CD9156"/>
      <c r="CE9156"/>
      <c r="CF9156"/>
      <c r="CG9156"/>
      <c r="CH9156"/>
      <c r="CI9156"/>
      <c r="CJ9156"/>
      <c r="CK9156"/>
      <c r="CL9156"/>
      <c r="CM9156"/>
      <c r="CN9156"/>
      <c r="CO9156"/>
      <c r="CP9156"/>
      <c r="CQ9156"/>
      <c r="CR9156"/>
      <c r="CS9156"/>
      <c r="CT9156"/>
      <c r="CU9156"/>
      <c r="CV9156"/>
    </row>
    <row r="9157" spans="10:100" x14ac:dyDescent="0.25">
      <c r="J9157"/>
      <c r="K9157"/>
      <c r="L9157"/>
      <c r="M9157"/>
      <c r="N9157"/>
      <c r="O9157"/>
      <c r="P9157"/>
      <c r="Q9157"/>
      <c r="R9157"/>
      <c r="S9157"/>
      <c r="T9157"/>
      <c r="U9157"/>
      <c r="V9157"/>
      <c r="W9157"/>
      <c r="X9157"/>
      <c r="Y9157"/>
      <c r="Z9157"/>
      <c r="AA9157"/>
      <c r="AB9157"/>
      <c r="AC9157"/>
      <c r="AD9157"/>
      <c r="AE9157"/>
      <c r="AF9157"/>
      <c r="AG9157"/>
      <c r="AH9157"/>
      <c r="AI9157"/>
      <c r="AJ9157"/>
      <c r="AK9157"/>
      <c r="AL9157"/>
      <c r="AM9157"/>
      <c r="AN9157"/>
      <c r="AO9157"/>
      <c r="AP9157"/>
      <c r="AQ9157"/>
      <c r="AR9157"/>
      <c r="AS9157"/>
      <c r="AT9157"/>
      <c r="AU9157"/>
      <c r="AV9157"/>
      <c r="AW9157"/>
      <c r="AX9157"/>
      <c r="AY9157"/>
      <c r="AZ9157"/>
      <c r="BA9157"/>
      <c r="BB9157"/>
      <c r="BC9157"/>
      <c r="BD9157"/>
      <c r="BE9157"/>
      <c r="BF9157"/>
      <c r="BG9157"/>
      <c r="BH9157"/>
      <c r="BI9157"/>
      <c r="BJ9157"/>
      <c r="BK9157"/>
      <c r="BL9157"/>
      <c r="BM9157"/>
      <c r="BN9157"/>
      <c r="BO9157"/>
      <c r="BP9157"/>
      <c r="BQ9157"/>
      <c r="BR9157"/>
      <c r="BS9157"/>
      <c r="BT9157"/>
      <c r="BU9157"/>
      <c r="BV9157"/>
      <c r="BW9157"/>
      <c r="BX9157"/>
      <c r="BY9157"/>
      <c r="BZ9157"/>
      <c r="CA9157"/>
      <c r="CB9157"/>
      <c r="CC9157"/>
      <c r="CD9157"/>
      <c r="CE9157"/>
      <c r="CF9157"/>
      <c r="CG9157"/>
      <c r="CH9157"/>
      <c r="CI9157"/>
      <c r="CJ9157"/>
      <c r="CK9157"/>
      <c r="CL9157"/>
      <c r="CM9157"/>
      <c r="CN9157"/>
      <c r="CO9157"/>
      <c r="CP9157"/>
      <c r="CQ9157"/>
      <c r="CR9157"/>
      <c r="CS9157"/>
      <c r="CT9157"/>
      <c r="CU9157"/>
      <c r="CV9157"/>
    </row>
    <row r="9158" spans="10:100" x14ac:dyDescent="0.25">
      <c r="J9158"/>
      <c r="K9158"/>
      <c r="L9158"/>
      <c r="M9158"/>
      <c r="N9158"/>
      <c r="O9158"/>
      <c r="P9158"/>
      <c r="Q9158"/>
      <c r="R9158"/>
      <c r="S9158"/>
      <c r="T9158"/>
      <c r="U9158"/>
      <c r="V9158"/>
      <c r="W9158"/>
      <c r="X9158"/>
      <c r="Y9158"/>
      <c r="Z9158"/>
      <c r="AA9158"/>
      <c r="AB9158"/>
      <c r="AC9158"/>
      <c r="AD9158"/>
      <c r="AE9158"/>
      <c r="AF9158"/>
      <c r="AG9158"/>
      <c r="AH9158"/>
      <c r="AI9158"/>
      <c r="AJ9158"/>
      <c r="AK9158"/>
      <c r="AL9158"/>
      <c r="AM9158"/>
      <c r="AN9158"/>
      <c r="AO9158"/>
      <c r="AP9158"/>
      <c r="AQ9158"/>
      <c r="AR9158"/>
      <c r="AS9158"/>
      <c r="AT9158"/>
      <c r="AU9158"/>
      <c r="AV9158"/>
      <c r="AW9158"/>
      <c r="AX9158"/>
      <c r="AY9158"/>
      <c r="AZ9158"/>
      <c r="BA9158"/>
      <c r="BB9158"/>
      <c r="BC9158"/>
      <c r="BD9158"/>
      <c r="BE9158"/>
      <c r="BF9158"/>
      <c r="BG9158"/>
      <c r="BH9158"/>
      <c r="BI9158"/>
      <c r="BJ9158"/>
      <c r="BK9158"/>
      <c r="BL9158"/>
      <c r="BM9158"/>
      <c r="BN9158"/>
      <c r="BO9158"/>
      <c r="BP9158"/>
      <c r="BQ9158"/>
      <c r="BR9158"/>
      <c r="BS9158"/>
      <c r="BT9158"/>
      <c r="BU9158"/>
      <c r="BV9158"/>
      <c r="BW9158"/>
      <c r="BX9158"/>
      <c r="BY9158"/>
      <c r="BZ9158"/>
      <c r="CA9158"/>
      <c r="CB9158"/>
      <c r="CC9158"/>
      <c r="CD9158"/>
      <c r="CE9158"/>
      <c r="CF9158"/>
      <c r="CG9158"/>
      <c r="CH9158"/>
      <c r="CI9158"/>
      <c r="CJ9158"/>
      <c r="CK9158"/>
      <c r="CL9158"/>
      <c r="CM9158"/>
      <c r="CN9158"/>
      <c r="CO9158"/>
      <c r="CP9158"/>
      <c r="CQ9158"/>
      <c r="CR9158"/>
      <c r="CS9158"/>
      <c r="CT9158"/>
      <c r="CU9158"/>
      <c r="CV9158"/>
    </row>
    <row r="9159" spans="10:100" x14ac:dyDescent="0.25">
      <c r="J9159"/>
      <c r="K9159"/>
      <c r="L9159"/>
      <c r="M9159"/>
      <c r="N9159"/>
      <c r="O9159"/>
      <c r="P9159"/>
      <c r="Q9159"/>
      <c r="R9159"/>
      <c r="S9159"/>
      <c r="T9159"/>
      <c r="U9159"/>
      <c r="V9159"/>
      <c r="W9159"/>
      <c r="X9159"/>
      <c r="Y9159"/>
      <c r="Z9159"/>
      <c r="AA9159"/>
      <c r="AB9159"/>
      <c r="AC9159"/>
      <c r="AD9159"/>
      <c r="AE9159"/>
      <c r="AF9159"/>
      <c r="AG9159"/>
      <c r="AH9159"/>
      <c r="AI9159"/>
      <c r="AJ9159"/>
      <c r="AK9159"/>
      <c r="AL9159"/>
      <c r="AM9159"/>
      <c r="AN9159"/>
      <c r="AO9159"/>
      <c r="AP9159"/>
      <c r="AQ9159"/>
      <c r="AR9159"/>
      <c r="AS9159"/>
      <c r="AT9159"/>
      <c r="AU9159"/>
      <c r="AV9159"/>
      <c r="AW9159"/>
      <c r="AX9159"/>
      <c r="AY9159"/>
      <c r="AZ9159"/>
      <c r="BA9159"/>
      <c r="BB9159"/>
      <c r="BC9159"/>
      <c r="BD9159"/>
      <c r="BE9159"/>
      <c r="BF9159"/>
      <c r="BG9159"/>
      <c r="BH9159"/>
      <c r="BI9159"/>
      <c r="BJ9159"/>
      <c r="BK9159"/>
      <c r="BL9159"/>
      <c r="BM9159"/>
      <c r="BN9159"/>
      <c r="BO9159"/>
      <c r="BP9159"/>
      <c r="BQ9159"/>
      <c r="BR9159"/>
      <c r="BS9159"/>
      <c r="BT9159"/>
      <c r="BU9159"/>
      <c r="BV9159"/>
      <c r="BW9159"/>
      <c r="BX9159"/>
      <c r="BY9159"/>
      <c r="BZ9159"/>
      <c r="CA9159"/>
      <c r="CB9159"/>
      <c r="CC9159"/>
      <c r="CD9159"/>
      <c r="CE9159"/>
      <c r="CF9159"/>
      <c r="CG9159"/>
      <c r="CH9159"/>
      <c r="CI9159"/>
      <c r="CJ9159"/>
      <c r="CK9159"/>
      <c r="CL9159"/>
      <c r="CM9159"/>
      <c r="CN9159"/>
      <c r="CO9159"/>
      <c r="CP9159"/>
      <c r="CQ9159"/>
      <c r="CR9159"/>
      <c r="CS9159"/>
      <c r="CT9159"/>
      <c r="CU9159"/>
      <c r="CV9159"/>
    </row>
    <row r="9160" spans="10:100" x14ac:dyDescent="0.25">
      <c r="J9160"/>
      <c r="K9160"/>
      <c r="L9160"/>
      <c r="M9160"/>
      <c r="N9160"/>
      <c r="O9160"/>
      <c r="P9160"/>
      <c r="Q9160"/>
      <c r="R9160"/>
      <c r="S9160"/>
      <c r="T9160"/>
      <c r="U9160"/>
      <c r="V9160"/>
      <c r="W9160"/>
      <c r="X9160"/>
      <c r="Y9160"/>
      <c r="Z9160"/>
      <c r="AA9160"/>
      <c r="AB9160"/>
      <c r="AC9160"/>
      <c r="AD9160"/>
      <c r="AE9160"/>
      <c r="AF9160"/>
      <c r="AG9160"/>
      <c r="AH9160"/>
      <c r="AI9160"/>
      <c r="AJ9160"/>
      <c r="AK9160"/>
      <c r="AL9160"/>
      <c r="AM9160"/>
      <c r="AN9160"/>
      <c r="AO9160"/>
      <c r="AP9160"/>
      <c r="AQ9160"/>
      <c r="AR9160"/>
      <c r="AS9160"/>
      <c r="AT9160"/>
      <c r="AU9160"/>
      <c r="AV9160"/>
      <c r="AW9160"/>
      <c r="AX9160"/>
      <c r="AY9160"/>
      <c r="AZ9160"/>
      <c r="BA9160"/>
      <c r="BB9160"/>
      <c r="BC9160"/>
      <c r="BD9160"/>
      <c r="BE9160"/>
      <c r="BF9160"/>
      <c r="BG9160"/>
      <c r="BH9160"/>
      <c r="BI9160"/>
      <c r="BJ9160"/>
      <c r="BK9160"/>
      <c r="BL9160"/>
      <c r="BM9160"/>
      <c r="BN9160"/>
      <c r="BO9160"/>
      <c r="BP9160"/>
      <c r="BQ9160"/>
      <c r="BR9160"/>
      <c r="BS9160"/>
      <c r="BT9160"/>
      <c r="BU9160"/>
      <c r="BV9160"/>
      <c r="BW9160"/>
      <c r="BX9160"/>
      <c r="BY9160"/>
      <c r="BZ9160"/>
      <c r="CA9160"/>
      <c r="CB9160"/>
      <c r="CC9160"/>
      <c r="CD9160"/>
      <c r="CE9160"/>
      <c r="CF9160"/>
      <c r="CG9160"/>
      <c r="CH9160"/>
      <c r="CI9160"/>
      <c r="CJ9160"/>
      <c r="CK9160"/>
      <c r="CL9160"/>
      <c r="CM9160"/>
      <c r="CN9160"/>
      <c r="CO9160"/>
      <c r="CP9160"/>
      <c r="CQ9160"/>
      <c r="CR9160"/>
      <c r="CS9160"/>
      <c r="CT9160"/>
      <c r="CU9160"/>
      <c r="CV9160"/>
    </row>
    <row r="9161" spans="10:100" x14ac:dyDescent="0.25">
      <c r="J9161"/>
      <c r="K9161"/>
      <c r="L9161"/>
      <c r="M9161"/>
      <c r="N9161"/>
      <c r="O9161"/>
      <c r="P9161"/>
      <c r="Q9161"/>
      <c r="R9161"/>
      <c r="S9161"/>
      <c r="T9161"/>
      <c r="U9161"/>
      <c r="V9161"/>
      <c r="W9161"/>
      <c r="X9161"/>
      <c r="Y9161"/>
      <c r="Z9161"/>
      <c r="AA9161"/>
      <c r="AB9161"/>
      <c r="AC9161"/>
      <c r="AD9161"/>
      <c r="AE9161"/>
      <c r="AF9161"/>
      <c r="AG9161"/>
      <c r="AH9161"/>
      <c r="AI9161"/>
      <c r="AJ9161"/>
      <c r="AK9161"/>
      <c r="AL9161"/>
      <c r="AM9161"/>
      <c r="AN9161"/>
      <c r="AO9161"/>
      <c r="AP9161"/>
      <c r="AQ9161"/>
      <c r="AR9161"/>
      <c r="AS9161"/>
      <c r="AT9161"/>
      <c r="AU9161"/>
      <c r="AV9161"/>
      <c r="AW9161"/>
      <c r="AX9161"/>
      <c r="AY9161"/>
      <c r="AZ9161"/>
      <c r="BA9161"/>
      <c r="BB9161"/>
      <c r="BC9161"/>
      <c r="BD9161"/>
      <c r="BE9161"/>
      <c r="BF9161"/>
      <c r="BG9161"/>
      <c r="BH9161"/>
      <c r="BI9161"/>
      <c r="BJ9161"/>
      <c r="BK9161"/>
      <c r="BL9161"/>
      <c r="BM9161"/>
      <c r="BN9161"/>
      <c r="BO9161"/>
      <c r="BP9161"/>
      <c r="BQ9161"/>
      <c r="BR9161"/>
      <c r="BS9161"/>
      <c r="BT9161"/>
      <c r="BU9161"/>
      <c r="BV9161"/>
      <c r="BW9161"/>
      <c r="BX9161"/>
      <c r="BY9161"/>
      <c r="BZ9161"/>
      <c r="CA9161"/>
      <c r="CB9161"/>
      <c r="CC9161"/>
      <c r="CD9161"/>
      <c r="CE9161"/>
      <c r="CF9161"/>
      <c r="CG9161"/>
      <c r="CH9161"/>
      <c r="CI9161"/>
      <c r="CJ9161"/>
      <c r="CK9161"/>
      <c r="CL9161"/>
      <c r="CM9161"/>
      <c r="CN9161"/>
      <c r="CO9161"/>
      <c r="CP9161"/>
      <c r="CQ9161"/>
      <c r="CR9161"/>
      <c r="CS9161"/>
      <c r="CT9161"/>
      <c r="CU9161"/>
      <c r="CV9161"/>
    </row>
    <row r="9162" spans="10:100" x14ac:dyDescent="0.25">
      <c r="J9162"/>
      <c r="K9162"/>
      <c r="L9162"/>
      <c r="M9162"/>
      <c r="N9162"/>
      <c r="O9162"/>
      <c r="P9162"/>
      <c r="Q9162"/>
      <c r="R9162"/>
      <c r="S9162"/>
      <c r="T9162"/>
      <c r="U9162"/>
      <c r="V9162"/>
      <c r="W9162"/>
      <c r="X9162"/>
      <c r="Y9162"/>
      <c r="Z9162"/>
      <c r="AA9162"/>
      <c r="AB9162"/>
      <c r="AC9162"/>
      <c r="AD9162"/>
      <c r="AE9162"/>
      <c r="AF9162"/>
      <c r="AG9162"/>
      <c r="AH9162"/>
      <c r="AI9162"/>
      <c r="AJ9162"/>
      <c r="AK9162"/>
      <c r="AL9162"/>
      <c r="AM9162"/>
      <c r="AN9162"/>
      <c r="AO9162"/>
      <c r="AP9162"/>
      <c r="AQ9162"/>
      <c r="AR9162"/>
      <c r="AS9162"/>
      <c r="AT9162"/>
      <c r="AU9162"/>
      <c r="AV9162"/>
      <c r="AW9162"/>
      <c r="AX9162"/>
      <c r="AY9162"/>
      <c r="AZ9162"/>
      <c r="BA9162"/>
      <c r="BB9162"/>
      <c r="BC9162"/>
      <c r="BD9162"/>
      <c r="BE9162"/>
      <c r="BF9162"/>
      <c r="BG9162"/>
      <c r="BH9162"/>
      <c r="BI9162"/>
      <c r="BJ9162"/>
      <c r="BK9162"/>
      <c r="BL9162"/>
      <c r="BM9162"/>
      <c r="BN9162"/>
      <c r="BO9162"/>
      <c r="BP9162"/>
      <c r="BQ9162"/>
      <c r="BR9162"/>
      <c r="BS9162"/>
      <c r="BT9162"/>
      <c r="BU9162"/>
      <c r="BV9162"/>
      <c r="BW9162"/>
      <c r="BX9162"/>
      <c r="BY9162"/>
      <c r="BZ9162"/>
      <c r="CA9162"/>
      <c r="CB9162"/>
      <c r="CC9162"/>
      <c r="CD9162"/>
      <c r="CE9162"/>
      <c r="CF9162"/>
      <c r="CG9162"/>
      <c r="CH9162"/>
      <c r="CI9162"/>
      <c r="CJ9162"/>
      <c r="CK9162"/>
      <c r="CL9162"/>
      <c r="CM9162"/>
      <c r="CN9162"/>
      <c r="CO9162"/>
      <c r="CP9162"/>
      <c r="CQ9162"/>
      <c r="CR9162"/>
      <c r="CS9162"/>
      <c r="CT9162"/>
      <c r="CU9162"/>
      <c r="CV9162"/>
    </row>
    <row r="9163" spans="10:100" x14ac:dyDescent="0.25">
      <c r="J9163"/>
      <c r="K9163"/>
      <c r="L9163"/>
      <c r="M9163"/>
      <c r="N9163"/>
      <c r="O9163"/>
      <c r="P9163"/>
      <c r="Q9163"/>
      <c r="R9163"/>
      <c r="S9163"/>
      <c r="T9163"/>
      <c r="U9163"/>
      <c r="V9163"/>
      <c r="W9163"/>
      <c r="X9163"/>
      <c r="Y9163"/>
      <c r="Z9163"/>
      <c r="AA9163"/>
      <c r="AB9163"/>
      <c r="AC9163"/>
      <c r="AD9163"/>
      <c r="AE9163"/>
      <c r="AF9163"/>
      <c r="AG9163"/>
      <c r="AH9163"/>
      <c r="AI9163"/>
      <c r="AJ9163"/>
      <c r="AK9163"/>
      <c r="AL9163"/>
      <c r="AM9163"/>
      <c r="AN9163"/>
      <c r="AO9163"/>
      <c r="AP9163"/>
      <c r="AQ9163"/>
      <c r="AR9163"/>
      <c r="AS9163"/>
      <c r="AT9163"/>
      <c r="AU9163"/>
      <c r="AV9163"/>
      <c r="AW9163"/>
      <c r="AX9163"/>
      <c r="AY9163"/>
      <c r="AZ9163"/>
      <c r="BA9163"/>
      <c r="BB9163"/>
      <c r="BC9163"/>
      <c r="BD9163"/>
      <c r="BE9163"/>
      <c r="BF9163"/>
      <c r="BG9163"/>
      <c r="BH9163"/>
      <c r="BI9163"/>
      <c r="BJ9163"/>
      <c r="BK9163"/>
      <c r="BL9163"/>
      <c r="BM9163"/>
      <c r="BN9163"/>
      <c r="BO9163"/>
      <c r="BP9163"/>
      <c r="BQ9163"/>
      <c r="BR9163"/>
      <c r="BS9163"/>
      <c r="BT9163"/>
      <c r="BU9163"/>
      <c r="BV9163"/>
      <c r="BW9163"/>
      <c r="BX9163"/>
      <c r="BY9163"/>
      <c r="BZ9163"/>
      <c r="CA9163"/>
      <c r="CB9163"/>
      <c r="CC9163"/>
      <c r="CD9163"/>
      <c r="CE9163"/>
      <c r="CF9163"/>
      <c r="CG9163"/>
      <c r="CH9163"/>
      <c r="CI9163"/>
      <c r="CJ9163"/>
      <c r="CK9163"/>
      <c r="CL9163"/>
      <c r="CM9163"/>
      <c r="CN9163"/>
      <c r="CO9163"/>
      <c r="CP9163"/>
      <c r="CQ9163"/>
      <c r="CR9163"/>
      <c r="CS9163"/>
      <c r="CT9163"/>
      <c r="CU9163"/>
      <c r="CV9163"/>
    </row>
    <row r="9164" spans="10:100" x14ac:dyDescent="0.25">
      <c r="J9164"/>
      <c r="K9164"/>
      <c r="L9164"/>
      <c r="M9164"/>
      <c r="N9164"/>
      <c r="O9164"/>
      <c r="P9164"/>
      <c r="Q9164"/>
      <c r="R9164"/>
      <c r="S9164"/>
      <c r="T9164"/>
      <c r="U9164"/>
      <c r="V9164"/>
      <c r="W9164"/>
      <c r="X9164"/>
      <c r="Y9164"/>
      <c r="Z9164"/>
      <c r="AA9164"/>
      <c r="AB9164"/>
      <c r="AC9164"/>
      <c r="AD9164"/>
      <c r="AE9164"/>
      <c r="AF9164"/>
      <c r="AG9164"/>
      <c r="AH9164"/>
      <c r="AI9164"/>
      <c r="AJ9164"/>
      <c r="AK9164"/>
      <c r="AL9164"/>
      <c r="AM9164"/>
      <c r="AN9164"/>
      <c r="AO9164"/>
      <c r="AP9164"/>
      <c r="AQ9164"/>
      <c r="AR9164"/>
      <c r="AS9164"/>
      <c r="AT9164"/>
      <c r="AU9164"/>
      <c r="AV9164"/>
      <c r="AW9164"/>
      <c r="AX9164"/>
      <c r="AY9164"/>
      <c r="AZ9164"/>
      <c r="BA9164"/>
      <c r="BB9164"/>
      <c r="BC9164"/>
      <c r="BD9164"/>
      <c r="BE9164"/>
      <c r="BF9164"/>
      <c r="BG9164"/>
      <c r="BH9164"/>
      <c r="BI9164"/>
      <c r="BJ9164"/>
      <c r="BK9164"/>
      <c r="BL9164"/>
      <c r="BM9164"/>
      <c r="BN9164"/>
      <c r="BO9164"/>
      <c r="BP9164"/>
      <c r="BQ9164"/>
      <c r="BR9164"/>
      <c r="BS9164"/>
      <c r="BT9164"/>
      <c r="BU9164"/>
      <c r="BV9164"/>
      <c r="BW9164"/>
      <c r="BX9164"/>
      <c r="BY9164"/>
      <c r="BZ9164"/>
      <c r="CA9164"/>
      <c r="CB9164"/>
      <c r="CC9164"/>
      <c r="CD9164"/>
      <c r="CE9164"/>
      <c r="CF9164"/>
      <c r="CG9164"/>
      <c r="CH9164"/>
      <c r="CI9164"/>
      <c r="CJ9164"/>
      <c r="CK9164"/>
      <c r="CL9164"/>
      <c r="CM9164"/>
      <c r="CN9164"/>
      <c r="CO9164"/>
      <c r="CP9164"/>
      <c r="CQ9164"/>
      <c r="CR9164"/>
      <c r="CS9164"/>
      <c r="CT9164"/>
      <c r="CU9164"/>
      <c r="CV9164"/>
    </row>
    <row r="9165" spans="10:100" x14ac:dyDescent="0.25">
      <c r="J9165"/>
      <c r="K9165"/>
      <c r="L9165"/>
      <c r="M9165"/>
      <c r="N9165"/>
      <c r="O9165"/>
      <c r="P9165"/>
      <c r="Q9165"/>
      <c r="R9165"/>
      <c r="S9165"/>
      <c r="T9165"/>
      <c r="U9165"/>
      <c r="V9165"/>
      <c r="W9165"/>
      <c r="X9165"/>
      <c r="Y9165"/>
      <c r="Z9165"/>
      <c r="AA9165"/>
      <c r="AB9165"/>
      <c r="AC9165"/>
      <c r="AD9165"/>
      <c r="AE9165"/>
      <c r="AF9165"/>
      <c r="AG9165"/>
      <c r="AH9165"/>
      <c r="AI9165"/>
      <c r="AJ9165"/>
      <c r="AK9165"/>
      <c r="AL9165"/>
      <c r="AM9165"/>
      <c r="AN9165"/>
      <c r="AO9165"/>
      <c r="AP9165"/>
      <c r="AQ9165"/>
      <c r="AR9165"/>
      <c r="AS9165"/>
      <c r="AT9165"/>
      <c r="AU9165"/>
      <c r="AV9165"/>
      <c r="AW9165"/>
      <c r="AX9165"/>
      <c r="AY9165"/>
      <c r="AZ9165"/>
      <c r="BA9165"/>
      <c r="BB9165"/>
      <c r="BC9165"/>
      <c r="BD9165"/>
      <c r="BE9165"/>
      <c r="BF9165"/>
      <c r="BG9165"/>
      <c r="BH9165"/>
      <c r="BI9165"/>
      <c r="BJ9165"/>
      <c r="BK9165"/>
      <c r="BL9165"/>
      <c r="BM9165"/>
      <c r="BN9165"/>
      <c r="BO9165"/>
      <c r="BP9165"/>
      <c r="BQ9165"/>
      <c r="BR9165"/>
      <c r="BS9165"/>
      <c r="BT9165"/>
      <c r="BU9165"/>
      <c r="BV9165"/>
      <c r="BW9165"/>
      <c r="BX9165"/>
      <c r="BY9165"/>
      <c r="BZ9165"/>
      <c r="CA9165"/>
      <c r="CB9165"/>
      <c r="CC9165"/>
      <c r="CD9165"/>
      <c r="CE9165"/>
      <c r="CF9165"/>
      <c r="CG9165"/>
      <c r="CH9165"/>
      <c r="CI9165"/>
      <c r="CJ9165"/>
      <c r="CK9165"/>
      <c r="CL9165"/>
      <c r="CM9165"/>
      <c r="CN9165"/>
      <c r="CO9165"/>
      <c r="CP9165"/>
      <c r="CQ9165"/>
      <c r="CR9165"/>
      <c r="CS9165"/>
      <c r="CT9165"/>
      <c r="CU9165"/>
      <c r="CV9165"/>
    </row>
    <row r="9166" spans="10:100" x14ac:dyDescent="0.25">
      <c r="J9166"/>
      <c r="K9166"/>
      <c r="L9166"/>
      <c r="M9166"/>
      <c r="N9166"/>
      <c r="O9166"/>
      <c r="P9166"/>
      <c r="Q9166"/>
      <c r="R9166"/>
      <c r="S9166"/>
      <c r="T9166"/>
      <c r="U9166"/>
      <c r="V9166"/>
      <c r="W9166"/>
      <c r="X9166"/>
      <c r="Y9166"/>
      <c r="Z9166"/>
      <c r="AA9166"/>
      <c r="AB9166"/>
      <c r="AC9166"/>
      <c r="AD9166"/>
      <c r="AE9166"/>
      <c r="AF9166"/>
      <c r="AG9166"/>
      <c r="AH9166"/>
      <c r="AI9166"/>
      <c r="AJ9166"/>
      <c r="AK9166"/>
      <c r="AL9166"/>
      <c r="AM9166"/>
      <c r="AN9166"/>
      <c r="AO9166"/>
      <c r="AP9166"/>
      <c r="AQ9166"/>
      <c r="AR9166"/>
      <c r="AS9166"/>
      <c r="AT9166"/>
      <c r="AU9166"/>
      <c r="AV9166"/>
      <c r="AW9166"/>
      <c r="AX9166"/>
      <c r="AY9166"/>
      <c r="AZ9166"/>
      <c r="BA9166"/>
      <c r="BB9166"/>
      <c r="BC9166"/>
      <c r="BD9166"/>
      <c r="BE9166"/>
      <c r="BF9166"/>
      <c r="BG9166"/>
      <c r="BH9166"/>
      <c r="BI9166"/>
      <c r="BJ9166"/>
      <c r="BK9166"/>
      <c r="BL9166"/>
      <c r="BM9166"/>
      <c r="BN9166"/>
      <c r="BO9166"/>
      <c r="BP9166"/>
      <c r="BQ9166"/>
      <c r="BR9166"/>
      <c r="BS9166"/>
      <c r="BT9166"/>
      <c r="BU9166"/>
      <c r="BV9166"/>
      <c r="BW9166"/>
      <c r="BX9166"/>
      <c r="BY9166"/>
      <c r="BZ9166"/>
      <c r="CA9166"/>
      <c r="CB9166"/>
      <c r="CC9166"/>
      <c r="CD9166"/>
      <c r="CE9166"/>
      <c r="CF9166"/>
      <c r="CG9166"/>
      <c r="CH9166"/>
      <c r="CI9166"/>
      <c r="CJ9166"/>
      <c r="CK9166"/>
      <c r="CL9166"/>
      <c r="CM9166"/>
      <c r="CN9166"/>
      <c r="CO9166"/>
      <c r="CP9166"/>
      <c r="CQ9166"/>
      <c r="CR9166"/>
      <c r="CS9166"/>
      <c r="CT9166"/>
      <c r="CU9166"/>
      <c r="CV9166"/>
    </row>
    <row r="9167" spans="10:100" x14ac:dyDescent="0.25">
      <c r="J9167"/>
      <c r="K9167"/>
      <c r="L9167"/>
      <c r="M9167"/>
      <c r="N9167"/>
      <c r="O9167"/>
      <c r="P9167"/>
      <c r="Q9167"/>
      <c r="R9167"/>
      <c r="S9167"/>
      <c r="T9167"/>
      <c r="U9167"/>
      <c r="V9167"/>
      <c r="W9167"/>
      <c r="X9167"/>
      <c r="Y9167"/>
      <c r="Z9167"/>
      <c r="AA9167"/>
      <c r="AB9167"/>
      <c r="AC9167"/>
      <c r="AD9167"/>
      <c r="AE9167"/>
      <c r="AF9167"/>
      <c r="AG9167"/>
      <c r="AH9167"/>
      <c r="AI9167"/>
      <c r="AJ9167"/>
      <c r="AK9167"/>
      <c r="AL9167"/>
      <c r="AM9167"/>
      <c r="AN9167"/>
      <c r="AO9167"/>
      <c r="AP9167"/>
      <c r="AQ9167"/>
      <c r="AR9167"/>
      <c r="AS9167"/>
      <c r="AT9167"/>
      <c r="AU9167"/>
      <c r="AV9167"/>
      <c r="AW9167"/>
      <c r="AX9167"/>
      <c r="AY9167"/>
      <c r="AZ9167"/>
      <c r="BA9167"/>
      <c r="BB9167"/>
      <c r="BC9167"/>
      <c r="BD9167"/>
      <c r="BE9167"/>
      <c r="BF9167"/>
      <c r="BG9167"/>
      <c r="BH9167"/>
      <c r="BI9167"/>
      <c r="BJ9167"/>
      <c r="BK9167"/>
      <c r="BL9167"/>
      <c r="BM9167"/>
      <c r="BN9167"/>
      <c r="BO9167"/>
      <c r="BP9167"/>
      <c r="BQ9167"/>
      <c r="BR9167"/>
      <c r="BS9167"/>
      <c r="BT9167"/>
      <c r="BU9167"/>
      <c r="BV9167"/>
      <c r="BW9167"/>
      <c r="BX9167"/>
      <c r="BY9167"/>
      <c r="BZ9167"/>
      <c r="CA9167"/>
      <c r="CB9167"/>
      <c r="CC9167"/>
      <c r="CD9167"/>
      <c r="CE9167"/>
      <c r="CF9167"/>
      <c r="CG9167"/>
      <c r="CH9167"/>
      <c r="CI9167"/>
      <c r="CJ9167"/>
      <c r="CK9167"/>
      <c r="CL9167"/>
      <c r="CM9167"/>
      <c r="CN9167"/>
      <c r="CO9167"/>
      <c r="CP9167"/>
      <c r="CQ9167"/>
      <c r="CR9167"/>
      <c r="CS9167"/>
      <c r="CT9167"/>
      <c r="CU9167"/>
      <c r="CV9167"/>
    </row>
    <row r="9168" spans="10:100" x14ac:dyDescent="0.25">
      <c r="J9168"/>
      <c r="K9168"/>
      <c r="L9168"/>
      <c r="M9168"/>
      <c r="N9168"/>
      <c r="O9168"/>
      <c r="P9168"/>
      <c r="Q9168"/>
      <c r="R9168"/>
      <c r="S9168"/>
      <c r="T9168"/>
      <c r="U9168"/>
      <c r="V9168"/>
      <c r="W9168"/>
      <c r="X9168"/>
      <c r="Y9168"/>
      <c r="Z9168"/>
      <c r="AA9168"/>
      <c r="AB9168"/>
      <c r="AC9168"/>
      <c r="AD9168"/>
      <c r="AE9168"/>
      <c r="AF9168"/>
      <c r="AG9168"/>
      <c r="AH9168"/>
      <c r="AI9168"/>
      <c r="AJ9168"/>
      <c r="AK9168"/>
      <c r="AL9168"/>
      <c r="AM9168"/>
      <c r="AN9168"/>
      <c r="AO9168"/>
      <c r="AP9168"/>
      <c r="AQ9168"/>
      <c r="AR9168"/>
      <c r="AS9168"/>
      <c r="AT9168"/>
      <c r="AU9168"/>
      <c r="AV9168"/>
      <c r="AW9168"/>
      <c r="AX9168"/>
      <c r="AY9168"/>
      <c r="AZ9168"/>
      <c r="BA9168"/>
      <c r="BB9168"/>
      <c r="BC9168"/>
      <c r="BD9168"/>
      <c r="BE9168"/>
      <c r="BF9168"/>
      <c r="BG9168"/>
      <c r="BH9168"/>
      <c r="BI9168"/>
      <c r="BJ9168"/>
      <c r="BK9168"/>
      <c r="BL9168"/>
      <c r="BM9168"/>
      <c r="BN9168"/>
      <c r="BO9168"/>
      <c r="BP9168"/>
      <c r="BQ9168"/>
      <c r="BR9168"/>
      <c r="BS9168"/>
      <c r="BT9168"/>
      <c r="BU9168"/>
      <c r="BV9168"/>
      <c r="BW9168"/>
      <c r="BX9168"/>
      <c r="BY9168"/>
      <c r="BZ9168"/>
      <c r="CA9168"/>
      <c r="CB9168"/>
      <c r="CC9168"/>
      <c r="CD9168"/>
      <c r="CE9168"/>
      <c r="CF9168"/>
      <c r="CG9168"/>
      <c r="CH9168"/>
      <c r="CI9168"/>
      <c r="CJ9168"/>
      <c r="CK9168"/>
      <c r="CL9168"/>
      <c r="CM9168"/>
      <c r="CN9168"/>
      <c r="CO9168"/>
      <c r="CP9168"/>
      <c r="CQ9168"/>
      <c r="CR9168"/>
      <c r="CS9168"/>
      <c r="CT9168"/>
      <c r="CU9168"/>
      <c r="CV9168"/>
    </row>
    <row r="9169" spans="10:100" x14ac:dyDescent="0.25">
      <c r="J9169"/>
      <c r="K9169"/>
      <c r="L9169"/>
      <c r="M9169"/>
      <c r="N9169"/>
      <c r="O9169"/>
      <c r="P9169"/>
      <c r="Q9169"/>
      <c r="R9169"/>
      <c r="S9169"/>
      <c r="T9169"/>
      <c r="U9169"/>
      <c r="V9169"/>
      <c r="W9169"/>
      <c r="X9169"/>
      <c r="Y9169"/>
      <c r="Z9169"/>
      <c r="AA9169"/>
      <c r="AB9169"/>
      <c r="AC9169"/>
      <c r="AD9169"/>
      <c r="AE9169"/>
      <c r="AF9169"/>
      <c r="AG9169"/>
      <c r="AH9169"/>
      <c r="AI9169"/>
      <c r="AJ9169"/>
      <c r="AK9169"/>
      <c r="AL9169"/>
      <c r="AM9169"/>
      <c r="AN9169"/>
      <c r="AO9169"/>
      <c r="AP9169"/>
      <c r="AQ9169"/>
      <c r="AR9169"/>
      <c r="AS9169"/>
      <c r="AT9169"/>
      <c r="AU9169"/>
      <c r="AV9169"/>
      <c r="AW9169"/>
      <c r="AX9169"/>
      <c r="AY9169"/>
      <c r="AZ9169"/>
      <c r="BA9169"/>
      <c r="BB9169"/>
      <c r="BC9169"/>
      <c r="BD9169"/>
      <c r="BE9169"/>
      <c r="BF9169"/>
      <c r="BG9169"/>
      <c r="BH9169"/>
      <c r="BI9169"/>
      <c r="BJ9169"/>
      <c r="BK9169"/>
      <c r="BL9169"/>
      <c r="BM9169"/>
      <c r="BN9169"/>
      <c r="BO9169"/>
      <c r="BP9169"/>
      <c r="BQ9169"/>
      <c r="BR9169"/>
      <c r="BS9169"/>
      <c r="BT9169"/>
      <c r="BU9169"/>
      <c r="BV9169"/>
      <c r="BW9169"/>
      <c r="BX9169"/>
      <c r="BY9169"/>
      <c r="BZ9169"/>
      <c r="CA9169"/>
      <c r="CB9169"/>
      <c r="CC9169"/>
      <c r="CD9169"/>
      <c r="CE9169"/>
      <c r="CF9169"/>
      <c r="CG9169"/>
      <c r="CH9169"/>
      <c r="CI9169"/>
      <c r="CJ9169"/>
      <c r="CK9169"/>
      <c r="CL9169"/>
      <c r="CM9169"/>
      <c r="CN9169"/>
      <c r="CO9169"/>
      <c r="CP9169"/>
      <c r="CQ9169"/>
      <c r="CR9169"/>
      <c r="CS9169"/>
      <c r="CT9169"/>
      <c r="CU9169"/>
      <c r="CV9169"/>
    </row>
    <row r="9170" spans="10:100" x14ac:dyDescent="0.25">
      <c r="J9170"/>
      <c r="K9170"/>
      <c r="L9170"/>
      <c r="M9170"/>
      <c r="N9170"/>
      <c r="O9170"/>
      <c r="P9170"/>
      <c r="Q9170"/>
      <c r="R9170"/>
      <c r="S9170"/>
      <c r="T9170"/>
      <c r="U9170"/>
      <c r="V9170"/>
      <c r="W9170"/>
      <c r="X9170"/>
      <c r="Y9170"/>
      <c r="Z9170"/>
      <c r="AA9170"/>
      <c r="AB9170"/>
      <c r="AC9170"/>
      <c r="AD9170"/>
      <c r="AE9170"/>
      <c r="AF9170"/>
      <c r="AG9170"/>
      <c r="AH9170"/>
      <c r="AI9170"/>
      <c r="AJ9170"/>
      <c r="AK9170"/>
      <c r="AL9170"/>
      <c r="AM9170"/>
      <c r="AN9170"/>
      <c r="AO9170"/>
      <c r="AP9170"/>
      <c r="AQ9170"/>
      <c r="AR9170"/>
      <c r="AS9170"/>
      <c r="AT9170"/>
      <c r="AU9170"/>
      <c r="AV9170"/>
      <c r="AW9170"/>
      <c r="AX9170"/>
      <c r="AY9170"/>
      <c r="AZ9170"/>
      <c r="BA9170"/>
      <c r="BB9170"/>
      <c r="BC9170"/>
      <c r="BD9170"/>
      <c r="BE9170"/>
      <c r="BF9170"/>
      <c r="BG9170"/>
      <c r="BH9170"/>
      <c r="BI9170"/>
      <c r="BJ9170"/>
      <c r="BK9170"/>
      <c r="BL9170"/>
      <c r="BM9170"/>
      <c r="BN9170"/>
      <c r="BO9170"/>
      <c r="BP9170"/>
      <c r="BQ9170"/>
      <c r="BR9170"/>
      <c r="BS9170"/>
      <c r="BT9170"/>
      <c r="BU9170"/>
      <c r="BV9170"/>
      <c r="BW9170"/>
      <c r="BX9170"/>
      <c r="BY9170"/>
      <c r="BZ9170"/>
      <c r="CA9170"/>
      <c r="CB9170"/>
      <c r="CC9170"/>
      <c r="CD9170"/>
      <c r="CE9170"/>
      <c r="CF9170"/>
      <c r="CG9170"/>
      <c r="CH9170"/>
      <c r="CI9170"/>
      <c r="CJ9170"/>
      <c r="CK9170"/>
      <c r="CL9170"/>
      <c r="CM9170"/>
      <c r="CN9170"/>
      <c r="CO9170"/>
      <c r="CP9170"/>
      <c r="CQ9170"/>
      <c r="CR9170"/>
      <c r="CS9170"/>
      <c r="CT9170"/>
      <c r="CU9170"/>
      <c r="CV9170"/>
    </row>
    <row r="9171" spans="10:100" x14ac:dyDescent="0.25">
      <c r="J9171"/>
      <c r="K9171"/>
      <c r="L9171"/>
      <c r="M9171"/>
      <c r="N9171"/>
      <c r="O9171"/>
      <c r="P9171"/>
      <c r="Q9171"/>
      <c r="R9171"/>
      <c r="S9171"/>
      <c r="T9171"/>
      <c r="U9171"/>
      <c r="V9171"/>
      <c r="W9171"/>
      <c r="X9171"/>
      <c r="Y9171"/>
      <c r="Z9171"/>
      <c r="AA9171"/>
      <c r="AB9171"/>
      <c r="AC9171"/>
      <c r="AD9171"/>
      <c r="AE9171"/>
      <c r="AF9171"/>
      <c r="AG9171"/>
      <c r="AH9171"/>
      <c r="AI9171"/>
      <c r="AJ9171"/>
      <c r="AK9171"/>
      <c r="AL9171"/>
      <c r="AM9171"/>
      <c r="AN9171"/>
      <c r="AO9171"/>
      <c r="AP9171"/>
      <c r="AQ9171"/>
      <c r="AR9171"/>
      <c r="AS9171"/>
      <c r="AT9171"/>
      <c r="AU9171"/>
      <c r="AV9171"/>
      <c r="AW9171"/>
      <c r="AX9171"/>
      <c r="AY9171"/>
      <c r="AZ9171"/>
      <c r="BA9171"/>
      <c r="BB9171"/>
      <c r="BC9171"/>
      <c r="BD9171"/>
      <c r="BE9171"/>
      <c r="BF9171"/>
      <c r="BG9171"/>
      <c r="BH9171"/>
      <c r="BI9171"/>
      <c r="BJ9171"/>
      <c r="BK9171"/>
      <c r="BL9171"/>
      <c r="BM9171"/>
      <c r="BN9171"/>
      <c r="BO9171"/>
      <c r="BP9171"/>
      <c r="BQ9171"/>
      <c r="BR9171"/>
      <c r="BS9171"/>
      <c r="BT9171"/>
      <c r="BU9171"/>
      <c r="BV9171"/>
      <c r="BW9171"/>
      <c r="BX9171"/>
      <c r="BY9171"/>
      <c r="BZ9171"/>
      <c r="CA9171"/>
      <c r="CB9171"/>
      <c r="CC9171"/>
      <c r="CD9171"/>
      <c r="CE9171"/>
      <c r="CF9171"/>
      <c r="CG9171"/>
      <c r="CH9171"/>
      <c r="CI9171"/>
      <c r="CJ9171"/>
      <c r="CK9171"/>
      <c r="CL9171"/>
      <c r="CM9171"/>
      <c r="CN9171"/>
      <c r="CO9171"/>
      <c r="CP9171"/>
      <c r="CQ9171"/>
      <c r="CR9171"/>
      <c r="CS9171"/>
      <c r="CT9171"/>
      <c r="CU9171"/>
      <c r="CV9171"/>
    </row>
    <row r="9172" spans="10:100" x14ac:dyDescent="0.25">
      <c r="J9172"/>
      <c r="K9172"/>
      <c r="L9172"/>
      <c r="M9172"/>
      <c r="N9172"/>
      <c r="O9172"/>
      <c r="P9172"/>
      <c r="Q9172"/>
      <c r="R9172"/>
      <c r="S9172"/>
      <c r="T9172"/>
      <c r="U9172"/>
      <c r="V9172"/>
      <c r="W9172"/>
      <c r="X9172"/>
      <c r="Y9172"/>
      <c r="Z9172"/>
      <c r="AA9172"/>
      <c r="AB9172"/>
      <c r="AC9172"/>
      <c r="AD9172"/>
      <c r="AE9172"/>
      <c r="AF9172"/>
      <c r="AG9172"/>
      <c r="AH9172"/>
      <c r="AI9172"/>
      <c r="AJ9172"/>
      <c r="AK9172"/>
      <c r="AL9172"/>
      <c r="AM9172"/>
      <c r="AN9172"/>
      <c r="AO9172"/>
      <c r="AP9172"/>
      <c r="AQ9172"/>
      <c r="AR9172"/>
      <c r="AS9172"/>
      <c r="AT9172"/>
      <c r="AU9172"/>
      <c r="AV9172"/>
      <c r="AW9172"/>
      <c r="AX9172"/>
      <c r="AY9172"/>
      <c r="AZ9172"/>
      <c r="BA9172"/>
      <c r="BB9172"/>
      <c r="BC9172"/>
      <c r="BD9172"/>
      <c r="BE9172"/>
      <c r="BF9172"/>
      <c r="BG9172"/>
      <c r="BH9172"/>
      <c r="BI9172"/>
      <c r="BJ9172"/>
      <c r="BK9172"/>
      <c r="BL9172"/>
      <c r="BM9172"/>
      <c r="BN9172"/>
      <c r="BO9172"/>
      <c r="BP9172"/>
      <c r="BQ9172"/>
      <c r="BR9172"/>
      <c r="BS9172"/>
      <c r="BT9172"/>
      <c r="BU9172"/>
      <c r="BV9172"/>
      <c r="BW9172"/>
      <c r="BX9172"/>
      <c r="BY9172"/>
      <c r="BZ9172"/>
      <c r="CA9172"/>
      <c r="CB9172"/>
      <c r="CC9172"/>
      <c r="CD9172"/>
      <c r="CE9172"/>
      <c r="CF9172"/>
      <c r="CG9172"/>
      <c r="CH9172"/>
      <c r="CI9172"/>
      <c r="CJ9172"/>
      <c r="CK9172"/>
      <c r="CL9172"/>
      <c r="CM9172"/>
      <c r="CN9172"/>
      <c r="CO9172"/>
      <c r="CP9172"/>
      <c r="CQ9172"/>
      <c r="CR9172"/>
      <c r="CS9172"/>
      <c r="CT9172"/>
      <c r="CU9172"/>
      <c r="CV9172"/>
    </row>
    <row r="9173" spans="10:100" x14ac:dyDescent="0.25">
      <c r="J9173"/>
      <c r="K9173"/>
      <c r="L9173"/>
      <c r="M9173"/>
      <c r="N9173"/>
      <c r="O9173"/>
      <c r="P9173"/>
      <c r="Q9173"/>
      <c r="R9173"/>
      <c r="S9173"/>
      <c r="T9173"/>
      <c r="U9173"/>
      <c r="V9173"/>
      <c r="W9173"/>
      <c r="X9173"/>
      <c r="Y9173"/>
      <c r="Z9173"/>
      <c r="AA9173"/>
      <c r="AB9173"/>
      <c r="AC9173"/>
      <c r="AD9173"/>
      <c r="AE9173"/>
      <c r="AF9173"/>
      <c r="AG9173"/>
      <c r="AH9173"/>
      <c r="AI9173"/>
      <c r="AJ9173"/>
      <c r="AK9173"/>
      <c r="AL9173"/>
      <c r="AM9173"/>
      <c r="AN9173"/>
      <c r="AO9173"/>
      <c r="AP9173"/>
      <c r="AQ9173"/>
      <c r="AR9173"/>
      <c r="AS9173"/>
      <c r="AT9173"/>
      <c r="AU9173"/>
      <c r="AV9173"/>
      <c r="AW9173"/>
      <c r="AX9173"/>
      <c r="AY9173"/>
      <c r="AZ9173"/>
      <c r="BA9173"/>
      <c r="BB9173"/>
      <c r="BC9173"/>
      <c r="BD9173"/>
      <c r="BE9173"/>
      <c r="BF9173"/>
      <c r="BG9173"/>
      <c r="BH9173"/>
      <c r="BI9173"/>
      <c r="BJ9173"/>
      <c r="BK9173"/>
      <c r="BL9173"/>
      <c r="BM9173"/>
      <c r="BN9173"/>
      <c r="BO9173"/>
      <c r="BP9173"/>
      <c r="BQ9173"/>
      <c r="BR9173"/>
      <c r="BS9173"/>
      <c r="BT9173"/>
      <c r="BU9173"/>
      <c r="BV9173"/>
      <c r="BW9173"/>
      <c r="BX9173"/>
      <c r="BY9173"/>
      <c r="BZ9173"/>
      <c r="CA9173"/>
      <c r="CB9173"/>
      <c r="CC9173"/>
      <c r="CD9173"/>
      <c r="CE9173"/>
      <c r="CF9173"/>
      <c r="CG9173"/>
      <c r="CH9173"/>
      <c r="CI9173"/>
      <c r="CJ9173"/>
      <c r="CK9173"/>
      <c r="CL9173"/>
      <c r="CM9173"/>
      <c r="CN9173"/>
      <c r="CO9173"/>
      <c r="CP9173"/>
      <c r="CQ9173"/>
      <c r="CR9173"/>
      <c r="CS9173"/>
      <c r="CT9173"/>
      <c r="CU9173"/>
      <c r="CV9173"/>
    </row>
    <row r="9174" spans="10:100" x14ac:dyDescent="0.25">
      <c r="J9174"/>
      <c r="K9174"/>
      <c r="L9174"/>
      <c r="M9174"/>
      <c r="N9174"/>
      <c r="O9174"/>
      <c r="P9174"/>
      <c r="Q9174"/>
      <c r="R9174"/>
      <c r="S9174"/>
      <c r="T9174"/>
      <c r="U9174"/>
      <c r="V9174"/>
      <c r="W9174"/>
      <c r="X9174"/>
      <c r="Y9174"/>
      <c r="Z9174"/>
      <c r="AA9174"/>
      <c r="AB9174"/>
      <c r="AC9174"/>
      <c r="AD9174"/>
      <c r="AE9174"/>
      <c r="AF9174"/>
      <c r="AG9174"/>
      <c r="AH9174"/>
      <c r="AI9174"/>
      <c r="AJ9174"/>
      <c r="AK9174"/>
      <c r="AL9174"/>
      <c r="AM9174"/>
      <c r="AN9174"/>
      <c r="AO9174"/>
      <c r="AP9174"/>
      <c r="AQ9174"/>
      <c r="AR9174"/>
      <c r="AS9174"/>
      <c r="AT9174"/>
      <c r="AU9174"/>
      <c r="AV9174"/>
      <c r="AW9174"/>
      <c r="AX9174"/>
      <c r="AY9174"/>
      <c r="AZ9174"/>
      <c r="BA9174"/>
      <c r="BB9174"/>
      <c r="BC9174"/>
      <c r="BD9174"/>
      <c r="BE9174"/>
      <c r="BF9174"/>
      <c r="BG9174"/>
      <c r="BH9174"/>
      <c r="BI9174"/>
      <c r="BJ9174"/>
      <c r="BK9174"/>
      <c r="BL9174"/>
      <c r="BM9174"/>
      <c r="BN9174"/>
      <c r="BO9174"/>
      <c r="BP9174"/>
      <c r="BQ9174"/>
      <c r="BR9174"/>
      <c r="BS9174"/>
      <c r="BT9174"/>
      <c r="BU9174"/>
      <c r="BV9174"/>
      <c r="BW9174"/>
      <c r="BX9174"/>
      <c r="BY9174"/>
      <c r="BZ9174"/>
      <c r="CA9174"/>
      <c r="CB9174"/>
      <c r="CC9174"/>
      <c r="CD9174"/>
      <c r="CE9174"/>
      <c r="CF9174"/>
      <c r="CG9174"/>
      <c r="CH9174"/>
      <c r="CI9174"/>
      <c r="CJ9174"/>
      <c r="CK9174"/>
      <c r="CL9174"/>
      <c r="CM9174"/>
      <c r="CN9174"/>
      <c r="CO9174"/>
      <c r="CP9174"/>
      <c r="CQ9174"/>
      <c r="CR9174"/>
      <c r="CS9174"/>
      <c r="CT9174"/>
      <c r="CU9174"/>
      <c r="CV9174"/>
    </row>
    <row r="9175" spans="10:100" x14ac:dyDescent="0.25">
      <c r="J9175"/>
      <c r="K9175"/>
      <c r="L9175"/>
      <c r="M9175"/>
      <c r="N9175"/>
      <c r="O9175"/>
      <c r="P9175"/>
      <c r="Q9175"/>
      <c r="R9175"/>
      <c r="S9175"/>
      <c r="T9175"/>
      <c r="U9175"/>
      <c r="V9175"/>
      <c r="W9175"/>
      <c r="X9175"/>
      <c r="Y9175"/>
      <c r="Z9175"/>
      <c r="AA9175"/>
      <c r="AB9175"/>
      <c r="AC9175"/>
      <c r="AD9175"/>
      <c r="AE9175"/>
      <c r="AF9175"/>
      <c r="AG9175"/>
      <c r="AH9175"/>
      <c r="AI9175"/>
      <c r="AJ9175"/>
      <c r="AK9175"/>
      <c r="AL9175"/>
      <c r="AM9175"/>
      <c r="AN9175"/>
      <c r="AO9175"/>
      <c r="AP9175"/>
      <c r="AQ9175"/>
      <c r="AR9175"/>
      <c r="AS9175"/>
      <c r="AT9175"/>
      <c r="AU9175"/>
      <c r="AV9175"/>
      <c r="AW9175"/>
      <c r="AX9175"/>
      <c r="AY9175"/>
      <c r="AZ9175"/>
      <c r="BA9175"/>
      <c r="BB9175"/>
      <c r="BC9175"/>
      <c r="BD9175"/>
      <c r="BE9175"/>
      <c r="BF9175"/>
      <c r="BG9175"/>
      <c r="BH9175"/>
      <c r="BI9175"/>
      <c r="BJ9175"/>
      <c r="BK9175"/>
      <c r="BL9175"/>
      <c r="BM9175"/>
      <c r="BN9175"/>
      <c r="BO9175"/>
      <c r="BP9175"/>
      <c r="BQ9175"/>
      <c r="BR9175"/>
      <c r="BS9175"/>
      <c r="BT9175"/>
      <c r="BU9175"/>
      <c r="BV9175"/>
      <c r="BW9175"/>
      <c r="BX9175"/>
      <c r="BY9175"/>
      <c r="BZ9175"/>
      <c r="CA9175"/>
      <c r="CB9175"/>
      <c r="CC9175"/>
      <c r="CD9175"/>
      <c r="CE9175"/>
      <c r="CF9175"/>
      <c r="CG9175"/>
      <c r="CH9175"/>
      <c r="CI9175"/>
      <c r="CJ9175"/>
      <c r="CK9175"/>
      <c r="CL9175"/>
      <c r="CM9175"/>
      <c r="CN9175"/>
      <c r="CO9175"/>
      <c r="CP9175"/>
      <c r="CQ9175"/>
      <c r="CR9175"/>
      <c r="CS9175"/>
      <c r="CT9175"/>
      <c r="CU9175"/>
      <c r="CV9175"/>
    </row>
    <row r="9176" spans="10:100" x14ac:dyDescent="0.25">
      <c r="J9176"/>
      <c r="K9176"/>
      <c r="L9176"/>
      <c r="M9176"/>
      <c r="N9176"/>
      <c r="O9176"/>
      <c r="P9176"/>
      <c r="Q9176"/>
      <c r="R9176"/>
      <c r="S9176"/>
      <c r="T9176"/>
      <c r="U9176"/>
      <c r="V9176"/>
      <c r="W9176"/>
      <c r="X9176"/>
      <c r="Y9176"/>
      <c r="Z9176"/>
      <c r="AA9176"/>
      <c r="AB9176"/>
      <c r="AC9176"/>
      <c r="AD9176"/>
      <c r="AE9176"/>
      <c r="AF9176"/>
      <c r="AG9176"/>
      <c r="AH9176"/>
      <c r="AI9176"/>
      <c r="AJ9176"/>
      <c r="AK9176"/>
      <c r="AL9176"/>
      <c r="AM9176"/>
      <c r="AN9176"/>
      <c r="AO9176"/>
      <c r="AP9176"/>
      <c r="AQ9176"/>
      <c r="AR9176"/>
      <c r="AS9176"/>
      <c r="AT9176"/>
      <c r="AU9176"/>
      <c r="AV9176"/>
      <c r="AW9176"/>
      <c r="AX9176"/>
      <c r="AY9176"/>
      <c r="AZ9176"/>
      <c r="BA9176"/>
      <c r="BB9176"/>
      <c r="BC9176"/>
      <c r="BD9176"/>
      <c r="BE9176"/>
      <c r="BF9176"/>
      <c r="BG9176"/>
      <c r="BH9176"/>
      <c r="BI9176"/>
      <c r="BJ9176"/>
      <c r="BK9176"/>
      <c r="BL9176"/>
      <c r="BM9176"/>
      <c r="BN9176"/>
      <c r="BO9176"/>
      <c r="BP9176"/>
      <c r="BQ9176"/>
      <c r="BR9176"/>
      <c r="BS9176"/>
      <c r="BT9176"/>
      <c r="BU9176"/>
      <c r="BV9176"/>
      <c r="BW9176"/>
      <c r="BX9176"/>
      <c r="BY9176"/>
      <c r="BZ9176"/>
      <c r="CA9176"/>
      <c r="CB9176"/>
      <c r="CC9176"/>
      <c r="CD9176"/>
      <c r="CE9176"/>
      <c r="CF9176"/>
      <c r="CG9176"/>
      <c r="CH9176"/>
      <c r="CI9176"/>
      <c r="CJ9176"/>
      <c r="CK9176"/>
      <c r="CL9176"/>
      <c r="CM9176"/>
      <c r="CN9176"/>
      <c r="CO9176"/>
      <c r="CP9176"/>
      <c r="CQ9176"/>
      <c r="CR9176"/>
      <c r="CS9176"/>
      <c r="CT9176"/>
      <c r="CU9176"/>
      <c r="CV9176"/>
    </row>
    <row r="9177" spans="10:100" x14ac:dyDescent="0.25">
      <c r="J9177"/>
      <c r="K9177"/>
      <c r="L9177"/>
      <c r="M9177"/>
      <c r="N9177"/>
      <c r="O9177"/>
      <c r="P9177"/>
      <c r="Q9177"/>
      <c r="R9177"/>
      <c r="S9177"/>
      <c r="T9177"/>
      <c r="U9177"/>
      <c r="V9177"/>
      <c r="W9177"/>
      <c r="X9177"/>
      <c r="Y9177"/>
      <c r="Z9177"/>
      <c r="AA9177"/>
      <c r="AB9177"/>
      <c r="AC9177"/>
      <c r="AD9177"/>
      <c r="AE9177"/>
      <c r="AF9177"/>
      <c r="AG9177"/>
      <c r="AH9177"/>
      <c r="AI9177"/>
      <c r="AJ9177"/>
      <c r="AK9177"/>
      <c r="AL9177"/>
      <c r="AM9177"/>
      <c r="AN9177"/>
      <c r="AO9177"/>
      <c r="AP9177"/>
      <c r="AQ9177"/>
      <c r="AR9177"/>
      <c r="AS9177"/>
      <c r="AT9177"/>
      <c r="AU9177"/>
      <c r="AV9177"/>
      <c r="AW9177"/>
      <c r="AX9177"/>
      <c r="AY9177"/>
      <c r="AZ9177"/>
      <c r="BA9177"/>
      <c r="BB9177"/>
      <c r="BC9177"/>
      <c r="BD9177"/>
      <c r="BE9177"/>
      <c r="BF9177"/>
      <c r="BG9177"/>
      <c r="BH9177"/>
      <c r="BI9177"/>
      <c r="BJ9177"/>
      <c r="BK9177"/>
      <c r="BL9177"/>
      <c r="BM9177"/>
      <c r="BN9177"/>
      <c r="BO9177"/>
      <c r="BP9177"/>
      <c r="BQ9177"/>
      <c r="BR9177"/>
      <c r="BS9177"/>
      <c r="BT9177"/>
      <c r="BU9177"/>
      <c r="BV9177"/>
      <c r="BW9177"/>
      <c r="BX9177"/>
      <c r="BY9177"/>
      <c r="BZ9177"/>
      <c r="CA9177"/>
      <c r="CB9177"/>
      <c r="CC9177"/>
      <c r="CD9177"/>
      <c r="CE9177"/>
      <c r="CF9177"/>
      <c r="CG9177"/>
      <c r="CH9177"/>
      <c r="CI9177"/>
      <c r="CJ9177"/>
      <c r="CK9177"/>
      <c r="CL9177"/>
      <c r="CM9177"/>
      <c r="CN9177"/>
      <c r="CO9177"/>
      <c r="CP9177"/>
      <c r="CQ9177"/>
      <c r="CR9177"/>
      <c r="CS9177"/>
      <c r="CT9177"/>
      <c r="CU9177"/>
      <c r="CV9177"/>
    </row>
    <row r="9178" spans="10:100" x14ac:dyDescent="0.25">
      <c r="J9178"/>
      <c r="K9178"/>
      <c r="L9178"/>
      <c r="M9178"/>
      <c r="N9178"/>
      <c r="O9178"/>
      <c r="P9178"/>
      <c r="Q9178"/>
      <c r="R9178"/>
      <c r="S9178"/>
      <c r="T9178"/>
      <c r="U9178"/>
      <c r="V9178"/>
      <c r="W9178"/>
      <c r="X9178"/>
      <c r="Y9178"/>
      <c r="Z9178"/>
      <c r="AA9178"/>
      <c r="AB9178"/>
      <c r="AC9178"/>
      <c r="AD9178"/>
      <c r="AE9178"/>
      <c r="AF9178"/>
      <c r="AG9178"/>
      <c r="AH9178"/>
      <c r="AI9178"/>
      <c r="AJ9178"/>
      <c r="AK9178"/>
      <c r="AL9178"/>
      <c r="AM9178"/>
      <c r="AN9178"/>
      <c r="AO9178"/>
      <c r="AP9178"/>
      <c r="AQ9178"/>
      <c r="AR9178"/>
      <c r="AS9178"/>
      <c r="AT9178"/>
      <c r="AU9178"/>
      <c r="AV9178"/>
      <c r="AW9178"/>
      <c r="AX9178"/>
      <c r="AY9178"/>
      <c r="AZ9178"/>
      <c r="BA9178"/>
      <c r="BB9178"/>
      <c r="BC9178"/>
      <c r="BD9178"/>
      <c r="BE9178"/>
      <c r="BF9178"/>
      <c r="BG9178"/>
      <c r="BH9178"/>
      <c r="BI9178"/>
      <c r="BJ9178"/>
      <c r="BK9178"/>
      <c r="BL9178"/>
      <c r="BM9178"/>
      <c r="BN9178"/>
      <c r="BO9178"/>
      <c r="BP9178"/>
      <c r="BQ9178"/>
      <c r="BR9178"/>
      <c r="BS9178"/>
      <c r="BT9178"/>
      <c r="BU9178"/>
      <c r="BV9178"/>
      <c r="BW9178"/>
      <c r="BX9178"/>
      <c r="BY9178"/>
      <c r="BZ9178"/>
      <c r="CA9178"/>
      <c r="CB9178"/>
      <c r="CC9178"/>
      <c r="CD9178"/>
      <c r="CE9178"/>
      <c r="CF9178"/>
      <c r="CG9178"/>
      <c r="CH9178"/>
      <c r="CI9178"/>
      <c r="CJ9178"/>
      <c r="CK9178"/>
      <c r="CL9178"/>
      <c r="CM9178"/>
      <c r="CN9178"/>
      <c r="CO9178"/>
      <c r="CP9178"/>
      <c r="CQ9178"/>
      <c r="CR9178"/>
      <c r="CS9178"/>
      <c r="CT9178"/>
      <c r="CU9178"/>
      <c r="CV9178"/>
    </row>
    <row r="9179" spans="10:100" x14ac:dyDescent="0.25">
      <c r="J9179"/>
      <c r="K9179"/>
      <c r="L9179"/>
      <c r="M9179"/>
      <c r="N9179"/>
      <c r="O9179"/>
      <c r="P9179"/>
      <c r="Q9179"/>
      <c r="R9179"/>
      <c r="S9179"/>
      <c r="T9179"/>
      <c r="U9179"/>
      <c r="V9179"/>
      <c r="W9179"/>
      <c r="X9179"/>
      <c r="Y9179"/>
      <c r="Z9179"/>
      <c r="AA9179"/>
      <c r="AB9179"/>
      <c r="AC9179"/>
      <c r="AD9179"/>
      <c r="AE9179"/>
      <c r="AF9179"/>
      <c r="AG9179"/>
      <c r="AH9179"/>
      <c r="AI9179"/>
      <c r="AJ9179"/>
      <c r="AK9179"/>
      <c r="AL9179"/>
      <c r="AM9179"/>
      <c r="AN9179"/>
      <c r="AO9179"/>
      <c r="AP9179"/>
      <c r="AQ9179"/>
      <c r="AR9179"/>
      <c r="AS9179"/>
      <c r="AT9179"/>
      <c r="AU9179"/>
      <c r="AV9179"/>
      <c r="AW9179"/>
      <c r="AX9179"/>
      <c r="AY9179"/>
      <c r="AZ9179"/>
      <c r="BA9179"/>
      <c r="BB9179"/>
      <c r="BC9179"/>
      <c r="BD9179"/>
      <c r="BE9179"/>
      <c r="BF9179"/>
      <c r="BG9179"/>
      <c r="BH9179"/>
      <c r="BI9179"/>
      <c r="BJ9179"/>
      <c r="BK9179"/>
      <c r="BL9179"/>
      <c r="BM9179"/>
      <c r="BN9179"/>
      <c r="BO9179"/>
      <c r="BP9179"/>
      <c r="BQ9179"/>
      <c r="BR9179"/>
      <c r="BS9179"/>
      <c r="BT9179"/>
      <c r="BU9179"/>
      <c r="BV9179"/>
      <c r="BW9179"/>
      <c r="BX9179"/>
      <c r="BY9179"/>
      <c r="BZ9179"/>
      <c r="CA9179"/>
      <c r="CB9179"/>
      <c r="CC9179"/>
      <c r="CD9179"/>
      <c r="CE9179"/>
      <c r="CF9179"/>
      <c r="CG9179"/>
      <c r="CH9179"/>
      <c r="CI9179"/>
      <c r="CJ9179"/>
      <c r="CK9179"/>
      <c r="CL9179"/>
      <c r="CM9179"/>
      <c r="CN9179"/>
      <c r="CO9179"/>
      <c r="CP9179"/>
      <c r="CQ9179"/>
      <c r="CR9179"/>
      <c r="CS9179"/>
      <c r="CT9179"/>
      <c r="CU9179"/>
      <c r="CV9179"/>
    </row>
    <row r="9180" spans="10:100" x14ac:dyDescent="0.25">
      <c r="J9180"/>
      <c r="K9180"/>
      <c r="L9180"/>
      <c r="M9180"/>
      <c r="N9180"/>
      <c r="O9180"/>
      <c r="P9180"/>
      <c r="Q9180"/>
      <c r="R9180"/>
      <c r="S9180"/>
      <c r="T9180"/>
      <c r="U9180"/>
      <c r="V9180"/>
      <c r="W9180"/>
      <c r="X9180"/>
      <c r="Y9180"/>
      <c r="Z9180"/>
      <c r="AA9180"/>
      <c r="AB9180"/>
      <c r="AC9180"/>
      <c r="AD9180"/>
      <c r="AE9180"/>
      <c r="AF9180"/>
      <c r="AG9180"/>
      <c r="AH9180"/>
      <c r="AI9180"/>
      <c r="AJ9180"/>
      <c r="AK9180"/>
      <c r="AL9180"/>
      <c r="AM9180"/>
      <c r="AN9180"/>
      <c r="AO9180"/>
      <c r="AP9180"/>
      <c r="AQ9180"/>
      <c r="AR9180"/>
      <c r="AS9180"/>
      <c r="AT9180"/>
      <c r="AU9180"/>
      <c r="AV9180"/>
      <c r="AW9180"/>
      <c r="AX9180"/>
      <c r="AY9180"/>
      <c r="AZ9180"/>
      <c r="BA9180"/>
      <c r="BB9180"/>
      <c r="BC9180"/>
      <c r="BD9180"/>
      <c r="BE9180"/>
      <c r="BF9180"/>
      <c r="BG9180"/>
      <c r="BH9180"/>
      <c r="BI9180"/>
      <c r="BJ9180"/>
      <c r="BK9180"/>
      <c r="BL9180"/>
      <c r="BM9180"/>
      <c r="BN9180"/>
      <c r="BO9180"/>
      <c r="BP9180"/>
      <c r="BQ9180"/>
      <c r="BR9180"/>
      <c r="BS9180"/>
      <c r="BT9180"/>
      <c r="BU9180"/>
      <c r="BV9180"/>
      <c r="BW9180"/>
      <c r="BX9180"/>
      <c r="BY9180"/>
      <c r="BZ9180"/>
      <c r="CA9180"/>
      <c r="CB9180"/>
      <c r="CC9180"/>
      <c r="CD9180"/>
      <c r="CE9180"/>
      <c r="CF9180"/>
      <c r="CG9180"/>
      <c r="CH9180"/>
      <c r="CI9180"/>
      <c r="CJ9180"/>
      <c r="CK9180"/>
      <c r="CL9180"/>
      <c r="CM9180"/>
      <c r="CN9180"/>
      <c r="CO9180"/>
      <c r="CP9180"/>
      <c r="CQ9180"/>
      <c r="CR9180"/>
      <c r="CS9180"/>
      <c r="CT9180"/>
      <c r="CU9180"/>
      <c r="CV9180"/>
    </row>
    <row r="9181" spans="10:100" x14ac:dyDescent="0.25">
      <c r="J9181"/>
      <c r="K9181"/>
      <c r="L9181"/>
      <c r="M9181"/>
      <c r="N9181"/>
      <c r="O9181"/>
      <c r="P9181"/>
      <c r="Q9181"/>
      <c r="R9181"/>
      <c r="S9181"/>
      <c r="T9181"/>
      <c r="U9181"/>
      <c r="V9181"/>
      <c r="W9181"/>
      <c r="X9181"/>
      <c r="Y9181"/>
      <c r="Z9181"/>
      <c r="AA9181"/>
      <c r="AB9181"/>
      <c r="AC9181"/>
      <c r="AD9181"/>
      <c r="AE9181"/>
      <c r="AF9181"/>
      <c r="AG9181"/>
      <c r="AH9181"/>
      <c r="AI9181"/>
      <c r="AJ9181"/>
      <c r="AK9181"/>
      <c r="AL9181"/>
      <c r="AM9181"/>
      <c r="AN9181"/>
      <c r="AO9181"/>
      <c r="AP9181"/>
      <c r="AQ9181"/>
      <c r="AR9181"/>
      <c r="AS9181"/>
      <c r="AT9181"/>
      <c r="AU9181"/>
      <c r="AV9181"/>
      <c r="AW9181"/>
      <c r="AX9181"/>
      <c r="AY9181"/>
      <c r="AZ9181"/>
      <c r="BA9181"/>
      <c r="BB9181"/>
      <c r="BC9181"/>
      <c r="BD9181"/>
      <c r="BE9181"/>
      <c r="BF9181"/>
      <c r="BG9181"/>
      <c r="BH9181"/>
      <c r="BI9181"/>
      <c r="BJ9181"/>
      <c r="BK9181"/>
      <c r="BL9181"/>
      <c r="BM9181"/>
      <c r="BN9181"/>
      <c r="BO9181"/>
      <c r="BP9181"/>
      <c r="BQ9181"/>
      <c r="BR9181"/>
      <c r="BS9181"/>
      <c r="BT9181"/>
      <c r="BU9181"/>
      <c r="BV9181"/>
      <c r="BW9181"/>
      <c r="BX9181"/>
      <c r="BY9181"/>
      <c r="BZ9181"/>
      <c r="CA9181"/>
      <c r="CB9181"/>
      <c r="CC9181"/>
      <c r="CD9181"/>
      <c r="CE9181"/>
      <c r="CF9181"/>
      <c r="CG9181"/>
      <c r="CH9181"/>
      <c r="CI9181"/>
      <c r="CJ9181"/>
      <c r="CK9181"/>
      <c r="CL9181"/>
      <c r="CM9181"/>
      <c r="CN9181"/>
      <c r="CO9181"/>
      <c r="CP9181"/>
      <c r="CQ9181"/>
      <c r="CR9181"/>
      <c r="CS9181"/>
      <c r="CT9181"/>
      <c r="CU9181"/>
      <c r="CV9181"/>
    </row>
    <row r="9182" spans="10:100" x14ac:dyDescent="0.25">
      <c r="J9182"/>
      <c r="K9182"/>
      <c r="L9182"/>
      <c r="M9182"/>
      <c r="N9182"/>
      <c r="O9182"/>
      <c r="P9182"/>
      <c r="Q9182"/>
      <c r="R9182"/>
      <c r="S9182"/>
      <c r="T9182"/>
      <c r="U9182"/>
      <c r="V9182"/>
      <c r="W9182"/>
      <c r="X9182"/>
      <c r="Y9182"/>
      <c r="Z9182"/>
      <c r="AA9182"/>
      <c r="AB9182"/>
      <c r="AC9182"/>
      <c r="AD9182"/>
      <c r="AE9182"/>
      <c r="AF9182"/>
      <c r="AG9182"/>
      <c r="AH9182"/>
      <c r="AI9182"/>
      <c r="AJ9182"/>
      <c r="AK9182"/>
      <c r="AL9182"/>
      <c r="AM9182"/>
      <c r="AN9182"/>
      <c r="AO9182"/>
      <c r="AP9182"/>
      <c r="AQ9182"/>
      <c r="AR9182"/>
      <c r="AS9182"/>
      <c r="AT9182"/>
      <c r="AU9182"/>
      <c r="AV9182"/>
      <c r="AW9182"/>
      <c r="AX9182"/>
      <c r="AY9182"/>
      <c r="AZ9182"/>
      <c r="BA9182"/>
      <c r="BB9182"/>
      <c r="BC9182"/>
      <c r="BD9182"/>
      <c r="BE9182"/>
      <c r="BF9182"/>
      <c r="BG9182"/>
      <c r="BH9182"/>
      <c r="BI9182"/>
      <c r="BJ9182"/>
      <c r="BK9182"/>
      <c r="BL9182"/>
      <c r="BM9182"/>
      <c r="BN9182"/>
      <c r="BO9182"/>
      <c r="BP9182"/>
      <c r="BQ9182"/>
      <c r="BR9182"/>
      <c r="BS9182"/>
      <c r="BT9182"/>
      <c r="BU9182"/>
      <c r="BV9182"/>
      <c r="BW9182"/>
      <c r="BX9182"/>
      <c r="BY9182"/>
      <c r="BZ9182"/>
      <c r="CA9182"/>
      <c r="CB9182"/>
      <c r="CC9182"/>
      <c r="CD9182"/>
      <c r="CE9182"/>
      <c r="CF9182"/>
      <c r="CG9182"/>
      <c r="CH9182"/>
      <c r="CI9182"/>
      <c r="CJ9182"/>
      <c r="CK9182"/>
      <c r="CL9182"/>
      <c r="CM9182"/>
      <c r="CN9182"/>
      <c r="CO9182"/>
      <c r="CP9182"/>
      <c r="CQ9182"/>
      <c r="CR9182"/>
      <c r="CS9182"/>
      <c r="CT9182"/>
      <c r="CU9182"/>
      <c r="CV9182"/>
    </row>
    <row r="9183" spans="10:100" x14ac:dyDescent="0.25">
      <c r="J9183"/>
      <c r="K9183"/>
      <c r="L9183"/>
      <c r="M9183"/>
      <c r="N9183"/>
      <c r="O9183"/>
      <c r="P9183"/>
      <c r="Q9183"/>
      <c r="R9183"/>
      <c r="S9183"/>
      <c r="T9183"/>
      <c r="U9183"/>
      <c r="V9183"/>
      <c r="W9183"/>
      <c r="X9183"/>
      <c r="Y9183"/>
      <c r="Z9183"/>
      <c r="AA9183"/>
      <c r="AB9183"/>
      <c r="AC9183"/>
      <c r="AD9183"/>
      <c r="AE9183"/>
      <c r="AF9183"/>
      <c r="AG9183"/>
      <c r="AH9183"/>
      <c r="AI9183"/>
      <c r="AJ9183"/>
      <c r="AK9183"/>
      <c r="AL9183"/>
      <c r="AM9183"/>
      <c r="AN9183"/>
      <c r="AO9183"/>
      <c r="AP9183"/>
      <c r="AQ9183"/>
      <c r="AR9183"/>
      <c r="AS9183"/>
      <c r="AT9183"/>
      <c r="AU9183"/>
      <c r="AV9183"/>
      <c r="AW9183"/>
      <c r="AX9183"/>
      <c r="AY9183"/>
      <c r="AZ9183"/>
      <c r="BA9183"/>
      <c r="BB9183"/>
      <c r="BC9183"/>
      <c r="BD9183"/>
      <c r="BE9183"/>
      <c r="BF9183"/>
      <c r="BG9183"/>
      <c r="BH9183"/>
      <c r="BI9183"/>
      <c r="BJ9183"/>
      <c r="BK9183"/>
      <c r="BL9183"/>
      <c r="BM9183"/>
      <c r="BN9183"/>
      <c r="BO9183"/>
      <c r="BP9183"/>
      <c r="BQ9183"/>
      <c r="BR9183"/>
      <c r="BS9183"/>
      <c r="BT9183"/>
      <c r="BU9183"/>
      <c r="BV9183"/>
      <c r="BW9183"/>
      <c r="BX9183"/>
      <c r="BY9183"/>
      <c r="BZ9183"/>
      <c r="CA9183"/>
      <c r="CB9183"/>
      <c r="CC9183"/>
      <c r="CD9183"/>
      <c r="CE9183"/>
      <c r="CF9183"/>
      <c r="CG9183"/>
      <c r="CH9183"/>
      <c r="CI9183"/>
      <c r="CJ9183"/>
      <c r="CK9183"/>
      <c r="CL9183"/>
      <c r="CM9183"/>
      <c r="CN9183"/>
      <c r="CO9183"/>
      <c r="CP9183"/>
      <c r="CQ9183"/>
      <c r="CR9183"/>
      <c r="CS9183"/>
      <c r="CT9183"/>
      <c r="CU9183"/>
      <c r="CV9183"/>
    </row>
    <row r="9184" spans="10:100" x14ac:dyDescent="0.25">
      <c r="J9184"/>
      <c r="K9184"/>
      <c r="L9184"/>
      <c r="M9184"/>
      <c r="N9184"/>
      <c r="O9184"/>
      <c r="P9184"/>
      <c r="Q9184"/>
      <c r="R9184"/>
      <c r="S9184"/>
      <c r="T9184"/>
      <c r="U9184"/>
      <c r="V9184"/>
      <c r="W9184"/>
      <c r="X9184"/>
      <c r="Y9184"/>
      <c r="Z9184"/>
      <c r="AA9184"/>
      <c r="AB9184"/>
      <c r="AC9184"/>
      <c r="AD9184"/>
      <c r="AE9184"/>
      <c r="AF9184"/>
      <c r="AG9184"/>
      <c r="AH9184"/>
      <c r="AI9184"/>
      <c r="AJ9184"/>
      <c r="AK9184"/>
      <c r="AL9184"/>
      <c r="AM9184"/>
      <c r="AN9184"/>
      <c r="AO9184"/>
      <c r="AP9184"/>
      <c r="AQ9184"/>
      <c r="AR9184"/>
      <c r="AS9184"/>
      <c r="AT9184"/>
      <c r="AU9184"/>
      <c r="AV9184"/>
      <c r="AW9184"/>
      <c r="AX9184"/>
      <c r="AY9184"/>
      <c r="AZ9184"/>
      <c r="BA9184"/>
      <c r="BB9184"/>
      <c r="BC9184"/>
      <c r="BD9184"/>
      <c r="BE9184"/>
      <c r="BF9184"/>
      <c r="BG9184"/>
      <c r="BH9184"/>
      <c r="BI9184"/>
      <c r="BJ9184"/>
      <c r="BK9184"/>
      <c r="BL9184"/>
      <c r="BM9184"/>
      <c r="BN9184"/>
      <c r="BO9184"/>
      <c r="BP9184"/>
      <c r="BQ9184"/>
      <c r="BR9184"/>
      <c r="BS9184"/>
      <c r="BT9184"/>
      <c r="BU9184"/>
      <c r="BV9184"/>
      <c r="BW9184"/>
      <c r="BX9184"/>
      <c r="BY9184"/>
      <c r="BZ9184"/>
      <c r="CA9184"/>
      <c r="CB9184"/>
      <c r="CC9184"/>
      <c r="CD9184"/>
      <c r="CE9184"/>
      <c r="CF9184"/>
      <c r="CG9184"/>
      <c r="CH9184"/>
      <c r="CI9184"/>
      <c r="CJ9184"/>
      <c r="CK9184"/>
      <c r="CL9184"/>
      <c r="CM9184"/>
      <c r="CN9184"/>
      <c r="CO9184"/>
      <c r="CP9184"/>
      <c r="CQ9184"/>
      <c r="CR9184"/>
      <c r="CS9184"/>
      <c r="CT9184"/>
      <c r="CU9184"/>
      <c r="CV9184"/>
    </row>
    <row r="9185" spans="10:100" x14ac:dyDescent="0.25">
      <c r="J9185"/>
      <c r="K9185"/>
      <c r="L9185"/>
      <c r="M9185"/>
      <c r="N9185"/>
      <c r="O9185"/>
      <c r="P9185"/>
      <c r="Q9185"/>
      <c r="R9185"/>
      <c r="S9185"/>
      <c r="T9185"/>
      <c r="U9185"/>
      <c r="V9185"/>
      <c r="W9185"/>
      <c r="X9185"/>
      <c r="Y9185"/>
      <c r="Z9185"/>
      <c r="AA9185"/>
      <c r="AB9185"/>
      <c r="AC9185"/>
      <c r="AD9185"/>
      <c r="AE9185"/>
      <c r="AF9185"/>
      <c r="AG9185"/>
      <c r="AH9185"/>
      <c r="AI9185"/>
      <c r="AJ9185"/>
      <c r="AK9185"/>
      <c r="AL9185"/>
      <c r="AM9185"/>
      <c r="AN9185"/>
      <c r="AO9185"/>
      <c r="AP9185"/>
      <c r="AQ9185"/>
      <c r="AR9185"/>
      <c r="AS9185"/>
      <c r="AT9185"/>
      <c r="AU9185"/>
      <c r="AV9185"/>
      <c r="AW9185"/>
      <c r="AX9185"/>
      <c r="AY9185"/>
      <c r="AZ9185"/>
      <c r="BA9185"/>
      <c r="BB9185"/>
      <c r="BC9185"/>
      <c r="BD9185"/>
      <c r="BE9185"/>
      <c r="BF9185"/>
      <c r="BG9185"/>
      <c r="BH9185"/>
      <c r="BI9185"/>
      <c r="BJ9185"/>
      <c r="BK9185"/>
      <c r="BL9185"/>
      <c r="BM9185"/>
      <c r="BN9185"/>
      <c r="BO9185"/>
      <c r="BP9185"/>
      <c r="BQ9185"/>
      <c r="BR9185"/>
      <c r="BS9185"/>
      <c r="BT9185"/>
      <c r="BU9185"/>
      <c r="BV9185"/>
      <c r="BW9185"/>
      <c r="BX9185"/>
      <c r="BY9185"/>
      <c r="BZ9185"/>
      <c r="CA9185"/>
      <c r="CB9185"/>
      <c r="CC9185"/>
      <c r="CD9185"/>
      <c r="CE9185"/>
      <c r="CF9185"/>
      <c r="CG9185"/>
      <c r="CH9185"/>
      <c r="CI9185"/>
      <c r="CJ9185"/>
      <c r="CK9185"/>
      <c r="CL9185"/>
      <c r="CM9185"/>
      <c r="CN9185"/>
      <c r="CO9185"/>
      <c r="CP9185"/>
      <c r="CQ9185"/>
      <c r="CR9185"/>
      <c r="CS9185"/>
      <c r="CT9185"/>
      <c r="CU9185"/>
      <c r="CV9185"/>
    </row>
    <row r="9186" spans="10:100" x14ac:dyDescent="0.25">
      <c r="J9186"/>
      <c r="K9186"/>
      <c r="L9186"/>
      <c r="M9186"/>
      <c r="N9186"/>
      <c r="O9186"/>
      <c r="P9186"/>
      <c r="Q9186"/>
      <c r="R9186"/>
      <c r="S9186"/>
      <c r="T9186"/>
      <c r="U9186"/>
      <c r="V9186"/>
      <c r="W9186"/>
      <c r="X9186"/>
      <c r="Y9186"/>
      <c r="Z9186"/>
      <c r="AA9186"/>
      <c r="AB9186"/>
      <c r="AC9186"/>
      <c r="AD9186"/>
      <c r="AE9186"/>
      <c r="AF9186"/>
      <c r="AG9186"/>
      <c r="AH9186"/>
      <c r="AI9186"/>
      <c r="AJ9186"/>
      <c r="AK9186"/>
      <c r="AL9186"/>
      <c r="AM9186"/>
      <c r="AN9186"/>
      <c r="AO9186"/>
      <c r="AP9186"/>
      <c r="AQ9186"/>
      <c r="AR9186"/>
      <c r="AS9186"/>
      <c r="AT9186"/>
      <c r="AU9186"/>
      <c r="AV9186"/>
      <c r="AW9186"/>
      <c r="AX9186"/>
      <c r="AY9186"/>
      <c r="AZ9186"/>
      <c r="BA9186"/>
      <c r="BB9186"/>
      <c r="BC9186"/>
      <c r="BD9186"/>
      <c r="BE9186"/>
      <c r="BF9186"/>
      <c r="BG9186"/>
      <c r="BH9186"/>
      <c r="BI9186"/>
      <c r="BJ9186"/>
      <c r="BK9186"/>
      <c r="BL9186"/>
      <c r="BM9186"/>
      <c r="BN9186"/>
      <c r="BO9186"/>
      <c r="BP9186"/>
      <c r="BQ9186"/>
      <c r="BR9186"/>
      <c r="BS9186"/>
      <c r="BT9186"/>
      <c r="BU9186"/>
      <c r="BV9186"/>
      <c r="BW9186"/>
      <c r="BX9186"/>
      <c r="BY9186"/>
      <c r="BZ9186"/>
      <c r="CA9186"/>
      <c r="CB9186"/>
      <c r="CC9186"/>
      <c r="CD9186"/>
      <c r="CE9186"/>
      <c r="CF9186"/>
      <c r="CG9186"/>
      <c r="CH9186"/>
      <c r="CI9186"/>
      <c r="CJ9186"/>
      <c r="CK9186"/>
      <c r="CL9186"/>
      <c r="CM9186"/>
      <c r="CN9186"/>
      <c r="CO9186"/>
      <c r="CP9186"/>
      <c r="CQ9186"/>
      <c r="CR9186"/>
      <c r="CS9186"/>
      <c r="CT9186"/>
      <c r="CU9186"/>
      <c r="CV9186"/>
    </row>
    <row r="9187" spans="10:100" x14ac:dyDescent="0.25">
      <c r="J9187"/>
      <c r="K9187"/>
      <c r="L9187"/>
      <c r="M9187"/>
      <c r="N9187"/>
      <c r="O9187"/>
      <c r="P9187"/>
      <c r="Q9187"/>
      <c r="R9187"/>
      <c r="S9187"/>
      <c r="T9187"/>
      <c r="U9187"/>
      <c r="V9187"/>
      <c r="W9187"/>
      <c r="X9187"/>
      <c r="Y9187"/>
      <c r="Z9187"/>
      <c r="AA9187"/>
      <c r="AB9187"/>
      <c r="AC9187"/>
      <c r="AD9187"/>
      <c r="AE9187"/>
      <c r="AF9187"/>
      <c r="AG9187"/>
      <c r="AH9187"/>
      <c r="AI9187"/>
      <c r="AJ9187"/>
      <c r="AK9187"/>
      <c r="AL9187"/>
      <c r="AM9187"/>
      <c r="AN9187"/>
      <c r="AO9187"/>
      <c r="AP9187"/>
      <c r="AQ9187"/>
      <c r="AR9187"/>
      <c r="AS9187"/>
      <c r="AT9187"/>
      <c r="AU9187"/>
      <c r="AV9187"/>
      <c r="AW9187"/>
      <c r="AX9187"/>
      <c r="AY9187"/>
      <c r="AZ9187"/>
      <c r="BA9187"/>
      <c r="BB9187"/>
      <c r="BC9187"/>
      <c r="BD9187"/>
      <c r="BE9187"/>
      <c r="BF9187"/>
      <c r="BG9187"/>
      <c r="BH9187"/>
      <c r="BI9187"/>
      <c r="BJ9187"/>
      <c r="BK9187"/>
      <c r="BL9187"/>
      <c r="BM9187"/>
      <c r="BN9187"/>
      <c r="BO9187"/>
      <c r="BP9187"/>
      <c r="BQ9187"/>
      <c r="BR9187"/>
      <c r="BS9187"/>
      <c r="BT9187"/>
      <c r="BU9187"/>
      <c r="BV9187"/>
      <c r="BW9187"/>
      <c r="BX9187"/>
      <c r="BY9187"/>
      <c r="BZ9187"/>
      <c r="CA9187"/>
      <c r="CB9187"/>
      <c r="CC9187"/>
      <c r="CD9187"/>
      <c r="CE9187"/>
      <c r="CF9187"/>
      <c r="CG9187"/>
      <c r="CH9187"/>
      <c r="CI9187"/>
      <c r="CJ9187"/>
      <c r="CK9187"/>
      <c r="CL9187"/>
      <c r="CM9187"/>
      <c r="CN9187"/>
      <c r="CO9187"/>
      <c r="CP9187"/>
      <c r="CQ9187"/>
      <c r="CR9187"/>
      <c r="CS9187"/>
      <c r="CT9187"/>
      <c r="CU9187"/>
      <c r="CV9187"/>
    </row>
    <row r="9188" spans="10:100" x14ac:dyDescent="0.25">
      <c r="J9188"/>
      <c r="K9188"/>
      <c r="L9188"/>
      <c r="M9188"/>
      <c r="N9188"/>
      <c r="O9188"/>
      <c r="P9188"/>
      <c r="Q9188"/>
      <c r="R9188"/>
      <c r="S9188"/>
      <c r="T9188"/>
      <c r="U9188"/>
      <c r="V9188"/>
      <c r="W9188"/>
      <c r="X9188"/>
      <c r="Y9188"/>
      <c r="Z9188"/>
      <c r="AA9188"/>
      <c r="AB9188"/>
      <c r="AC9188"/>
      <c r="AD9188"/>
      <c r="AE9188"/>
      <c r="AF9188"/>
      <c r="AG9188"/>
      <c r="AH9188"/>
      <c r="AI9188"/>
      <c r="AJ9188"/>
      <c r="AK9188"/>
      <c r="AL9188"/>
      <c r="AM9188"/>
      <c r="AN9188"/>
      <c r="AO9188"/>
      <c r="AP9188"/>
      <c r="AQ9188"/>
      <c r="AR9188"/>
      <c r="AS9188"/>
      <c r="AT9188"/>
      <c r="AU9188"/>
      <c r="AV9188"/>
      <c r="AW9188"/>
      <c r="AX9188"/>
      <c r="AY9188"/>
      <c r="AZ9188"/>
      <c r="BA9188"/>
      <c r="BB9188"/>
      <c r="BC9188"/>
      <c r="BD9188"/>
      <c r="BE9188"/>
      <c r="BF9188"/>
      <c r="BG9188"/>
      <c r="BH9188"/>
      <c r="BI9188"/>
      <c r="BJ9188"/>
      <c r="BK9188"/>
      <c r="BL9188"/>
      <c r="BM9188"/>
      <c r="BN9188"/>
      <c r="BO9188"/>
      <c r="BP9188"/>
      <c r="BQ9188"/>
      <c r="BR9188"/>
      <c r="BS9188"/>
      <c r="BT9188"/>
      <c r="BU9188"/>
      <c r="BV9188"/>
      <c r="BW9188"/>
      <c r="BX9188"/>
      <c r="BY9188"/>
      <c r="BZ9188"/>
      <c r="CA9188"/>
      <c r="CB9188"/>
      <c r="CC9188"/>
      <c r="CD9188"/>
      <c r="CE9188"/>
      <c r="CF9188"/>
      <c r="CG9188"/>
      <c r="CH9188"/>
      <c r="CI9188"/>
      <c r="CJ9188"/>
      <c r="CK9188"/>
      <c r="CL9188"/>
      <c r="CM9188"/>
      <c r="CN9188"/>
      <c r="CO9188"/>
      <c r="CP9188"/>
      <c r="CQ9188"/>
      <c r="CR9188"/>
      <c r="CS9188"/>
      <c r="CT9188"/>
      <c r="CU9188"/>
      <c r="CV9188"/>
    </row>
    <row r="9189" spans="10:100" x14ac:dyDescent="0.25">
      <c r="J9189"/>
      <c r="K9189"/>
      <c r="L9189"/>
      <c r="M9189"/>
      <c r="N9189"/>
      <c r="O9189"/>
      <c r="P9189"/>
      <c r="Q9189"/>
      <c r="R9189"/>
      <c r="S9189"/>
      <c r="T9189"/>
      <c r="U9189"/>
      <c r="V9189"/>
      <c r="W9189"/>
      <c r="X9189"/>
      <c r="Y9189"/>
      <c r="Z9189"/>
      <c r="AA9189"/>
      <c r="AB9189"/>
      <c r="AC9189"/>
      <c r="AD9189"/>
      <c r="AE9189"/>
      <c r="AF9189"/>
      <c r="AG9189"/>
      <c r="AH9189"/>
      <c r="AI9189"/>
      <c r="AJ9189"/>
      <c r="AK9189"/>
      <c r="AL9189"/>
      <c r="AM9189"/>
      <c r="AN9189"/>
      <c r="AO9189"/>
      <c r="AP9189"/>
      <c r="AQ9189"/>
      <c r="AR9189"/>
      <c r="AS9189"/>
      <c r="AT9189"/>
      <c r="AU9189"/>
      <c r="AV9189"/>
      <c r="AW9189"/>
      <c r="AX9189"/>
      <c r="AY9189"/>
      <c r="AZ9189"/>
      <c r="BA9189"/>
      <c r="BB9189"/>
      <c r="BC9189"/>
      <c r="BD9189"/>
      <c r="BE9189"/>
      <c r="BF9189"/>
      <c r="BG9189"/>
      <c r="BH9189"/>
      <c r="BI9189"/>
      <c r="BJ9189"/>
      <c r="BK9189"/>
      <c r="BL9189"/>
      <c r="BM9189"/>
      <c r="BN9189"/>
      <c r="BO9189"/>
      <c r="BP9189"/>
      <c r="BQ9189"/>
      <c r="BR9189"/>
      <c r="BS9189"/>
      <c r="BT9189"/>
      <c r="BU9189"/>
      <c r="BV9189"/>
      <c r="BW9189"/>
      <c r="BX9189"/>
      <c r="BY9189"/>
      <c r="BZ9189"/>
      <c r="CA9189"/>
      <c r="CB9189"/>
      <c r="CC9189"/>
      <c r="CD9189"/>
      <c r="CE9189"/>
      <c r="CF9189"/>
      <c r="CG9189"/>
      <c r="CH9189"/>
      <c r="CI9189"/>
      <c r="CJ9189"/>
      <c r="CK9189"/>
      <c r="CL9189"/>
      <c r="CM9189"/>
      <c r="CN9189"/>
      <c r="CO9189"/>
      <c r="CP9189"/>
      <c r="CQ9189"/>
      <c r="CR9189"/>
      <c r="CS9189"/>
      <c r="CT9189"/>
      <c r="CU9189"/>
      <c r="CV9189"/>
    </row>
    <row r="9190" spans="10:100" x14ac:dyDescent="0.25">
      <c r="J9190"/>
      <c r="K9190"/>
      <c r="L9190"/>
      <c r="M9190"/>
      <c r="N9190"/>
      <c r="O9190"/>
      <c r="P9190"/>
      <c r="Q9190"/>
      <c r="R9190"/>
      <c r="S9190"/>
      <c r="T9190"/>
      <c r="U9190"/>
      <c r="V9190"/>
      <c r="W9190"/>
      <c r="X9190"/>
      <c r="Y9190"/>
      <c r="Z9190"/>
      <c r="AA9190"/>
      <c r="AB9190"/>
      <c r="AC9190"/>
      <c r="AD9190"/>
      <c r="AE9190"/>
      <c r="AF9190"/>
      <c r="AG9190"/>
      <c r="AH9190"/>
      <c r="AI9190"/>
      <c r="AJ9190"/>
      <c r="AK9190"/>
      <c r="AL9190"/>
      <c r="AM9190"/>
      <c r="AN9190"/>
      <c r="AO9190"/>
      <c r="AP9190"/>
      <c r="AQ9190"/>
      <c r="AR9190"/>
      <c r="AS9190"/>
      <c r="AT9190"/>
      <c r="AU9190"/>
      <c r="AV9190"/>
      <c r="AW9190"/>
      <c r="AX9190"/>
      <c r="AY9190"/>
      <c r="AZ9190"/>
      <c r="BA9190"/>
      <c r="BB9190"/>
      <c r="BC9190"/>
      <c r="BD9190"/>
      <c r="BE9190"/>
      <c r="BF9190"/>
      <c r="BG9190"/>
      <c r="BH9190"/>
      <c r="BI9190"/>
      <c r="BJ9190"/>
      <c r="BK9190"/>
      <c r="BL9190"/>
      <c r="BM9190"/>
      <c r="BN9190"/>
      <c r="BO9190"/>
      <c r="BP9190"/>
      <c r="BQ9190"/>
      <c r="BR9190"/>
      <c r="BS9190"/>
      <c r="BT9190"/>
      <c r="BU9190"/>
      <c r="BV9190"/>
      <c r="BW9190"/>
      <c r="BX9190"/>
      <c r="BY9190"/>
      <c r="BZ9190"/>
      <c r="CA9190"/>
      <c r="CB9190"/>
      <c r="CC9190"/>
      <c r="CD9190"/>
      <c r="CE9190"/>
      <c r="CF9190"/>
      <c r="CG9190"/>
      <c r="CH9190"/>
      <c r="CI9190"/>
      <c r="CJ9190"/>
      <c r="CK9190"/>
      <c r="CL9190"/>
      <c r="CM9190"/>
      <c r="CN9190"/>
      <c r="CO9190"/>
      <c r="CP9190"/>
      <c r="CQ9190"/>
      <c r="CR9190"/>
      <c r="CS9190"/>
      <c r="CT9190"/>
      <c r="CU9190"/>
      <c r="CV9190"/>
    </row>
    <row r="9191" spans="10:100" x14ac:dyDescent="0.25">
      <c r="J9191"/>
      <c r="K9191"/>
      <c r="L9191"/>
      <c r="M9191"/>
      <c r="N9191"/>
      <c r="O9191"/>
      <c r="P9191"/>
      <c r="Q9191"/>
      <c r="R9191"/>
      <c r="S9191"/>
      <c r="T9191"/>
      <c r="U9191"/>
      <c r="V9191"/>
      <c r="W9191"/>
      <c r="X9191"/>
      <c r="Y9191"/>
      <c r="Z9191"/>
      <c r="AA9191"/>
      <c r="AB9191"/>
      <c r="AC9191"/>
      <c r="AD9191"/>
      <c r="AE9191"/>
      <c r="AF9191"/>
      <c r="AG9191"/>
      <c r="AH9191"/>
      <c r="AI9191"/>
      <c r="AJ9191"/>
      <c r="AK9191"/>
      <c r="AL9191"/>
      <c r="AM9191"/>
      <c r="AN9191"/>
      <c r="AO9191"/>
      <c r="AP9191"/>
      <c r="AQ9191"/>
      <c r="AR9191"/>
      <c r="AS9191"/>
      <c r="AT9191"/>
      <c r="AU9191"/>
      <c r="AV9191"/>
      <c r="AW9191"/>
      <c r="AX9191"/>
      <c r="AY9191"/>
      <c r="AZ9191"/>
      <c r="BA9191"/>
      <c r="BB9191"/>
      <c r="BC9191"/>
      <c r="BD9191"/>
      <c r="BE9191"/>
      <c r="BF9191"/>
      <c r="BG9191"/>
      <c r="BH9191"/>
      <c r="BI9191"/>
      <c r="BJ9191"/>
      <c r="BK9191"/>
      <c r="BL9191"/>
      <c r="BM9191"/>
      <c r="BN9191"/>
      <c r="BO9191"/>
      <c r="BP9191"/>
      <c r="BQ9191"/>
      <c r="BR9191"/>
      <c r="BS9191"/>
      <c r="BT9191"/>
      <c r="BU9191"/>
      <c r="BV9191"/>
      <c r="BW9191"/>
      <c r="BX9191"/>
      <c r="BY9191"/>
      <c r="BZ9191"/>
      <c r="CA9191"/>
      <c r="CB9191"/>
      <c r="CC9191"/>
      <c r="CD9191"/>
      <c r="CE9191"/>
      <c r="CF9191"/>
      <c r="CG9191"/>
      <c r="CH9191"/>
      <c r="CI9191"/>
      <c r="CJ9191"/>
      <c r="CK9191"/>
      <c r="CL9191"/>
      <c r="CM9191"/>
      <c r="CN9191"/>
      <c r="CO9191"/>
      <c r="CP9191"/>
      <c r="CQ9191"/>
      <c r="CR9191"/>
      <c r="CS9191"/>
      <c r="CT9191"/>
      <c r="CU9191"/>
      <c r="CV9191"/>
    </row>
    <row r="9192" spans="10:100" x14ac:dyDescent="0.25">
      <c r="J9192"/>
      <c r="K9192"/>
      <c r="L9192"/>
      <c r="M9192"/>
      <c r="N9192"/>
      <c r="O9192"/>
      <c r="P9192"/>
      <c r="Q9192"/>
      <c r="R9192"/>
      <c r="S9192"/>
      <c r="T9192"/>
      <c r="U9192"/>
      <c r="V9192"/>
      <c r="W9192"/>
      <c r="X9192"/>
      <c r="Y9192"/>
      <c r="Z9192"/>
      <c r="AA9192"/>
      <c r="AB9192"/>
      <c r="AC9192"/>
      <c r="AD9192"/>
      <c r="AE9192"/>
      <c r="AF9192"/>
      <c r="AG9192"/>
      <c r="AH9192"/>
      <c r="AI9192"/>
      <c r="AJ9192"/>
      <c r="AK9192"/>
      <c r="AL9192"/>
      <c r="AM9192"/>
      <c r="AN9192"/>
      <c r="AO9192"/>
      <c r="AP9192"/>
      <c r="AQ9192"/>
      <c r="AR9192"/>
      <c r="AS9192"/>
      <c r="AT9192"/>
      <c r="AU9192"/>
      <c r="AV9192"/>
      <c r="AW9192"/>
      <c r="AX9192"/>
      <c r="AY9192"/>
      <c r="AZ9192"/>
      <c r="BA9192"/>
      <c r="BB9192"/>
      <c r="BC9192"/>
      <c r="BD9192"/>
      <c r="BE9192"/>
      <c r="BF9192"/>
      <c r="BG9192"/>
      <c r="BH9192"/>
      <c r="BI9192"/>
      <c r="BJ9192"/>
      <c r="BK9192"/>
      <c r="BL9192"/>
      <c r="BM9192"/>
      <c r="BN9192"/>
      <c r="BO9192"/>
      <c r="BP9192"/>
      <c r="BQ9192"/>
      <c r="BR9192"/>
      <c r="BS9192"/>
      <c r="BT9192"/>
      <c r="BU9192"/>
      <c r="BV9192"/>
      <c r="BW9192"/>
      <c r="BX9192"/>
      <c r="BY9192"/>
      <c r="BZ9192"/>
      <c r="CA9192"/>
      <c r="CB9192"/>
      <c r="CC9192"/>
      <c r="CD9192"/>
      <c r="CE9192"/>
      <c r="CF9192"/>
      <c r="CG9192"/>
      <c r="CH9192"/>
      <c r="CI9192"/>
      <c r="CJ9192"/>
      <c r="CK9192"/>
      <c r="CL9192"/>
      <c r="CM9192"/>
      <c r="CN9192"/>
      <c r="CO9192"/>
      <c r="CP9192"/>
      <c r="CQ9192"/>
      <c r="CR9192"/>
      <c r="CS9192"/>
      <c r="CT9192"/>
      <c r="CU9192"/>
      <c r="CV9192"/>
    </row>
    <row r="9193" spans="10:100" x14ac:dyDescent="0.25">
      <c r="J9193"/>
      <c r="K9193"/>
      <c r="L9193"/>
      <c r="M9193"/>
      <c r="N9193"/>
      <c r="O9193"/>
      <c r="P9193"/>
      <c r="Q9193"/>
      <c r="R9193"/>
      <c r="S9193"/>
      <c r="T9193"/>
      <c r="U9193"/>
      <c r="V9193"/>
      <c r="W9193"/>
      <c r="X9193"/>
      <c r="Y9193"/>
      <c r="Z9193"/>
      <c r="AA9193"/>
      <c r="AB9193"/>
      <c r="AC9193"/>
      <c r="AD9193"/>
      <c r="AE9193"/>
      <c r="AF9193"/>
      <c r="AG9193"/>
      <c r="AH9193"/>
      <c r="AI9193"/>
      <c r="AJ9193"/>
      <c r="AK9193"/>
      <c r="AL9193"/>
      <c r="AM9193"/>
      <c r="AN9193"/>
      <c r="AO9193"/>
      <c r="AP9193"/>
      <c r="AQ9193"/>
      <c r="AR9193"/>
      <c r="AS9193"/>
      <c r="AT9193"/>
      <c r="AU9193"/>
      <c r="AV9193"/>
      <c r="AW9193"/>
      <c r="AX9193"/>
      <c r="AY9193"/>
      <c r="AZ9193"/>
      <c r="BA9193"/>
      <c r="BB9193"/>
      <c r="BC9193"/>
      <c r="BD9193"/>
      <c r="BE9193"/>
      <c r="BF9193"/>
      <c r="BG9193"/>
      <c r="BH9193"/>
      <c r="BI9193"/>
      <c r="BJ9193"/>
      <c r="BK9193"/>
      <c r="BL9193"/>
      <c r="BM9193"/>
      <c r="BN9193"/>
      <c r="BO9193"/>
      <c r="BP9193"/>
      <c r="BQ9193"/>
      <c r="BR9193"/>
      <c r="BS9193"/>
      <c r="BT9193"/>
      <c r="BU9193"/>
      <c r="BV9193"/>
      <c r="BW9193"/>
      <c r="BX9193"/>
      <c r="BY9193"/>
      <c r="BZ9193"/>
      <c r="CA9193"/>
      <c r="CB9193"/>
      <c r="CC9193"/>
      <c r="CD9193"/>
      <c r="CE9193"/>
      <c r="CF9193"/>
      <c r="CG9193"/>
      <c r="CH9193"/>
      <c r="CI9193"/>
      <c r="CJ9193"/>
      <c r="CK9193"/>
      <c r="CL9193"/>
      <c r="CM9193"/>
      <c r="CN9193"/>
      <c r="CO9193"/>
      <c r="CP9193"/>
      <c r="CQ9193"/>
      <c r="CR9193"/>
      <c r="CS9193"/>
      <c r="CT9193"/>
      <c r="CU9193"/>
      <c r="CV9193"/>
    </row>
    <row r="9194" spans="10:100" x14ac:dyDescent="0.25">
      <c r="J9194"/>
      <c r="K9194"/>
      <c r="L9194"/>
      <c r="M9194"/>
      <c r="N9194"/>
      <c r="O9194"/>
      <c r="P9194"/>
      <c r="Q9194"/>
      <c r="R9194"/>
      <c r="S9194"/>
      <c r="T9194"/>
      <c r="U9194"/>
      <c r="V9194"/>
      <c r="W9194"/>
      <c r="X9194"/>
      <c r="Y9194"/>
      <c r="Z9194"/>
      <c r="AA9194"/>
      <c r="AB9194"/>
      <c r="AC9194"/>
      <c r="AD9194"/>
      <c r="AE9194"/>
      <c r="AF9194"/>
      <c r="AG9194"/>
      <c r="AH9194"/>
      <c r="AI9194"/>
      <c r="AJ9194"/>
      <c r="AK9194"/>
      <c r="AL9194"/>
      <c r="AM9194"/>
      <c r="AN9194"/>
      <c r="AO9194"/>
      <c r="AP9194"/>
      <c r="AQ9194"/>
      <c r="AR9194"/>
      <c r="AS9194"/>
      <c r="AT9194"/>
      <c r="AU9194"/>
      <c r="AV9194"/>
      <c r="AW9194"/>
      <c r="AX9194"/>
      <c r="AY9194"/>
      <c r="AZ9194"/>
      <c r="BA9194"/>
      <c r="BB9194"/>
      <c r="BC9194"/>
      <c r="BD9194"/>
      <c r="BE9194"/>
      <c r="BF9194"/>
      <c r="BG9194"/>
      <c r="BH9194"/>
      <c r="BI9194"/>
      <c r="BJ9194"/>
      <c r="BK9194"/>
      <c r="BL9194"/>
      <c r="BM9194"/>
      <c r="BN9194"/>
      <c r="BO9194"/>
      <c r="BP9194"/>
      <c r="BQ9194"/>
      <c r="BR9194"/>
      <c r="BS9194"/>
      <c r="BT9194"/>
      <c r="BU9194"/>
      <c r="BV9194"/>
      <c r="BW9194"/>
      <c r="BX9194"/>
      <c r="BY9194"/>
      <c r="BZ9194"/>
      <c r="CA9194"/>
      <c r="CB9194"/>
      <c r="CC9194"/>
      <c r="CD9194"/>
      <c r="CE9194"/>
      <c r="CF9194"/>
      <c r="CG9194"/>
      <c r="CH9194"/>
      <c r="CI9194"/>
      <c r="CJ9194"/>
      <c r="CK9194"/>
      <c r="CL9194"/>
      <c r="CM9194"/>
      <c r="CN9194"/>
      <c r="CO9194"/>
      <c r="CP9194"/>
      <c r="CQ9194"/>
      <c r="CR9194"/>
      <c r="CS9194"/>
      <c r="CT9194"/>
      <c r="CU9194"/>
      <c r="CV9194"/>
    </row>
    <row r="9195" spans="10:100" x14ac:dyDescent="0.25">
      <c r="J9195"/>
      <c r="K9195"/>
      <c r="L9195"/>
      <c r="M9195"/>
      <c r="N9195"/>
      <c r="O9195"/>
      <c r="P9195"/>
      <c r="Q9195"/>
      <c r="R9195"/>
      <c r="S9195"/>
      <c r="T9195"/>
      <c r="U9195"/>
      <c r="V9195"/>
      <c r="W9195"/>
      <c r="X9195"/>
      <c r="Y9195"/>
      <c r="Z9195"/>
      <c r="AA9195"/>
      <c r="AB9195"/>
      <c r="AC9195"/>
      <c r="AD9195"/>
      <c r="AE9195"/>
      <c r="AF9195"/>
      <c r="AG9195"/>
      <c r="AH9195"/>
      <c r="AI9195"/>
      <c r="AJ9195"/>
      <c r="AK9195"/>
      <c r="AL9195"/>
      <c r="AM9195"/>
      <c r="AN9195"/>
      <c r="AO9195"/>
      <c r="AP9195"/>
      <c r="AQ9195"/>
      <c r="AR9195"/>
      <c r="AS9195"/>
      <c r="AT9195"/>
      <c r="AU9195"/>
      <c r="AV9195"/>
      <c r="AW9195"/>
      <c r="AX9195"/>
      <c r="AY9195"/>
      <c r="AZ9195"/>
      <c r="BA9195"/>
      <c r="BB9195"/>
      <c r="BC9195"/>
      <c r="BD9195"/>
      <c r="BE9195"/>
      <c r="BF9195"/>
      <c r="BG9195"/>
      <c r="BH9195"/>
      <c r="BI9195"/>
      <c r="BJ9195"/>
      <c r="BK9195"/>
      <c r="BL9195"/>
      <c r="BM9195"/>
      <c r="BN9195"/>
      <c r="BO9195"/>
      <c r="BP9195"/>
      <c r="BQ9195"/>
      <c r="BR9195"/>
      <c r="BS9195"/>
      <c r="BT9195"/>
      <c r="BU9195"/>
      <c r="BV9195"/>
      <c r="BW9195"/>
      <c r="BX9195"/>
      <c r="BY9195"/>
      <c r="BZ9195"/>
      <c r="CA9195"/>
      <c r="CB9195"/>
      <c r="CC9195"/>
      <c r="CD9195"/>
      <c r="CE9195"/>
      <c r="CF9195"/>
      <c r="CG9195"/>
      <c r="CH9195"/>
      <c r="CI9195"/>
      <c r="CJ9195"/>
      <c r="CK9195"/>
      <c r="CL9195"/>
      <c r="CM9195"/>
      <c r="CN9195"/>
      <c r="CO9195"/>
      <c r="CP9195"/>
      <c r="CQ9195"/>
      <c r="CR9195"/>
      <c r="CS9195"/>
      <c r="CT9195"/>
      <c r="CU9195"/>
      <c r="CV9195"/>
    </row>
    <row r="9196" spans="10:100" x14ac:dyDescent="0.25">
      <c r="J9196"/>
      <c r="K9196"/>
      <c r="L9196"/>
      <c r="M9196"/>
      <c r="N9196"/>
      <c r="O9196"/>
      <c r="P9196"/>
      <c r="Q9196"/>
      <c r="R9196"/>
      <c r="S9196"/>
      <c r="T9196"/>
      <c r="U9196"/>
      <c r="V9196"/>
      <c r="W9196"/>
      <c r="X9196"/>
      <c r="Y9196"/>
      <c r="Z9196"/>
      <c r="AA9196"/>
      <c r="AB9196"/>
      <c r="AC9196"/>
      <c r="AD9196"/>
      <c r="AE9196"/>
      <c r="AF9196"/>
      <c r="AG9196"/>
      <c r="AH9196"/>
      <c r="AI9196"/>
      <c r="AJ9196"/>
      <c r="AK9196"/>
      <c r="AL9196"/>
      <c r="AM9196"/>
      <c r="AN9196"/>
      <c r="AO9196"/>
      <c r="AP9196"/>
      <c r="AQ9196"/>
      <c r="AR9196"/>
      <c r="AS9196"/>
      <c r="AT9196"/>
      <c r="AU9196"/>
      <c r="AV9196"/>
      <c r="AW9196"/>
      <c r="AX9196"/>
      <c r="AY9196"/>
      <c r="AZ9196"/>
      <c r="BA9196"/>
      <c r="BB9196"/>
      <c r="BC9196"/>
      <c r="BD9196"/>
      <c r="BE9196"/>
      <c r="BF9196"/>
      <c r="BG9196"/>
      <c r="BH9196"/>
      <c r="BI9196"/>
      <c r="BJ9196"/>
      <c r="BK9196"/>
      <c r="BL9196"/>
      <c r="BM9196"/>
      <c r="BN9196"/>
      <c r="BO9196"/>
      <c r="BP9196"/>
      <c r="BQ9196"/>
      <c r="BR9196"/>
      <c r="BS9196"/>
      <c r="BT9196"/>
      <c r="BU9196"/>
      <c r="BV9196"/>
      <c r="BW9196"/>
      <c r="BX9196"/>
      <c r="BY9196"/>
      <c r="BZ9196"/>
      <c r="CA9196"/>
      <c r="CB9196"/>
      <c r="CC9196"/>
      <c r="CD9196"/>
      <c r="CE9196"/>
      <c r="CF9196"/>
      <c r="CG9196"/>
      <c r="CH9196"/>
      <c r="CI9196"/>
      <c r="CJ9196"/>
      <c r="CK9196"/>
      <c r="CL9196"/>
      <c r="CM9196"/>
      <c r="CN9196"/>
      <c r="CO9196"/>
      <c r="CP9196"/>
      <c r="CQ9196"/>
      <c r="CR9196"/>
      <c r="CS9196"/>
      <c r="CT9196"/>
      <c r="CU9196"/>
      <c r="CV9196"/>
    </row>
    <row r="9197" spans="10:100" x14ac:dyDescent="0.25">
      <c r="J9197"/>
      <c r="K9197"/>
      <c r="L9197"/>
      <c r="M9197"/>
      <c r="N9197"/>
      <c r="O9197"/>
      <c r="P9197"/>
      <c r="Q9197"/>
      <c r="R9197"/>
      <c r="S9197"/>
      <c r="T9197"/>
      <c r="U9197"/>
      <c r="V9197"/>
      <c r="W9197"/>
      <c r="X9197"/>
      <c r="Y9197"/>
      <c r="Z9197"/>
      <c r="AA9197"/>
      <c r="AB9197"/>
      <c r="AC9197"/>
      <c r="AD9197"/>
      <c r="AE9197"/>
      <c r="AF9197"/>
      <c r="AG9197"/>
      <c r="AH9197"/>
      <c r="AI9197"/>
      <c r="AJ9197"/>
      <c r="AK9197"/>
      <c r="AL9197"/>
      <c r="AM9197"/>
      <c r="AN9197"/>
      <c r="AO9197"/>
      <c r="AP9197"/>
      <c r="AQ9197"/>
      <c r="AR9197"/>
      <c r="AS9197"/>
      <c r="AT9197"/>
      <c r="AU9197"/>
      <c r="AV9197"/>
      <c r="AW9197"/>
      <c r="AX9197"/>
      <c r="AY9197"/>
      <c r="AZ9197"/>
      <c r="BA9197"/>
      <c r="BB9197"/>
      <c r="BC9197"/>
      <c r="BD9197"/>
      <c r="BE9197"/>
      <c r="BF9197"/>
      <c r="BG9197"/>
      <c r="BH9197"/>
      <c r="BI9197"/>
      <c r="BJ9197"/>
      <c r="BK9197"/>
      <c r="BL9197"/>
      <c r="BM9197"/>
      <c r="BN9197"/>
      <c r="BO9197"/>
      <c r="BP9197"/>
      <c r="BQ9197"/>
      <c r="BR9197"/>
      <c r="BS9197"/>
      <c r="BT9197"/>
      <c r="BU9197"/>
      <c r="BV9197"/>
      <c r="BW9197"/>
      <c r="BX9197"/>
      <c r="BY9197"/>
      <c r="BZ9197"/>
      <c r="CA9197"/>
      <c r="CB9197"/>
      <c r="CC9197"/>
      <c r="CD9197"/>
      <c r="CE9197"/>
      <c r="CF9197"/>
      <c r="CG9197"/>
      <c r="CH9197"/>
      <c r="CI9197"/>
      <c r="CJ9197"/>
      <c r="CK9197"/>
      <c r="CL9197"/>
      <c r="CM9197"/>
      <c r="CN9197"/>
      <c r="CO9197"/>
      <c r="CP9197"/>
      <c r="CQ9197"/>
      <c r="CR9197"/>
      <c r="CS9197"/>
      <c r="CT9197"/>
      <c r="CU9197"/>
      <c r="CV9197"/>
    </row>
    <row r="9198" spans="10:100" x14ac:dyDescent="0.25">
      <c r="J9198"/>
      <c r="K9198"/>
      <c r="L9198"/>
      <c r="M9198"/>
      <c r="N9198"/>
      <c r="O9198"/>
      <c r="P9198"/>
      <c r="Q9198"/>
      <c r="R9198"/>
      <c r="S9198"/>
      <c r="T9198"/>
      <c r="U9198"/>
      <c r="V9198"/>
      <c r="W9198"/>
      <c r="X9198"/>
      <c r="Y9198"/>
      <c r="Z9198"/>
      <c r="AA9198"/>
      <c r="AB9198"/>
      <c r="AC9198"/>
      <c r="AD9198"/>
      <c r="AE9198"/>
      <c r="AF9198"/>
      <c r="AG9198"/>
      <c r="AH9198"/>
      <c r="AI9198"/>
      <c r="AJ9198"/>
      <c r="AK9198"/>
      <c r="AL9198"/>
      <c r="AM9198"/>
      <c r="AN9198"/>
      <c r="AO9198"/>
      <c r="AP9198"/>
      <c r="AQ9198"/>
      <c r="AR9198"/>
      <c r="AS9198"/>
      <c r="AT9198"/>
      <c r="AU9198"/>
      <c r="AV9198"/>
      <c r="AW9198"/>
      <c r="AX9198"/>
      <c r="AY9198"/>
      <c r="AZ9198"/>
      <c r="BA9198"/>
      <c r="BB9198"/>
      <c r="BC9198"/>
      <c r="BD9198"/>
      <c r="BE9198"/>
      <c r="BF9198"/>
      <c r="BG9198"/>
      <c r="BH9198"/>
      <c r="BI9198"/>
      <c r="BJ9198"/>
      <c r="BK9198"/>
      <c r="BL9198"/>
      <c r="BM9198"/>
      <c r="BN9198"/>
      <c r="BO9198"/>
      <c r="BP9198"/>
      <c r="BQ9198"/>
      <c r="BR9198"/>
      <c r="BS9198"/>
      <c r="BT9198"/>
      <c r="BU9198"/>
      <c r="BV9198"/>
      <c r="BW9198"/>
      <c r="BX9198"/>
      <c r="BY9198"/>
      <c r="BZ9198"/>
      <c r="CA9198"/>
      <c r="CB9198"/>
      <c r="CC9198"/>
      <c r="CD9198"/>
      <c r="CE9198"/>
      <c r="CF9198"/>
      <c r="CG9198"/>
      <c r="CH9198"/>
      <c r="CI9198"/>
      <c r="CJ9198"/>
      <c r="CK9198"/>
      <c r="CL9198"/>
      <c r="CM9198"/>
      <c r="CN9198"/>
      <c r="CO9198"/>
      <c r="CP9198"/>
      <c r="CQ9198"/>
      <c r="CR9198"/>
      <c r="CS9198"/>
      <c r="CT9198"/>
      <c r="CU9198"/>
      <c r="CV9198"/>
    </row>
    <row r="9199" spans="10:100" x14ac:dyDescent="0.25">
      <c r="J9199"/>
      <c r="K9199"/>
      <c r="L9199"/>
      <c r="M9199"/>
      <c r="N9199"/>
      <c r="O9199"/>
      <c r="P9199"/>
      <c r="Q9199"/>
      <c r="R9199"/>
      <c r="S9199"/>
      <c r="T9199"/>
      <c r="U9199"/>
      <c r="V9199"/>
      <c r="W9199"/>
      <c r="X9199"/>
      <c r="Y9199"/>
      <c r="Z9199"/>
      <c r="AA9199"/>
      <c r="AB9199"/>
      <c r="AC9199"/>
      <c r="AD9199"/>
      <c r="AE9199"/>
      <c r="AF9199"/>
      <c r="AG9199"/>
      <c r="AH9199"/>
      <c r="AI9199"/>
      <c r="AJ9199"/>
      <c r="AK9199"/>
      <c r="AL9199"/>
      <c r="AM9199"/>
      <c r="AN9199"/>
      <c r="AO9199"/>
      <c r="AP9199"/>
      <c r="AQ9199"/>
      <c r="AR9199"/>
      <c r="AS9199"/>
      <c r="AT9199"/>
      <c r="AU9199"/>
      <c r="AV9199"/>
      <c r="AW9199"/>
      <c r="AX9199"/>
      <c r="AY9199"/>
      <c r="AZ9199"/>
      <c r="BA9199"/>
      <c r="BB9199"/>
      <c r="BC9199"/>
      <c r="BD9199"/>
      <c r="BE9199"/>
      <c r="BF9199"/>
      <c r="BG9199"/>
      <c r="BH9199"/>
      <c r="BI9199"/>
      <c r="BJ9199"/>
      <c r="BK9199"/>
      <c r="BL9199"/>
      <c r="BM9199"/>
      <c r="BN9199"/>
      <c r="BO9199"/>
      <c r="BP9199"/>
      <c r="BQ9199"/>
      <c r="BR9199"/>
      <c r="BS9199"/>
      <c r="BT9199"/>
      <c r="BU9199"/>
      <c r="BV9199"/>
      <c r="BW9199"/>
      <c r="BX9199"/>
      <c r="BY9199"/>
      <c r="BZ9199"/>
      <c r="CA9199"/>
      <c r="CB9199"/>
      <c r="CC9199"/>
      <c r="CD9199"/>
      <c r="CE9199"/>
      <c r="CF9199"/>
      <c r="CG9199"/>
      <c r="CH9199"/>
      <c r="CI9199"/>
      <c r="CJ9199"/>
      <c r="CK9199"/>
      <c r="CL9199"/>
      <c r="CM9199"/>
      <c r="CN9199"/>
      <c r="CO9199"/>
      <c r="CP9199"/>
      <c r="CQ9199"/>
      <c r="CR9199"/>
      <c r="CS9199"/>
      <c r="CT9199"/>
      <c r="CU9199"/>
      <c r="CV9199"/>
    </row>
    <row r="9200" spans="10:100" x14ac:dyDescent="0.25">
      <c r="J9200"/>
      <c r="K9200"/>
      <c r="L9200"/>
      <c r="M9200"/>
      <c r="N9200"/>
      <c r="O9200"/>
      <c r="P9200"/>
      <c r="Q9200"/>
      <c r="R9200"/>
      <c r="S9200"/>
      <c r="T9200"/>
      <c r="U9200"/>
      <c r="V9200"/>
      <c r="W9200"/>
      <c r="X9200"/>
      <c r="Y9200"/>
      <c r="Z9200"/>
      <c r="AA9200"/>
      <c r="AB9200"/>
      <c r="AC9200"/>
      <c r="AD9200"/>
      <c r="AE9200"/>
      <c r="AF9200"/>
      <c r="AG9200"/>
      <c r="AH9200"/>
      <c r="AI9200"/>
      <c r="AJ9200"/>
      <c r="AK9200"/>
      <c r="AL9200"/>
      <c r="AM9200"/>
      <c r="AN9200"/>
      <c r="AO9200"/>
      <c r="AP9200"/>
      <c r="AQ9200"/>
      <c r="AR9200"/>
      <c r="AS9200"/>
      <c r="AT9200"/>
      <c r="AU9200"/>
      <c r="AV9200"/>
      <c r="AW9200"/>
      <c r="AX9200"/>
      <c r="AY9200"/>
      <c r="AZ9200"/>
      <c r="BA9200"/>
      <c r="BB9200"/>
      <c r="BC9200"/>
      <c r="BD9200"/>
      <c r="BE9200"/>
      <c r="BF9200"/>
      <c r="BG9200"/>
      <c r="BH9200"/>
      <c r="BI9200"/>
      <c r="BJ9200"/>
      <c r="BK9200"/>
      <c r="BL9200"/>
      <c r="BM9200"/>
      <c r="BN9200"/>
      <c r="BO9200"/>
      <c r="BP9200"/>
      <c r="BQ9200"/>
      <c r="BR9200"/>
      <c r="BS9200"/>
      <c r="BT9200"/>
      <c r="BU9200"/>
      <c r="BV9200"/>
      <c r="BW9200"/>
      <c r="BX9200"/>
      <c r="BY9200"/>
      <c r="BZ9200"/>
      <c r="CA9200"/>
      <c r="CB9200"/>
      <c r="CC9200"/>
      <c r="CD9200"/>
      <c r="CE9200"/>
      <c r="CF9200"/>
      <c r="CG9200"/>
      <c r="CH9200"/>
      <c r="CI9200"/>
      <c r="CJ9200"/>
      <c r="CK9200"/>
      <c r="CL9200"/>
      <c r="CM9200"/>
      <c r="CN9200"/>
      <c r="CO9200"/>
      <c r="CP9200"/>
      <c r="CQ9200"/>
      <c r="CR9200"/>
      <c r="CS9200"/>
      <c r="CT9200"/>
      <c r="CU9200"/>
      <c r="CV9200"/>
    </row>
    <row r="9201" spans="10:100" x14ac:dyDescent="0.25">
      <c r="J9201"/>
      <c r="K9201"/>
      <c r="L9201"/>
      <c r="M9201"/>
      <c r="N9201"/>
      <c r="O9201"/>
      <c r="P9201"/>
      <c r="Q9201"/>
      <c r="R9201"/>
      <c r="S9201"/>
      <c r="T9201"/>
      <c r="U9201"/>
      <c r="V9201"/>
      <c r="W9201"/>
      <c r="X9201"/>
      <c r="Y9201"/>
      <c r="Z9201"/>
      <c r="AA9201"/>
      <c r="AB9201"/>
      <c r="AC9201"/>
      <c r="AD9201"/>
      <c r="AE9201"/>
      <c r="AF9201"/>
      <c r="AG9201"/>
      <c r="AH9201"/>
      <c r="AI9201"/>
      <c r="AJ9201"/>
      <c r="AK9201"/>
      <c r="AL9201"/>
      <c r="AM9201"/>
      <c r="AN9201"/>
      <c r="AO9201"/>
      <c r="AP9201"/>
      <c r="AQ9201"/>
      <c r="AR9201"/>
      <c r="AS9201"/>
      <c r="AT9201"/>
      <c r="AU9201"/>
      <c r="AV9201"/>
      <c r="AW9201"/>
      <c r="AX9201"/>
      <c r="AY9201"/>
      <c r="AZ9201"/>
      <c r="BA9201"/>
      <c r="BB9201"/>
      <c r="BC9201"/>
      <c r="BD9201"/>
      <c r="BE9201"/>
      <c r="BF9201"/>
      <c r="BG9201"/>
      <c r="BH9201"/>
      <c r="BI9201"/>
      <c r="BJ9201"/>
      <c r="BK9201"/>
      <c r="BL9201"/>
      <c r="BM9201"/>
      <c r="BN9201"/>
      <c r="BO9201"/>
      <c r="BP9201"/>
      <c r="BQ9201"/>
      <c r="BR9201"/>
      <c r="BS9201"/>
      <c r="BT9201"/>
      <c r="BU9201"/>
      <c r="BV9201"/>
      <c r="BW9201"/>
      <c r="BX9201"/>
      <c r="BY9201"/>
      <c r="BZ9201"/>
      <c r="CA9201"/>
      <c r="CB9201"/>
      <c r="CC9201"/>
      <c r="CD9201"/>
      <c r="CE9201"/>
      <c r="CF9201"/>
      <c r="CG9201"/>
      <c r="CH9201"/>
      <c r="CI9201"/>
      <c r="CJ9201"/>
      <c r="CK9201"/>
      <c r="CL9201"/>
      <c r="CM9201"/>
      <c r="CN9201"/>
      <c r="CO9201"/>
      <c r="CP9201"/>
      <c r="CQ9201"/>
      <c r="CR9201"/>
      <c r="CS9201"/>
      <c r="CT9201"/>
      <c r="CU9201"/>
      <c r="CV9201"/>
    </row>
    <row r="9202" spans="10:100" x14ac:dyDescent="0.25">
      <c r="J9202"/>
      <c r="K9202"/>
      <c r="L9202"/>
      <c r="M9202"/>
      <c r="N9202"/>
      <c r="O9202"/>
      <c r="P9202"/>
      <c r="Q9202"/>
      <c r="R9202"/>
      <c r="S9202"/>
      <c r="T9202"/>
      <c r="U9202"/>
      <c r="V9202"/>
      <c r="W9202"/>
      <c r="X9202"/>
      <c r="Y9202"/>
      <c r="Z9202"/>
      <c r="AA9202"/>
      <c r="AB9202"/>
      <c r="AC9202"/>
      <c r="AD9202"/>
      <c r="AE9202"/>
      <c r="AF9202"/>
      <c r="AG9202"/>
      <c r="AH9202"/>
      <c r="AI9202"/>
      <c r="AJ9202"/>
      <c r="AK9202"/>
      <c r="AL9202"/>
      <c r="AM9202"/>
      <c r="AN9202"/>
      <c r="AO9202"/>
      <c r="AP9202"/>
      <c r="AQ9202"/>
      <c r="AR9202"/>
      <c r="AS9202"/>
      <c r="AT9202"/>
      <c r="AU9202"/>
      <c r="AV9202"/>
      <c r="AW9202"/>
      <c r="AX9202"/>
      <c r="AY9202"/>
      <c r="AZ9202"/>
      <c r="BA9202"/>
      <c r="BB9202"/>
      <c r="BC9202"/>
      <c r="BD9202"/>
      <c r="BE9202"/>
      <c r="BF9202"/>
      <c r="BG9202"/>
      <c r="BH9202"/>
      <c r="BI9202"/>
      <c r="BJ9202"/>
      <c r="BK9202"/>
      <c r="BL9202"/>
      <c r="BM9202"/>
      <c r="BN9202"/>
      <c r="BO9202"/>
      <c r="BP9202"/>
      <c r="BQ9202"/>
      <c r="BR9202"/>
      <c r="BS9202"/>
      <c r="BT9202"/>
      <c r="BU9202"/>
      <c r="BV9202"/>
      <c r="BW9202"/>
      <c r="BX9202"/>
      <c r="BY9202"/>
      <c r="BZ9202"/>
      <c r="CA9202"/>
      <c r="CB9202"/>
      <c r="CC9202"/>
      <c r="CD9202"/>
      <c r="CE9202"/>
      <c r="CF9202"/>
      <c r="CG9202"/>
      <c r="CH9202"/>
      <c r="CI9202"/>
      <c r="CJ9202"/>
      <c r="CK9202"/>
      <c r="CL9202"/>
      <c r="CM9202"/>
      <c r="CN9202"/>
      <c r="CO9202"/>
      <c r="CP9202"/>
      <c r="CQ9202"/>
      <c r="CR9202"/>
      <c r="CS9202"/>
      <c r="CT9202"/>
      <c r="CU9202"/>
      <c r="CV9202"/>
    </row>
    <row r="9203" spans="10:100" x14ac:dyDescent="0.25">
      <c r="J9203"/>
      <c r="K9203"/>
      <c r="L9203"/>
      <c r="M9203"/>
      <c r="N9203"/>
      <c r="O9203"/>
      <c r="P9203"/>
      <c r="Q9203"/>
      <c r="R9203"/>
      <c r="S9203"/>
      <c r="T9203"/>
      <c r="U9203"/>
      <c r="V9203"/>
      <c r="W9203"/>
      <c r="X9203"/>
      <c r="Y9203"/>
      <c r="Z9203"/>
      <c r="AA9203"/>
      <c r="AB9203"/>
      <c r="AC9203"/>
      <c r="AD9203"/>
      <c r="AE9203"/>
      <c r="AF9203"/>
      <c r="AG9203"/>
      <c r="AH9203"/>
      <c r="AI9203"/>
      <c r="AJ9203"/>
      <c r="AK9203"/>
      <c r="AL9203"/>
      <c r="AM9203"/>
      <c r="AN9203"/>
      <c r="AO9203"/>
      <c r="AP9203"/>
      <c r="AQ9203"/>
      <c r="AR9203"/>
      <c r="AS9203"/>
      <c r="AT9203"/>
      <c r="AU9203"/>
      <c r="AV9203"/>
      <c r="AW9203"/>
      <c r="AX9203"/>
      <c r="AY9203"/>
      <c r="AZ9203"/>
      <c r="BA9203"/>
      <c r="BB9203"/>
      <c r="BC9203"/>
      <c r="BD9203"/>
      <c r="BE9203"/>
      <c r="BF9203"/>
      <c r="BG9203"/>
      <c r="BH9203"/>
      <c r="BI9203"/>
      <c r="BJ9203"/>
      <c r="BK9203"/>
      <c r="BL9203"/>
      <c r="BM9203"/>
      <c r="BN9203"/>
      <c r="BO9203"/>
      <c r="BP9203"/>
      <c r="BQ9203"/>
      <c r="BR9203"/>
      <c r="BS9203"/>
      <c r="BT9203"/>
      <c r="BU9203"/>
      <c r="BV9203"/>
      <c r="BW9203"/>
      <c r="BX9203"/>
      <c r="BY9203"/>
      <c r="BZ9203"/>
      <c r="CA9203"/>
      <c r="CB9203"/>
      <c r="CC9203"/>
      <c r="CD9203"/>
      <c r="CE9203"/>
      <c r="CF9203"/>
      <c r="CG9203"/>
      <c r="CH9203"/>
      <c r="CI9203"/>
      <c r="CJ9203"/>
      <c r="CK9203"/>
      <c r="CL9203"/>
      <c r="CM9203"/>
      <c r="CN9203"/>
      <c r="CO9203"/>
      <c r="CP9203"/>
      <c r="CQ9203"/>
      <c r="CR9203"/>
      <c r="CS9203"/>
      <c r="CT9203"/>
      <c r="CU9203"/>
      <c r="CV9203"/>
    </row>
    <row r="9204" spans="10:100" x14ac:dyDescent="0.25">
      <c r="J9204"/>
      <c r="K9204"/>
      <c r="L9204"/>
      <c r="M9204"/>
      <c r="N9204"/>
      <c r="O9204"/>
      <c r="P9204"/>
      <c r="Q9204"/>
      <c r="R9204"/>
      <c r="S9204"/>
      <c r="T9204"/>
      <c r="U9204"/>
      <c r="V9204"/>
      <c r="W9204"/>
      <c r="X9204"/>
      <c r="Y9204"/>
      <c r="Z9204"/>
      <c r="AA9204"/>
      <c r="AB9204"/>
      <c r="AC9204"/>
      <c r="AD9204"/>
      <c r="AE9204"/>
      <c r="AF9204"/>
      <c r="AG9204"/>
      <c r="AH9204"/>
      <c r="AI9204"/>
      <c r="AJ9204"/>
      <c r="AK9204"/>
      <c r="AL9204"/>
      <c r="AM9204"/>
      <c r="AN9204"/>
      <c r="AO9204"/>
      <c r="AP9204"/>
      <c r="AQ9204"/>
      <c r="AR9204"/>
      <c r="AS9204"/>
      <c r="AT9204"/>
      <c r="AU9204"/>
      <c r="AV9204"/>
      <c r="AW9204"/>
      <c r="AX9204"/>
      <c r="AY9204"/>
      <c r="AZ9204"/>
      <c r="BA9204"/>
      <c r="BB9204"/>
      <c r="BC9204"/>
      <c r="BD9204"/>
      <c r="BE9204"/>
      <c r="BF9204"/>
      <c r="BG9204"/>
      <c r="BH9204"/>
      <c r="BI9204"/>
      <c r="BJ9204"/>
      <c r="BK9204"/>
      <c r="BL9204"/>
      <c r="BM9204"/>
      <c r="BN9204"/>
      <c r="BO9204"/>
      <c r="BP9204"/>
      <c r="BQ9204"/>
      <c r="BR9204"/>
      <c r="BS9204"/>
      <c r="BT9204"/>
      <c r="BU9204"/>
      <c r="BV9204"/>
      <c r="BW9204"/>
      <c r="BX9204"/>
      <c r="BY9204"/>
      <c r="BZ9204"/>
      <c r="CA9204"/>
      <c r="CB9204"/>
      <c r="CC9204"/>
      <c r="CD9204"/>
      <c r="CE9204"/>
      <c r="CF9204"/>
      <c r="CG9204"/>
      <c r="CH9204"/>
      <c r="CI9204"/>
      <c r="CJ9204"/>
      <c r="CK9204"/>
      <c r="CL9204"/>
      <c r="CM9204"/>
      <c r="CN9204"/>
      <c r="CO9204"/>
      <c r="CP9204"/>
      <c r="CQ9204"/>
      <c r="CR9204"/>
      <c r="CS9204"/>
      <c r="CT9204"/>
      <c r="CU9204"/>
      <c r="CV9204"/>
    </row>
    <row r="9205" spans="10:100" x14ac:dyDescent="0.25">
      <c r="J9205"/>
      <c r="K9205"/>
      <c r="L9205"/>
      <c r="M9205"/>
      <c r="N9205"/>
      <c r="O9205"/>
      <c r="P9205"/>
      <c r="Q9205"/>
      <c r="R9205"/>
      <c r="S9205"/>
      <c r="T9205"/>
      <c r="U9205"/>
      <c r="V9205"/>
      <c r="W9205"/>
      <c r="X9205"/>
      <c r="Y9205"/>
      <c r="Z9205"/>
      <c r="AA9205"/>
      <c r="AB9205"/>
      <c r="AC9205"/>
      <c r="AD9205"/>
      <c r="AE9205"/>
      <c r="AF9205"/>
      <c r="AG9205"/>
      <c r="AH9205"/>
      <c r="AI9205"/>
      <c r="AJ9205"/>
      <c r="AK9205"/>
      <c r="AL9205"/>
      <c r="AM9205"/>
      <c r="AN9205"/>
      <c r="AO9205"/>
      <c r="AP9205"/>
      <c r="AQ9205"/>
      <c r="AR9205"/>
      <c r="AS9205"/>
      <c r="AT9205"/>
      <c r="AU9205"/>
      <c r="AV9205"/>
      <c r="AW9205"/>
      <c r="AX9205"/>
      <c r="AY9205"/>
      <c r="AZ9205"/>
      <c r="BA9205"/>
      <c r="BB9205"/>
      <c r="BC9205"/>
      <c r="BD9205"/>
      <c r="BE9205"/>
      <c r="BF9205"/>
      <c r="BG9205"/>
      <c r="BH9205"/>
      <c r="BI9205"/>
      <c r="BJ9205"/>
      <c r="BK9205"/>
      <c r="BL9205"/>
      <c r="BM9205"/>
      <c r="BN9205"/>
      <c r="BO9205"/>
      <c r="BP9205"/>
      <c r="BQ9205"/>
      <c r="BR9205"/>
      <c r="BS9205"/>
      <c r="BT9205"/>
      <c r="BU9205"/>
      <c r="BV9205"/>
      <c r="BW9205"/>
      <c r="BX9205"/>
      <c r="BY9205"/>
      <c r="BZ9205"/>
      <c r="CA9205"/>
      <c r="CB9205"/>
      <c r="CC9205"/>
      <c r="CD9205"/>
      <c r="CE9205"/>
      <c r="CF9205"/>
      <c r="CG9205"/>
      <c r="CH9205"/>
      <c r="CI9205"/>
      <c r="CJ9205"/>
      <c r="CK9205"/>
      <c r="CL9205"/>
      <c r="CM9205"/>
      <c r="CN9205"/>
      <c r="CO9205"/>
      <c r="CP9205"/>
      <c r="CQ9205"/>
      <c r="CR9205"/>
      <c r="CS9205"/>
      <c r="CT9205"/>
      <c r="CU9205"/>
      <c r="CV9205"/>
    </row>
    <row r="9206" spans="10:100" x14ac:dyDescent="0.25">
      <c r="J9206"/>
      <c r="K9206"/>
      <c r="L9206"/>
      <c r="M9206"/>
      <c r="N9206"/>
      <c r="O9206"/>
      <c r="P9206"/>
      <c r="Q9206"/>
      <c r="R9206"/>
      <c r="S9206"/>
      <c r="T9206"/>
      <c r="U9206"/>
      <c r="V9206"/>
      <c r="W9206"/>
      <c r="X9206"/>
      <c r="Y9206"/>
      <c r="Z9206"/>
      <c r="AA9206"/>
      <c r="AB9206"/>
      <c r="AC9206"/>
      <c r="AD9206"/>
      <c r="AE9206"/>
      <c r="AF9206"/>
      <c r="AG9206"/>
      <c r="AH9206"/>
      <c r="AI9206"/>
      <c r="AJ9206"/>
      <c r="AK9206"/>
      <c r="AL9206"/>
      <c r="AM9206"/>
      <c r="AN9206"/>
      <c r="AO9206"/>
      <c r="AP9206"/>
      <c r="AQ9206"/>
      <c r="AR9206"/>
      <c r="AS9206"/>
      <c r="AT9206"/>
      <c r="AU9206"/>
      <c r="AV9206"/>
      <c r="AW9206"/>
      <c r="AX9206"/>
      <c r="AY9206"/>
      <c r="AZ9206"/>
      <c r="BA9206"/>
      <c r="BB9206"/>
      <c r="BC9206"/>
      <c r="BD9206"/>
      <c r="BE9206"/>
      <c r="BF9206"/>
      <c r="BG9206"/>
      <c r="BH9206"/>
      <c r="BI9206"/>
      <c r="BJ9206"/>
      <c r="BK9206"/>
      <c r="BL9206"/>
      <c r="BM9206"/>
      <c r="BN9206"/>
      <c r="BO9206"/>
      <c r="BP9206"/>
      <c r="BQ9206"/>
      <c r="BR9206"/>
      <c r="BS9206"/>
      <c r="BT9206"/>
      <c r="BU9206"/>
      <c r="BV9206"/>
      <c r="BW9206"/>
      <c r="BX9206"/>
      <c r="BY9206"/>
      <c r="BZ9206"/>
      <c r="CA9206"/>
      <c r="CB9206"/>
      <c r="CC9206"/>
      <c r="CD9206"/>
      <c r="CE9206"/>
      <c r="CF9206"/>
      <c r="CG9206"/>
      <c r="CH9206"/>
      <c r="CI9206"/>
      <c r="CJ9206"/>
      <c r="CK9206"/>
      <c r="CL9206"/>
      <c r="CM9206"/>
      <c r="CN9206"/>
      <c r="CO9206"/>
      <c r="CP9206"/>
      <c r="CQ9206"/>
      <c r="CR9206"/>
      <c r="CS9206"/>
      <c r="CT9206"/>
      <c r="CU9206"/>
      <c r="CV9206"/>
    </row>
    <row r="9207" spans="10:100" x14ac:dyDescent="0.25">
      <c r="J9207"/>
      <c r="K9207"/>
      <c r="L9207"/>
      <c r="M9207"/>
      <c r="N9207"/>
      <c r="O9207"/>
      <c r="P9207"/>
      <c r="Q9207"/>
      <c r="R9207"/>
      <c r="S9207"/>
      <c r="T9207"/>
      <c r="U9207"/>
      <c r="V9207"/>
      <c r="W9207"/>
      <c r="X9207"/>
      <c r="Y9207"/>
      <c r="Z9207"/>
      <c r="AA9207"/>
      <c r="AB9207"/>
      <c r="AC9207"/>
      <c r="AD9207"/>
      <c r="AE9207"/>
      <c r="AF9207"/>
      <c r="AG9207"/>
      <c r="AH9207"/>
      <c r="AI9207"/>
      <c r="AJ9207"/>
      <c r="AK9207"/>
      <c r="AL9207"/>
      <c r="AM9207"/>
      <c r="AN9207"/>
      <c r="AO9207"/>
      <c r="AP9207"/>
      <c r="AQ9207"/>
      <c r="AR9207"/>
      <c r="AS9207"/>
      <c r="AT9207"/>
      <c r="AU9207"/>
      <c r="AV9207"/>
      <c r="AW9207"/>
      <c r="AX9207"/>
      <c r="AY9207"/>
      <c r="AZ9207"/>
      <c r="BA9207"/>
      <c r="BB9207"/>
      <c r="BC9207"/>
      <c r="BD9207"/>
      <c r="BE9207"/>
      <c r="BF9207"/>
      <c r="BG9207"/>
      <c r="BH9207"/>
      <c r="BI9207"/>
      <c r="BJ9207"/>
      <c r="BK9207"/>
      <c r="BL9207"/>
      <c r="BM9207"/>
      <c r="BN9207"/>
      <c r="BO9207"/>
      <c r="BP9207"/>
      <c r="BQ9207"/>
      <c r="BR9207"/>
      <c r="BS9207"/>
      <c r="BT9207"/>
      <c r="BU9207"/>
      <c r="BV9207"/>
      <c r="BW9207"/>
      <c r="BX9207"/>
      <c r="BY9207"/>
      <c r="BZ9207"/>
      <c r="CA9207"/>
      <c r="CB9207"/>
      <c r="CC9207"/>
      <c r="CD9207"/>
      <c r="CE9207"/>
      <c r="CF9207"/>
      <c r="CG9207"/>
      <c r="CH9207"/>
      <c r="CI9207"/>
      <c r="CJ9207"/>
      <c r="CK9207"/>
      <c r="CL9207"/>
      <c r="CM9207"/>
      <c r="CN9207"/>
      <c r="CO9207"/>
      <c r="CP9207"/>
      <c r="CQ9207"/>
      <c r="CR9207"/>
      <c r="CS9207"/>
      <c r="CT9207"/>
      <c r="CU9207"/>
      <c r="CV9207"/>
    </row>
    <row r="9208" spans="10:100" x14ac:dyDescent="0.25">
      <c r="J9208"/>
      <c r="K9208"/>
      <c r="L9208"/>
      <c r="M9208"/>
      <c r="N9208"/>
      <c r="O9208"/>
      <c r="P9208"/>
      <c r="Q9208"/>
      <c r="R9208"/>
      <c r="S9208"/>
      <c r="T9208"/>
      <c r="U9208"/>
      <c r="V9208"/>
      <c r="W9208"/>
      <c r="X9208"/>
      <c r="Y9208"/>
      <c r="Z9208"/>
      <c r="AA9208"/>
      <c r="AB9208"/>
      <c r="AC9208"/>
      <c r="AD9208"/>
      <c r="AE9208"/>
      <c r="AF9208"/>
      <c r="AG9208"/>
      <c r="AH9208"/>
      <c r="AI9208"/>
      <c r="AJ9208"/>
      <c r="AK9208"/>
      <c r="AL9208"/>
      <c r="AM9208"/>
      <c r="AN9208"/>
      <c r="AO9208"/>
      <c r="AP9208"/>
      <c r="AQ9208"/>
      <c r="AR9208"/>
      <c r="AS9208"/>
      <c r="AT9208"/>
      <c r="AU9208"/>
      <c r="AV9208"/>
      <c r="AW9208"/>
      <c r="AX9208"/>
      <c r="AY9208"/>
      <c r="AZ9208"/>
      <c r="BA9208"/>
      <c r="BB9208"/>
      <c r="BC9208"/>
      <c r="BD9208"/>
      <c r="BE9208"/>
      <c r="BF9208"/>
      <c r="BG9208"/>
      <c r="BH9208"/>
      <c r="BI9208"/>
      <c r="BJ9208"/>
      <c r="BK9208"/>
      <c r="BL9208"/>
      <c r="BM9208"/>
      <c r="BN9208"/>
      <c r="BO9208"/>
      <c r="BP9208"/>
      <c r="BQ9208"/>
      <c r="BR9208"/>
      <c r="BS9208"/>
      <c r="BT9208"/>
      <c r="BU9208"/>
      <c r="BV9208"/>
      <c r="BW9208"/>
      <c r="BX9208"/>
      <c r="BY9208"/>
      <c r="BZ9208"/>
      <c r="CA9208"/>
      <c r="CB9208"/>
      <c r="CC9208"/>
      <c r="CD9208"/>
      <c r="CE9208"/>
      <c r="CF9208"/>
      <c r="CG9208"/>
      <c r="CH9208"/>
      <c r="CI9208"/>
      <c r="CJ9208"/>
      <c r="CK9208"/>
      <c r="CL9208"/>
      <c r="CM9208"/>
      <c r="CN9208"/>
      <c r="CO9208"/>
      <c r="CP9208"/>
      <c r="CQ9208"/>
      <c r="CR9208"/>
      <c r="CS9208"/>
      <c r="CT9208"/>
      <c r="CU9208"/>
      <c r="CV9208"/>
    </row>
    <row r="9209" spans="10:100" x14ac:dyDescent="0.25">
      <c r="J9209"/>
      <c r="K9209"/>
      <c r="L9209"/>
      <c r="M9209"/>
      <c r="N9209"/>
      <c r="O9209"/>
      <c r="P9209"/>
      <c r="Q9209"/>
      <c r="R9209"/>
      <c r="S9209"/>
      <c r="T9209"/>
      <c r="U9209"/>
      <c r="V9209"/>
      <c r="W9209"/>
      <c r="X9209"/>
      <c r="Y9209"/>
      <c r="Z9209"/>
      <c r="AA9209"/>
      <c r="AB9209"/>
      <c r="AC9209"/>
      <c r="AD9209"/>
      <c r="AE9209"/>
      <c r="AF9209"/>
      <c r="AG9209"/>
      <c r="AH9209"/>
      <c r="AI9209"/>
      <c r="AJ9209"/>
      <c r="AK9209"/>
      <c r="AL9209"/>
      <c r="AM9209"/>
      <c r="AN9209"/>
      <c r="AO9209"/>
      <c r="AP9209"/>
      <c r="AQ9209"/>
      <c r="AR9209"/>
      <c r="AS9209"/>
      <c r="AT9209"/>
      <c r="AU9209"/>
      <c r="AV9209"/>
      <c r="AW9209"/>
      <c r="AX9209"/>
      <c r="AY9209"/>
      <c r="AZ9209"/>
      <c r="BA9209"/>
      <c r="BB9209"/>
      <c r="BC9209"/>
      <c r="BD9209"/>
      <c r="BE9209"/>
      <c r="BF9209"/>
      <c r="BG9209"/>
      <c r="BH9209"/>
      <c r="BI9209"/>
      <c r="BJ9209"/>
      <c r="BK9209"/>
      <c r="BL9209"/>
      <c r="BM9209"/>
      <c r="BN9209"/>
      <c r="BO9209"/>
      <c r="BP9209"/>
      <c r="BQ9209"/>
      <c r="BR9209"/>
      <c r="BS9209"/>
      <c r="BT9209"/>
      <c r="BU9209"/>
      <c r="BV9209"/>
      <c r="BW9209"/>
      <c r="BX9209"/>
      <c r="BY9209"/>
      <c r="BZ9209"/>
      <c r="CA9209"/>
      <c r="CB9209"/>
      <c r="CC9209"/>
      <c r="CD9209"/>
      <c r="CE9209"/>
      <c r="CF9209"/>
      <c r="CG9209"/>
      <c r="CH9209"/>
      <c r="CI9209"/>
      <c r="CJ9209"/>
      <c r="CK9209"/>
      <c r="CL9209"/>
      <c r="CM9209"/>
      <c r="CN9209"/>
      <c r="CO9209"/>
      <c r="CP9209"/>
      <c r="CQ9209"/>
      <c r="CR9209"/>
      <c r="CS9209"/>
      <c r="CT9209"/>
      <c r="CU9209"/>
      <c r="CV9209"/>
    </row>
    <row r="9210" spans="10:100" x14ac:dyDescent="0.25">
      <c r="J9210"/>
      <c r="K9210"/>
      <c r="L9210"/>
      <c r="M9210"/>
      <c r="N9210"/>
      <c r="O9210"/>
      <c r="P9210"/>
      <c r="Q9210"/>
      <c r="R9210"/>
      <c r="S9210"/>
      <c r="T9210"/>
      <c r="U9210"/>
      <c r="V9210"/>
      <c r="W9210"/>
      <c r="X9210"/>
      <c r="Y9210"/>
      <c r="Z9210"/>
      <c r="AA9210"/>
      <c r="AB9210"/>
      <c r="AC9210"/>
      <c r="AD9210"/>
      <c r="AE9210"/>
      <c r="AF9210"/>
      <c r="AG9210"/>
      <c r="AH9210"/>
      <c r="AI9210"/>
      <c r="AJ9210"/>
      <c r="AK9210"/>
      <c r="AL9210"/>
      <c r="AM9210"/>
      <c r="AN9210"/>
      <c r="AO9210"/>
      <c r="AP9210"/>
      <c r="AQ9210"/>
      <c r="AR9210"/>
      <c r="AS9210"/>
      <c r="AT9210"/>
      <c r="AU9210"/>
      <c r="AV9210"/>
      <c r="AW9210"/>
      <c r="AX9210"/>
      <c r="AY9210"/>
      <c r="AZ9210"/>
      <c r="BA9210"/>
      <c r="BB9210"/>
      <c r="BC9210"/>
      <c r="BD9210"/>
      <c r="BE9210"/>
      <c r="BF9210"/>
      <c r="BG9210"/>
      <c r="BH9210"/>
      <c r="BI9210"/>
      <c r="BJ9210"/>
      <c r="BK9210"/>
      <c r="BL9210"/>
      <c r="BM9210"/>
      <c r="BN9210"/>
      <c r="BO9210"/>
      <c r="BP9210"/>
      <c r="BQ9210"/>
      <c r="BR9210"/>
      <c r="BS9210"/>
      <c r="BT9210"/>
      <c r="BU9210"/>
      <c r="BV9210"/>
      <c r="BW9210"/>
      <c r="BX9210"/>
      <c r="BY9210"/>
      <c r="BZ9210"/>
      <c r="CA9210"/>
      <c r="CB9210"/>
      <c r="CC9210"/>
      <c r="CD9210"/>
      <c r="CE9210"/>
      <c r="CF9210"/>
      <c r="CG9210"/>
      <c r="CH9210"/>
      <c r="CI9210"/>
      <c r="CJ9210"/>
      <c r="CK9210"/>
      <c r="CL9210"/>
      <c r="CM9210"/>
      <c r="CN9210"/>
      <c r="CO9210"/>
      <c r="CP9210"/>
      <c r="CQ9210"/>
      <c r="CR9210"/>
      <c r="CS9210"/>
      <c r="CT9210"/>
      <c r="CU9210"/>
      <c r="CV9210"/>
    </row>
    <row r="9211" spans="10:100" x14ac:dyDescent="0.25">
      <c r="J9211"/>
      <c r="K9211"/>
      <c r="L9211"/>
      <c r="M9211"/>
      <c r="N9211"/>
      <c r="O9211"/>
      <c r="P9211"/>
      <c r="Q9211"/>
      <c r="R9211"/>
      <c r="S9211"/>
      <c r="T9211"/>
      <c r="U9211"/>
      <c r="V9211"/>
      <c r="W9211"/>
      <c r="X9211"/>
      <c r="Y9211"/>
      <c r="Z9211"/>
      <c r="AA9211"/>
      <c r="AB9211"/>
      <c r="AC9211"/>
      <c r="AD9211"/>
      <c r="AE9211"/>
      <c r="AF9211"/>
      <c r="AG9211"/>
      <c r="AH9211"/>
      <c r="AI9211"/>
      <c r="AJ9211"/>
      <c r="AK9211"/>
      <c r="AL9211"/>
      <c r="AM9211"/>
      <c r="AN9211"/>
      <c r="AO9211"/>
      <c r="AP9211"/>
      <c r="AQ9211"/>
      <c r="AR9211"/>
      <c r="AS9211"/>
      <c r="AT9211"/>
      <c r="AU9211"/>
      <c r="AV9211"/>
      <c r="AW9211"/>
      <c r="AX9211"/>
      <c r="AY9211"/>
      <c r="AZ9211"/>
      <c r="BA9211"/>
      <c r="BB9211"/>
      <c r="BC9211"/>
      <c r="BD9211"/>
      <c r="BE9211"/>
      <c r="BF9211"/>
      <c r="BG9211"/>
      <c r="BH9211"/>
      <c r="BI9211"/>
      <c r="BJ9211"/>
      <c r="BK9211"/>
      <c r="BL9211"/>
      <c r="BM9211"/>
      <c r="BN9211"/>
      <c r="BO9211"/>
      <c r="BP9211"/>
      <c r="BQ9211"/>
      <c r="BR9211"/>
      <c r="BS9211"/>
      <c r="BT9211"/>
      <c r="BU9211"/>
      <c r="BV9211"/>
      <c r="BW9211"/>
      <c r="BX9211"/>
      <c r="BY9211"/>
      <c r="BZ9211"/>
      <c r="CA9211"/>
      <c r="CB9211"/>
      <c r="CC9211"/>
      <c r="CD9211"/>
      <c r="CE9211"/>
      <c r="CF9211"/>
      <c r="CG9211"/>
      <c r="CH9211"/>
      <c r="CI9211"/>
      <c r="CJ9211"/>
      <c r="CK9211"/>
      <c r="CL9211"/>
      <c r="CM9211"/>
      <c r="CN9211"/>
      <c r="CO9211"/>
      <c r="CP9211"/>
      <c r="CQ9211"/>
      <c r="CR9211"/>
      <c r="CS9211"/>
      <c r="CT9211"/>
      <c r="CU9211"/>
      <c r="CV9211"/>
    </row>
    <row r="9212" spans="10:100" x14ac:dyDescent="0.25">
      <c r="J9212"/>
      <c r="K9212"/>
      <c r="L9212"/>
      <c r="M9212"/>
      <c r="N9212"/>
      <c r="O9212"/>
      <c r="P9212"/>
      <c r="Q9212"/>
      <c r="R9212"/>
      <c r="S9212"/>
      <c r="T9212"/>
      <c r="U9212"/>
      <c r="V9212"/>
      <c r="W9212"/>
      <c r="X9212"/>
      <c r="Y9212"/>
      <c r="Z9212"/>
      <c r="AA9212"/>
      <c r="AB9212"/>
      <c r="AC9212"/>
      <c r="AD9212"/>
      <c r="AE9212"/>
      <c r="AF9212"/>
      <c r="AG9212"/>
      <c r="AH9212"/>
      <c r="AI9212"/>
      <c r="AJ9212"/>
      <c r="AK9212"/>
      <c r="AL9212"/>
      <c r="AM9212"/>
      <c r="AN9212"/>
      <c r="AO9212"/>
      <c r="AP9212"/>
      <c r="AQ9212"/>
      <c r="AR9212"/>
      <c r="AS9212"/>
      <c r="AT9212"/>
      <c r="AU9212"/>
      <c r="AV9212"/>
      <c r="AW9212"/>
      <c r="AX9212"/>
      <c r="AY9212"/>
      <c r="AZ9212"/>
      <c r="BA9212"/>
      <c r="BB9212"/>
      <c r="BC9212"/>
      <c r="BD9212"/>
      <c r="BE9212"/>
      <c r="BF9212"/>
      <c r="BG9212"/>
      <c r="BH9212"/>
      <c r="BI9212"/>
      <c r="BJ9212"/>
      <c r="BK9212"/>
      <c r="BL9212"/>
      <c r="BM9212"/>
      <c r="BN9212"/>
      <c r="BO9212"/>
      <c r="BP9212"/>
      <c r="BQ9212"/>
      <c r="BR9212"/>
      <c r="BS9212"/>
      <c r="BT9212"/>
      <c r="BU9212"/>
      <c r="BV9212"/>
      <c r="BW9212"/>
      <c r="BX9212"/>
      <c r="BY9212"/>
      <c r="BZ9212"/>
      <c r="CA9212"/>
      <c r="CB9212"/>
      <c r="CC9212"/>
      <c r="CD9212"/>
      <c r="CE9212"/>
      <c r="CF9212"/>
      <c r="CG9212"/>
      <c r="CH9212"/>
      <c r="CI9212"/>
      <c r="CJ9212"/>
      <c r="CK9212"/>
      <c r="CL9212"/>
      <c r="CM9212"/>
      <c r="CN9212"/>
      <c r="CO9212"/>
      <c r="CP9212"/>
      <c r="CQ9212"/>
      <c r="CR9212"/>
      <c r="CS9212"/>
      <c r="CT9212"/>
      <c r="CU9212"/>
      <c r="CV9212"/>
    </row>
    <row r="9213" spans="10:100" x14ac:dyDescent="0.25">
      <c r="J9213"/>
      <c r="K9213"/>
      <c r="L9213"/>
      <c r="M9213"/>
      <c r="N9213"/>
      <c r="O9213"/>
      <c r="P9213"/>
      <c r="Q9213"/>
      <c r="R9213"/>
      <c r="S9213"/>
      <c r="T9213"/>
      <c r="U9213"/>
      <c r="V9213"/>
      <c r="W9213"/>
      <c r="X9213"/>
      <c r="Y9213"/>
      <c r="Z9213"/>
      <c r="AA9213"/>
      <c r="AB9213"/>
      <c r="AC9213"/>
      <c r="AD9213"/>
      <c r="AE9213"/>
      <c r="AF9213"/>
      <c r="AG9213"/>
      <c r="AH9213"/>
      <c r="AI9213"/>
      <c r="AJ9213"/>
      <c r="AK9213"/>
      <c r="AL9213"/>
      <c r="AM9213"/>
      <c r="AN9213"/>
      <c r="AO9213"/>
      <c r="AP9213"/>
      <c r="AQ9213"/>
      <c r="AR9213"/>
      <c r="AS9213"/>
      <c r="AT9213"/>
      <c r="AU9213"/>
      <c r="AV9213"/>
      <c r="AW9213"/>
      <c r="AX9213"/>
      <c r="AY9213"/>
      <c r="AZ9213"/>
      <c r="BA9213"/>
      <c r="BB9213"/>
      <c r="BC9213"/>
      <c r="BD9213"/>
      <c r="BE9213"/>
      <c r="BF9213"/>
      <c r="BG9213"/>
      <c r="BH9213"/>
      <c r="BI9213"/>
      <c r="BJ9213"/>
      <c r="BK9213"/>
      <c r="BL9213"/>
      <c r="BM9213"/>
      <c r="BN9213"/>
      <c r="BO9213"/>
      <c r="BP9213"/>
      <c r="BQ9213"/>
      <c r="BR9213"/>
      <c r="BS9213"/>
      <c r="BT9213"/>
      <c r="BU9213"/>
      <c r="BV9213"/>
      <c r="BW9213"/>
      <c r="BX9213"/>
      <c r="BY9213"/>
      <c r="BZ9213"/>
      <c r="CA9213"/>
      <c r="CB9213"/>
      <c r="CC9213"/>
      <c r="CD9213"/>
      <c r="CE9213"/>
      <c r="CF9213"/>
      <c r="CG9213"/>
      <c r="CH9213"/>
      <c r="CI9213"/>
      <c r="CJ9213"/>
      <c r="CK9213"/>
      <c r="CL9213"/>
      <c r="CM9213"/>
      <c r="CN9213"/>
      <c r="CO9213"/>
      <c r="CP9213"/>
      <c r="CQ9213"/>
      <c r="CR9213"/>
      <c r="CS9213"/>
      <c r="CT9213"/>
      <c r="CU9213"/>
      <c r="CV9213"/>
    </row>
    <row r="9214" spans="10:100" x14ac:dyDescent="0.25">
      <c r="J9214"/>
      <c r="K9214"/>
      <c r="L9214"/>
      <c r="M9214"/>
      <c r="N9214"/>
      <c r="O9214"/>
      <c r="P9214"/>
      <c r="Q9214"/>
      <c r="R9214"/>
      <c r="S9214"/>
      <c r="T9214"/>
      <c r="U9214"/>
      <c r="V9214"/>
      <c r="W9214"/>
      <c r="X9214"/>
      <c r="Y9214"/>
      <c r="Z9214"/>
      <c r="AA9214"/>
      <c r="AB9214"/>
      <c r="AC9214"/>
      <c r="AD9214"/>
      <c r="AE9214"/>
      <c r="AF9214"/>
      <c r="AG9214"/>
      <c r="AH9214"/>
      <c r="AI9214"/>
      <c r="AJ9214"/>
      <c r="AK9214"/>
      <c r="AL9214"/>
      <c r="AM9214"/>
      <c r="AN9214"/>
      <c r="AO9214"/>
      <c r="AP9214"/>
      <c r="AQ9214"/>
      <c r="AR9214"/>
      <c r="AS9214"/>
      <c r="AT9214"/>
      <c r="AU9214"/>
      <c r="AV9214"/>
      <c r="AW9214"/>
      <c r="AX9214"/>
      <c r="AY9214"/>
      <c r="AZ9214"/>
      <c r="BA9214"/>
      <c r="BB9214"/>
      <c r="BC9214"/>
      <c r="BD9214"/>
      <c r="BE9214"/>
      <c r="BF9214"/>
      <c r="BG9214"/>
      <c r="BH9214"/>
      <c r="BI9214"/>
      <c r="BJ9214"/>
      <c r="BK9214"/>
      <c r="BL9214"/>
      <c r="BM9214"/>
      <c r="BN9214"/>
      <c r="BO9214"/>
      <c r="BP9214"/>
      <c r="BQ9214"/>
      <c r="BR9214"/>
      <c r="BS9214"/>
      <c r="BT9214"/>
      <c r="BU9214"/>
      <c r="BV9214"/>
      <c r="BW9214"/>
      <c r="BX9214"/>
      <c r="BY9214"/>
      <c r="BZ9214"/>
      <c r="CA9214"/>
      <c r="CB9214"/>
      <c r="CC9214"/>
      <c r="CD9214"/>
      <c r="CE9214"/>
      <c r="CF9214"/>
      <c r="CG9214"/>
      <c r="CH9214"/>
      <c r="CI9214"/>
      <c r="CJ9214"/>
      <c r="CK9214"/>
      <c r="CL9214"/>
      <c r="CM9214"/>
      <c r="CN9214"/>
      <c r="CO9214"/>
      <c r="CP9214"/>
      <c r="CQ9214"/>
      <c r="CR9214"/>
      <c r="CS9214"/>
      <c r="CT9214"/>
      <c r="CU9214"/>
      <c r="CV9214"/>
    </row>
    <row r="9215" spans="10:100" x14ac:dyDescent="0.25">
      <c r="J9215"/>
      <c r="K9215"/>
      <c r="L9215"/>
      <c r="M9215"/>
      <c r="N9215"/>
      <c r="O9215"/>
      <c r="P9215"/>
      <c r="Q9215"/>
      <c r="R9215"/>
      <c r="S9215"/>
      <c r="T9215"/>
      <c r="U9215"/>
      <c r="V9215"/>
      <c r="W9215"/>
      <c r="X9215"/>
      <c r="Y9215"/>
      <c r="Z9215"/>
      <c r="AA9215"/>
      <c r="AB9215"/>
      <c r="AC9215"/>
      <c r="AD9215"/>
      <c r="AE9215"/>
      <c r="AF9215"/>
      <c r="AG9215"/>
      <c r="AH9215"/>
      <c r="AI9215"/>
      <c r="AJ9215"/>
      <c r="AK9215"/>
      <c r="AL9215"/>
      <c r="AM9215"/>
      <c r="AN9215"/>
      <c r="AO9215"/>
      <c r="AP9215"/>
      <c r="AQ9215"/>
      <c r="AR9215"/>
      <c r="AS9215"/>
      <c r="AT9215"/>
      <c r="AU9215"/>
      <c r="AV9215"/>
      <c r="AW9215"/>
      <c r="AX9215"/>
      <c r="AY9215"/>
      <c r="AZ9215"/>
      <c r="BA9215"/>
      <c r="BB9215"/>
      <c r="BC9215"/>
      <c r="BD9215"/>
      <c r="BE9215"/>
      <c r="BF9215"/>
      <c r="BG9215"/>
      <c r="BH9215"/>
      <c r="BI9215"/>
      <c r="BJ9215"/>
      <c r="BK9215"/>
      <c r="BL9215"/>
      <c r="BM9215"/>
      <c r="BN9215"/>
      <c r="BO9215"/>
      <c r="BP9215"/>
      <c r="BQ9215"/>
      <c r="BR9215"/>
      <c r="BS9215"/>
      <c r="BT9215"/>
      <c r="BU9215"/>
      <c r="BV9215"/>
      <c r="BW9215"/>
      <c r="BX9215"/>
      <c r="BY9215"/>
      <c r="BZ9215"/>
      <c r="CA9215"/>
      <c r="CB9215"/>
      <c r="CC9215"/>
      <c r="CD9215"/>
      <c r="CE9215"/>
      <c r="CF9215"/>
      <c r="CG9215"/>
      <c r="CH9215"/>
      <c r="CI9215"/>
      <c r="CJ9215"/>
      <c r="CK9215"/>
      <c r="CL9215"/>
      <c r="CM9215"/>
      <c r="CN9215"/>
      <c r="CO9215"/>
      <c r="CP9215"/>
      <c r="CQ9215"/>
      <c r="CR9215"/>
      <c r="CS9215"/>
      <c r="CT9215"/>
      <c r="CU9215"/>
      <c r="CV9215"/>
    </row>
    <row r="9216" spans="10:100" x14ac:dyDescent="0.25">
      <c r="J9216"/>
      <c r="K9216"/>
      <c r="L9216"/>
      <c r="M9216"/>
      <c r="N9216"/>
      <c r="O9216"/>
      <c r="P9216"/>
      <c r="Q9216"/>
      <c r="R9216"/>
      <c r="S9216"/>
      <c r="T9216"/>
      <c r="U9216"/>
      <c r="V9216"/>
      <c r="W9216"/>
      <c r="X9216"/>
      <c r="Y9216"/>
      <c r="Z9216"/>
      <c r="AA9216"/>
      <c r="AB9216"/>
      <c r="AC9216"/>
      <c r="AD9216"/>
      <c r="AE9216"/>
      <c r="AF9216"/>
      <c r="AG9216"/>
      <c r="AH9216"/>
      <c r="AI9216"/>
      <c r="AJ9216"/>
      <c r="AK9216"/>
      <c r="AL9216"/>
      <c r="AM9216"/>
      <c r="AN9216"/>
      <c r="AO9216"/>
      <c r="AP9216"/>
      <c r="AQ9216"/>
      <c r="AR9216"/>
      <c r="AS9216"/>
      <c r="AT9216"/>
      <c r="AU9216"/>
      <c r="AV9216"/>
      <c r="AW9216"/>
      <c r="AX9216"/>
      <c r="AY9216"/>
      <c r="AZ9216"/>
      <c r="BA9216"/>
      <c r="BB9216"/>
      <c r="BC9216"/>
      <c r="BD9216"/>
      <c r="BE9216"/>
      <c r="BF9216"/>
      <c r="BG9216"/>
      <c r="BH9216"/>
      <c r="BI9216"/>
      <c r="BJ9216"/>
      <c r="BK9216"/>
      <c r="BL9216"/>
      <c r="BM9216"/>
      <c r="BN9216"/>
      <c r="BO9216"/>
      <c r="BP9216"/>
      <c r="BQ9216"/>
      <c r="BR9216"/>
      <c r="BS9216"/>
      <c r="BT9216"/>
      <c r="BU9216"/>
      <c r="BV9216"/>
      <c r="BW9216"/>
      <c r="BX9216"/>
      <c r="BY9216"/>
      <c r="BZ9216"/>
      <c r="CA9216"/>
      <c r="CB9216"/>
      <c r="CC9216"/>
      <c r="CD9216"/>
      <c r="CE9216"/>
      <c r="CF9216"/>
      <c r="CG9216"/>
      <c r="CH9216"/>
      <c r="CI9216"/>
      <c r="CJ9216"/>
      <c r="CK9216"/>
      <c r="CL9216"/>
      <c r="CM9216"/>
      <c r="CN9216"/>
      <c r="CO9216"/>
      <c r="CP9216"/>
      <c r="CQ9216"/>
      <c r="CR9216"/>
      <c r="CS9216"/>
      <c r="CT9216"/>
      <c r="CU9216"/>
      <c r="CV9216"/>
    </row>
    <row r="9217" spans="10:100" x14ac:dyDescent="0.25">
      <c r="J9217"/>
      <c r="K9217"/>
      <c r="L9217"/>
      <c r="M9217"/>
      <c r="N9217"/>
      <c r="O9217"/>
      <c r="P9217"/>
      <c r="Q9217"/>
      <c r="R9217"/>
      <c r="S9217"/>
      <c r="T9217"/>
      <c r="U9217"/>
      <c r="V9217"/>
      <c r="W9217"/>
      <c r="X9217"/>
      <c r="Y9217"/>
      <c r="Z9217"/>
      <c r="AA9217"/>
      <c r="AB9217"/>
      <c r="AC9217"/>
      <c r="AD9217"/>
      <c r="AE9217"/>
      <c r="AF9217"/>
      <c r="AG9217"/>
      <c r="AH9217"/>
      <c r="AI9217"/>
      <c r="AJ9217"/>
      <c r="AK9217"/>
      <c r="AL9217"/>
      <c r="AM9217"/>
      <c r="AN9217"/>
      <c r="AO9217"/>
      <c r="AP9217"/>
      <c r="AQ9217"/>
      <c r="AR9217"/>
      <c r="AS9217"/>
      <c r="AT9217"/>
      <c r="AU9217"/>
      <c r="AV9217"/>
      <c r="AW9217"/>
      <c r="AX9217"/>
      <c r="AY9217"/>
      <c r="AZ9217"/>
      <c r="BA9217"/>
      <c r="BB9217"/>
      <c r="BC9217"/>
      <c r="BD9217"/>
      <c r="BE9217"/>
      <c r="BF9217"/>
      <c r="BG9217"/>
      <c r="BH9217"/>
      <c r="BI9217"/>
      <c r="BJ9217"/>
      <c r="BK9217"/>
      <c r="BL9217"/>
      <c r="BM9217"/>
      <c r="BN9217"/>
      <c r="BO9217"/>
      <c r="BP9217"/>
      <c r="BQ9217"/>
      <c r="BR9217"/>
      <c r="BS9217"/>
      <c r="BT9217"/>
      <c r="BU9217"/>
      <c r="BV9217"/>
      <c r="BW9217"/>
      <c r="BX9217"/>
      <c r="BY9217"/>
      <c r="BZ9217"/>
      <c r="CA9217"/>
      <c r="CB9217"/>
      <c r="CC9217"/>
      <c r="CD9217"/>
      <c r="CE9217"/>
      <c r="CF9217"/>
      <c r="CG9217"/>
      <c r="CH9217"/>
      <c r="CI9217"/>
      <c r="CJ9217"/>
      <c r="CK9217"/>
      <c r="CL9217"/>
      <c r="CM9217"/>
      <c r="CN9217"/>
      <c r="CO9217"/>
      <c r="CP9217"/>
      <c r="CQ9217"/>
      <c r="CR9217"/>
      <c r="CS9217"/>
      <c r="CT9217"/>
      <c r="CU9217"/>
      <c r="CV9217"/>
    </row>
    <row r="9218" spans="10:100" x14ac:dyDescent="0.25">
      <c r="J9218"/>
      <c r="K9218"/>
      <c r="L9218"/>
      <c r="M9218"/>
      <c r="N9218"/>
      <c r="O9218"/>
      <c r="P9218"/>
      <c r="Q9218"/>
      <c r="R9218"/>
      <c r="S9218"/>
      <c r="T9218"/>
      <c r="U9218"/>
      <c r="V9218"/>
      <c r="W9218"/>
      <c r="X9218"/>
      <c r="Y9218"/>
      <c r="Z9218"/>
      <c r="AA9218"/>
      <c r="AB9218"/>
      <c r="AC9218"/>
      <c r="AD9218"/>
      <c r="AE9218"/>
      <c r="AF9218"/>
      <c r="AG9218"/>
      <c r="AH9218"/>
      <c r="AI9218"/>
      <c r="AJ9218"/>
      <c r="AK9218"/>
      <c r="AL9218"/>
      <c r="AM9218"/>
      <c r="AN9218"/>
      <c r="AO9218"/>
      <c r="AP9218"/>
      <c r="AQ9218"/>
      <c r="AR9218"/>
      <c r="AS9218"/>
      <c r="AT9218"/>
      <c r="AU9218"/>
      <c r="AV9218"/>
      <c r="AW9218"/>
      <c r="AX9218"/>
      <c r="AY9218"/>
      <c r="AZ9218"/>
      <c r="BA9218"/>
      <c r="BB9218"/>
      <c r="BC9218"/>
      <c r="BD9218"/>
      <c r="BE9218"/>
      <c r="BF9218"/>
      <c r="BG9218"/>
      <c r="BH9218"/>
      <c r="BI9218"/>
      <c r="BJ9218"/>
      <c r="BK9218"/>
      <c r="BL9218"/>
      <c r="BM9218"/>
      <c r="BN9218"/>
      <c r="BO9218"/>
      <c r="BP9218"/>
      <c r="BQ9218"/>
      <c r="BR9218"/>
      <c r="BS9218"/>
      <c r="BT9218"/>
      <c r="BU9218"/>
      <c r="BV9218"/>
      <c r="BW9218"/>
      <c r="BX9218"/>
      <c r="BY9218"/>
      <c r="BZ9218"/>
      <c r="CA9218"/>
      <c r="CB9218"/>
      <c r="CC9218"/>
      <c r="CD9218"/>
      <c r="CE9218"/>
      <c r="CF9218"/>
      <c r="CG9218"/>
      <c r="CH9218"/>
      <c r="CI9218"/>
      <c r="CJ9218"/>
      <c r="CK9218"/>
      <c r="CL9218"/>
      <c r="CM9218"/>
      <c r="CN9218"/>
      <c r="CO9218"/>
      <c r="CP9218"/>
      <c r="CQ9218"/>
      <c r="CR9218"/>
      <c r="CS9218"/>
      <c r="CT9218"/>
      <c r="CU9218"/>
      <c r="CV9218"/>
    </row>
    <row r="9219" spans="10:100" x14ac:dyDescent="0.25">
      <c r="J9219"/>
      <c r="K9219"/>
      <c r="L9219"/>
      <c r="M9219"/>
      <c r="N9219"/>
      <c r="O9219"/>
      <c r="P9219"/>
      <c r="Q9219"/>
      <c r="R9219"/>
      <c r="S9219"/>
      <c r="T9219"/>
      <c r="U9219"/>
      <c r="V9219"/>
      <c r="W9219"/>
      <c r="X9219"/>
      <c r="Y9219"/>
      <c r="Z9219"/>
      <c r="AA9219"/>
      <c r="AB9219"/>
      <c r="AC9219"/>
      <c r="AD9219"/>
      <c r="AE9219"/>
      <c r="AF9219"/>
      <c r="AG9219"/>
      <c r="AH9219"/>
      <c r="AI9219"/>
      <c r="AJ9219"/>
      <c r="AK9219"/>
      <c r="AL9219"/>
      <c r="AM9219"/>
      <c r="AN9219"/>
      <c r="AO9219"/>
      <c r="AP9219"/>
      <c r="AQ9219"/>
      <c r="AR9219"/>
      <c r="AS9219"/>
      <c r="AT9219"/>
      <c r="AU9219"/>
      <c r="AV9219"/>
      <c r="AW9219"/>
      <c r="AX9219"/>
      <c r="AY9219"/>
      <c r="AZ9219"/>
      <c r="BA9219"/>
      <c r="BB9219"/>
      <c r="BC9219"/>
      <c r="BD9219"/>
      <c r="BE9219"/>
      <c r="BF9219"/>
      <c r="BG9219"/>
      <c r="BH9219"/>
      <c r="BI9219"/>
      <c r="BJ9219"/>
      <c r="BK9219"/>
      <c r="BL9219"/>
      <c r="BM9219"/>
      <c r="BN9219"/>
      <c r="BO9219"/>
      <c r="BP9219"/>
      <c r="BQ9219"/>
      <c r="BR9219"/>
      <c r="BS9219"/>
      <c r="BT9219"/>
      <c r="BU9219"/>
      <c r="BV9219"/>
      <c r="BW9219"/>
      <c r="BX9219"/>
      <c r="BY9219"/>
      <c r="BZ9219"/>
      <c r="CA9219"/>
      <c r="CB9219"/>
      <c r="CC9219"/>
      <c r="CD9219"/>
      <c r="CE9219"/>
      <c r="CF9219"/>
      <c r="CG9219"/>
      <c r="CH9219"/>
      <c r="CI9219"/>
      <c r="CJ9219"/>
      <c r="CK9219"/>
      <c r="CL9219"/>
      <c r="CM9219"/>
      <c r="CN9219"/>
      <c r="CO9219"/>
      <c r="CP9219"/>
      <c r="CQ9219"/>
      <c r="CR9219"/>
      <c r="CS9219"/>
      <c r="CT9219"/>
      <c r="CU9219"/>
      <c r="CV9219"/>
    </row>
    <row r="9220" spans="10:100" x14ac:dyDescent="0.25">
      <c r="J9220"/>
      <c r="K9220"/>
      <c r="L9220"/>
      <c r="M9220"/>
      <c r="N9220"/>
      <c r="O9220"/>
      <c r="P9220"/>
      <c r="Q9220"/>
      <c r="R9220"/>
      <c r="S9220"/>
      <c r="T9220"/>
      <c r="U9220"/>
      <c r="V9220"/>
      <c r="W9220"/>
      <c r="X9220"/>
      <c r="Y9220"/>
      <c r="Z9220"/>
      <c r="AA9220"/>
      <c r="AB9220"/>
      <c r="AC9220"/>
      <c r="AD9220"/>
      <c r="AE9220"/>
      <c r="AF9220"/>
      <c r="AG9220"/>
      <c r="AH9220"/>
      <c r="AI9220"/>
      <c r="AJ9220"/>
      <c r="AK9220"/>
      <c r="AL9220"/>
      <c r="AM9220"/>
      <c r="AN9220"/>
      <c r="AO9220"/>
      <c r="AP9220"/>
      <c r="AQ9220"/>
      <c r="AR9220"/>
      <c r="AS9220"/>
      <c r="AT9220"/>
      <c r="AU9220"/>
      <c r="AV9220"/>
      <c r="AW9220"/>
      <c r="AX9220"/>
      <c r="AY9220"/>
      <c r="AZ9220"/>
      <c r="BA9220"/>
      <c r="BB9220"/>
      <c r="BC9220"/>
      <c r="BD9220"/>
      <c r="BE9220"/>
      <c r="BF9220"/>
      <c r="BG9220"/>
      <c r="BH9220"/>
      <c r="BI9220"/>
      <c r="BJ9220"/>
      <c r="BK9220"/>
      <c r="BL9220"/>
      <c r="BM9220"/>
      <c r="BN9220"/>
      <c r="BO9220"/>
      <c r="BP9220"/>
      <c r="BQ9220"/>
      <c r="BR9220"/>
      <c r="BS9220"/>
      <c r="BT9220"/>
      <c r="BU9220"/>
      <c r="BV9220"/>
      <c r="BW9220"/>
      <c r="BX9220"/>
      <c r="BY9220"/>
      <c r="BZ9220"/>
      <c r="CA9220"/>
      <c r="CB9220"/>
      <c r="CC9220"/>
      <c r="CD9220"/>
      <c r="CE9220"/>
      <c r="CF9220"/>
      <c r="CG9220"/>
      <c r="CH9220"/>
      <c r="CI9220"/>
      <c r="CJ9220"/>
      <c r="CK9220"/>
      <c r="CL9220"/>
      <c r="CM9220"/>
      <c r="CN9220"/>
      <c r="CO9220"/>
      <c r="CP9220"/>
      <c r="CQ9220"/>
      <c r="CR9220"/>
      <c r="CS9220"/>
      <c r="CT9220"/>
      <c r="CU9220"/>
      <c r="CV9220"/>
    </row>
    <row r="9221" spans="10:100" x14ac:dyDescent="0.25">
      <c r="J9221"/>
      <c r="K9221"/>
      <c r="L9221"/>
      <c r="M9221"/>
      <c r="N9221"/>
      <c r="O9221"/>
      <c r="P9221"/>
      <c r="Q9221"/>
      <c r="R9221"/>
      <c r="S9221"/>
      <c r="T9221"/>
      <c r="U9221"/>
      <c r="V9221"/>
      <c r="W9221"/>
      <c r="X9221"/>
      <c r="Y9221"/>
      <c r="Z9221"/>
      <c r="AA9221"/>
      <c r="AB9221"/>
      <c r="AC9221"/>
      <c r="AD9221"/>
      <c r="AE9221"/>
      <c r="AF9221"/>
      <c r="AG9221"/>
      <c r="AH9221"/>
      <c r="AI9221"/>
      <c r="AJ9221"/>
      <c r="AK9221"/>
      <c r="AL9221"/>
      <c r="AM9221"/>
      <c r="AN9221"/>
      <c r="AO9221"/>
      <c r="AP9221"/>
      <c r="AQ9221"/>
      <c r="AR9221"/>
      <c r="AS9221"/>
      <c r="AT9221"/>
      <c r="AU9221"/>
      <c r="AV9221"/>
      <c r="AW9221"/>
      <c r="AX9221"/>
      <c r="AY9221"/>
      <c r="AZ9221"/>
      <c r="BA9221"/>
      <c r="BB9221"/>
      <c r="BC9221"/>
      <c r="BD9221"/>
      <c r="BE9221"/>
      <c r="BF9221"/>
      <c r="BG9221"/>
      <c r="BH9221"/>
      <c r="BI9221"/>
      <c r="BJ9221"/>
      <c r="BK9221"/>
      <c r="BL9221"/>
      <c r="BM9221"/>
      <c r="BN9221"/>
      <c r="BO9221"/>
      <c r="BP9221"/>
      <c r="BQ9221"/>
      <c r="BR9221"/>
      <c r="BS9221"/>
      <c r="BT9221"/>
      <c r="BU9221"/>
      <c r="BV9221"/>
      <c r="BW9221"/>
      <c r="BX9221"/>
      <c r="BY9221"/>
      <c r="BZ9221"/>
      <c r="CA9221"/>
      <c r="CB9221"/>
      <c r="CC9221"/>
      <c r="CD9221"/>
      <c r="CE9221"/>
      <c r="CF9221"/>
      <c r="CG9221"/>
      <c r="CH9221"/>
      <c r="CI9221"/>
      <c r="CJ9221"/>
      <c r="CK9221"/>
      <c r="CL9221"/>
      <c r="CM9221"/>
      <c r="CN9221"/>
      <c r="CO9221"/>
      <c r="CP9221"/>
      <c r="CQ9221"/>
      <c r="CR9221"/>
      <c r="CS9221"/>
      <c r="CT9221"/>
      <c r="CU9221"/>
      <c r="CV9221"/>
    </row>
    <row r="9222" spans="10:100" x14ac:dyDescent="0.25">
      <c r="J9222"/>
      <c r="K9222"/>
      <c r="L9222"/>
      <c r="M9222"/>
      <c r="N9222"/>
      <c r="O9222"/>
      <c r="P9222"/>
      <c r="Q9222"/>
      <c r="R9222"/>
      <c r="S9222"/>
      <c r="T9222"/>
      <c r="U9222"/>
      <c r="V9222"/>
      <c r="W9222"/>
      <c r="X9222"/>
      <c r="Y9222"/>
      <c r="Z9222"/>
      <c r="AA9222"/>
      <c r="AB9222"/>
      <c r="AC9222"/>
      <c r="AD9222"/>
      <c r="AE9222"/>
      <c r="AF9222"/>
      <c r="AG9222"/>
      <c r="AH9222"/>
      <c r="AI9222"/>
      <c r="AJ9222"/>
      <c r="AK9222"/>
      <c r="AL9222"/>
      <c r="AM9222"/>
      <c r="AN9222"/>
      <c r="AO9222"/>
      <c r="AP9222"/>
      <c r="AQ9222"/>
      <c r="AR9222"/>
      <c r="AS9222"/>
      <c r="AT9222"/>
      <c r="AU9222"/>
      <c r="AV9222"/>
      <c r="AW9222"/>
      <c r="AX9222"/>
      <c r="AY9222"/>
      <c r="AZ9222"/>
      <c r="BA9222"/>
      <c r="BB9222"/>
      <c r="BC9222"/>
      <c r="BD9222"/>
      <c r="BE9222"/>
      <c r="BF9222"/>
      <c r="BG9222"/>
      <c r="BH9222"/>
      <c r="BI9222"/>
      <c r="BJ9222"/>
      <c r="BK9222"/>
      <c r="BL9222"/>
      <c r="BM9222"/>
      <c r="BN9222"/>
      <c r="BO9222"/>
      <c r="BP9222"/>
      <c r="BQ9222"/>
      <c r="BR9222"/>
      <c r="BS9222"/>
      <c r="BT9222"/>
      <c r="BU9222"/>
      <c r="BV9222"/>
      <c r="BW9222"/>
      <c r="BX9222"/>
      <c r="BY9222"/>
      <c r="BZ9222"/>
      <c r="CA9222"/>
      <c r="CB9222"/>
      <c r="CC9222"/>
      <c r="CD9222"/>
      <c r="CE9222"/>
      <c r="CF9222"/>
      <c r="CG9222"/>
      <c r="CH9222"/>
      <c r="CI9222"/>
      <c r="CJ9222"/>
      <c r="CK9222"/>
      <c r="CL9222"/>
      <c r="CM9222"/>
      <c r="CN9222"/>
      <c r="CO9222"/>
      <c r="CP9222"/>
      <c r="CQ9222"/>
      <c r="CR9222"/>
      <c r="CS9222"/>
      <c r="CT9222"/>
      <c r="CU9222"/>
      <c r="CV9222"/>
    </row>
    <row r="9223" spans="10:100" x14ac:dyDescent="0.25">
      <c r="J9223"/>
      <c r="K9223"/>
      <c r="L9223"/>
      <c r="M9223"/>
      <c r="N9223"/>
      <c r="O9223"/>
      <c r="P9223"/>
      <c r="Q9223"/>
      <c r="R9223"/>
      <c r="S9223"/>
      <c r="T9223"/>
      <c r="U9223"/>
      <c r="V9223"/>
      <c r="W9223"/>
      <c r="X9223"/>
      <c r="Y9223"/>
      <c r="Z9223"/>
      <c r="AA9223"/>
      <c r="AB9223"/>
      <c r="AC9223"/>
      <c r="AD9223"/>
      <c r="AE9223"/>
      <c r="AF9223"/>
      <c r="AG9223"/>
      <c r="AH9223"/>
      <c r="AI9223"/>
      <c r="AJ9223"/>
      <c r="AK9223"/>
      <c r="AL9223"/>
      <c r="AM9223"/>
      <c r="AN9223"/>
      <c r="AO9223"/>
      <c r="AP9223"/>
      <c r="AQ9223"/>
      <c r="AR9223"/>
      <c r="AS9223"/>
      <c r="AT9223"/>
      <c r="AU9223"/>
      <c r="AV9223"/>
      <c r="AW9223"/>
      <c r="AX9223"/>
      <c r="AY9223"/>
      <c r="AZ9223"/>
      <c r="BA9223"/>
      <c r="BB9223"/>
      <c r="BC9223"/>
      <c r="BD9223"/>
      <c r="BE9223"/>
      <c r="BF9223"/>
      <c r="BG9223"/>
      <c r="BH9223"/>
      <c r="BI9223"/>
      <c r="BJ9223"/>
      <c r="BK9223"/>
      <c r="BL9223"/>
      <c r="BM9223"/>
      <c r="BN9223"/>
      <c r="BO9223"/>
      <c r="BP9223"/>
      <c r="BQ9223"/>
      <c r="BR9223"/>
      <c r="BS9223"/>
      <c r="BT9223"/>
      <c r="BU9223"/>
      <c r="BV9223"/>
      <c r="BW9223"/>
      <c r="BX9223"/>
      <c r="BY9223"/>
      <c r="BZ9223"/>
      <c r="CA9223"/>
      <c r="CB9223"/>
      <c r="CC9223"/>
      <c r="CD9223"/>
      <c r="CE9223"/>
      <c r="CF9223"/>
      <c r="CG9223"/>
      <c r="CH9223"/>
      <c r="CI9223"/>
      <c r="CJ9223"/>
      <c r="CK9223"/>
      <c r="CL9223"/>
      <c r="CM9223"/>
      <c r="CN9223"/>
      <c r="CO9223"/>
      <c r="CP9223"/>
      <c r="CQ9223"/>
      <c r="CR9223"/>
      <c r="CS9223"/>
      <c r="CT9223"/>
      <c r="CU9223"/>
      <c r="CV9223"/>
    </row>
    <row r="9224" spans="10:100" x14ac:dyDescent="0.25">
      <c r="J9224"/>
      <c r="K9224"/>
      <c r="L9224"/>
      <c r="M9224"/>
      <c r="N9224"/>
      <c r="O9224"/>
      <c r="P9224"/>
      <c r="Q9224"/>
      <c r="R9224"/>
      <c r="S9224"/>
      <c r="T9224"/>
      <c r="U9224"/>
      <c r="V9224"/>
      <c r="W9224"/>
      <c r="X9224"/>
      <c r="Y9224"/>
      <c r="Z9224"/>
      <c r="AA9224"/>
      <c r="AB9224"/>
      <c r="AC9224"/>
      <c r="AD9224"/>
      <c r="AE9224"/>
      <c r="AF9224"/>
      <c r="AG9224"/>
      <c r="AH9224"/>
      <c r="AI9224"/>
      <c r="AJ9224"/>
      <c r="AK9224"/>
      <c r="AL9224"/>
      <c r="AM9224"/>
      <c r="AN9224"/>
      <c r="AO9224"/>
      <c r="AP9224"/>
      <c r="AQ9224"/>
      <c r="AR9224"/>
      <c r="AS9224"/>
      <c r="AT9224"/>
      <c r="AU9224"/>
      <c r="AV9224"/>
      <c r="AW9224"/>
      <c r="AX9224"/>
      <c r="AY9224"/>
      <c r="AZ9224"/>
      <c r="BA9224"/>
      <c r="BB9224"/>
      <c r="BC9224"/>
      <c r="BD9224"/>
      <c r="BE9224"/>
      <c r="BF9224"/>
      <c r="BG9224"/>
      <c r="BH9224"/>
      <c r="BI9224"/>
      <c r="BJ9224"/>
      <c r="BK9224"/>
      <c r="BL9224"/>
      <c r="BM9224"/>
      <c r="BN9224"/>
      <c r="BO9224"/>
      <c r="BP9224"/>
      <c r="BQ9224"/>
      <c r="BR9224"/>
      <c r="BS9224"/>
      <c r="BT9224"/>
      <c r="BU9224"/>
      <c r="BV9224"/>
      <c r="BW9224"/>
      <c r="BX9224"/>
      <c r="BY9224"/>
      <c r="BZ9224"/>
      <c r="CA9224"/>
      <c r="CB9224"/>
      <c r="CC9224"/>
      <c r="CD9224"/>
      <c r="CE9224"/>
      <c r="CF9224"/>
      <c r="CG9224"/>
      <c r="CH9224"/>
      <c r="CI9224"/>
      <c r="CJ9224"/>
      <c r="CK9224"/>
      <c r="CL9224"/>
      <c r="CM9224"/>
      <c r="CN9224"/>
      <c r="CO9224"/>
      <c r="CP9224"/>
      <c r="CQ9224"/>
      <c r="CR9224"/>
      <c r="CS9224"/>
      <c r="CT9224"/>
      <c r="CU9224"/>
      <c r="CV9224"/>
    </row>
    <row r="9225" spans="10:100" x14ac:dyDescent="0.25">
      <c r="J9225"/>
      <c r="K9225"/>
      <c r="L9225"/>
      <c r="M9225"/>
      <c r="N9225"/>
      <c r="O9225"/>
      <c r="P9225"/>
      <c r="Q9225"/>
      <c r="R9225"/>
      <c r="S9225"/>
      <c r="T9225"/>
      <c r="U9225"/>
      <c r="V9225"/>
      <c r="W9225"/>
      <c r="X9225"/>
      <c r="Y9225"/>
      <c r="Z9225"/>
      <c r="AA9225"/>
      <c r="AB9225"/>
      <c r="AC9225"/>
      <c r="AD9225"/>
      <c r="AE9225"/>
      <c r="AF9225"/>
      <c r="AG9225"/>
      <c r="AH9225"/>
      <c r="AI9225"/>
      <c r="AJ9225"/>
      <c r="AK9225"/>
      <c r="AL9225"/>
      <c r="AM9225"/>
      <c r="AN9225"/>
      <c r="AO9225"/>
      <c r="AP9225"/>
      <c r="AQ9225"/>
      <c r="AR9225"/>
      <c r="AS9225"/>
      <c r="AT9225"/>
      <c r="AU9225"/>
      <c r="AV9225"/>
      <c r="AW9225"/>
      <c r="AX9225"/>
      <c r="AY9225"/>
      <c r="AZ9225"/>
      <c r="BA9225"/>
      <c r="BB9225"/>
      <c r="BC9225"/>
      <c r="BD9225"/>
      <c r="BE9225"/>
      <c r="BF9225"/>
      <c r="BG9225"/>
      <c r="BH9225"/>
      <c r="BI9225"/>
      <c r="BJ9225"/>
      <c r="BK9225"/>
      <c r="BL9225"/>
      <c r="BM9225"/>
      <c r="BN9225"/>
      <c r="BO9225"/>
      <c r="BP9225"/>
      <c r="BQ9225"/>
      <c r="BR9225"/>
      <c r="BS9225"/>
      <c r="BT9225"/>
      <c r="BU9225"/>
      <c r="BV9225"/>
      <c r="BW9225"/>
      <c r="BX9225"/>
      <c r="BY9225"/>
      <c r="BZ9225"/>
      <c r="CA9225"/>
      <c r="CB9225"/>
      <c r="CC9225"/>
      <c r="CD9225"/>
      <c r="CE9225"/>
      <c r="CF9225"/>
      <c r="CG9225"/>
      <c r="CH9225"/>
      <c r="CI9225"/>
      <c r="CJ9225"/>
      <c r="CK9225"/>
      <c r="CL9225"/>
      <c r="CM9225"/>
      <c r="CN9225"/>
      <c r="CO9225"/>
      <c r="CP9225"/>
      <c r="CQ9225"/>
      <c r="CR9225"/>
      <c r="CS9225"/>
      <c r="CT9225"/>
      <c r="CU9225"/>
      <c r="CV9225"/>
    </row>
    <row r="9226" spans="10:100" x14ac:dyDescent="0.25">
      <c r="J9226"/>
      <c r="K9226"/>
      <c r="L9226"/>
      <c r="M9226"/>
      <c r="N9226"/>
      <c r="O9226"/>
      <c r="P9226"/>
      <c r="Q9226"/>
      <c r="R9226"/>
      <c r="S9226"/>
      <c r="T9226"/>
      <c r="U9226"/>
      <c r="V9226"/>
      <c r="W9226"/>
      <c r="X9226"/>
      <c r="Y9226"/>
      <c r="Z9226"/>
      <c r="AA9226"/>
      <c r="AB9226"/>
      <c r="AC9226"/>
      <c r="AD9226"/>
      <c r="AE9226"/>
      <c r="AF9226"/>
      <c r="AG9226"/>
      <c r="AH9226"/>
      <c r="AI9226"/>
      <c r="AJ9226"/>
      <c r="AK9226"/>
      <c r="AL9226"/>
      <c r="AM9226"/>
      <c r="AN9226"/>
      <c r="AO9226"/>
      <c r="AP9226"/>
      <c r="AQ9226"/>
      <c r="AR9226"/>
      <c r="AS9226"/>
      <c r="AT9226"/>
      <c r="AU9226"/>
      <c r="AV9226"/>
      <c r="AW9226"/>
      <c r="AX9226"/>
      <c r="AY9226"/>
      <c r="AZ9226"/>
      <c r="BA9226"/>
      <c r="BB9226"/>
      <c r="BC9226"/>
      <c r="BD9226"/>
      <c r="BE9226"/>
      <c r="BF9226"/>
      <c r="BG9226"/>
      <c r="BH9226"/>
      <c r="BI9226"/>
      <c r="BJ9226"/>
      <c r="BK9226"/>
      <c r="BL9226"/>
      <c r="BM9226"/>
      <c r="BN9226"/>
      <c r="BO9226"/>
      <c r="BP9226"/>
      <c r="BQ9226"/>
      <c r="BR9226"/>
      <c r="BS9226"/>
      <c r="BT9226"/>
      <c r="BU9226"/>
      <c r="BV9226"/>
      <c r="BW9226"/>
      <c r="BX9226"/>
      <c r="BY9226"/>
      <c r="BZ9226"/>
      <c r="CA9226"/>
      <c r="CB9226"/>
      <c r="CC9226"/>
      <c r="CD9226"/>
      <c r="CE9226"/>
      <c r="CF9226"/>
      <c r="CG9226"/>
      <c r="CH9226"/>
      <c r="CI9226"/>
      <c r="CJ9226"/>
      <c r="CK9226"/>
      <c r="CL9226"/>
      <c r="CM9226"/>
      <c r="CN9226"/>
      <c r="CO9226"/>
      <c r="CP9226"/>
      <c r="CQ9226"/>
      <c r="CR9226"/>
      <c r="CS9226"/>
      <c r="CT9226"/>
      <c r="CU9226"/>
      <c r="CV9226"/>
    </row>
    <row r="9227" spans="10:100" x14ac:dyDescent="0.25">
      <c r="J9227"/>
      <c r="K9227"/>
      <c r="L9227"/>
      <c r="M9227"/>
      <c r="N9227"/>
      <c r="O9227"/>
      <c r="P9227"/>
      <c r="Q9227"/>
      <c r="R9227"/>
      <c r="S9227"/>
      <c r="T9227"/>
      <c r="U9227"/>
      <c r="V9227"/>
      <c r="W9227"/>
      <c r="X9227"/>
      <c r="Y9227"/>
      <c r="Z9227"/>
      <c r="AA9227"/>
      <c r="AB9227"/>
      <c r="AC9227"/>
      <c r="AD9227"/>
      <c r="AE9227"/>
      <c r="AF9227"/>
      <c r="AG9227"/>
      <c r="AH9227"/>
      <c r="AI9227"/>
      <c r="AJ9227"/>
      <c r="AK9227"/>
      <c r="AL9227"/>
      <c r="AM9227"/>
      <c r="AN9227"/>
      <c r="AO9227"/>
      <c r="AP9227"/>
      <c r="AQ9227"/>
      <c r="AR9227"/>
      <c r="AS9227"/>
      <c r="AT9227"/>
      <c r="AU9227"/>
      <c r="AV9227"/>
      <c r="AW9227"/>
      <c r="AX9227"/>
      <c r="AY9227"/>
      <c r="AZ9227"/>
      <c r="BA9227"/>
      <c r="BB9227"/>
      <c r="BC9227"/>
      <c r="BD9227"/>
      <c r="BE9227"/>
      <c r="BF9227"/>
      <c r="BG9227"/>
      <c r="BH9227"/>
      <c r="BI9227"/>
      <c r="BJ9227"/>
      <c r="BK9227"/>
      <c r="BL9227"/>
      <c r="BM9227"/>
      <c r="BN9227"/>
      <c r="BO9227"/>
      <c r="BP9227"/>
      <c r="BQ9227"/>
      <c r="BR9227"/>
      <c r="BS9227"/>
      <c r="BT9227"/>
      <c r="BU9227"/>
      <c r="BV9227"/>
      <c r="BW9227"/>
      <c r="BX9227"/>
      <c r="BY9227"/>
      <c r="BZ9227"/>
      <c r="CA9227"/>
      <c r="CB9227"/>
      <c r="CC9227"/>
      <c r="CD9227"/>
      <c r="CE9227"/>
      <c r="CF9227"/>
      <c r="CG9227"/>
      <c r="CH9227"/>
      <c r="CI9227"/>
      <c r="CJ9227"/>
      <c r="CK9227"/>
      <c r="CL9227"/>
      <c r="CM9227"/>
      <c r="CN9227"/>
      <c r="CO9227"/>
      <c r="CP9227"/>
      <c r="CQ9227"/>
      <c r="CR9227"/>
      <c r="CS9227"/>
      <c r="CT9227"/>
      <c r="CU9227"/>
      <c r="CV9227"/>
    </row>
    <row r="9228" spans="10:100" x14ac:dyDescent="0.25">
      <c r="J9228"/>
      <c r="K9228"/>
      <c r="L9228"/>
      <c r="M9228"/>
      <c r="N9228"/>
      <c r="O9228"/>
      <c r="P9228"/>
      <c r="Q9228"/>
      <c r="R9228"/>
      <c r="S9228"/>
      <c r="T9228"/>
      <c r="U9228"/>
      <c r="V9228"/>
      <c r="W9228"/>
      <c r="X9228"/>
      <c r="Y9228"/>
      <c r="Z9228"/>
      <c r="AA9228"/>
      <c r="AB9228"/>
      <c r="AC9228"/>
      <c r="AD9228"/>
      <c r="AE9228"/>
      <c r="AF9228"/>
      <c r="AG9228"/>
      <c r="AH9228"/>
      <c r="AI9228"/>
      <c r="AJ9228"/>
      <c r="AK9228"/>
      <c r="AL9228"/>
      <c r="AM9228"/>
      <c r="AN9228"/>
      <c r="AO9228"/>
      <c r="AP9228"/>
      <c r="AQ9228"/>
      <c r="AR9228"/>
      <c r="AS9228"/>
      <c r="AT9228"/>
      <c r="AU9228"/>
      <c r="AV9228"/>
      <c r="AW9228"/>
      <c r="AX9228"/>
      <c r="AY9228"/>
      <c r="AZ9228"/>
      <c r="BA9228"/>
      <c r="BB9228"/>
      <c r="BC9228"/>
      <c r="BD9228"/>
      <c r="BE9228"/>
      <c r="BF9228"/>
      <c r="BG9228"/>
      <c r="BH9228"/>
      <c r="BI9228"/>
      <c r="BJ9228"/>
      <c r="BK9228"/>
      <c r="BL9228"/>
      <c r="BM9228"/>
      <c r="BN9228"/>
      <c r="BO9228"/>
      <c r="BP9228"/>
      <c r="BQ9228"/>
      <c r="BR9228"/>
      <c r="BS9228"/>
      <c r="BT9228"/>
      <c r="BU9228"/>
      <c r="BV9228"/>
      <c r="BW9228"/>
      <c r="BX9228"/>
      <c r="BY9228"/>
      <c r="BZ9228"/>
      <c r="CA9228"/>
      <c r="CB9228"/>
      <c r="CC9228"/>
      <c r="CD9228"/>
      <c r="CE9228"/>
      <c r="CF9228"/>
      <c r="CG9228"/>
      <c r="CH9228"/>
      <c r="CI9228"/>
      <c r="CJ9228"/>
      <c r="CK9228"/>
      <c r="CL9228"/>
      <c r="CM9228"/>
      <c r="CN9228"/>
      <c r="CO9228"/>
      <c r="CP9228"/>
      <c r="CQ9228"/>
      <c r="CR9228"/>
      <c r="CS9228"/>
      <c r="CT9228"/>
      <c r="CU9228"/>
      <c r="CV9228"/>
    </row>
    <row r="9229" spans="10:100" x14ac:dyDescent="0.25">
      <c r="J9229"/>
      <c r="K9229"/>
      <c r="L9229"/>
      <c r="M9229"/>
      <c r="N9229"/>
      <c r="O9229"/>
      <c r="P9229"/>
      <c r="Q9229"/>
      <c r="R9229"/>
      <c r="S9229"/>
      <c r="T9229"/>
      <c r="U9229"/>
      <c r="V9229"/>
      <c r="W9229"/>
      <c r="X9229"/>
      <c r="Y9229"/>
      <c r="Z9229"/>
      <c r="AA9229"/>
      <c r="AB9229"/>
      <c r="AC9229"/>
      <c r="AD9229"/>
      <c r="AE9229"/>
      <c r="AF9229"/>
      <c r="AG9229"/>
      <c r="AH9229"/>
      <c r="AI9229"/>
      <c r="AJ9229"/>
      <c r="AK9229"/>
      <c r="AL9229"/>
      <c r="AM9229"/>
      <c r="AN9229"/>
      <c r="AO9229"/>
      <c r="AP9229"/>
      <c r="AQ9229"/>
      <c r="AR9229"/>
      <c r="AS9229"/>
      <c r="AT9229"/>
      <c r="AU9229"/>
      <c r="AV9229"/>
      <c r="AW9229"/>
      <c r="AX9229"/>
      <c r="AY9229"/>
      <c r="AZ9229"/>
      <c r="BA9229"/>
      <c r="BB9229"/>
      <c r="BC9229"/>
      <c r="BD9229"/>
      <c r="BE9229"/>
      <c r="BF9229"/>
      <c r="BG9229"/>
      <c r="BH9229"/>
      <c r="BI9229"/>
      <c r="BJ9229"/>
      <c r="BK9229"/>
      <c r="BL9229"/>
      <c r="BM9229"/>
      <c r="BN9229"/>
      <c r="BO9229"/>
      <c r="BP9229"/>
      <c r="BQ9229"/>
      <c r="BR9229"/>
      <c r="BS9229"/>
      <c r="BT9229"/>
      <c r="BU9229"/>
      <c r="BV9229"/>
      <c r="BW9229"/>
      <c r="BX9229"/>
      <c r="BY9229"/>
      <c r="BZ9229"/>
      <c r="CA9229"/>
      <c r="CB9229"/>
      <c r="CC9229"/>
      <c r="CD9229"/>
      <c r="CE9229"/>
      <c r="CF9229"/>
      <c r="CG9229"/>
      <c r="CH9229"/>
      <c r="CI9229"/>
      <c r="CJ9229"/>
      <c r="CK9229"/>
      <c r="CL9229"/>
      <c r="CM9229"/>
      <c r="CN9229"/>
      <c r="CO9229"/>
      <c r="CP9229"/>
      <c r="CQ9229"/>
      <c r="CR9229"/>
      <c r="CS9229"/>
      <c r="CT9229"/>
      <c r="CU9229"/>
      <c r="CV9229"/>
    </row>
    <row r="9230" spans="10:100" x14ac:dyDescent="0.25">
      <c r="J9230"/>
      <c r="K9230"/>
      <c r="L9230"/>
      <c r="M9230"/>
      <c r="N9230"/>
      <c r="O9230"/>
      <c r="P9230"/>
      <c r="Q9230"/>
      <c r="R9230"/>
      <c r="S9230"/>
      <c r="T9230"/>
      <c r="U9230"/>
      <c r="V9230"/>
      <c r="W9230"/>
      <c r="X9230"/>
      <c r="Y9230"/>
      <c r="Z9230"/>
      <c r="AA9230"/>
      <c r="AB9230"/>
      <c r="AC9230"/>
      <c r="AD9230"/>
      <c r="AE9230"/>
      <c r="AF9230"/>
      <c r="AG9230"/>
      <c r="AH9230"/>
      <c r="AI9230"/>
      <c r="AJ9230"/>
      <c r="AK9230"/>
      <c r="AL9230"/>
      <c r="AM9230"/>
      <c r="AN9230"/>
      <c r="AO9230"/>
      <c r="AP9230"/>
      <c r="AQ9230"/>
      <c r="AR9230"/>
      <c r="AS9230"/>
      <c r="AT9230"/>
      <c r="AU9230"/>
      <c r="AV9230"/>
      <c r="AW9230"/>
      <c r="AX9230"/>
      <c r="AY9230"/>
      <c r="AZ9230"/>
      <c r="BA9230"/>
      <c r="BB9230"/>
      <c r="BC9230"/>
      <c r="BD9230"/>
      <c r="BE9230"/>
      <c r="BF9230"/>
      <c r="BG9230"/>
      <c r="BH9230"/>
      <c r="BI9230"/>
      <c r="BJ9230"/>
      <c r="BK9230"/>
      <c r="BL9230"/>
      <c r="BM9230"/>
      <c r="BN9230"/>
      <c r="BO9230"/>
      <c r="BP9230"/>
      <c r="BQ9230"/>
      <c r="BR9230"/>
      <c r="BS9230"/>
      <c r="BT9230"/>
      <c r="BU9230"/>
      <c r="BV9230"/>
      <c r="BW9230"/>
      <c r="BX9230"/>
      <c r="BY9230"/>
      <c r="BZ9230"/>
      <c r="CA9230"/>
      <c r="CB9230"/>
      <c r="CC9230"/>
      <c r="CD9230"/>
      <c r="CE9230"/>
      <c r="CF9230"/>
      <c r="CG9230"/>
      <c r="CH9230"/>
      <c r="CI9230"/>
      <c r="CJ9230"/>
      <c r="CK9230"/>
      <c r="CL9230"/>
      <c r="CM9230"/>
      <c r="CN9230"/>
      <c r="CO9230"/>
      <c r="CP9230"/>
      <c r="CQ9230"/>
      <c r="CR9230"/>
      <c r="CS9230"/>
      <c r="CT9230"/>
      <c r="CU9230"/>
      <c r="CV9230"/>
    </row>
    <row r="9231" spans="10:100" x14ac:dyDescent="0.25">
      <c r="J9231"/>
      <c r="K9231"/>
      <c r="L9231"/>
      <c r="M9231"/>
      <c r="N9231"/>
      <c r="O9231"/>
      <c r="P9231"/>
      <c r="Q9231"/>
      <c r="R9231"/>
      <c r="S9231"/>
      <c r="T9231"/>
      <c r="U9231"/>
      <c r="V9231"/>
      <c r="W9231"/>
      <c r="X9231"/>
      <c r="Y9231"/>
      <c r="Z9231"/>
      <c r="AA9231"/>
      <c r="AB9231"/>
      <c r="AC9231"/>
      <c r="AD9231"/>
      <c r="AE9231"/>
      <c r="AF9231"/>
      <c r="AG9231"/>
      <c r="AH9231"/>
      <c r="AI9231"/>
      <c r="AJ9231"/>
      <c r="AK9231"/>
      <c r="AL9231"/>
      <c r="AM9231"/>
      <c r="AN9231"/>
      <c r="AO9231"/>
      <c r="AP9231"/>
      <c r="AQ9231"/>
      <c r="AR9231"/>
      <c r="AS9231"/>
      <c r="AT9231"/>
      <c r="AU9231"/>
      <c r="AV9231"/>
      <c r="AW9231"/>
      <c r="AX9231"/>
      <c r="AY9231"/>
      <c r="AZ9231"/>
      <c r="BA9231"/>
      <c r="BB9231"/>
      <c r="BC9231"/>
      <c r="BD9231"/>
      <c r="BE9231"/>
      <c r="BF9231"/>
      <c r="BG9231"/>
      <c r="BH9231"/>
      <c r="BI9231"/>
      <c r="BJ9231"/>
      <c r="BK9231"/>
      <c r="BL9231"/>
      <c r="BM9231"/>
      <c r="BN9231"/>
      <c r="BO9231"/>
      <c r="BP9231"/>
      <c r="BQ9231"/>
      <c r="BR9231"/>
      <c r="BS9231"/>
      <c r="BT9231"/>
      <c r="BU9231"/>
      <c r="BV9231"/>
      <c r="BW9231"/>
      <c r="BX9231"/>
      <c r="BY9231"/>
      <c r="BZ9231"/>
      <c r="CA9231"/>
      <c r="CB9231"/>
      <c r="CC9231"/>
      <c r="CD9231"/>
      <c r="CE9231"/>
      <c r="CF9231"/>
      <c r="CG9231"/>
      <c r="CH9231"/>
      <c r="CI9231"/>
      <c r="CJ9231"/>
      <c r="CK9231"/>
      <c r="CL9231"/>
      <c r="CM9231"/>
      <c r="CN9231"/>
      <c r="CO9231"/>
      <c r="CP9231"/>
      <c r="CQ9231"/>
      <c r="CR9231"/>
      <c r="CS9231"/>
      <c r="CT9231"/>
      <c r="CU9231"/>
      <c r="CV9231"/>
    </row>
    <row r="9232" spans="10:100" x14ac:dyDescent="0.25">
      <c r="J9232"/>
      <c r="K9232"/>
      <c r="L9232"/>
      <c r="M9232"/>
      <c r="N9232"/>
      <c r="O9232"/>
      <c r="P9232"/>
      <c r="Q9232"/>
      <c r="R9232"/>
      <c r="S9232"/>
      <c r="T9232"/>
      <c r="U9232"/>
      <c r="V9232"/>
      <c r="W9232"/>
      <c r="X9232"/>
      <c r="Y9232"/>
      <c r="Z9232"/>
      <c r="AA9232"/>
      <c r="AB9232"/>
      <c r="AC9232"/>
      <c r="AD9232"/>
      <c r="AE9232"/>
      <c r="AF9232"/>
      <c r="AG9232"/>
      <c r="AH9232"/>
      <c r="AI9232"/>
      <c r="AJ9232"/>
      <c r="AK9232"/>
      <c r="AL9232"/>
      <c r="AM9232"/>
      <c r="AN9232"/>
      <c r="AO9232"/>
      <c r="AP9232"/>
      <c r="AQ9232"/>
      <c r="AR9232"/>
      <c r="AS9232"/>
      <c r="AT9232"/>
      <c r="AU9232"/>
      <c r="AV9232"/>
      <c r="AW9232"/>
      <c r="AX9232"/>
      <c r="AY9232"/>
      <c r="AZ9232"/>
      <c r="BA9232"/>
      <c r="BB9232"/>
      <c r="BC9232"/>
      <c r="BD9232"/>
      <c r="BE9232"/>
      <c r="BF9232"/>
      <c r="BG9232"/>
      <c r="BH9232"/>
      <c r="BI9232"/>
      <c r="BJ9232"/>
      <c r="BK9232"/>
      <c r="BL9232"/>
      <c r="BM9232"/>
      <c r="BN9232"/>
      <c r="BO9232"/>
      <c r="BP9232"/>
      <c r="BQ9232"/>
      <c r="BR9232"/>
      <c r="BS9232"/>
      <c r="BT9232"/>
      <c r="BU9232"/>
      <c r="BV9232"/>
      <c r="BW9232"/>
      <c r="BX9232"/>
      <c r="BY9232"/>
      <c r="BZ9232"/>
      <c r="CA9232"/>
      <c r="CB9232"/>
      <c r="CC9232"/>
      <c r="CD9232"/>
      <c r="CE9232"/>
      <c r="CF9232"/>
      <c r="CG9232"/>
      <c r="CH9232"/>
      <c r="CI9232"/>
      <c r="CJ9232"/>
      <c r="CK9232"/>
      <c r="CL9232"/>
      <c r="CM9232"/>
      <c r="CN9232"/>
      <c r="CO9232"/>
      <c r="CP9232"/>
      <c r="CQ9232"/>
      <c r="CR9232"/>
      <c r="CS9232"/>
      <c r="CT9232"/>
      <c r="CU9232"/>
      <c r="CV9232"/>
    </row>
    <row r="9233" spans="10:100" x14ac:dyDescent="0.25">
      <c r="J9233"/>
      <c r="K9233"/>
      <c r="L9233"/>
      <c r="M9233"/>
      <c r="N9233"/>
      <c r="O9233"/>
      <c r="P9233"/>
      <c r="Q9233"/>
      <c r="R9233"/>
      <c r="S9233"/>
      <c r="T9233"/>
      <c r="U9233"/>
      <c r="V9233"/>
      <c r="W9233"/>
      <c r="X9233"/>
      <c r="Y9233"/>
      <c r="Z9233"/>
      <c r="AA9233"/>
      <c r="AB9233"/>
      <c r="AC9233"/>
      <c r="AD9233"/>
      <c r="AE9233"/>
      <c r="AF9233"/>
      <c r="AG9233"/>
      <c r="AH9233"/>
      <c r="AI9233"/>
      <c r="AJ9233"/>
      <c r="AK9233"/>
      <c r="AL9233"/>
      <c r="AM9233"/>
      <c r="AN9233"/>
      <c r="AO9233"/>
      <c r="AP9233"/>
      <c r="AQ9233"/>
      <c r="AR9233"/>
      <c r="AS9233"/>
      <c r="AT9233"/>
      <c r="AU9233"/>
      <c r="AV9233"/>
      <c r="AW9233"/>
      <c r="AX9233"/>
      <c r="AY9233"/>
      <c r="AZ9233"/>
      <c r="BA9233"/>
      <c r="BB9233"/>
      <c r="BC9233"/>
      <c r="BD9233"/>
      <c r="BE9233"/>
      <c r="BF9233"/>
      <c r="BG9233"/>
      <c r="BH9233"/>
      <c r="BI9233"/>
      <c r="BJ9233"/>
      <c r="BK9233"/>
      <c r="BL9233"/>
      <c r="BM9233"/>
      <c r="BN9233"/>
      <c r="BO9233"/>
      <c r="BP9233"/>
      <c r="BQ9233"/>
      <c r="BR9233"/>
      <c r="BS9233"/>
      <c r="BT9233"/>
      <c r="BU9233"/>
      <c r="BV9233"/>
      <c r="BW9233"/>
      <c r="BX9233"/>
      <c r="BY9233"/>
      <c r="BZ9233"/>
      <c r="CA9233"/>
      <c r="CB9233"/>
      <c r="CC9233"/>
      <c r="CD9233"/>
      <c r="CE9233"/>
      <c r="CF9233"/>
      <c r="CG9233"/>
      <c r="CH9233"/>
      <c r="CI9233"/>
      <c r="CJ9233"/>
      <c r="CK9233"/>
      <c r="CL9233"/>
      <c r="CM9233"/>
      <c r="CN9233"/>
      <c r="CO9233"/>
      <c r="CP9233"/>
      <c r="CQ9233"/>
      <c r="CR9233"/>
      <c r="CS9233"/>
      <c r="CT9233"/>
      <c r="CU9233"/>
      <c r="CV9233"/>
    </row>
    <row r="9234" spans="10:100" x14ac:dyDescent="0.25">
      <c r="J9234"/>
      <c r="K9234"/>
      <c r="L9234"/>
      <c r="M9234"/>
      <c r="N9234"/>
      <c r="O9234"/>
      <c r="P9234"/>
      <c r="Q9234"/>
      <c r="R9234"/>
      <c r="S9234"/>
      <c r="T9234"/>
      <c r="U9234"/>
      <c r="V9234"/>
      <c r="W9234"/>
      <c r="X9234"/>
      <c r="Y9234"/>
      <c r="Z9234"/>
      <c r="AA9234"/>
      <c r="AB9234"/>
      <c r="AC9234"/>
      <c r="AD9234"/>
      <c r="AE9234"/>
      <c r="AF9234"/>
      <c r="AG9234"/>
      <c r="AH9234"/>
      <c r="AI9234"/>
      <c r="AJ9234"/>
      <c r="AK9234"/>
      <c r="AL9234"/>
      <c r="AM9234"/>
      <c r="AN9234"/>
      <c r="AO9234"/>
      <c r="AP9234"/>
      <c r="AQ9234"/>
      <c r="AR9234"/>
      <c r="AS9234"/>
      <c r="AT9234"/>
      <c r="AU9234"/>
      <c r="AV9234"/>
      <c r="AW9234"/>
      <c r="AX9234"/>
      <c r="AY9234"/>
      <c r="AZ9234"/>
      <c r="BA9234"/>
      <c r="BB9234"/>
      <c r="BC9234"/>
      <c r="BD9234"/>
      <c r="BE9234"/>
      <c r="BF9234"/>
      <c r="BG9234"/>
      <c r="BH9234"/>
      <c r="BI9234"/>
      <c r="BJ9234"/>
      <c r="BK9234"/>
      <c r="BL9234"/>
      <c r="BM9234"/>
      <c r="BN9234"/>
      <c r="BO9234"/>
      <c r="BP9234"/>
      <c r="BQ9234"/>
      <c r="BR9234"/>
      <c r="BS9234"/>
      <c r="BT9234"/>
      <c r="BU9234"/>
      <c r="BV9234"/>
      <c r="BW9234"/>
      <c r="BX9234"/>
      <c r="BY9234"/>
      <c r="BZ9234"/>
      <c r="CA9234"/>
      <c r="CB9234"/>
      <c r="CC9234"/>
      <c r="CD9234"/>
      <c r="CE9234"/>
      <c r="CF9234"/>
      <c r="CG9234"/>
      <c r="CH9234"/>
      <c r="CI9234"/>
      <c r="CJ9234"/>
      <c r="CK9234"/>
      <c r="CL9234"/>
      <c r="CM9234"/>
      <c r="CN9234"/>
      <c r="CO9234"/>
      <c r="CP9234"/>
      <c r="CQ9234"/>
      <c r="CR9234"/>
      <c r="CS9234"/>
      <c r="CT9234"/>
      <c r="CU9234"/>
      <c r="CV9234"/>
    </row>
    <row r="9235" spans="10:100" x14ac:dyDescent="0.25">
      <c r="J9235"/>
      <c r="K9235"/>
      <c r="L9235"/>
      <c r="M9235"/>
      <c r="N9235"/>
      <c r="O9235"/>
      <c r="P9235"/>
      <c r="Q9235"/>
      <c r="R9235"/>
      <c r="S9235"/>
      <c r="T9235"/>
      <c r="U9235"/>
      <c r="V9235"/>
      <c r="W9235"/>
      <c r="X9235"/>
      <c r="Y9235"/>
      <c r="Z9235"/>
      <c r="AA9235"/>
      <c r="AB9235"/>
      <c r="AC9235"/>
      <c r="AD9235"/>
      <c r="AE9235"/>
      <c r="AF9235"/>
      <c r="AG9235"/>
      <c r="AH9235"/>
      <c r="AI9235"/>
      <c r="AJ9235"/>
      <c r="AK9235"/>
      <c r="AL9235"/>
      <c r="AM9235"/>
      <c r="AN9235"/>
      <c r="AO9235"/>
      <c r="AP9235"/>
      <c r="AQ9235"/>
      <c r="AR9235"/>
      <c r="AS9235"/>
      <c r="AT9235"/>
      <c r="AU9235"/>
      <c r="AV9235"/>
      <c r="AW9235"/>
      <c r="AX9235"/>
      <c r="AY9235"/>
      <c r="AZ9235"/>
      <c r="BA9235"/>
      <c r="BB9235"/>
      <c r="BC9235"/>
      <c r="BD9235"/>
      <c r="BE9235"/>
      <c r="BF9235"/>
      <c r="BG9235"/>
      <c r="BH9235"/>
      <c r="BI9235"/>
      <c r="BJ9235"/>
      <c r="BK9235"/>
      <c r="BL9235"/>
      <c r="BM9235"/>
      <c r="BN9235"/>
      <c r="BO9235"/>
      <c r="BP9235"/>
      <c r="BQ9235"/>
      <c r="BR9235"/>
      <c r="BS9235"/>
      <c r="BT9235"/>
      <c r="BU9235"/>
      <c r="BV9235"/>
      <c r="BW9235"/>
      <c r="BX9235"/>
      <c r="BY9235"/>
      <c r="BZ9235"/>
      <c r="CA9235"/>
      <c r="CB9235"/>
      <c r="CC9235"/>
      <c r="CD9235"/>
      <c r="CE9235"/>
      <c r="CF9235"/>
      <c r="CG9235"/>
      <c r="CH9235"/>
      <c r="CI9235"/>
      <c r="CJ9235"/>
      <c r="CK9235"/>
      <c r="CL9235"/>
      <c r="CM9235"/>
      <c r="CN9235"/>
      <c r="CO9235"/>
      <c r="CP9235"/>
      <c r="CQ9235"/>
      <c r="CR9235"/>
      <c r="CS9235"/>
      <c r="CT9235"/>
      <c r="CU9235"/>
      <c r="CV9235"/>
    </row>
    <row r="9236" spans="10:100" x14ac:dyDescent="0.25">
      <c r="J9236"/>
      <c r="K9236"/>
      <c r="L9236"/>
      <c r="M9236"/>
      <c r="N9236"/>
      <c r="O9236"/>
      <c r="P9236"/>
      <c r="Q9236"/>
      <c r="R9236"/>
      <c r="S9236"/>
      <c r="T9236"/>
      <c r="U9236"/>
      <c r="V9236"/>
      <c r="W9236"/>
      <c r="X9236"/>
      <c r="Y9236"/>
      <c r="Z9236"/>
      <c r="AA9236"/>
      <c r="AB9236"/>
      <c r="AC9236"/>
      <c r="AD9236"/>
      <c r="AE9236"/>
      <c r="AF9236"/>
      <c r="AG9236"/>
      <c r="AH9236"/>
      <c r="AI9236"/>
      <c r="AJ9236"/>
      <c r="AK9236"/>
      <c r="AL9236"/>
      <c r="AM9236"/>
      <c r="AN9236"/>
      <c r="AO9236"/>
      <c r="AP9236"/>
      <c r="AQ9236"/>
      <c r="AR9236"/>
      <c r="AS9236"/>
      <c r="AT9236"/>
      <c r="AU9236"/>
      <c r="AV9236"/>
      <c r="AW9236"/>
      <c r="AX9236"/>
      <c r="AY9236"/>
      <c r="AZ9236"/>
      <c r="BA9236"/>
      <c r="BB9236"/>
      <c r="BC9236"/>
      <c r="BD9236"/>
      <c r="BE9236"/>
      <c r="BF9236"/>
      <c r="BG9236"/>
      <c r="BH9236"/>
      <c r="BI9236"/>
      <c r="BJ9236"/>
      <c r="BK9236"/>
      <c r="BL9236"/>
      <c r="BM9236"/>
      <c r="BN9236"/>
      <c r="BO9236"/>
      <c r="BP9236"/>
      <c r="BQ9236"/>
      <c r="BR9236"/>
      <c r="BS9236"/>
      <c r="BT9236"/>
      <c r="BU9236"/>
      <c r="BV9236"/>
      <c r="BW9236"/>
      <c r="BX9236"/>
      <c r="BY9236"/>
      <c r="BZ9236"/>
      <c r="CA9236"/>
      <c r="CB9236"/>
      <c r="CC9236"/>
      <c r="CD9236"/>
      <c r="CE9236"/>
      <c r="CF9236"/>
      <c r="CG9236"/>
      <c r="CH9236"/>
      <c r="CI9236"/>
      <c r="CJ9236"/>
      <c r="CK9236"/>
      <c r="CL9236"/>
      <c r="CM9236"/>
      <c r="CN9236"/>
      <c r="CO9236"/>
      <c r="CP9236"/>
      <c r="CQ9236"/>
      <c r="CR9236"/>
      <c r="CS9236"/>
      <c r="CT9236"/>
      <c r="CU9236"/>
      <c r="CV9236"/>
    </row>
    <row r="9237" spans="10:100" x14ac:dyDescent="0.25">
      <c r="J9237"/>
      <c r="K9237"/>
      <c r="L9237"/>
      <c r="M9237"/>
      <c r="N9237"/>
      <c r="O9237"/>
      <c r="P9237"/>
      <c r="Q9237"/>
      <c r="R9237"/>
      <c r="S9237"/>
      <c r="T9237"/>
      <c r="U9237"/>
      <c r="V9237"/>
      <c r="W9237"/>
      <c r="X9237"/>
      <c r="Y9237"/>
      <c r="Z9237"/>
      <c r="AA9237"/>
      <c r="AB9237"/>
      <c r="AC9237"/>
      <c r="AD9237"/>
      <c r="AE9237"/>
      <c r="AF9237"/>
      <c r="AG9237"/>
      <c r="AH9237"/>
      <c r="AI9237"/>
      <c r="AJ9237"/>
      <c r="AK9237"/>
      <c r="AL9237"/>
      <c r="AM9237"/>
      <c r="AN9237"/>
      <c r="AO9237"/>
      <c r="AP9237"/>
      <c r="AQ9237"/>
      <c r="AR9237"/>
      <c r="AS9237"/>
      <c r="AT9237"/>
      <c r="AU9237"/>
      <c r="AV9237"/>
      <c r="AW9237"/>
      <c r="AX9237"/>
      <c r="AY9237"/>
      <c r="AZ9237"/>
      <c r="BA9237"/>
      <c r="BB9237"/>
      <c r="BC9237"/>
      <c r="BD9237"/>
      <c r="BE9237"/>
      <c r="BF9237"/>
      <c r="BG9237"/>
      <c r="BH9237"/>
      <c r="BI9237"/>
      <c r="BJ9237"/>
      <c r="BK9237"/>
      <c r="BL9237"/>
      <c r="BM9237"/>
      <c r="BN9237"/>
      <c r="BO9237"/>
      <c r="BP9237"/>
      <c r="BQ9237"/>
      <c r="BR9237"/>
      <c r="BS9237"/>
      <c r="BT9237"/>
      <c r="BU9237"/>
      <c r="BV9237"/>
      <c r="BW9237"/>
      <c r="BX9237"/>
      <c r="BY9237"/>
      <c r="BZ9237"/>
      <c r="CA9237"/>
      <c r="CB9237"/>
      <c r="CC9237"/>
      <c r="CD9237"/>
      <c r="CE9237"/>
      <c r="CF9237"/>
      <c r="CG9237"/>
      <c r="CH9237"/>
      <c r="CI9237"/>
      <c r="CJ9237"/>
      <c r="CK9237"/>
      <c r="CL9237"/>
      <c r="CM9237"/>
      <c r="CN9237"/>
      <c r="CO9237"/>
      <c r="CP9237"/>
      <c r="CQ9237"/>
      <c r="CR9237"/>
      <c r="CS9237"/>
      <c r="CT9237"/>
      <c r="CU9237"/>
      <c r="CV9237"/>
    </row>
    <row r="9238" spans="10:100" x14ac:dyDescent="0.25">
      <c r="J9238"/>
      <c r="K9238"/>
      <c r="L9238"/>
      <c r="M9238"/>
      <c r="N9238"/>
      <c r="O9238"/>
      <c r="P9238"/>
      <c r="Q9238"/>
      <c r="R9238"/>
      <c r="S9238"/>
      <c r="T9238"/>
      <c r="U9238"/>
      <c r="V9238"/>
      <c r="W9238"/>
      <c r="X9238"/>
      <c r="Y9238"/>
      <c r="Z9238"/>
      <c r="AA9238"/>
      <c r="AB9238"/>
      <c r="AC9238"/>
      <c r="AD9238"/>
      <c r="AE9238"/>
      <c r="AF9238"/>
      <c r="AG9238"/>
      <c r="AH9238"/>
      <c r="AI9238"/>
      <c r="AJ9238"/>
      <c r="AK9238"/>
      <c r="AL9238"/>
      <c r="AM9238"/>
      <c r="AN9238"/>
      <c r="AO9238"/>
      <c r="AP9238"/>
      <c r="AQ9238"/>
      <c r="AR9238"/>
      <c r="AS9238"/>
      <c r="AT9238"/>
      <c r="AU9238"/>
      <c r="AV9238"/>
      <c r="AW9238"/>
      <c r="AX9238"/>
      <c r="AY9238"/>
      <c r="AZ9238"/>
      <c r="BA9238"/>
      <c r="BB9238"/>
      <c r="BC9238"/>
      <c r="BD9238"/>
      <c r="BE9238"/>
      <c r="BF9238"/>
      <c r="BG9238"/>
      <c r="BH9238"/>
      <c r="BI9238"/>
      <c r="BJ9238"/>
      <c r="BK9238"/>
      <c r="BL9238"/>
      <c r="BM9238"/>
      <c r="BN9238"/>
      <c r="BO9238"/>
      <c r="BP9238"/>
      <c r="BQ9238"/>
      <c r="BR9238"/>
      <c r="BS9238"/>
      <c r="BT9238"/>
      <c r="BU9238"/>
      <c r="BV9238"/>
      <c r="BW9238"/>
      <c r="BX9238"/>
      <c r="BY9238"/>
      <c r="BZ9238"/>
      <c r="CA9238"/>
      <c r="CB9238"/>
      <c r="CC9238"/>
      <c r="CD9238"/>
      <c r="CE9238"/>
      <c r="CF9238"/>
      <c r="CG9238"/>
      <c r="CH9238"/>
      <c r="CI9238"/>
      <c r="CJ9238"/>
      <c r="CK9238"/>
      <c r="CL9238"/>
      <c r="CM9238"/>
      <c r="CN9238"/>
      <c r="CO9238"/>
      <c r="CP9238"/>
      <c r="CQ9238"/>
      <c r="CR9238"/>
      <c r="CS9238"/>
      <c r="CT9238"/>
      <c r="CU9238"/>
      <c r="CV9238"/>
    </row>
    <row r="9239" spans="10:100" x14ac:dyDescent="0.25">
      <c r="J9239"/>
      <c r="K9239"/>
      <c r="L9239"/>
      <c r="M9239"/>
      <c r="N9239"/>
      <c r="O9239"/>
      <c r="P9239"/>
      <c r="Q9239"/>
      <c r="R9239"/>
      <c r="S9239"/>
      <c r="T9239"/>
      <c r="U9239"/>
      <c r="V9239"/>
      <c r="W9239"/>
      <c r="X9239"/>
      <c r="Y9239"/>
      <c r="Z9239"/>
      <c r="AA9239"/>
      <c r="AB9239"/>
      <c r="AC9239"/>
      <c r="AD9239"/>
      <c r="AE9239"/>
      <c r="AF9239"/>
      <c r="AG9239"/>
      <c r="AH9239"/>
      <c r="AI9239"/>
      <c r="AJ9239"/>
      <c r="AK9239"/>
      <c r="AL9239"/>
      <c r="AM9239"/>
      <c r="AN9239"/>
      <c r="AO9239"/>
      <c r="AP9239"/>
      <c r="AQ9239"/>
      <c r="AR9239"/>
      <c r="AS9239"/>
      <c r="AT9239"/>
      <c r="AU9239"/>
      <c r="AV9239"/>
      <c r="AW9239"/>
      <c r="AX9239"/>
      <c r="AY9239"/>
      <c r="AZ9239"/>
      <c r="BA9239"/>
      <c r="BB9239"/>
      <c r="BC9239"/>
      <c r="BD9239"/>
      <c r="BE9239"/>
      <c r="BF9239"/>
      <c r="BG9239"/>
      <c r="BH9239"/>
      <c r="BI9239"/>
      <c r="BJ9239"/>
      <c r="BK9239"/>
      <c r="BL9239"/>
      <c r="BM9239"/>
      <c r="BN9239"/>
      <c r="BO9239"/>
      <c r="BP9239"/>
      <c r="BQ9239"/>
      <c r="BR9239"/>
      <c r="BS9239"/>
      <c r="BT9239"/>
      <c r="BU9239"/>
      <c r="BV9239"/>
      <c r="BW9239"/>
      <c r="BX9239"/>
      <c r="BY9239"/>
      <c r="BZ9239"/>
      <c r="CA9239"/>
      <c r="CB9239"/>
      <c r="CC9239"/>
      <c r="CD9239"/>
      <c r="CE9239"/>
      <c r="CF9239"/>
      <c r="CG9239"/>
      <c r="CH9239"/>
      <c r="CI9239"/>
      <c r="CJ9239"/>
      <c r="CK9239"/>
      <c r="CL9239"/>
      <c r="CM9239"/>
      <c r="CN9239"/>
      <c r="CO9239"/>
      <c r="CP9239"/>
      <c r="CQ9239"/>
      <c r="CR9239"/>
      <c r="CS9239"/>
      <c r="CT9239"/>
      <c r="CU9239"/>
      <c r="CV9239"/>
    </row>
    <row r="9240" spans="10:100" x14ac:dyDescent="0.25">
      <c r="J9240"/>
      <c r="K9240"/>
      <c r="L9240"/>
      <c r="M9240"/>
      <c r="N9240"/>
      <c r="O9240"/>
      <c r="P9240"/>
      <c r="Q9240"/>
      <c r="R9240"/>
      <c r="S9240"/>
      <c r="T9240"/>
      <c r="U9240"/>
      <c r="V9240"/>
      <c r="W9240"/>
      <c r="X9240"/>
      <c r="Y9240"/>
      <c r="Z9240"/>
      <c r="AA9240"/>
      <c r="AB9240"/>
      <c r="AC9240"/>
      <c r="AD9240"/>
      <c r="AE9240"/>
      <c r="AF9240"/>
      <c r="AG9240"/>
      <c r="AH9240"/>
      <c r="AI9240"/>
      <c r="AJ9240"/>
      <c r="AK9240"/>
      <c r="AL9240"/>
      <c r="AM9240"/>
      <c r="AN9240"/>
      <c r="AO9240"/>
      <c r="AP9240"/>
      <c r="AQ9240"/>
      <c r="AR9240"/>
      <c r="AS9240"/>
      <c r="AT9240"/>
      <c r="AU9240"/>
      <c r="AV9240"/>
      <c r="AW9240"/>
      <c r="AX9240"/>
      <c r="AY9240"/>
      <c r="AZ9240"/>
      <c r="BA9240"/>
      <c r="BB9240"/>
      <c r="BC9240"/>
      <c r="BD9240"/>
      <c r="BE9240"/>
      <c r="BF9240"/>
      <c r="BG9240"/>
      <c r="BH9240"/>
      <c r="BI9240"/>
      <c r="BJ9240"/>
      <c r="BK9240"/>
      <c r="BL9240"/>
      <c r="BM9240"/>
      <c r="BN9240"/>
      <c r="BO9240"/>
      <c r="BP9240"/>
      <c r="BQ9240"/>
      <c r="BR9240"/>
      <c r="BS9240"/>
      <c r="BT9240"/>
      <c r="BU9240"/>
      <c r="BV9240"/>
      <c r="BW9240"/>
      <c r="BX9240"/>
      <c r="BY9240"/>
      <c r="BZ9240"/>
      <c r="CA9240"/>
      <c r="CB9240"/>
      <c r="CC9240"/>
      <c r="CD9240"/>
      <c r="CE9240"/>
      <c r="CF9240"/>
      <c r="CG9240"/>
      <c r="CH9240"/>
      <c r="CI9240"/>
      <c r="CJ9240"/>
      <c r="CK9240"/>
      <c r="CL9240"/>
      <c r="CM9240"/>
      <c r="CN9240"/>
      <c r="CO9240"/>
      <c r="CP9240"/>
      <c r="CQ9240"/>
      <c r="CR9240"/>
      <c r="CS9240"/>
      <c r="CT9240"/>
      <c r="CU9240"/>
      <c r="CV9240"/>
    </row>
    <row r="9241" spans="10:100" x14ac:dyDescent="0.25">
      <c r="J9241"/>
      <c r="K9241"/>
      <c r="L9241"/>
      <c r="M9241"/>
      <c r="N9241"/>
      <c r="O9241"/>
      <c r="P9241"/>
      <c r="Q9241"/>
      <c r="R9241"/>
      <c r="S9241"/>
      <c r="T9241"/>
      <c r="U9241"/>
      <c r="V9241"/>
      <c r="W9241"/>
      <c r="X9241"/>
      <c r="Y9241"/>
      <c r="Z9241"/>
      <c r="AA9241"/>
      <c r="AB9241"/>
      <c r="AC9241"/>
      <c r="AD9241"/>
      <c r="AE9241"/>
      <c r="AF9241"/>
      <c r="AG9241"/>
      <c r="AH9241"/>
      <c r="AI9241"/>
      <c r="AJ9241"/>
      <c r="AK9241"/>
      <c r="AL9241"/>
      <c r="AM9241"/>
      <c r="AN9241"/>
      <c r="AO9241"/>
      <c r="AP9241"/>
      <c r="AQ9241"/>
      <c r="AR9241"/>
      <c r="AS9241"/>
      <c r="AT9241"/>
      <c r="AU9241"/>
      <c r="AV9241"/>
      <c r="AW9241"/>
      <c r="AX9241"/>
      <c r="AY9241"/>
      <c r="AZ9241"/>
      <c r="BA9241"/>
      <c r="BB9241"/>
      <c r="BC9241"/>
      <c r="BD9241"/>
      <c r="BE9241"/>
      <c r="BF9241"/>
      <c r="BG9241"/>
      <c r="BH9241"/>
      <c r="BI9241"/>
      <c r="BJ9241"/>
      <c r="BK9241"/>
      <c r="BL9241"/>
      <c r="BM9241"/>
      <c r="BN9241"/>
      <c r="BO9241"/>
      <c r="BP9241"/>
      <c r="BQ9241"/>
      <c r="BR9241"/>
      <c r="BS9241"/>
      <c r="BT9241"/>
      <c r="BU9241"/>
      <c r="BV9241"/>
      <c r="BW9241"/>
      <c r="BX9241"/>
      <c r="BY9241"/>
      <c r="BZ9241"/>
      <c r="CA9241"/>
      <c r="CB9241"/>
      <c r="CC9241"/>
      <c r="CD9241"/>
      <c r="CE9241"/>
      <c r="CF9241"/>
      <c r="CG9241"/>
      <c r="CH9241"/>
      <c r="CI9241"/>
      <c r="CJ9241"/>
      <c r="CK9241"/>
      <c r="CL9241"/>
      <c r="CM9241"/>
      <c r="CN9241"/>
      <c r="CO9241"/>
      <c r="CP9241"/>
      <c r="CQ9241"/>
      <c r="CR9241"/>
      <c r="CS9241"/>
      <c r="CT9241"/>
      <c r="CU9241"/>
      <c r="CV9241"/>
    </row>
    <row r="9242" spans="10:100" x14ac:dyDescent="0.25">
      <c r="J9242"/>
      <c r="K9242"/>
      <c r="L9242"/>
      <c r="M9242"/>
      <c r="N9242"/>
      <c r="O9242"/>
      <c r="P9242"/>
      <c r="Q9242"/>
      <c r="R9242"/>
      <c r="S9242"/>
      <c r="T9242"/>
      <c r="U9242"/>
      <c r="V9242"/>
      <c r="W9242"/>
      <c r="X9242"/>
      <c r="Y9242"/>
      <c r="Z9242"/>
      <c r="AA9242"/>
      <c r="AB9242"/>
      <c r="AC9242"/>
      <c r="AD9242"/>
      <c r="AE9242"/>
      <c r="AF9242"/>
      <c r="AG9242"/>
      <c r="AH9242"/>
      <c r="AI9242"/>
      <c r="AJ9242"/>
      <c r="AK9242"/>
      <c r="AL9242"/>
      <c r="AM9242"/>
      <c r="AN9242"/>
      <c r="AO9242"/>
      <c r="AP9242"/>
      <c r="AQ9242"/>
      <c r="AR9242"/>
      <c r="AS9242"/>
      <c r="AT9242"/>
      <c r="AU9242"/>
      <c r="AV9242"/>
      <c r="AW9242"/>
      <c r="AX9242"/>
      <c r="AY9242"/>
      <c r="AZ9242"/>
      <c r="BA9242"/>
      <c r="BB9242"/>
      <c r="BC9242"/>
      <c r="BD9242"/>
      <c r="BE9242"/>
      <c r="BF9242"/>
      <c r="BG9242"/>
      <c r="BH9242"/>
      <c r="BI9242"/>
      <c r="BJ9242"/>
      <c r="BK9242"/>
      <c r="BL9242"/>
      <c r="BM9242"/>
      <c r="BN9242"/>
      <c r="BO9242"/>
      <c r="BP9242"/>
      <c r="BQ9242"/>
      <c r="BR9242"/>
      <c r="BS9242"/>
      <c r="BT9242"/>
      <c r="BU9242"/>
      <c r="BV9242"/>
      <c r="BW9242"/>
      <c r="BX9242"/>
      <c r="BY9242"/>
      <c r="BZ9242"/>
      <c r="CA9242"/>
      <c r="CB9242"/>
      <c r="CC9242"/>
      <c r="CD9242"/>
      <c r="CE9242"/>
      <c r="CF9242"/>
      <c r="CG9242"/>
      <c r="CH9242"/>
      <c r="CI9242"/>
      <c r="CJ9242"/>
      <c r="CK9242"/>
      <c r="CL9242"/>
      <c r="CM9242"/>
      <c r="CN9242"/>
      <c r="CO9242"/>
      <c r="CP9242"/>
      <c r="CQ9242"/>
      <c r="CR9242"/>
      <c r="CS9242"/>
      <c r="CT9242"/>
      <c r="CU9242"/>
      <c r="CV9242"/>
    </row>
    <row r="9243" spans="10:100" x14ac:dyDescent="0.25">
      <c r="J9243"/>
      <c r="K9243"/>
      <c r="L9243"/>
      <c r="M9243"/>
      <c r="N9243"/>
      <c r="O9243"/>
      <c r="P9243"/>
      <c r="Q9243"/>
      <c r="R9243"/>
      <c r="S9243"/>
      <c r="T9243"/>
      <c r="U9243"/>
      <c r="V9243"/>
      <c r="W9243"/>
      <c r="X9243"/>
      <c r="Y9243"/>
      <c r="Z9243"/>
      <c r="AA9243"/>
      <c r="AB9243"/>
      <c r="AC9243"/>
      <c r="AD9243"/>
      <c r="AE9243"/>
      <c r="AF9243"/>
      <c r="AG9243"/>
      <c r="AH9243"/>
      <c r="AI9243"/>
      <c r="AJ9243"/>
      <c r="AK9243"/>
      <c r="AL9243"/>
      <c r="AM9243"/>
      <c r="AN9243"/>
      <c r="AO9243"/>
      <c r="AP9243"/>
      <c r="AQ9243"/>
      <c r="AR9243"/>
      <c r="AS9243"/>
      <c r="AT9243"/>
      <c r="AU9243"/>
      <c r="AV9243"/>
      <c r="AW9243"/>
      <c r="AX9243"/>
      <c r="AY9243"/>
      <c r="AZ9243"/>
      <c r="BA9243"/>
      <c r="BB9243"/>
      <c r="BC9243"/>
      <c r="BD9243"/>
      <c r="BE9243"/>
      <c r="BF9243"/>
      <c r="BG9243"/>
      <c r="BH9243"/>
      <c r="BI9243"/>
      <c r="BJ9243"/>
      <c r="BK9243"/>
      <c r="BL9243"/>
      <c r="BM9243"/>
      <c r="BN9243"/>
      <c r="BO9243"/>
      <c r="BP9243"/>
      <c r="BQ9243"/>
      <c r="BR9243"/>
      <c r="BS9243"/>
      <c r="BT9243"/>
      <c r="BU9243"/>
      <c r="BV9243"/>
      <c r="BW9243"/>
      <c r="BX9243"/>
      <c r="BY9243"/>
      <c r="BZ9243"/>
      <c r="CA9243"/>
      <c r="CB9243"/>
      <c r="CC9243"/>
      <c r="CD9243"/>
      <c r="CE9243"/>
      <c r="CF9243"/>
      <c r="CG9243"/>
      <c r="CH9243"/>
      <c r="CI9243"/>
      <c r="CJ9243"/>
      <c r="CK9243"/>
      <c r="CL9243"/>
      <c r="CM9243"/>
      <c r="CN9243"/>
      <c r="CO9243"/>
      <c r="CP9243"/>
      <c r="CQ9243"/>
      <c r="CR9243"/>
      <c r="CS9243"/>
      <c r="CT9243"/>
      <c r="CU9243"/>
      <c r="CV9243"/>
    </row>
    <row r="9244" spans="10:100" x14ac:dyDescent="0.25">
      <c r="J9244"/>
      <c r="K9244"/>
      <c r="L9244"/>
      <c r="M9244"/>
      <c r="N9244"/>
      <c r="O9244"/>
      <c r="P9244"/>
      <c r="Q9244"/>
      <c r="R9244"/>
      <c r="S9244"/>
      <c r="T9244"/>
      <c r="U9244"/>
      <c r="V9244"/>
      <c r="W9244"/>
      <c r="X9244"/>
      <c r="Y9244"/>
      <c r="Z9244"/>
      <c r="AA9244"/>
      <c r="AB9244"/>
      <c r="AC9244"/>
      <c r="AD9244"/>
      <c r="AE9244"/>
      <c r="AF9244"/>
      <c r="AG9244"/>
      <c r="AH9244"/>
      <c r="AI9244"/>
      <c r="AJ9244"/>
      <c r="AK9244"/>
      <c r="AL9244"/>
      <c r="AM9244"/>
      <c r="AN9244"/>
      <c r="AO9244"/>
      <c r="AP9244"/>
      <c r="AQ9244"/>
      <c r="AR9244"/>
      <c r="AS9244"/>
      <c r="AT9244"/>
      <c r="AU9244"/>
      <c r="AV9244"/>
      <c r="AW9244"/>
      <c r="AX9244"/>
      <c r="AY9244"/>
      <c r="AZ9244"/>
      <c r="BA9244"/>
      <c r="BB9244"/>
      <c r="BC9244"/>
      <c r="BD9244"/>
      <c r="BE9244"/>
      <c r="BF9244"/>
      <c r="BG9244"/>
      <c r="BH9244"/>
      <c r="BI9244"/>
      <c r="BJ9244"/>
      <c r="BK9244"/>
      <c r="BL9244"/>
      <c r="BM9244"/>
      <c r="BN9244"/>
      <c r="BO9244"/>
      <c r="BP9244"/>
      <c r="BQ9244"/>
      <c r="BR9244"/>
      <c r="BS9244"/>
      <c r="BT9244"/>
      <c r="BU9244"/>
      <c r="BV9244"/>
      <c r="BW9244"/>
      <c r="BX9244"/>
      <c r="BY9244"/>
      <c r="BZ9244"/>
      <c r="CA9244"/>
      <c r="CB9244"/>
      <c r="CC9244"/>
      <c r="CD9244"/>
      <c r="CE9244"/>
      <c r="CF9244"/>
      <c r="CG9244"/>
      <c r="CH9244"/>
      <c r="CI9244"/>
      <c r="CJ9244"/>
      <c r="CK9244"/>
      <c r="CL9244"/>
      <c r="CM9244"/>
      <c r="CN9244"/>
      <c r="CO9244"/>
      <c r="CP9244"/>
      <c r="CQ9244"/>
      <c r="CR9244"/>
      <c r="CS9244"/>
      <c r="CT9244"/>
      <c r="CU9244"/>
      <c r="CV9244"/>
    </row>
    <row r="9245" spans="10:100" x14ac:dyDescent="0.25">
      <c r="J9245"/>
      <c r="K9245"/>
      <c r="L9245"/>
      <c r="M9245"/>
      <c r="N9245"/>
      <c r="O9245"/>
      <c r="P9245"/>
      <c r="Q9245"/>
      <c r="R9245"/>
      <c r="S9245"/>
      <c r="T9245"/>
      <c r="U9245"/>
      <c r="V9245"/>
      <c r="W9245"/>
      <c r="X9245"/>
      <c r="Y9245"/>
      <c r="Z9245"/>
      <c r="AA9245"/>
      <c r="AB9245"/>
      <c r="AC9245"/>
      <c r="AD9245"/>
      <c r="AE9245"/>
      <c r="AF9245"/>
      <c r="AG9245"/>
      <c r="AH9245"/>
      <c r="AI9245"/>
      <c r="AJ9245"/>
      <c r="AK9245"/>
      <c r="AL9245"/>
      <c r="AM9245"/>
      <c r="AN9245"/>
      <c r="AO9245"/>
      <c r="AP9245"/>
      <c r="AQ9245"/>
      <c r="AR9245"/>
      <c r="AS9245"/>
      <c r="AT9245"/>
      <c r="AU9245"/>
      <c r="AV9245"/>
      <c r="AW9245"/>
      <c r="AX9245"/>
      <c r="AY9245"/>
      <c r="AZ9245"/>
      <c r="BA9245"/>
      <c r="BB9245"/>
      <c r="BC9245"/>
      <c r="BD9245"/>
      <c r="BE9245"/>
      <c r="BF9245"/>
      <c r="BG9245"/>
      <c r="BH9245"/>
      <c r="BI9245"/>
      <c r="BJ9245"/>
      <c r="BK9245"/>
      <c r="BL9245"/>
      <c r="BM9245"/>
      <c r="BN9245"/>
      <c r="BO9245"/>
      <c r="BP9245"/>
      <c r="BQ9245"/>
      <c r="BR9245"/>
      <c r="BS9245"/>
      <c r="BT9245"/>
      <c r="BU9245"/>
      <c r="BV9245"/>
      <c r="BW9245"/>
      <c r="BX9245"/>
      <c r="BY9245"/>
      <c r="BZ9245"/>
      <c r="CA9245"/>
      <c r="CB9245"/>
      <c r="CC9245"/>
      <c r="CD9245"/>
      <c r="CE9245"/>
      <c r="CF9245"/>
      <c r="CG9245"/>
      <c r="CH9245"/>
      <c r="CI9245"/>
      <c r="CJ9245"/>
      <c r="CK9245"/>
      <c r="CL9245"/>
      <c r="CM9245"/>
      <c r="CN9245"/>
      <c r="CO9245"/>
      <c r="CP9245"/>
      <c r="CQ9245"/>
      <c r="CR9245"/>
      <c r="CS9245"/>
      <c r="CT9245"/>
      <c r="CU9245"/>
      <c r="CV9245"/>
    </row>
    <row r="9246" spans="10:100" x14ac:dyDescent="0.25">
      <c r="J9246"/>
      <c r="K9246"/>
      <c r="L9246"/>
      <c r="M9246"/>
      <c r="N9246"/>
      <c r="O9246"/>
      <c r="P9246"/>
      <c r="Q9246"/>
      <c r="R9246"/>
      <c r="S9246"/>
      <c r="T9246"/>
      <c r="U9246"/>
      <c r="V9246"/>
      <c r="W9246"/>
      <c r="X9246"/>
      <c r="Y9246"/>
      <c r="Z9246"/>
      <c r="AA9246"/>
      <c r="AB9246"/>
      <c r="AC9246"/>
      <c r="AD9246"/>
      <c r="AE9246"/>
      <c r="AF9246"/>
      <c r="AG9246"/>
      <c r="AH9246"/>
      <c r="AI9246"/>
      <c r="AJ9246"/>
      <c r="AK9246"/>
      <c r="AL9246"/>
      <c r="AM9246"/>
      <c r="AN9246"/>
      <c r="AO9246"/>
      <c r="AP9246"/>
      <c r="AQ9246"/>
      <c r="AR9246"/>
      <c r="AS9246"/>
      <c r="AT9246"/>
      <c r="AU9246"/>
      <c r="AV9246"/>
      <c r="AW9246"/>
      <c r="AX9246"/>
      <c r="AY9246"/>
      <c r="AZ9246"/>
      <c r="BA9246"/>
      <c r="BB9246"/>
      <c r="BC9246"/>
      <c r="BD9246"/>
      <c r="BE9246"/>
      <c r="BF9246"/>
      <c r="BG9246"/>
      <c r="BH9246"/>
      <c r="BI9246"/>
      <c r="BJ9246"/>
      <c r="BK9246"/>
      <c r="BL9246"/>
      <c r="BM9246"/>
      <c r="BN9246"/>
      <c r="BO9246"/>
      <c r="BP9246"/>
      <c r="BQ9246"/>
      <c r="BR9246"/>
      <c r="BS9246"/>
      <c r="BT9246"/>
      <c r="BU9246"/>
      <c r="BV9246"/>
      <c r="BW9246"/>
      <c r="BX9246"/>
      <c r="BY9246"/>
      <c r="BZ9246"/>
      <c r="CA9246"/>
      <c r="CB9246"/>
      <c r="CC9246"/>
      <c r="CD9246"/>
      <c r="CE9246"/>
      <c r="CF9246"/>
      <c r="CG9246"/>
      <c r="CH9246"/>
      <c r="CI9246"/>
      <c r="CJ9246"/>
      <c r="CK9246"/>
      <c r="CL9246"/>
      <c r="CM9246"/>
      <c r="CN9246"/>
      <c r="CO9246"/>
      <c r="CP9246"/>
      <c r="CQ9246"/>
      <c r="CR9246"/>
      <c r="CS9246"/>
      <c r="CT9246"/>
      <c r="CU9246"/>
      <c r="CV9246"/>
    </row>
    <row r="9247" spans="10:100" x14ac:dyDescent="0.25">
      <c r="J9247"/>
      <c r="K9247"/>
      <c r="L9247"/>
      <c r="M9247"/>
      <c r="N9247"/>
      <c r="O9247"/>
      <c r="P9247"/>
      <c r="Q9247"/>
      <c r="R9247"/>
      <c r="S9247"/>
      <c r="T9247"/>
      <c r="U9247"/>
      <c r="V9247"/>
      <c r="W9247"/>
      <c r="X9247"/>
      <c r="Y9247"/>
      <c r="Z9247"/>
      <c r="AA9247"/>
      <c r="AB9247"/>
      <c r="AC9247"/>
      <c r="AD9247"/>
      <c r="AE9247"/>
      <c r="AF9247"/>
      <c r="AG9247"/>
      <c r="AH9247"/>
      <c r="AI9247"/>
      <c r="AJ9247"/>
      <c r="AK9247"/>
      <c r="AL9247"/>
      <c r="AM9247"/>
      <c r="AN9247"/>
      <c r="AO9247"/>
      <c r="AP9247"/>
      <c r="AQ9247"/>
      <c r="AR9247"/>
      <c r="AS9247"/>
      <c r="AT9247"/>
      <c r="AU9247"/>
      <c r="AV9247"/>
      <c r="AW9247"/>
      <c r="AX9247"/>
      <c r="AY9247"/>
      <c r="AZ9247"/>
      <c r="BA9247"/>
      <c r="BB9247"/>
      <c r="BC9247"/>
      <c r="BD9247"/>
      <c r="BE9247"/>
      <c r="BF9247"/>
      <c r="BG9247"/>
      <c r="BH9247"/>
      <c r="BI9247"/>
      <c r="BJ9247"/>
      <c r="BK9247"/>
      <c r="BL9247"/>
      <c r="BM9247"/>
      <c r="BN9247"/>
      <c r="BO9247"/>
      <c r="BP9247"/>
      <c r="BQ9247"/>
      <c r="BR9247"/>
      <c r="BS9247"/>
      <c r="BT9247"/>
      <c r="BU9247"/>
      <c r="BV9247"/>
      <c r="BW9247"/>
      <c r="BX9247"/>
      <c r="BY9247"/>
      <c r="BZ9247"/>
      <c r="CA9247"/>
      <c r="CB9247"/>
      <c r="CC9247"/>
      <c r="CD9247"/>
      <c r="CE9247"/>
      <c r="CF9247"/>
      <c r="CG9247"/>
      <c r="CH9247"/>
      <c r="CI9247"/>
      <c r="CJ9247"/>
      <c r="CK9247"/>
      <c r="CL9247"/>
      <c r="CM9247"/>
      <c r="CN9247"/>
      <c r="CO9247"/>
      <c r="CP9247"/>
      <c r="CQ9247"/>
      <c r="CR9247"/>
      <c r="CS9247"/>
      <c r="CT9247"/>
      <c r="CU9247"/>
      <c r="CV9247"/>
    </row>
    <row r="9248" spans="10:100" x14ac:dyDescent="0.25">
      <c r="J9248"/>
      <c r="K9248"/>
      <c r="L9248"/>
      <c r="M9248"/>
      <c r="N9248"/>
      <c r="O9248"/>
      <c r="P9248"/>
      <c r="Q9248"/>
      <c r="R9248"/>
      <c r="S9248"/>
      <c r="T9248"/>
      <c r="U9248"/>
      <c r="V9248"/>
      <c r="W9248"/>
      <c r="X9248"/>
      <c r="Y9248"/>
      <c r="Z9248"/>
      <c r="AA9248"/>
      <c r="AB9248"/>
      <c r="AC9248"/>
      <c r="AD9248"/>
      <c r="AE9248"/>
      <c r="AF9248"/>
      <c r="AG9248"/>
      <c r="AH9248"/>
      <c r="AI9248"/>
      <c r="AJ9248"/>
      <c r="AK9248"/>
      <c r="AL9248"/>
      <c r="AM9248"/>
      <c r="AN9248"/>
      <c r="AO9248"/>
      <c r="AP9248"/>
      <c r="AQ9248"/>
      <c r="AR9248"/>
      <c r="AS9248"/>
      <c r="AT9248"/>
      <c r="AU9248"/>
      <c r="AV9248"/>
      <c r="AW9248"/>
      <c r="AX9248"/>
      <c r="AY9248"/>
      <c r="AZ9248"/>
      <c r="BA9248"/>
      <c r="BB9248"/>
      <c r="BC9248"/>
      <c r="BD9248"/>
      <c r="BE9248"/>
      <c r="BF9248"/>
      <c r="BG9248"/>
      <c r="BH9248"/>
      <c r="BI9248"/>
      <c r="BJ9248"/>
      <c r="BK9248"/>
      <c r="BL9248"/>
      <c r="BM9248"/>
      <c r="BN9248"/>
      <c r="BO9248"/>
      <c r="BP9248"/>
      <c r="BQ9248"/>
      <c r="BR9248"/>
      <c r="BS9248"/>
      <c r="BT9248"/>
      <c r="BU9248"/>
      <c r="BV9248"/>
      <c r="BW9248"/>
      <c r="BX9248"/>
      <c r="BY9248"/>
      <c r="BZ9248"/>
      <c r="CA9248"/>
      <c r="CB9248"/>
      <c r="CC9248"/>
      <c r="CD9248"/>
      <c r="CE9248"/>
      <c r="CF9248"/>
      <c r="CG9248"/>
      <c r="CH9248"/>
      <c r="CI9248"/>
      <c r="CJ9248"/>
      <c r="CK9248"/>
      <c r="CL9248"/>
      <c r="CM9248"/>
      <c r="CN9248"/>
      <c r="CO9248"/>
      <c r="CP9248"/>
      <c r="CQ9248"/>
      <c r="CR9248"/>
      <c r="CS9248"/>
      <c r="CT9248"/>
      <c r="CU9248"/>
      <c r="CV9248"/>
    </row>
    <row r="9249" spans="10:100" x14ac:dyDescent="0.25">
      <c r="J9249"/>
      <c r="K9249"/>
      <c r="L9249"/>
      <c r="M9249"/>
      <c r="N9249"/>
      <c r="O9249"/>
      <c r="P9249"/>
      <c r="Q9249"/>
      <c r="R9249"/>
      <c r="S9249"/>
      <c r="T9249"/>
      <c r="U9249"/>
      <c r="V9249"/>
      <c r="W9249"/>
      <c r="X9249"/>
      <c r="Y9249"/>
      <c r="Z9249"/>
      <c r="AA9249"/>
      <c r="AB9249"/>
      <c r="AC9249"/>
      <c r="AD9249"/>
      <c r="AE9249"/>
      <c r="AF9249"/>
      <c r="AG9249"/>
      <c r="AH9249"/>
      <c r="AI9249"/>
      <c r="AJ9249"/>
      <c r="AK9249"/>
      <c r="AL9249"/>
      <c r="AM9249"/>
      <c r="AN9249"/>
      <c r="AO9249"/>
      <c r="AP9249"/>
      <c r="AQ9249"/>
      <c r="AR9249"/>
      <c r="AS9249"/>
      <c r="AT9249"/>
      <c r="AU9249"/>
      <c r="AV9249"/>
      <c r="AW9249"/>
      <c r="AX9249"/>
      <c r="AY9249"/>
      <c r="AZ9249"/>
      <c r="BA9249"/>
      <c r="BB9249"/>
      <c r="BC9249"/>
      <c r="BD9249"/>
      <c r="BE9249"/>
      <c r="BF9249"/>
      <c r="BG9249"/>
      <c r="BH9249"/>
      <c r="BI9249"/>
      <c r="BJ9249"/>
      <c r="BK9249"/>
      <c r="BL9249"/>
      <c r="BM9249"/>
      <c r="BN9249"/>
      <c r="BO9249"/>
      <c r="BP9249"/>
      <c r="BQ9249"/>
      <c r="BR9249"/>
      <c r="BS9249"/>
      <c r="BT9249"/>
      <c r="BU9249"/>
      <c r="BV9249"/>
      <c r="BW9249"/>
      <c r="BX9249"/>
      <c r="BY9249"/>
      <c r="BZ9249"/>
      <c r="CA9249"/>
      <c r="CB9249"/>
      <c r="CC9249"/>
      <c r="CD9249"/>
      <c r="CE9249"/>
      <c r="CF9249"/>
      <c r="CG9249"/>
      <c r="CH9249"/>
      <c r="CI9249"/>
      <c r="CJ9249"/>
      <c r="CK9249"/>
      <c r="CL9249"/>
      <c r="CM9249"/>
      <c r="CN9249"/>
      <c r="CO9249"/>
      <c r="CP9249"/>
      <c r="CQ9249"/>
      <c r="CR9249"/>
      <c r="CS9249"/>
      <c r="CT9249"/>
      <c r="CU9249"/>
      <c r="CV9249"/>
    </row>
    <row r="9250" spans="10:100" x14ac:dyDescent="0.25">
      <c r="J9250"/>
      <c r="K9250"/>
      <c r="L9250"/>
      <c r="M9250"/>
      <c r="N9250"/>
      <c r="O9250"/>
      <c r="P9250"/>
      <c r="Q9250"/>
      <c r="R9250"/>
      <c r="S9250"/>
      <c r="T9250"/>
      <c r="U9250"/>
      <c r="V9250"/>
      <c r="W9250"/>
      <c r="X9250"/>
      <c r="Y9250"/>
      <c r="Z9250"/>
      <c r="AA9250"/>
      <c r="AB9250"/>
      <c r="AC9250"/>
      <c r="AD9250"/>
      <c r="AE9250"/>
      <c r="AF9250"/>
      <c r="AG9250"/>
      <c r="AH9250"/>
      <c r="AI9250"/>
      <c r="AJ9250"/>
      <c r="AK9250"/>
      <c r="AL9250"/>
      <c r="AM9250"/>
      <c r="AN9250"/>
      <c r="AO9250"/>
      <c r="AP9250"/>
      <c r="AQ9250"/>
      <c r="AR9250"/>
      <c r="AS9250"/>
      <c r="AT9250"/>
      <c r="AU9250"/>
      <c r="AV9250"/>
      <c r="AW9250"/>
      <c r="AX9250"/>
      <c r="AY9250"/>
      <c r="AZ9250"/>
      <c r="BA9250"/>
      <c r="BB9250"/>
      <c r="BC9250"/>
      <c r="BD9250"/>
      <c r="BE9250"/>
      <c r="BF9250"/>
      <c r="BG9250"/>
      <c r="BH9250"/>
      <c r="BI9250"/>
      <c r="BJ9250"/>
      <c r="BK9250"/>
      <c r="BL9250"/>
      <c r="BM9250"/>
      <c r="BN9250"/>
      <c r="BO9250"/>
      <c r="BP9250"/>
      <c r="BQ9250"/>
      <c r="BR9250"/>
      <c r="BS9250"/>
      <c r="BT9250"/>
      <c r="BU9250"/>
      <c r="BV9250"/>
      <c r="BW9250"/>
      <c r="BX9250"/>
      <c r="BY9250"/>
      <c r="BZ9250"/>
      <c r="CA9250"/>
      <c r="CB9250"/>
      <c r="CC9250"/>
      <c r="CD9250"/>
      <c r="CE9250"/>
      <c r="CF9250"/>
      <c r="CG9250"/>
      <c r="CH9250"/>
      <c r="CI9250"/>
      <c r="CJ9250"/>
      <c r="CK9250"/>
      <c r="CL9250"/>
      <c r="CM9250"/>
      <c r="CN9250"/>
      <c r="CO9250"/>
      <c r="CP9250"/>
      <c r="CQ9250"/>
      <c r="CR9250"/>
      <c r="CS9250"/>
      <c r="CT9250"/>
      <c r="CU9250"/>
      <c r="CV9250"/>
    </row>
    <row r="9251" spans="10:100" x14ac:dyDescent="0.25">
      <c r="J9251"/>
      <c r="K9251"/>
      <c r="L9251"/>
      <c r="M9251"/>
      <c r="N9251"/>
      <c r="O9251"/>
      <c r="P9251"/>
      <c r="Q9251"/>
      <c r="R9251"/>
      <c r="S9251"/>
      <c r="T9251"/>
      <c r="U9251"/>
      <c r="V9251"/>
      <c r="W9251"/>
      <c r="X9251"/>
      <c r="Y9251"/>
      <c r="Z9251"/>
      <c r="AA9251"/>
      <c r="AB9251"/>
      <c r="AC9251"/>
      <c r="AD9251"/>
      <c r="AE9251"/>
      <c r="AF9251"/>
      <c r="AG9251"/>
      <c r="AH9251"/>
      <c r="AI9251"/>
      <c r="AJ9251"/>
      <c r="AK9251"/>
      <c r="AL9251"/>
      <c r="AM9251"/>
      <c r="AN9251"/>
      <c r="AO9251"/>
      <c r="AP9251"/>
      <c r="AQ9251"/>
      <c r="AR9251"/>
      <c r="AS9251"/>
      <c r="AT9251"/>
      <c r="AU9251"/>
      <c r="AV9251"/>
      <c r="AW9251"/>
      <c r="AX9251"/>
      <c r="AY9251"/>
      <c r="AZ9251"/>
      <c r="BA9251"/>
      <c r="BB9251"/>
      <c r="BC9251"/>
      <c r="BD9251"/>
      <c r="BE9251"/>
      <c r="BF9251"/>
      <c r="BG9251"/>
      <c r="BH9251"/>
      <c r="BI9251"/>
      <c r="BJ9251"/>
      <c r="BK9251"/>
      <c r="BL9251"/>
      <c r="BM9251"/>
      <c r="BN9251"/>
      <c r="BO9251"/>
      <c r="BP9251"/>
      <c r="BQ9251"/>
      <c r="BR9251"/>
      <c r="BS9251"/>
      <c r="BT9251"/>
      <c r="BU9251"/>
      <c r="BV9251"/>
      <c r="BW9251"/>
      <c r="BX9251"/>
      <c r="BY9251"/>
      <c r="BZ9251"/>
      <c r="CA9251"/>
      <c r="CB9251"/>
      <c r="CC9251"/>
      <c r="CD9251"/>
      <c r="CE9251"/>
      <c r="CF9251"/>
      <c r="CG9251"/>
      <c r="CH9251"/>
      <c r="CI9251"/>
      <c r="CJ9251"/>
      <c r="CK9251"/>
      <c r="CL9251"/>
      <c r="CM9251"/>
      <c r="CN9251"/>
      <c r="CO9251"/>
      <c r="CP9251"/>
      <c r="CQ9251"/>
      <c r="CR9251"/>
      <c r="CS9251"/>
      <c r="CT9251"/>
      <c r="CU9251"/>
      <c r="CV9251"/>
    </row>
    <row r="9252" spans="10:100" x14ac:dyDescent="0.25">
      <c r="J9252"/>
      <c r="K9252"/>
      <c r="L9252"/>
      <c r="M9252"/>
      <c r="N9252"/>
      <c r="O9252"/>
      <c r="P9252"/>
      <c r="Q9252"/>
      <c r="R9252"/>
      <c r="S9252"/>
      <c r="T9252"/>
      <c r="U9252"/>
      <c r="V9252"/>
      <c r="W9252"/>
      <c r="X9252"/>
      <c r="Y9252"/>
      <c r="Z9252"/>
      <c r="AA9252"/>
      <c r="AB9252"/>
      <c r="AC9252"/>
      <c r="AD9252"/>
      <c r="AE9252"/>
      <c r="AF9252"/>
      <c r="AG9252"/>
      <c r="AH9252"/>
      <c r="AI9252"/>
      <c r="AJ9252"/>
      <c r="AK9252"/>
      <c r="AL9252"/>
      <c r="AM9252"/>
      <c r="AN9252"/>
      <c r="AO9252"/>
      <c r="AP9252"/>
      <c r="AQ9252"/>
      <c r="AR9252"/>
      <c r="AS9252"/>
      <c r="AT9252"/>
      <c r="AU9252"/>
      <c r="AV9252"/>
      <c r="AW9252"/>
      <c r="AX9252"/>
      <c r="AY9252"/>
      <c r="AZ9252"/>
      <c r="BA9252"/>
      <c r="BB9252"/>
      <c r="BC9252"/>
      <c r="BD9252"/>
      <c r="BE9252"/>
      <c r="BF9252"/>
      <c r="BG9252"/>
      <c r="BH9252"/>
      <c r="BI9252"/>
      <c r="BJ9252"/>
      <c r="BK9252"/>
      <c r="BL9252"/>
      <c r="BM9252"/>
      <c r="BN9252"/>
      <c r="BO9252"/>
      <c r="BP9252"/>
      <c r="BQ9252"/>
      <c r="BR9252"/>
      <c r="BS9252"/>
      <c r="BT9252"/>
      <c r="BU9252"/>
      <c r="BV9252"/>
      <c r="BW9252"/>
      <c r="BX9252"/>
      <c r="BY9252"/>
      <c r="BZ9252"/>
      <c r="CA9252"/>
      <c r="CB9252"/>
      <c r="CC9252"/>
      <c r="CD9252"/>
      <c r="CE9252"/>
      <c r="CF9252"/>
      <c r="CG9252"/>
      <c r="CH9252"/>
      <c r="CI9252"/>
      <c r="CJ9252"/>
      <c r="CK9252"/>
      <c r="CL9252"/>
      <c r="CM9252"/>
      <c r="CN9252"/>
      <c r="CO9252"/>
      <c r="CP9252"/>
      <c r="CQ9252"/>
      <c r="CR9252"/>
      <c r="CS9252"/>
      <c r="CT9252"/>
      <c r="CU9252"/>
      <c r="CV9252"/>
    </row>
    <row r="9253" spans="10:100" x14ac:dyDescent="0.25">
      <c r="J9253"/>
      <c r="K9253"/>
      <c r="L9253"/>
      <c r="M9253"/>
      <c r="N9253"/>
      <c r="O9253"/>
      <c r="P9253"/>
      <c r="Q9253"/>
      <c r="R9253"/>
      <c r="S9253"/>
      <c r="T9253"/>
      <c r="U9253"/>
      <c r="V9253"/>
      <c r="W9253"/>
      <c r="X9253"/>
      <c r="Y9253"/>
      <c r="Z9253"/>
      <c r="AA9253"/>
      <c r="AB9253"/>
      <c r="AC9253"/>
      <c r="AD9253"/>
      <c r="AE9253"/>
      <c r="AF9253"/>
      <c r="AG9253"/>
      <c r="AH9253"/>
      <c r="AI9253"/>
      <c r="AJ9253"/>
      <c r="AK9253"/>
      <c r="AL9253"/>
      <c r="AM9253"/>
      <c r="AN9253"/>
      <c r="AO9253"/>
      <c r="AP9253"/>
      <c r="AQ9253"/>
      <c r="AR9253"/>
      <c r="AS9253"/>
      <c r="AT9253"/>
      <c r="AU9253"/>
      <c r="AV9253"/>
      <c r="AW9253"/>
      <c r="AX9253"/>
      <c r="AY9253"/>
      <c r="AZ9253"/>
      <c r="BA9253"/>
      <c r="BB9253"/>
      <c r="BC9253"/>
      <c r="BD9253"/>
      <c r="BE9253"/>
      <c r="BF9253"/>
      <c r="BG9253"/>
      <c r="BH9253"/>
      <c r="BI9253"/>
      <c r="BJ9253"/>
      <c r="BK9253"/>
      <c r="BL9253"/>
      <c r="BM9253"/>
      <c r="BN9253"/>
      <c r="BO9253"/>
      <c r="BP9253"/>
      <c r="BQ9253"/>
      <c r="BR9253"/>
      <c r="BS9253"/>
      <c r="BT9253"/>
      <c r="BU9253"/>
      <c r="BV9253"/>
      <c r="BW9253"/>
      <c r="BX9253"/>
      <c r="BY9253"/>
      <c r="BZ9253"/>
      <c r="CA9253"/>
      <c r="CB9253"/>
      <c r="CC9253"/>
      <c r="CD9253"/>
      <c r="CE9253"/>
      <c r="CF9253"/>
      <c r="CG9253"/>
      <c r="CH9253"/>
      <c r="CI9253"/>
      <c r="CJ9253"/>
      <c r="CK9253"/>
      <c r="CL9253"/>
      <c r="CM9253"/>
      <c r="CN9253"/>
      <c r="CO9253"/>
      <c r="CP9253"/>
      <c r="CQ9253"/>
      <c r="CR9253"/>
      <c r="CS9253"/>
      <c r="CT9253"/>
      <c r="CU9253"/>
      <c r="CV9253"/>
    </row>
    <row r="9254" spans="10:100" x14ac:dyDescent="0.25">
      <c r="J9254"/>
      <c r="K9254"/>
      <c r="L9254"/>
      <c r="M9254"/>
      <c r="N9254"/>
      <c r="O9254"/>
      <c r="P9254"/>
      <c r="Q9254"/>
      <c r="R9254"/>
      <c r="S9254"/>
      <c r="T9254"/>
      <c r="U9254"/>
      <c r="V9254"/>
      <c r="W9254"/>
      <c r="X9254"/>
      <c r="Y9254"/>
      <c r="Z9254"/>
      <c r="AA9254"/>
      <c r="AB9254"/>
      <c r="AC9254"/>
      <c r="AD9254"/>
      <c r="AE9254"/>
      <c r="AF9254"/>
      <c r="AG9254"/>
      <c r="AH9254"/>
      <c r="AI9254"/>
      <c r="AJ9254"/>
      <c r="AK9254"/>
      <c r="AL9254"/>
      <c r="AM9254"/>
      <c r="AN9254"/>
      <c r="AO9254"/>
      <c r="AP9254"/>
      <c r="AQ9254"/>
      <c r="AR9254"/>
      <c r="AS9254"/>
      <c r="AT9254"/>
      <c r="AU9254"/>
      <c r="AV9254"/>
      <c r="AW9254"/>
      <c r="AX9254"/>
      <c r="AY9254"/>
      <c r="AZ9254"/>
      <c r="BA9254"/>
      <c r="BB9254"/>
      <c r="BC9254"/>
      <c r="BD9254"/>
      <c r="BE9254"/>
      <c r="BF9254"/>
      <c r="BG9254"/>
      <c r="BH9254"/>
      <c r="BI9254"/>
      <c r="BJ9254"/>
      <c r="BK9254"/>
      <c r="BL9254"/>
      <c r="BM9254"/>
      <c r="BN9254"/>
      <c r="BO9254"/>
      <c r="BP9254"/>
      <c r="BQ9254"/>
      <c r="BR9254"/>
      <c r="BS9254"/>
      <c r="BT9254"/>
      <c r="BU9254"/>
      <c r="BV9254"/>
      <c r="BW9254"/>
      <c r="BX9254"/>
      <c r="BY9254"/>
      <c r="BZ9254"/>
      <c r="CA9254"/>
      <c r="CB9254"/>
      <c r="CC9254"/>
      <c r="CD9254"/>
      <c r="CE9254"/>
      <c r="CF9254"/>
      <c r="CG9254"/>
      <c r="CH9254"/>
      <c r="CI9254"/>
      <c r="CJ9254"/>
      <c r="CK9254"/>
      <c r="CL9254"/>
      <c r="CM9254"/>
      <c r="CN9254"/>
      <c r="CO9254"/>
      <c r="CP9254"/>
      <c r="CQ9254"/>
      <c r="CR9254"/>
      <c r="CS9254"/>
      <c r="CT9254"/>
      <c r="CU9254"/>
      <c r="CV9254"/>
    </row>
    <row r="9255" spans="10:100" x14ac:dyDescent="0.25">
      <c r="J9255"/>
      <c r="K9255"/>
      <c r="L9255"/>
      <c r="M9255"/>
      <c r="N9255"/>
      <c r="O9255"/>
      <c r="P9255"/>
      <c r="Q9255"/>
      <c r="R9255"/>
      <c r="S9255"/>
      <c r="T9255"/>
      <c r="U9255"/>
      <c r="V9255"/>
      <c r="W9255"/>
      <c r="X9255"/>
      <c r="Y9255"/>
      <c r="Z9255"/>
      <c r="AA9255"/>
      <c r="AB9255"/>
      <c r="AC9255"/>
      <c r="AD9255"/>
      <c r="AE9255"/>
      <c r="AF9255"/>
      <c r="AG9255"/>
      <c r="AH9255"/>
      <c r="AI9255"/>
      <c r="AJ9255"/>
      <c r="AK9255"/>
      <c r="AL9255"/>
      <c r="AM9255"/>
      <c r="AN9255"/>
      <c r="AO9255"/>
      <c r="AP9255"/>
      <c r="AQ9255"/>
      <c r="AR9255"/>
      <c r="AS9255"/>
      <c r="AT9255"/>
      <c r="AU9255"/>
      <c r="AV9255"/>
      <c r="AW9255"/>
      <c r="AX9255"/>
      <c r="AY9255"/>
      <c r="AZ9255"/>
      <c r="BA9255"/>
      <c r="BB9255"/>
      <c r="BC9255"/>
      <c r="BD9255"/>
      <c r="BE9255"/>
      <c r="BF9255"/>
      <c r="BG9255"/>
      <c r="BH9255"/>
      <c r="BI9255"/>
      <c r="BJ9255"/>
      <c r="BK9255"/>
      <c r="BL9255"/>
      <c r="BM9255"/>
      <c r="BN9255"/>
      <c r="BO9255"/>
      <c r="BP9255"/>
      <c r="BQ9255"/>
      <c r="BR9255"/>
      <c r="BS9255"/>
      <c r="BT9255"/>
      <c r="BU9255"/>
      <c r="BV9255"/>
      <c r="BW9255"/>
      <c r="BX9255"/>
      <c r="BY9255"/>
      <c r="BZ9255"/>
      <c r="CA9255"/>
      <c r="CB9255"/>
      <c r="CC9255"/>
      <c r="CD9255"/>
      <c r="CE9255"/>
      <c r="CF9255"/>
      <c r="CG9255"/>
      <c r="CH9255"/>
      <c r="CI9255"/>
      <c r="CJ9255"/>
      <c r="CK9255"/>
      <c r="CL9255"/>
      <c r="CM9255"/>
      <c r="CN9255"/>
      <c r="CO9255"/>
      <c r="CP9255"/>
      <c r="CQ9255"/>
      <c r="CR9255"/>
      <c r="CS9255"/>
      <c r="CT9255"/>
      <c r="CU9255"/>
      <c r="CV9255"/>
    </row>
    <row r="9256" spans="10:100" x14ac:dyDescent="0.25">
      <c r="J9256"/>
      <c r="K9256"/>
      <c r="L9256"/>
      <c r="M9256"/>
      <c r="N9256"/>
      <c r="O9256"/>
      <c r="P9256"/>
      <c r="Q9256"/>
      <c r="R9256"/>
      <c r="S9256"/>
      <c r="T9256"/>
      <c r="U9256"/>
      <c r="V9256"/>
      <c r="W9256"/>
      <c r="X9256"/>
      <c r="Y9256"/>
      <c r="Z9256"/>
      <c r="AA9256"/>
      <c r="AB9256"/>
      <c r="AC9256"/>
      <c r="AD9256"/>
      <c r="AE9256"/>
      <c r="AF9256"/>
      <c r="AG9256"/>
      <c r="AH9256"/>
      <c r="AI9256"/>
      <c r="AJ9256"/>
      <c r="AK9256"/>
      <c r="AL9256"/>
      <c r="AM9256"/>
      <c r="AN9256"/>
      <c r="AO9256"/>
      <c r="AP9256"/>
      <c r="AQ9256"/>
      <c r="AR9256"/>
      <c r="AS9256"/>
      <c r="AT9256"/>
      <c r="AU9256"/>
      <c r="AV9256"/>
      <c r="AW9256"/>
      <c r="AX9256"/>
      <c r="AY9256"/>
      <c r="AZ9256"/>
      <c r="BA9256"/>
      <c r="BB9256"/>
      <c r="BC9256"/>
      <c r="BD9256"/>
      <c r="BE9256"/>
      <c r="BF9256"/>
      <c r="BG9256"/>
      <c r="BH9256"/>
      <c r="BI9256"/>
      <c r="BJ9256"/>
      <c r="BK9256"/>
      <c r="BL9256"/>
      <c r="BM9256"/>
      <c r="BN9256"/>
      <c r="BO9256"/>
      <c r="BP9256"/>
      <c r="BQ9256"/>
      <c r="BR9256"/>
      <c r="BS9256"/>
      <c r="BT9256"/>
      <c r="BU9256"/>
      <c r="BV9256"/>
      <c r="BW9256"/>
      <c r="BX9256"/>
      <c r="BY9256"/>
      <c r="BZ9256"/>
      <c r="CA9256"/>
      <c r="CB9256"/>
      <c r="CC9256"/>
      <c r="CD9256"/>
      <c r="CE9256"/>
      <c r="CF9256"/>
      <c r="CG9256"/>
      <c r="CH9256"/>
      <c r="CI9256"/>
      <c r="CJ9256"/>
      <c r="CK9256"/>
      <c r="CL9256"/>
      <c r="CM9256"/>
      <c r="CN9256"/>
      <c r="CO9256"/>
      <c r="CP9256"/>
      <c r="CQ9256"/>
      <c r="CR9256"/>
      <c r="CS9256"/>
      <c r="CT9256"/>
      <c r="CU9256"/>
      <c r="CV9256"/>
    </row>
    <row r="9257" spans="10:100" x14ac:dyDescent="0.25">
      <c r="J9257"/>
      <c r="K9257"/>
      <c r="L9257"/>
      <c r="M9257"/>
      <c r="N9257"/>
      <c r="O9257"/>
      <c r="P9257"/>
      <c r="Q9257"/>
      <c r="R9257"/>
      <c r="S9257"/>
      <c r="T9257"/>
      <c r="U9257"/>
      <c r="V9257"/>
      <c r="W9257"/>
      <c r="X9257"/>
      <c r="Y9257"/>
      <c r="Z9257"/>
      <c r="AA9257"/>
      <c r="AB9257"/>
      <c r="AC9257"/>
      <c r="AD9257"/>
      <c r="AE9257"/>
      <c r="AF9257"/>
      <c r="AG9257"/>
      <c r="AH9257"/>
      <c r="AI9257"/>
      <c r="AJ9257"/>
      <c r="AK9257"/>
      <c r="AL9257"/>
      <c r="AM9257"/>
      <c r="AN9257"/>
      <c r="AO9257"/>
      <c r="AP9257"/>
      <c r="AQ9257"/>
      <c r="AR9257"/>
      <c r="AS9257"/>
      <c r="AT9257"/>
      <c r="AU9257"/>
      <c r="AV9257"/>
      <c r="AW9257"/>
      <c r="AX9257"/>
      <c r="AY9257"/>
      <c r="AZ9257"/>
      <c r="BA9257"/>
      <c r="BB9257"/>
      <c r="BC9257"/>
      <c r="BD9257"/>
      <c r="BE9257"/>
      <c r="BF9257"/>
      <c r="BG9257"/>
      <c r="BH9257"/>
      <c r="BI9257"/>
      <c r="BJ9257"/>
      <c r="BK9257"/>
      <c r="BL9257"/>
      <c r="BM9257"/>
      <c r="BN9257"/>
      <c r="BO9257"/>
      <c r="BP9257"/>
      <c r="BQ9257"/>
      <c r="BR9257"/>
      <c r="BS9257"/>
      <c r="BT9257"/>
      <c r="BU9257"/>
      <c r="BV9257"/>
      <c r="BW9257"/>
      <c r="BX9257"/>
      <c r="BY9257"/>
      <c r="BZ9257"/>
      <c r="CA9257"/>
      <c r="CB9257"/>
      <c r="CC9257"/>
      <c r="CD9257"/>
      <c r="CE9257"/>
      <c r="CF9257"/>
      <c r="CG9257"/>
      <c r="CH9257"/>
      <c r="CI9257"/>
      <c r="CJ9257"/>
      <c r="CK9257"/>
      <c r="CL9257"/>
      <c r="CM9257"/>
      <c r="CN9257"/>
      <c r="CO9257"/>
      <c r="CP9257"/>
      <c r="CQ9257"/>
      <c r="CR9257"/>
      <c r="CS9257"/>
      <c r="CT9257"/>
      <c r="CU9257"/>
      <c r="CV9257"/>
    </row>
    <row r="9258" spans="10:100" x14ac:dyDescent="0.25">
      <c r="J9258"/>
      <c r="K9258"/>
      <c r="L9258"/>
      <c r="M9258"/>
      <c r="N9258"/>
      <c r="O9258"/>
      <c r="P9258"/>
      <c r="Q9258"/>
      <c r="R9258"/>
      <c r="S9258"/>
      <c r="T9258"/>
      <c r="U9258"/>
      <c r="V9258"/>
      <c r="W9258"/>
      <c r="X9258"/>
      <c r="Y9258"/>
      <c r="Z9258"/>
      <c r="AA9258"/>
      <c r="AB9258"/>
      <c r="AC9258"/>
      <c r="AD9258"/>
      <c r="AE9258"/>
      <c r="AF9258"/>
      <c r="AG9258"/>
      <c r="AH9258"/>
      <c r="AI9258"/>
      <c r="AJ9258"/>
      <c r="AK9258"/>
      <c r="AL9258"/>
      <c r="AM9258"/>
      <c r="AN9258"/>
      <c r="AO9258"/>
      <c r="AP9258"/>
      <c r="AQ9258"/>
      <c r="AR9258"/>
      <c r="AS9258"/>
      <c r="AT9258"/>
      <c r="AU9258"/>
      <c r="AV9258"/>
      <c r="AW9258"/>
      <c r="AX9258"/>
      <c r="AY9258"/>
      <c r="AZ9258"/>
      <c r="BA9258"/>
      <c r="BB9258"/>
      <c r="BC9258"/>
      <c r="BD9258"/>
      <c r="BE9258"/>
      <c r="BF9258"/>
      <c r="BG9258"/>
      <c r="BH9258"/>
      <c r="BI9258"/>
      <c r="BJ9258"/>
      <c r="BK9258"/>
      <c r="BL9258"/>
      <c r="BM9258"/>
      <c r="BN9258"/>
      <c r="BO9258"/>
      <c r="BP9258"/>
      <c r="BQ9258"/>
      <c r="BR9258"/>
      <c r="BS9258"/>
      <c r="BT9258"/>
      <c r="BU9258"/>
      <c r="BV9258"/>
      <c r="BW9258"/>
      <c r="BX9258"/>
      <c r="BY9258"/>
      <c r="BZ9258"/>
      <c r="CA9258"/>
      <c r="CB9258"/>
      <c r="CC9258"/>
      <c r="CD9258"/>
      <c r="CE9258"/>
      <c r="CF9258"/>
      <c r="CG9258"/>
      <c r="CH9258"/>
      <c r="CI9258"/>
      <c r="CJ9258"/>
      <c r="CK9258"/>
      <c r="CL9258"/>
      <c r="CM9258"/>
      <c r="CN9258"/>
      <c r="CO9258"/>
      <c r="CP9258"/>
      <c r="CQ9258"/>
      <c r="CR9258"/>
      <c r="CS9258"/>
      <c r="CT9258"/>
      <c r="CU9258"/>
      <c r="CV9258"/>
    </row>
    <row r="9259" spans="10:100" x14ac:dyDescent="0.25">
      <c r="J9259"/>
      <c r="K9259"/>
      <c r="L9259"/>
      <c r="M9259"/>
      <c r="N9259"/>
      <c r="O9259"/>
      <c r="P9259"/>
      <c r="Q9259"/>
      <c r="R9259"/>
      <c r="S9259"/>
      <c r="T9259"/>
      <c r="U9259"/>
      <c r="V9259"/>
      <c r="W9259"/>
      <c r="X9259"/>
      <c r="Y9259"/>
      <c r="Z9259"/>
      <c r="AA9259"/>
      <c r="AB9259"/>
      <c r="AC9259"/>
      <c r="AD9259"/>
      <c r="AE9259"/>
      <c r="AF9259"/>
      <c r="AG9259"/>
      <c r="AH9259"/>
      <c r="AI9259"/>
      <c r="AJ9259"/>
      <c r="AK9259"/>
      <c r="AL9259"/>
      <c r="AM9259"/>
      <c r="AN9259"/>
      <c r="AO9259"/>
      <c r="AP9259"/>
      <c r="AQ9259"/>
      <c r="AR9259"/>
      <c r="AS9259"/>
      <c r="AT9259"/>
      <c r="AU9259"/>
      <c r="AV9259"/>
      <c r="AW9259"/>
      <c r="AX9259"/>
      <c r="AY9259"/>
      <c r="AZ9259"/>
      <c r="BA9259"/>
      <c r="BB9259"/>
      <c r="BC9259"/>
      <c r="BD9259"/>
      <c r="BE9259"/>
      <c r="BF9259"/>
      <c r="BG9259"/>
      <c r="BH9259"/>
      <c r="BI9259"/>
      <c r="BJ9259"/>
      <c r="BK9259"/>
      <c r="BL9259"/>
      <c r="BM9259"/>
      <c r="BN9259"/>
      <c r="BO9259"/>
      <c r="BP9259"/>
      <c r="BQ9259"/>
      <c r="BR9259"/>
      <c r="BS9259"/>
      <c r="BT9259"/>
      <c r="BU9259"/>
      <c r="BV9259"/>
      <c r="BW9259"/>
      <c r="BX9259"/>
      <c r="BY9259"/>
      <c r="BZ9259"/>
      <c r="CA9259"/>
      <c r="CB9259"/>
      <c r="CC9259"/>
      <c r="CD9259"/>
      <c r="CE9259"/>
      <c r="CF9259"/>
      <c r="CG9259"/>
      <c r="CH9259"/>
      <c r="CI9259"/>
      <c r="CJ9259"/>
      <c r="CK9259"/>
      <c r="CL9259"/>
      <c r="CM9259"/>
      <c r="CN9259"/>
      <c r="CO9259"/>
      <c r="CP9259"/>
      <c r="CQ9259"/>
      <c r="CR9259"/>
      <c r="CS9259"/>
      <c r="CT9259"/>
      <c r="CU9259"/>
      <c r="CV9259"/>
    </row>
    <row r="9260" spans="10:100" x14ac:dyDescent="0.25">
      <c r="J9260"/>
      <c r="K9260"/>
      <c r="L9260"/>
      <c r="M9260"/>
      <c r="N9260"/>
      <c r="O9260"/>
      <c r="P9260"/>
      <c r="Q9260"/>
      <c r="R9260"/>
      <c r="S9260"/>
      <c r="T9260"/>
      <c r="U9260"/>
      <c r="V9260"/>
      <c r="W9260"/>
      <c r="X9260"/>
      <c r="Y9260"/>
      <c r="Z9260"/>
      <c r="AA9260"/>
      <c r="AB9260"/>
      <c r="AC9260"/>
      <c r="AD9260"/>
      <c r="AE9260"/>
      <c r="AF9260"/>
      <c r="AG9260"/>
      <c r="AH9260"/>
      <c r="AI9260"/>
      <c r="AJ9260"/>
      <c r="AK9260"/>
      <c r="AL9260"/>
      <c r="AM9260"/>
      <c r="AN9260"/>
      <c r="AO9260"/>
      <c r="AP9260"/>
      <c r="AQ9260"/>
      <c r="AR9260"/>
      <c r="AS9260"/>
      <c r="AT9260"/>
      <c r="AU9260"/>
      <c r="AV9260"/>
      <c r="AW9260"/>
      <c r="AX9260"/>
      <c r="AY9260"/>
      <c r="AZ9260"/>
      <c r="BA9260"/>
      <c r="BB9260"/>
      <c r="BC9260"/>
      <c r="BD9260"/>
      <c r="BE9260"/>
      <c r="BF9260"/>
      <c r="BG9260"/>
      <c r="BH9260"/>
      <c r="BI9260"/>
      <c r="BJ9260"/>
      <c r="BK9260"/>
      <c r="BL9260"/>
      <c r="BM9260"/>
      <c r="BN9260"/>
      <c r="BO9260"/>
      <c r="BP9260"/>
      <c r="BQ9260"/>
      <c r="BR9260"/>
      <c r="BS9260"/>
      <c r="BT9260"/>
      <c r="BU9260"/>
      <c r="BV9260"/>
      <c r="BW9260"/>
      <c r="BX9260"/>
      <c r="BY9260"/>
      <c r="BZ9260"/>
      <c r="CA9260"/>
      <c r="CB9260"/>
      <c r="CC9260"/>
      <c r="CD9260"/>
      <c r="CE9260"/>
      <c r="CF9260"/>
      <c r="CG9260"/>
      <c r="CH9260"/>
      <c r="CI9260"/>
      <c r="CJ9260"/>
      <c r="CK9260"/>
      <c r="CL9260"/>
      <c r="CM9260"/>
      <c r="CN9260"/>
      <c r="CO9260"/>
      <c r="CP9260"/>
      <c r="CQ9260"/>
      <c r="CR9260"/>
      <c r="CS9260"/>
      <c r="CT9260"/>
      <c r="CU9260"/>
      <c r="CV9260"/>
    </row>
    <row r="9261" spans="10:100" x14ac:dyDescent="0.25">
      <c r="J9261"/>
      <c r="K9261"/>
      <c r="L9261"/>
      <c r="M9261"/>
      <c r="N9261"/>
      <c r="O9261"/>
      <c r="P9261"/>
      <c r="Q9261"/>
      <c r="R9261"/>
      <c r="S9261"/>
      <c r="T9261"/>
      <c r="U9261"/>
      <c r="V9261"/>
      <c r="W9261"/>
      <c r="X9261"/>
      <c r="Y9261"/>
      <c r="Z9261"/>
      <c r="AA9261"/>
      <c r="AB9261"/>
      <c r="AC9261"/>
      <c r="AD9261"/>
      <c r="AE9261"/>
      <c r="AF9261"/>
      <c r="AG9261"/>
      <c r="AH9261"/>
      <c r="AI9261"/>
      <c r="AJ9261"/>
      <c r="AK9261"/>
      <c r="AL9261"/>
      <c r="AM9261"/>
      <c r="AN9261"/>
      <c r="AO9261"/>
      <c r="AP9261"/>
      <c r="AQ9261"/>
      <c r="AR9261"/>
      <c r="AS9261"/>
      <c r="AT9261"/>
      <c r="AU9261"/>
      <c r="AV9261"/>
      <c r="AW9261"/>
      <c r="AX9261"/>
      <c r="AY9261"/>
      <c r="AZ9261"/>
      <c r="BA9261"/>
      <c r="BB9261"/>
      <c r="BC9261"/>
      <c r="BD9261"/>
      <c r="BE9261"/>
      <c r="BF9261"/>
      <c r="BG9261"/>
      <c r="BH9261"/>
      <c r="BI9261"/>
      <c r="BJ9261"/>
      <c r="BK9261"/>
      <c r="BL9261"/>
      <c r="BM9261"/>
      <c r="BN9261"/>
      <c r="BO9261"/>
      <c r="BP9261"/>
      <c r="BQ9261"/>
      <c r="BR9261"/>
      <c r="BS9261"/>
      <c r="BT9261"/>
      <c r="BU9261"/>
      <c r="BV9261"/>
      <c r="BW9261"/>
      <c r="BX9261"/>
      <c r="BY9261"/>
      <c r="BZ9261"/>
      <c r="CA9261"/>
      <c r="CB9261"/>
      <c r="CC9261"/>
      <c r="CD9261"/>
      <c r="CE9261"/>
      <c r="CF9261"/>
      <c r="CG9261"/>
      <c r="CH9261"/>
      <c r="CI9261"/>
      <c r="CJ9261"/>
      <c r="CK9261"/>
      <c r="CL9261"/>
      <c r="CM9261"/>
      <c r="CN9261"/>
      <c r="CO9261"/>
      <c r="CP9261"/>
      <c r="CQ9261"/>
      <c r="CR9261"/>
      <c r="CS9261"/>
      <c r="CT9261"/>
      <c r="CU9261"/>
      <c r="CV9261"/>
    </row>
    <row r="9262" spans="10:100" x14ac:dyDescent="0.25">
      <c r="J9262"/>
      <c r="K9262"/>
      <c r="L9262"/>
      <c r="M9262"/>
      <c r="N9262"/>
      <c r="O9262"/>
      <c r="P9262"/>
      <c r="Q9262"/>
      <c r="R9262"/>
      <c r="S9262"/>
      <c r="T9262"/>
      <c r="U9262"/>
      <c r="V9262"/>
      <c r="W9262"/>
      <c r="X9262"/>
      <c r="Y9262"/>
      <c r="Z9262"/>
      <c r="AA9262"/>
      <c r="AB9262"/>
      <c r="AC9262"/>
      <c r="AD9262"/>
      <c r="AE9262"/>
      <c r="AF9262"/>
      <c r="AG9262"/>
      <c r="AH9262"/>
      <c r="AI9262"/>
      <c r="AJ9262"/>
      <c r="AK9262"/>
      <c r="AL9262"/>
      <c r="AM9262"/>
      <c r="AN9262"/>
      <c r="AO9262"/>
      <c r="AP9262"/>
      <c r="AQ9262"/>
      <c r="AR9262"/>
      <c r="AS9262"/>
      <c r="AT9262"/>
      <c r="AU9262"/>
      <c r="AV9262"/>
      <c r="AW9262"/>
      <c r="AX9262"/>
      <c r="AY9262"/>
      <c r="AZ9262"/>
      <c r="BA9262"/>
      <c r="BB9262"/>
      <c r="BC9262"/>
      <c r="BD9262"/>
      <c r="BE9262"/>
      <c r="BF9262"/>
      <c r="BG9262"/>
      <c r="BH9262"/>
      <c r="BI9262"/>
      <c r="BJ9262"/>
      <c r="BK9262"/>
      <c r="BL9262"/>
      <c r="BM9262"/>
      <c r="BN9262"/>
      <c r="BO9262"/>
      <c r="BP9262"/>
      <c r="BQ9262"/>
      <c r="BR9262"/>
      <c r="BS9262"/>
      <c r="BT9262"/>
      <c r="BU9262"/>
      <c r="BV9262"/>
      <c r="BW9262"/>
      <c r="BX9262"/>
      <c r="BY9262"/>
      <c r="BZ9262"/>
      <c r="CA9262"/>
      <c r="CB9262"/>
      <c r="CC9262"/>
      <c r="CD9262"/>
      <c r="CE9262"/>
      <c r="CF9262"/>
      <c r="CG9262"/>
      <c r="CH9262"/>
      <c r="CI9262"/>
      <c r="CJ9262"/>
      <c r="CK9262"/>
      <c r="CL9262"/>
      <c r="CM9262"/>
      <c r="CN9262"/>
      <c r="CO9262"/>
      <c r="CP9262"/>
      <c r="CQ9262"/>
      <c r="CR9262"/>
      <c r="CS9262"/>
      <c r="CT9262"/>
      <c r="CU9262"/>
      <c r="CV9262"/>
    </row>
    <row r="9263" spans="10:100" x14ac:dyDescent="0.25">
      <c r="J9263"/>
      <c r="K9263"/>
      <c r="L9263"/>
      <c r="M9263"/>
      <c r="N9263"/>
      <c r="O9263"/>
      <c r="P9263"/>
      <c r="Q9263"/>
      <c r="R9263"/>
      <c r="S9263"/>
      <c r="T9263"/>
      <c r="U9263"/>
      <c r="V9263"/>
      <c r="W9263"/>
      <c r="X9263"/>
      <c r="Y9263"/>
      <c r="Z9263"/>
      <c r="AA9263"/>
      <c r="AB9263"/>
      <c r="AC9263"/>
      <c r="AD9263"/>
      <c r="AE9263"/>
      <c r="AF9263"/>
      <c r="AG9263"/>
      <c r="AH9263"/>
      <c r="AI9263"/>
      <c r="AJ9263"/>
      <c r="AK9263"/>
      <c r="AL9263"/>
      <c r="AM9263"/>
      <c r="AN9263"/>
      <c r="AO9263"/>
      <c r="AP9263"/>
      <c r="AQ9263"/>
      <c r="AR9263"/>
      <c r="AS9263"/>
      <c r="AT9263"/>
      <c r="AU9263"/>
      <c r="AV9263"/>
      <c r="AW9263"/>
      <c r="AX9263"/>
      <c r="AY9263"/>
      <c r="AZ9263"/>
      <c r="BA9263"/>
      <c r="BB9263"/>
      <c r="BC9263"/>
      <c r="BD9263"/>
      <c r="BE9263"/>
      <c r="BF9263"/>
      <c r="BG9263"/>
      <c r="BH9263"/>
      <c r="BI9263"/>
      <c r="BJ9263"/>
      <c r="BK9263"/>
      <c r="BL9263"/>
      <c r="BM9263"/>
      <c r="BN9263"/>
      <c r="BO9263"/>
      <c r="BP9263"/>
      <c r="BQ9263"/>
      <c r="BR9263"/>
      <c r="BS9263"/>
      <c r="BT9263"/>
      <c r="BU9263"/>
      <c r="BV9263"/>
      <c r="BW9263"/>
      <c r="BX9263"/>
      <c r="BY9263"/>
      <c r="BZ9263"/>
      <c r="CA9263"/>
      <c r="CB9263"/>
      <c r="CC9263"/>
      <c r="CD9263"/>
      <c r="CE9263"/>
      <c r="CF9263"/>
      <c r="CG9263"/>
      <c r="CH9263"/>
      <c r="CI9263"/>
      <c r="CJ9263"/>
      <c r="CK9263"/>
      <c r="CL9263"/>
      <c r="CM9263"/>
      <c r="CN9263"/>
      <c r="CO9263"/>
      <c r="CP9263"/>
      <c r="CQ9263"/>
      <c r="CR9263"/>
      <c r="CS9263"/>
      <c r="CT9263"/>
      <c r="CU9263"/>
      <c r="CV9263"/>
    </row>
    <row r="9264" spans="10:100" x14ac:dyDescent="0.25">
      <c r="J9264"/>
      <c r="K9264"/>
      <c r="L9264"/>
      <c r="M9264"/>
      <c r="N9264"/>
      <c r="O9264"/>
      <c r="P9264"/>
      <c r="Q9264"/>
      <c r="R9264"/>
      <c r="S9264"/>
      <c r="T9264"/>
      <c r="U9264"/>
      <c r="V9264"/>
      <c r="W9264"/>
      <c r="X9264"/>
      <c r="Y9264"/>
      <c r="Z9264"/>
      <c r="AA9264"/>
      <c r="AB9264"/>
      <c r="AC9264"/>
      <c r="AD9264"/>
      <c r="AE9264"/>
      <c r="AF9264"/>
      <c r="AG9264"/>
      <c r="AH9264"/>
      <c r="AI9264"/>
      <c r="AJ9264"/>
      <c r="AK9264"/>
      <c r="AL9264"/>
      <c r="AM9264"/>
      <c r="AN9264"/>
      <c r="AO9264"/>
      <c r="AP9264"/>
      <c r="AQ9264"/>
      <c r="AR9264"/>
      <c r="AS9264"/>
      <c r="AT9264"/>
      <c r="AU9264"/>
      <c r="AV9264"/>
      <c r="AW9264"/>
      <c r="AX9264"/>
      <c r="AY9264"/>
      <c r="AZ9264"/>
      <c r="BA9264"/>
      <c r="BB9264"/>
      <c r="BC9264"/>
      <c r="BD9264"/>
      <c r="BE9264"/>
      <c r="BF9264"/>
      <c r="BG9264"/>
      <c r="BH9264"/>
      <c r="BI9264"/>
      <c r="BJ9264"/>
      <c r="BK9264"/>
      <c r="BL9264"/>
      <c r="BM9264"/>
      <c r="BN9264"/>
      <c r="BO9264"/>
      <c r="BP9264"/>
      <c r="BQ9264"/>
      <c r="BR9264"/>
      <c r="BS9264"/>
      <c r="BT9264"/>
      <c r="BU9264"/>
      <c r="BV9264"/>
      <c r="BW9264"/>
      <c r="BX9264"/>
      <c r="BY9264"/>
      <c r="BZ9264"/>
      <c r="CA9264"/>
      <c r="CB9264"/>
      <c r="CC9264"/>
      <c r="CD9264"/>
      <c r="CE9264"/>
      <c r="CF9264"/>
      <c r="CG9264"/>
      <c r="CH9264"/>
      <c r="CI9264"/>
      <c r="CJ9264"/>
      <c r="CK9264"/>
      <c r="CL9264"/>
      <c r="CM9264"/>
      <c r="CN9264"/>
      <c r="CO9264"/>
      <c r="CP9264"/>
      <c r="CQ9264"/>
      <c r="CR9264"/>
      <c r="CS9264"/>
      <c r="CT9264"/>
      <c r="CU9264"/>
      <c r="CV9264"/>
    </row>
    <row r="9265" spans="10:100" x14ac:dyDescent="0.25">
      <c r="J9265"/>
      <c r="K9265"/>
      <c r="L9265"/>
      <c r="M9265"/>
      <c r="N9265"/>
      <c r="O9265"/>
      <c r="P9265"/>
      <c r="Q9265"/>
      <c r="R9265"/>
      <c r="S9265"/>
      <c r="T9265"/>
      <c r="U9265"/>
      <c r="V9265"/>
      <c r="W9265"/>
      <c r="X9265"/>
      <c r="Y9265"/>
      <c r="Z9265"/>
      <c r="AA9265"/>
      <c r="AB9265"/>
      <c r="AC9265"/>
      <c r="AD9265"/>
      <c r="AE9265"/>
      <c r="AF9265"/>
      <c r="AG9265"/>
      <c r="AH9265"/>
      <c r="AI9265"/>
      <c r="AJ9265"/>
      <c r="AK9265"/>
      <c r="AL9265"/>
      <c r="AM9265"/>
      <c r="AN9265"/>
      <c r="AO9265"/>
      <c r="AP9265"/>
      <c r="AQ9265"/>
      <c r="AR9265"/>
      <c r="AS9265"/>
      <c r="AT9265"/>
      <c r="AU9265"/>
      <c r="AV9265"/>
      <c r="AW9265"/>
      <c r="AX9265"/>
      <c r="AY9265"/>
      <c r="AZ9265"/>
      <c r="BA9265"/>
      <c r="BB9265"/>
      <c r="BC9265"/>
      <c r="BD9265"/>
      <c r="BE9265"/>
      <c r="BF9265"/>
      <c r="BG9265"/>
      <c r="BH9265"/>
      <c r="BI9265"/>
      <c r="BJ9265"/>
      <c r="BK9265"/>
      <c r="BL9265"/>
      <c r="BM9265"/>
      <c r="BN9265"/>
      <c r="BO9265"/>
      <c r="BP9265"/>
      <c r="BQ9265"/>
      <c r="BR9265"/>
      <c r="BS9265"/>
      <c r="BT9265"/>
      <c r="BU9265"/>
      <c r="BV9265"/>
      <c r="BW9265"/>
      <c r="BX9265"/>
      <c r="BY9265"/>
      <c r="BZ9265"/>
      <c r="CA9265"/>
      <c r="CB9265"/>
      <c r="CC9265"/>
      <c r="CD9265"/>
      <c r="CE9265"/>
      <c r="CF9265"/>
      <c r="CG9265"/>
      <c r="CH9265"/>
      <c r="CI9265"/>
      <c r="CJ9265"/>
      <c r="CK9265"/>
      <c r="CL9265"/>
      <c r="CM9265"/>
      <c r="CN9265"/>
      <c r="CO9265"/>
      <c r="CP9265"/>
      <c r="CQ9265"/>
      <c r="CR9265"/>
      <c r="CS9265"/>
      <c r="CT9265"/>
      <c r="CU9265"/>
      <c r="CV9265"/>
    </row>
    <row r="9266" spans="10:100" x14ac:dyDescent="0.25">
      <c r="J9266"/>
      <c r="K9266"/>
      <c r="L9266"/>
      <c r="M9266"/>
      <c r="N9266"/>
      <c r="O9266"/>
      <c r="P9266"/>
      <c r="Q9266"/>
      <c r="R9266"/>
      <c r="S9266"/>
      <c r="T9266"/>
      <c r="U9266"/>
      <c r="V9266"/>
      <c r="W9266"/>
      <c r="X9266"/>
      <c r="Y9266"/>
      <c r="Z9266"/>
      <c r="AA9266"/>
      <c r="AB9266"/>
      <c r="AC9266"/>
      <c r="AD9266"/>
      <c r="AE9266"/>
      <c r="AF9266"/>
      <c r="AG9266"/>
      <c r="AH9266"/>
      <c r="AI9266"/>
      <c r="AJ9266"/>
      <c r="AK9266"/>
      <c r="AL9266"/>
      <c r="AM9266"/>
      <c r="AN9266"/>
      <c r="AO9266"/>
      <c r="AP9266"/>
      <c r="AQ9266"/>
      <c r="AR9266"/>
      <c r="AS9266"/>
      <c r="AT9266"/>
      <c r="AU9266"/>
      <c r="AV9266"/>
      <c r="AW9266"/>
      <c r="AX9266"/>
      <c r="AY9266"/>
      <c r="AZ9266"/>
      <c r="BA9266"/>
      <c r="BB9266"/>
      <c r="BC9266"/>
      <c r="BD9266"/>
      <c r="BE9266"/>
      <c r="BF9266"/>
      <c r="BG9266"/>
      <c r="BH9266"/>
      <c r="BI9266"/>
      <c r="BJ9266"/>
      <c r="BK9266"/>
      <c r="BL9266"/>
      <c r="BM9266"/>
      <c r="BN9266"/>
      <c r="BO9266"/>
      <c r="BP9266"/>
      <c r="BQ9266"/>
      <c r="BR9266"/>
      <c r="BS9266"/>
      <c r="BT9266"/>
      <c r="BU9266"/>
      <c r="BV9266"/>
      <c r="BW9266"/>
      <c r="BX9266"/>
      <c r="BY9266"/>
      <c r="BZ9266"/>
      <c r="CA9266"/>
      <c r="CB9266"/>
      <c r="CC9266"/>
      <c r="CD9266"/>
      <c r="CE9266"/>
      <c r="CF9266"/>
      <c r="CG9266"/>
      <c r="CH9266"/>
      <c r="CI9266"/>
      <c r="CJ9266"/>
      <c r="CK9266"/>
      <c r="CL9266"/>
      <c r="CM9266"/>
      <c r="CN9266"/>
      <c r="CO9266"/>
      <c r="CP9266"/>
      <c r="CQ9266"/>
      <c r="CR9266"/>
      <c r="CS9266"/>
      <c r="CT9266"/>
      <c r="CU9266"/>
      <c r="CV9266"/>
    </row>
    <row r="9267" spans="10:100" x14ac:dyDescent="0.25">
      <c r="J9267"/>
      <c r="K9267"/>
      <c r="L9267"/>
      <c r="M9267"/>
      <c r="N9267"/>
      <c r="O9267"/>
      <c r="P9267"/>
      <c r="Q9267"/>
      <c r="R9267"/>
      <c r="S9267"/>
      <c r="T9267"/>
      <c r="U9267"/>
      <c r="V9267"/>
      <c r="W9267"/>
      <c r="X9267"/>
      <c r="Y9267"/>
      <c r="Z9267"/>
      <c r="AA9267"/>
      <c r="AB9267"/>
      <c r="AC9267"/>
      <c r="AD9267"/>
      <c r="AE9267"/>
      <c r="AF9267"/>
      <c r="AG9267"/>
      <c r="AH9267"/>
      <c r="AI9267"/>
      <c r="AJ9267"/>
      <c r="AK9267"/>
      <c r="AL9267"/>
      <c r="AM9267"/>
      <c r="AN9267"/>
      <c r="AO9267"/>
      <c r="AP9267"/>
      <c r="AQ9267"/>
      <c r="AR9267"/>
      <c r="AS9267"/>
      <c r="AT9267"/>
      <c r="AU9267"/>
      <c r="AV9267"/>
      <c r="AW9267"/>
      <c r="AX9267"/>
      <c r="AY9267"/>
      <c r="AZ9267"/>
      <c r="BA9267"/>
      <c r="BB9267"/>
      <c r="BC9267"/>
      <c r="BD9267"/>
      <c r="BE9267"/>
      <c r="BF9267"/>
      <c r="BG9267"/>
      <c r="BH9267"/>
      <c r="BI9267"/>
      <c r="BJ9267"/>
      <c r="BK9267"/>
      <c r="BL9267"/>
      <c r="BM9267"/>
      <c r="BN9267"/>
      <c r="BO9267"/>
      <c r="BP9267"/>
      <c r="BQ9267"/>
      <c r="BR9267"/>
      <c r="BS9267"/>
      <c r="BT9267"/>
      <c r="BU9267"/>
      <c r="BV9267"/>
      <c r="BW9267"/>
      <c r="BX9267"/>
      <c r="BY9267"/>
      <c r="BZ9267"/>
      <c r="CA9267"/>
      <c r="CB9267"/>
      <c r="CC9267"/>
      <c r="CD9267"/>
      <c r="CE9267"/>
      <c r="CF9267"/>
      <c r="CG9267"/>
      <c r="CH9267"/>
      <c r="CI9267"/>
      <c r="CJ9267"/>
      <c r="CK9267"/>
      <c r="CL9267"/>
      <c r="CM9267"/>
      <c r="CN9267"/>
      <c r="CO9267"/>
      <c r="CP9267"/>
      <c r="CQ9267"/>
      <c r="CR9267"/>
      <c r="CS9267"/>
      <c r="CT9267"/>
      <c r="CU9267"/>
      <c r="CV9267"/>
    </row>
    <row r="9268" spans="10:100" x14ac:dyDescent="0.25">
      <c r="J9268"/>
      <c r="K9268"/>
      <c r="L9268"/>
      <c r="M9268"/>
      <c r="N9268"/>
      <c r="O9268"/>
      <c r="P9268"/>
      <c r="Q9268"/>
      <c r="R9268"/>
      <c r="S9268"/>
      <c r="T9268"/>
      <c r="U9268"/>
      <c r="V9268"/>
      <c r="W9268"/>
      <c r="X9268"/>
      <c r="Y9268"/>
      <c r="Z9268"/>
      <c r="AA9268"/>
      <c r="AB9268"/>
      <c r="AC9268"/>
      <c r="AD9268"/>
      <c r="AE9268"/>
      <c r="AF9268"/>
      <c r="AG9268"/>
      <c r="AH9268"/>
      <c r="AI9268"/>
      <c r="AJ9268"/>
      <c r="AK9268"/>
      <c r="AL9268"/>
      <c r="AM9268"/>
      <c r="AN9268"/>
      <c r="AO9268"/>
      <c r="AP9268"/>
      <c r="AQ9268"/>
      <c r="AR9268"/>
      <c r="AS9268"/>
      <c r="AT9268"/>
      <c r="AU9268"/>
      <c r="AV9268"/>
      <c r="AW9268"/>
      <c r="AX9268"/>
      <c r="AY9268"/>
      <c r="AZ9268"/>
      <c r="BA9268"/>
      <c r="BB9268"/>
      <c r="BC9268"/>
      <c r="BD9268"/>
      <c r="BE9268"/>
      <c r="BF9268"/>
      <c r="BG9268"/>
      <c r="BH9268"/>
      <c r="BI9268"/>
      <c r="BJ9268"/>
      <c r="BK9268"/>
      <c r="BL9268"/>
      <c r="BM9268"/>
      <c r="BN9268"/>
      <c r="BO9268"/>
      <c r="BP9268"/>
      <c r="BQ9268"/>
      <c r="BR9268"/>
      <c r="BS9268"/>
      <c r="BT9268"/>
      <c r="BU9268"/>
      <c r="BV9268"/>
      <c r="BW9268"/>
      <c r="BX9268"/>
      <c r="BY9268"/>
      <c r="BZ9268"/>
      <c r="CA9268"/>
      <c r="CB9268"/>
      <c r="CC9268"/>
      <c r="CD9268"/>
      <c r="CE9268"/>
      <c r="CF9268"/>
      <c r="CG9268"/>
      <c r="CH9268"/>
      <c r="CI9268"/>
      <c r="CJ9268"/>
      <c r="CK9268"/>
      <c r="CL9268"/>
      <c r="CM9268"/>
      <c r="CN9268"/>
      <c r="CO9268"/>
      <c r="CP9268"/>
      <c r="CQ9268"/>
      <c r="CR9268"/>
      <c r="CS9268"/>
      <c r="CT9268"/>
      <c r="CU9268"/>
      <c r="CV9268"/>
    </row>
    <row r="9269" spans="10:100" x14ac:dyDescent="0.25">
      <c r="J9269"/>
      <c r="K9269"/>
      <c r="L9269"/>
      <c r="M9269"/>
      <c r="N9269"/>
      <c r="O9269"/>
      <c r="P9269"/>
      <c r="Q9269"/>
      <c r="R9269"/>
      <c r="S9269"/>
      <c r="T9269"/>
      <c r="U9269"/>
      <c r="V9269"/>
      <c r="W9269"/>
      <c r="X9269"/>
      <c r="Y9269"/>
      <c r="Z9269"/>
      <c r="AA9269"/>
      <c r="AB9269"/>
      <c r="AC9269"/>
      <c r="AD9269"/>
      <c r="AE9269"/>
      <c r="AF9269"/>
      <c r="AG9269"/>
      <c r="AH9269"/>
      <c r="AI9269"/>
      <c r="AJ9269"/>
      <c r="AK9269"/>
      <c r="AL9269"/>
      <c r="AM9269"/>
      <c r="AN9269"/>
      <c r="AO9269"/>
      <c r="AP9269"/>
      <c r="AQ9269"/>
      <c r="AR9269"/>
      <c r="AS9269"/>
      <c r="AT9269"/>
      <c r="AU9269"/>
      <c r="AV9269"/>
      <c r="AW9269"/>
      <c r="AX9269"/>
      <c r="AY9269"/>
      <c r="AZ9269"/>
      <c r="BA9269"/>
      <c r="BB9269"/>
      <c r="BC9269"/>
      <c r="BD9269"/>
      <c r="BE9269"/>
      <c r="BF9269"/>
      <c r="BG9269"/>
      <c r="BH9269"/>
      <c r="BI9269"/>
      <c r="BJ9269"/>
      <c r="BK9269"/>
      <c r="BL9269"/>
      <c r="BM9269"/>
      <c r="BN9269"/>
      <c r="BO9269"/>
      <c r="BP9269"/>
      <c r="BQ9269"/>
      <c r="BR9269"/>
      <c r="BS9269"/>
      <c r="BT9269"/>
      <c r="BU9269"/>
      <c r="BV9269"/>
      <c r="BW9269"/>
      <c r="BX9269"/>
      <c r="BY9269"/>
      <c r="BZ9269"/>
      <c r="CA9269"/>
      <c r="CB9269"/>
      <c r="CC9269"/>
      <c r="CD9269"/>
      <c r="CE9269"/>
      <c r="CF9269"/>
      <c r="CG9269"/>
      <c r="CH9269"/>
      <c r="CI9269"/>
      <c r="CJ9269"/>
      <c r="CK9269"/>
      <c r="CL9269"/>
      <c r="CM9269"/>
      <c r="CN9269"/>
      <c r="CO9269"/>
      <c r="CP9269"/>
      <c r="CQ9269"/>
      <c r="CR9269"/>
      <c r="CS9269"/>
      <c r="CT9269"/>
      <c r="CU9269"/>
      <c r="CV9269"/>
    </row>
    <row r="9270" spans="10:100" x14ac:dyDescent="0.25">
      <c r="J9270"/>
      <c r="K9270"/>
      <c r="L9270"/>
      <c r="M9270"/>
      <c r="N9270"/>
      <c r="O9270"/>
      <c r="P9270"/>
      <c r="Q9270"/>
      <c r="R9270"/>
      <c r="S9270"/>
      <c r="T9270"/>
      <c r="U9270"/>
      <c r="V9270"/>
      <c r="W9270"/>
      <c r="X9270"/>
      <c r="Y9270"/>
      <c r="Z9270"/>
      <c r="AA9270"/>
      <c r="AB9270"/>
      <c r="AC9270"/>
      <c r="AD9270"/>
      <c r="AE9270"/>
      <c r="AF9270"/>
      <c r="AG9270"/>
      <c r="AH9270"/>
      <c r="AI9270"/>
      <c r="AJ9270"/>
      <c r="AK9270"/>
      <c r="AL9270"/>
      <c r="AM9270"/>
      <c r="AN9270"/>
      <c r="AO9270"/>
      <c r="AP9270"/>
      <c r="AQ9270"/>
      <c r="AR9270"/>
      <c r="AS9270"/>
      <c r="AT9270"/>
      <c r="AU9270"/>
      <c r="AV9270"/>
      <c r="AW9270"/>
      <c r="AX9270"/>
      <c r="AY9270"/>
      <c r="AZ9270"/>
      <c r="BA9270"/>
      <c r="BB9270"/>
      <c r="BC9270"/>
      <c r="BD9270"/>
      <c r="BE9270"/>
      <c r="BF9270"/>
      <c r="BG9270"/>
      <c r="BH9270"/>
      <c r="BI9270"/>
      <c r="BJ9270"/>
      <c r="BK9270"/>
      <c r="BL9270"/>
      <c r="BM9270"/>
      <c r="BN9270"/>
      <c r="BO9270"/>
      <c r="BP9270"/>
      <c r="BQ9270"/>
      <c r="BR9270"/>
      <c r="BS9270"/>
      <c r="BT9270"/>
      <c r="BU9270"/>
      <c r="BV9270"/>
      <c r="BW9270"/>
      <c r="BX9270"/>
      <c r="BY9270"/>
      <c r="BZ9270"/>
      <c r="CA9270"/>
      <c r="CB9270"/>
      <c r="CC9270"/>
      <c r="CD9270"/>
      <c r="CE9270"/>
      <c r="CF9270"/>
      <c r="CG9270"/>
      <c r="CH9270"/>
      <c r="CI9270"/>
      <c r="CJ9270"/>
      <c r="CK9270"/>
      <c r="CL9270"/>
      <c r="CM9270"/>
      <c r="CN9270"/>
      <c r="CO9270"/>
      <c r="CP9270"/>
      <c r="CQ9270"/>
      <c r="CR9270"/>
      <c r="CS9270"/>
      <c r="CT9270"/>
      <c r="CU9270"/>
      <c r="CV9270"/>
    </row>
    <row r="9271" spans="10:100" x14ac:dyDescent="0.25">
      <c r="J9271"/>
      <c r="K9271"/>
      <c r="L9271"/>
      <c r="M9271"/>
      <c r="N9271"/>
      <c r="O9271"/>
      <c r="P9271"/>
      <c r="Q9271"/>
      <c r="R9271"/>
      <c r="S9271"/>
      <c r="T9271"/>
      <c r="U9271"/>
      <c r="V9271"/>
      <c r="W9271"/>
      <c r="X9271"/>
      <c r="Y9271"/>
      <c r="Z9271"/>
      <c r="AA9271"/>
      <c r="AB9271"/>
      <c r="AC9271"/>
      <c r="AD9271"/>
      <c r="AE9271"/>
      <c r="AF9271"/>
      <c r="AG9271"/>
      <c r="AH9271"/>
      <c r="AI9271"/>
      <c r="AJ9271"/>
      <c r="AK9271"/>
      <c r="AL9271"/>
      <c r="AM9271"/>
      <c r="AN9271"/>
      <c r="AO9271"/>
      <c r="AP9271"/>
      <c r="AQ9271"/>
      <c r="AR9271"/>
      <c r="AS9271"/>
      <c r="AT9271"/>
      <c r="AU9271"/>
      <c r="AV9271"/>
      <c r="AW9271"/>
      <c r="AX9271"/>
      <c r="AY9271"/>
      <c r="AZ9271"/>
      <c r="BA9271"/>
      <c r="BB9271"/>
      <c r="BC9271"/>
      <c r="BD9271"/>
      <c r="BE9271"/>
      <c r="BF9271"/>
      <c r="BG9271"/>
      <c r="BH9271"/>
      <c r="BI9271"/>
      <c r="BJ9271"/>
      <c r="BK9271"/>
      <c r="BL9271"/>
      <c r="BM9271"/>
      <c r="BN9271"/>
      <c r="BO9271"/>
      <c r="BP9271"/>
      <c r="BQ9271"/>
      <c r="BR9271"/>
      <c r="BS9271"/>
      <c r="BT9271"/>
      <c r="BU9271"/>
      <c r="BV9271"/>
      <c r="BW9271"/>
      <c r="BX9271"/>
      <c r="BY9271"/>
      <c r="BZ9271"/>
      <c r="CA9271"/>
      <c r="CB9271"/>
      <c r="CC9271"/>
      <c r="CD9271"/>
      <c r="CE9271"/>
      <c r="CF9271"/>
      <c r="CG9271"/>
      <c r="CH9271"/>
      <c r="CI9271"/>
      <c r="CJ9271"/>
      <c r="CK9271"/>
      <c r="CL9271"/>
      <c r="CM9271"/>
      <c r="CN9271"/>
      <c r="CO9271"/>
      <c r="CP9271"/>
      <c r="CQ9271"/>
      <c r="CR9271"/>
      <c r="CS9271"/>
      <c r="CT9271"/>
      <c r="CU9271"/>
      <c r="CV9271"/>
    </row>
    <row r="9272" spans="10:100" x14ac:dyDescent="0.25">
      <c r="J9272"/>
      <c r="K9272"/>
      <c r="L9272"/>
      <c r="M9272"/>
      <c r="N9272"/>
      <c r="O9272"/>
      <c r="P9272"/>
      <c r="Q9272"/>
      <c r="R9272"/>
      <c r="S9272"/>
      <c r="T9272"/>
      <c r="U9272"/>
      <c r="V9272"/>
      <c r="W9272"/>
      <c r="X9272"/>
      <c r="Y9272"/>
      <c r="Z9272"/>
      <c r="AA9272"/>
      <c r="AB9272"/>
      <c r="AC9272"/>
      <c r="AD9272"/>
      <c r="AE9272"/>
      <c r="AF9272"/>
      <c r="AG9272"/>
      <c r="AH9272"/>
      <c r="AI9272"/>
      <c r="AJ9272"/>
      <c r="AK9272"/>
      <c r="AL9272"/>
      <c r="AM9272"/>
      <c r="AN9272"/>
      <c r="AO9272"/>
      <c r="AP9272"/>
      <c r="AQ9272"/>
      <c r="AR9272"/>
      <c r="AS9272"/>
      <c r="AT9272"/>
      <c r="AU9272"/>
      <c r="AV9272"/>
      <c r="AW9272"/>
      <c r="AX9272"/>
      <c r="AY9272"/>
      <c r="AZ9272"/>
      <c r="BA9272"/>
      <c r="BB9272"/>
      <c r="BC9272"/>
      <c r="BD9272"/>
      <c r="BE9272"/>
      <c r="BF9272"/>
      <c r="BG9272"/>
      <c r="BH9272"/>
      <c r="BI9272"/>
      <c r="BJ9272"/>
      <c r="BK9272"/>
      <c r="BL9272"/>
      <c r="BM9272"/>
      <c r="BN9272"/>
      <c r="BO9272"/>
      <c r="BP9272"/>
      <c r="BQ9272"/>
      <c r="BR9272"/>
      <c r="BS9272"/>
      <c r="BT9272"/>
      <c r="BU9272"/>
      <c r="BV9272"/>
      <c r="BW9272"/>
      <c r="BX9272"/>
      <c r="BY9272"/>
      <c r="BZ9272"/>
      <c r="CA9272"/>
      <c r="CB9272"/>
      <c r="CC9272"/>
      <c r="CD9272"/>
      <c r="CE9272"/>
      <c r="CF9272"/>
      <c r="CG9272"/>
      <c r="CH9272"/>
      <c r="CI9272"/>
      <c r="CJ9272"/>
      <c r="CK9272"/>
      <c r="CL9272"/>
      <c r="CM9272"/>
      <c r="CN9272"/>
      <c r="CO9272"/>
      <c r="CP9272"/>
      <c r="CQ9272"/>
      <c r="CR9272"/>
      <c r="CS9272"/>
      <c r="CT9272"/>
      <c r="CU9272"/>
      <c r="CV9272"/>
    </row>
    <row r="9273" spans="10:100" x14ac:dyDescent="0.25">
      <c r="J9273"/>
      <c r="K9273"/>
      <c r="L9273"/>
      <c r="M9273"/>
      <c r="N9273"/>
      <c r="O9273"/>
      <c r="P9273"/>
      <c r="Q9273"/>
      <c r="R9273"/>
      <c r="S9273"/>
      <c r="T9273"/>
      <c r="U9273"/>
      <c r="V9273"/>
      <c r="W9273"/>
      <c r="X9273"/>
      <c r="Y9273"/>
      <c r="Z9273"/>
      <c r="AA9273"/>
      <c r="AB9273"/>
      <c r="AC9273"/>
      <c r="AD9273"/>
      <c r="AE9273"/>
      <c r="AF9273"/>
      <c r="AG9273"/>
      <c r="AH9273"/>
      <c r="AI9273"/>
      <c r="AJ9273"/>
      <c r="AK9273"/>
      <c r="AL9273"/>
      <c r="AM9273"/>
      <c r="AN9273"/>
      <c r="AO9273"/>
      <c r="AP9273"/>
      <c r="AQ9273"/>
      <c r="AR9273"/>
      <c r="AS9273"/>
      <c r="AT9273"/>
      <c r="AU9273"/>
      <c r="AV9273"/>
      <c r="AW9273"/>
      <c r="AX9273"/>
      <c r="AY9273"/>
      <c r="AZ9273"/>
      <c r="BA9273"/>
      <c r="BB9273"/>
      <c r="BC9273"/>
      <c r="BD9273"/>
      <c r="BE9273"/>
      <c r="BF9273"/>
      <c r="BG9273"/>
      <c r="BH9273"/>
      <c r="BI9273"/>
      <c r="BJ9273"/>
      <c r="BK9273"/>
      <c r="BL9273"/>
      <c r="BM9273"/>
      <c r="BN9273"/>
      <c r="BO9273"/>
      <c r="BP9273"/>
      <c r="BQ9273"/>
      <c r="BR9273"/>
      <c r="BS9273"/>
      <c r="BT9273"/>
      <c r="BU9273"/>
      <c r="BV9273"/>
      <c r="BW9273"/>
      <c r="BX9273"/>
      <c r="BY9273"/>
      <c r="BZ9273"/>
      <c r="CA9273"/>
      <c r="CB9273"/>
      <c r="CC9273"/>
      <c r="CD9273"/>
      <c r="CE9273"/>
      <c r="CF9273"/>
      <c r="CG9273"/>
      <c r="CH9273"/>
      <c r="CI9273"/>
      <c r="CJ9273"/>
      <c r="CK9273"/>
      <c r="CL9273"/>
      <c r="CM9273"/>
      <c r="CN9273"/>
      <c r="CO9273"/>
      <c r="CP9273"/>
      <c r="CQ9273"/>
      <c r="CR9273"/>
      <c r="CS9273"/>
      <c r="CT9273"/>
      <c r="CU9273"/>
      <c r="CV9273"/>
    </row>
    <row r="9274" spans="10:100" x14ac:dyDescent="0.25">
      <c r="J9274"/>
      <c r="K9274"/>
      <c r="L9274"/>
      <c r="M9274"/>
      <c r="N9274"/>
      <c r="O9274"/>
      <c r="P9274"/>
      <c r="Q9274"/>
      <c r="R9274"/>
      <c r="S9274"/>
      <c r="T9274"/>
      <c r="U9274"/>
      <c r="V9274"/>
      <c r="W9274"/>
      <c r="X9274"/>
      <c r="Y9274"/>
      <c r="Z9274"/>
      <c r="AA9274"/>
      <c r="AB9274"/>
      <c r="AC9274"/>
      <c r="AD9274"/>
      <c r="AE9274"/>
      <c r="AF9274"/>
      <c r="AG9274"/>
      <c r="AH9274"/>
      <c r="AI9274"/>
      <c r="AJ9274"/>
      <c r="AK9274"/>
      <c r="AL9274"/>
      <c r="AM9274"/>
      <c r="AN9274"/>
      <c r="AO9274"/>
      <c r="AP9274"/>
      <c r="AQ9274"/>
      <c r="AR9274"/>
      <c r="AS9274"/>
      <c r="AT9274"/>
      <c r="AU9274"/>
      <c r="AV9274"/>
      <c r="AW9274"/>
      <c r="AX9274"/>
      <c r="AY9274"/>
      <c r="AZ9274"/>
      <c r="BA9274"/>
      <c r="BB9274"/>
      <c r="BC9274"/>
      <c r="BD9274"/>
      <c r="BE9274"/>
      <c r="BF9274"/>
      <c r="BG9274"/>
      <c r="BH9274"/>
      <c r="BI9274"/>
      <c r="BJ9274"/>
      <c r="BK9274"/>
      <c r="BL9274"/>
      <c r="BM9274"/>
      <c r="BN9274"/>
      <c r="BO9274"/>
      <c r="BP9274"/>
      <c r="BQ9274"/>
      <c r="BR9274"/>
      <c r="BS9274"/>
      <c r="BT9274"/>
      <c r="BU9274"/>
      <c r="BV9274"/>
      <c r="BW9274"/>
      <c r="BX9274"/>
      <c r="BY9274"/>
      <c r="BZ9274"/>
      <c r="CA9274"/>
      <c r="CB9274"/>
      <c r="CC9274"/>
      <c r="CD9274"/>
      <c r="CE9274"/>
      <c r="CF9274"/>
      <c r="CG9274"/>
      <c r="CH9274"/>
      <c r="CI9274"/>
      <c r="CJ9274"/>
      <c r="CK9274"/>
      <c r="CL9274"/>
      <c r="CM9274"/>
      <c r="CN9274"/>
      <c r="CO9274"/>
      <c r="CP9274"/>
      <c r="CQ9274"/>
      <c r="CR9274"/>
      <c r="CS9274"/>
      <c r="CT9274"/>
      <c r="CU9274"/>
      <c r="CV9274"/>
    </row>
    <row r="9275" spans="10:100" x14ac:dyDescent="0.25">
      <c r="J9275"/>
      <c r="K9275"/>
      <c r="L9275"/>
      <c r="M9275"/>
      <c r="N9275"/>
      <c r="O9275"/>
      <c r="P9275"/>
      <c r="Q9275"/>
      <c r="R9275"/>
      <c r="S9275"/>
      <c r="T9275"/>
      <c r="U9275"/>
      <c r="V9275"/>
      <c r="W9275"/>
      <c r="X9275"/>
      <c r="Y9275"/>
      <c r="Z9275"/>
      <c r="AA9275"/>
      <c r="AB9275"/>
      <c r="AC9275"/>
      <c r="AD9275"/>
      <c r="AE9275"/>
      <c r="AF9275"/>
      <c r="AG9275"/>
      <c r="AH9275"/>
      <c r="AI9275"/>
      <c r="AJ9275"/>
      <c r="AK9275"/>
      <c r="AL9275"/>
      <c r="AM9275"/>
      <c r="AN9275"/>
      <c r="AO9275"/>
      <c r="AP9275"/>
      <c r="AQ9275"/>
      <c r="AR9275"/>
      <c r="AS9275"/>
      <c r="AT9275"/>
      <c r="AU9275"/>
      <c r="AV9275"/>
      <c r="AW9275"/>
      <c r="AX9275"/>
      <c r="AY9275"/>
      <c r="AZ9275"/>
      <c r="BA9275"/>
      <c r="BB9275"/>
      <c r="BC9275"/>
      <c r="BD9275"/>
      <c r="BE9275"/>
      <c r="BF9275"/>
      <c r="BG9275"/>
      <c r="BH9275"/>
      <c r="BI9275"/>
      <c r="BJ9275"/>
      <c r="BK9275"/>
      <c r="BL9275"/>
      <c r="BM9275"/>
      <c r="BN9275"/>
      <c r="BO9275"/>
      <c r="BP9275"/>
      <c r="BQ9275"/>
      <c r="BR9275"/>
      <c r="BS9275"/>
      <c r="BT9275"/>
      <c r="BU9275"/>
      <c r="BV9275"/>
      <c r="BW9275"/>
      <c r="BX9275"/>
      <c r="BY9275"/>
      <c r="BZ9275"/>
      <c r="CA9275"/>
      <c r="CB9275"/>
      <c r="CC9275"/>
      <c r="CD9275"/>
      <c r="CE9275"/>
      <c r="CF9275"/>
      <c r="CG9275"/>
      <c r="CH9275"/>
      <c r="CI9275"/>
      <c r="CJ9275"/>
      <c r="CK9275"/>
      <c r="CL9275"/>
      <c r="CM9275"/>
      <c r="CN9275"/>
      <c r="CO9275"/>
      <c r="CP9275"/>
      <c r="CQ9275"/>
      <c r="CR9275"/>
      <c r="CS9275"/>
      <c r="CT9275"/>
      <c r="CU9275"/>
      <c r="CV9275"/>
    </row>
    <row r="9276" spans="10:100" x14ac:dyDescent="0.25">
      <c r="J9276"/>
      <c r="K9276"/>
      <c r="L9276"/>
      <c r="M9276"/>
      <c r="N9276"/>
      <c r="O9276"/>
      <c r="P9276"/>
      <c r="Q9276"/>
      <c r="R9276"/>
      <c r="S9276"/>
      <c r="T9276"/>
      <c r="U9276"/>
      <c r="V9276"/>
      <c r="W9276"/>
      <c r="X9276"/>
      <c r="Y9276"/>
      <c r="Z9276"/>
      <c r="AA9276"/>
      <c r="AB9276"/>
      <c r="AC9276"/>
      <c r="AD9276"/>
      <c r="AE9276"/>
      <c r="AF9276"/>
      <c r="AG9276"/>
      <c r="AH9276"/>
      <c r="AI9276"/>
      <c r="AJ9276"/>
      <c r="AK9276"/>
      <c r="AL9276"/>
      <c r="AM9276"/>
      <c r="AN9276"/>
      <c r="AO9276"/>
      <c r="AP9276"/>
      <c r="AQ9276"/>
      <c r="AR9276"/>
      <c r="AS9276"/>
      <c r="AT9276"/>
      <c r="AU9276"/>
      <c r="AV9276"/>
      <c r="AW9276"/>
      <c r="AX9276"/>
      <c r="AY9276"/>
      <c r="AZ9276"/>
      <c r="BA9276"/>
      <c r="BB9276"/>
      <c r="BC9276"/>
      <c r="BD9276"/>
      <c r="BE9276"/>
      <c r="BF9276"/>
      <c r="BG9276"/>
      <c r="BH9276"/>
      <c r="BI9276"/>
      <c r="BJ9276"/>
      <c r="BK9276"/>
      <c r="BL9276"/>
      <c r="BM9276"/>
      <c r="BN9276"/>
      <c r="BO9276"/>
      <c r="BP9276"/>
      <c r="BQ9276"/>
      <c r="BR9276"/>
      <c r="BS9276"/>
      <c r="BT9276"/>
      <c r="BU9276"/>
      <c r="BV9276"/>
      <c r="BW9276"/>
      <c r="BX9276"/>
      <c r="BY9276"/>
      <c r="BZ9276"/>
      <c r="CA9276"/>
      <c r="CB9276"/>
      <c r="CC9276"/>
      <c r="CD9276"/>
      <c r="CE9276"/>
      <c r="CF9276"/>
      <c r="CG9276"/>
      <c r="CH9276"/>
      <c r="CI9276"/>
      <c r="CJ9276"/>
      <c r="CK9276"/>
      <c r="CL9276"/>
      <c r="CM9276"/>
      <c r="CN9276"/>
      <c r="CO9276"/>
      <c r="CP9276"/>
      <c r="CQ9276"/>
      <c r="CR9276"/>
      <c r="CS9276"/>
      <c r="CT9276"/>
      <c r="CU9276"/>
      <c r="CV9276"/>
    </row>
    <row r="9277" spans="10:100" x14ac:dyDescent="0.25">
      <c r="J9277"/>
      <c r="K9277"/>
      <c r="L9277"/>
      <c r="M9277"/>
      <c r="N9277"/>
      <c r="O9277"/>
      <c r="P9277"/>
      <c r="Q9277"/>
      <c r="R9277"/>
      <c r="S9277"/>
      <c r="T9277"/>
      <c r="U9277"/>
      <c r="V9277"/>
      <c r="W9277"/>
      <c r="X9277"/>
      <c r="Y9277"/>
      <c r="Z9277"/>
      <c r="AA9277"/>
      <c r="AB9277"/>
      <c r="AC9277"/>
      <c r="AD9277"/>
      <c r="AE9277"/>
      <c r="AF9277"/>
      <c r="AG9277"/>
      <c r="AH9277"/>
      <c r="AI9277"/>
      <c r="AJ9277"/>
      <c r="AK9277"/>
      <c r="AL9277"/>
      <c r="AM9277"/>
      <c r="AN9277"/>
      <c r="AO9277"/>
      <c r="AP9277"/>
      <c r="AQ9277"/>
      <c r="AR9277"/>
      <c r="AS9277"/>
      <c r="AT9277"/>
      <c r="AU9277"/>
      <c r="AV9277"/>
      <c r="AW9277"/>
      <c r="AX9277"/>
      <c r="AY9277"/>
      <c r="AZ9277"/>
      <c r="BA9277"/>
      <c r="BB9277"/>
      <c r="BC9277"/>
      <c r="BD9277"/>
      <c r="BE9277"/>
      <c r="BF9277"/>
      <c r="BG9277"/>
      <c r="BH9277"/>
      <c r="BI9277"/>
      <c r="BJ9277"/>
      <c r="BK9277"/>
      <c r="BL9277"/>
      <c r="BM9277"/>
      <c r="BN9277"/>
      <c r="BO9277"/>
      <c r="BP9277"/>
      <c r="BQ9277"/>
      <c r="BR9277"/>
      <c r="BS9277"/>
      <c r="BT9277"/>
      <c r="BU9277"/>
      <c r="BV9277"/>
      <c r="BW9277"/>
      <c r="BX9277"/>
      <c r="BY9277"/>
      <c r="BZ9277"/>
      <c r="CA9277"/>
      <c r="CB9277"/>
      <c r="CC9277"/>
      <c r="CD9277"/>
      <c r="CE9277"/>
      <c r="CF9277"/>
      <c r="CG9277"/>
      <c r="CH9277"/>
      <c r="CI9277"/>
      <c r="CJ9277"/>
      <c r="CK9277"/>
      <c r="CL9277"/>
      <c r="CM9277"/>
      <c r="CN9277"/>
      <c r="CO9277"/>
      <c r="CP9277"/>
      <c r="CQ9277"/>
      <c r="CR9277"/>
      <c r="CS9277"/>
      <c r="CT9277"/>
      <c r="CU9277"/>
      <c r="CV9277"/>
    </row>
    <row r="9278" spans="10:100" x14ac:dyDescent="0.25">
      <c r="J9278"/>
      <c r="K9278"/>
      <c r="L9278"/>
      <c r="M9278"/>
      <c r="N9278"/>
      <c r="O9278"/>
      <c r="P9278"/>
      <c r="Q9278"/>
      <c r="R9278"/>
      <c r="S9278"/>
      <c r="T9278"/>
      <c r="U9278"/>
      <c r="V9278"/>
      <c r="W9278"/>
      <c r="X9278"/>
      <c r="Y9278"/>
      <c r="Z9278"/>
      <c r="AA9278"/>
      <c r="AB9278"/>
      <c r="AC9278"/>
      <c r="AD9278"/>
      <c r="AE9278"/>
      <c r="AF9278"/>
      <c r="AG9278"/>
      <c r="AH9278"/>
      <c r="AI9278"/>
      <c r="AJ9278"/>
      <c r="AK9278"/>
      <c r="AL9278"/>
      <c r="AM9278"/>
      <c r="AN9278"/>
      <c r="AO9278"/>
      <c r="AP9278"/>
      <c r="AQ9278"/>
      <c r="AR9278"/>
      <c r="AS9278"/>
      <c r="AT9278"/>
      <c r="AU9278"/>
      <c r="AV9278"/>
      <c r="AW9278"/>
      <c r="AX9278"/>
      <c r="AY9278"/>
      <c r="AZ9278"/>
      <c r="BA9278"/>
      <c r="BB9278"/>
      <c r="BC9278"/>
      <c r="BD9278"/>
      <c r="BE9278"/>
      <c r="BF9278"/>
      <c r="BG9278"/>
      <c r="BH9278"/>
      <c r="BI9278"/>
      <c r="BJ9278"/>
      <c r="BK9278"/>
      <c r="BL9278"/>
      <c r="BM9278"/>
      <c r="BN9278"/>
      <c r="BO9278"/>
      <c r="BP9278"/>
      <c r="BQ9278"/>
      <c r="BR9278"/>
      <c r="BS9278"/>
      <c r="BT9278"/>
      <c r="BU9278"/>
      <c r="BV9278"/>
      <c r="BW9278"/>
      <c r="BX9278"/>
      <c r="BY9278"/>
      <c r="BZ9278"/>
      <c r="CA9278"/>
      <c r="CB9278"/>
      <c r="CC9278"/>
      <c r="CD9278"/>
      <c r="CE9278"/>
      <c r="CF9278"/>
      <c r="CG9278"/>
      <c r="CH9278"/>
      <c r="CI9278"/>
      <c r="CJ9278"/>
      <c r="CK9278"/>
      <c r="CL9278"/>
      <c r="CM9278"/>
      <c r="CN9278"/>
      <c r="CO9278"/>
      <c r="CP9278"/>
      <c r="CQ9278"/>
      <c r="CR9278"/>
      <c r="CS9278"/>
      <c r="CT9278"/>
      <c r="CU9278"/>
      <c r="CV9278"/>
    </row>
    <row r="9279" spans="10:100" x14ac:dyDescent="0.25">
      <c r="J9279"/>
      <c r="K9279"/>
      <c r="L9279"/>
      <c r="M9279"/>
      <c r="N9279"/>
      <c r="O9279"/>
      <c r="P9279"/>
      <c r="Q9279"/>
      <c r="R9279"/>
      <c r="S9279"/>
      <c r="T9279"/>
      <c r="U9279"/>
      <c r="V9279"/>
      <c r="W9279"/>
      <c r="X9279"/>
      <c r="Y9279"/>
      <c r="Z9279"/>
      <c r="AA9279"/>
      <c r="AB9279"/>
      <c r="AC9279"/>
      <c r="AD9279"/>
      <c r="AE9279"/>
      <c r="AF9279"/>
      <c r="AG9279"/>
      <c r="AH9279"/>
      <c r="AI9279"/>
      <c r="AJ9279"/>
      <c r="AK9279"/>
      <c r="AL9279"/>
      <c r="AM9279"/>
      <c r="AN9279"/>
      <c r="AO9279"/>
      <c r="AP9279"/>
      <c r="AQ9279"/>
      <c r="AR9279"/>
      <c r="AS9279"/>
      <c r="AT9279"/>
      <c r="AU9279"/>
      <c r="AV9279"/>
      <c r="AW9279"/>
      <c r="AX9279"/>
      <c r="AY9279"/>
      <c r="AZ9279"/>
      <c r="BA9279"/>
      <c r="BB9279"/>
      <c r="BC9279"/>
      <c r="BD9279"/>
      <c r="BE9279"/>
      <c r="BF9279"/>
      <c r="BG9279"/>
      <c r="BH9279"/>
      <c r="BI9279"/>
      <c r="BJ9279"/>
      <c r="BK9279"/>
      <c r="BL9279"/>
      <c r="BM9279"/>
      <c r="BN9279"/>
      <c r="BO9279"/>
      <c r="BP9279"/>
      <c r="BQ9279"/>
      <c r="BR9279"/>
      <c r="BS9279"/>
      <c r="BT9279"/>
      <c r="BU9279"/>
      <c r="BV9279"/>
      <c r="BW9279"/>
      <c r="BX9279"/>
      <c r="BY9279"/>
      <c r="BZ9279"/>
      <c r="CA9279"/>
      <c r="CB9279"/>
      <c r="CC9279"/>
      <c r="CD9279"/>
      <c r="CE9279"/>
      <c r="CF9279"/>
      <c r="CG9279"/>
      <c r="CH9279"/>
      <c r="CI9279"/>
      <c r="CJ9279"/>
      <c r="CK9279"/>
      <c r="CL9279"/>
      <c r="CM9279"/>
      <c r="CN9279"/>
      <c r="CO9279"/>
      <c r="CP9279"/>
      <c r="CQ9279"/>
      <c r="CR9279"/>
      <c r="CS9279"/>
      <c r="CT9279"/>
      <c r="CU9279"/>
      <c r="CV9279"/>
    </row>
    <row r="9280" spans="10:100" x14ac:dyDescent="0.25">
      <c r="J9280"/>
      <c r="K9280"/>
      <c r="L9280"/>
      <c r="M9280"/>
      <c r="N9280"/>
      <c r="O9280"/>
      <c r="P9280"/>
      <c r="Q9280"/>
      <c r="R9280"/>
      <c r="S9280"/>
      <c r="T9280"/>
      <c r="U9280"/>
      <c r="V9280"/>
      <c r="W9280"/>
      <c r="X9280"/>
      <c r="Y9280"/>
      <c r="Z9280"/>
      <c r="AA9280"/>
      <c r="AB9280"/>
      <c r="AC9280"/>
      <c r="AD9280"/>
      <c r="AE9280"/>
      <c r="AF9280"/>
      <c r="AG9280"/>
      <c r="AH9280"/>
      <c r="AI9280"/>
      <c r="AJ9280"/>
      <c r="AK9280"/>
      <c r="AL9280"/>
      <c r="AM9280"/>
      <c r="AN9280"/>
      <c r="AO9280"/>
      <c r="AP9280"/>
      <c r="AQ9280"/>
      <c r="AR9280"/>
      <c r="AS9280"/>
      <c r="AT9280"/>
      <c r="AU9280"/>
      <c r="AV9280"/>
      <c r="AW9280"/>
      <c r="AX9280"/>
      <c r="AY9280"/>
      <c r="AZ9280"/>
      <c r="BA9280"/>
      <c r="BB9280"/>
      <c r="BC9280"/>
      <c r="BD9280"/>
      <c r="BE9280"/>
      <c r="BF9280"/>
      <c r="BG9280"/>
      <c r="BH9280"/>
      <c r="BI9280"/>
      <c r="BJ9280"/>
      <c r="BK9280"/>
      <c r="BL9280"/>
      <c r="BM9280"/>
      <c r="BN9280"/>
      <c r="BO9280"/>
      <c r="BP9280"/>
      <c r="BQ9280"/>
      <c r="BR9280"/>
      <c r="BS9280"/>
      <c r="BT9280"/>
      <c r="BU9280"/>
      <c r="BV9280"/>
      <c r="BW9280"/>
      <c r="BX9280"/>
      <c r="BY9280"/>
      <c r="BZ9280"/>
      <c r="CA9280"/>
      <c r="CB9280"/>
      <c r="CC9280"/>
      <c r="CD9280"/>
      <c r="CE9280"/>
      <c r="CF9280"/>
      <c r="CG9280"/>
      <c r="CH9280"/>
      <c r="CI9280"/>
      <c r="CJ9280"/>
      <c r="CK9280"/>
      <c r="CL9280"/>
      <c r="CM9280"/>
      <c r="CN9280"/>
      <c r="CO9280"/>
      <c r="CP9280"/>
      <c r="CQ9280"/>
      <c r="CR9280"/>
      <c r="CS9280"/>
      <c r="CT9280"/>
      <c r="CU9280"/>
      <c r="CV9280"/>
    </row>
    <row r="9281" spans="10:100" x14ac:dyDescent="0.25">
      <c r="J9281"/>
      <c r="K9281"/>
      <c r="L9281"/>
      <c r="M9281"/>
      <c r="N9281"/>
      <c r="O9281"/>
      <c r="P9281"/>
      <c r="Q9281"/>
      <c r="R9281"/>
      <c r="S9281"/>
      <c r="T9281"/>
      <c r="U9281"/>
      <c r="V9281"/>
      <c r="W9281"/>
      <c r="X9281"/>
      <c r="Y9281"/>
      <c r="Z9281"/>
      <c r="AA9281"/>
      <c r="AB9281"/>
      <c r="AC9281"/>
      <c r="AD9281"/>
      <c r="AE9281"/>
      <c r="AF9281"/>
      <c r="AG9281"/>
      <c r="AH9281"/>
      <c r="AI9281"/>
      <c r="AJ9281"/>
      <c r="AK9281"/>
      <c r="AL9281"/>
      <c r="AM9281"/>
      <c r="AN9281"/>
      <c r="AO9281"/>
      <c r="AP9281"/>
      <c r="AQ9281"/>
      <c r="AR9281"/>
      <c r="AS9281"/>
      <c r="AT9281"/>
      <c r="AU9281"/>
      <c r="AV9281"/>
      <c r="AW9281"/>
      <c r="AX9281"/>
      <c r="AY9281"/>
      <c r="AZ9281"/>
      <c r="BA9281"/>
      <c r="BB9281"/>
      <c r="BC9281"/>
      <c r="BD9281"/>
      <c r="BE9281"/>
      <c r="BF9281"/>
      <c r="BG9281"/>
      <c r="BH9281"/>
      <c r="BI9281"/>
      <c r="BJ9281"/>
      <c r="BK9281"/>
      <c r="BL9281"/>
      <c r="BM9281"/>
      <c r="BN9281"/>
      <c r="BO9281"/>
      <c r="BP9281"/>
      <c r="BQ9281"/>
      <c r="BR9281"/>
      <c r="BS9281"/>
      <c r="BT9281"/>
      <c r="BU9281"/>
      <c r="BV9281"/>
      <c r="BW9281"/>
      <c r="BX9281"/>
      <c r="BY9281"/>
      <c r="BZ9281"/>
      <c r="CA9281"/>
      <c r="CB9281"/>
      <c r="CC9281"/>
      <c r="CD9281"/>
      <c r="CE9281"/>
      <c r="CF9281"/>
      <c r="CG9281"/>
      <c r="CH9281"/>
      <c r="CI9281"/>
      <c r="CJ9281"/>
      <c r="CK9281"/>
      <c r="CL9281"/>
      <c r="CM9281"/>
      <c r="CN9281"/>
      <c r="CO9281"/>
      <c r="CP9281"/>
      <c r="CQ9281"/>
      <c r="CR9281"/>
      <c r="CS9281"/>
      <c r="CT9281"/>
      <c r="CU9281"/>
      <c r="CV9281"/>
    </row>
    <row r="9282" spans="10:100" x14ac:dyDescent="0.25">
      <c r="J9282"/>
      <c r="K9282"/>
      <c r="L9282"/>
      <c r="M9282"/>
      <c r="N9282"/>
      <c r="O9282"/>
      <c r="P9282"/>
      <c r="Q9282"/>
      <c r="R9282"/>
      <c r="S9282"/>
      <c r="T9282"/>
      <c r="U9282"/>
      <c r="V9282"/>
      <c r="W9282"/>
      <c r="X9282"/>
      <c r="Y9282"/>
      <c r="Z9282"/>
      <c r="AA9282"/>
      <c r="AB9282"/>
      <c r="AC9282"/>
      <c r="AD9282"/>
      <c r="AE9282"/>
      <c r="AF9282"/>
      <c r="AG9282"/>
      <c r="AH9282"/>
      <c r="AI9282"/>
      <c r="AJ9282"/>
      <c r="AK9282"/>
      <c r="AL9282"/>
      <c r="AM9282"/>
      <c r="AN9282"/>
      <c r="AO9282"/>
      <c r="AP9282"/>
      <c r="AQ9282"/>
      <c r="AR9282"/>
      <c r="AS9282"/>
      <c r="AT9282"/>
      <c r="AU9282"/>
      <c r="AV9282"/>
      <c r="AW9282"/>
      <c r="AX9282"/>
      <c r="AY9282"/>
      <c r="AZ9282"/>
      <c r="BA9282"/>
      <c r="BB9282"/>
      <c r="BC9282"/>
      <c r="BD9282"/>
      <c r="BE9282"/>
      <c r="BF9282"/>
      <c r="BG9282"/>
      <c r="BH9282"/>
      <c r="BI9282"/>
      <c r="BJ9282"/>
      <c r="BK9282"/>
      <c r="BL9282"/>
      <c r="BM9282"/>
      <c r="BN9282"/>
      <c r="BO9282"/>
      <c r="BP9282"/>
      <c r="BQ9282"/>
      <c r="BR9282"/>
      <c r="BS9282"/>
      <c r="BT9282"/>
      <c r="BU9282"/>
      <c r="BV9282"/>
      <c r="BW9282"/>
      <c r="BX9282"/>
      <c r="BY9282"/>
      <c r="BZ9282"/>
      <c r="CA9282"/>
      <c r="CB9282"/>
      <c r="CC9282"/>
      <c r="CD9282"/>
      <c r="CE9282"/>
      <c r="CF9282"/>
      <c r="CG9282"/>
      <c r="CH9282"/>
      <c r="CI9282"/>
      <c r="CJ9282"/>
      <c r="CK9282"/>
      <c r="CL9282"/>
      <c r="CM9282"/>
      <c r="CN9282"/>
      <c r="CO9282"/>
      <c r="CP9282"/>
      <c r="CQ9282"/>
      <c r="CR9282"/>
      <c r="CS9282"/>
      <c r="CT9282"/>
      <c r="CU9282"/>
      <c r="CV9282"/>
    </row>
    <row r="9283" spans="10:100" x14ac:dyDescent="0.25">
      <c r="J9283"/>
      <c r="K9283"/>
      <c r="L9283"/>
      <c r="M9283"/>
      <c r="N9283"/>
      <c r="O9283"/>
      <c r="P9283"/>
      <c r="Q9283"/>
      <c r="R9283"/>
      <c r="S9283"/>
      <c r="T9283"/>
      <c r="U9283"/>
      <c r="V9283"/>
      <c r="W9283"/>
      <c r="X9283"/>
      <c r="Y9283"/>
      <c r="Z9283"/>
      <c r="AA9283"/>
      <c r="AB9283"/>
      <c r="AC9283"/>
      <c r="AD9283"/>
      <c r="AE9283"/>
      <c r="AF9283"/>
      <c r="AG9283"/>
      <c r="AH9283"/>
      <c r="AI9283"/>
      <c r="AJ9283"/>
      <c r="AK9283"/>
      <c r="AL9283"/>
      <c r="AM9283"/>
      <c r="AN9283"/>
      <c r="AO9283"/>
      <c r="AP9283"/>
      <c r="AQ9283"/>
      <c r="AR9283"/>
      <c r="AS9283"/>
      <c r="AT9283"/>
      <c r="AU9283"/>
      <c r="AV9283"/>
      <c r="AW9283"/>
      <c r="AX9283"/>
      <c r="AY9283"/>
      <c r="AZ9283"/>
      <c r="BA9283"/>
      <c r="BB9283"/>
      <c r="BC9283"/>
      <c r="BD9283"/>
      <c r="BE9283"/>
      <c r="BF9283"/>
      <c r="BG9283"/>
      <c r="BH9283"/>
      <c r="BI9283"/>
      <c r="BJ9283"/>
      <c r="BK9283"/>
      <c r="BL9283"/>
      <c r="BM9283"/>
      <c r="BN9283"/>
      <c r="BO9283"/>
      <c r="BP9283"/>
      <c r="BQ9283"/>
      <c r="BR9283"/>
      <c r="BS9283"/>
      <c r="BT9283"/>
      <c r="BU9283"/>
      <c r="BV9283"/>
      <c r="BW9283"/>
      <c r="BX9283"/>
      <c r="BY9283"/>
      <c r="BZ9283"/>
      <c r="CA9283"/>
      <c r="CB9283"/>
      <c r="CC9283"/>
      <c r="CD9283"/>
      <c r="CE9283"/>
      <c r="CF9283"/>
      <c r="CG9283"/>
      <c r="CH9283"/>
      <c r="CI9283"/>
      <c r="CJ9283"/>
      <c r="CK9283"/>
      <c r="CL9283"/>
      <c r="CM9283"/>
      <c r="CN9283"/>
      <c r="CO9283"/>
      <c r="CP9283"/>
      <c r="CQ9283"/>
      <c r="CR9283"/>
      <c r="CS9283"/>
      <c r="CT9283"/>
      <c r="CU9283"/>
      <c r="CV9283"/>
    </row>
    <row r="9284" spans="10:100" x14ac:dyDescent="0.25">
      <c r="J9284"/>
      <c r="K9284"/>
      <c r="L9284"/>
      <c r="M9284"/>
      <c r="N9284"/>
      <c r="O9284"/>
      <c r="P9284"/>
      <c r="Q9284"/>
      <c r="R9284"/>
      <c r="S9284"/>
      <c r="T9284"/>
      <c r="U9284"/>
      <c r="V9284"/>
      <c r="W9284"/>
      <c r="X9284"/>
      <c r="Y9284"/>
      <c r="Z9284"/>
      <c r="AA9284"/>
      <c r="AB9284"/>
      <c r="AC9284"/>
      <c r="AD9284"/>
      <c r="AE9284"/>
      <c r="AF9284"/>
      <c r="AG9284"/>
      <c r="AH9284"/>
      <c r="AI9284"/>
      <c r="AJ9284"/>
      <c r="AK9284"/>
      <c r="AL9284"/>
      <c r="AM9284"/>
      <c r="AN9284"/>
      <c r="AO9284"/>
      <c r="AP9284"/>
      <c r="AQ9284"/>
      <c r="AR9284"/>
      <c r="AS9284"/>
      <c r="AT9284"/>
      <c r="AU9284"/>
      <c r="AV9284"/>
      <c r="AW9284"/>
      <c r="AX9284"/>
      <c r="AY9284"/>
      <c r="AZ9284"/>
      <c r="BA9284"/>
      <c r="BB9284"/>
      <c r="BC9284"/>
      <c r="BD9284"/>
      <c r="BE9284"/>
      <c r="BF9284"/>
      <c r="BG9284"/>
      <c r="BH9284"/>
      <c r="BI9284"/>
      <c r="BJ9284"/>
      <c r="BK9284"/>
      <c r="BL9284"/>
      <c r="BM9284"/>
      <c r="BN9284"/>
      <c r="BO9284"/>
      <c r="BP9284"/>
      <c r="BQ9284"/>
      <c r="BR9284"/>
      <c r="BS9284"/>
      <c r="BT9284"/>
      <c r="BU9284"/>
      <c r="BV9284"/>
      <c r="BW9284"/>
      <c r="BX9284"/>
      <c r="BY9284"/>
      <c r="BZ9284"/>
      <c r="CA9284"/>
      <c r="CB9284"/>
      <c r="CC9284"/>
      <c r="CD9284"/>
      <c r="CE9284"/>
      <c r="CF9284"/>
      <c r="CG9284"/>
      <c r="CH9284"/>
      <c r="CI9284"/>
      <c r="CJ9284"/>
      <c r="CK9284"/>
      <c r="CL9284"/>
      <c r="CM9284"/>
      <c r="CN9284"/>
      <c r="CO9284"/>
      <c r="CP9284"/>
      <c r="CQ9284"/>
      <c r="CR9284"/>
      <c r="CS9284"/>
      <c r="CT9284"/>
      <c r="CU9284"/>
      <c r="CV9284"/>
    </row>
    <row r="9285" spans="10:100" x14ac:dyDescent="0.25">
      <c r="J9285"/>
      <c r="K9285"/>
      <c r="L9285"/>
      <c r="M9285"/>
      <c r="N9285"/>
      <c r="O9285"/>
      <c r="P9285"/>
      <c r="Q9285"/>
      <c r="R9285"/>
      <c r="S9285"/>
      <c r="T9285"/>
      <c r="U9285"/>
      <c r="V9285"/>
      <c r="W9285"/>
      <c r="X9285"/>
      <c r="Y9285"/>
      <c r="Z9285"/>
      <c r="AA9285"/>
      <c r="AB9285"/>
      <c r="AC9285"/>
      <c r="AD9285"/>
      <c r="AE9285"/>
      <c r="AF9285"/>
      <c r="AG9285"/>
      <c r="AH9285"/>
      <c r="AI9285"/>
      <c r="AJ9285"/>
      <c r="AK9285"/>
      <c r="AL9285"/>
      <c r="AM9285"/>
      <c r="AN9285"/>
      <c r="AO9285"/>
      <c r="AP9285"/>
      <c r="AQ9285"/>
      <c r="AR9285"/>
      <c r="AS9285"/>
      <c r="AT9285"/>
      <c r="AU9285"/>
      <c r="AV9285"/>
      <c r="AW9285"/>
      <c r="AX9285"/>
      <c r="AY9285"/>
      <c r="AZ9285"/>
      <c r="BA9285"/>
      <c r="BB9285"/>
      <c r="BC9285"/>
      <c r="BD9285"/>
      <c r="BE9285"/>
      <c r="BF9285"/>
      <c r="BG9285"/>
      <c r="BH9285"/>
      <c r="BI9285"/>
      <c r="BJ9285"/>
      <c r="BK9285"/>
      <c r="BL9285"/>
      <c r="BM9285"/>
      <c r="BN9285"/>
      <c r="BO9285"/>
      <c r="BP9285"/>
      <c r="BQ9285"/>
      <c r="BR9285"/>
      <c r="BS9285"/>
      <c r="BT9285"/>
      <c r="BU9285"/>
      <c r="BV9285"/>
      <c r="BW9285"/>
      <c r="BX9285"/>
      <c r="BY9285"/>
      <c r="BZ9285"/>
      <c r="CA9285"/>
      <c r="CB9285"/>
      <c r="CC9285"/>
      <c r="CD9285"/>
      <c r="CE9285"/>
      <c r="CF9285"/>
      <c r="CG9285"/>
      <c r="CH9285"/>
      <c r="CI9285"/>
      <c r="CJ9285"/>
      <c r="CK9285"/>
      <c r="CL9285"/>
      <c r="CM9285"/>
      <c r="CN9285"/>
      <c r="CO9285"/>
      <c r="CP9285"/>
      <c r="CQ9285"/>
      <c r="CR9285"/>
      <c r="CS9285"/>
      <c r="CT9285"/>
      <c r="CU9285"/>
      <c r="CV9285"/>
    </row>
    <row r="9286" spans="10:100" x14ac:dyDescent="0.25">
      <c r="J9286"/>
      <c r="K9286"/>
      <c r="L9286"/>
      <c r="M9286"/>
      <c r="N9286"/>
      <c r="O9286"/>
      <c r="P9286"/>
      <c r="Q9286"/>
      <c r="R9286"/>
      <c r="S9286"/>
      <c r="T9286"/>
      <c r="U9286"/>
      <c r="V9286"/>
      <c r="W9286"/>
      <c r="X9286"/>
      <c r="Y9286"/>
      <c r="Z9286"/>
      <c r="AA9286"/>
      <c r="AB9286"/>
      <c r="AC9286"/>
      <c r="AD9286"/>
      <c r="AE9286"/>
      <c r="AF9286"/>
      <c r="AG9286"/>
      <c r="AH9286"/>
      <c r="AI9286"/>
      <c r="AJ9286"/>
      <c r="AK9286"/>
      <c r="AL9286"/>
      <c r="AM9286"/>
      <c r="AN9286"/>
      <c r="AO9286"/>
      <c r="AP9286"/>
      <c r="AQ9286"/>
      <c r="AR9286"/>
      <c r="AS9286"/>
      <c r="AT9286"/>
      <c r="AU9286"/>
      <c r="AV9286"/>
      <c r="AW9286"/>
      <c r="AX9286"/>
      <c r="AY9286"/>
      <c r="AZ9286"/>
      <c r="BA9286"/>
      <c r="BB9286"/>
      <c r="BC9286"/>
      <c r="BD9286"/>
      <c r="BE9286"/>
      <c r="BF9286"/>
      <c r="BG9286"/>
      <c r="BH9286"/>
      <c r="BI9286"/>
      <c r="BJ9286"/>
      <c r="BK9286"/>
      <c r="BL9286"/>
      <c r="BM9286"/>
      <c r="BN9286"/>
      <c r="BO9286"/>
      <c r="BP9286"/>
      <c r="BQ9286"/>
      <c r="BR9286"/>
      <c r="BS9286"/>
      <c r="BT9286"/>
      <c r="BU9286"/>
      <c r="BV9286"/>
      <c r="BW9286"/>
      <c r="BX9286"/>
      <c r="BY9286"/>
      <c r="BZ9286"/>
      <c r="CA9286"/>
      <c r="CB9286"/>
      <c r="CC9286"/>
      <c r="CD9286"/>
      <c r="CE9286"/>
      <c r="CF9286"/>
      <c r="CG9286"/>
      <c r="CH9286"/>
      <c r="CI9286"/>
      <c r="CJ9286"/>
      <c r="CK9286"/>
      <c r="CL9286"/>
      <c r="CM9286"/>
      <c r="CN9286"/>
      <c r="CO9286"/>
      <c r="CP9286"/>
      <c r="CQ9286"/>
      <c r="CR9286"/>
      <c r="CS9286"/>
      <c r="CT9286"/>
      <c r="CU9286"/>
      <c r="CV9286"/>
    </row>
    <row r="9287" spans="10:100" x14ac:dyDescent="0.25">
      <c r="J9287"/>
      <c r="K9287"/>
      <c r="L9287"/>
      <c r="M9287"/>
      <c r="N9287"/>
      <c r="O9287"/>
      <c r="P9287"/>
      <c r="Q9287"/>
      <c r="R9287"/>
      <c r="S9287"/>
      <c r="T9287"/>
      <c r="U9287"/>
      <c r="V9287"/>
      <c r="W9287"/>
      <c r="X9287"/>
      <c r="Y9287"/>
      <c r="Z9287"/>
      <c r="AA9287"/>
      <c r="AB9287"/>
      <c r="AC9287"/>
      <c r="AD9287"/>
      <c r="AE9287"/>
      <c r="AF9287"/>
      <c r="AG9287"/>
      <c r="AH9287"/>
      <c r="AI9287"/>
      <c r="AJ9287"/>
      <c r="AK9287"/>
      <c r="AL9287"/>
      <c r="AM9287"/>
      <c r="AN9287"/>
      <c r="AO9287"/>
      <c r="AP9287"/>
      <c r="AQ9287"/>
      <c r="AR9287"/>
      <c r="AS9287"/>
      <c r="AT9287"/>
      <c r="AU9287"/>
      <c r="AV9287"/>
      <c r="AW9287"/>
      <c r="AX9287"/>
      <c r="AY9287"/>
      <c r="AZ9287"/>
      <c r="BA9287"/>
      <c r="BB9287"/>
      <c r="BC9287"/>
      <c r="BD9287"/>
      <c r="BE9287"/>
      <c r="BF9287"/>
      <c r="BG9287"/>
      <c r="BH9287"/>
      <c r="BI9287"/>
      <c r="BJ9287"/>
      <c r="BK9287"/>
      <c r="BL9287"/>
      <c r="BM9287"/>
      <c r="BN9287"/>
      <c r="BO9287"/>
      <c r="BP9287"/>
      <c r="BQ9287"/>
      <c r="BR9287"/>
      <c r="BS9287"/>
      <c r="BT9287"/>
      <c r="BU9287"/>
      <c r="BV9287"/>
      <c r="BW9287"/>
      <c r="BX9287"/>
      <c r="BY9287"/>
      <c r="BZ9287"/>
      <c r="CA9287"/>
      <c r="CB9287"/>
      <c r="CC9287"/>
      <c r="CD9287"/>
      <c r="CE9287"/>
      <c r="CF9287"/>
      <c r="CG9287"/>
      <c r="CH9287"/>
      <c r="CI9287"/>
      <c r="CJ9287"/>
      <c r="CK9287"/>
      <c r="CL9287"/>
      <c r="CM9287"/>
      <c r="CN9287"/>
      <c r="CO9287"/>
      <c r="CP9287"/>
      <c r="CQ9287"/>
      <c r="CR9287"/>
      <c r="CS9287"/>
      <c r="CT9287"/>
      <c r="CU9287"/>
      <c r="CV9287"/>
    </row>
    <row r="9288" spans="10:100" x14ac:dyDescent="0.25">
      <c r="J9288"/>
      <c r="K9288"/>
      <c r="L9288"/>
      <c r="M9288"/>
      <c r="N9288"/>
      <c r="O9288"/>
      <c r="P9288"/>
      <c r="Q9288"/>
      <c r="R9288"/>
      <c r="S9288"/>
      <c r="T9288"/>
      <c r="U9288"/>
      <c r="V9288"/>
      <c r="W9288"/>
      <c r="X9288"/>
      <c r="Y9288"/>
      <c r="Z9288"/>
      <c r="AA9288"/>
      <c r="AB9288"/>
      <c r="AC9288"/>
      <c r="AD9288"/>
      <c r="AE9288"/>
      <c r="AF9288"/>
      <c r="AG9288"/>
      <c r="AH9288"/>
      <c r="AI9288"/>
      <c r="AJ9288"/>
      <c r="AK9288"/>
      <c r="AL9288"/>
      <c r="AM9288"/>
      <c r="AN9288"/>
      <c r="AO9288"/>
      <c r="AP9288"/>
      <c r="AQ9288"/>
      <c r="AR9288"/>
      <c r="AS9288"/>
      <c r="AT9288"/>
      <c r="AU9288"/>
      <c r="AV9288"/>
      <c r="AW9288"/>
      <c r="AX9288"/>
      <c r="AY9288"/>
      <c r="AZ9288"/>
      <c r="BA9288"/>
      <c r="BB9288"/>
      <c r="BC9288"/>
      <c r="BD9288"/>
      <c r="BE9288"/>
      <c r="BF9288"/>
      <c r="BG9288"/>
      <c r="BH9288"/>
      <c r="BI9288"/>
      <c r="BJ9288"/>
      <c r="BK9288"/>
      <c r="BL9288"/>
      <c r="BM9288"/>
      <c r="BN9288"/>
      <c r="BO9288"/>
      <c r="BP9288"/>
      <c r="BQ9288"/>
      <c r="BR9288"/>
      <c r="BS9288"/>
      <c r="BT9288"/>
      <c r="BU9288"/>
      <c r="BV9288"/>
      <c r="BW9288"/>
      <c r="BX9288"/>
      <c r="BY9288"/>
      <c r="BZ9288"/>
      <c r="CA9288"/>
      <c r="CB9288"/>
      <c r="CC9288"/>
      <c r="CD9288"/>
      <c r="CE9288"/>
      <c r="CF9288"/>
      <c r="CG9288"/>
      <c r="CH9288"/>
      <c r="CI9288"/>
      <c r="CJ9288"/>
      <c r="CK9288"/>
      <c r="CL9288"/>
      <c r="CM9288"/>
      <c r="CN9288"/>
      <c r="CO9288"/>
      <c r="CP9288"/>
      <c r="CQ9288"/>
      <c r="CR9288"/>
      <c r="CS9288"/>
      <c r="CT9288"/>
      <c r="CU9288"/>
      <c r="CV9288"/>
    </row>
    <row r="9289" spans="10:100" x14ac:dyDescent="0.25">
      <c r="J9289"/>
      <c r="K9289"/>
      <c r="L9289"/>
      <c r="M9289"/>
      <c r="N9289"/>
      <c r="O9289"/>
      <c r="P9289"/>
      <c r="Q9289"/>
      <c r="R9289"/>
      <c r="S9289"/>
      <c r="T9289"/>
      <c r="U9289"/>
      <c r="V9289"/>
      <c r="W9289"/>
      <c r="X9289"/>
      <c r="Y9289"/>
      <c r="Z9289"/>
      <c r="AA9289"/>
      <c r="AB9289"/>
      <c r="AC9289"/>
      <c r="AD9289"/>
      <c r="AE9289"/>
      <c r="AF9289"/>
      <c r="AG9289"/>
      <c r="AH9289"/>
      <c r="AI9289"/>
      <c r="AJ9289"/>
      <c r="AK9289"/>
      <c r="AL9289"/>
      <c r="AM9289"/>
      <c r="AN9289"/>
      <c r="AO9289"/>
      <c r="AP9289"/>
      <c r="AQ9289"/>
      <c r="AR9289"/>
      <c r="AS9289"/>
      <c r="AT9289"/>
      <c r="AU9289"/>
      <c r="AV9289"/>
      <c r="AW9289"/>
      <c r="AX9289"/>
      <c r="AY9289"/>
      <c r="AZ9289"/>
      <c r="BA9289"/>
      <c r="BB9289"/>
      <c r="BC9289"/>
      <c r="BD9289"/>
      <c r="BE9289"/>
      <c r="BF9289"/>
      <c r="BG9289"/>
      <c r="BH9289"/>
      <c r="BI9289"/>
      <c r="BJ9289"/>
      <c r="BK9289"/>
      <c r="BL9289"/>
      <c r="BM9289"/>
      <c r="BN9289"/>
      <c r="BO9289"/>
      <c r="BP9289"/>
      <c r="BQ9289"/>
      <c r="BR9289"/>
      <c r="BS9289"/>
      <c r="BT9289"/>
      <c r="BU9289"/>
      <c r="BV9289"/>
      <c r="BW9289"/>
      <c r="BX9289"/>
      <c r="BY9289"/>
      <c r="BZ9289"/>
      <c r="CA9289"/>
      <c r="CB9289"/>
      <c r="CC9289"/>
      <c r="CD9289"/>
      <c r="CE9289"/>
      <c r="CF9289"/>
      <c r="CG9289"/>
      <c r="CH9289"/>
      <c r="CI9289"/>
      <c r="CJ9289"/>
      <c r="CK9289"/>
      <c r="CL9289"/>
      <c r="CM9289"/>
      <c r="CN9289"/>
      <c r="CO9289"/>
      <c r="CP9289"/>
      <c r="CQ9289"/>
      <c r="CR9289"/>
      <c r="CS9289"/>
      <c r="CT9289"/>
      <c r="CU9289"/>
      <c r="CV9289"/>
    </row>
    <row r="9290" spans="10:100" x14ac:dyDescent="0.25">
      <c r="J9290"/>
      <c r="K9290"/>
      <c r="L9290"/>
      <c r="M9290"/>
      <c r="N9290"/>
      <c r="O9290"/>
      <c r="P9290"/>
      <c r="Q9290"/>
      <c r="R9290"/>
      <c r="S9290"/>
      <c r="T9290"/>
      <c r="U9290"/>
      <c r="V9290"/>
      <c r="W9290"/>
      <c r="X9290"/>
      <c r="Y9290"/>
      <c r="Z9290"/>
      <c r="AA9290"/>
      <c r="AB9290"/>
      <c r="AC9290"/>
      <c r="AD9290"/>
      <c r="AE9290"/>
      <c r="AF9290"/>
      <c r="AG9290"/>
      <c r="AH9290"/>
      <c r="AI9290"/>
      <c r="AJ9290"/>
      <c r="AK9290"/>
      <c r="AL9290"/>
      <c r="AM9290"/>
      <c r="AN9290"/>
      <c r="AO9290"/>
      <c r="AP9290"/>
      <c r="AQ9290"/>
      <c r="AR9290"/>
      <c r="AS9290"/>
      <c r="AT9290"/>
      <c r="AU9290"/>
      <c r="AV9290"/>
      <c r="AW9290"/>
      <c r="AX9290"/>
      <c r="AY9290"/>
      <c r="AZ9290"/>
      <c r="BA9290"/>
      <c r="BB9290"/>
      <c r="BC9290"/>
      <c r="BD9290"/>
      <c r="BE9290"/>
      <c r="BF9290"/>
      <c r="BG9290"/>
      <c r="BH9290"/>
      <c r="BI9290"/>
      <c r="BJ9290"/>
      <c r="BK9290"/>
      <c r="BL9290"/>
      <c r="BM9290"/>
      <c r="BN9290"/>
      <c r="BO9290"/>
      <c r="BP9290"/>
      <c r="BQ9290"/>
      <c r="BR9290"/>
      <c r="BS9290"/>
      <c r="BT9290"/>
      <c r="BU9290"/>
      <c r="BV9290"/>
      <c r="BW9290"/>
      <c r="BX9290"/>
      <c r="BY9290"/>
      <c r="BZ9290"/>
      <c r="CA9290"/>
      <c r="CB9290"/>
      <c r="CC9290"/>
      <c r="CD9290"/>
      <c r="CE9290"/>
      <c r="CF9290"/>
      <c r="CG9290"/>
      <c r="CH9290"/>
      <c r="CI9290"/>
      <c r="CJ9290"/>
      <c r="CK9290"/>
      <c r="CL9290"/>
      <c r="CM9290"/>
      <c r="CN9290"/>
      <c r="CO9290"/>
      <c r="CP9290"/>
      <c r="CQ9290"/>
      <c r="CR9290"/>
      <c r="CS9290"/>
      <c r="CT9290"/>
      <c r="CU9290"/>
      <c r="CV9290"/>
    </row>
    <row r="9291" spans="10:100" x14ac:dyDescent="0.25">
      <c r="J9291"/>
      <c r="K9291"/>
      <c r="L9291"/>
      <c r="M9291"/>
      <c r="N9291"/>
      <c r="O9291"/>
      <c r="P9291"/>
      <c r="Q9291"/>
      <c r="R9291"/>
      <c r="S9291"/>
      <c r="T9291"/>
      <c r="U9291"/>
      <c r="V9291"/>
      <c r="W9291"/>
      <c r="X9291"/>
      <c r="Y9291"/>
      <c r="Z9291"/>
      <c r="AA9291"/>
      <c r="AB9291"/>
      <c r="AC9291"/>
      <c r="AD9291"/>
      <c r="AE9291"/>
      <c r="AF9291"/>
      <c r="AG9291"/>
      <c r="AH9291"/>
      <c r="AI9291"/>
      <c r="AJ9291"/>
      <c r="AK9291"/>
      <c r="AL9291"/>
      <c r="AM9291"/>
      <c r="AN9291"/>
      <c r="AO9291"/>
      <c r="AP9291"/>
      <c r="AQ9291"/>
      <c r="AR9291"/>
      <c r="AS9291"/>
      <c r="AT9291"/>
      <c r="AU9291"/>
      <c r="AV9291"/>
      <c r="AW9291"/>
      <c r="AX9291"/>
      <c r="AY9291"/>
      <c r="AZ9291"/>
      <c r="BA9291"/>
      <c r="BB9291"/>
      <c r="BC9291"/>
      <c r="BD9291"/>
      <c r="BE9291"/>
      <c r="BF9291"/>
      <c r="BG9291"/>
      <c r="BH9291"/>
      <c r="BI9291"/>
      <c r="BJ9291"/>
      <c r="BK9291"/>
      <c r="BL9291"/>
      <c r="BM9291"/>
      <c r="BN9291"/>
      <c r="BO9291"/>
      <c r="BP9291"/>
      <c r="BQ9291"/>
      <c r="BR9291"/>
      <c r="BS9291"/>
      <c r="BT9291"/>
      <c r="BU9291"/>
      <c r="BV9291"/>
      <c r="BW9291"/>
      <c r="BX9291"/>
      <c r="BY9291"/>
      <c r="BZ9291"/>
      <c r="CA9291"/>
      <c r="CB9291"/>
      <c r="CC9291"/>
      <c r="CD9291"/>
      <c r="CE9291"/>
      <c r="CF9291"/>
      <c r="CG9291"/>
      <c r="CH9291"/>
      <c r="CI9291"/>
      <c r="CJ9291"/>
      <c r="CK9291"/>
      <c r="CL9291"/>
      <c r="CM9291"/>
      <c r="CN9291"/>
      <c r="CO9291"/>
      <c r="CP9291"/>
      <c r="CQ9291"/>
      <c r="CR9291"/>
      <c r="CS9291"/>
      <c r="CT9291"/>
      <c r="CU9291"/>
      <c r="CV9291"/>
    </row>
    <row r="9292" spans="10:100" x14ac:dyDescent="0.25">
      <c r="J9292"/>
      <c r="K9292"/>
      <c r="L9292"/>
      <c r="M9292"/>
      <c r="N9292"/>
      <c r="O9292"/>
      <c r="P9292"/>
      <c r="Q9292"/>
      <c r="R9292"/>
      <c r="S9292"/>
      <c r="T9292"/>
      <c r="U9292"/>
      <c r="V9292"/>
      <c r="W9292"/>
      <c r="X9292"/>
      <c r="Y9292"/>
      <c r="Z9292"/>
      <c r="AA9292"/>
      <c r="AB9292"/>
      <c r="AC9292"/>
      <c r="AD9292"/>
      <c r="AE9292"/>
      <c r="AF9292"/>
      <c r="AG9292"/>
      <c r="AH9292"/>
      <c r="AI9292"/>
      <c r="AJ9292"/>
      <c r="AK9292"/>
      <c r="AL9292"/>
      <c r="AM9292"/>
      <c r="AN9292"/>
      <c r="AO9292"/>
      <c r="AP9292"/>
      <c r="AQ9292"/>
      <c r="AR9292"/>
      <c r="AS9292"/>
      <c r="AT9292"/>
      <c r="AU9292"/>
      <c r="AV9292"/>
      <c r="AW9292"/>
      <c r="AX9292"/>
      <c r="AY9292"/>
      <c r="AZ9292"/>
      <c r="BA9292"/>
      <c r="BB9292"/>
      <c r="BC9292"/>
      <c r="BD9292"/>
      <c r="BE9292"/>
      <c r="BF9292"/>
      <c r="BG9292"/>
      <c r="BH9292"/>
      <c r="BI9292"/>
      <c r="BJ9292"/>
      <c r="BK9292"/>
      <c r="BL9292"/>
      <c r="BM9292"/>
      <c r="BN9292"/>
      <c r="BO9292"/>
      <c r="BP9292"/>
      <c r="BQ9292"/>
      <c r="BR9292"/>
      <c r="BS9292"/>
      <c r="BT9292"/>
      <c r="BU9292"/>
      <c r="BV9292"/>
      <c r="BW9292"/>
      <c r="BX9292"/>
      <c r="BY9292"/>
      <c r="BZ9292"/>
      <c r="CA9292"/>
      <c r="CB9292"/>
      <c r="CC9292"/>
      <c r="CD9292"/>
      <c r="CE9292"/>
      <c r="CF9292"/>
      <c r="CG9292"/>
      <c r="CH9292"/>
      <c r="CI9292"/>
      <c r="CJ9292"/>
      <c r="CK9292"/>
      <c r="CL9292"/>
      <c r="CM9292"/>
      <c r="CN9292"/>
      <c r="CO9292"/>
      <c r="CP9292"/>
      <c r="CQ9292"/>
      <c r="CR9292"/>
      <c r="CS9292"/>
      <c r="CT9292"/>
      <c r="CU9292"/>
      <c r="CV9292"/>
    </row>
    <row r="9293" spans="10:100" x14ac:dyDescent="0.25">
      <c r="J9293"/>
      <c r="K9293"/>
      <c r="L9293"/>
      <c r="M9293"/>
      <c r="N9293"/>
      <c r="O9293"/>
      <c r="P9293"/>
      <c r="Q9293"/>
      <c r="R9293"/>
      <c r="S9293"/>
      <c r="T9293"/>
      <c r="U9293"/>
      <c r="V9293"/>
      <c r="W9293"/>
      <c r="X9293"/>
      <c r="Y9293"/>
      <c r="Z9293"/>
      <c r="AA9293"/>
      <c r="AB9293"/>
      <c r="AC9293"/>
      <c r="AD9293"/>
      <c r="AE9293"/>
      <c r="AF9293"/>
      <c r="AG9293"/>
      <c r="AH9293"/>
      <c r="AI9293"/>
      <c r="AJ9293"/>
      <c r="AK9293"/>
      <c r="AL9293"/>
      <c r="AM9293"/>
      <c r="AN9293"/>
      <c r="AO9293"/>
      <c r="AP9293"/>
      <c r="AQ9293"/>
      <c r="AR9293"/>
      <c r="AS9293"/>
      <c r="AT9293"/>
      <c r="AU9293"/>
      <c r="AV9293"/>
      <c r="AW9293"/>
      <c r="AX9293"/>
      <c r="AY9293"/>
      <c r="AZ9293"/>
      <c r="BA9293"/>
      <c r="BB9293"/>
      <c r="BC9293"/>
      <c r="BD9293"/>
      <c r="BE9293"/>
      <c r="BF9293"/>
      <c r="BG9293"/>
      <c r="BH9293"/>
      <c r="BI9293"/>
      <c r="BJ9293"/>
      <c r="BK9293"/>
      <c r="BL9293"/>
      <c r="BM9293"/>
      <c r="BN9293"/>
      <c r="BO9293"/>
      <c r="BP9293"/>
      <c r="BQ9293"/>
      <c r="BR9293"/>
      <c r="BS9293"/>
      <c r="BT9293"/>
      <c r="BU9293"/>
      <c r="BV9293"/>
      <c r="BW9293"/>
      <c r="BX9293"/>
      <c r="BY9293"/>
      <c r="BZ9293"/>
      <c r="CA9293"/>
      <c r="CB9293"/>
      <c r="CC9293"/>
      <c r="CD9293"/>
      <c r="CE9293"/>
      <c r="CF9293"/>
      <c r="CG9293"/>
      <c r="CH9293"/>
      <c r="CI9293"/>
      <c r="CJ9293"/>
      <c r="CK9293"/>
      <c r="CL9293"/>
      <c r="CM9293"/>
      <c r="CN9293"/>
      <c r="CO9293"/>
      <c r="CP9293"/>
      <c r="CQ9293"/>
      <c r="CR9293"/>
      <c r="CS9293"/>
      <c r="CT9293"/>
      <c r="CU9293"/>
      <c r="CV9293"/>
    </row>
    <row r="9294" spans="10:100" x14ac:dyDescent="0.25">
      <c r="J9294"/>
      <c r="K9294"/>
      <c r="L9294"/>
      <c r="M9294"/>
      <c r="N9294"/>
      <c r="O9294"/>
      <c r="P9294"/>
      <c r="Q9294"/>
      <c r="R9294"/>
      <c r="S9294"/>
      <c r="T9294"/>
      <c r="U9294"/>
      <c r="V9294"/>
      <c r="W9294"/>
      <c r="X9294"/>
      <c r="Y9294"/>
      <c r="Z9294"/>
      <c r="AA9294"/>
      <c r="AB9294"/>
      <c r="AC9294"/>
      <c r="AD9294"/>
      <c r="AE9294"/>
      <c r="AF9294"/>
      <c r="AG9294"/>
      <c r="AH9294"/>
      <c r="AI9294"/>
      <c r="AJ9294"/>
      <c r="AK9294"/>
      <c r="AL9294"/>
      <c r="AM9294"/>
      <c r="AN9294"/>
      <c r="AO9294"/>
      <c r="AP9294"/>
      <c r="AQ9294"/>
      <c r="AR9294"/>
      <c r="AS9294"/>
      <c r="AT9294"/>
      <c r="AU9294"/>
      <c r="AV9294"/>
      <c r="AW9294"/>
      <c r="AX9294"/>
      <c r="AY9294"/>
      <c r="AZ9294"/>
      <c r="BA9294"/>
      <c r="BB9294"/>
      <c r="BC9294"/>
      <c r="BD9294"/>
      <c r="BE9294"/>
      <c r="BF9294"/>
      <c r="BG9294"/>
      <c r="BH9294"/>
      <c r="BI9294"/>
      <c r="BJ9294"/>
      <c r="BK9294"/>
      <c r="BL9294"/>
      <c r="BM9294"/>
      <c r="BN9294"/>
      <c r="BO9294"/>
      <c r="BP9294"/>
      <c r="BQ9294"/>
      <c r="BR9294"/>
      <c r="BS9294"/>
      <c r="BT9294"/>
      <c r="BU9294"/>
      <c r="BV9294"/>
      <c r="BW9294"/>
      <c r="BX9294"/>
      <c r="BY9294"/>
      <c r="BZ9294"/>
      <c r="CA9294"/>
      <c r="CB9294"/>
      <c r="CC9294"/>
      <c r="CD9294"/>
      <c r="CE9294"/>
      <c r="CF9294"/>
      <c r="CG9294"/>
      <c r="CH9294"/>
      <c r="CI9294"/>
      <c r="CJ9294"/>
      <c r="CK9294"/>
      <c r="CL9294"/>
      <c r="CM9294"/>
      <c r="CN9294"/>
      <c r="CO9294"/>
      <c r="CP9294"/>
      <c r="CQ9294"/>
      <c r="CR9294"/>
      <c r="CS9294"/>
      <c r="CT9294"/>
      <c r="CU9294"/>
      <c r="CV9294"/>
    </row>
    <row r="9295" spans="10:100" x14ac:dyDescent="0.25">
      <c r="J9295"/>
      <c r="K9295"/>
      <c r="L9295"/>
      <c r="M9295"/>
      <c r="N9295"/>
      <c r="O9295"/>
      <c r="P9295"/>
      <c r="Q9295"/>
      <c r="R9295"/>
      <c r="S9295"/>
      <c r="T9295"/>
      <c r="U9295"/>
      <c r="V9295"/>
      <c r="W9295"/>
      <c r="X9295"/>
      <c r="Y9295"/>
      <c r="Z9295"/>
      <c r="AA9295"/>
      <c r="AB9295"/>
      <c r="AC9295"/>
      <c r="AD9295"/>
      <c r="AE9295"/>
      <c r="AF9295"/>
      <c r="AG9295"/>
      <c r="AH9295"/>
      <c r="AI9295"/>
      <c r="AJ9295"/>
      <c r="AK9295"/>
      <c r="AL9295"/>
      <c r="AM9295"/>
      <c r="AN9295"/>
      <c r="AO9295"/>
      <c r="AP9295"/>
      <c r="AQ9295"/>
      <c r="AR9295"/>
      <c r="AS9295"/>
      <c r="AT9295"/>
      <c r="AU9295"/>
      <c r="AV9295"/>
      <c r="AW9295"/>
      <c r="AX9295"/>
      <c r="AY9295"/>
      <c r="AZ9295"/>
      <c r="BA9295"/>
      <c r="BB9295"/>
      <c r="BC9295"/>
      <c r="BD9295"/>
      <c r="BE9295"/>
      <c r="BF9295"/>
      <c r="BG9295"/>
      <c r="BH9295"/>
      <c r="BI9295"/>
      <c r="BJ9295"/>
      <c r="BK9295"/>
      <c r="BL9295"/>
      <c r="BM9295"/>
      <c r="BN9295"/>
      <c r="BO9295"/>
      <c r="BP9295"/>
      <c r="BQ9295"/>
      <c r="BR9295"/>
      <c r="BS9295"/>
      <c r="BT9295"/>
      <c r="BU9295"/>
      <c r="BV9295"/>
      <c r="BW9295"/>
      <c r="BX9295"/>
      <c r="BY9295"/>
      <c r="BZ9295"/>
      <c r="CA9295"/>
      <c r="CB9295"/>
      <c r="CC9295"/>
      <c r="CD9295"/>
      <c r="CE9295"/>
      <c r="CF9295"/>
      <c r="CG9295"/>
      <c r="CH9295"/>
      <c r="CI9295"/>
      <c r="CJ9295"/>
      <c r="CK9295"/>
      <c r="CL9295"/>
      <c r="CM9295"/>
      <c r="CN9295"/>
      <c r="CO9295"/>
      <c r="CP9295"/>
      <c r="CQ9295"/>
      <c r="CR9295"/>
      <c r="CS9295"/>
      <c r="CT9295"/>
      <c r="CU9295"/>
      <c r="CV9295"/>
    </row>
    <row r="9296" spans="10:100" x14ac:dyDescent="0.25">
      <c r="J9296"/>
      <c r="K9296"/>
      <c r="L9296"/>
      <c r="M9296"/>
      <c r="N9296"/>
      <c r="O9296"/>
      <c r="P9296"/>
      <c r="Q9296"/>
      <c r="R9296"/>
      <c r="S9296"/>
      <c r="T9296"/>
      <c r="U9296"/>
      <c r="V9296"/>
      <c r="W9296"/>
      <c r="X9296"/>
      <c r="Y9296"/>
      <c r="Z9296"/>
      <c r="AA9296"/>
      <c r="AB9296"/>
      <c r="AC9296"/>
      <c r="AD9296"/>
      <c r="AE9296"/>
      <c r="AF9296"/>
      <c r="AG9296"/>
      <c r="AH9296"/>
      <c r="AI9296"/>
      <c r="AJ9296"/>
      <c r="AK9296"/>
      <c r="AL9296"/>
      <c r="AM9296"/>
      <c r="AN9296"/>
      <c r="AO9296"/>
      <c r="AP9296"/>
      <c r="AQ9296"/>
      <c r="AR9296"/>
      <c r="AS9296"/>
      <c r="AT9296"/>
      <c r="AU9296"/>
      <c r="AV9296"/>
      <c r="AW9296"/>
      <c r="AX9296"/>
      <c r="AY9296"/>
      <c r="AZ9296"/>
      <c r="BA9296"/>
      <c r="BB9296"/>
      <c r="BC9296"/>
      <c r="BD9296"/>
      <c r="BE9296"/>
      <c r="BF9296"/>
      <c r="BG9296"/>
      <c r="BH9296"/>
      <c r="BI9296"/>
      <c r="BJ9296"/>
      <c r="BK9296"/>
      <c r="BL9296"/>
      <c r="BM9296"/>
      <c r="BN9296"/>
      <c r="BO9296"/>
      <c r="BP9296"/>
      <c r="BQ9296"/>
      <c r="BR9296"/>
      <c r="BS9296"/>
      <c r="BT9296"/>
      <c r="BU9296"/>
      <c r="BV9296"/>
      <c r="BW9296"/>
      <c r="BX9296"/>
      <c r="BY9296"/>
      <c r="BZ9296"/>
      <c r="CA9296"/>
      <c r="CB9296"/>
      <c r="CC9296"/>
      <c r="CD9296"/>
      <c r="CE9296"/>
      <c r="CF9296"/>
      <c r="CG9296"/>
      <c r="CH9296"/>
      <c r="CI9296"/>
      <c r="CJ9296"/>
      <c r="CK9296"/>
      <c r="CL9296"/>
      <c r="CM9296"/>
      <c r="CN9296"/>
      <c r="CO9296"/>
      <c r="CP9296"/>
      <c r="CQ9296"/>
      <c r="CR9296"/>
      <c r="CS9296"/>
      <c r="CT9296"/>
      <c r="CU9296"/>
      <c r="CV9296"/>
    </row>
    <row r="9297" spans="10:100" x14ac:dyDescent="0.25">
      <c r="J9297"/>
      <c r="K9297"/>
      <c r="L9297"/>
      <c r="M9297"/>
      <c r="N9297"/>
      <c r="O9297"/>
      <c r="P9297"/>
      <c r="Q9297"/>
      <c r="R9297"/>
      <c r="S9297"/>
      <c r="T9297"/>
      <c r="U9297"/>
      <c r="V9297"/>
      <c r="W9297"/>
      <c r="X9297"/>
      <c r="Y9297"/>
      <c r="Z9297"/>
      <c r="AA9297"/>
      <c r="AB9297"/>
      <c r="AC9297"/>
      <c r="AD9297"/>
      <c r="AE9297"/>
      <c r="AF9297"/>
      <c r="AG9297"/>
      <c r="AH9297"/>
      <c r="AI9297"/>
      <c r="AJ9297"/>
      <c r="AK9297"/>
      <c r="AL9297"/>
      <c r="AM9297"/>
      <c r="AN9297"/>
      <c r="AO9297"/>
      <c r="AP9297"/>
      <c r="AQ9297"/>
      <c r="AR9297"/>
      <c r="AS9297"/>
      <c r="AT9297"/>
      <c r="AU9297"/>
      <c r="AV9297"/>
      <c r="AW9297"/>
      <c r="AX9297"/>
      <c r="AY9297"/>
      <c r="AZ9297"/>
      <c r="BA9297"/>
      <c r="BB9297"/>
      <c r="BC9297"/>
      <c r="BD9297"/>
      <c r="BE9297"/>
      <c r="BF9297"/>
      <c r="BG9297"/>
      <c r="BH9297"/>
      <c r="BI9297"/>
      <c r="BJ9297"/>
      <c r="BK9297"/>
      <c r="BL9297"/>
      <c r="BM9297"/>
      <c r="BN9297"/>
      <c r="BO9297"/>
      <c r="BP9297"/>
      <c r="BQ9297"/>
      <c r="BR9297"/>
      <c r="BS9297"/>
      <c r="BT9297"/>
      <c r="BU9297"/>
      <c r="BV9297"/>
      <c r="BW9297"/>
      <c r="BX9297"/>
      <c r="BY9297"/>
      <c r="BZ9297"/>
      <c r="CA9297"/>
      <c r="CB9297"/>
      <c r="CC9297"/>
      <c r="CD9297"/>
      <c r="CE9297"/>
      <c r="CF9297"/>
      <c r="CG9297"/>
      <c r="CH9297"/>
      <c r="CI9297"/>
      <c r="CJ9297"/>
      <c r="CK9297"/>
      <c r="CL9297"/>
      <c r="CM9297"/>
      <c r="CN9297"/>
      <c r="CO9297"/>
      <c r="CP9297"/>
      <c r="CQ9297"/>
      <c r="CR9297"/>
      <c r="CS9297"/>
      <c r="CT9297"/>
      <c r="CU9297"/>
      <c r="CV9297"/>
    </row>
    <row r="9298" spans="10:100" x14ac:dyDescent="0.25">
      <c r="J9298"/>
      <c r="K9298"/>
      <c r="L9298"/>
      <c r="M9298"/>
      <c r="N9298"/>
      <c r="O9298"/>
      <c r="P9298"/>
      <c r="Q9298"/>
      <c r="R9298"/>
      <c r="S9298"/>
      <c r="T9298"/>
      <c r="U9298"/>
      <c r="V9298"/>
      <c r="W9298"/>
      <c r="X9298"/>
      <c r="Y9298"/>
      <c r="Z9298"/>
      <c r="AA9298"/>
      <c r="AB9298"/>
      <c r="AC9298"/>
      <c r="AD9298"/>
      <c r="AE9298"/>
      <c r="AF9298"/>
      <c r="AG9298"/>
      <c r="AH9298"/>
      <c r="AI9298"/>
      <c r="AJ9298"/>
      <c r="AK9298"/>
      <c r="AL9298"/>
      <c r="AM9298"/>
      <c r="AN9298"/>
      <c r="AO9298"/>
      <c r="AP9298"/>
      <c r="AQ9298"/>
      <c r="AR9298"/>
      <c r="AS9298"/>
      <c r="AT9298"/>
      <c r="AU9298"/>
      <c r="AV9298"/>
      <c r="AW9298"/>
      <c r="AX9298"/>
      <c r="AY9298"/>
      <c r="AZ9298"/>
      <c r="BA9298"/>
      <c r="BB9298"/>
      <c r="BC9298"/>
      <c r="BD9298"/>
      <c r="BE9298"/>
      <c r="BF9298"/>
      <c r="BG9298"/>
      <c r="BH9298"/>
      <c r="BI9298"/>
      <c r="BJ9298"/>
      <c r="BK9298"/>
      <c r="BL9298"/>
      <c r="BM9298"/>
      <c r="BN9298"/>
      <c r="BO9298"/>
      <c r="BP9298"/>
      <c r="BQ9298"/>
      <c r="BR9298"/>
      <c r="BS9298"/>
      <c r="BT9298"/>
      <c r="BU9298"/>
      <c r="BV9298"/>
      <c r="BW9298"/>
      <c r="BX9298"/>
      <c r="BY9298"/>
      <c r="BZ9298"/>
      <c r="CA9298"/>
      <c r="CB9298"/>
      <c r="CC9298"/>
      <c r="CD9298"/>
      <c r="CE9298"/>
      <c r="CF9298"/>
      <c r="CG9298"/>
      <c r="CH9298"/>
      <c r="CI9298"/>
      <c r="CJ9298"/>
      <c r="CK9298"/>
      <c r="CL9298"/>
      <c r="CM9298"/>
      <c r="CN9298"/>
      <c r="CO9298"/>
      <c r="CP9298"/>
      <c r="CQ9298"/>
      <c r="CR9298"/>
      <c r="CS9298"/>
      <c r="CT9298"/>
      <c r="CU9298"/>
      <c r="CV9298"/>
    </row>
    <row r="9299" spans="10:100" x14ac:dyDescent="0.25">
      <c r="J9299"/>
      <c r="K9299"/>
      <c r="L9299"/>
      <c r="M9299"/>
      <c r="N9299"/>
      <c r="O9299"/>
      <c r="P9299"/>
      <c r="Q9299"/>
      <c r="R9299"/>
      <c r="S9299"/>
      <c r="T9299"/>
      <c r="U9299"/>
      <c r="V9299"/>
      <c r="W9299"/>
      <c r="X9299"/>
      <c r="Y9299"/>
      <c r="Z9299"/>
      <c r="AA9299"/>
      <c r="AB9299"/>
      <c r="AC9299"/>
      <c r="AD9299"/>
      <c r="AE9299"/>
      <c r="AF9299"/>
      <c r="AG9299"/>
      <c r="AH9299"/>
      <c r="AI9299"/>
      <c r="AJ9299"/>
      <c r="AK9299"/>
      <c r="AL9299"/>
      <c r="AM9299"/>
      <c r="AN9299"/>
      <c r="AO9299"/>
      <c r="AP9299"/>
      <c r="AQ9299"/>
      <c r="AR9299"/>
      <c r="AS9299"/>
      <c r="AT9299"/>
      <c r="AU9299"/>
      <c r="AV9299"/>
      <c r="AW9299"/>
      <c r="AX9299"/>
      <c r="AY9299"/>
      <c r="AZ9299"/>
      <c r="BA9299"/>
      <c r="BB9299"/>
      <c r="BC9299"/>
      <c r="BD9299"/>
      <c r="BE9299"/>
      <c r="BF9299"/>
      <c r="BG9299"/>
      <c r="BH9299"/>
      <c r="BI9299"/>
      <c r="BJ9299"/>
      <c r="BK9299"/>
      <c r="BL9299"/>
      <c r="BM9299"/>
      <c r="BN9299"/>
      <c r="BO9299"/>
      <c r="BP9299"/>
      <c r="BQ9299"/>
      <c r="BR9299"/>
      <c r="BS9299"/>
      <c r="BT9299"/>
      <c r="BU9299"/>
      <c r="BV9299"/>
      <c r="BW9299"/>
      <c r="BX9299"/>
      <c r="BY9299"/>
      <c r="BZ9299"/>
      <c r="CA9299"/>
      <c r="CB9299"/>
      <c r="CC9299"/>
      <c r="CD9299"/>
      <c r="CE9299"/>
      <c r="CF9299"/>
      <c r="CG9299"/>
      <c r="CH9299"/>
      <c r="CI9299"/>
      <c r="CJ9299"/>
      <c r="CK9299"/>
      <c r="CL9299"/>
      <c r="CM9299"/>
      <c r="CN9299"/>
      <c r="CO9299"/>
      <c r="CP9299"/>
      <c r="CQ9299"/>
      <c r="CR9299"/>
      <c r="CS9299"/>
      <c r="CT9299"/>
      <c r="CU9299"/>
      <c r="CV9299"/>
    </row>
    <row r="9300" spans="10:100" x14ac:dyDescent="0.25">
      <c r="J9300"/>
      <c r="K9300"/>
      <c r="L9300"/>
      <c r="M9300"/>
      <c r="N9300"/>
      <c r="O9300"/>
      <c r="P9300"/>
      <c r="Q9300"/>
      <c r="R9300"/>
      <c r="S9300"/>
      <c r="T9300"/>
      <c r="U9300"/>
      <c r="V9300"/>
      <c r="W9300"/>
      <c r="X9300"/>
      <c r="Y9300"/>
      <c r="Z9300"/>
      <c r="AA9300"/>
      <c r="AB9300"/>
      <c r="AC9300"/>
      <c r="AD9300"/>
      <c r="AE9300"/>
      <c r="AF9300"/>
      <c r="AG9300"/>
      <c r="AH9300"/>
      <c r="AI9300"/>
      <c r="AJ9300"/>
      <c r="AK9300"/>
      <c r="AL9300"/>
      <c r="AM9300"/>
      <c r="AN9300"/>
      <c r="AO9300"/>
      <c r="AP9300"/>
      <c r="AQ9300"/>
      <c r="AR9300"/>
      <c r="AS9300"/>
      <c r="AT9300"/>
      <c r="AU9300"/>
      <c r="AV9300"/>
      <c r="AW9300"/>
      <c r="AX9300"/>
      <c r="AY9300"/>
      <c r="AZ9300"/>
      <c r="BA9300"/>
      <c r="BB9300"/>
      <c r="BC9300"/>
      <c r="BD9300"/>
      <c r="BE9300"/>
      <c r="BF9300"/>
      <c r="BG9300"/>
      <c r="BH9300"/>
      <c r="BI9300"/>
      <c r="BJ9300"/>
      <c r="BK9300"/>
      <c r="BL9300"/>
      <c r="BM9300"/>
      <c r="BN9300"/>
      <c r="BO9300"/>
      <c r="BP9300"/>
      <c r="BQ9300"/>
      <c r="BR9300"/>
      <c r="BS9300"/>
      <c r="BT9300"/>
      <c r="BU9300"/>
      <c r="BV9300"/>
      <c r="BW9300"/>
      <c r="BX9300"/>
      <c r="BY9300"/>
      <c r="BZ9300"/>
      <c r="CA9300"/>
      <c r="CB9300"/>
      <c r="CC9300"/>
      <c r="CD9300"/>
      <c r="CE9300"/>
      <c r="CF9300"/>
      <c r="CG9300"/>
      <c r="CH9300"/>
      <c r="CI9300"/>
      <c r="CJ9300"/>
      <c r="CK9300"/>
      <c r="CL9300"/>
      <c r="CM9300"/>
      <c r="CN9300"/>
      <c r="CO9300"/>
      <c r="CP9300"/>
      <c r="CQ9300"/>
      <c r="CR9300"/>
      <c r="CS9300"/>
      <c r="CT9300"/>
      <c r="CU9300"/>
      <c r="CV9300"/>
    </row>
    <row r="9301" spans="10:100" x14ac:dyDescent="0.25">
      <c r="J9301"/>
      <c r="K9301"/>
      <c r="L9301"/>
      <c r="M9301"/>
      <c r="N9301"/>
      <c r="O9301"/>
      <c r="P9301"/>
      <c r="Q9301"/>
      <c r="R9301"/>
      <c r="S9301"/>
      <c r="T9301"/>
      <c r="U9301"/>
      <c r="V9301"/>
      <c r="W9301"/>
      <c r="X9301"/>
      <c r="Y9301"/>
      <c r="Z9301"/>
      <c r="AA9301"/>
      <c r="AB9301"/>
      <c r="AC9301"/>
      <c r="AD9301"/>
      <c r="AE9301"/>
      <c r="AF9301"/>
      <c r="AG9301"/>
      <c r="AH9301"/>
      <c r="AI9301"/>
      <c r="AJ9301"/>
      <c r="AK9301"/>
      <c r="AL9301"/>
      <c r="AM9301"/>
      <c r="AN9301"/>
      <c r="AO9301"/>
      <c r="AP9301"/>
      <c r="AQ9301"/>
      <c r="AR9301"/>
      <c r="AS9301"/>
      <c r="AT9301"/>
      <c r="AU9301"/>
      <c r="AV9301"/>
      <c r="AW9301"/>
      <c r="AX9301"/>
      <c r="AY9301"/>
      <c r="AZ9301"/>
      <c r="BA9301"/>
      <c r="BB9301"/>
      <c r="BC9301"/>
      <c r="BD9301"/>
      <c r="BE9301"/>
      <c r="BF9301"/>
      <c r="BG9301"/>
      <c r="BH9301"/>
      <c r="BI9301"/>
      <c r="BJ9301"/>
      <c r="BK9301"/>
      <c r="BL9301"/>
      <c r="BM9301"/>
      <c r="BN9301"/>
      <c r="BO9301"/>
      <c r="BP9301"/>
      <c r="BQ9301"/>
      <c r="BR9301"/>
      <c r="BS9301"/>
      <c r="BT9301"/>
      <c r="BU9301"/>
      <c r="BV9301"/>
      <c r="BW9301"/>
      <c r="BX9301"/>
      <c r="BY9301"/>
      <c r="BZ9301"/>
      <c r="CA9301"/>
      <c r="CB9301"/>
      <c r="CC9301"/>
      <c r="CD9301"/>
      <c r="CE9301"/>
      <c r="CF9301"/>
      <c r="CG9301"/>
      <c r="CH9301"/>
      <c r="CI9301"/>
      <c r="CJ9301"/>
      <c r="CK9301"/>
      <c r="CL9301"/>
      <c r="CM9301"/>
      <c r="CN9301"/>
      <c r="CO9301"/>
      <c r="CP9301"/>
      <c r="CQ9301"/>
      <c r="CR9301"/>
      <c r="CS9301"/>
      <c r="CT9301"/>
      <c r="CU9301"/>
      <c r="CV9301"/>
    </row>
    <row r="9302" spans="10:100" x14ac:dyDescent="0.25">
      <c r="J9302"/>
      <c r="K9302"/>
      <c r="L9302"/>
      <c r="M9302"/>
      <c r="N9302"/>
      <c r="O9302"/>
      <c r="P9302"/>
      <c r="Q9302"/>
      <c r="R9302"/>
      <c r="S9302"/>
      <c r="T9302"/>
      <c r="U9302"/>
      <c r="V9302"/>
      <c r="W9302"/>
      <c r="X9302"/>
      <c r="Y9302"/>
      <c r="Z9302"/>
      <c r="AA9302"/>
      <c r="AB9302"/>
      <c r="AC9302"/>
      <c r="AD9302"/>
      <c r="AE9302"/>
      <c r="AF9302"/>
      <c r="AG9302"/>
      <c r="AH9302"/>
      <c r="AI9302"/>
      <c r="AJ9302"/>
      <c r="AK9302"/>
      <c r="AL9302"/>
      <c r="AM9302"/>
      <c r="AN9302"/>
      <c r="AO9302"/>
      <c r="AP9302"/>
      <c r="AQ9302"/>
      <c r="AR9302"/>
      <c r="AS9302"/>
      <c r="AT9302"/>
      <c r="AU9302"/>
      <c r="AV9302"/>
      <c r="AW9302"/>
      <c r="AX9302"/>
      <c r="AY9302"/>
      <c r="AZ9302"/>
      <c r="BA9302"/>
      <c r="BB9302"/>
      <c r="BC9302"/>
      <c r="BD9302"/>
      <c r="BE9302"/>
      <c r="BF9302"/>
      <c r="BG9302"/>
      <c r="BH9302"/>
      <c r="BI9302"/>
      <c r="BJ9302"/>
      <c r="BK9302"/>
      <c r="BL9302"/>
      <c r="BM9302"/>
      <c r="BN9302"/>
      <c r="BO9302"/>
      <c r="BP9302"/>
      <c r="BQ9302"/>
      <c r="BR9302"/>
      <c r="BS9302"/>
      <c r="BT9302"/>
      <c r="BU9302"/>
      <c r="BV9302"/>
      <c r="BW9302"/>
      <c r="BX9302"/>
      <c r="BY9302"/>
      <c r="BZ9302"/>
      <c r="CA9302"/>
      <c r="CB9302"/>
      <c r="CC9302"/>
      <c r="CD9302"/>
      <c r="CE9302"/>
      <c r="CF9302"/>
      <c r="CG9302"/>
      <c r="CH9302"/>
      <c r="CI9302"/>
      <c r="CJ9302"/>
      <c r="CK9302"/>
      <c r="CL9302"/>
      <c r="CM9302"/>
      <c r="CN9302"/>
      <c r="CO9302"/>
      <c r="CP9302"/>
      <c r="CQ9302"/>
      <c r="CR9302"/>
      <c r="CS9302"/>
      <c r="CT9302"/>
      <c r="CU9302"/>
      <c r="CV9302"/>
    </row>
    <row r="9303" spans="10:100" x14ac:dyDescent="0.25">
      <c r="J9303"/>
      <c r="K9303"/>
      <c r="L9303"/>
      <c r="M9303"/>
      <c r="N9303"/>
      <c r="O9303"/>
      <c r="P9303"/>
      <c r="Q9303"/>
      <c r="R9303"/>
      <c r="S9303"/>
      <c r="T9303"/>
      <c r="U9303"/>
      <c r="V9303"/>
      <c r="W9303"/>
      <c r="X9303"/>
      <c r="Y9303"/>
      <c r="Z9303"/>
      <c r="AA9303"/>
      <c r="AB9303"/>
      <c r="AC9303"/>
      <c r="AD9303"/>
      <c r="AE9303"/>
      <c r="AF9303"/>
      <c r="AG9303"/>
      <c r="AH9303"/>
      <c r="AI9303"/>
      <c r="AJ9303"/>
      <c r="AK9303"/>
      <c r="AL9303"/>
      <c r="AM9303"/>
      <c r="AN9303"/>
      <c r="AO9303"/>
      <c r="AP9303"/>
      <c r="AQ9303"/>
      <c r="AR9303"/>
      <c r="AS9303"/>
      <c r="AT9303"/>
      <c r="AU9303"/>
      <c r="AV9303"/>
      <c r="AW9303"/>
      <c r="AX9303"/>
      <c r="AY9303"/>
      <c r="AZ9303"/>
      <c r="BA9303"/>
      <c r="BB9303"/>
      <c r="BC9303"/>
      <c r="BD9303"/>
      <c r="BE9303"/>
      <c r="BF9303"/>
      <c r="BG9303"/>
      <c r="BH9303"/>
      <c r="BI9303"/>
      <c r="BJ9303"/>
      <c r="BK9303"/>
      <c r="BL9303"/>
      <c r="BM9303"/>
      <c r="BN9303"/>
      <c r="BO9303"/>
      <c r="BP9303"/>
      <c r="BQ9303"/>
      <c r="BR9303"/>
      <c r="BS9303"/>
      <c r="BT9303"/>
      <c r="BU9303"/>
      <c r="BV9303"/>
      <c r="BW9303"/>
      <c r="BX9303"/>
      <c r="BY9303"/>
      <c r="BZ9303"/>
      <c r="CA9303"/>
      <c r="CB9303"/>
      <c r="CC9303"/>
      <c r="CD9303"/>
      <c r="CE9303"/>
      <c r="CF9303"/>
      <c r="CG9303"/>
      <c r="CH9303"/>
      <c r="CI9303"/>
      <c r="CJ9303"/>
      <c r="CK9303"/>
      <c r="CL9303"/>
      <c r="CM9303"/>
      <c r="CN9303"/>
      <c r="CO9303"/>
      <c r="CP9303"/>
      <c r="CQ9303"/>
      <c r="CR9303"/>
      <c r="CS9303"/>
      <c r="CT9303"/>
      <c r="CU9303"/>
      <c r="CV9303"/>
    </row>
    <row r="9304" spans="10:100" x14ac:dyDescent="0.25">
      <c r="J9304"/>
      <c r="K9304"/>
      <c r="L9304"/>
      <c r="M9304"/>
      <c r="N9304"/>
      <c r="O9304"/>
      <c r="P9304"/>
      <c r="Q9304"/>
      <c r="R9304"/>
      <c r="S9304"/>
      <c r="T9304"/>
      <c r="U9304"/>
      <c r="V9304"/>
      <c r="W9304"/>
      <c r="X9304"/>
      <c r="Y9304"/>
      <c r="Z9304"/>
      <c r="AA9304"/>
      <c r="AB9304"/>
      <c r="AC9304"/>
      <c r="AD9304"/>
      <c r="AE9304"/>
      <c r="AF9304"/>
      <c r="AG9304"/>
      <c r="AH9304"/>
      <c r="AI9304"/>
      <c r="AJ9304"/>
      <c r="AK9304"/>
      <c r="AL9304"/>
      <c r="AM9304"/>
      <c r="AN9304"/>
      <c r="AO9304"/>
      <c r="AP9304"/>
      <c r="AQ9304"/>
      <c r="AR9304"/>
      <c r="AS9304"/>
      <c r="AT9304"/>
      <c r="AU9304"/>
      <c r="AV9304"/>
      <c r="AW9304"/>
      <c r="AX9304"/>
      <c r="AY9304"/>
      <c r="AZ9304"/>
      <c r="BA9304"/>
      <c r="BB9304"/>
      <c r="BC9304"/>
      <c r="BD9304"/>
      <c r="BE9304"/>
      <c r="BF9304"/>
      <c r="BG9304"/>
      <c r="BH9304"/>
      <c r="BI9304"/>
      <c r="BJ9304"/>
      <c r="BK9304"/>
      <c r="BL9304"/>
      <c r="BM9304"/>
      <c r="BN9304"/>
      <c r="BO9304"/>
      <c r="BP9304"/>
      <c r="BQ9304"/>
      <c r="BR9304"/>
      <c r="BS9304"/>
      <c r="BT9304"/>
      <c r="BU9304"/>
      <c r="BV9304"/>
      <c r="BW9304"/>
      <c r="BX9304"/>
      <c r="BY9304"/>
      <c r="BZ9304"/>
      <c r="CA9304"/>
      <c r="CB9304"/>
      <c r="CC9304"/>
      <c r="CD9304"/>
      <c r="CE9304"/>
      <c r="CF9304"/>
      <c r="CG9304"/>
      <c r="CH9304"/>
      <c r="CI9304"/>
      <c r="CJ9304"/>
      <c r="CK9304"/>
      <c r="CL9304"/>
      <c r="CM9304"/>
      <c r="CN9304"/>
      <c r="CO9304"/>
      <c r="CP9304"/>
      <c r="CQ9304"/>
      <c r="CR9304"/>
      <c r="CS9304"/>
      <c r="CT9304"/>
      <c r="CU9304"/>
      <c r="CV9304"/>
    </row>
    <row r="9305" spans="10:100" x14ac:dyDescent="0.25">
      <c r="J9305"/>
      <c r="K9305"/>
      <c r="L9305"/>
      <c r="M9305"/>
      <c r="N9305"/>
      <c r="O9305"/>
      <c r="P9305"/>
      <c r="Q9305"/>
      <c r="R9305"/>
      <c r="S9305"/>
      <c r="T9305"/>
      <c r="U9305"/>
      <c r="V9305"/>
      <c r="W9305"/>
      <c r="X9305"/>
      <c r="Y9305"/>
      <c r="Z9305"/>
      <c r="AA9305"/>
      <c r="AB9305"/>
      <c r="AC9305"/>
      <c r="AD9305"/>
      <c r="AE9305"/>
      <c r="AF9305"/>
      <c r="AG9305"/>
      <c r="AH9305"/>
      <c r="AI9305"/>
      <c r="AJ9305"/>
      <c r="AK9305"/>
      <c r="AL9305"/>
      <c r="AM9305"/>
      <c r="AN9305"/>
      <c r="AO9305"/>
      <c r="AP9305"/>
      <c r="AQ9305"/>
      <c r="AR9305"/>
      <c r="AS9305"/>
      <c r="AT9305"/>
      <c r="AU9305"/>
      <c r="AV9305"/>
      <c r="AW9305"/>
      <c r="AX9305"/>
      <c r="AY9305"/>
      <c r="AZ9305"/>
      <c r="BA9305"/>
      <c r="BB9305"/>
      <c r="BC9305"/>
      <c r="BD9305"/>
      <c r="BE9305"/>
      <c r="BF9305"/>
      <c r="BG9305"/>
      <c r="BH9305"/>
      <c r="BI9305"/>
      <c r="BJ9305"/>
      <c r="BK9305"/>
      <c r="BL9305"/>
      <c r="BM9305"/>
      <c r="BN9305"/>
      <c r="BO9305"/>
      <c r="BP9305"/>
      <c r="BQ9305"/>
      <c r="BR9305"/>
      <c r="BS9305"/>
      <c r="BT9305"/>
      <c r="BU9305"/>
      <c r="BV9305"/>
      <c r="BW9305"/>
      <c r="BX9305"/>
      <c r="BY9305"/>
      <c r="BZ9305"/>
      <c r="CA9305"/>
      <c r="CB9305"/>
      <c r="CC9305"/>
      <c r="CD9305"/>
      <c r="CE9305"/>
      <c r="CF9305"/>
      <c r="CG9305"/>
      <c r="CH9305"/>
      <c r="CI9305"/>
      <c r="CJ9305"/>
      <c r="CK9305"/>
      <c r="CL9305"/>
      <c r="CM9305"/>
      <c r="CN9305"/>
      <c r="CO9305"/>
      <c r="CP9305"/>
      <c r="CQ9305"/>
      <c r="CR9305"/>
      <c r="CS9305"/>
      <c r="CT9305"/>
      <c r="CU9305"/>
      <c r="CV9305"/>
    </row>
    <row r="9306" spans="10:100" x14ac:dyDescent="0.25">
      <c r="J9306"/>
      <c r="K9306"/>
      <c r="L9306"/>
      <c r="M9306"/>
      <c r="N9306"/>
      <c r="O9306"/>
      <c r="P9306"/>
      <c r="Q9306"/>
      <c r="R9306"/>
      <c r="S9306"/>
      <c r="T9306"/>
      <c r="U9306"/>
      <c r="V9306"/>
      <c r="W9306"/>
      <c r="X9306"/>
      <c r="Y9306"/>
      <c r="Z9306"/>
      <c r="AA9306"/>
      <c r="AB9306"/>
      <c r="AC9306"/>
      <c r="AD9306"/>
      <c r="AE9306"/>
      <c r="AF9306"/>
      <c r="AG9306"/>
      <c r="AH9306"/>
      <c r="AI9306"/>
      <c r="AJ9306"/>
      <c r="AK9306"/>
      <c r="AL9306"/>
      <c r="AM9306"/>
      <c r="AN9306"/>
      <c r="AO9306"/>
      <c r="AP9306"/>
      <c r="AQ9306"/>
      <c r="AR9306"/>
      <c r="AS9306"/>
      <c r="AT9306"/>
      <c r="AU9306"/>
      <c r="AV9306"/>
      <c r="AW9306"/>
      <c r="AX9306"/>
      <c r="AY9306"/>
      <c r="AZ9306"/>
      <c r="BA9306"/>
      <c r="BB9306"/>
      <c r="BC9306"/>
      <c r="BD9306"/>
      <c r="BE9306"/>
      <c r="BF9306"/>
      <c r="BG9306"/>
      <c r="BH9306"/>
      <c r="BI9306"/>
      <c r="BJ9306"/>
      <c r="BK9306"/>
      <c r="BL9306"/>
      <c r="BM9306"/>
      <c r="BN9306"/>
      <c r="BO9306"/>
      <c r="BP9306"/>
      <c r="BQ9306"/>
      <c r="BR9306"/>
      <c r="BS9306"/>
      <c r="BT9306"/>
      <c r="BU9306"/>
      <c r="BV9306"/>
      <c r="BW9306"/>
      <c r="BX9306"/>
      <c r="BY9306"/>
      <c r="BZ9306"/>
      <c r="CA9306"/>
      <c r="CB9306"/>
      <c r="CC9306"/>
      <c r="CD9306"/>
      <c r="CE9306"/>
      <c r="CF9306"/>
      <c r="CG9306"/>
      <c r="CH9306"/>
      <c r="CI9306"/>
      <c r="CJ9306"/>
      <c r="CK9306"/>
      <c r="CL9306"/>
      <c r="CM9306"/>
      <c r="CN9306"/>
      <c r="CO9306"/>
      <c r="CP9306"/>
      <c r="CQ9306"/>
      <c r="CR9306"/>
      <c r="CS9306"/>
      <c r="CT9306"/>
      <c r="CU9306"/>
      <c r="CV9306"/>
    </row>
    <row r="9307" spans="10:100" x14ac:dyDescent="0.25">
      <c r="J9307"/>
      <c r="K9307"/>
      <c r="L9307"/>
      <c r="M9307"/>
      <c r="N9307"/>
      <c r="O9307"/>
      <c r="P9307"/>
      <c r="Q9307"/>
      <c r="R9307"/>
      <c r="S9307"/>
      <c r="T9307"/>
      <c r="U9307"/>
      <c r="V9307"/>
      <c r="W9307"/>
      <c r="X9307"/>
      <c r="Y9307"/>
      <c r="Z9307"/>
      <c r="AA9307"/>
      <c r="AB9307"/>
      <c r="AC9307"/>
      <c r="AD9307"/>
      <c r="AE9307"/>
      <c r="AF9307"/>
      <c r="AG9307"/>
      <c r="AH9307"/>
      <c r="AI9307"/>
      <c r="AJ9307"/>
      <c r="AK9307"/>
      <c r="AL9307"/>
      <c r="AM9307"/>
      <c r="AN9307"/>
      <c r="AO9307"/>
      <c r="AP9307"/>
      <c r="AQ9307"/>
      <c r="AR9307"/>
      <c r="AS9307"/>
      <c r="AT9307"/>
      <c r="AU9307"/>
      <c r="AV9307"/>
      <c r="AW9307"/>
      <c r="AX9307"/>
      <c r="AY9307"/>
      <c r="AZ9307"/>
      <c r="BA9307"/>
      <c r="BB9307"/>
      <c r="BC9307"/>
      <c r="BD9307"/>
      <c r="BE9307"/>
      <c r="BF9307"/>
      <c r="BG9307"/>
      <c r="BH9307"/>
      <c r="BI9307"/>
      <c r="BJ9307"/>
      <c r="BK9307"/>
      <c r="BL9307"/>
      <c r="BM9307"/>
      <c r="BN9307"/>
      <c r="BO9307"/>
      <c r="BP9307"/>
      <c r="BQ9307"/>
      <c r="BR9307"/>
      <c r="BS9307"/>
      <c r="BT9307"/>
      <c r="BU9307"/>
      <c r="BV9307"/>
      <c r="BW9307"/>
      <c r="BX9307"/>
      <c r="BY9307"/>
      <c r="BZ9307"/>
      <c r="CA9307"/>
      <c r="CB9307"/>
      <c r="CC9307"/>
      <c r="CD9307"/>
      <c r="CE9307"/>
      <c r="CF9307"/>
      <c r="CG9307"/>
      <c r="CH9307"/>
      <c r="CI9307"/>
      <c r="CJ9307"/>
      <c r="CK9307"/>
      <c r="CL9307"/>
      <c r="CM9307"/>
      <c r="CN9307"/>
      <c r="CO9307"/>
      <c r="CP9307"/>
      <c r="CQ9307"/>
      <c r="CR9307"/>
      <c r="CS9307"/>
      <c r="CT9307"/>
      <c r="CU9307"/>
      <c r="CV9307"/>
    </row>
    <row r="9308" spans="10:100" x14ac:dyDescent="0.25">
      <c r="J9308"/>
      <c r="K9308"/>
      <c r="L9308"/>
      <c r="M9308"/>
      <c r="N9308"/>
      <c r="O9308"/>
      <c r="P9308"/>
      <c r="Q9308"/>
      <c r="R9308"/>
      <c r="S9308"/>
      <c r="T9308"/>
      <c r="U9308"/>
      <c r="V9308"/>
      <c r="W9308"/>
      <c r="X9308"/>
      <c r="Y9308"/>
      <c r="Z9308"/>
      <c r="AA9308"/>
      <c r="AB9308"/>
      <c r="AC9308"/>
      <c r="AD9308"/>
      <c r="AE9308"/>
      <c r="AF9308"/>
      <c r="AG9308"/>
      <c r="AH9308"/>
      <c r="AI9308"/>
      <c r="AJ9308"/>
      <c r="AK9308"/>
      <c r="AL9308"/>
      <c r="AM9308"/>
      <c r="AN9308"/>
      <c r="AO9308"/>
      <c r="AP9308"/>
      <c r="AQ9308"/>
      <c r="AR9308"/>
      <c r="AS9308"/>
      <c r="AT9308"/>
      <c r="AU9308"/>
      <c r="AV9308"/>
      <c r="AW9308"/>
      <c r="AX9308"/>
      <c r="AY9308"/>
      <c r="AZ9308"/>
      <c r="BA9308"/>
      <c r="BB9308"/>
      <c r="BC9308"/>
      <c r="BD9308"/>
      <c r="BE9308"/>
      <c r="BF9308"/>
      <c r="BG9308"/>
      <c r="BH9308"/>
      <c r="BI9308"/>
      <c r="BJ9308"/>
      <c r="BK9308"/>
      <c r="BL9308"/>
      <c r="BM9308"/>
      <c r="BN9308"/>
      <c r="BO9308"/>
      <c r="BP9308"/>
      <c r="BQ9308"/>
      <c r="BR9308"/>
      <c r="BS9308"/>
      <c r="BT9308"/>
      <c r="BU9308"/>
      <c r="BV9308"/>
      <c r="BW9308"/>
      <c r="BX9308"/>
      <c r="BY9308"/>
      <c r="BZ9308"/>
      <c r="CA9308"/>
      <c r="CB9308"/>
      <c r="CC9308"/>
      <c r="CD9308"/>
      <c r="CE9308"/>
      <c r="CF9308"/>
      <c r="CG9308"/>
      <c r="CH9308"/>
      <c r="CI9308"/>
      <c r="CJ9308"/>
      <c r="CK9308"/>
      <c r="CL9308"/>
      <c r="CM9308"/>
      <c r="CN9308"/>
      <c r="CO9308"/>
      <c r="CP9308"/>
      <c r="CQ9308"/>
      <c r="CR9308"/>
      <c r="CS9308"/>
      <c r="CT9308"/>
      <c r="CU9308"/>
      <c r="CV9308"/>
    </row>
    <row r="9309" spans="10:100" x14ac:dyDescent="0.25">
      <c r="J9309"/>
      <c r="K9309"/>
      <c r="L9309"/>
      <c r="M9309"/>
      <c r="N9309"/>
      <c r="O9309"/>
      <c r="P9309"/>
      <c r="Q9309"/>
      <c r="R9309"/>
      <c r="S9309"/>
      <c r="T9309"/>
      <c r="U9309"/>
      <c r="V9309"/>
      <c r="W9309"/>
      <c r="X9309"/>
      <c r="Y9309"/>
      <c r="Z9309"/>
      <c r="AA9309"/>
      <c r="AB9309"/>
      <c r="AC9309"/>
      <c r="AD9309"/>
      <c r="AE9309"/>
      <c r="AF9309"/>
      <c r="AG9309"/>
      <c r="AH9309"/>
      <c r="AI9309"/>
      <c r="AJ9309"/>
      <c r="AK9309"/>
      <c r="AL9309"/>
      <c r="AM9309"/>
      <c r="AN9309"/>
      <c r="AO9309"/>
      <c r="AP9309"/>
      <c r="AQ9309"/>
      <c r="AR9309"/>
      <c r="AS9309"/>
      <c r="AT9309"/>
      <c r="AU9309"/>
      <c r="AV9309"/>
      <c r="AW9309"/>
      <c r="AX9309"/>
      <c r="AY9309"/>
      <c r="AZ9309"/>
      <c r="BA9309"/>
      <c r="BB9309"/>
      <c r="BC9309"/>
      <c r="BD9309"/>
      <c r="BE9309"/>
      <c r="BF9309"/>
      <c r="BG9309"/>
      <c r="BH9309"/>
      <c r="BI9309"/>
      <c r="BJ9309"/>
      <c r="BK9309"/>
      <c r="BL9309"/>
      <c r="BM9309"/>
      <c r="BN9309"/>
      <c r="BO9309"/>
      <c r="BP9309"/>
      <c r="BQ9309"/>
      <c r="BR9309"/>
      <c r="BS9309"/>
      <c r="BT9309"/>
      <c r="BU9309"/>
      <c r="BV9309"/>
      <c r="BW9309"/>
      <c r="BX9309"/>
      <c r="BY9309"/>
      <c r="BZ9309"/>
      <c r="CA9309"/>
      <c r="CB9309"/>
      <c r="CC9309"/>
      <c r="CD9309"/>
      <c r="CE9309"/>
      <c r="CF9309"/>
      <c r="CG9309"/>
      <c r="CH9309"/>
      <c r="CI9309"/>
      <c r="CJ9309"/>
      <c r="CK9309"/>
      <c r="CL9309"/>
      <c r="CM9309"/>
      <c r="CN9309"/>
      <c r="CO9309"/>
      <c r="CP9309"/>
      <c r="CQ9309"/>
      <c r="CR9309"/>
      <c r="CS9309"/>
      <c r="CT9309"/>
      <c r="CU9309"/>
      <c r="CV9309"/>
    </row>
    <row r="9310" spans="10:100" x14ac:dyDescent="0.25">
      <c r="J9310"/>
      <c r="K9310"/>
      <c r="L9310"/>
      <c r="M9310"/>
      <c r="N9310"/>
      <c r="O9310"/>
      <c r="P9310"/>
      <c r="Q9310"/>
      <c r="R9310"/>
      <c r="S9310"/>
      <c r="T9310"/>
      <c r="U9310"/>
      <c r="V9310"/>
      <c r="W9310"/>
      <c r="X9310"/>
      <c r="Y9310"/>
      <c r="Z9310"/>
      <c r="AA9310"/>
      <c r="AB9310"/>
      <c r="AC9310"/>
      <c r="AD9310"/>
      <c r="AE9310"/>
      <c r="AF9310"/>
      <c r="AG9310"/>
      <c r="AH9310"/>
      <c r="AI9310"/>
      <c r="AJ9310"/>
      <c r="AK9310"/>
      <c r="AL9310"/>
      <c r="AM9310"/>
      <c r="AN9310"/>
      <c r="AO9310"/>
      <c r="AP9310"/>
      <c r="AQ9310"/>
      <c r="AR9310"/>
      <c r="AS9310"/>
      <c r="AT9310"/>
      <c r="AU9310"/>
      <c r="AV9310"/>
      <c r="AW9310"/>
      <c r="AX9310"/>
      <c r="AY9310"/>
      <c r="AZ9310"/>
      <c r="BA9310"/>
      <c r="BB9310"/>
      <c r="BC9310"/>
      <c r="BD9310"/>
      <c r="BE9310"/>
      <c r="BF9310"/>
      <c r="BG9310"/>
      <c r="BH9310"/>
      <c r="BI9310"/>
      <c r="BJ9310"/>
      <c r="BK9310"/>
      <c r="BL9310"/>
      <c r="BM9310"/>
      <c r="BN9310"/>
      <c r="BO9310"/>
      <c r="BP9310"/>
      <c r="BQ9310"/>
      <c r="BR9310"/>
      <c r="BS9310"/>
      <c r="BT9310"/>
      <c r="BU9310"/>
      <c r="BV9310"/>
      <c r="BW9310"/>
      <c r="BX9310"/>
      <c r="BY9310"/>
      <c r="BZ9310"/>
      <c r="CA9310"/>
      <c r="CB9310"/>
      <c r="CC9310"/>
      <c r="CD9310"/>
      <c r="CE9310"/>
      <c r="CF9310"/>
      <c r="CG9310"/>
      <c r="CH9310"/>
      <c r="CI9310"/>
      <c r="CJ9310"/>
      <c r="CK9310"/>
      <c r="CL9310"/>
      <c r="CM9310"/>
      <c r="CN9310"/>
      <c r="CO9310"/>
      <c r="CP9310"/>
      <c r="CQ9310"/>
      <c r="CR9310"/>
      <c r="CS9310"/>
      <c r="CT9310"/>
      <c r="CU9310"/>
      <c r="CV9310"/>
    </row>
    <row r="9311" spans="10:100" x14ac:dyDescent="0.25">
      <c r="J9311"/>
      <c r="K9311"/>
      <c r="L9311"/>
      <c r="M9311"/>
      <c r="N9311"/>
      <c r="O9311"/>
      <c r="P9311"/>
      <c r="Q9311"/>
      <c r="R9311"/>
      <c r="S9311"/>
      <c r="T9311"/>
      <c r="U9311"/>
      <c r="V9311"/>
      <c r="W9311"/>
      <c r="X9311"/>
      <c r="Y9311"/>
      <c r="Z9311"/>
      <c r="AA9311"/>
      <c r="AB9311"/>
      <c r="AC9311"/>
      <c r="AD9311"/>
      <c r="AE9311"/>
      <c r="AF9311"/>
      <c r="AG9311"/>
      <c r="AH9311"/>
      <c r="AI9311"/>
      <c r="AJ9311"/>
      <c r="AK9311"/>
      <c r="AL9311"/>
      <c r="AM9311"/>
      <c r="AN9311"/>
      <c r="AO9311"/>
      <c r="AP9311"/>
      <c r="AQ9311"/>
      <c r="AR9311"/>
      <c r="AS9311"/>
      <c r="AT9311"/>
      <c r="AU9311"/>
      <c r="AV9311"/>
      <c r="AW9311"/>
      <c r="AX9311"/>
      <c r="AY9311"/>
      <c r="AZ9311"/>
      <c r="BA9311"/>
      <c r="BB9311"/>
      <c r="BC9311"/>
      <c r="BD9311"/>
      <c r="BE9311"/>
      <c r="BF9311"/>
      <c r="BG9311"/>
      <c r="BH9311"/>
      <c r="BI9311"/>
      <c r="BJ9311"/>
      <c r="BK9311"/>
      <c r="BL9311"/>
      <c r="BM9311"/>
      <c r="BN9311"/>
      <c r="BO9311"/>
      <c r="BP9311"/>
      <c r="BQ9311"/>
      <c r="BR9311"/>
      <c r="BS9311"/>
      <c r="BT9311"/>
      <c r="BU9311"/>
      <c r="BV9311"/>
      <c r="BW9311"/>
      <c r="BX9311"/>
      <c r="BY9311"/>
      <c r="BZ9311"/>
      <c r="CA9311"/>
      <c r="CB9311"/>
      <c r="CC9311"/>
      <c r="CD9311"/>
      <c r="CE9311"/>
      <c r="CF9311"/>
      <c r="CG9311"/>
      <c r="CH9311"/>
      <c r="CI9311"/>
      <c r="CJ9311"/>
      <c r="CK9311"/>
      <c r="CL9311"/>
      <c r="CM9311"/>
      <c r="CN9311"/>
      <c r="CO9311"/>
      <c r="CP9311"/>
      <c r="CQ9311"/>
      <c r="CR9311"/>
      <c r="CS9311"/>
      <c r="CT9311"/>
      <c r="CU9311"/>
      <c r="CV9311"/>
    </row>
    <row r="9312" spans="10:100" x14ac:dyDescent="0.25">
      <c r="J9312"/>
      <c r="K9312"/>
      <c r="L9312"/>
      <c r="M9312"/>
      <c r="N9312"/>
      <c r="O9312"/>
      <c r="P9312"/>
      <c r="Q9312"/>
      <c r="R9312"/>
      <c r="S9312"/>
      <c r="T9312"/>
      <c r="U9312"/>
      <c r="V9312"/>
      <c r="W9312"/>
      <c r="X9312"/>
      <c r="Y9312"/>
      <c r="Z9312"/>
      <c r="AA9312"/>
      <c r="AB9312"/>
      <c r="AC9312"/>
      <c r="AD9312"/>
      <c r="AE9312"/>
      <c r="AF9312"/>
      <c r="AG9312"/>
      <c r="AH9312"/>
      <c r="AI9312"/>
      <c r="AJ9312"/>
      <c r="AK9312"/>
      <c r="AL9312"/>
      <c r="AM9312"/>
      <c r="AN9312"/>
      <c r="AO9312"/>
      <c r="AP9312"/>
      <c r="AQ9312"/>
      <c r="AR9312"/>
      <c r="AS9312"/>
      <c r="AT9312"/>
      <c r="AU9312"/>
      <c r="AV9312"/>
      <c r="AW9312"/>
      <c r="AX9312"/>
      <c r="AY9312"/>
      <c r="AZ9312"/>
      <c r="BA9312"/>
      <c r="BB9312"/>
      <c r="BC9312"/>
      <c r="BD9312"/>
      <c r="BE9312"/>
      <c r="BF9312"/>
      <c r="BG9312"/>
      <c r="BH9312"/>
      <c r="BI9312"/>
      <c r="BJ9312"/>
      <c r="BK9312"/>
      <c r="BL9312"/>
      <c r="BM9312"/>
      <c r="BN9312"/>
      <c r="BO9312"/>
      <c r="BP9312"/>
      <c r="BQ9312"/>
      <c r="BR9312"/>
      <c r="BS9312"/>
      <c r="BT9312"/>
      <c r="BU9312"/>
      <c r="BV9312"/>
      <c r="BW9312"/>
      <c r="BX9312"/>
      <c r="BY9312"/>
      <c r="BZ9312"/>
      <c r="CA9312"/>
      <c r="CB9312"/>
      <c r="CC9312"/>
      <c r="CD9312"/>
      <c r="CE9312"/>
      <c r="CF9312"/>
      <c r="CG9312"/>
      <c r="CH9312"/>
      <c r="CI9312"/>
      <c r="CJ9312"/>
      <c r="CK9312"/>
      <c r="CL9312"/>
      <c r="CM9312"/>
      <c r="CN9312"/>
      <c r="CO9312"/>
      <c r="CP9312"/>
      <c r="CQ9312"/>
      <c r="CR9312"/>
      <c r="CS9312"/>
      <c r="CT9312"/>
      <c r="CU9312"/>
      <c r="CV9312"/>
    </row>
    <row r="9313" spans="10:100" x14ac:dyDescent="0.25">
      <c r="J9313"/>
      <c r="K9313"/>
      <c r="L9313"/>
      <c r="M9313"/>
      <c r="N9313"/>
      <c r="O9313"/>
      <c r="P9313"/>
      <c r="Q9313"/>
      <c r="R9313"/>
      <c r="S9313"/>
      <c r="T9313"/>
      <c r="U9313"/>
      <c r="V9313"/>
      <c r="W9313"/>
      <c r="X9313"/>
      <c r="Y9313"/>
      <c r="Z9313"/>
      <c r="AA9313"/>
      <c r="AB9313"/>
      <c r="AC9313"/>
      <c r="AD9313"/>
      <c r="AE9313"/>
      <c r="AF9313"/>
      <c r="AG9313"/>
      <c r="AH9313"/>
      <c r="AI9313"/>
      <c r="AJ9313"/>
      <c r="AK9313"/>
      <c r="AL9313"/>
      <c r="AM9313"/>
      <c r="AN9313"/>
      <c r="AO9313"/>
      <c r="AP9313"/>
      <c r="AQ9313"/>
      <c r="AR9313"/>
      <c r="AS9313"/>
      <c r="AT9313"/>
      <c r="AU9313"/>
      <c r="AV9313"/>
      <c r="AW9313"/>
      <c r="AX9313"/>
      <c r="AY9313"/>
      <c r="AZ9313"/>
      <c r="BA9313"/>
      <c r="BB9313"/>
      <c r="BC9313"/>
      <c r="BD9313"/>
      <c r="BE9313"/>
      <c r="BF9313"/>
      <c r="BG9313"/>
      <c r="BH9313"/>
      <c r="BI9313"/>
      <c r="BJ9313"/>
      <c r="BK9313"/>
      <c r="BL9313"/>
      <c r="BM9313"/>
      <c r="BN9313"/>
      <c r="BO9313"/>
      <c r="BP9313"/>
      <c r="BQ9313"/>
      <c r="BR9313"/>
      <c r="BS9313"/>
      <c r="BT9313"/>
      <c r="BU9313"/>
      <c r="BV9313"/>
      <c r="BW9313"/>
      <c r="BX9313"/>
      <c r="BY9313"/>
      <c r="BZ9313"/>
      <c r="CA9313"/>
      <c r="CB9313"/>
      <c r="CC9313"/>
      <c r="CD9313"/>
      <c r="CE9313"/>
      <c r="CF9313"/>
      <c r="CG9313"/>
      <c r="CH9313"/>
      <c r="CI9313"/>
      <c r="CJ9313"/>
      <c r="CK9313"/>
      <c r="CL9313"/>
      <c r="CM9313"/>
      <c r="CN9313"/>
      <c r="CO9313"/>
      <c r="CP9313"/>
      <c r="CQ9313"/>
      <c r="CR9313"/>
      <c r="CS9313"/>
      <c r="CT9313"/>
      <c r="CU9313"/>
      <c r="CV9313"/>
    </row>
    <row r="9314" spans="10:100" x14ac:dyDescent="0.25">
      <c r="J9314"/>
      <c r="K9314"/>
      <c r="L9314"/>
      <c r="M9314"/>
      <c r="N9314"/>
      <c r="O9314"/>
      <c r="P9314"/>
      <c r="Q9314"/>
      <c r="R9314"/>
      <c r="S9314"/>
      <c r="T9314"/>
      <c r="U9314"/>
      <c r="V9314"/>
      <c r="W9314"/>
      <c r="X9314"/>
      <c r="Y9314"/>
      <c r="Z9314"/>
      <c r="AA9314"/>
      <c r="AB9314"/>
      <c r="AC9314"/>
      <c r="AD9314"/>
      <c r="AE9314"/>
      <c r="AF9314"/>
      <c r="AG9314"/>
      <c r="AH9314"/>
      <c r="AI9314"/>
      <c r="AJ9314"/>
      <c r="AK9314"/>
      <c r="AL9314"/>
      <c r="AM9314"/>
      <c r="AN9314"/>
      <c r="AO9314"/>
      <c r="AP9314"/>
      <c r="AQ9314"/>
      <c r="AR9314"/>
      <c r="AS9314"/>
      <c r="AT9314"/>
      <c r="AU9314"/>
      <c r="AV9314"/>
      <c r="AW9314"/>
      <c r="AX9314"/>
      <c r="AY9314"/>
      <c r="AZ9314"/>
      <c r="BA9314"/>
      <c r="BB9314"/>
      <c r="BC9314"/>
      <c r="BD9314"/>
      <c r="BE9314"/>
      <c r="BF9314"/>
      <c r="BG9314"/>
      <c r="BH9314"/>
      <c r="BI9314"/>
      <c r="BJ9314"/>
      <c r="BK9314"/>
      <c r="BL9314"/>
      <c r="BM9314"/>
      <c r="BN9314"/>
      <c r="BO9314"/>
      <c r="BP9314"/>
      <c r="BQ9314"/>
      <c r="BR9314"/>
      <c r="BS9314"/>
      <c r="BT9314"/>
      <c r="BU9314"/>
      <c r="BV9314"/>
      <c r="BW9314"/>
      <c r="BX9314"/>
      <c r="BY9314"/>
      <c r="BZ9314"/>
      <c r="CA9314"/>
      <c r="CB9314"/>
      <c r="CC9314"/>
      <c r="CD9314"/>
      <c r="CE9314"/>
      <c r="CF9314"/>
      <c r="CG9314"/>
      <c r="CH9314"/>
      <c r="CI9314"/>
      <c r="CJ9314"/>
      <c r="CK9314"/>
      <c r="CL9314"/>
      <c r="CM9314"/>
      <c r="CN9314"/>
      <c r="CO9314"/>
      <c r="CP9314"/>
      <c r="CQ9314"/>
      <c r="CR9314"/>
      <c r="CS9314"/>
      <c r="CT9314"/>
      <c r="CU9314"/>
      <c r="CV9314"/>
    </row>
    <row r="9315" spans="10:100" x14ac:dyDescent="0.25">
      <c r="J9315"/>
      <c r="K9315"/>
      <c r="L9315"/>
      <c r="M9315"/>
      <c r="N9315"/>
      <c r="O9315"/>
      <c r="P9315"/>
      <c r="Q9315"/>
      <c r="R9315"/>
      <c r="S9315"/>
      <c r="T9315"/>
      <c r="U9315"/>
      <c r="V9315"/>
      <c r="W9315"/>
      <c r="X9315"/>
      <c r="Y9315"/>
      <c r="Z9315"/>
      <c r="AA9315"/>
      <c r="AB9315"/>
      <c r="AC9315"/>
      <c r="AD9315"/>
      <c r="AE9315"/>
      <c r="AF9315"/>
      <c r="AG9315"/>
      <c r="AH9315"/>
      <c r="AI9315"/>
      <c r="AJ9315"/>
      <c r="AK9315"/>
      <c r="AL9315"/>
      <c r="AM9315"/>
      <c r="AN9315"/>
      <c r="AO9315"/>
      <c r="AP9315"/>
      <c r="AQ9315"/>
      <c r="AR9315"/>
      <c r="AS9315"/>
      <c r="AT9315"/>
      <c r="AU9315"/>
      <c r="AV9315"/>
      <c r="AW9315"/>
      <c r="AX9315"/>
      <c r="AY9315"/>
      <c r="AZ9315"/>
      <c r="BA9315"/>
      <c r="BB9315"/>
      <c r="BC9315"/>
      <c r="BD9315"/>
      <c r="BE9315"/>
      <c r="BF9315"/>
      <c r="BG9315"/>
      <c r="BH9315"/>
      <c r="BI9315"/>
      <c r="BJ9315"/>
      <c r="BK9315"/>
      <c r="BL9315"/>
      <c r="BM9315"/>
      <c r="BN9315"/>
      <c r="BO9315"/>
      <c r="BP9315"/>
      <c r="BQ9315"/>
      <c r="BR9315"/>
      <c r="BS9315"/>
      <c r="BT9315"/>
      <c r="BU9315"/>
      <c r="BV9315"/>
      <c r="BW9315"/>
      <c r="BX9315"/>
      <c r="BY9315"/>
      <c r="BZ9315"/>
      <c r="CA9315"/>
      <c r="CB9315"/>
      <c r="CC9315"/>
      <c r="CD9315"/>
      <c r="CE9315"/>
      <c r="CF9315"/>
      <c r="CG9315"/>
      <c r="CH9315"/>
      <c r="CI9315"/>
      <c r="CJ9315"/>
      <c r="CK9315"/>
      <c r="CL9315"/>
      <c r="CM9315"/>
      <c r="CN9315"/>
      <c r="CO9315"/>
      <c r="CP9315"/>
      <c r="CQ9315"/>
      <c r="CR9315"/>
      <c r="CS9315"/>
      <c r="CT9315"/>
      <c r="CU9315"/>
      <c r="CV9315"/>
    </row>
    <row r="9316" spans="10:100" x14ac:dyDescent="0.25">
      <c r="J9316"/>
      <c r="K9316"/>
      <c r="L9316"/>
      <c r="M9316"/>
      <c r="N9316"/>
      <c r="O9316"/>
      <c r="P9316"/>
      <c r="Q9316"/>
      <c r="R9316"/>
      <c r="S9316"/>
      <c r="T9316"/>
      <c r="U9316"/>
      <c r="V9316"/>
      <c r="W9316"/>
      <c r="X9316"/>
      <c r="Y9316"/>
      <c r="Z9316"/>
      <c r="AA9316"/>
      <c r="AB9316"/>
      <c r="AC9316"/>
      <c r="AD9316"/>
      <c r="AE9316"/>
      <c r="AF9316"/>
      <c r="AG9316"/>
      <c r="AH9316"/>
      <c r="AI9316"/>
      <c r="AJ9316"/>
      <c r="AK9316"/>
      <c r="AL9316"/>
      <c r="AM9316"/>
      <c r="AN9316"/>
      <c r="AO9316"/>
      <c r="AP9316"/>
      <c r="AQ9316"/>
      <c r="AR9316"/>
      <c r="AS9316"/>
      <c r="AT9316"/>
      <c r="AU9316"/>
      <c r="AV9316"/>
      <c r="AW9316"/>
      <c r="AX9316"/>
      <c r="AY9316"/>
      <c r="AZ9316"/>
      <c r="BA9316"/>
      <c r="BB9316"/>
      <c r="BC9316"/>
      <c r="BD9316"/>
      <c r="BE9316"/>
      <c r="BF9316"/>
      <c r="BG9316"/>
      <c r="BH9316"/>
      <c r="BI9316"/>
      <c r="BJ9316"/>
      <c r="BK9316"/>
      <c r="BL9316"/>
      <c r="BM9316"/>
      <c r="BN9316"/>
      <c r="BO9316"/>
      <c r="BP9316"/>
      <c r="BQ9316"/>
      <c r="BR9316"/>
      <c r="BS9316"/>
      <c r="BT9316"/>
      <c r="BU9316"/>
      <c r="BV9316"/>
      <c r="BW9316"/>
      <c r="BX9316"/>
      <c r="BY9316"/>
      <c r="BZ9316"/>
      <c r="CA9316"/>
      <c r="CB9316"/>
      <c r="CC9316"/>
      <c r="CD9316"/>
      <c r="CE9316"/>
      <c r="CF9316"/>
      <c r="CG9316"/>
      <c r="CH9316"/>
      <c r="CI9316"/>
      <c r="CJ9316"/>
      <c r="CK9316"/>
      <c r="CL9316"/>
      <c r="CM9316"/>
      <c r="CN9316"/>
      <c r="CO9316"/>
      <c r="CP9316"/>
      <c r="CQ9316"/>
      <c r="CR9316"/>
      <c r="CS9316"/>
      <c r="CT9316"/>
      <c r="CU9316"/>
      <c r="CV9316"/>
    </row>
    <row r="9317" spans="10:100" x14ac:dyDescent="0.25">
      <c r="J9317"/>
      <c r="K9317"/>
      <c r="L9317"/>
      <c r="M9317"/>
      <c r="N9317"/>
      <c r="O9317"/>
      <c r="P9317"/>
      <c r="Q9317"/>
      <c r="R9317"/>
      <c r="S9317"/>
      <c r="T9317"/>
      <c r="U9317"/>
      <c r="V9317"/>
      <c r="W9317"/>
      <c r="X9317"/>
      <c r="Y9317"/>
      <c r="Z9317"/>
      <c r="AA9317"/>
      <c r="AB9317"/>
      <c r="AC9317"/>
      <c r="AD9317"/>
      <c r="AE9317"/>
      <c r="AF9317"/>
      <c r="AG9317"/>
      <c r="AH9317"/>
      <c r="AI9317"/>
      <c r="AJ9317"/>
      <c r="AK9317"/>
      <c r="AL9317"/>
      <c r="AM9317"/>
      <c r="AN9317"/>
      <c r="AO9317"/>
      <c r="AP9317"/>
      <c r="AQ9317"/>
      <c r="AR9317"/>
      <c r="AS9317"/>
      <c r="AT9317"/>
      <c r="AU9317"/>
      <c r="AV9317"/>
      <c r="AW9317"/>
      <c r="AX9317"/>
      <c r="AY9317"/>
      <c r="AZ9317"/>
      <c r="BA9317"/>
      <c r="BB9317"/>
      <c r="BC9317"/>
      <c r="BD9317"/>
      <c r="BE9317"/>
      <c r="BF9317"/>
      <c r="BG9317"/>
      <c r="BH9317"/>
      <c r="BI9317"/>
      <c r="BJ9317"/>
      <c r="BK9317"/>
      <c r="BL9317"/>
      <c r="BM9317"/>
      <c r="BN9317"/>
      <c r="BO9317"/>
      <c r="BP9317"/>
      <c r="BQ9317"/>
      <c r="BR9317"/>
      <c r="BS9317"/>
      <c r="BT9317"/>
      <c r="BU9317"/>
      <c r="BV9317"/>
      <c r="BW9317"/>
      <c r="BX9317"/>
      <c r="BY9317"/>
      <c r="BZ9317"/>
      <c r="CA9317"/>
      <c r="CB9317"/>
      <c r="CC9317"/>
      <c r="CD9317"/>
      <c r="CE9317"/>
      <c r="CF9317"/>
      <c r="CG9317"/>
      <c r="CH9317"/>
      <c r="CI9317"/>
      <c r="CJ9317"/>
      <c r="CK9317"/>
      <c r="CL9317"/>
      <c r="CM9317"/>
      <c r="CN9317"/>
      <c r="CO9317"/>
      <c r="CP9317"/>
      <c r="CQ9317"/>
      <c r="CR9317"/>
      <c r="CS9317"/>
      <c r="CT9317"/>
      <c r="CU9317"/>
      <c r="CV9317"/>
    </row>
    <row r="9318" spans="10:100" x14ac:dyDescent="0.25">
      <c r="J9318"/>
      <c r="K9318"/>
      <c r="L9318"/>
      <c r="M9318"/>
      <c r="N9318"/>
      <c r="O9318"/>
      <c r="P9318"/>
      <c r="Q9318"/>
      <c r="R9318"/>
      <c r="S9318"/>
      <c r="T9318"/>
      <c r="U9318"/>
      <c r="V9318"/>
      <c r="W9318"/>
      <c r="X9318"/>
      <c r="Y9318"/>
      <c r="Z9318"/>
      <c r="AA9318"/>
      <c r="AB9318"/>
      <c r="AC9318"/>
      <c r="AD9318"/>
      <c r="AE9318"/>
      <c r="AF9318"/>
      <c r="AG9318"/>
      <c r="AH9318"/>
      <c r="AI9318"/>
      <c r="AJ9318"/>
      <c r="AK9318"/>
      <c r="AL9318"/>
      <c r="AM9318"/>
      <c r="AN9318"/>
      <c r="AO9318"/>
      <c r="AP9318"/>
      <c r="AQ9318"/>
      <c r="AR9318"/>
      <c r="AS9318"/>
      <c r="AT9318"/>
      <c r="AU9318"/>
      <c r="AV9318"/>
      <c r="AW9318"/>
      <c r="AX9318"/>
      <c r="AY9318"/>
      <c r="AZ9318"/>
      <c r="BA9318"/>
      <c r="BB9318"/>
      <c r="BC9318"/>
      <c r="BD9318"/>
      <c r="BE9318"/>
      <c r="BF9318"/>
      <c r="BG9318"/>
      <c r="BH9318"/>
      <c r="BI9318"/>
      <c r="BJ9318"/>
      <c r="BK9318"/>
      <c r="BL9318"/>
      <c r="BM9318"/>
      <c r="BN9318"/>
      <c r="BO9318"/>
      <c r="BP9318"/>
      <c r="BQ9318"/>
      <c r="BR9318"/>
      <c r="BS9318"/>
      <c r="BT9318"/>
      <c r="BU9318"/>
      <c r="BV9318"/>
      <c r="BW9318"/>
      <c r="BX9318"/>
      <c r="BY9318"/>
      <c r="BZ9318"/>
      <c r="CA9318"/>
      <c r="CB9318"/>
      <c r="CC9318"/>
      <c r="CD9318"/>
      <c r="CE9318"/>
      <c r="CF9318"/>
      <c r="CG9318"/>
      <c r="CH9318"/>
      <c r="CI9318"/>
      <c r="CJ9318"/>
      <c r="CK9318"/>
      <c r="CL9318"/>
      <c r="CM9318"/>
      <c r="CN9318"/>
      <c r="CO9318"/>
      <c r="CP9318"/>
      <c r="CQ9318"/>
      <c r="CR9318"/>
      <c r="CS9318"/>
      <c r="CT9318"/>
      <c r="CU9318"/>
      <c r="CV9318"/>
    </row>
    <row r="9319" spans="10:100" x14ac:dyDescent="0.25">
      <c r="J9319"/>
      <c r="K9319"/>
      <c r="L9319"/>
      <c r="M9319"/>
      <c r="N9319"/>
      <c r="O9319"/>
      <c r="P9319"/>
      <c r="Q9319"/>
      <c r="R9319"/>
      <c r="S9319"/>
      <c r="T9319"/>
      <c r="U9319"/>
      <c r="V9319"/>
      <c r="W9319"/>
      <c r="X9319"/>
      <c r="Y9319"/>
      <c r="Z9319"/>
      <c r="AA9319"/>
      <c r="AB9319"/>
      <c r="AC9319"/>
      <c r="AD9319"/>
      <c r="AE9319"/>
      <c r="AF9319"/>
      <c r="AG9319"/>
      <c r="AH9319"/>
      <c r="AI9319"/>
      <c r="AJ9319"/>
      <c r="AK9319"/>
      <c r="AL9319"/>
      <c r="AM9319"/>
      <c r="AN9319"/>
      <c r="AO9319"/>
      <c r="AP9319"/>
      <c r="AQ9319"/>
      <c r="AR9319"/>
      <c r="AS9319"/>
      <c r="AT9319"/>
      <c r="AU9319"/>
      <c r="AV9319"/>
      <c r="AW9319"/>
      <c r="AX9319"/>
      <c r="AY9319"/>
      <c r="AZ9319"/>
      <c r="BA9319"/>
      <c r="BB9319"/>
      <c r="BC9319"/>
      <c r="BD9319"/>
      <c r="BE9319"/>
      <c r="BF9319"/>
      <c r="BG9319"/>
      <c r="BH9319"/>
      <c r="BI9319"/>
      <c r="BJ9319"/>
      <c r="BK9319"/>
      <c r="BL9319"/>
      <c r="BM9319"/>
      <c r="BN9319"/>
      <c r="BO9319"/>
      <c r="BP9319"/>
      <c r="BQ9319"/>
      <c r="BR9319"/>
      <c r="BS9319"/>
      <c r="BT9319"/>
      <c r="BU9319"/>
      <c r="BV9319"/>
      <c r="BW9319"/>
      <c r="BX9319"/>
      <c r="BY9319"/>
      <c r="BZ9319"/>
      <c r="CA9319"/>
      <c r="CB9319"/>
      <c r="CC9319"/>
      <c r="CD9319"/>
      <c r="CE9319"/>
      <c r="CF9319"/>
      <c r="CG9319"/>
      <c r="CH9319"/>
      <c r="CI9319"/>
      <c r="CJ9319"/>
      <c r="CK9319"/>
      <c r="CL9319"/>
      <c r="CM9319"/>
      <c r="CN9319"/>
      <c r="CO9319"/>
      <c r="CP9319"/>
      <c r="CQ9319"/>
      <c r="CR9319"/>
      <c r="CS9319"/>
      <c r="CT9319"/>
      <c r="CU9319"/>
      <c r="CV9319"/>
    </row>
    <row r="9320" spans="10:100" x14ac:dyDescent="0.25">
      <c r="J9320"/>
      <c r="K9320"/>
      <c r="L9320"/>
      <c r="M9320"/>
      <c r="N9320"/>
      <c r="O9320"/>
      <c r="P9320"/>
      <c r="Q9320"/>
      <c r="R9320"/>
      <c r="S9320"/>
      <c r="T9320"/>
      <c r="U9320"/>
      <c r="V9320"/>
      <c r="W9320"/>
      <c r="X9320"/>
      <c r="Y9320"/>
      <c r="Z9320"/>
      <c r="AA9320"/>
      <c r="AB9320"/>
      <c r="AC9320"/>
      <c r="AD9320"/>
      <c r="AE9320"/>
      <c r="AF9320"/>
      <c r="AG9320"/>
      <c r="AH9320"/>
      <c r="AI9320"/>
      <c r="AJ9320"/>
      <c r="AK9320"/>
      <c r="AL9320"/>
      <c r="AM9320"/>
      <c r="AN9320"/>
      <c r="AO9320"/>
      <c r="AP9320"/>
      <c r="AQ9320"/>
      <c r="AR9320"/>
      <c r="AS9320"/>
      <c r="AT9320"/>
      <c r="AU9320"/>
      <c r="AV9320"/>
      <c r="AW9320"/>
      <c r="AX9320"/>
      <c r="AY9320"/>
      <c r="AZ9320"/>
      <c r="BA9320"/>
      <c r="BB9320"/>
      <c r="BC9320"/>
      <c r="BD9320"/>
      <c r="BE9320"/>
      <c r="BF9320"/>
      <c r="BG9320"/>
      <c r="BH9320"/>
      <c r="BI9320"/>
      <c r="BJ9320"/>
      <c r="BK9320"/>
      <c r="BL9320"/>
      <c r="BM9320"/>
      <c r="BN9320"/>
      <c r="BO9320"/>
      <c r="BP9320"/>
      <c r="BQ9320"/>
      <c r="BR9320"/>
      <c r="BS9320"/>
      <c r="BT9320"/>
      <c r="BU9320"/>
      <c r="BV9320"/>
      <c r="BW9320"/>
      <c r="BX9320"/>
      <c r="BY9320"/>
      <c r="BZ9320"/>
      <c r="CA9320"/>
      <c r="CB9320"/>
      <c r="CC9320"/>
      <c r="CD9320"/>
      <c r="CE9320"/>
      <c r="CF9320"/>
      <c r="CG9320"/>
      <c r="CH9320"/>
      <c r="CI9320"/>
      <c r="CJ9320"/>
      <c r="CK9320"/>
      <c r="CL9320"/>
      <c r="CM9320"/>
      <c r="CN9320"/>
      <c r="CO9320"/>
      <c r="CP9320"/>
      <c r="CQ9320"/>
      <c r="CR9320"/>
      <c r="CS9320"/>
      <c r="CT9320"/>
      <c r="CU9320"/>
      <c r="CV9320"/>
    </row>
    <row r="9321" spans="10:100" x14ac:dyDescent="0.25">
      <c r="J9321"/>
      <c r="K9321"/>
      <c r="L9321"/>
      <c r="M9321"/>
      <c r="N9321"/>
      <c r="O9321"/>
      <c r="P9321"/>
      <c r="Q9321"/>
      <c r="R9321"/>
      <c r="S9321"/>
      <c r="T9321"/>
      <c r="U9321"/>
      <c r="V9321"/>
      <c r="W9321"/>
      <c r="X9321"/>
      <c r="Y9321"/>
      <c r="Z9321"/>
      <c r="AA9321"/>
      <c r="AB9321"/>
      <c r="AC9321"/>
      <c r="AD9321"/>
      <c r="AE9321"/>
      <c r="AF9321"/>
      <c r="AG9321"/>
      <c r="AH9321"/>
      <c r="AI9321"/>
      <c r="AJ9321"/>
      <c r="AK9321"/>
      <c r="AL9321"/>
      <c r="AM9321"/>
      <c r="AN9321"/>
      <c r="AO9321"/>
      <c r="AP9321"/>
      <c r="AQ9321"/>
      <c r="AR9321"/>
      <c r="AS9321"/>
      <c r="AT9321"/>
      <c r="AU9321"/>
      <c r="AV9321"/>
      <c r="AW9321"/>
      <c r="AX9321"/>
      <c r="AY9321"/>
      <c r="AZ9321"/>
      <c r="BA9321"/>
      <c r="BB9321"/>
      <c r="BC9321"/>
      <c r="BD9321"/>
      <c r="BE9321"/>
      <c r="BF9321"/>
      <c r="BG9321"/>
      <c r="BH9321"/>
      <c r="BI9321"/>
      <c r="BJ9321"/>
      <c r="BK9321"/>
      <c r="BL9321"/>
      <c r="BM9321"/>
      <c r="BN9321"/>
      <c r="BO9321"/>
      <c r="BP9321"/>
      <c r="BQ9321"/>
      <c r="BR9321"/>
      <c r="BS9321"/>
      <c r="BT9321"/>
      <c r="BU9321"/>
      <c r="BV9321"/>
      <c r="BW9321"/>
      <c r="BX9321"/>
      <c r="BY9321"/>
      <c r="BZ9321"/>
      <c r="CA9321"/>
      <c r="CB9321"/>
      <c r="CC9321"/>
      <c r="CD9321"/>
      <c r="CE9321"/>
      <c r="CF9321"/>
      <c r="CG9321"/>
      <c r="CH9321"/>
      <c r="CI9321"/>
      <c r="CJ9321"/>
      <c r="CK9321"/>
      <c r="CL9321"/>
      <c r="CM9321"/>
      <c r="CN9321"/>
      <c r="CO9321"/>
      <c r="CP9321"/>
      <c r="CQ9321"/>
      <c r="CR9321"/>
      <c r="CS9321"/>
      <c r="CT9321"/>
      <c r="CU9321"/>
      <c r="CV9321"/>
    </row>
    <row r="9322" spans="10:100" x14ac:dyDescent="0.25">
      <c r="J9322"/>
      <c r="K9322"/>
      <c r="L9322"/>
      <c r="M9322"/>
      <c r="N9322"/>
      <c r="O9322"/>
      <c r="P9322"/>
      <c r="Q9322"/>
      <c r="R9322"/>
      <c r="S9322"/>
      <c r="T9322"/>
      <c r="U9322"/>
      <c r="V9322"/>
      <c r="W9322"/>
      <c r="X9322"/>
      <c r="Y9322"/>
      <c r="Z9322"/>
      <c r="AA9322"/>
      <c r="AB9322"/>
      <c r="AC9322"/>
      <c r="AD9322"/>
      <c r="AE9322"/>
      <c r="AF9322"/>
      <c r="AG9322"/>
      <c r="AH9322"/>
      <c r="AI9322"/>
      <c r="AJ9322"/>
      <c r="AK9322"/>
      <c r="AL9322"/>
      <c r="AM9322"/>
      <c r="AN9322"/>
      <c r="AO9322"/>
      <c r="AP9322"/>
      <c r="AQ9322"/>
      <c r="AR9322"/>
      <c r="AS9322"/>
      <c r="AT9322"/>
      <c r="AU9322"/>
      <c r="AV9322"/>
      <c r="AW9322"/>
      <c r="AX9322"/>
      <c r="AY9322"/>
      <c r="AZ9322"/>
      <c r="BA9322"/>
      <c r="BB9322"/>
      <c r="BC9322"/>
      <c r="BD9322"/>
      <c r="BE9322"/>
      <c r="BF9322"/>
      <c r="BG9322"/>
      <c r="BH9322"/>
      <c r="BI9322"/>
      <c r="BJ9322"/>
      <c r="BK9322"/>
      <c r="BL9322"/>
      <c r="BM9322"/>
      <c r="BN9322"/>
      <c r="BO9322"/>
      <c r="BP9322"/>
      <c r="BQ9322"/>
      <c r="BR9322"/>
      <c r="BS9322"/>
      <c r="BT9322"/>
      <c r="BU9322"/>
      <c r="BV9322"/>
      <c r="BW9322"/>
      <c r="BX9322"/>
      <c r="BY9322"/>
      <c r="BZ9322"/>
      <c r="CA9322"/>
      <c r="CB9322"/>
      <c r="CC9322"/>
      <c r="CD9322"/>
      <c r="CE9322"/>
      <c r="CF9322"/>
      <c r="CG9322"/>
      <c r="CH9322"/>
      <c r="CI9322"/>
      <c r="CJ9322"/>
      <c r="CK9322"/>
      <c r="CL9322"/>
      <c r="CM9322"/>
      <c r="CN9322"/>
      <c r="CO9322"/>
      <c r="CP9322"/>
      <c r="CQ9322"/>
      <c r="CR9322"/>
      <c r="CS9322"/>
      <c r="CT9322"/>
      <c r="CU9322"/>
      <c r="CV9322"/>
    </row>
    <row r="9323" spans="10:100" x14ac:dyDescent="0.25">
      <c r="J9323"/>
      <c r="K9323"/>
      <c r="L9323"/>
      <c r="M9323"/>
      <c r="N9323"/>
      <c r="O9323"/>
      <c r="P9323"/>
      <c r="Q9323"/>
      <c r="R9323"/>
      <c r="S9323"/>
      <c r="T9323"/>
      <c r="U9323"/>
      <c r="V9323"/>
      <c r="W9323"/>
      <c r="X9323"/>
      <c r="Y9323"/>
      <c r="Z9323"/>
      <c r="AA9323"/>
      <c r="AB9323"/>
      <c r="AC9323"/>
      <c r="AD9323"/>
      <c r="AE9323"/>
      <c r="AF9323"/>
      <c r="AG9323"/>
      <c r="AH9323"/>
      <c r="AI9323"/>
      <c r="AJ9323"/>
      <c r="AK9323"/>
      <c r="AL9323"/>
      <c r="AM9323"/>
      <c r="AN9323"/>
      <c r="AO9323"/>
      <c r="AP9323"/>
      <c r="AQ9323"/>
      <c r="AR9323"/>
      <c r="AS9323"/>
      <c r="AT9323"/>
      <c r="AU9323"/>
      <c r="AV9323"/>
      <c r="AW9323"/>
      <c r="AX9323"/>
      <c r="AY9323"/>
      <c r="AZ9323"/>
      <c r="BA9323"/>
      <c r="BB9323"/>
      <c r="BC9323"/>
      <c r="BD9323"/>
      <c r="BE9323"/>
      <c r="BF9323"/>
      <c r="BG9323"/>
      <c r="BH9323"/>
      <c r="BI9323"/>
      <c r="BJ9323"/>
      <c r="BK9323"/>
      <c r="BL9323"/>
      <c r="BM9323"/>
      <c r="BN9323"/>
      <c r="BO9323"/>
      <c r="BP9323"/>
      <c r="BQ9323"/>
      <c r="BR9323"/>
      <c r="BS9323"/>
      <c r="BT9323"/>
      <c r="BU9323"/>
      <c r="BV9323"/>
      <c r="BW9323"/>
      <c r="BX9323"/>
      <c r="BY9323"/>
      <c r="BZ9323"/>
      <c r="CA9323"/>
      <c r="CB9323"/>
      <c r="CC9323"/>
      <c r="CD9323"/>
      <c r="CE9323"/>
      <c r="CF9323"/>
      <c r="CG9323"/>
      <c r="CH9323"/>
      <c r="CI9323"/>
      <c r="CJ9323"/>
      <c r="CK9323"/>
      <c r="CL9323"/>
      <c r="CM9323"/>
      <c r="CN9323"/>
      <c r="CO9323"/>
      <c r="CP9323"/>
      <c r="CQ9323"/>
      <c r="CR9323"/>
      <c r="CS9323"/>
      <c r="CT9323"/>
      <c r="CU9323"/>
      <c r="CV9323"/>
    </row>
    <row r="9324" spans="10:100" x14ac:dyDescent="0.25">
      <c r="J9324"/>
      <c r="K9324"/>
      <c r="L9324"/>
      <c r="M9324"/>
      <c r="N9324"/>
      <c r="O9324"/>
      <c r="P9324"/>
      <c r="Q9324"/>
      <c r="R9324"/>
      <c r="S9324"/>
      <c r="T9324"/>
      <c r="U9324"/>
      <c r="V9324"/>
      <c r="W9324"/>
      <c r="X9324"/>
      <c r="Y9324"/>
      <c r="Z9324"/>
      <c r="AA9324"/>
      <c r="AB9324"/>
      <c r="AC9324"/>
      <c r="AD9324"/>
      <c r="AE9324"/>
      <c r="AF9324"/>
      <c r="AG9324"/>
      <c r="AH9324"/>
      <c r="AI9324"/>
      <c r="AJ9324"/>
      <c r="AK9324"/>
      <c r="AL9324"/>
      <c r="AM9324"/>
      <c r="AN9324"/>
      <c r="AO9324"/>
      <c r="AP9324"/>
      <c r="AQ9324"/>
      <c r="AR9324"/>
      <c r="AS9324"/>
      <c r="AT9324"/>
      <c r="AU9324"/>
      <c r="AV9324"/>
      <c r="AW9324"/>
      <c r="AX9324"/>
      <c r="AY9324"/>
      <c r="AZ9324"/>
      <c r="BA9324"/>
      <c r="BB9324"/>
      <c r="BC9324"/>
      <c r="BD9324"/>
      <c r="BE9324"/>
      <c r="BF9324"/>
      <c r="BG9324"/>
      <c r="BH9324"/>
      <c r="BI9324"/>
      <c r="BJ9324"/>
      <c r="BK9324"/>
      <c r="BL9324"/>
      <c r="BM9324"/>
      <c r="BN9324"/>
      <c r="BO9324"/>
      <c r="BP9324"/>
      <c r="BQ9324"/>
      <c r="BR9324"/>
      <c r="BS9324"/>
      <c r="BT9324"/>
      <c r="BU9324"/>
      <c r="BV9324"/>
      <c r="BW9324"/>
      <c r="BX9324"/>
      <c r="BY9324"/>
      <c r="BZ9324"/>
      <c r="CA9324"/>
      <c r="CB9324"/>
      <c r="CC9324"/>
      <c r="CD9324"/>
      <c r="CE9324"/>
      <c r="CF9324"/>
      <c r="CG9324"/>
      <c r="CH9324"/>
      <c r="CI9324"/>
      <c r="CJ9324"/>
      <c r="CK9324"/>
      <c r="CL9324"/>
      <c r="CM9324"/>
      <c r="CN9324"/>
      <c r="CO9324"/>
      <c r="CP9324"/>
      <c r="CQ9324"/>
      <c r="CR9324"/>
      <c r="CS9324"/>
      <c r="CT9324"/>
      <c r="CU9324"/>
      <c r="CV9324"/>
    </row>
    <row r="9325" spans="10:100" x14ac:dyDescent="0.25">
      <c r="J9325"/>
      <c r="K9325"/>
      <c r="L9325"/>
      <c r="M9325"/>
      <c r="N9325"/>
      <c r="O9325"/>
      <c r="P9325"/>
      <c r="Q9325"/>
      <c r="R9325"/>
      <c r="S9325"/>
      <c r="T9325"/>
      <c r="U9325"/>
      <c r="V9325"/>
      <c r="W9325"/>
      <c r="X9325"/>
      <c r="Y9325"/>
      <c r="Z9325"/>
      <c r="AA9325"/>
      <c r="AB9325"/>
      <c r="AC9325"/>
      <c r="AD9325"/>
      <c r="AE9325"/>
      <c r="AF9325"/>
      <c r="AG9325"/>
      <c r="AH9325"/>
      <c r="AI9325"/>
      <c r="AJ9325"/>
      <c r="AK9325"/>
      <c r="AL9325"/>
      <c r="AM9325"/>
      <c r="AN9325"/>
      <c r="AO9325"/>
      <c r="AP9325"/>
      <c r="AQ9325"/>
      <c r="AR9325"/>
      <c r="AS9325"/>
      <c r="AT9325"/>
      <c r="AU9325"/>
      <c r="AV9325"/>
      <c r="AW9325"/>
      <c r="AX9325"/>
      <c r="AY9325"/>
      <c r="AZ9325"/>
      <c r="BA9325"/>
      <c r="BB9325"/>
      <c r="BC9325"/>
      <c r="BD9325"/>
      <c r="BE9325"/>
      <c r="BF9325"/>
      <c r="BG9325"/>
      <c r="BH9325"/>
      <c r="BI9325"/>
      <c r="BJ9325"/>
      <c r="BK9325"/>
      <c r="BL9325"/>
      <c r="BM9325"/>
      <c r="BN9325"/>
      <c r="BO9325"/>
      <c r="BP9325"/>
      <c r="BQ9325"/>
      <c r="BR9325"/>
      <c r="BS9325"/>
      <c r="BT9325"/>
      <c r="BU9325"/>
      <c r="BV9325"/>
      <c r="BW9325"/>
      <c r="BX9325"/>
      <c r="BY9325"/>
      <c r="BZ9325"/>
      <c r="CA9325"/>
      <c r="CB9325"/>
      <c r="CC9325"/>
      <c r="CD9325"/>
      <c r="CE9325"/>
      <c r="CF9325"/>
      <c r="CG9325"/>
      <c r="CH9325"/>
      <c r="CI9325"/>
      <c r="CJ9325"/>
      <c r="CK9325"/>
      <c r="CL9325"/>
      <c r="CM9325"/>
      <c r="CN9325"/>
      <c r="CO9325"/>
      <c r="CP9325"/>
      <c r="CQ9325"/>
      <c r="CR9325"/>
      <c r="CS9325"/>
      <c r="CT9325"/>
      <c r="CU9325"/>
      <c r="CV9325"/>
    </row>
    <row r="9326" spans="10:100" x14ac:dyDescent="0.25">
      <c r="J9326"/>
      <c r="K9326"/>
      <c r="L9326"/>
      <c r="M9326"/>
      <c r="N9326"/>
      <c r="O9326"/>
      <c r="P9326"/>
      <c r="Q9326"/>
      <c r="R9326"/>
      <c r="S9326"/>
      <c r="T9326"/>
      <c r="U9326"/>
      <c r="V9326"/>
      <c r="W9326"/>
      <c r="X9326"/>
      <c r="Y9326"/>
      <c r="Z9326"/>
      <c r="AA9326"/>
      <c r="AB9326"/>
      <c r="AC9326"/>
      <c r="AD9326"/>
      <c r="AE9326"/>
      <c r="AF9326"/>
      <c r="AG9326"/>
      <c r="AH9326"/>
      <c r="AI9326"/>
      <c r="AJ9326"/>
      <c r="AK9326"/>
      <c r="AL9326"/>
      <c r="AM9326"/>
      <c r="AN9326"/>
      <c r="AO9326"/>
      <c r="AP9326"/>
      <c r="AQ9326"/>
      <c r="AR9326"/>
      <c r="AS9326"/>
      <c r="AT9326"/>
      <c r="AU9326"/>
      <c r="AV9326"/>
      <c r="AW9326"/>
      <c r="AX9326"/>
      <c r="AY9326"/>
      <c r="AZ9326"/>
      <c r="BA9326"/>
      <c r="BB9326"/>
      <c r="BC9326"/>
      <c r="BD9326"/>
      <c r="BE9326"/>
      <c r="BF9326"/>
      <c r="BG9326"/>
      <c r="BH9326"/>
      <c r="BI9326"/>
      <c r="BJ9326"/>
      <c r="BK9326"/>
      <c r="BL9326"/>
      <c r="BM9326"/>
      <c r="BN9326"/>
      <c r="BO9326"/>
      <c r="BP9326"/>
      <c r="BQ9326"/>
      <c r="BR9326"/>
      <c r="BS9326"/>
      <c r="BT9326"/>
      <c r="BU9326"/>
      <c r="BV9326"/>
      <c r="BW9326"/>
      <c r="BX9326"/>
      <c r="BY9326"/>
      <c r="BZ9326"/>
      <c r="CA9326"/>
      <c r="CB9326"/>
      <c r="CC9326"/>
      <c r="CD9326"/>
      <c r="CE9326"/>
      <c r="CF9326"/>
      <c r="CG9326"/>
      <c r="CH9326"/>
      <c r="CI9326"/>
      <c r="CJ9326"/>
      <c r="CK9326"/>
      <c r="CL9326"/>
      <c r="CM9326"/>
      <c r="CN9326"/>
      <c r="CO9326"/>
      <c r="CP9326"/>
      <c r="CQ9326"/>
      <c r="CR9326"/>
      <c r="CS9326"/>
      <c r="CT9326"/>
      <c r="CU9326"/>
      <c r="CV9326"/>
    </row>
    <row r="9327" spans="10:100" x14ac:dyDescent="0.25">
      <c r="J9327"/>
      <c r="K9327"/>
      <c r="L9327"/>
      <c r="M9327"/>
      <c r="N9327"/>
      <c r="O9327"/>
      <c r="P9327"/>
      <c r="Q9327"/>
      <c r="R9327"/>
      <c r="S9327"/>
      <c r="T9327"/>
      <c r="U9327"/>
      <c r="V9327"/>
      <c r="W9327"/>
      <c r="X9327"/>
      <c r="Y9327"/>
      <c r="Z9327"/>
      <c r="AA9327"/>
      <c r="AB9327"/>
      <c r="AC9327"/>
      <c r="AD9327"/>
      <c r="AE9327"/>
      <c r="AF9327"/>
      <c r="AG9327"/>
      <c r="AH9327"/>
      <c r="AI9327"/>
      <c r="AJ9327"/>
      <c r="AK9327"/>
      <c r="AL9327"/>
      <c r="AM9327"/>
      <c r="AN9327"/>
      <c r="AO9327"/>
      <c r="AP9327"/>
      <c r="AQ9327"/>
      <c r="AR9327"/>
      <c r="AS9327"/>
      <c r="AT9327"/>
      <c r="AU9327"/>
      <c r="AV9327"/>
      <c r="AW9327"/>
      <c r="AX9327"/>
      <c r="AY9327"/>
      <c r="AZ9327"/>
      <c r="BA9327"/>
      <c r="BB9327"/>
      <c r="BC9327"/>
      <c r="BD9327"/>
      <c r="BE9327"/>
      <c r="BF9327"/>
      <c r="BG9327"/>
      <c r="BH9327"/>
      <c r="BI9327"/>
      <c r="BJ9327"/>
      <c r="BK9327"/>
      <c r="BL9327"/>
      <c r="BM9327"/>
      <c r="BN9327"/>
      <c r="BO9327"/>
      <c r="BP9327"/>
      <c r="BQ9327"/>
      <c r="BR9327"/>
      <c r="BS9327"/>
      <c r="BT9327"/>
      <c r="BU9327"/>
      <c r="BV9327"/>
      <c r="BW9327"/>
      <c r="BX9327"/>
      <c r="BY9327"/>
      <c r="BZ9327"/>
      <c r="CA9327"/>
      <c r="CB9327"/>
      <c r="CC9327"/>
      <c r="CD9327"/>
      <c r="CE9327"/>
      <c r="CF9327"/>
      <c r="CG9327"/>
      <c r="CH9327"/>
      <c r="CI9327"/>
      <c r="CJ9327"/>
      <c r="CK9327"/>
      <c r="CL9327"/>
      <c r="CM9327"/>
      <c r="CN9327"/>
      <c r="CO9327"/>
      <c r="CP9327"/>
      <c r="CQ9327"/>
      <c r="CR9327"/>
      <c r="CS9327"/>
      <c r="CT9327"/>
      <c r="CU9327"/>
      <c r="CV9327"/>
    </row>
    <row r="9328" spans="10:100" x14ac:dyDescent="0.25">
      <c r="J9328"/>
      <c r="K9328"/>
      <c r="L9328"/>
      <c r="M9328"/>
      <c r="N9328"/>
      <c r="O9328"/>
      <c r="P9328"/>
      <c r="Q9328"/>
      <c r="R9328"/>
      <c r="S9328"/>
      <c r="T9328"/>
      <c r="U9328"/>
      <c r="V9328"/>
      <c r="W9328"/>
      <c r="X9328"/>
      <c r="Y9328"/>
      <c r="Z9328"/>
      <c r="AA9328"/>
      <c r="AB9328"/>
      <c r="AC9328"/>
      <c r="AD9328"/>
      <c r="AE9328"/>
      <c r="AF9328"/>
      <c r="AG9328"/>
      <c r="AH9328"/>
      <c r="AI9328"/>
      <c r="AJ9328"/>
      <c r="AK9328"/>
      <c r="AL9328"/>
      <c r="AM9328"/>
      <c r="AN9328"/>
      <c r="AO9328"/>
      <c r="AP9328"/>
      <c r="AQ9328"/>
      <c r="AR9328"/>
      <c r="AS9328"/>
      <c r="AT9328"/>
      <c r="AU9328"/>
      <c r="AV9328"/>
      <c r="AW9328"/>
      <c r="AX9328"/>
      <c r="AY9328"/>
      <c r="AZ9328"/>
      <c r="BA9328"/>
      <c r="BB9328"/>
      <c r="BC9328"/>
      <c r="BD9328"/>
      <c r="BE9328"/>
      <c r="BF9328"/>
      <c r="BG9328"/>
      <c r="BH9328"/>
      <c r="BI9328"/>
      <c r="BJ9328"/>
      <c r="BK9328"/>
      <c r="BL9328"/>
      <c r="BM9328"/>
      <c r="BN9328"/>
      <c r="BO9328"/>
      <c r="BP9328"/>
      <c r="BQ9328"/>
      <c r="BR9328"/>
      <c r="BS9328"/>
      <c r="BT9328"/>
      <c r="BU9328"/>
      <c r="BV9328"/>
      <c r="BW9328"/>
      <c r="BX9328"/>
      <c r="BY9328"/>
      <c r="BZ9328"/>
      <c r="CA9328"/>
      <c r="CB9328"/>
      <c r="CC9328"/>
      <c r="CD9328"/>
      <c r="CE9328"/>
      <c r="CF9328"/>
      <c r="CG9328"/>
      <c r="CH9328"/>
      <c r="CI9328"/>
      <c r="CJ9328"/>
      <c r="CK9328"/>
      <c r="CL9328"/>
      <c r="CM9328"/>
      <c r="CN9328"/>
      <c r="CO9328"/>
      <c r="CP9328"/>
      <c r="CQ9328"/>
      <c r="CR9328"/>
      <c r="CS9328"/>
      <c r="CT9328"/>
      <c r="CU9328"/>
      <c r="CV9328"/>
    </row>
    <row r="9329" spans="10:100" x14ac:dyDescent="0.25">
      <c r="J9329"/>
      <c r="K9329"/>
      <c r="L9329"/>
      <c r="M9329"/>
      <c r="N9329"/>
      <c r="O9329"/>
      <c r="P9329"/>
      <c r="Q9329"/>
      <c r="R9329"/>
      <c r="S9329"/>
      <c r="T9329"/>
      <c r="U9329"/>
      <c r="V9329"/>
      <c r="W9329"/>
      <c r="X9329"/>
      <c r="Y9329"/>
      <c r="Z9329"/>
      <c r="AA9329"/>
      <c r="AB9329"/>
      <c r="AC9329"/>
      <c r="AD9329"/>
      <c r="AE9329"/>
      <c r="AF9329"/>
      <c r="AG9329"/>
      <c r="AH9329"/>
      <c r="AI9329"/>
      <c r="AJ9329"/>
      <c r="AK9329"/>
      <c r="AL9329"/>
      <c r="AM9329"/>
      <c r="AN9329"/>
      <c r="AO9329"/>
      <c r="AP9329"/>
      <c r="AQ9329"/>
      <c r="AR9329"/>
      <c r="AS9329"/>
      <c r="AT9329"/>
      <c r="AU9329"/>
      <c r="AV9329"/>
      <c r="AW9329"/>
      <c r="AX9329"/>
      <c r="AY9329"/>
      <c r="AZ9329"/>
      <c r="BA9329"/>
      <c r="BB9329"/>
      <c r="BC9329"/>
      <c r="BD9329"/>
      <c r="BE9329"/>
      <c r="BF9329"/>
      <c r="BG9329"/>
      <c r="BH9329"/>
      <c r="BI9329"/>
      <c r="BJ9329"/>
      <c r="BK9329"/>
      <c r="BL9329"/>
      <c r="BM9329"/>
      <c r="BN9329"/>
      <c r="BO9329"/>
      <c r="BP9329"/>
      <c r="BQ9329"/>
      <c r="BR9329"/>
      <c r="BS9329"/>
      <c r="BT9329"/>
      <c r="BU9329"/>
      <c r="BV9329"/>
      <c r="BW9329"/>
      <c r="BX9329"/>
      <c r="BY9329"/>
      <c r="BZ9329"/>
      <c r="CA9329"/>
      <c r="CB9329"/>
      <c r="CC9329"/>
      <c r="CD9329"/>
      <c r="CE9329"/>
      <c r="CF9329"/>
      <c r="CG9329"/>
      <c r="CH9329"/>
      <c r="CI9329"/>
      <c r="CJ9329"/>
      <c r="CK9329"/>
      <c r="CL9329"/>
      <c r="CM9329"/>
      <c r="CN9329"/>
      <c r="CO9329"/>
      <c r="CP9329"/>
      <c r="CQ9329"/>
      <c r="CR9329"/>
      <c r="CS9329"/>
      <c r="CT9329"/>
      <c r="CU9329"/>
      <c r="CV9329"/>
    </row>
    <row r="9330" spans="10:100" x14ac:dyDescent="0.25">
      <c r="J9330"/>
      <c r="K9330"/>
      <c r="L9330"/>
      <c r="M9330"/>
      <c r="N9330"/>
      <c r="O9330"/>
      <c r="P9330"/>
      <c r="Q9330"/>
      <c r="R9330"/>
      <c r="S9330"/>
      <c r="T9330"/>
      <c r="U9330"/>
      <c r="V9330"/>
      <c r="W9330"/>
      <c r="X9330"/>
      <c r="Y9330"/>
      <c r="Z9330"/>
      <c r="AA9330"/>
      <c r="AB9330"/>
      <c r="AC9330"/>
      <c r="AD9330"/>
      <c r="AE9330"/>
      <c r="AF9330"/>
      <c r="AG9330"/>
      <c r="AH9330"/>
      <c r="AI9330"/>
      <c r="AJ9330"/>
      <c r="AK9330"/>
      <c r="AL9330"/>
      <c r="AM9330"/>
      <c r="AN9330"/>
      <c r="AO9330"/>
      <c r="AP9330"/>
      <c r="AQ9330"/>
      <c r="AR9330"/>
      <c r="AS9330"/>
      <c r="AT9330"/>
      <c r="AU9330"/>
      <c r="AV9330"/>
      <c r="AW9330"/>
      <c r="AX9330"/>
      <c r="AY9330"/>
      <c r="AZ9330"/>
      <c r="BA9330"/>
      <c r="BB9330"/>
      <c r="BC9330"/>
      <c r="BD9330"/>
      <c r="BE9330"/>
      <c r="BF9330"/>
      <c r="BG9330"/>
      <c r="BH9330"/>
      <c r="BI9330"/>
      <c r="BJ9330"/>
      <c r="BK9330"/>
      <c r="BL9330"/>
      <c r="BM9330"/>
      <c r="BN9330"/>
      <c r="BO9330"/>
      <c r="BP9330"/>
      <c r="BQ9330"/>
      <c r="BR9330"/>
      <c r="BS9330"/>
      <c r="BT9330"/>
      <c r="BU9330"/>
      <c r="BV9330"/>
      <c r="BW9330"/>
      <c r="BX9330"/>
      <c r="BY9330"/>
      <c r="BZ9330"/>
      <c r="CA9330"/>
      <c r="CB9330"/>
      <c r="CC9330"/>
      <c r="CD9330"/>
      <c r="CE9330"/>
      <c r="CF9330"/>
      <c r="CG9330"/>
      <c r="CH9330"/>
      <c r="CI9330"/>
      <c r="CJ9330"/>
      <c r="CK9330"/>
      <c r="CL9330"/>
      <c r="CM9330"/>
      <c r="CN9330"/>
      <c r="CO9330"/>
      <c r="CP9330"/>
      <c r="CQ9330"/>
      <c r="CR9330"/>
      <c r="CS9330"/>
      <c r="CT9330"/>
      <c r="CU9330"/>
      <c r="CV9330"/>
    </row>
    <row r="9331" spans="10:100" x14ac:dyDescent="0.25">
      <c r="J9331"/>
      <c r="K9331"/>
      <c r="L9331"/>
      <c r="M9331"/>
      <c r="N9331"/>
      <c r="O9331"/>
      <c r="P9331"/>
      <c r="Q9331"/>
      <c r="R9331"/>
      <c r="S9331"/>
      <c r="T9331"/>
      <c r="U9331"/>
      <c r="V9331"/>
      <c r="W9331"/>
      <c r="X9331"/>
      <c r="Y9331"/>
      <c r="Z9331"/>
      <c r="AA9331"/>
      <c r="AB9331"/>
      <c r="AC9331"/>
      <c r="AD9331"/>
      <c r="AE9331"/>
      <c r="AF9331"/>
      <c r="AG9331"/>
      <c r="AH9331"/>
      <c r="AI9331"/>
      <c r="AJ9331"/>
      <c r="AK9331"/>
      <c r="AL9331"/>
      <c r="AM9331"/>
      <c r="AN9331"/>
      <c r="AO9331"/>
      <c r="AP9331"/>
      <c r="AQ9331"/>
      <c r="AR9331"/>
      <c r="AS9331"/>
      <c r="AT9331"/>
      <c r="AU9331"/>
      <c r="AV9331"/>
      <c r="AW9331"/>
      <c r="AX9331"/>
      <c r="AY9331"/>
      <c r="AZ9331"/>
      <c r="BA9331"/>
      <c r="BB9331"/>
      <c r="BC9331"/>
      <c r="BD9331"/>
      <c r="BE9331"/>
      <c r="BF9331"/>
      <c r="BG9331"/>
      <c r="BH9331"/>
      <c r="BI9331"/>
      <c r="BJ9331"/>
      <c r="BK9331"/>
      <c r="BL9331"/>
      <c r="BM9331"/>
      <c r="BN9331"/>
      <c r="BO9331"/>
      <c r="BP9331"/>
      <c r="BQ9331"/>
      <c r="BR9331"/>
      <c r="BS9331"/>
      <c r="BT9331"/>
      <c r="BU9331"/>
      <c r="BV9331"/>
      <c r="BW9331"/>
      <c r="BX9331"/>
      <c r="BY9331"/>
      <c r="BZ9331"/>
      <c r="CA9331"/>
      <c r="CB9331"/>
      <c r="CC9331"/>
      <c r="CD9331"/>
      <c r="CE9331"/>
      <c r="CF9331"/>
      <c r="CG9331"/>
      <c r="CH9331"/>
      <c r="CI9331"/>
      <c r="CJ9331"/>
      <c r="CK9331"/>
      <c r="CL9331"/>
      <c r="CM9331"/>
      <c r="CN9331"/>
      <c r="CO9331"/>
      <c r="CP9331"/>
      <c r="CQ9331"/>
      <c r="CR9331"/>
      <c r="CS9331"/>
      <c r="CT9331"/>
      <c r="CU9331"/>
      <c r="CV9331"/>
    </row>
    <row r="9332" spans="10:100" x14ac:dyDescent="0.25">
      <c r="J9332"/>
      <c r="K9332"/>
      <c r="L9332"/>
      <c r="M9332"/>
      <c r="N9332"/>
      <c r="O9332"/>
      <c r="P9332"/>
      <c r="Q9332"/>
      <c r="R9332"/>
      <c r="S9332"/>
      <c r="T9332"/>
      <c r="U9332"/>
      <c r="V9332"/>
      <c r="W9332"/>
      <c r="X9332"/>
      <c r="Y9332"/>
      <c r="Z9332"/>
      <c r="AA9332"/>
      <c r="AB9332"/>
      <c r="AC9332"/>
      <c r="AD9332"/>
      <c r="AE9332"/>
      <c r="AF9332"/>
      <c r="AG9332"/>
      <c r="AH9332"/>
      <c r="AI9332"/>
      <c r="AJ9332"/>
      <c r="AK9332"/>
      <c r="AL9332"/>
      <c r="AM9332"/>
      <c r="AN9332"/>
      <c r="AO9332"/>
      <c r="AP9332"/>
      <c r="AQ9332"/>
      <c r="AR9332"/>
      <c r="AS9332"/>
      <c r="AT9332"/>
      <c r="AU9332"/>
      <c r="AV9332"/>
      <c r="AW9332"/>
      <c r="AX9332"/>
      <c r="AY9332"/>
      <c r="AZ9332"/>
      <c r="BA9332"/>
      <c r="BB9332"/>
      <c r="BC9332"/>
      <c r="BD9332"/>
      <c r="BE9332"/>
      <c r="BF9332"/>
      <c r="BG9332"/>
      <c r="BH9332"/>
      <c r="BI9332"/>
      <c r="BJ9332"/>
      <c r="BK9332"/>
      <c r="BL9332"/>
      <c r="BM9332"/>
      <c r="BN9332"/>
      <c r="BO9332"/>
      <c r="BP9332"/>
      <c r="BQ9332"/>
      <c r="BR9332"/>
      <c r="BS9332"/>
      <c r="BT9332"/>
      <c r="BU9332"/>
      <c r="BV9332"/>
      <c r="BW9332"/>
      <c r="BX9332"/>
      <c r="BY9332"/>
      <c r="BZ9332"/>
      <c r="CA9332"/>
      <c r="CB9332"/>
      <c r="CC9332"/>
      <c r="CD9332"/>
      <c r="CE9332"/>
      <c r="CF9332"/>
      <c r="CG9332"/>
      <c r="CH9332"/>
      <c r="CI9332"/>
      <c r="CJ9332"/>
      <c r="CK9332"/>
      <c r="CL9332"/>
      <c r="CM9332"/>
      <c r="CN9332"/>
      <c r="CO9332"/>
      <c r="CP9332"/>
      <c r="CQ9332"/>
      <c r="CR9332"/>
      <c r="CS9332"/>
      <c r="CT9332"/>
      <c r="CU9332"/>
      <c r="CV9332"/>
    </row>
    <row r="9333" spans="10:100" x14ac:dyDescent="0.25">
      <c r="J9333"/>
      <c r="K9333"/>
      <c r="L9333"/>
      <c r="M9333"/>
      <c r="N9333"/>
      <c r="O9333"/>
      <c r="P9333"/>
      <c r="Q9333"/>
      <c r="R9333"/>
      <c r="S9333"/>
      <c r="T9333"/>
      <c r="U9333"/>
      <c r="V9333"/>
      <c r="W9333"/>
      <c r="X9333"/>
      <c r="Y9333"/>
      <c r="Z9333"/>
      <c r="AA9333"/>
      <c r="AB9333"/>
      <c r="AC9333"/>
      <c r="AD9333"/>
      <c r="AE9333"/>
      <c r="AF9333"/>
      <c r="AG9333"/>
      <c r="AH9333"/>
      <c r="AI9333"/>
      <c r="AJ9333"/>
      <c r="AK9333"/>
      <c r="AL9333"/>
      <c r="AM9333"/>
      <c r="AN9333"/>
      <c r="AO9333"/>
      <c r="AP9333"/>
      <c r="AQ9333"/>
      <c r="AR9333"/>
      <c r="AS9333"/>
      <c r="AT9333"/>
      <c r="AU9333"/>
      <c r="AV9333"/>
      <c r="AW9333"/>
      <c r="AX9333"/>
      <c r="AY9333"/>
      <c r="AZ9333"/>
      <c r="BA9333"/>
      <c r="BB9333"/>
      <c r="BC9333"/>
      <c r="BD9333"/>
      <c r="BE9333"/>
      <c r="BF9333"/>
      <c r="BG9333"/>
      <c r="BH9333"/>
      <c r="BI9333"/>
      <c r="BJ9333"/>
      <c r="BK9333"/>
      <c r="BL9333"/>
      <c r="BM9333"/>
      <c r="BN9333"/>
      <c r="BO9333"/>
      <c r="BP9333"/>
      <c r="BQ9333"/>
      <c r="BR9333"/>
      <c r="BS9333"/>
      <c r="BT9333"/>
      <c r="BU9333"/>
      <c r="BV9333"/>
      <c r="BW9333"/>
      <c r="BX9333"/>
      <c r="BY9333"/>
      <c r="BZ9333"/>
      <c r="CA9333"/>
      <c r="CB9333"/>
      <c r="CC9333"/>
      <c r="CD9333"/>
      <c r="CE9333"/>
      <c r="CF9333"/>
      <c r="CG9333"/>
      <c r="CH9333"/>
      <c r="CI9333"/>
      <c r="CJ9333"/>
      <c r="CK9333"/>
      <c r="CL9333"/>
      <c r="CM9333"/>
      <c r="CN9333"/>
      <c r="CO9333"/>
      <c r="CP9333"/>
      <c r="CQ9333"/>
      <c r="CR9333"/>
      <c r="CS9333"/>
      <c r="CT9333"/>
      <c r="CU9333"/>
      <c r="CV9333"/>
    </row>
    <row r="9334" spans="10:100" x14ac:dyDescent="0.25">
      <c r="J9334"/>
      <c r="K9334"/>
      <c r="L9334"/>
      <c r="M9334"/>
      <c r="N9334"/>
      <c r="O9334"/>
      <c r="P9334"/>
      <c r="Q9334"/>
      <c r="R9334"/>
      <c r="S9334"/>
      <c r="T9334"/>
      <c r="U9334"/>
      <c r="V9334"/>
      <c r="W9334"/>
      <c r="X9334"/>
      <c r="Y9334"/>
      <c r="Z9334"/>
      <c r="AA9334"/>
      <c r="AB9334"/>
      <c r="AC9334"/>
      <c r="AD9334"/>
      <c r="AE9334"/>
      <c r="AF9334"/>
      <c r="AG9334"/>
      <c r="AH9334"/>
      <c r="AI9334"/>
      <c r="AJ9334"/>
      <c r="AK9334"/>
      <c r="AL9334"/>
      <c r="AM9334"/>
      <c r="AN9334"/>
      <c r="AO9334"/>
      <c r="AP9334"/>
      <c r="AQ9334"/>
      <c r="AR9334"/>
      <c r="AS9334"/>
      <c r="AT9334"/>
      <c r="AU9334"/>
      <c r="AV9334"/>
      <c r="AW9334"/>
      <c r="AX9334"/>
      <c r="AY9334"/>
      <c r="AZ9334"/>
      <c r="BA9334"/>
      <c r="BB9334"/>
      <c r="BC9334"/>
      <c r="BD9334"/>
      <c r="BE9334"/>
      <c r="BF9334"/>
      <c r="BG9334"/>
      <c r="BH9334"/>
      <c r="BI9334"/>
      <c r="BJ9334"/>
      <c r="BK9334"/>
      <c r="BL9334"/>
      <c r="BM9334"/>
      <c r="BN9334"/>
      <c r="BO9334"/>
      <c r="BP9334"/>
      <c r="BQ9334"/>
      <c r="BR9334"/>
      <c r="BS9334"/>
      <c r="BT9334"/>
      <c r="BU9334"/>
      <c r="BV9334"/>
      <c r="BW9334"/>
      <c r="BX9334"/>
      <c r="BY9334"/>
      <c r="BZ9334"/>
      <c r="CA9334"/>
      <c r="CB9334"/>
      <c r="CC9334"/>
      <c r="CD9334"/>
      <c r="CE9334"/>
      <c r="CF9334"/>
      <c r="CG9334"/>
      <c r="CH9334"/>
      <c r="CI9334"/>
      <c r="CJ9334"/>
      <c r="CK9334"/>
      <c r="CL9334"/>
      <c r="CM9334"/>
      <c r="CN9334"/>
      <c r="CO9334"/>
      <c r="CP9334"/>
      <c r="CQ9334"/>
      <c r="CR9334"/>
      <c r="CS9334"/>
      <c r="CT9334"/>
      <c r="CU9334"/>
      <c r="CV9334"/>
    </row>
    <row r="9335" spans="10:100" x14ac:dyDescent="0.25">
      <c r="J9335"/>
      <c r="K9335"/>
      <c r="L9335"/>
      <c r="M9335"/>
      <c r="N9335"/>
      <c r="O9335"/>
      <c r="P9335"/>
      <c r="Q9335"/>
      <c r="R9335"/>
      <c r="S9335"/>
      <c r="T9335"/>
      <c r="U9335"/>
      <c r="V9335"/>
      <c r="W9335"/>
      <c r="X9335"/>
      <c r="Y9335"/>
      <c r="Z9335"/>
      <c r="AA9335"/>
      <c r="AB9335"/>
      <c r="AC9335"/>
      <c r="AD9335"/>
      <c r="AE9335"/>
      <c r="AF9335"/>
      <c r="AG9335"/>
      <c r="AH9335"/>
      <c r="AI9335"/>
      <c r="AJ9335"/>
      <c r="AK9335"/>
      <c r="AL9335"/>
      <c r="AM9335"/>
      <c r="AN9335"/>
      <c r="AO9335"/>
      <c r="AP9335"/>
      <c r="AQ9335"/>
      <c r="AR9335"/>
      <c r="AS9335"/>
      <c r="AT9335"/>
      <c r="AU9335"/>
      <c r="AV9335"/>
      <c r="AW9335"/>
      <c r="AX9335"/>
      <c r="AY9335"/>
      <c r="AZ9335"/>
      <c r="BA9335"/>
      <c r="BB9335"/>
      <c r="BC9335"/>
      <c r="BD9335"/>
      <c r="BE9335"/>
      <c r="BF9335"/>
      <c r="BG9335"/>
      <c r="BH9335"/>
      <c r="BI9335"/>
      <c r="BJ9335"/>
      <c r="BK9335"/>
      <c r="BL9335"/>
      <c r="BM9335"/>
      <c r="BN9335"/>
      <c r="BO9335"/>
      <c r="BP9335"/>
      <c r="BQ9335"/>
      <c r="BR9335"/>
      <c r="BS9335"/>
      <c r="BT9335"/>
      <c r="BU9335"/>
      <c r="BV9335"/>
      <c r="BW9335"/>
      <c r="BX9335"/>
      <c r="BY9335"/>
      <c r="BZ9335"/>
      <c r="CA9335"/>
      <c r="CB9335"/>
      <c r="CC9335"/>
      <c r="CD9335"/>
      <c r="CE9335"/>
      <c r="CF9335"/>
      <c r="CG9335"/>
      <c r="CH9335"/>
      <c r="CI9335"/>
      <c r="CJ9335"/>
      <c r="CK9335"/>
      <c r="CL9335"/>
      <c r="CM9335"/>
      <c r="CN9335"/>
      <c r="CO9335"/>
      <c r="CP9335"/>
      <c r="CQ9335"/>
      <c r="CR9335"/>
      <c r="CS9335"/>
      <c r="CT9335"/>
      <c r="CU9335"/>
      <c r="CV9335"/>
    </row>
    <row r="9336" spans="10:100" x14ac:dyDescent="0.25">
      <c r="J9336"/>
      <c r="K9336"/>
      <c r="L9336"/>
      <c r="M9336"/>
      <c r="N9336"/>
      <c r="O9336"/>
      <c r="P9336"/>
      <c r="Q9336"/>
      <c r="R9336"/>
      <c r="S9336"/>
      <c r="T9336"/>
      <c r="U9336"/>
      <c r="V9336"/>
      <c r="W9336"/>
      <c r="X9336"/>
      <c r="Y9336"/>
      <c r="Z9336"/>
      <c r="AA9336"/>
      <c r="AB9336"/>
      <c r="AC9336"/>
      <c r="AD9336"/>
      <c r="AE9336"/>
      <c r="AF9336"/>
      <c r="AG9336"/>
      <c r="AH9336"/>
      <c r="AI9336"/>
      <c r="AJ9336"/>
      <c r="AK9336"/>
      <c r="AL9336"/>
      <c r="AM9336"/>
      <c r="AN9336"/>
      <c r="AO9336"/>
      <c r="AP9336"/>
      <c r="AQ9336"/>
      <c r="AR9336"/>
      <c r="AS9336"/>
      <c r="AT9336"/>
      <c r="AU9336"/>
      <c r="AV9336"/>
      <c r="AW9336"/>
      <c r="AX9336"/>
      <c r="AY9336"/>
      <c r="AZ9336"/>
      <c r="BA9336"/>
      <c r="BB9336"/>
      <c r="BC9336"/>
      <c r="BD9336"/>
      <c r="BE9336"/>
      <c r="BF9336"/>
      <c r="BG9336"/>
      <c r="BH9336"/>
      <c r="BI9336"/>
      <c r="BJ9336"/>
      <c r="BK9336"/>
      <c r="BL9336"/>
      <c r="BM9336"/>
      <c r="BN9336"/>
      <c r="BO9336"/>
      <c r="BP9336"/>
      <c r="BQ9336"/>
      <c r="BR9336"/>
      <c r="BS9336"/>
      <c r="BT9336"/>
      <c r="BU9336"/>
      <c r="BV9336"/>
      <c r="BW9336"/>
      <c r="BX9336"/>
      <c r="BY9336"/>
      <c r="BZ9336"/>
      <c r="CA9336"/>
      <c r="CB9336"/>
      <c r="CC9336"/>
      <c r="CD9336"/>
      <c r="CE9336"/>
      <c r="CF9336"/>
      <c r="CG9336"/>
      <c r="CH9336"/>
      <c r="CI9336"/>
      <c r="CJ9336"/>
      <c r="CK9336"/>
      <c r="CL9336"/>
      <c r="CM9336"/>
      <c r="CN9336"/>
      <c r="CO9336"/>
      <c r="CP9336"/>
      <c r="CQ9336"/>
      <c r="CR9336"/>
      <c r="CS9336"/>
      <c r="CT9336"/>
      <c r="CU9336"/>
      <c r="CV9336"/>
    </row>
    <row r="9337" spans="10:100" x14ac:dyDescent="0.25">
      <c r="J9337"/>
      <c r="K9337"/>
      <c r="L9337"/>
      <c r="M9337"/>
      <c r="N9337"/>
      <c r="O9337"/>
      <c r="P9337"/>
      <c r="Q9337"/>
      <c r="R9337"/>
      <c r="S9337"/>
      <c r="T9337"/>
      <c r="U9337"/>
      <c r="V9337"/>
      <c r="W9337"/>
      <c r="X9337"/>
      <c r="Y9337"/>
      <c r="Z9337"/>
      <c r="AA9337"/>
      <c r="AB9337"/>
      <c r="AC9337"/>
      <c r="AD9337"/>
      <c r="AE9337"/>
      <c r="AF9337"/>
      <c r="AG9337"/>
      <c r="AH9337"/>
      <c r="AI9337"/>
      <c r="AJ9337"/>
      <c r="AK9337"/>
      <c r="AL9337"/>
      <c r="AM9337"/>
      <c r="AN9337"/>
      <c r="AO9337"/>
      <c r="AP9337"/>
      <c r="AQ9337"/>
      <c r="AR9337"/>
      <c r="AS9337"/>
      <c r="AT9337"/>
      <c r="AU9337"/>
      <c r="AV9337"/>
      <c r="AW9337"/>
      <c r="AX9337"/>
      <c r="AY9337"/>
      <c r="AZ9337"/>
      <c r="BA9337"/>
      <c r="BB9337"/>
      <c r="BC9337"/>
      <c r="BD9337"/>
      <c r="BE9337"/>
      <c r="BF9337"/>
      <c r="BG9337"/>
      <c r="BH9337"/>
      <c r="BI9337"/>
      <c r="BJ9337"/>
      <c r="BK9337"/>
      <c r="BL9337"/>
      <c r="BM9337"/>
      <c r="BN9337"/>
      <c r="BO9337"/>
      <c r="BP9337"/>
      <c r="BQ9337"/>
      <c r="BR9337"/>
      <c r="BS9337"/>
      <c r="BT9337"/>
      <c r="BU9337"/>
      <c r="BV9337"/>
      <c r="BW9337"/>
      <c r="BX9337"/>
      <c r="BY9337"/>
      <c r="BZ9337"/>
      <c r="CA9337"/>
      <c r="CB9337"/>
      <c r="CC9337"/>
      <c r="CD9337"/>
      <c r="CE9337"/>
      <c r="CF9337"/>
      <c r="CG9337"/>
      <c r="CH9337"/>
      <c r="CI9337"/>
      <c r="CJ9337"/>
      <c r="CK9337"/>
      <c r="CL9337"/>
      <c r="CM9337"/>
      <c r="CN9337"/>
      <c r="CO9337"/>
      <c r="CP9337"/>
      <c r="CQ9337"/>
      <c r="CR9337"/>
      <c r="CS9337"/>
      <c r="CT9337"/>
      <c r="CU9337"/>
      <c r="CV9337"/>
    </row>
    <row r="9338" spans="10:100" x14ac:dyDescent="0.25">
      <c r="J9338"/>
      <c r="K9338"/>
      <c r="L9338"/>
      <c r="M9338"/>
      <c r="N9338"/>
      <c r="O9338"/>
      <c r="P9338"/>
      <c r="Q9338"/>
      <c r="R9338"/>
      <c r="S9338"/>
      <c r="T9338"/>
      <c r="U9338"/>
      <c r="V9338"/>
      <c r="W9338"/>
      <c r="X9338"/>
      <c r="Y9338"/>
      <c r="Z9338"/>
      <c r="AA9338"/>
      <c r="AB9338"/>
      <c r="AC9338"/>
      <c r="AD9338"/>
      <c r="AE9338"/>
      <c r="AF9338"/>
      <c r="AG9338"/>
      <c r="AH9338"/>
      <c r="AI9338"/>
      <c r="AJ9338"/>
      <c r="AK9338"/>
      <c r="AL9338"/>
      <c r="AM9338"/>
      <c r="AN9338"/>
      <c r="AO9338"/>
      <c r="AP9338"/>
      <c r="AQ9338"/>
      <c r="AR9338"/>
      <c r="AS9338"/>
      <c r="AT9338"/>
      <c r="AU9338"/>
      <c r="AV9338"/>
      <c r="AW9338"/>
      <c r="AX9338"/>
      <c r="AY9338"/>
      <c r="AZ9338"/>
      <c r="BA9338"/>
      <c r="BB9338"/>
      <c r="BC9338"/>
      <c r="BD9338"/>
      <c r="BE9338"/>
      <c r="BF9338"/>
      <c r="BG9338"/>
      <c r="BH9338"/>
      <c r="BI9338"/>
      <c r="BJ9338"/>
      <c r="BK9338"/>
      <c r="BL9338"/>
      <c r="BM9338"/>
      <c r="BN9338"/>
      <c r="BO9338"/>
      <c r="BP9338"/>
      <c r="BQ9338"/>
      <c r="BR9338"/>
      <c r="BS9338"/>
      <c r="BT9338"/>
      <c r="BU9338"/>
      <c r="BV9338"/>
      <c r="BW9338"/>
      <c r="BX9338"/>
      <c r="BY9338"/>
      <c r="BZ9338"/>
      <c r="CA9338"/>
      <c r="CB9338"/>
      <c r="CC9338"/>
      <c r="CD9338"/>
      <c r="CE9338"/>
      <c r="CF9338"/>
      <c r="CG9338"/>
      <c r="CH9338"/>
      <c r="CI9338"/>
      <c r="CJ9338"/>
      <c r="CK9338"/>
      <c r="CL9338"/>
      <c r="CM9338"/>
      <c r="CN9338"/>
      <c r="CO9338"/>
      <c r="CP9338"/>
      <c r="CQ9338"/>
      <c r="CR9338"/>
      <c r="CS9338"/>
      <c r="CT9338"/>
      <c r="CU9338"/>
      <c r="CV9338"/>
    </row>
    <row r="9339" spans="10:100" x14ac:dyDescent="0.25">
      <c r="J9339"/>
      <c r="K9339"/>
      <c r="L9339"/>
      <c r="M9339"/>
      <c r="N9339"/>
      <c r="O9339"/>
      <c r="P9339"/>
      <c r="Q9339"/>
      <c r="R9339"/>
      <c r="S9339"/>
      <c r="T9339"/>
      <c r="U9339"/>
      <c r="V9339"/>
      <c r="W9339"/>
      <c r="X9339"/>
      <c r="Y9339"/>
      <c r="Z9339"/>
      <c r="AA9339"/>
      <c r="AB9339"/>
      <c r="AC9339"/>
      <c r="AD9339"/>
      <c r="AE9339"/>
      <c r="AF9339"/>
      <c r="AG9339"/>
      <c r="AH9339"/>
      <c r="AI9339"/>
      <c r="AJ9339"/>
      <c r="AK9339"/>
      <c r="AL9339"/>
      <c r="AM9339"/>
      <c r="AN9339"/>
      <c r="AO9339"/>
      <c r="AP9339"/>
      <c r="AQ9339"/>
      <c r="AR9339"/>
      <c r="AS9339"/>
      <c r="AT9339"/>
      <c r="AU9339"/>
      <c r="AV9339"/>
      <c r="AW9339"/>
      <c r="AX9339"/>
      <c r="AY9339"/>
      <c r="AZ9339"/>
      <c r="BA9339"/>
      <c r="BB9339"/>
      <c r="BC9339"/>
      <c r="BD9339"/>
      <c r="BE9339"/>
      <c r="BF9339"/>
      <c r="BG9339"/>
      <c r="BH9339"/>
      <c r="BI9339"/>
      <c r="BJ9339"/>
      <c r="BK9339"/>
      <c r="BL9339"/>
      <c r="BM9339"/>
      <c r="BN9339"/>
      <c r="BO9339"/>
      <c r="BP9339"/>
      <c r="BQ9339"/>
      <c r="BR9339"/>
      <c r="BS9339"/>
      <c r="BT9339"/>
      <c r="BU9339"/>
      <c r="BV9339"/>
      <c r="BW9339"/>
      <c r="BX9339"/>
      <c r="BY9339"/>
      <c r="BZ9339"/>
      <c r="CA9339"/>
      <c r="CB9339"/>
      <c r="CC9339"/>
      <c r="CD9339"/>
      <c r="CE9339"/>
      <c r="CF9339"/>
      <c r="CG9339"/>
      <c r="CH9339"/>
      <c r="CI9339"/>
      <c r="CJ9339"/>
      <c r="CK9339"/>
      <c r="CL9339"/>
      <c r="CM9339"/>
      <c r="CN9339"/>
      <c r="CO9339"/>
      <c r="CP9339"/>
      <c r="CQ9339"/>
      <c r="CR9339"/>
      <c r="CS9339"/>
      <c r="CT9339"/>
      <c r="CU9339"/>
      <c r="CV9339"/>
    </row>
    <row r="9340" spans="10:100" x14ac:dyDescent="0.25">
      <c r="J9340"/>
      <c r="K9340"/>
      <c r="L9340"/>
      <c r="M9340"/>
      <c r="N9340"/>
      <c r="O9340"/>
      <c r="P9340"/>
      <c r="Q9340"/>
      <c r="R9340"/>
      <c r="S9340"/>
      <c r="T9340"/>
      <c r="U9340"/>
      <c r="V9340"/>
      <c r="W9340"/>
      <c r="X9340"/>
      <c r="Y9340"/>
      <c r="Z9340"/>
      <c r="AA9340"/>
      <c r="AB9340"/>
      <c r="AC9340"/>
      <c r="AD9340"/>
      <c r="AE9340"/>
      <c r="AF9340"/>
      <c r="AG9340"/>
      <c r="AH9340"/>
      <c r="AI9340"/>
      <c r="AJ9340"/>
      <c r="AK9340"/>
      <c r="AL9340"/>
      <c r="AM9340"/>
      <c r="AN9340"/>
      <c r="AO9340"/>
      <c r="AP9340"/>
      <c r="AQ9340"/>
      <c r="AR9340"/>
      <c r="AS9340"/>
      <c r="AT9340"/>
      <c r="AU9340"/>
      <c r="AV9340"/>
      <c r="AW9340"/>
      <c r="AX9340"/>
      <c r="AY9340"/>
      <c r="AZ9340"/>
      <c r="BA9340"/>
      <c r="BB9340"/>
      <c r="BC9340"/>
      <c r="BD9340"/>
      <c r="BE9340"/>
      <c r="BF9340"/>
      <c r="BG9340"/>
      <c r="BH9340"/>
      <c r="BI9340"/>
      <c r="BJ9340"/>
      <c r="BK9340"/>
      <c r="BL9340"/>
      <c r="BM9340"/>
      <c r="BN9340"/>
      <c r="BO9340"/>
      <c r="BP9340"/>
      <c r="BQ9340"/>
      <c r="BR9340"/>
      <c r="BS9340"/>
      <c r="BT9340"/>
      <c r="BU9340"/>
      <c r="BV9340"/>
      <c r="BW9340"/>
      <c r="BX9340"/>
      <c r="BY9340"/>
      <c r="BZ9340"/>
      <c r="CA9340"/>
      <c r="CB9340"/>
      <c r="CC9340"/>
      <c r="CD9340"/>
      <c r="CE9340"/>
      <c r="CF9340"/>
      <c r="CG9340"/>
      <c r="CH9340"/>
      <c r="CI9340"/>
      <c r="CJ9340"/>
      <c r="CK9340"/>
      <c r="CL9340"/>
      <c r="CM9340"/>
      <c r="CN9340"/>
      <c r="CO9340"/>
      <c r="CP9340"/>
      <c r="CQ9340"/>
      <c r="CR9340"/>
      <c r="CS9340"/>
      <c r="CT9340"/>
      <c r="CU9340"/>
      <c r="CV9340"/>
    </row>
    <row r="9341" spans="10:100" x14ac:dyDescent="0.25">
      <c r="J9341"/>
      <c r="K9341"/>
      <c r="L9341"/>
      <c r="M9341"/>
      <c r="N9341"/>
      <c r="O9341"/>
      <c r="P9341"/>
      <c r="Q9341"/>
      <c r="R9341"/>
      <c r="S9341"/>
      <c r="T9341"/>
      <c r="U9341"/>
      <c r="V9341"/>
      <c r="W9341"/>
      <c r="X9341"/>
      <c r="Y9341"/>
      <c r="Z9341"/>
      <c r="AA9341"/>
      <c r="AB9341"/>
      <c r="AC9341"/>
      <c r="AD9341"/>
      <c r="AE9341"/>
      <c r="AF9341"/>
      <c r="AG9341"/>
      <c r="AH9341"/>
      <c r="AI9341"/>
      <c r="AJ9341"/>
      <c r="AK9341"/>
      <c r="AL9341"/>
      <c r="AM9341"/>
      <c r="AN9341"/>
      <c r="AO9341"/>
      <c r="AP9341"/>
      <c r="AQ9341"/>
      <c r="AR9341"/>
      <c r="AS9341"/>
      <c r="AT9341"/>
      <c r="AU9341"/>
      <c r="AV9341"/>
      <c r="AW9341"/>
      <c r="AX9341"/>
      <c r="AY9341"/>
      <c r="AZ9341"/>
      <c r="BA9341"/>
      <c r="BB9341"/>
      <c r="BC9341"/>
      <c r="BD9341"/>
      <c r="BE9341"/>
      <c r="BF9341"/>
      <c r="BG9341"/>
      <c r="BH9341"/>
      <c r="BI9341"/>
      <c r="BJ9341"/>
      <c r="BK9341"/>
      <c r="BL9341"/>
      <c r="BM9341"/>
      <c r="BN9341"/>
      <c r="BO9341"/>
      <c r="BP9341"/>
      <c r="BQ9341"/>
      <c r="BR9341"/>
      <c r="BS9341"/>
      <c r="BT9341"/>
      <c r="BU9341"/>
      <c r="BV9341"/>
      <c r="BW9341"/>
      <c r="BX9341"/>
      <c r="BY9341"/>
      <c r="BZ9341"/>
      <c r="CA9341"/>
      <c r="CB9341"/>
      <c r="CC9341"/>
      <c r="CD9341"/>
      <c r="CE9341"/>
      <c r="CF9341"/>
      <c r="CG9341"/>
      <c r="CH9341"/>
      <c r="CI9341"/>
      <c r="CJ9341"/>
      <c r="CK9341"/>
      <c r="CL9341"/>
      <c r="CM9341"/>
      <c r="CN9341"/>
      <c r="CO9341"/>
      <c r="CP9341"/>
      <c r="CQ9341"/>
      <c r="CR9341"/>
      <c r="CS9341"/>
      <c r="CT9341"/>
      <c r="CU9341"/>
      <c r="CV9341"/>
    </row>
    <row r="9342" spans="10:100" x14ac:dyDescent="0.25">
      <c r="J9342"/>
      <c r="K9342"/>
      <c r="L9342"/>
      <c r="M9342"/>
      <c r="N9342"/>
      <c r="O9342"/>
      <c r="P9342"/>
      <c r="Q9342"/>
      <c r="R9342"/>
      <c r="S9342"/>
      <c r="T9342"/>
      <c r="U9342"/>
      <c r="V9342"/>
      <c r="W9342"/>
      <c r="X9342"/>
      <c r="Y9342"/>
      <c r="Z9342"/>
      <c r="AA9342"/>
      <c r="AB9342"/>
      <c r="AC9342"/>
      <c r="AD9342"/>
      <c r="AE9342"/>
      <c r="AF9342"/>
      <c r="AG9342"/>
      <c r="AH9342"/>
      <c r="AI9342"/>
      <c r="AJ9342"/>
      <c r="AK9342"/>
      <c r="AL9342"/>
      <c r="AM9342"/>
      <c r="AN9342"/>
      <c r="AO9342"/>
      <c r="AP9342"/>
      <c r="AQ9342"/>
      <c r="AR9342"/>
      <c r="AS9342"/>
      <c r="AT9342"/>
      <c r="AU9342"/>
      <c r="AV9342"/>
      <c r="AW9342"/>
      <c r="AX9342"/>
      <c r="AY9342"/>
      <c r="AZ9342"/>
      <c r="BA9342"/>
      <c r="BB9342"/>
      <c r="BC9342"/>
      <c r="BD9342"/>
      <c r="BE9342"/>
      <c r="BF9342"/>
      <c r="BG9342"/>
      <c r="BH9342"/>
      <c r="BI9342"/>
      <c r="BJ9342"/>
      <c r="BK9342"/>
      <c r="BL9342"/>
      <c r="BM9342"/>
      <c r="BN9342"/>
      <c r="BO9342"/>
      <c r="BP9342"/>
      <c r="BQ9342"/>
      <c r="BR9342"/>
      <c r="BS9342"/>
      <c r="BT9342"/>
      <c r="BU9342"/>
      <c r="BV9342"/>
      <c r="BW9342"/>
      <c r="BX9342"/>
      <c r="BY9342"/>
      <c r="BZ9342"/>
      <c r="CA9342"/>
      <c r="CB9342"/>
      <c r="CC9342"/>
      <c r="CD9342"/>
      <c r="CE9342"/>
      <c r="CF9342"/>
      <c r="CG9342"/>
      <c r="CH9342"/>
      <c r="CI9342"/>
      <c r="CJ9342"/>
      <c r="CK9342"/>
      <c r="CL9342"/>
      <c r="CM9342"/>
      <c r="CN9342"/>
      <c r="CO9342"/>
      <c r="CP9342"/>
      <c r="CQ9342"/>
      <c r="CR9342"/>
      <c r="CS9342"/>
      <c r="CT9342"/>
      <c r="CU9342"/>
      <c r="CV9342"/>
    </row>
    <row r="9343" spans="10:100" x14ac:dyDescent="0.25">
      <c r="J9343"/>
      <c r="K9343"/>
      <c r="L9343"/>
      <c r="M9343"/>
      <c r="N9343"/>
      <c r="O9343"/>
      <c r="P9343"/>
      <c r="Q9343"/>
      <c r="R9343"/>
      <c r="S9343"/>
      <c r="T9343"/>
      <c r="U9343"/>
      <c r="V9343"/>
      <c r="W9343"/>
      <c r="X9343"/>
      <c r="Y9343"/>
      <c r="Z9343"/>
      <c r="AA9343"/>
      <c r="AB9343"/>
      <c r="AC9343"/>
      <c r="AD9343"/>
      <c r="AE9343"/>
      <c r="AF9343"/>
      <c r="AG9343"/>
      <c r="AH9343"/>
      <c r="AI9343"/>
      <c r="AJ9343"/>
      <c r="AK9343"/>
      <c r="AL9343"/>
      <c r="AM9343"/>
      <c r="AN9343"/>
      <c r="AO9343"/>
      <c r="AP9343"/>
      <c r="AQ9343"/>
      <c r="AR9343"/>
      <c r="AS9343"/>
      <c r="AT9343"/>
      <c r="AU9343"/>
      <c r="AV9343"/>
      <c r="AW9343"/>
      <c r="AX9343"/>
      <c r="AY9343"/>
      <c r="AZ9343"/>
      <c r="BA9343"/>
      <c r="BB9343"/>
      <c r="BC9343"/>
      <c r="BD9343"/>
      <c r="BE9343"/>
      <c r="BF9343"/>
      <c r="BG9343"/>
      <c r="BH9343"/>
      <c r="BI9343"/>
      <c r="BJ9343"/>
      <c r="BK9343"/>
      <c r="BL9343"/>
      <c r="BM9343"/>
      <c r="BN9343"/>
      <c r="BO9343"/>
      <c r="BP9343"/>
      <c r="BQ9343"/>
      <c r="BR9343"/>
      <c r="BS9343"/>
      <c r="BT9343"/>
      <c r="BU9343"/>
      <c r="BV9343"/>
      <c r="BW9343"/>
      <c r="BX9343"/>
      <c r="BY9343"/>
      <c r="BZ9343"/>
      <c r="CA9343"/>
      <c r="CB9343"/>
      <c r="CC9343"/>
      <c r="CD9343"/>
      <c r="CE9343"/>
      <c r="CF9343"/>
      <c r="CG9343"/>
      <c r="CH9343"/>
      <c r="CI9343"/>
      <c r="CJ9343"/>
      <c r="CK9343"/>
      <c r="CL9343"/>
      <c r="CM9343"/>
      <c r="CN9343"/>
      <c r="CO9343"/>
      <c r="CP9343"/>
      <c r="CQ9343"/>
      <c r="CR9343"/>
      <c r="CS9343"/>
      <c r="CT9343"/>
      <c r="CU9343"/>
      <c r="CV9343"/>
    </row>
    <row r="9344" spans="10:100" x14ac:dyDescent="0.25">
      <c r="J9344"/>
      <c r="K9344"/>
      <c r="L9344"/>
      <c r="M9344"/>
      <c r="N9344"/>
      <c r="O9344"/>
      <c r="P9344"/>
      <c r="Q9344"/>
      <c r="R9344"/>
      <c r="S9344"/>
      <c r="T9344"/>
      <c r="U9344"/>
      <c r="V9344"/>
      <c r="W9344"/>
      <c r="X9344"/>
      <c r="Y9344"/>
      <c r="Z9344"/>
      <c r="AA9344"/>
      <c r="AB9344"/>
      <c r="AC9344"/>
      <c r="AD9344"/>
      <c r="AE9344"/>
      <c r="AF9344"/>
      <c r="AG9344"/>
      <c r="AH9344"/>
      <c r="AI9344"/>
      <c r="AJ9344"/>
      <c r="AK9344"/>
      <c r="AL9344"/>
      <c r="AM9344"/>
      <c r="AN9344"/>
      <c r="AO9344"/>
      <c r="AP9344"/>
      <c r="AQ9344"/>
      <c r="AR9344"/>
      <c r="AS9344"/>
      <c r="AT9344"/>
      <c r="AU9344"/>
      <c r="AV9344"/>
      <c r="AW9344"/>
      <c r="AX9344"/>
      <c r="AY9344"/>
      <c r="AZ9344"/>
      <c r="BA9344"/>
      <c r="BB9344"/>
      <c r="BC9344"/>
      <c r="BD9344"/>
      <c r="BE9344"/>
      <c r="BF9344"/>
      <c r="BG9344"/>
      <c r="BH9344"/>
      <c r="BI9344"/>
      <c r="BJ9344"/>
      <c r="BK9344"/>
      <c r="BL9344"/>
      <c r="BM9344"/>
      <c r="BN9344"/>
      <c r="BO9344"/>
      <c r="BP9344"/>
      <c r="BQ9344"/>
      <c r="BR9344"/>
      <c r="BS9344"/>
      <c r="BT9344"/>
      <c r="BU9344"/>
      <c r="BV9344"/>
      <c r="BW9344"/>
      <c r="BX9344"/>
      <c r="BY9344"/>
      <c r="BZ9344"/>
      <c r="CA9344"/>
      <c r="CB9344"/>
      <c r="CC9344"/>
      <c r="CD9344"/>
      <c r="CE9344"/>
      <c r="CF9344"/>
      <c r="CG9344"/>
      <c r="CH9344"/>
      <c r="CI9344"/>
      <c r="CJ9344"/>
      <c r="CK9344"/>
      <c r="CL9344"/>
      <c r="CM9344"/>
      <c r="CN9344"/>
      <c r="CO9344"/>
      <c r="CP9344"/>
      <c r="CQ9344"/>
      <c r="CR9344"/>
      <c r="CS9344"/>
      <c r="CT9344"/>
      <c r="CU9344"/>
      <c r="CV9344"/>
    </row>
    <row r="9345" spans="10:100" x14ac:dyDescent="0.25">
      <c r="J9345"/>
      <c r="K9345"/>
      <c r="L9345"/>
      <c r="M9345"/>
      <c r="N9345"/>
      <c r="O9345"/>
      <c r="P9345"/>
      <c r="Q9345"/>
      <c r="R9345"/>
      <c r="S9345"/>
      <c r="T9345"/>
      <c r="U9345"/>
      <c r="V9345"/>
      <c r="W9345"/>
      <c r="X9345"/>
      <c r="Y9345"/>
      <c r="Z9345"/>
      <c r="AA9345"/>
      <c r="AB9345"/>
      <c r="AC9345"/>
      <c r="AD9345"/>
      <c r="AE9345"/>
      <c r="AF9345"/>
      <c r="AG9345"/>
      <c r="AH9345"/>
      <c r="AI9345"/>
      <c r="AJ9345"/>
      <c r="AK9345"/>
      <c r="AL9345"/>
      <c r="AM9345"/>
      <c r="AN9345"/>
      <c r="AO9345"/>
      <c r="AP9345"/>
      <c r="AQ9345"/>
      <c r="AR9345"/>
      <c r="AS9345"/>
      <c r="AT9345"/>
      <c r="AU9345"/>
      <c r="AV9345"/>
      <c r="AW9345"/>
      <c r="AX9345"/>
      <c r="AY9345"/>
      <c r="AZ9345"/>
      <c r="BA9345"/>
      <c r="BB9345"/>
      <c r="BC9345"/>
      <c r="BD9345"/>
      <c r="BE9345"/>
      <c r="BF9345"/>
      <c r="BG9345"/>
      <c r="BH9345"/>
      <c r="BI9345"/>
      <c r="BJ9345"/>
      <c r="BK9345"/>
      <c r="BL9345"/>
      <c r="BM9345"/>
      <c r="BN9345"/>
      <c r="BO9345"/>
      <c r="BP9345"/>
      <c r="BQ9345"/>
      <c r="BR9345"/>
      <c r="BS9345"/>
      <c r="BT9345"/>
      <c r="BU9345"/>
      <c r="BV9345"/>
      <c r="BW9345"/>
      <c r="BX9345"/>
      <c r="BY9345"/>
      <c r="BZ9345"/>
      <c r="CA9345"/>
      <c r="CB9345"/>
      <c r="CC9345"/>
      <c r="CD9345"/>
      <c r="CE9345"/>
      <c r="CF9345"/>
      <c r="CG9345"/>
      <c r="CH9345"/>
      <c r="CI9345"/>
      <c r="CJ9345"/>
      <c r="CK9345"/>
      <c r="CL9345"/>
      <c r="CM9345"/>
      <c r="CN9345"/>
      <c r="CO9345"/>
      <c r="CP9345"/>
      <c r="CQ9345"/>
      <c r="CR9345"/>
      <c r="CS9345"/>
      <c r="CT9345"/>
      <c r="CU9345"/>
      <c r="CV9345"/>
    </row>
    <row r="9346" spans="10:100" x14ac:dyDescent="0.25">
      <c r="J9346"/>
      <c r="K9346"/>
      <c r="L9346"/>
      <c r="M9346"/>
      <c r="N9346"/>
      <c r="O9346"/>
      <c r="P9346"/>
      <c r="Q9346"/>
      <c r="R9346"/>
      <c r="S9346"/>
      <c r="T9346"/>
      <c r="U9346"/>
      <c r="V9346"/>
      <c r="W9346"/>
      <c r="X9346"/>
      <c r="Y9346"/>
      <c r="Z9346"/>
      <c r="AA9346"/>
      <c r="AB9346"/>
      <c r="AC9346"/>
      <c r="AD9346"/>
      <c r="AE9346"/>
      <c r="AF9346"/>
      <c r="AG9346"/>
      <c r="AH9346"/>
      <c r="AI9346"/>
      <c r="AJ9346"/>
      <c r="AK9346"/>
      <c r="AL9346"/>
      <c r="AM9346"/>
      <c r="AN9346"/>
      <c r="AO9346"/>
      <c r="AP9346"/>
      <c r="AQ9346"/>
      <c r="AR9346"/>
      <c r="AS9346"/>
      <c r="AT9346"/>
      <c r="AU9346"/>
      <c r="AV9346"/>
      <c r="AW9346"/>
      <c r="AX9346"/>
      <c r="AY9346"/>
      <c r="AZ9346"/>
      <c r="BA9346"/>
      <c r="BB9346"/>
      <c r="BC9346"/>
      <c r="BD9346"/>
      <c r="BE9346"/>
      <c r="BF9346"/>
      <c r="BG9346"/>
      <c r="BH9346"/>
      <c r="BI9346"/>
      <c r="BJ9346"/>
      <c r="BK9346"/>
      <c r="BL9346"/>
      <c r="BM9346"/>
      <c r="BN9346"/>
      <c r="BO9346"/>
      <c r="BP9346"/>
      <c r="BQ9346"/>
      <c r="BR9346"/>
      <c r="BS9346"/>
      <c r="BT9346"/>
      <c r="BU9346"/>
      <c r="BV9346"/>
      <c r="BW9346"/>
      <c r="BX9346"/>
      <c r="BY9346"/>
      <c r="BZ9346"/>
      <c r="CA9346"/>
      <c r="CB9346"/>
      <c r="CC9346"/>
      <c r="CD9346"/>
      <c r="CE9346"/>
      <c r="CF9346"/>
      <c r="CG9346"/>
      <c r="CH9346"/>
      <c r="CI9346"/>
      <c r="CJ9346"/>
      <c r="CK9346"/>
      <c r="CL9346"/>
      <c r="CM9346"/>
      <c r="CN9346"/>
      <c r="CO9346"/>
      <c r="CP9346"/>
      <c r="CQ9346"/>
      <c r="CR9346"/>
      <c r="CS9346"/>
      <c r="CT9346"/>
      <c r="CU9346"/>
      <c r="CV9346"/>
    </row>
    <row r="9347" spans="10:100" x14ac:dyDescent="0.25">
      <c r="J9347"/>
      <c r="K9347"/>
      <c r="L9347"/>
      <c r="M9347"/>
      <c r="N9347"/>
      <c r="O9347"/>
      <c r="P9347"/>
      <c r="Q9347"/>
      <c r="R9347"/>
      <c r="S9347"/>
      <c r="T9347"/>
      <c r="U9347"/>
      <c r="V9347"/>
      <c r="W9347"/>
      <c r="X9347"/>
      <c r="Y9347"/>
      <c r="Z9347"/>
      <c r="AA9347"/>
      <c r="AB9347"/>
      <c r="AC9347"/>
      <c r="AD9347"/>
      <c r="AE9347"/>
      <c r="AF9347"/>
      <c r="AG9347"/>
      <c r="AH9347"/>
      <c r="AI9347"/>
      <c r="AJ9347"/>
      <c r="AK9347"/>
      <c r="AL9347"/>
      <c r="AM9347"/>
      <c r="AN9347"/>
      <c r="AO9347"/>
      <c r="AP9347"/>
      <c r="AQ9347"/>
      <c r="AR9347"/>
      <c r="AS9347"/>
      <c r="AT9347"/>
      <c r="AU9347"/>
      <c r="AV9347"/>
      <c r="AW9347"/>
      <c r="AX9347"/>
      <c r="AY9347"/>
      <c r="AZ9347"/>
      <c r="BA9347"/>
      <c r="BB9347"/>
      <c r="BC9347"/>
      <c r="BD9347"/>
      <c r="BE9347"/>
      <c r="BF9347"/>
      <c r="BG9347"/>
      <c r="BH9347"/>
      <c r="BI9347"/>
      <c r="BJ9347"/>
      <c r="BK9347"/>
      <c r="BL9347"/>
      <c r="BM9347"/>
      <c r="BN9347"/>
      <c r="BO9347"/>
      <c r="BP9347"/>
      <c r="BQ9347"/>
      <c r="BR9347"/>
      <c r="BS9347"/>
      <c r="BT9347"/>
      <c r="BU9347"/>
      <c r="BV9347"/>
      <c r="BW9347"/>
      <c r="BX9347"/>
      <c r="BY9347"/>
      <c r="BZ9347"/>
      <c r="CA9347"/>
      <c r="CB9347"/>
      <c r="CC9347"/>
      <c r="CD9347"/>
      <c r="CE9347"/>
      <c r="CF9347"/>
      <c r="CG9347"/>
      <c r="CH9347"/>
      <c r="CI9347"/>
      <c r="CJ9347"/>
      <c r="CK9347"/>
      <c r="CL9347"/>
      <c r="CM9347"/>
      <c r="CN9347"/>
      <c r="CO9347"/>
      <c r="CP9347"/>
      <c r="CQ9347"/>
      <c r="CR9347"/>
      <c r="CS9347"/>
      <c r="CT9347"/>
      <c r="CU9347"/>
      <c r="CV9347"/>
    </row>
    <row r="9348" spans="10:100" x14ac:dyDescent="0.25">
      <c r="J9348"/>
      <c r="K9348"/>
      <c r="L9348"/>
      <c r="M9348"/>
      <c r="N9348"/>
      <c r="O9348"/>
      <c r="P9348"/>
      <c r="Q9348"/>
      <c r="R9348"/>
      <c r="S9348"/>
      <c r="T9348"/>
      <c r="U9348"/>
      <c r="V9348"/>
      <c r="W9348"/>
      <c r="X9348"/>
      <c r="Y9348"/>
      <c r="Z9348"/>
      <c r="AA9348"/>
      <c r="AB9348"/>
      <c r="AC9348"/>
      <c r="AD9348"/>
      <c r="AE9348"/>
      <c r="AF9348"/>
      <c r="AG9348"/>
      <c r="AH9348"/>
      <c r="AI9348"/>
      <c r="AJ9348"/>
      <c r="AK9348"/>
      <c r="AL9348"/>
      <c r="AM9348"/>
      <c r="AN9348"/>
      <c r="AO9348"/>
      <c r="AP9348"/>
      <c r="AQ9348"/>
      <c r="AR9348"/>
      <c r="AS9348"/>
      <c r="AT9348"/>
      <c r="AU9348"/>
      <c r="AV9348"/>
      <c r="AW9348"/>
      <c r="AX9348"/>
      <c r="AY9348"/>
      <c r="AZ9348"/>
      <c r="BA9348"/>
      <c r="BB9348"/>
      <c r="BC9348"/>
      <c r="BD9348"/>
      <c r="BE9348"/>
      <c r="BF9348"/>
      <c r="BG9348"/>
      <c r="BH9348"/>
      <c r="BI9348"/>
      <c r="BJ9348"/>
      <c r="BK9348"/>
      <c r="BL9348"/>
      <c r="BM9348"/>
      <c r="BN9348"/>
      <c r="BO9348"/>
      <c r="BP9348"/>
      <c r="BQ9348"/>
      <c r="BR9348"/>
      <c r="BS9348"/>
      <c r="BT9348"/>
      <c r="BU9348"/>
      <c r="BV9348"/>
      <c r="BW9348"/>
      <c r="BX9348"/>
      <c r="BY9348"/>
      <c r="BZ9348"/>
      <c r="CA9348"/>
      <c r="CB9348"/>
      <c r="CC9348"/>
      <c r="CD9348"/>
      <c r="CE9348"/>
      <c r="CF9348"/>
      <c r="CG9348"/>
      <c r="CH9348"/>
      <c r="CI9348"/>
      <c r="CJ9348"/>
      <c r="CK9348"/>
      <c r="CL9348"/>
      <c r="CM9348"/>
      <c r="CN9348"/>
      <c r="CO9348"/>
      <c r="CP9348"/>
      <c r="CQ9348"/>
      <c r="CR9348"/>
      <c r="CS9348"/>
      <c r="CT9348"/>
      <c r="CU9348"/>
      <c r="CV9348"/>
    </row>
    <row r="9349" spans="10:100" x14ac:dyDescent="0.25">
      <c r="J9349"/>
      <c r="K9349"/>
      <c r="L9349"/>
      <c r="M9349"/>
      <c r="N9349"/>
      <c r="O9349"/>
      <c r="P9349"/>
      <c r="Q9349"/>
      <c r="R9349"/>
      <c r="S9349"/>
      <c r="T9349"/>
      <c r="U9349"/>
      <c r="V9349"/>
      <c r="W9349"/>
      <c r="X9349"/>
      <c r="Y9349"/>
      <c r="Z9349"/>
      <c r="AA9349"/>
      <c r="AB9349"/>
      <c r="AC9349"/>
      <c r="AD9349"/>
      <c r="AE9349"/>
      <c r="AF9349"/>
      <c r="AG9349"/>
      <c r="AH9349"/>
      <c r="AI9349"/>
      <c r="AJ9349"/>
      <c r="AK9349"/>
      <c r="AL9349"/>
      <c r="AM9349"/>
      <c r="AN9349"/>
      <c r="AO9349"/>
      <c r="AP9349"/>
      <c r="AQ9349"/>
      <c r="AR9349"/>
      <c r="AS9349"/>
      <c r="AT9349"/>
      <c r="AU9349"/>
      <c r="AV9349"/>
      <c r="AW9349"/>
      <c r="AX9349"/>
      <c r="AY9349"/>
      <c r="AZ9349"/>
      <c r="BA9349"/>
      <c r="BB9349"/>
      <c r="BC9349"/>
      <c r="BD9349"/>
      <c r="BE9349"/>
      <c r="BF9349"/>
      <c r="BG9349"/>
      <c r="BH9349"/>
      <c r="BI9349"/>
      <c r="BJ9349"/>
      <c r="BK9349"/>
      <c r="BL9349"/>
      <c r="BM9349"/>
      <c r="BN9349"/>
      <c r="BO9349"/>
      <c r="BP9349"/>
      <c r="BQ9349"/>
      <c r="BR9349"/>
      <c r="BS9349"/>
      <c r="BT9349"/>
      <c r="BU9349"/>
      <c r="BV9349"/>
      <c r="BW9349"/>
      <c r="BX9349"/>
      <c r="BY9349"/>
      <c r="BZ9349"/>
      <c r="CA9349"/>
      <c r="CB9349"/>
      <c r="CC9349"/>
      <c r="CD9349"/>
      <c r="CE9349"/>
      <c r="CF9349"/>
      <c r="CG9349"/>
      <c r="CH9349"/>
      <c r="CI9349"/>
      <c r="CJ9349"/>
      <c r="CK9349"/>
      <c r="CL9349"/>
      <c r="CM9349"/>
      <c r="CN9349"/>
      <c r="CO9349"/>
      <c r="CP9349"/>
      <c r="CQ9349"/>
      <c r="CR9349"/>
      <c r="CS9349"/>
      <c r="CT9349"/>
      <c r="CU9349"/>
      <c r="CV9349"/>
    </row>
    <row r="9350" spans="10:100" x14ac:dyDescent="0.25">
      <c r="J9350"/>
      <c r="K9350"/>
      <c r="L9350"/>
      <c r="M9350"/>
      <c r="N9350"/>
      <c r="O9350"/>
      <c r="P9350"/>
      <c r="Q9350"/>
      <c r="R9350"/>
      <c r="S9350"/>
      <c r="T9350"/>
      <c r="U9350"/>
      <c r="V9350"/>
      <c r="W9350"/>
      <c r="X9350"/>
      <c r="Y9350"/>
      <c r="Z9350"/>
      <c r="AA9350"/>
      <c r="AB9350"/>
      <c r="AC9350"/>
      <c r="AD9350"/>
      <c r="AE9350"/>
      <c r="AF9350"/>
      <c r="AG9350"/>
      <c r="AH9350"/>
      <c r="AI9350"/>
      <c r="AJ9350"/>
      <c r="AK9350"/>
      <c r="AL9350"/>
      <c r="AM9350"/>
      <c r="AN9350"/>
      <c r="AO9350"/>
      <c r="AP9350"/>
      <c r="AQ9350"/>
      <c r="AR9350"/>
      <c r="AS9350"/>
      <c r="AT9350"/>
      <c r="AU9350"/>
      <c r="AV9350"/>
      <c r="AW9350"/>
      <c r="AX9350"/>
      <c r="AY9350"/>
      <c r="AZ9350"/>
      <c r="BA9350"/>
      <c r="BB9350"/>
      <c r="BC9350"/>
      <c r="BD9350"/>
      <c r="BE9350"/>
      <c r="BF9350"/>
      <c r="BG9350"/>
      <c r="BH9350"/>
      <c r="BI9350"/>
      <c r="BJ9350"/>
      <c r="BK9350"/>
      <c r="BL9350"/>
      <c r="BM9350"/>
      <c r="BN9350"/>
      <c r="BO9350"/>
      <c r="BP9350"/>
      <c r="BQ9350"/>
      <c r="BR9350"/>
      <c r="BS9350"/>
      <c r="BT9350"/>
      <c r="BU9350"/>
      <c r="BV9350"/>
      <c r="BW9350"/>
      <c r="BX9350"/>
      <c r="BY9350"/>
      <c r="BZ9350"/>
      <c r="CA9350"/>
      <c r="CB9350"/>
      <c r="CC9350"/>
      <c r="CD9350"/>
      <c r="CE9350"/>
      <c r="CF9350"/>
      <c r="CG9350"/>
      <c r="CH9350"/>
      <c r="CI9350"/>
      <c r="CJ9350"/>
      <c r="CK9350"/>
      <c r="CL9350"/>
      <c r="CM9350"/>
      <c r="CN9350"/>
      <c r="CO9350"/>
      <c r="CP9350"/>
      <c r="CQ9350"/>
      <c r="CR9350"/>
      <c r="CS9350"/>
      <c r="CT9350"/>
      <c r="CU9350"/>
      <c r="CV9350"/>
    </row>
    <row r="9351" spans="10:100" x14ac:dyDescent="0.25">
      <c r="J9351"/>
      <c r="K9351"/>
      <c r="L9351"/>
      <c r="M9351"/>
      <c r="N9351"/>
      <c r="O9351"/>
      <c r="P9351"/>
      <c r="Q9351"/>
      <c r="R9351"/>
      <c r="S9351"/>
      <c r="T9351"/>
      <c r="U9351"/>
      <c r="V9351"/>
      <c r="W9351"/>
      <c r="X9351"/>
      <c r="Y9351"/>
      <c r="Z9351"/>
      <c r="AA9351"/>
      <c r="AB9351"/>
      <c r="AC9351"/>
      <c r="AD9351"/>
      <c r="AE9351"/>
      <c r="AF9351"/>
      <c r="AG9351"/>
      <c r="AH9351"/>
      <c r="AI9351"/>
      <c r="AJ9351"/>
      <c r="AK9351"/>
      <c r="AL9351"/>
      <c r="AM9351"/>
      <c r="AN9351"/>
      <c r="AO9351"/>
      <c r="AP9351"/>
      <c r="AQ9351"/>
      <c r="AR9351"/>
      <c r="AS9351"/>
      <c r="AT9351"/>
      <c r="AU9351"/>
      <c r="AV9351"/>
      <c r="AW9351"/>
      <c r="AX9351"/>
      <c r="AY9351"/>
      <c r="AZ9351"/>
      <c r="BA9351"/>
      <c r="BB9351"/>
      <c r="BC9351"/>
      <c r="BD9351"/>
      <c r="BE9351"/>
      <c r="BF9351"/>
      <c r="BG9351"/>
      <c r="BH9351"/>
      <c r="BI9351"/>
      <c r="BJ9351"/>
      <c r="BK9351"/>
      <c r="BL9351"/>
      <c r="BM9351"/>
      <c r="BN9351"/>
      <c r="BO9351"/>
      <c r="BP9351"/>
      <c r="BQ9351"/>
      <c r="BR9351"/>
      <c r="BS9351"/>
      <c r="BT9351"/>
      <c r="BU9351"/>
      <c r="BV9351"/>
      <c r="BW9351"/>
      <c r="BX9351"/>
      <c r="BY9351"/>
      <c r="BZ9351"/>
      <c r="CA9351"/>
      <c r="CB9351"/>
      <c r="CC9351"/>
      <c r="CD9351"/>
      <c r="CE9351"/>
      <c r="CF9351"/>
      <c r="CG9351"/>
      <c r="CH9351"/>
      <c r="CI9351"/>
      <c r="CJ9351"/>
      <c r="CK9351"/>
      <c r="CL9351"/>
      <c r="CM9351"/>
      <c r="CN9351"/>
      <c r="CO9351"/>
      <c r="CP9351"/>
      <c r="CQ9351"/>
      <c r="CR9351"/>
      <c r="CS9351"/>
      <c r="CT9351"/>
      <c r="CU9351"/>
      <c r="CV9351"/>
    </row>
    <row r="9352" spans="10:100" x14ac:dyDescent="0.25">
      <c r="J9352"/>
      <c r="K9352"/>
      <c r="L9352"/>
      <c r="M9352"/>
      <c r="N9352"/>
      <c r="O9352"/>
      <c r="P9352"/>
      <c r="Q9352"/>
      <c r="R9352"/>
      <c r="S9352"/>
      <c r="T9352"/>
      <c r="U9352"/>
      <c r="V9352"/>
      <c r="W9352"/>
      <c r="X9352"/>
      <c r="Y9352"/>
      <c r="Z9352"/>
      <c r="AA9352"/>
      <c r="AB9352"/>
      <c r="AC9352"/>
      <c r="AD9352"/>
      <c r="AE9352"/>
      <c r="AF9352"/>
      <c r="AG9352"/>
      <c r="AH9352"/>
      <c r="AI9352"/>
      <c r="AJ9352"/>
      <c r="AK9352"/>
      <c r="AL9352"/>
      <c r="AM9352"/>
      <c r="AN9352"/>
      <c r="AO9352"/>
      <c r="AP9352"/>
      <c r="AQ9352"/>
      <c r="AR9352"/>
      <c r="AS9352"/>
      <c r="AT9352"/>
      <c r="AU9352"/>
      <c r="AV9352"/>
      <c r="AW9352"/>
      <c r="AX9352"/>
      <c r="AY9352"/>
      <c r="AZ9352"/>
      <c r="BA9352"/>
      <c r="BB9352"/>
      <c r="BC9352"/>
      <c r="BD9352"/>
      <c r="BE9352"/>
      <c r="BF9352"/>
      <c r="BG9352"/>
      <c r="BH9352"/>
      <c r="BI9352"/>
      <c r="BJ9352"/>
      <c r="BK9352"/>
      <c r="BL9352"/>
      <c r="BM9352"/>
      <c r="BN9352"/>
      <c r="BO9352"/>
      <c r="BP9352"/>
      <c r="BQ9352"/>
      <c r="BR9352"/>
      <c r="BS9352"/>
      <c r="BT9352"/>
      <c r="BU9352"/>
      <c r="BV9352"/>
      <c r="BW9352"/>
      <c r="BX9352"/>
      <c r="BY9352"/>
      <c r="BZ9352"/>
      <c r="CA9352"/>
      <c r="CB9352"/>
      <c r="CC9352"/>
      <c r="CD9352"/>
      <c r="CE9352"/>
      <c r="CF9352"/>
      <c r="CG9352"/>
      <c r="CH9352"/>
      <c r="CI9352"/>
      <c r="CJ9352"/>
      <c r="CK9352"/>
      <c r="CL9352"/>
      <c r="CM9352"/>
      <c r="CN9352"/>
      <c r="CO9352"/>
      <c r="CP9352"/>
      <c r="CQ9352"/>
      <c r="CR9352"/>
      <c r="CS9352"/>
      <c r="CT9352"/>
      <c r="CU9352"/>
      <c r="CV9352"/>
    </row>
    <row r="9353" spans="10:100" x14ac:dyDescent="0.25">
      <c r="J9353"/>
      <c r="K9353"/>
      <c r="L9353"/>
      <c r="M9353"/>
      <c r="N9353"/>
      <c r="O9353"/>
      <c r="P9353"/>
      <c r="Q9353"/>
      <c r="R9353"/>
      <c r="S9353"/>
      <c r="T9353"/>
      <c r="U9353"/>
      <c r="V9353"/>
      <c r="W9353"/>
      <c r="X9353"/>
      <c r="Y9353"/>
      <c r="Z9353"/>
      <c r="AA9353"/>
      <c r="AB9353"/>
      <c r="AC9353"/>
      <c r="AD9353"/>
      <c r="AE9353"/>
      <c r="AF9353"/>
      <c r="AG9353"/>
      <c r="AH9353"/>
      <c r="AI9353"/>
      <c r="AJ9353"/>
      <c r="AK9353"/>
      <c r="AL9353"/>
      <c r="AM9353"/>
      <c r="AN9353"/>
      <c r="AO9353"/>
      <c r="AP9353"/>
      <c r="AQ9353"/>
      <c r="AR9353"/>
      <c r="AS9353"/>
      <c r="AT9353"/>
      <c r="AU9353"/>
      <c r="AV9353"/>
      <c r="AW9353"/>
      <c r="AX9353"/>
      <c r="AY9353"/>
      <c r="AZ9353"/>
      <c r="BA9353"/>
      <c r="BB9353"/>
      <c r="BC9353"/>
      <c r="BD9353"/>
      <c r="BE9353"/>
      <c r="BF9353"/>
      <c r="BG9353"/>
      <c r="BH9353"/>
      <c r="BI9353"/>
      <c r="BJ9353"/>
      <c r="BK9353"/>
      <c r="BL9353"/>
      <c r="BM9353"/>
      <c r="BN9353"/>
      <c r="BO9353"/>
      <c r="BP9353"/>
      <c r="BQ9353"/>
      <c r="BR9353"/>
      <c r="BS9353"/>
      <c r="BT9353"/>
      <c r="BU9353"/>
      <c r="BV9353"/>
      <c r="BW9353"/>
      <c r="BX9353"/>
      <c r="BY9353"/>
      <c r="BZ9353"/>
      <c r="CA9353"/>
      <c r="CB9353"/>
      <c r="CC9353"/>
      <c r="CD9353"/>
      <c r="CE9353"/>
      <c r="CF9353"/>
      <c r="CG9353"/>
      <c r="CH9353"/>
      <c r="CI9353"/>
      <c r="CJ9353"/>
      <c r="CK9353"/>
      <c r="CL9353"/>
      <c r="CM9353"/>
      <c r="CN9353"/>
      <c r="CO9353"/>
      <c r="CP9353"/>
      <c r="CQ9353"/>
      <c r="CR9353"/>
      <c r="CS9353"/>
      <c r="CT9353"/>
      <c r="CU9353"/>
      <c r="CV9353"/>
    </row>
    <row r="9354" spans="10:100" x14ac:dyDescent="0.25">
      <c r="J9354"/>
      <c r="K9354"/>
      <c r="L9354"/>
      <c r="M9354"/>
      <c r="N9354"/>
      <c r="O9354"/>
      <c r="P9354"/>
      <c r="Q9354"/>
      <c r="R9354"/>
      <c r="S9354"/>
      <c r="T9354"/>
      <c r="U9354"/>
      <c r="V9354"/>
      <c r="W9354"/>
      <c r="X9354"/>
      <c r="Y9354"/>
      <c r="Z9354"/>
      <c r="AA9354"/>
      <c r="AB9354"/>
      <c r="AC9354"/>
      <c r="AD9354"/>
      <c r="AE9354"/>
      <c r="AF9354"/>
      <c r="AG9354"/>
      <c r="AH9354"/>
      <c r="AI9354"/>
      <c r="AJ9354"/>
      <c r="AK9354"/>
      <c r="AL9354"/>
      <c r="AM9354"/>
      <c r="AN9354"/>
      <c r="AO9354"/>
      <c r="AP9354"/>
      <c r="AQ9354"/>
      <c r="AR9354"/>
      <c r="AS9354"/>
      <c r="AT9354"/>
      <c r="AU9354"/>
      <c r="AV9354"/>
      <c r="AW9354"/>
      <c r="AX9354"/>
      <c r="AY9354"/>
      <c r="AZ9354"/>
      <c r="BA9354"/>
      <c r="BB9354"/>
      <c r="BC9354"/>
      <c r="BD9354"/>
      <c r="BE9354"/>
      <c r="BF9354"/>
      <c r="BG9354"/>
      <c r="BH9354"/>
      <c r="BI9354"/>
      <c r="BJ9354"/>
      <c r="BK9354"/>
      <c r="BL9354"/>
      <c r="BM9354"/>
      <c r="BN9354"/>
      <c r="BO9354"/>
      <c r="BP9354"/>
      <c r="BQ9354"/>
      <c r="BR9354"/>
      <c r="BS9354"/>
      <c r="BT9354"/>
      <c r="BU9354"/>
      <c r="BV9354"/>
      <c r="BW9354"/>
      <c r="BX9354"/>
      <c r="BY9354"/>
      <c r="BZ9354"/>
      <c r="CA9354"/>
      <c r="CB9354"/>
      <c r="CC9354"/>
      <c r="CD9354"/>
      <c r="CE9354"/>
      <c r="CF9354"/>
      <c r="CG9354"/>
      <c r="CH9354"/>
      <c r="CI9354"/>
      <c r="CJ9354"/>
      <c r="CK9354"/>
      <c r="CL9354"/>
      <c r="CM9354"/>
      <c r="CN9354"/>
      <c r="CO9354"/>
      <c r="CP9354"/>
      <c r="CQ9354"/>
      <c r="CR9354"/>
      <c r="CS9354"/>
      <c r="CT9354"/>
      <c r="CU9354"/>
      <c r="CV9354"/>
    </row>
    <row r="9355" spans="10:100" x14ac:dyDescent="0.25">
      <c r="J9355"/>
      <c r="K9355"/>
      <c r="L9355"/>
      <c r="M9355"/>
      <c r="N9355"/>
      <c r="O9355"/>
      <c r="P9355"/>
      <c r="Q9355"/>
      <c r="R9355"/>
      <c r="S9355"/>
      <c r="T9355"/>
      <c r="U9355"/>
      <c r="V9355"/>
      <c r="W9355"/>
      <c r="X9355"/>
      <c r="Y9355"/>
      <c r="Z9355"/>
      <c r="AA9355"/>
      <c r="AB9355"/>
      <c r="AC9355"/>
      <c r="AD9355"/>
      <c r="AE9355"/>
      <c r="AF9355"/>
      <c r="AG9355"/>
      <c r="AH9355"/>
      <c r="AI9355"/>
      <c r="AJ9355"/>
      <c r="AK9355"/>
      <c r="AL9355"/>
      <c r="AM9355"/>
      <c r="AN9355"/>
      <c r="AO9355"/>
      <c r="AP9355"/>
      <c r="AQ9355"/>
      <c r="AR9355"/>
      <c r="AS9355"/>
      <c r="AT9355"/>
      <c r="AU9355"/>
      <c r="AV9355"/>
      <c r="AW9355"/>
      <c r="AX9355"/>
      <c r="AY9355"/>
      <c r="AZ9355"/>
      <c r="BA9355"/>
      <c r="BB9355"/>
      <c r="BC9355"/>
      <c r="BD9355"/>
      <c r="BE9355"/>
      <c r="BF9355"/>
      <c r="BG9355"/>
      <c r="BH9355"/>
      <c r="BI9355"/>
      <c r="BJ9355"/>
      <c r="BK9355"/>
      <c r="BL9355"/>
      <c r="BM9355"/>
      <c r="BN9355"/>
      <c r="BO9355"/>
      <c r="BP9355"/>
      <c r="BQ9355"/>
      <c r="BR9355"/>
      <c r="BS9355"/>
      <c r="BT9355"/>
      <c r="BU9355"/>
      <c r="BV9355"/>
      <c r="BW9355"/>
      <c r="BX9355"/>
      <c r="BY9355"/>
      <c r="BZ9355"/>
      <c r="CA9355"/>
      <c r="CB9355"/>
      <c r="CC9355"/>
      <c r="CD9355"/>
      <c r="CE9355"/>
      <c r="CF9355"/>
      <c r="CG9355"/>
      <c r="CH9355"/>
      <c r="CI9355"/>
      <c r="CJ9355"/>
      <c r="CK9355"/>
      <c r="CL9355"/>
      <c r="CM9355"/>
      <c r="CN9355"/>
      <c r="CO9355"/>
      <c r="CP9355"/>
      <c r="CQ9355"/>
      <c r="CR9355"/>
      <c r="CS9355"/>
      <c r="CT9355"/>
      <c r="CU9355"/>
      <c r="CV9355"/>
    </row>
    <row r="9356" spans="10:100" x14ac:dyDescent="0.25">
      <c r="J9356"/>
      <c r="K9356"/>
      <c r="L9356"/>
      <c r="M9356"/>
      <c r="N9356"/>
      <c r="O9356"/>
      <c r="P9356"/>
      <c r="Q9356"/>
      <c r="R9356"/>
      <c r="S9356"/>
      <c r="T9356"/>
      <c r="U9356"/>
      <c r="V9356"/>
      <c r="W9356"/>
      <c r="X9356"/>
      <c r="Y9356"/>
      <c r="Z9356"/>
      <c r="AA9356"/>
      <c r="AB9356"/>
      <c r="AC9356"/>
      <c r="AD9356"/>
      <c r="AE9356"/>
      <c r="AF9356"/>
      <c r="AG9356"/>
      <c r="AH9356"/>
      <c r="AI9356"/>
      <c r="AJ9356"/>
      <c r="AK9356"/>
      <c r="AL9356"/>
      <c r="AM9356"/>
      <c r="AN9356"/>
      <c r="AO9356"/>
      <c r="AP9356"/>
      <c r="AQ9356"/>
      <c r="AR9356"/>
      <c r="AS9356"/>
      <c r="AT9356"/>
      <c r="AU9356"/>
      <c r="AV9356"/>
      <c r="AW9356"/>
      <c r="AX9356"/>
      <c r="AY9356"/>
      <c r="AZ9356"/>
      <c r="BA9356"/>
      <c r="BB9356"/>
      <c r="BC9356"/>
      <c r="BD9356"/>
      <c r="BE9356"/>
      <c r="BF9356"/>
      <c r="BG9356"/>
      <c r="BH9356"/>
      <c r="BI9356"/>
      <c r="BJ9356"/>
      <c r="BK9356"/>
      <c r="BL9356"/>
      <c r="BM9356"/>
      <c r="BN9356"/>
      <c r="BO9356"/>
      <c r="BP9356"/>
      <c r="BQ9356"/>
      <c r="BR9356"/>
      <c r="BS9356"/>
      <c r="BT9356"/>
      <c r="BU9356"/>
      <c r="BV9356"/>
      <c r="BW9356"/>
      <c r="BX9356"/>
      <c r="BY9356"/>
      <c r="BZ9356"/>
      <c r="CA9356"/>
      <c r="CB9356"/>
      <c r="CC9356"/>
      <c r="CD9356"/>
      <c r="CE9356"/>
      <c r="CF9356"/>
      <c r="CG9356"/>
      <c r="CH9356"/>
      <c r="CI9356"/>
      <c r="CJ9356"/>
      <c r="CK9356"/>
      <c r="CL9356"/>
      <c r="CM9356"/>
      <c r="CN9356"/>
      <c r="CO9356"/>
      <c r="CP9356"/>
      <c r="CQ9356"/>
      <c r="CR9356"/>
      <c r="CS9356"/>
      <c r="CT9356"/>
      <c r="CU9356"/>
      <c r="CV9356"/>
    </row>
    <row r="9357" spans="10:100" x14ac:dyDescent="0.25">
      <c r="J9357"/>
      <c r="K9357"/>
      <c r="L9357"/>
      <c r="M9357"/>
      <c r="N9357"/>
      <c r="O9357"/>
      <c r="P9357"/>
      <c r="Q9357"/>
      <c r="R9357"/>
      <c r="S9357"/>
      <c r="T9357"/>
      <c r="U9357"/>
      <c r="V9357"/>
      <c r="W9357"/>
      <c r="X9357"/>
      <c r="Y9357"/>
      <c r="Z9357"/>
      <c r="AA9357"/>
      <c r="AB9357"/>
      <c r="AC9357"/>
      <c r="AD9357"/>
      <c r="AE9357"/>
      <c r="AF9357"/>
      <c r="AG9357"/>
      <c r="AH9357"/>
      <c r="AI9357"/>
      <c r="AJ9357"/>
      <c r="AK9357"/>
      <c r="AL9357"/>
      <c r="AM9357"/>
      <c r="AN9357"/>
      <c r="AO9357"/>
      <c r="AP9357"/>
      <c r="AQ9357"/>
      <c r="AR9357"/>
      <c r="AS9357"/>
      <c r="AT9357"/>
      <c r="AU9357"/>
      <c r="AV9357"/>
      <c r="AW9357"/>
      <c r="AX9357"/>
      <c r="AY9357"/>
      <c r="AZ9357"/>
      <c r="BA9357"/>
      <c r="BB9357"/>
      <c r="BC9357"/>
      <c r="BD9357"/>
      <c r="BE9357"/>
      <c r="BF9357"/>
      <c r="BG9357"/>
      <c r="BH9357"/>
      <c r="BI9357"/>
      <c r="BJ9357"/>
      <c r="BK9357"/>
      <c r="BL9357"/>
      <c r="BM9357"/>
      <c r="BN9357"/>
      <c r="BO9357"/>
      <c r="BP9357"/>
      <c r="BQ9357"/>
      <c r="BR9357"/>
      <c r="BS9357"/>
      <c r="BT9357"/>
      <c r="BU9357"/>
      <c r="BV9357"/>
      <c r="BW9357"/>
      <c r="BX9357"/>
      <c r="BY9357"/>
      <c r="BZ9357"/>
      <c r="CA9357"/>
      <c r="CB9357"/>
      <c r="CC9357"/>
      <c r="CD9357"/>
      <c r="CE9357"/>
      <c r="CF9357"/>
      <c r="CG9357"/>
      <c r="CH9357"/>
      <c r="CI9357"/>
      <c r="CJ9357"/>
      <c r="CK9357"/>
      <c r="CL9357"/>
      <c r="CM9357"/>
      <c r="CN9357"/>
      <c r="CO9357"/>
      <c r="CP9357"/>
      <c r="CQ9357"/>
      <c r="CR9357"/>
      <c r="CS9357"/>
      <c r="CT9357"/>
      <c r="CU9357"/>
      <c r="CV9357"/>
    </row>
    <row r="9358" spans="10:100" x14ac:dyDescent="0.25">
      <c r="J9358"/>
      <c r="K9358"/>
      <c r="L9358"/>
      <c r="M9358"/>
      <c r="N9358"/>
      <c r="O9358"/>
      <c r="P9358"/>
      <c r="Q9358"/>
      <c r="R9358"/>
      <c r="S9358"/>
      <c r="T9358"/>
      <c r="U9358"/>
      <c r="V9358"/>
      <c r="W9358"/>
      <c r="X9358"/>
      <c r="Y9358"/>
      <c r="Z9358"/>
      <c r="AA9358"/>
      <c r="AB9358"/>
      <c r="AC9358"/>
      <c r="AD9358"/>
      <c r="AE9358"/>
      <c r="AF9358"/>
      <c r="AG9358"/>
      <c r="AH9358"/>
      <c r="AI9358"/>
      <c r="AJ9358"/>
      <c r="AK9358"/>
      <c r="AL9358"/>
      <c r="AM9358"/>
      <c r="AN9358"/>
      <c r="AO9358"/>
      <c r="AP9358"/>
      <c r="AQ9358"/>
      <c r="AR9358"/>
      <c r="AS9358"/>
      <c r="AT9358"/>
      <c r="AU9358"/>
      <c r="AV9358"/>
      <c r="AW9358"/>
      <c r="AX9358"/>
      <c r="AY9358"/>
      <c r="AZ9358"/>
      <c r="BA9358"/>
      <c r="BB9358"/>
      <c r="BC9358"/>
      <c r="BD9358"/>
      <c r="BE9358"/>
      <c r="BF9358"/>
      <c r="BG9358"/>
      <c r="BH9358"/>
      <c r="BI9358"/>
      <c r="BJ9358"/>
      <c r="BK9358"/>
      <c r="BL9358"/>
      <c r="BM9358"/>
      <c r="BN9358"/>
      <c r="BO9358"/>
      <c r="BP9358"/>
      <c r="BQ9358"/>
      <c r="BR9358"/>
      <c r="BS9358"/>
      <c r="BT9358"/>
      <c r="BU9358"/>
      <c r="BV9358"/>
      <c r="BW9358"/>
      <c r="BX9358"/>
      <c r="BY9358"/>
      <c r="BZ9358"/>
      <c r="CA9358"/>
      <c r="CB9358"/>
      <c r="CC9358"/>
      <c r="CD9358"/>
      <c r="CE9358"/>
      <c r="CF9358"/>
      <c r="CG9358"/>
      <c r="CH9358"/>
      <c r="CI9358"/>
      <c r="CJ9358"/>
      <c r="CK9358"/>
      <c r="CL9358"/>
      <c r="CM9358"/>
      <c r="CN9358"/>
      <c r="CO9358"/>
      <c r="CP9358"/>
      <c r="CQ9358"/>
      <c r="CR9358"/>
      <c r="CS9358"/>
      <c r="CT9358"/>
      <c r="CU9358"/>
      <c r="CV9358"/>
    </row>
    <row r="9359" spans="10:100" x14ac:dyDescent="0.25">
      <c r="J9359"/>
      <c r="K9359"/>
      <c r="L9359"/>
      <c r="M9359"/>
      <c r="N9359"/>
      <c r="O9359"/>
      <c r="P9359"/>
      <c r="Q9359"/>
      <c r="R9359"/>
      <c r="S9359"/>
      <c r="T9359"/>
      <c r="U9359"/>
      <c r="V9359"/>
      <c r="W9359"/>
      <c r="X9359"/>
      <c r="Y9359"/>
      <c r="Z9359"/>
      <c r="AA9359"/>
      <c r="AB9359"/>
      <c r="AC9359"/>
      <c r="AD9359"/>
      <c r="AE9359"/>
      <c r="AF9359"/>
      <c r="AG9359"/>
      <c r="AH9359"/>
      <c r="AI9359"/>
      <c r="AJ9359"/>
      <c r="AK9359"/>
      <c r="AL9359"/>
      <c r="AM9359"/>
      <c r="AN9359"/>
      <c r="AO9359"/>
      <c r="AP9359"/>
      <c r="AQ9359"/>
      <c r="AR9359"/>
      <c r="AS9359"/>
      <c r="AT9359"/>
      <c r="AU9359"/>
      <c r="AV9359"/>
      <c r="AW9359"/>
      <c r="AX9359"/>
      <c r="AY9359"/>
      <c r="AZ9359"/>
      <c r="BA9359"/>
      <c r="BB9359"/>
      <c r="BC9359"/>
      <c r="BD9359"/>
      <c r="BE9359"/>
      <c r="BF9359"/>
      <c r="BG9359"/>
      <c r="BH9359"/>
      <c r="BI9359"/>
      <c r="BJ9359"/>
      <c r="BK9359"/>
      <c r="BL9359"/>
      <c r="BM9359"/>
      <c r="BN9359"/>
      <c r="BO9359"/>
      <c r="BP9359"/>
      <c r="BQ9359"/>
      <c r="BR9359"/>
      <c r="BS9359"/>
      <c r="BT9359"/>
      <c r="BU9359"/>
      <c r="BV9359"/>
      <c r="BW9359"/>
      <c r="BX9359"/>
      <c r="BY9359"/>
      <c r="BZ9359"/>
      <c r="CA9359"/>
      <c r="CB9359"/>
      <c r="CC9359"/>
      <c r="CD9359"/>
      <c r="CE9359"/>
      <c r="CF9359"/>
      <c r="CG9359"/>
      <c r="CH9359"/>
      <c r="CI9359"/>
      <c r="CJ9359"/>
      <c r="CK9359"/>
      <c r="CL9359"/>
      <c r="CM9359"/>
      <c r="CN9359"/>
      <c r="CO9359"/>
      <c r="CP9359"/>
      <c r="CQ9359"/>
      <c r="CR9359"/>
      <c r="CS9359"/>
      <c r="CT9359"/>
      <c r="CU9359"/>
      <c r="CV9359"/>
    </row>
    <row r="9360" spans="10:100" x14ac:dyDescent="0.25">
      <c r="J9360"/>
      <c r="K9360"/>
      <c r="L9360"/>
      <c r="M9360"/>
      <c r="N9360"/>
      <c r="O9360"/>
      <c r="P9360"/>
      <c r="Q9360"/>
      <c r="R9360"/>
      <c r="S9360"/>
      <c r="T9360"/>
      <c r="U9360"/>
      <c r="V9360"/>
      <c r="W9360"/>
      <c r="X9360"/>
      <c r="Y9360"/>
      <c r="Z9360"/>
      <c r="AA9360"/>
      <c r="AB9360"/>
      <c r="AC9360"/>
      <c r="AD9360"/>
      <c r="AE9360"/>
      <c r="AF9360"/>
      <c r="AG9360"/>
      <c r="AH9360"/>
      <c r="AI9360"/>
      <c r="AJ9360"/>
      <c r="AK9360"/>
      <c r="AL9360"/>
      <c r="AM9360"/>
      <c r="AN9360"/>
      <c r="AO9360"/>
      <c r="AP9360"/>
      <c r="AQ9360"/>
      <c r="AR9360"/>
      <c r="AS9360"/>
      <c r="AT9360"/>
      <c r="AU9360"/>
      <c r="AV9360"/>
      <c r="AW9360"/>
      <c r="AX9360"/>
      <c r="AY9360"/>
      <c r="AZ9360"/>
      <c r="BA9360"/>
      <c r="BB9360"/>
      <c r="BC9360"/>
      <c r="BD9360"/>
      <c r="BE9360"/>
      <c r="BF9360"/>
      <c r="BG9360"/>
      <c r="BH9360"/>
      <c r="BI9360"/>
      <c r="BJ9360"/>
      <c r="BK9360"/>
      <c r="BL9360"/>
      <c r="BM9360"/>
      <c r="BN9360"/>
      <c r="BO9360"/>
      <c r="BP9360"/>
      <c r="BQ9360"/>
      <c r="BR9360"/>
      <c r="BS9360"/>
      <c r="BT9360"/>
      <c r="BU9360"/>
      <c r="BV9360"/>
      <c r="BW9360"/>
      <c r="BX9360"/>
      <c r="BY9360"/>
      <c r="BZ9360"/>
      <c r="CA9360"/>
      <c r="CB9360"/>
      <c r="CC9360"/>
      <c r="CD9360"/>
      <c r="CE9360"/>
      <c r="CF9360"/>
      <c r="CG9360"/>
      <c r="CH9360"/>
      <c r="CI9360"/>
      <c r="CJ9360"/>
      <c r="CK9360"/>
      <c r="CL9360"/>
      <c r="CM9360"/>
      <c r="CN9360"/>
      <c r="CO9360"/>
      <c r="CP9360"/>
      <c r="CQ9360"/>
      <c r="CR9360"/>
      <c r="CS9360"/>
      <c r="CT9360"/>
      <c r="CU9360"/>
      <c r="CV9360"/>
    </row>
    <row r="9361" spans="10:100" x14ac:dyDescent="0.25">
      <c r="J9361"/>
      <c r="K9361"/>
      <c r="L9361"/>
      <c r="M9361"/>
      <c r="N9361"/>
      <c r="O9361"/>
      <c r="P9361"/>
      <c r="Q9361"/>
      <c r="R9361"/>
      <c r="S9361"/>
      <c r="T9361"/>
      <c r="U9361"/>
      <c r="V9361"/>
      <c r="W9361"/>
      <c r="X9361"/>
      <c r="Y9361"/>
      <c r="Z9361"/>
      <c r="AA9361"/>
      <c r="AB9361"/>
      <c r="AC9361"/>
      <c r="AD9361"/>
      <c r="AE9361"/>
      <c r="AF9361"/>
      <c r="AG9361"/>
      <c r="AH9361"/>
      <c r="AI9361"/>
      <c r="AJ9361"/>
      <c r="AK9361"/>
      <c r="AL9361"/>
      <c r="AM9361"/>
      <c r="AN9361"/>
      <c r="AO9361"/>
      <c r="AP9361"/>
      <c r="AQ9361"/>
      <c r="AR9361"/>
      <c r="AS9361"/>
      <c r="AT9361"/>
      <c r="AU9361"/>
      <c r="AV9361"/>
      <c r="AW9361"/>
      <c r="AX9361"/>
      <c r="AY9361"/>
      <c r="AZ9361"/>
      <c r="BA9361"/>
      <c r="BB9361"/>
      <c r="BC9361"/>
      <c r="BD9361"/>
      <c r="BE9361"/>
      <c r="BF9361"/>
      <c r="BG9361"/>
      <c r="BH9361"/>
      <c r="BI9361"/>
      <c r="BJ9361"/>
      <c r="BK9361"/>
      <c r="BL9361"/>
      <c r="BM9361"/>
      <c r="BN9361"/>
      <c r="BO9361"/>
      <c r="BP9361"/>
      <c r="BQ9361"/>
      <c r="BR9361"/>
      <c r="BS9361"/>
      <c r="BT9361"/>
      <c r="BU9361"/>
      <c r="BV9361"/>
      <c r="BW9361"/>
      <c r="BX9361"/>
      <c r="BY9361"/>
      <c r="BZ9361"/>
      <c r="CA9361"/>
      <c r="CB9361"/>
      <c r="CC9361"/>
      <c r="CD9361"/>
      <c r="CE9361"/>
      <c r="CF9361"/>
      <c r="CG9361"/>
      <c r="CH9361"/>
      <c r="CI9361"/>
      <c r="CJ9361"/>
      <c r="CK9361"/>
      <c r="CL9361"/>
      <c r="CM9361"/>
      <c r="CN9361"/>
      <c r="CO9361"/>
      <c r="CP9361"/>
      <c r="CQ9361"/>
      <c r="CR9361"/>
      <c r="CS9361"/>
      <c r="CT9361"/>
      <c r="CU9361"/>
      <c r="CV9361"/>
    </row>
    <row r="9362" spans="10:100" x14ac:dyDescent="0.25">
      <c r="J9362"/>
      <c r="K9362"/>
      <c r="L9362"/>
      <c r="M9362"/>
      <c r="N9362"/>
      <c r="O9362"/>
      <c r="P9362"/>
      <c r="Q9362"/>
      <c r="R9362"/>
      <c r="S9362"/>
      <c r="T9362"/>
      <c r="U9362"/>
      <c r="V9362"/>
      <c r="W9362"/>
      <c r="X9362"/>
      <c r="Y9362"/>
      <c r="Z9362"/>
      <c r="AA9362"/>
      <c r="AB9362"/>
      <c r="AC9362"/>
      <c r="AD9362"/>
      <c r="AE9362"/>
      <c r="AF9362"/>
      <c r="AG9362"/>
      <c r="AH9362"/>
      <c r="AI9362"/>
      <c r="AJ9362"/>
      <c r="AK9362"/>
      <c r="AL9362"/>
      <c r="AM9362"/>
      <c r="AN9362"/>
      <c r="AO9362"/>
      <c r="AP9362"/>
      <c r="AQ9362"/>
      <c r="AR9362"/>
      <c r="AS9362"/>
      <c r="AT9362"/>
      <c r="AU9362"/>
      <c r="AV9362"/>
      <c r="AW9362"/>
      <c r="AX9362"/>
      <c r="AY9362"/>
      <c r="AZ9362"/>
      <c r="BA9362"/>
      <c r="BB9362"/>
      <c r="BC9362"/>
      <c r="BD9362"/>
      <c r="BE9362"/>
      <c r="BF9362"/>
      <c r="BG9362"/>
      <c r="BH9362"/>
      <c r="BI9362"/>
      <c r="BJ9362"/>
      <c r="BK9362"/>
      <c r="BL9362"/>
      <c r="BM9362"/>
      <c r="BN9362"/>
      <c r="BO9362"/>
      <c r="BP9362"/>
      <c r="BQ9362"/>
      <c r="BR9362"/>
      <c r="BS9362"/>
      <c r="BT9362"/>
      <c r="BU9362"/>
      <c r="BV9362"/>
      <c r="BW9362"/>
      <c r="BX9362"/>
      <c r="BY9362"/>
      <c r="BZ9362"/>
      <c r="CA9362"/>
      <c r="CB9362"/>
      <c r="CC9362"/>
      <c r="CD9362"/>
      <c r="CE9362"/>
      <c r="CF9362"/>
      <c r="CG9362"/>
      <c r="CH9362"/>
      <c r="CI9362"/>
      <c r="CJ9362"/>
      <c r="CK9362"/>
      <c r="CL9362"/>
      <c r="CM9362"/>
      <c r="CN9362"/>
      <c r="CO9362"/>
      <c r="CP9362"/>
      <c r="CQ9362"/>
      <c r="CR9362"/>
      <c r="CS9362"/>
      <c r="CT9362"/>
      <c r="CU9362"/>
      <c r="CV9362"/>
    </row>
    <row r="9363" spans="10:100" x14ac:dyDescent="0.25">
      <c r="J9363"/>
      <c r="K9363"/>
      <c r="L9363"/>
      <c r="M9363"/>
      <c r="N9363"/>
      <c r="O9363"/>
      <c r="P9363"/>
      <c r="Q9363"/>
      <c r="R9363"/>
      <c r="S9363"/>
      <c r="T9363"/>
      <c r="U9363"/>
      <c r="V9363"/>
      <c r="W9363"/>
      <c r="X9363"/>
      <c r="Y9363"/>
      <c r="Z9363"/>
      <c r="AA9363"/>
      <c r="AB9363"/>
      <c r="AC9363"/>
      <c r="AD9363"/>
      <c r="AE9363"/>
      <c r="AF9363"/>
      <c r="AG9363"/>
      <c r="AH9363"/>
      <c r="AI9363"/>
      <c r="AJ9363"/>
      <c r="AK9363"/>
      <c r="AL9363"/>
      <c r="AM9363"/>
      <c r="AN9363"/>
      <c r="AO9363"/>
      <c r="AP9363"/>
      <c r="AQ9363"/>
      <c r="AR9363"/>
      <c r="AS9363"/>
      <c r="AT9363"/>
      <c r="AU9363"/>
      <c r="AV9363"/>
      <c r="AW9363"/>
      <c r="AX9363"/>
      <c r="AY9363"/>
      <c r="AZ9363"/>
      <c r="BA9363"/>
      <c r="BB9363"/>
      <c r="BC9363"/>
      <c r="BD9363"/>
      <c r="BE9363"/>
      <c r="BF9363"/>
      <c r="BG9363"/>
      <c r="BH9363"/>
      <c r="BI9363"/>
      <c r="BJ9363"/>
      <c r="BK9363"/>
      <c r="BL9363"/>
      <c r="BM9363"/>
      <c r="BN9363"/>
      <c r="BO9363"/>
      <c r="BP9363"/>
      <c r="BQ9363"/>
      <c r="BR9363"/>
      <c r="BS9363"/>
      <c r="BT9363"/>
      <c r="BU9363"/>
      <c r="BV9363"/>
      <c r="BW9363"/>
      <c r="BX9363"/>
      <c r="BY9363"/>
      <c r="BZ9363"/>
      <c r="CA9363"/>
      <c r="CB9363"/>
      <c r="CC9363"/>
      <c r="CD9363"/>
      <c r="CE9363"/>
      <c r="CF9363"/>
      <c r="CG9363"/>
      <c r="CH9363"/>
      <c r="CI9363"/>
      <c r="CJ9363"/>
      <c r="CK9363"/>
      <c r="CL9363"/>
      <c r="CM9363"/>
      <c r="CN9363"/>
      <c r="CO9363"/>
      <c r="CP9363"/>
      <c r="CQ9363"/>
      <c r="CR9363"/>
      <c r="CS9363"/>
      <c r="CT9363"/>
      <c r="CU9363"/>
      <c r="CV9363"/>
    </row>
    <row r="9364" spans="10:100" x14ac:dyDescent="0.25">
      <c r="J9364"/>
      <c r="K9364"/>
      <c r="L9364"/>
      <c r="M9364"/>
      <c r="N9364"/>
      <c r="O9364"/>
      <c r="P9364"/>
      <c r="Q9364"/>
      <c r="R9364"/>
      <c r="S9364"/>
      <c r="T9364"/>
      <c r="U9364"/>
      <c r="V9364"/>
      <c r="W9364"/>
      <c r="X9364"/>
      <c r="Y9364"/>
      <c r="Z9364"/>
      <c r="AA9364"/>
      <c r="AB9364"/>
      <c r="AC9364"/>
      <c r="AD9364"/>
      <c r="AE9364"/>
      <c r="AF9364"/>
      <c r="AG9364"/>
      <c r="AH9364"/>
      <c r="AI9364"/>
      <c r="AJ9364"/>
      <c r="AK9364"/>
      <c r="AL9364"/>
      <c r="AM9364"/>
      <c r="AN9364"/>
      <c r="AO9364"/>
      <c r="AP9364"/>
      <c r="AQ9364"/>
      <c r="AR9364"/>
      <c r="AS9364"/>
      <c r="AT9364"/>
      <c r="AU9364"/>
      <c r="AV9364"/>
      <c r="AW9364"/>
      <c r="AX9364"/>
      <c r="AY9364"/>
      <c r="AZ9364"/>
      <c r="BA9364"/>
      <c r="BB9364"/>
      <c r="BC9364"/>
      <c r="BD9364"/>
      <c r="BE9364"/>
      <c r="BF9364"/>
      <c r="BG9364"/>
      <c r="BH9364"/>
      <c r="BI9364"/>
      <c r="BJ9364"/>
      <c r="BK9364"/>
      <c r="BL9364"/>
      <c r="BM9364"/>
      <c r="BN9364"/>
      <c r="BO9364"/>
      <c r="BP9364"/>
      <c r="BQ9364"/>
      <c r="BR9364"/>
      <c r="BS9364"/>
      <c r="BT9364"/>
      <c r="BU9364"/>
      <c r="BV9364"/>
      <c r="BW9364"/>
      <c r="BX9364"/>
      <c r="BY9364"/>
      <c r="BZ9364"/>
      <c r="CA9364"/>
      <c r="CB9364"/>
      <c r="CC9364"/>
      <c r="CD9364"/>
      <c r="CE9364"/>
      <c r="CF9364"/>
      <c r="CG9364"/>
      <c r="CH9364"/>
      <c r="CI9364"/>
      <c r="CJ9364"/>
      <c r="CK9364"/>
      <c r="CL9364"/>
      <c r="CM9364"/>
      <c r="CN9364"/>
      <c r="CO9364"/>
      <c r="CP9364"/>
      <c r="CQ9364"/>
      <c r="CR9364"/>
      <c r="CS9364"/>
      <c r="CT9364"/>
      <c r="CU9364"/>
      <c r="CV9364"/>
    </row>
    <row r="9365" spans="10:100" x14ac:dyDescent="0.25">
      <c r="J9365"/>
      <c r="K9365"/>
      <c r="L9365"/>
      <c r="M9365"/>
      <c r="N9365"/>
      <c r="O9365"/>
      <c r="P9365"/>
      <c r="Q9365"/>
      <c r="R9365"/>
      <c r="S9365"/>
      <c r="T9365"/>
      <c r="U9365"/>
      <c r="V9365"/>
      <c r="W9365"/>
      <c r="X9365"/>
      <c r="Y9365"/>
      <c r="Z9365"/>
      <c r="AA9365"/>
      <c r="AB9365"/>
      <c r="AC9365"/>
      <c r="AD9365"/>
      <c r="AE9365"/>
      <c r="AF9365"/>
      <c r="AG9365"/>
      <c r="AH9365"/>
      <c r="AI9365"/>
      <c r="AJ9365"/>
      <c r="AK9365"/>
      <c r="AL9365"/>
      <c r="AM9365"/>
      <c r="AN9365"/>
      <c r="AO9365"/>
      <c r="AP9365"/>
      <c r="AQ9365"/>
      <c r="AR9365"/>
      <c r="AS9365"/>
      <c r="AT9365"/>
      <c r="AU9365"/>
      <c r="AV9365"/>
      <c r="AW9365"/>
      <c r="AX9365"/>
      <c r="AY9365"/>
      <c r="AZ9365"/>
      <c r="BA9365"/>
      <c r="BB9365"/>
      <c r="BC9365"/>
      <c r="BD9365"/>
      <c r="BE9365"/>
      <c r="BF9365"/>
      <c r="BG9365"/>
      <c r="BH9365"/>
      <c r="BI9365"/>
      <c r="BJ9365"/>
      <c r="BK9365"/>
      <c r="BL9365"/>
      <c r="BM9365"/>
      <c r="BN9365"/>
      <c r="BO9365"/>
      <c r="BP9365"/>
      <c r="BQ9365"/>
      <c r="BR9365"/>
      <c r="BS9365"/>
      <c r="BT9365"/>
      <c r="BU9365"/>
      <c r="BV9365"/>
      <c r="BW9365"/>
      <c r="BX9365"/>
      <c r="BY9365"/>
      <c r="BZ9365"/>
      <c r="CA9365"/>
      <c r="CB9365"/>
      <c r="CC9365"/>
      <c r="CD9365"/>
      <c r="CE9365"/>
      <c r="CF9365"/>
      <c r="CG9365"/>
      <c r="CH9365"/>
      <c r="CI9365"/>
      <c r="CJ9365"/>
      <c r="CK9365"/>
      <c r="CL9365"/>
      <c r="CM9365"/>
      <c r="CN9365"/>
      <c r="CO9365"/>
      <c r="CP9365"/>
      <c r="CQ9365"/>
      <c r="CR9365"/>
      <c r="CS9365"/>
      <c r="CT9365"/>
      <c r="CU9365"/>
      <c r="CV9365"/>
    </row>
    <row r="9366" spans="10:100" x14ac:dyDescent="0.25">
      <c r="J9366"/>
      <c r="K9366"/>
      <c r="L9366"/>
      <c r="M9366"/>
      <c r="N9366"/>
      <c r="O9366"/>
      <c r="P9366"/>
      <c r="Q9366"/>
      <c r="R9366"/>
      <c r="S9366"/>
      <c r="T9366"/>
      <c r="U9366"/>
      <c r="V9366"/>
      <c r="W9366"/>
      <c r="X9366"/>
      <c r="Y9366"/>
      <c r="Z9366"/>
      <c r="AA9366"/>
      <c r="AB9366"/>
      <c r="AC9366"/>
      <c r="AD9366"/>
      <c r="AE9366"/>
      <c r="AF9366"/>
      <c r="AG9366"/>
      <c r="AH9366"/>
      <c r="AI9366"/>
      <c r="AJ9366"/>
      <c r="AK9366"/>
      <c r="AL9366"/>
      <c r="AM9366"/>
      <c r="AN9366"/>
      <c r="AO9366"/>
      <c r="AP9366"/>
      <c r="AQ9366"/>
      <c r="AR9366"/>
      <c r="AS9366"/>
      <c r="AT9366"/>
      <c r="AU9366"/>
      <c r="AV9366"/>
      <c r="AW9366"/>
      <c r="AX9366"/>
      <c r="AY9366"/>
      <c r="AZ9366"/>
      <c r="BA9366"/>
      <c r="BB9366"/>
      <c r="BC9366"/>
      <c r="BD9366"/>
      <c r="BE9366"/>
      <c r="BF9366"/>
      <c r="BG9366"/>
      <c r="BH9366"/>
      <c r="BI9366"/>
      <c r="BJ9366"/>
      <c r="BK9366"/>
      <c r="BL9366"/>
      <c r="BM9366"/>
      <c r="BN9366"/>
      <c r="BO9366"/>
      <c r="BP9366"/>
      <c r="BQ9366"/>
      <c r="BR9366"/>
      <c r="BS9366"/>
      <c r="BT9366"/>
      <c r="BU9366"/>
      <c r="BV9366"/>
      <c r="BW9366"/>
      <c r="BX9366"/>
      <c r="BY9366"/>
      <c r="BZ9366"/>
      <c r="CA9366"/>
      <c r="CB9366"/>
      <c r="CC9366"/>
      <c r="CD9366"/>
      <c r="CE9366"/>
      <c r="CF9366"/>
      <c r="CG9366"/>
      <c r="CH9366"/>
      <c r="CI9366"/>
      <c r="CJ9366"/>
      <c r="CK9366"/>
      <c r="CL9366"/>
      <c r="CM9366"/>
      <c r="CN9366"/>
      <c r="CO9366"/>
      <c r="CP9366"/>
      <c r="CQ9366"/>
      <c r="CR9366"/>
      <c r="CS9366"/>
      <c r="CT9366"/>
      <c r="CU9366"/>
      <c r="CV9366"/>
    </row>
    <row r="9367" spans="10:100" x14ac:dyDescent="0.25">
      <c r="J9367"/>
      <c r="K9367"/>
      <c r="L9367"/>
      <c r="M9367"/>
      <c r="N9367"/>
      <c r="O9367"/>
      <c r="P9367"/>
      <c r="Q9367"/>
      <c r="R9367"/>
      <c r="S9367"/>
      <c r="T9367"/>
      <c r="U9367"/>
      <c r="V9367"/>
      <c r="W9367"/>
      <c r="X9367"/>
      <c r="Y9367"/>
      <c r="Z9367"/>
      <c r="AA9367"/>
      <c r="AB9367"/>
      <c r="AC9367"/>
      <c r="AD9367"/>
      <c r="AE9367"/>
      <c r="AF9367"/>
      <c r="AG9367"/>
      <c r="AH9367"/>
      <c r="AI9367"/>
      <c r="AJ9367"/>
      <c r="AK9367"/>
      <c r="AL9367"/>
      <c r="AM9367"/>
      <c r="AN9367"/>
      <c r="AO9367"/>
      <c r="AP9367"/>
      <c r="AQ9367"/>
      <c r="AR9367"/>
      <c r="AS9367"/>
      <c r="AT9367"/>
      <c r="AU9367"/>
      <c r="AV9367"/>
      <c r="AW9367"/>
      <c r="AX9367"/>
      <c r="AY9367"/>
      <c r="AZ9367"/>
      <c r="BA9367"/>
      <c r="BB9367"/>
      <c r="BC9367"/>
      <c r="BD9367"/>
      <c r="BE9367"/>
      <c r="BF9367"/>
      <c r="BG9367"/>
      <c r="BH9367"/>
      <c r="BI9367"/>
      <c r="BJ9367"/>
      <c r="BK9367"/>
      <c r="BL9367"/>
      <c r="BM9367"/>
      <c r="BN9367"/>
      <c r="BO9367"/>
      <c r="BP9367"/>
      <c r="BQ9367"/>
      <c r="BR9367"/>
      <c r="BS9367"/>
      <c r="BT9367"/>
      <c r="BU9367"/>
      <c r="BV9367"/>
      <c r="BW9367"/>
      <c r="BX9367"/>
      <c r="BY9367"/>
      <c r="BZ9367"/>
      <c r="CA9367"/>
      <c r="CB9367"/>
      <c r="CC9367"/>
      <c r="CD9367"/>
      <c r="CE9367"/>
      <c r="CF9367"/>
      <c r="CG9367"/>
      <c r="CH9367"/>
      <c r="CI9367"/>
      <c r="CJ9367"/>
      <c r="CK9367"/>
      <c r="CL9367"/>
      <c r="CM9367"/>
      <c r="CN9367"/>
      <c r="CO9367"/>
      <c r="CP9367"/>
      <c r="CQ9367"/>
      <c r="CR9367"/>
      <c r="CS9367"/>
      <c r="CT9367"/>
      <c r="CU9367"/>
      <c r="CV9367"/>
    </row>
    <row r="9368" spans="10:100" x14ac:dyDescent="0.25">
      <c r="J9368"/>
      <c r="K9368"/>
      <c r="L9368"/>
      <c r="M9368"/>
      <c r="N9368"/>
      <c r="O9368"/>
      <c r="P9368"/>
      <c r="Q9368"/>
      <c r="R9368"/>
      <c r="S9368"/>
      <c r="T9368"/>
      <c r="U9368"/>
      <c r="V9368"/>
      <c r="W9368"/>
      <c r="X9368"/>
      <c r="Y9368"/>
      <c r="Z9368"/>
      <c r="AA9368"/>
      <c r="AB9368"/>
      <c r="AC9368"/>
      <c r="AD9368"/>
      <c r="AE9368"/>
      <c r="AF9368"/>
      <c r="AG9368"/>
      <c r="AH9368"/>
      <c r="AI9368"/>
      <c r="AJ9368"/>
      <c r="AK9368"/>
      <c r="AL9368"/>
      <c r="AM9368"/>
      <c r="AN9368"/>
      <c r="AO9368"/>
      <c r="AP9368"/>
      <c r="AQ9368"/>
      <c r="AR9368"/>
      <c r="AS9368"/>
      <c r="AT9368"/>
      <c r="AU9368"/>
      <c r="AV9368"/>
      <c r="AW9368"/>
      <c r="AX9368"/>
      <c r="AY9368"/>
      <c r="AZ9368"/>
      <c r="BA9368"/>
      <c r="BB9368"/>
      <c r="BC9368"/>
      <c r="BD9368"/>
      <c r="BE9368"/>
      <c r="BF9368"/>
      <c r="BG9368"/>
      <c r="BH9368"/>
      <c r="BI9368"/>
      <c r="BJ9368"/>
      <c r="BK9368"/>
      <c r="BL9368"/>
      <c r="BM9368"/>
      <c r="BN9368"/>
      <c r="BO9368"/>
      <c r="BP9368"/>
      <c r="BQ9368"/>
      <c r="BR9368"/>
      <c r="BS9368"/>
      <c r="BT9368"/>
      <c r="BU9368"/>
      <c r="BV9368"/>
      <c r="BW9368"/>
      <c r="BX9368"/>
      <c r="BY9368"/>
      <c r="BZ9368"/>
      <c r="CA9368"/>
      <c r="CB9368"/>
      <c r="CC9368"/>
      <c r="CD9368"/>
      <c r="CE9368"/>
      <c r="CF9368"/>
      <c r="CG9368"/>
      <c r="CH9368"/>
      <c r="CI9368"/>
      <c r="CJ9368"/>
      <c r="CK9368"/>
      <c r="CL9368"/>
      <c r="CM9368"/>
      <c r="CN9368"/>
      <c r="CO9368"/>
      <c r="CP9368"/>
      <c r="CQ9368"/>
      <c r="CR9368"/>
      <c r="CS9368"/>
      <c r="CT9368"/>
      <c r="CU9368"/>
      <c r="CV9368"/>
    </row>
    <row r="9369" spans="10:100" x14ac:dyDescent="0.25">
      <c r="J9369"/>
      <c r="K9369"/>
      <c r="L9369"/>
      <c r="M9369"/>
      <c r="N9369"/>
      <c r="O9369"/>
      <c r="P9369"/>
      <c r="Q9369"/>
      <c r="R9369"/>
      <c r="S9369"/>
      <c r="T9369"/>
      <c r="U9369"/>
      <c r="V9369"/>
      <c r="W9369"/>
      <c r="X9369"/>
      <c r="Y9369"/>
      <c r="Z9369"/>
      <c r="AA9369"/>
      <c r="AB9369"/>
      <c r="AC9369"/>
      <c r="AD9369"/>
      <c r="AE9369"/>
      <c r="AF9369"/>
      <c r="AG9369"/>
      <c r="AH9369"/>
      <c r="AI9369"/>
      <c r="AJ9369"/>
      <c r="AK9369"/>
      <c r="AL9369"/>
      <c r="AM9369"/>
      <c r="AN9369"/>
      <c r="AO9369"/>
      <c r="AP9369"/>
      <c r="AQ9369"/>
      <c r="AR9369"/>
      <c r="AS9369"/>
      <c r="AT9369"/>
      <c r="AU9369"/>
      <c r="AV9369"/>
      <c r="AW9369"/>
      <c r="AX9369"/>
      <c r="AY9369"/>
      <c r="AZ9369"/>
      <c r="BA9369"/>
      <c r="BB9369"/>
      <c r="BC9369"/>
      <c r="BD9369"/>
      <c r="BE9369"/>
      <c r="BF9369"/>
      <c r="BG9369"/>
      <c r="BH9369"/>
      <c r="BI9369"/>
      <c r="BJ9369"/>
      <c r="BK9369"/>
      <c r="BL9369"/>
      <c r="BM9369"/>
      <c r="BN9369"/>
      <c r="BO9369"/>
      <c r="BP9369"/>
      <c r="BQ9369"/>
      <c r="BR9369"/>
      <c r="BS9369"/>
      <c r="BT9369"/>
      <c r="BU9369"/>
      <c r="BV9369"/>
      <c r="BW9369"/>
      <c r="BX9369"/>
      <c r="BY9369"/>
      <c r="BZ9369"/>
      <c r="CA9369"/>
      <c r="CB9369"/>
      <c r="CC9369"/>
      <c r="CD9369"/>
      <c r="CE9369"/>
      <c r="CF9369"/>
      <c r="CG9369"/>
      <c r="CH9369"/>
      <c r="CI9369"/>
      <c r="CJ9369"/>
      <c r="CK9369"/>
      <c r="CL9369"/>
      <c r="CM9369"/>
      <c r="CN9369"/>
      <c r="CO9369"/>
      <c r="CP9369"/>
      <c r="CQ9369"/>
      <c r="CR9369"/>
      <c r="CS9369"/>
      <c r="CT9369"/>
      <c r="CU9369"/>
      <c r="CV9369"/>
    </row>
    <row r="9370" spans="10:100" x14ac:dyDescent="0.25">
      <c r="J9370"/>
      <c r="K9370"/>
      <c r="L9370"/>
      <c r="M9370"/>
      <c r="N9370"/>
      <c r="O9370"/>
      <c r="P9370"/>
      <c r="Q9370"/>
      <c r="R9370"/>
      <c r="S9370"/>
      <c r="T9370"/>
      <c r="U9370"/>
      <c r="V9370"/>
      <c r="W9370"/>
      <c r="X9370"/>
      <c r="Y9370"/>
      <c r="Z9370"/>
      <c r="AA9370"/>
      <c r="AB9370"/>
      <c r="AC9370"/>
      <c r="AD9370"/>
      <c r="AE9370"/>
      <c r="AF9370"/>
      <c r="AG9370"/>
      <c r="AH9370"/>
      <c r="AI9370"/>
      <c r="AJ9370"/>
      <c r="AK9370"/>
      <c r="AL9370"/>
      <c r="AM9370"/>
      <c r="AN9370"/>
      <c r="AO9370"/>
      <c r="AP9370"/>
      <c r="AQ9370"/>
      <c r="AR9370"/>
      <c r="AS9370"/>
      <c r="AT9370"/>
      <c r="AU9370"/>
      <c r="AV9370"/>
      <c r="AW9370"/>
      <c r="AX9370"/>
      <c r="AY9370"/>
      <c r="AZ9370"/>
      <c r="BA9370"/>
      <c r="BB9370"/>
      <c r="BC9370"/>
      <c r="BD9370"/>
      <c r="BE9370"/>
      <c r="BF9370"/>
      <c r="BG9370"/>
      <c r="BH9370"/>
      <c r="BI9370"/>
      <c r="BJ9370"/>
      <c r="BK9370"/>
      <c r="BL9370"/>
      <c r="BM9370"/>
      <c r="BN9370"/>
      <c r="BO9370"/>
      <c r="BP9370"/>
      <c r="BQ9370"/>
      <c r="BR9370"/>
      <c r="BS9370"/>
      <c r="BT9370"/>
      <c r="BU9370"/>
      <c r="BV9370"/>
      <c r="BW9370"/>
      <c r="BX9370"/>
      <c r="BY9370"/>
      <c r="BZ9370"/>
      <c r="CA9370"/>
      <c r="CB9370"/>
      <c r="CC9370"/>
      <c r="CD9370"/>
      <c r="CE9370"/>
      <c r="CF9370"/>
      <c r="CG9370"/>
      <c r="CH9370"/>
      <c r="CI9370"/>
      <c r="CJ9370"/>
      <c r="CK9370"/>
      <c r="CL9370"/>
      <c r="CM9370"/>
      <c r="CN9370"/>
      <c r="CO9370"/>
      <c r="CP9370"/>
      <c r="CQ9370"/>
      <c r="CR9370"/>
      <c r="CS9370"/>
      <c r="CT9370"/>
      <c r="CU9370"/>
      <c r="CV9370"/>
    </row>
    <row r="9371" spans="10:100" x14ac:dyDescent="0.25">
      <c r="J9371"/>
      <c r="K9371"/>
      <c r="L9371"/>
      <c r="M9371"/>
      <c r="N9371"/>
      <c r="O9371"/>
      <c r="P9371"/>
      <c r="Q9371"/>
      <c r="R9371"/>
      <c r="S9371"/>
      <c r="T9371"/>
      <c r="U9371"/>
      <c r="V9371"/>
      <c r="W9371"/>
      <c r="X9371"/>
      <c r="Y9371"/>
      <c r="Z9371"/>
      <c r="AA9371"/>
      <c r="AB9371"/>
      <c r="AC9371"/>
      <c r="AD9371"/>
      <c r="AE9371"/>
      <c r="AF9371"/>
      <c r="AG9371"/>
      <c r="AH9371"/>
      <c r="AI9371"/>
      <c r="AJ9371"/>
      <c r="AK9371"/>
      <c r="AL9371"/>
      <c r="AM9371"/>
      <c r="AN9371"/>
      <c r="AO9371"/>
      <c r="AP9371"/>
      <c r="AQ9371"/>
      <c r="AR9371"/>
      <c r="AS9371"/>
      <c r="AT9371"/>
      <c r="AU9371"/>
      <c r="AV9371"/>
      <c r="AW9371"/>
      <c r="AX9371"/>
      <c r="AY9371"/>
      <c r="AZ9371"/>
      <c r="BA9371"/>
      <c r="BB9371"/>
      <c r="BC9371"/>
      <c r="BD9371"/>
      <c r="BE9371"/>
      <c r="BF9371"/>
      <c r="BG9371"/>
      <c r="BH9371"/>
      <c r="BI9371"/>
      <c r="BJ9371"/>
      <c r="BK9371"/>
      <c r="BL9371"/>
      <c r="BM9371"/>
      <c r="BN9371"/>
      <c r="BO9371"/>
      <c r="BP9371"/>
      <c r="BQ9371"/>
      <c r="BR9371"/>
      <c r="BS9371"/>
      <c r="BT9371"/>
      <c r="BU9371"/>
      <c r="BV9371"/>
      <c r="BW9371"/>
      <c r="BX9371"/>
      <c r="BY9371"/>
      <c r="BZ9371"/>
      <c r="CA9371"/>
      <c r="CB9371"/>
      <c r="CC9371"/>
      <c r="CD9371"/>
      <c r="CE9371"/>
      <c r="CF9371"/>
      <c r="CG9371"/>
      <c r="CH9371"/>
      <c r="CI9371"/>
      <c r="CJ9371"/>
      <c r="CK9371"/>
      <c r="CL9371"/>
      <c r="CM9371"/>
      <c r="CN9371"/>
      <c r="CO9371"/>
      <c r="CP9371"/>
      <c r="CQ9371"/>
      <c r="CR9371"/>
      <c r="CS9371"/>
      <c r="CT9371"/>
      <c r="CU9371"/>
      <c r="CV9371"/>
    </row>
    <row r="9372" spans="10:100" x14ac:dyDescent="0.25">
      <c r="J9372"/>
      <c r="K9372"/>
      <c r="L9372"/>
      <c r="M9372"/>
      <c r="N9372"/>
      <c r="O9372"/>
      <c r="P9372"/>
      <c r="Q9372"/>
      <c r="R9372"/>
      <c r="S9372"/>
      <c r="T9372"/>
      <c r="U9372"/>
      <c r="V9372"/>
      <c r="W9372"/>
      <c r="X9372"/>
      <c r="Y9372"/>
      <c r="Z9372"/>
      <c r="AA9372"/>
      <c r="AB9372"/>
      <c r="AC9372"/>
      <c r="AD9372"/>
      <c r="AE9372"/>
      <c r="AF9372"/>
      <c r="AG9372"/>
      <c r="AH9372"/>
      <c r="AI9372"/>
      <c r="AJ9372"/>
      <c r="AK9372"/>
      <c r="AL9372"/>
      <c r="AM9372"/>
      <c r="AN9372"/>
      <c r="AO9372"/>
      <c r="AP9372"/>
      <c r="AQ9372"/>
      <c r="AR9372"/>
      <c r="AS9372"/>
      <c r="AT9372"/>
      <c r="AU9372"/>
      <c r="AV9372"/>
      <c r="AW9372"/>
      <c r="AX9372"/>
      <c r="AY9372"/>
      <c r="AZ9372"/>
      <c r="BA9372"/>
      <c r="BB9372"/>
      <c r="BC9372"/>
      <c r="BD9372"/>
      <c r="BE9372"/>
      <c r="BF9372"/>
      <c r="BG9372"/>
      <c r="BH9372"/>
      <c r="BI9372"/>
      <c r="BJ9372"/>
      <c r="BK9372"/>
      <c r="BL9372"/>
      <c r="BM9372"/>
      <c r="BN9372"/>
      <c r="BO9372"/>
      <c r="BP9372"/>
      <c r="BQ9372"/>
      <c r="BR9372"/>
      <c r="BS9372"/>
      <c r="BT9372"/>
      <c r="BU9372"/>
      <c r="BV9372"/>
      <c r="BW9372"/>
      <c r="BX9372"/>
      <c r="BY9372"/>
      <c r="BZ9372"/>
      <c r="CA9372"/>
      <c r="CB9372"/>
      <c r="CC9372"/>
      <c r="CD9372"/>
      <c r="CE9372"/>
      <c r="CF9372"/>
      <c r="CG9372"/>
      <c r="CH9372"/>
      <c r="CI9372"/>
      <c r="CJ9372"/>
      <c r="CK9372"/>
      <c r="CL9372"/>
      <c r="CM9372"/>
      <c r="CN9372"/>
      <c r="CO9372"/>
      <c r="CP9372"/>
      <c r="CQ9372"/>
      <c r="CR9372"/>
      <c r="CS9372"/>
      <c r="CT9372"/>
      <c r="CU9372"/>
      <c r="CV9372"/>
    </row>
    <row r="9373" spans="10:100" x14ac:dyDescent="0.25">
      <c r="J9373"/>
      <c r="K9373"/>
      <c r="L9373"/>
      <c r="M9373"/>
      <c r="N9373"/>
      <c r="O9373"/>
      <c r="P9373"/>
      <c r="Q9373"/>
      <c r="R9373"/>
      <c r="S9373"/>
      <c r="T9373"/>
      <c r="U9373"/>
      <c r="V9373"/>
      <c r="W9373"/>
      <c r="X9373"/>
      <c r="Y9373"/>
      <c r="Z9373"/>
      <c r="AA9373"/>
      <c r="AB9373"/>
      <c r="AC9373"/>
      <c r="AD9373"/>
      <c r="AE9373"/>
      <c r="AF9373"/>
      <c r="AG9373"/>
      <c r="AH9373"/>
      <c r="AI9373"/>
      <c r="AJ9373"/>
      <c r="AK9373"/>
      <c r="AL9373"/>
      <c r="AM9373"/>
      <c r="AN9373"/>
      <c r="AO9373"/>
      <c r="AP9373"/>
      <c r="AQ9373"/>
      <c r="AR9373"/>
      <c r="AS9373"/>
      <c r="AT9373"/>
      <c r="AU9373"/>
      <c r="AV9373"/>
      <c r="AW9373"/>
      <c r="AX9373"/>
      <c r="AY9373"/>
      <c r="AZ9373"/>
      <c r="BA9373"/>
      <c r="BB9373"/>
      <c r="BC9373"/>
      <c r="BD9373"/>
      <c r="BE9373"/>
      <c r="BF9373"/>
      <c r="BG9373"/>
      <c r="BH9373"/>
      <c r="BI9373"/>
      <c r="BJ9373"/>
      <c r="BK9373"/>
      <c r="BL9373"/>
      <c r="BM9373"/>
      <c r="BN9373"/>
      <c r="BO9373"/>
      <c r="BP9373"/>
      <c r="BQ9373"/>
      <c r="BR9373"/>
      <c r="BS9373"/>
      <c r="BT9373"/>
      <c r="BU9373"/>
      <c r="BV9373"/>
      <c r="BW9373"/>
      <c r="BX9373"/>
      <c r="BY9373"/>
      <c r="BZ9373"/>
      <c r="CA9373"/>
      <c r="CB9373"/>
      <c r="CC9373"/>
      <c r="CD9373"/>
      <c r="CE9373"/>
      <c r="CF9373"/>
      <c r="CG9373"/>
      <c r="CH9373"/>
      <c r="CI9373"/>
      <c r="CJ9373"/>
      <c r="CK9373"/>
      <c r="CL9373"/>
      <c r="CM9373"/>
      <c r="CN9373"/>
      <c r="CO9373"/>
      <c r="CP9373"/>
      <c r="CQ9373"/>
      <c r="CR9373"/>
      <c r="CS9373"/>
      <c r="CT9373"/>
      <c r="CU9373"/>
      <c r="CV9373"/>
    </row>
    <row r="9374" spans="10:100" x14ac:dyDescent="0.25">
      <c r="J9374"/>
      <c r="K9374"/>
      <c r="L9374"/>
      <c r="M9374"/>
      <c r="N9374"/>
      <c r="O9374"/>
      <c r="P9374"/>
      <c r="Q9374"/>
      <c r="R9374"/>
      <c r="S9374"/>
      <c r="T9374"/>
      <c r="U9374"/>
      <c r="V9374"/>
      <c r="W9374"/>
      <c r="X9374"/>
      <c r="Y9374"/>
      <c r="Z9374"/>
      <c r="AA9374"/>
      <c r="AB9374"/>
      <c r="AC9374"/>
      <c r="AD9374"/>
      <c r="AE9374"/>
      <c r="AF9374"/>
      <c r="AG9374"/>
      <c r="AH9374"/>
      <c r="AI9374"/>
      <c r="AJ9374"/>
      <c r="AK9374"/>
      <c r="AL9374"/>
      <c r="AM9374"/>
      <c r="AN9374"/>
      <c r="AO9374"/>
      <c r="AP9374"/>
      <c r="AQ9374"/>
      <c r="AR9374"/>
      <c r="AS9374"/>
      <c r="AT9374"/>
      <c r="AU9374"/>
      <c r="AV9374"/>
      <c r="AW9374"/>
      <c r="AX9374"/>
      <c r="AY9374"/>
      <c r="AZ9374"/>
      <c r="BA9374"/>
      <c r="BB9374"/>
      <c r="BC9374"/>
      <c r="BD9374"/>
      <c r="BE9374"/>
      <c r="BF9374"/>
      <c r="BG9374"/>
      <c r="BH9374"/>
      <c r="BI9374"/>
      <c r="BJ9374"/>
      <c r="BK9374"/>
      <c r="BL9374"/>
      <c r="BM9374"/>
      <c r="BN9374"/>
      <c r="BO9374"/>
      <c r="BP9374"/>
      <c r="BQ9374"/>
      <c r="BR9374"/>
      <c r="BS9374"/>
      <c r="BT9374"/>
      <c r="BU9374"/>
      <c r="BV9374"/>
      <c r="BW9374"/>
      <c r="BX9374"/>
      <c r="BY9374"/>
      <c r="BZ9374"/>
      <c r="CA9374"/>
      <c r="CB9374"/>
      <c r="CC9374"/>
      <c r="CD9374"/>
      <c r="CE9374"/>
      <c r="CF9374"/>
      <c r="CG9374"/>
      <c r="CH9374"/>
      <c r="CI9374"/>
      <c r="CJ9374"/>
      <c r="CK9374"/>
      <c r="CL9374"/>
      <c r="CM9374"/>
      <c r="CN9374"/>
      <c r="CO9374"/>
      <c r="CP9374"/>
      <c r="CQ9374"/>
      <c r="CR9374"/>
      <c r="CS9374"/>
      <c r="CT9374"/>
      <c r="CU9374"/>
      <c r="CV9374"/>
    </row>
    <row r="9375" spans="10:100" x14ac:dyDescent="0.25">
      <c r="J9375"/>
      <c r="K9375"/>
      <c r="L9375"/>
      <c r="M9375"/>
      <c r="N9375"/>
      <c r="O9375"/>
      <c r="P9375"/>
      <c r="Q9375"/>
      <c r="R9375"/>
      <c r="S9375"/>
      <c r="T9375"/>
      <c r="U9375"/>
      <c r="V9375"/>
      <c r="W9375"/>
      <c r="X9375"/>
      <c r="Y9375"/>
      <c r="Z9375"/>
      <c r="AA9375"/>
      <c r="AB9375"/>
      <c r="AC9375"/>
      <c r="AD9375"/>
      <c r="AE9375"/>
      <c r="AF9375"/>
      <c r="AG9375"/>
      <c r="AH9375"/>
      <c r="AI9375"/>
      <c r="AJ9375"/>
      <c r="AK9375"/>
      <c r="AL9375"/>
      <c r="AM9375"/>
      <c r="AN9375"/>
      <c r="AO9375"/>
      <c r="AP9375"/>
      <c r="AQ9375"/>
      <c r="AR9375"/>
      <c r="AS9375"/>
      <c r="AT9375"/>
      <c r="AU9375"/>
      <c r="AV9375"/>
      <c r="AW9375"/>
      <c r="AX9375"/>
      <c r="AY9375"/>
      <c r="AZ9375"/>
      <c r="BA9375"/>
      <c r="BB9375"/>
      <c r="BC9375"/>
      <c r="BD9375"/>
      <c r="BE9375"/>
      <c r="BF9375"/>
      <c r="BG9375"/>
      <c r="BH9375"/>
      <c r="BI9375"/>
      <c r="BJ9375"/>
      <c r="BK9375"/>
      <c r="BL9375"/>
      <c r="BM9375"/>
      <c r="BN9375"/>
      <c r="BO9375"/>
      <c r="BP9375"/>
      <c r="BQ9375"/>
      <c r="BR9375"/>
      <c r="BS9375"/>
      <c r="BT9375"/>
      <c r="BU9375"/>
      <c r="BV9375"/>
      <c r="BW9375"/>
      <c r="BX9375"/>
      <c r="BY9375"/>
      <c r="BZ9375"/>
      <c r="CA9375"/>
      <c r="CB9375"/>
      <c r="CC9375"/>
      <c r="CD9375"/>
      <c r="CE9375"/>
      <c r="CF9375"/>
      <c r="CG9375"/>
      <c r="CH9375"/>
      <c r="CI9375"/>
      <c r="CJ9375"/>
      <c r="CK9375"/>
      <c r="CL9375"/>
      <c r="CM9375"/>
      <c r="CN9375"/>
      <c r="CO9375"/>
      <c r="CP9375"/>
      <c r="CQ9375"/>
      <c r="CR9375"/>
      <c r="CS9375"/>
      <c r="CT9375"/>
      <c r="CU9375"/>
      <c r="CV9375"/>
    </row>
    <row r="9376" spans="10:100" x14ac:dyDescent="0.25">
      <c r="J9376"/>
      <c r="K9376"/>
      <c r="L9376"/>
      <c r="M9376"/>
      <c r="N9376"/>
      <c r="O9376"/>
      <c r="P9376"/>
      <c r="Q9376"/>
      <c r="R9376"/>
      <c r="S9376"/>
      <c r="T9376"/>
      <c r="U9376"/>
      <c r="V9376"/>
      <c r="W9376"/>
      <c r="X9376"/>
      <c r="Y9376"/>
      <c r="Z9376"/>
      <c r="AA9376"/>
      <c r="AB9376"/>
      <c r="AC9376"/>
      <c r="AD9376"/>
      <c r="AE9376"/>
      <c r="AF9376"/>
      <c r="AG9376"/>
      <c r="AH9376"/>
      <c r="AI9376"/>
      <c r="AJ9376"/>
      <c r="AK9376"/>
      <c r="AL9376"/>
      <c r="AM9376"/>
      <c r="AN9376"/>
      <c r="AO9376"/>
      <c r="AP9376"/>
      <c r="AQ9376"/>
      <c r="AR9376"/>
      <c r="AS9376"/>
      <c r="AT9376"/>
      <c r="AU9376"/>
      <c r="AV9376"/>
      <c r="AW9376"/>
      <c r="AX9376"/>
      <c r="AY9376"/>
      <c r="AZ9376"/>
      <c r="BA9376"/>
      <c r="BB9376"/>
      <c r="BC9376"/>
      <c r="BD9376"/>
      <c r="BE9376"/>
      <c r="BF9376"/>
      <c r="BG9376"/>
      <c r="BH9376"/>
      <c r="BI9376"/>
      <c r="BJ9376"/>
      <c r="BK9376"/>
      <c r="BL9376"/>
      <c r="BM9376"/>
      <c r="BN9376"/>
      <c r="BO9376"/>
      <c r="BP9376"/>
      <c r="BQ9376"/>
      <c r="BR9376"/>
      <c r="BS9376"/>
      <c r="BT9376"/>
      <c r="BU9376"/>
      <c r="BV9376"/>
      <c r="BW9376"/>
      <c r="BX9376"/>
      <c r="BY9376"/>
      <c r="BZ9376"/>
      <c r="CA9376"/>
      <c r="CB9376"/>
      <c r="CC9376"/>
      <c r="CD9376"/>
      <c r="CE9376"/>
      <c r="CF9376"/>
      <c r="CG9376"/>
      <c r="CH9376"/>
      <c r="CI9376"/>
      <c r="CJ9376"/>
      <c r="CK9376"/>
      <c r="CL9376"/>
      <c r="CM9376"/>
      <c r="CN9376"/>
      <c r="CO9376"/>
      <c r="CP9376"/>
      <c r="CQ9376"/>
      <c r="CR9376"/>
      <c r="CS9376"/>
      <c r="CT9376"/>
      <c r="CU9376"/>
      <c r="CV9376"/>
    </row>
    <row r="9377" spans="10:100" x14ac:dyDescent="0.25">
      <c r="J9377"/>
      <c r="K9377"/>
      <c r="L9377"/>
      <c r="M9377"/>
      <c r="N9377"/>
      <c r="O9377"/>
      <c r="P9377"/>
      <c r="Q9377"/>
      <c r="R9377"/>
      <c r="S9377"/>
      <c r="T9377"/>
      <c r="U9377"/>
      <c r="V9377"/>
      <c r="W9377"/>
      <c r="X9377"/>
      <c r="Y9377"/>
      <c r="Z9377"/>
      <c r="AA9377"/>
      <c r="AB9377"/>
      <c r="AC9377"/>
      <c r="AD9377"/>
      <c r="AE9377"/>
      <c r="AF9377"/>
      <c r="AG9377"/>
      <c r="AH9377"/>
      <c r="AI9377"/>
      <c r="AJ9377"/>
      <c r="AK9377"/>
      <c r="AL9377"/>
      <c r="AM9377"/>
      <c r="AN9377"/>
      <c r="AO9377"/>
      <c r="AP9377"/>
      <c r="AQ9377"/>
      <c r="AR9377"/>
      <c r="AS9377"/>
      <c r="AT9377"/>
      <c r="AU9377"/>
      <c r="AV9377"/>
      <c r="AW9377"/>
      <c r="AX9377"/>
      <c r="AY9377"/>
      <c r="AZ9377"/>
      <c r="BA9377"/>
      <c r="BB9377"/>
      <c r="BC9377"/>
      <c r="BD9377"/>
      <c r="BE9377"/>
      <c r="BF9377"/>
      <c r="BG9377"/>
      <c r="BH9377"/>
      <c r="BI9377"/>
      <c r="BJ9377"/>
      <c r="BK9377"/>
      <c r="BL9377"/>
      <c r="BM9377"/>
      <c r="BN9377"/>
      <c r="BO9377"/>
      <c r="BP9377"/>
      <c r="BQ9377"/>
      <c r="BR9377"/>
      <c r="BS9377"/>
      <c r="BT9377"/>
      <c r="BU9377"/>
      <c r="BV9377"/>
      <c r="BW9377"/>
      <c r="BX9377"/>
      <c r="BY9377"/>
      <c r="BZ9377"/>
      <c r="CA9377"/>
      <c r="CB9377"/>
      <c r="CC9377"/>
      <c r="CD9377"/>
      <c r="CE9377"/>
      <c r="CF9377"/>
      <c r="CG9377"/>
      <c r="CH9377"/>
      <c r="CI9377"/>
      <c r="CJ9377"/>
      <c r="CK9377"/>
      <c r="CL9377"/>
      <c r="CM9377"/>
      <c r="CN9377"/>
      <c r="CO9377"/>
      <c r="CP9377"/>
      <c r="CQ9377"/>
      <c r="CR9377"/>
      <c r="CS9377"/>
      <c r="CT9377"/>
      <c r="CU9377"/>
      <c r="CV9377"/>
    </row>
    <row r="9378" spans="10:100" x14ac:dyDescent="0.25">
      <c r="J9378"/>
      <c r="K9378"/>
      <c r="L9378"/>
      <c r="M9378"/>
      <c r="N9378"/>
      <c r="O9378"/>
      <c r="P9378"/>
      <c r="Q9378"/>
      <c r="R9378"/>
      <c r="S9378"/>
      <c r="T9378"/>
      <c r="U9378"/>
      <c r="V9378"/>
      <c r="W9378"/>
      <c r="X9378"/>
      <c r="Y9378"/>
      <c r="Z9378"/>
      <c r="AA9378"/>
      <c r="AB9378"/>
      <c r="AC9378"/>
      <c r="AD9378"/>
      <c r="AE9378"/>
      <c r="AF9378"/>
      <c r="AG9378"/>
      <c r="AH9378"/>
      <c r="AI9378"/>
      <c r="AJ9378"/>
      <c r="AK9378"/>
      <c r="AL9378"/>
      <c r="AM9378"/>
      <c r="AN9378"/>
      <c r="AO9378"/>
      <c r="AP9378"/>
      <c r="AQ9378"/>
      <c r="AR9378"/>
      <c r="AS9378"/>
      <c r="AT9378"/>
      <c r="AU9378"/>
      <c r="AV9378"/>
      <c r="AW9378"/>
      <c r="AX9378"/>
      <c r="AY9378"/>
      <c r="AZ9378"/>
      <c r="BA9378"/>
      <c r="BB9378"/>
      <c r="BC9378"/>
      <c r="BD9378"/>
      <c r="BE9378"/>
      <c r="BF9378"/>
      <c r="BG9378"/>
      <c r="BH9378"/>
      <c r="BI9378"/>
      <c r="BJ9378"/>
      <c r="BK9378"/>
      <c r="BL9378"/>
      <c r="BM9378"/>
      <c r="BN9378"/>
      <c r="BO9378"/>
      <c r="BP9378"/>
      <c r="BQ9378"/>
      <c r="BR9378"/>
      <c r="BS9378"/>
      <c r="BT9378"/>
      <c r="BU9378"/>
      <c r="BV9378"/>
      <c r="BW9378"/>
      <c r="BX9378"/>
      <c r="BY9378"/>
      <c r="BZ9378"/>
      <c r="CA9378"/>
      <c r="CB9378"/>
      <c r="CC9378"/>
      <c r="CD9378"/>
      <c r="CE9378"/>
      <c r="CF9378"/>
      <c r="CG9378"/>
      <c r="CH9378"/>
      <c r="CI9378"/>
      <c r="CJ9378"/>
      <c r="CK9378"/>
      <c r="CL9378"/>
      <c r="CM9378"/>
      <c r="CN9378"/>
      <c r="CO9378"/>
      <c r="CP9378"/>
      <c r="CQ9378"/>
      <c r="CR9378"/>
      <c r="CS9378"/>
      <c r="CT9378"/>
      <c r="CU9378"/>
      <c r="CV9378"/>
    </row>
    <row r="9379" spans="10:100" x14ac:dyDescent="0.25">
      <c r="J9379"/>
      <c r="K9379"/>
      <c r="L9379"/>
      <c r="M9379"/>
      <c r="N9379"/>
      <c r="O9379"/>
      <c r="P9379"/>
      <c r="Q9379"/>
      <c r="R9379"/>
      <c r="S9379"/>
      <c r="T9379"/>
      <c r="U9379"/>
      <c r="V9379"/>
      <c r="W9379"/>
      <c r="X9379"/>
      <c r="Y9379"/>
      <c r="Z9379"/>
      <c r="AA9379"/>
      <c r="AB9379"/>
      <c r="AC9379"/>
      <c r="AD9379"/>
      <c r="AE9379"/>
      <c r="AF9379"/>
      <c r="AG9379"/>
      <c r="AH9379"/>
      <c r="AI9379"/>
      <c r="AJ9379"/>
      <c r="AK9379"/>
      <c r="AL9379"/>
      <c r="AM9379"/>
      <c r="AN9379"/>
      <c r="AO9379"/>
      <c r="AP9379"/>
      <c r="AQ9379"/>
      <c r="AR9379"/>
      <c r="AS9379"/>
      <c r="AT9379"/>
      <c r="AU9379"/>
      <c r="AV9379"/>
      <c r="AW9379"/>
      <c r="AX9379"/>
      <c r="AY9379"/>
      <c r="AZ9379"/>
      <c r="BA9379"/>
      <c r="BB9379"/>
      <c r="BC9379"/>
      <c r="BD9379"/>
      <c r="BE9379"/>
      <c r="BF9379"/>
      <c r="BG9379"/>
      <c r="BH9379"/>
      <c r="BI9379"/>
      <c r="BJ9379"/>
      <c r="BK9379"/>
      <c r="BL9379"/>
      <c r="BM9379"/>
      <c r="BN9379"/>
      <c r="BO9379"/>
      <c r="BP9379"/>
      <c r="BQ9379"/>
      <c r="BR9379"/>
      <c r="BS9379"/>
      <c r="BT9379"/>
      <c r="BU9379"/>
      <c r="BV9379"/>
      <c r="BW9379"/>
      <c r="BX9379"/>
      <c r="BY9379"/>
      <c r="BZ9379"/>
      <c r="CA9379"/>
      <c r="CB9379"/>
      <c r="CC9379"/>
      <c r="CD9379"/>
      <c r="CE9379"/>
      <c r="CF9379"/>
      <c r="CG9379"/>
      <c r="CH9379"/>
      <c r="CI9379"/>
      <c r="CJ9379"/>
      <c r="CK9379"/>
      <c r="CL9379"/>
      <c r="CM9379"/>
      <c r="CN9379"/>
      <c r="CO9379"/>
      <c r="CP9379"/>
      <c r="CQ9379"/>
      <c r="CR9379"/>
      <c r="CS9379"/>
      <c r="CT9379"/>
      <c r="CU9379"/>
      <c r="CV9379"/>
    </row>
    <row r="9380" spans="10:100" x14ac:dyDescent="0.25">
      <c r="J9380"/>
      <c r="K9380"/>
      <c r="L9380"/>
      <c r="M9380"/>
      <c r="N9380"/>
      <c r="O9380"/>
      <c r="P9380"/>
      <c r="Q9380"/>
      <c r="R9380"/>
      <c r="S9380"/>
      <c r="T9380"/>
      <c r="U9380"/>
      <c r="V9380"/>
      <c r="W9380"/>
      <c r="X9380"/>
      <c r="Y9380"/>
      <c r="Z9380"/>
      <c r="AA9380"/>
      <c r="AB9380"/>
      <c r="AC9380"/>
      <c r="AD9380"/>
      <c r="AE9380"/>
      <c r="AF9380"/>
      <c r="AG9380"/>
      <c r="AH9380"/>
      <c r="AI9380"/>
      <c r="AJ9380"/>
      <c r="AK9380"/>
      <c r="AL9380"/>
      <c r="AM9380"/>
      <c r="AN9380"/>
      <c r="AO9380"/>
      <c r="AP9380"/>
      <c r="AQ9380"/>
      <c r="AR9380"/>
      <c r="AS9380"/>
      <c r="AT9380"/>
      <c r="AU9380"/>
      <c r="AV9380"/>
      <c r="AW9380"/>
      <c r="AX9380"/>
      <c r="AY9380"/>
      <c r="AZ9380"/>
      <c r="BA9380"/>
      <c r="BB9380"/>
      <c r="BC9380"/>
      <c r="BD9380"/>
      <c r="BE9380"/>
      <c r="BF9380"/>
      <c r="BG9380"/>
      <c r="BH9380"/>
      <c r="BI9380"/>
      <c r="BJ9380"/>
      <c r="BK9380"/>
      <c r="BL9380"/>
      <c r="BM9380"/>
      <c r="BN9380"/>
      <c r="BO9380"/>
      <c r="BP9380"/>
      <c r="BQ9380"/>
      <c r="BR9380"/>
      <c r="BS9380"/>
      <c r="BT9380"/>
      <c r="BU9380"/>
      <c r="BV9380"/>
      <c r="BW9380"/>
      <c r="BX9380"/>
      <c r="BY9380"/>
      <c r="BZ9380"/>
      <c r="CA9380"/>
      <c r="CB9380"/>
      <c r="CC9380"/>
      <c r="CD9380"/>
      <c r="CE9380"/>
      <c r="CF9380"/>
      <c r="CG9380"/>
      <c r="CH9380"/>
      <c r="CI9380"/>
      <c r="CJ9380"/>
      <c r="CK9380"/>
      <c r="CL9380"/>
      <c r="CM9380"/>
      <c r="CN9380"/>
      <c r="CO9380"/>
      <c r="CP9380"/>
      <c r="CQ9380"/>
      <c r="CR9380"/>
      <c r="CS9380"/>
      <c r="CT9380"/>
      <c r="CU9380"/>
      <c r="CV9380"/>
    </row>
    <row r="9381" spans="10:100" x14ac:dyDescent="0.25">
      <c r="J9381"/>
      <c r="K9381"/>
      <c r="L9381"/>
      <c r="M9381"/>
      <c r="N9381"/>
      <c r="O9381"/>
      <c r="P9381"/>
      <c r="Q9381"/>
      <c r="R9381"/>
      <c r="S9381"/>
      <c r="T9381"/>
      <c r="U9381"/>
      <c r="V9381"/>
      <c r="W9381"/>
      <c r="X9381"/>
      <c r="Y9381"/>
      <c r="Z9381"/>
      <c r="AA9381"/>
      <c r="AB9381"/>
      <c r="AC9381"/>
      <c r="AD9381"/>
      <c r="AE9381"/>
      <c r="AF9381"/>
      <c r="AG9381"/>
      <c r="AH9381"/>
      <c r="AI9381"/>
      <c r="AJ9381"/>
      <c r="AK9381"/>
      <c r="AL9381"/>
      <c r="AM9381"/>
      <c r="AN9381"/>
      <c r="AO9381"/>
      <c r="AP9381"/>
      <c r="AQ9381"/>
      <c r="AR9381"/>
      <c r="AS9381"/>
      <c r="AT9381"/>
      <c r="AU9381"/>
      <c r="AV9381"/>
      <c r="AW9381"/>
      <c r="AX9381"/>
      <c r="AY9381"/>
      <c r="AZ9381"/>
      <c r="BA9381"/>
      <c r="BB9381"/>
      <c r="BC9381"/>
      <c r="BD9381"/>
      <c r="BE9381"/>
      <c r="BF9381"/>
      <c r="BG9381"/>
      <c r="BH9381"/>
      <c r="BI9381"/>
      <c r="BJ9381"/>
      <c r="BK9381"/>
      <c r="BL9381"/>
      <c r="BM9381"/>
      <c r="BN9381"/>
      <c r="BO9381"/>
      <c r="BP9381"/>
      <c r="BQ9381"/>
      <c r="BR9381"/>
      <c r="BS9381"/>
      <c r="BT9381"/>
      <c r="BU9381"/>
      <c r="BV9381"/>
      <c r="BW9381"/>
      <c r="BX9381"/>
      <c r="BY9381"/>
      <c r="BZ9381"/>
      <c r="CA9381"/>
      <c r="CB9381"/>
      <c r="CC9381"/>
      <c r="CD9381"/>
      <c r="CE9381"/>
      <c r="CF9381"/>
      <c r="CG9381"/>
      <c r="CH9381"/>
      <c r="CI9381"/>
      <c r="CJ9381"/>
      <c r="CK9381"/>
      <c r="CL9381"/>
      <c r="CM9381"/>
      <c r="CN9381"/>
      <c r="CO9381"/>
      <c r="CP9381"/>
      <c r="CQ9381"/>
      <c r="CR9381"/>
      <c r="CS9381"/>
      <c r="CT9381"/>
      <c r="CU9381"/>
      <c r="CV9381"/>
    </row>
    <row r="9382" spans="10:100" x14ac:dyDescent="0.25">
      <c r="J9382"/>
      <c r="K9382"/>
      <c r="L9382"/>
      <c r="M9382"/>
      <c r="N9382"/>
      <c r="O9382"/>
      <c r="P9382"/>
      <c r="Q9382"/>
      <c r="R9382"/>
      <c r="S9382"/>
      <c r="T9382"/>
      <c r="U9382"/>
      <c r="V9382"/>
      <c r="W9382"/>
      <c r="X9382"/>
      <c r="Y9382"/>
      <c r="Z9382"/>
      <c r="AA9382"/>
      <c r="AB9382"/>
      <c r="AC9382"/>
      <c r="AD9382"/>
      <c r="AE9382"/>
      <c r="AF9382"/>
      <c r="AG9382"/>
      <c r="AH9382"/>
      <c r="AI9382"/>
      <c r="AJ9382"/>
      <c r="AK9382"/>
      <c r="AL9382"/>
      <c r="AM9382"/>
      <c r="AN9382"/>
      <c r="AO9382"/>
      <c r="AP9382"/>
      <c r="AQ9382"/>
      <c r="AR9382"/>
      <c r="AS9382"/>
      <c r="AT9382"/>
      <c r="AU9382"/>
      <c r="AV9382"/>
      <c r="AW9382"/>
      <c r="AX9382"/>
      <c r="AY9382"/>
      <c r="AZ9382"/>
      <c r="BA9382"/>
      <c r="BB9382"/>
      <c r="BC9382"/>
      <c r="BD9382"/>
      <c r="BE9382"/>
      <c r="BF9382"/>
      <c r="BG9382"/>
      <c r="BH9382"/>
      <c r="BI9382"/>
      <c r="BJ9382"/>
      <c r="BK9382"/>
      <c r="BL9382"/>
      <c r="BM9382"/>
      <c r="BN9382"/>
      <c r="BO9382"/>
      <c r="BP9382"/>
      <c r="BQ9382"/>
      <c r="BR9382"/>
      <c r="BS9382"/>
      <c r="BT9382"/>
      <c r="BU9382"/>
      <c r="BV9382"/>
      <c r="BW9382"/>
      <c r="BX9382"/>
      <c r="BY9382"/>
      <c r="BZ9382"/>
      <c r="CA9382"/>
      <c r="CB9382"/>
      <c r="CC9382"/>
      <c r="CD9382"/>
      <c r="CE9382"/>
      <c r="CF9382"/>
      <c r="CG9382"/>
      <c r="CH9382"/>
      <c r="CI9382"/>
      <c r="CJ9382"/>
      <c r="CK9382"/>
      <c r="CL9382"/>
      <c r="CM9382"/>
      <c r="CN9382"/>
      <c r="CO9382"/>
      <c r="CP9382"/>
      <c r="CQ9382"/>
      <c r="CR9382"/>
      <c r="CS9382"/>
      <c r="CT9382"/>
      <c r="CU9382"/>
      <c r="CV9382"/>
    </row>
    <row r="9383" spans="10:100" x14ac:dyDescent="0.25">
      <c r="J9383"/>
      <c r="K9383"/>
      <c r="L9383"/>
      <c r="M9383"/>
      <c r="N9383"/>
      <c r="O9383"/>
      <c r="P9383"/>
      <c r="Q9383"/>
      <c r="R9383"/>
      <c r="S9383"/>
      <c r="T9383"/>
      <c r="U9383"/>
      <c r="V9383"/>
      <c r="W9383"/>
      <c r="X9383"/>
      <c r="Y9383"/>
      <c r="Z9383"/>
      <c r="AA9383"/>
      <c r="AB9383"/>
      <c r="AC9383"/>
      <c r="AD9383"/>
      <c r="AE9383"/>
      <c r="AF9383"/>
      <c r="AG9383"/>
      <c r="AH9383"/>
      <c r="AI9383"/>
      <c r="AJ9383"/>
      <c r="AK9383"/>
      <c r="AL9383"/>
      <c r="AM9383"/>
      <c r="AN9383"/>
      <c r="AO9383"/>
      <c r="AP9383"/>
      <c r="AQ9383"/>
      <c r="AR9383"/>
      <c r="AS9383"/>
      <c r="AT9383"/>
      <c r="AU9383"/>
      <c r="AV9383"/>
      <c r="AW9383"/>
      <c r="AX9383"/>
      <c r="AY9383"/>
      <c r="AZ9383"/>
      <c r="BA9383"/>
      <c r="BB9383"/>
      <c r="BC9383"/>
      <c r="BD9383"/>
      <c r="BE9383"/>
      <c r="BF9383"/>
      <c r="BG9383"/>
      <c r="BH9383"/>
      <c r="BI9383"/>
      <c r="BJ9383"/>
      <c r="BK9383"/>
      <c r="BL9383"/>
      <c r="BM9383"/>
      <c r="BN9383"/>
      <c r="BO9383"/>
      <c r="BP9383"/>
      <c r="BQ9383"/>
      <c r="BR9383"/>
      <c r="BS9383"/>
      <c r="BT9383"/>
      <c r="BU9383"/>
      <c r="BV9383"/>
      <c r="BW9383"/>
      <c r="BX9383"/>
      <c r="BY9383"/>
      <c r="BZ9383"/>
      <c r="CA9383"/>
      <c r="CB9383"/>
      <c r="CC9383"/>
      <c r="CD9383"/>
      <c r="CE9383"/>
      <c r="CF9383"/>
      <c r="CG9383"/>
      <c r="CH9383"/>
      <c r="CI9383"/>
      <c r="CJ9383"/>
      <c r="CK9383"/>
      <c r="CL9383"/>
      <c r="CM9383"/>
      <c r="CN9383"/>
      <c r="CO9383"/>
      <c r="CP9383"/>
      <c r="CQ9383"/>
      <c r="CR9383"/>
      <c r="CS9383"/>
      <c r="CT9383"/>
      <c r="CU9383"/>
      <c r="CV9383"/>
    </row>
    <row r="9384" spans="10:100" x14ac:dyDescent="0.25">
      <c r="J9384"/>
      <c r="K9384"/>
      <c r="L9384"/>
      <c r="M9384"/>
      <c r="N9384"/>
      <c r="O9384"/>
      <c r="P9384"/>
      <c r="Q9384"/>
      <c r="R9384"/>
      <c r="S9384"/>
      <c r="T9384"/>
      <c r="U9384"/>
      <c r="V9384"/>
      <c r="W9384"/>
      <c r="X9384"/>
      <c r="Y9384"/>
      <c r="Z9384"/>
      <c r="AA9384"/>
      <c r="AB9384"/>
      <c r="AC9384"/>
      <c r="AD9384"/>
      <c r="AE9384"/>
      <c r="AF9384"/>
      <c r="AG9384"/>
      <c r="AH9384"/>
      <c r="AI9384"/>
      <c r="AJ9384"/>
      <c r="AK9384"/>
      <c r="AL9384"/>
      <c r="AM9384"/>
      <c r="AN9384"/>
      <c r="AO9384"/>
      <c r="AP9384"/>
      <c r="AQ9384"/>
      <c r="AR9384"/>
      <c r="AS9384"/>
      <c r="AT9384"/>
      <c r="AU9384"/>
      <c r="AV9384"/>
      <c r="AW9384"/>
      <c r="AX9384"/>
      <c r="AY9384"/>
      <c r="AZ9384"/>
      <c r="BA9384"/>
      <c r="BB9384"/>
      <c r="BC9384"/>
      <c r="BD9384"/>
      <c r="BE9384"/>
      <c r="BF9384"/>
      <c r="BG9384"/>
      <c r="BH9384"/>
      <c r="BI9384"/>
      <c r="BJ9384"/>
      <c r="BK9384"/>
      <c r="BL9384"/>
      <c r="BM9384"/>
      <c r="BN9384"/>
      <c r="BO9384"/>
      <c r="BP9384"/>
      <c r="BQ9384"/>
      <c r="BR9384"/>
      <c r="BS9384"/>
      <c r="BT9384"/>
      <c r="BU9384"/>
      <c r="BV9384"/>
      <c r="BW9384"/>
      <c r="BX9384"/>
      <c r="BY9384"/>
      <c r="BZ9384"/>
      <c r="CA9384"/>
      <c r="CB9384"/>
      <c r="CC9384"/>
      <c r="CD9384"/>
      <c r="CE9384"/>
      <c r="CF9384"/>
      <c r="CG9384"/>
      <c r="CH9384"/>
      <c r="CI9384"/>
      <c r="CJ9384"/>
      <c r="CK9384"/>
      <c r="CL9384"/>
      <c r="CM9384"/>
      <c r="CN9384"/>
      <c r="CO9384"/>
      <c r="CP9384"/>
      <c r="CQ9384"/>
      <c r="CR9384"/>
      <c r="CS9384"/>
      <c r="CT9384"/>
      <c r="CU9384"/>
      <c r="CV9384"/>
    </row>
    <row r="9385" spans="10:100" x14ac:dyDescent="0.25">
      <c r="J9385"/>
      <c r="K9385"/>
      <c r="L9385"/>
      <c r="M9385"/>
      <c r="N9385"/>
      <c r="O9385"/>
      <c r="P9385"/>
      <c r="Q9385"/>
      <c r="R9385"/>
      <c r="S9385"/>
      <c r="T9385"/>
      <c r="U9385"/>
      <c r="V9385"/>
      <c r="W9385"/>
      <c r="X9385"/>
      <c r="Y9385"/>
      <c r="Z9385"/>
      <c r="AA9385"/>
      <c r="AB9385"/>
      <c r="AC9385"/>
      <c r="AD9385"/>
      <c r="AE9385"/>
      <c r="AF9385"/>
      <c r="AG9385"/>
      <c r="AH9385"/>
      <c r="AI9385"/>
      <c r="AJ9385"/>
      <c r="AK9385"/>
      <c r="AL9385"/>
      <c r="AM9385"/>
      <c r="AN9385"/>
      <c r="AO9385"/>
      <c r="AP9385"/>
      <c r="AQ9385"/>
      <c r="AR9385"/>
      <c r="AS9385"/>
      <c r="AT9385"/>
      <c r="AU9385"/>
      <c r="AV9385"/>
      <c r="AW9385"/>
      <c r="AX9385"/>
      <c r="AY9385"/>
      <c r="AZ9385"/>
      <c r="BA9385"/>
      <c r="BB9385"/>
      <c r="BC9385"/>
      <c r="BD9385"/>
      <c r="BE9385"/>
      <c r="BF9385"/>
      <c r="BG9385"/>
      <c r="BH9385"/>
      <c r="BI9385"/>
      <c r="BJ9385"/>
      <c r="BK9385"/>
      <c r="BL9385"/>
      <c r="BM9385"/>
      <c r="BN9385"/>
      <c r="BO9385"/>
      <c r="BP9385"/>
      <c r="BQ9385"/>
      <c r="BR9385"/>
      <c r="BS9385"/>
      <c r="BT9385"/>
      <c r="BU9385"/>
      <c r="BV9385"/>
      <c r="BW9385"/>
      <c r="BX9385"/>
      <c r="BY9385"/>
      <c r="BZ9385"/>
      <c r="CA9385"/>
      <c r="CB9385"/>
      <c r="CC9385"/>
      <c r="CD9385"/>
      <c r="CE9385"/>
      <c r="CF9385"/>
      <c r="CG9385"/>
      <c r="CH9385"/>
      <c r="CI9385"/>
      <c r="CJ9385"/>
      <c r="CK9385"/>
      <c r="CL9385"/>
      <c r="CM9385"/>
      <c r="CN9385"/>
      <c r="CO9385"/>
      <c r="CP9385"/>
      <c r="CQ9385"/>
      <c r="CR9385"/>
      <c r="CS9385"/>
      <c r="CT9385"/>
      <c r="CU9385"/>
      <c r="CV9385"/>
    </row>
    <row r="9386" spans="10:100" x14ac:dyDescent="0.25">
      <c r="J9386"/>
      <c r="K9386"/>
      <c r="L9386"/>
      <c r="M9386"/>
      <c r="N9386"/>
      <c r="O9386"/>
      <c r="P9386"/>
      <c r="Q9386"/>
      <c r="R9386"/>
      <c r="S9386"/>
      <c r="T9386"/>
      <c r="U9386"/>
      <c r="V9386"/>
      <c r="W9386"/>
      <c r="X9386"/>
      <c r="Y9386"/>
      <c r="Z9386"/>
      <c r="AA9386"/>
      <c r="AB9386"/>
      <c r="AC9386"/>
      <c r="AD9386"/>
      <c r="AE9386"/>
      <c r="AF9386"/>
      <c r="AG9386"/>
      <c r="AH9386"/>
      <c r="AI9386"/>
      <c r="AJ9386"/>
      <c r="AK9386"/>
      <c r="AL9386"/>
      <c r="AM9386"/>
      <c r="AN9386"/>
      <c r="AO9386"/>
      <c r="AP9386"/>
      <c r="AQ9386"/>
      <c r="AR9386"/>
      <c r="AS9386"/>
      <c r="AT9386"/>
      <c r="AU9386"/>
      <c r="AV9386"/>
      <c r="AW9386"/>
      <c r="AX9386"/>
      <c r="AY9386"/>
      <c r="AZ9386"/>
      <c r="BA9386"/>
      <c r="BB9386"/>
      <c r="BC9386"/>
      <c r="BD9386"/>
      <c r="BE9386"/>
      <c r="BF9386"/>
      <c r="BG9386"/>
      <c r="BH9386"/>
      <c r="BI9386"/>
      <c r="BJ9386"/>
      <c r="BK9386"/>
      <c r="BL9386"/>
      <c r="BM9386"/>
      <c r="BN9386"/>
      <c r="BO9386"/>
      <c r="BP9386"/>
      <c r="BQ9386"/>
      <c r="BR9386"/>
      <c r="BS9386"/>
      <c r="BT9386"/>
      <c r="BU9386"/>
      <c r="BV9386"/>
      <c r="BW9386"/>
      <c r="BX9386"/>
      <c r="BY9386"/>
      <c r="BZ9386"/>
      <c r="CA9386"/>
      <c r="CB9386"/>
      <c r="CC9386"/>
      <c r="CD9386"/>
      <c r="CE9386"/>
      <c r="CF9386"/>
      <c r="CG9386"/>
      <c r="CH9386"/>
      <c r="CI9386"/>
      <c r="CJ9386"/>
      <c r="CK9386"/>
      <c r="CL9386"/>
      <c r="CM9386"/>
      <c r="CN9386"/>
      <c r="CO9386"/>
      <c r="CP9386"/>
      <c r="CQ9386"/>
      <c r="CR9386"/>
      <c r="CS9386"/>
      <c r="CT9386"/>
      <c r="CU9386"/>
      <c r="CV9386"/>
    </row>
    <row r="9387" spans="10:100" x14ac:dyDescent="0.25">
      <c r="J9387"/>
      <c r="K9387"/>
      <c r="L9387"/>
      <c r="M9387"/>
      <c r="N9387"/>
      <c r="O9387"/>
      <c r="P9387"/>
      <c r="Q9387"/>
      <c r="R9387"/>
      <c r="S9387"/>
      <c r="T9387"/>
      <c r="U9387"/>
      <c r="V9387"/>
      <c r="W9387"/>
      <c r="X9387"/>
      <c r="Y9387"/>
      <c r="Z9387"/>
      <c r="AA9387"/>
      <c r="AB9387"/>
      <c r="AC9387"/>
      <c r="AD9387"/>
      <c r="AE9387"/>
      <c r="AF9387"/>
      <c r="AG9387"/>
      <c r="AH9387"/>
      <c r="AI9387"/>
      <c r="AJ9387"/>
      <c r="AK9387"/>
      <c r="AL9387"/>
      <c r="AM9387"/>
      <c r="AN9387"/>
      <c r="AO9387"/>
      <c r="AP9387"/>
      <c r="AQ9387"/>
      <c r="AR9387"/>
      <c r="AS9387"/>
      <c r="AT9387"/>
      <c r="AU9387"/>
      <c r="AV9387"/>
      <c r="AW9387"/>
      <c r="AX9387"/>
      <c r="AY9387"/>
      <c r="AZ9387"/>
      <c r="BA9387"/>
      <c r="BB9387"/>
      <c r="BC9387"/>
      <c r="BD9387"/>
      <c r="BE9387"/>
      <c r="BF9387"/>
      <c r="BG9387"/>
      <c r="BH9387"/>
      <c r="BI9387"/>
      <c r="BJ9387"/>
      <c r="BK9387"/>
      <c r="BL9387"/>
      <c r="BM9387"/>
      <c r="BN9387"/>
      <c r="BO9387"/>
      <c r="BP9387"/>
      <c r="BQ9387"/>
      <c r="BR9387"/>
      <c r="BS9387"/>
      <c r="BT9387"/>
      <c r="BU9387"/>
      <c r="BV9387"/>
      <c r="BW9387"/>
      <c r="BX9387"/>
      <c r="BY9387"/>
      <c r="BZ9387"/>
      <c r="CA9387"/>
      <c r="CB9387"/>
      <c r="CC9387"/>
      <c r="CD9387"/>
      <c r="CE9387"/>
      <c r="CF9387"/>
      <c r="CG9387"/>
      <c r="CH9387"/>
      <c r="CI9387"/>
      <c r="CJ9387"/>
      <c r="CK9387"/>
      <c r="CL9387"/>
      <c r="CM9387"/>
      <c r="CN9387"/>
      <c r="CO9387"/>
      <c r="CP9387"/>
      <c r="CQ9387"/>
      <c r="CR9387"/>
      <c r="CS9387"/>
      <c r="CT9387"/>
      <c r="CU9387"/>
      <c r="CV9387"/>
    </row>
    <row r="9388" spans="10:100" x14ac:dyDescent="0.25">
      <c r="J9388"/>
      <c r="K9388"/>
      <c r="L9388"/>
      <c r="M9388"/>
      <c r="N9388"/>
      <c r="O9388"/>
      <c r="P9388"/>
      <c r="Q9388"/>
      <c r="R9388"/>
      <c r="S9388"/>
      <c r="T9388"/>
      <c r="U9388"/>
      <c r="V9388"/>
      <c r="W9388"/>
      <c r="X9388"/>
      <c r="Y9388"/>
      <c r="Z9388"/>
      <c r="AA9388"/>
      <c r="AB9388"/>
      <c r="AC9388"/>
      <c r="AD9388"/>
      <c r="AE9388"/>
      <c r="AF9388"/>
      <c r="AG9388"/>
      <c r="AH9388"/>
      <c r="AI9388"/>
      <c r="AJ9388"/>
      <c r="AK9388"/>
      <c r="AL9388"/>
      <c r="AM9388"/>
      <c r="AN9388"/>
      <c r="AO9388"/>
      <c r="AP9388"/>
      <c r="AQ9388"/>
      <c r="AR9388"/>
      <c r="AS9388"/>
      <c r="AT9388"/>
      <c r="AU9388"/>
      <c r="AV9388"/>
      <c r="AW9388"/>
      <c r="AX9388"/>
      <c r="AY9388"/>
      <c r="AZ9388"/>
      <c r="BA9388"/>
      <c r="BB9388"/>
      <c r="BC9388"/>
      <c r="BD9388"/>
      <c r="BE9388"/>
      <c r="BF9388"/>
      <c r="BG9388"/>
      <c r="BH9388"/>
      <c r="BI9388"/>
      <c r="BJ9388"/>
      <c r="BK9388"/>
      <c r="BL9388"/>
      <c r="BM9388"/>
      <c r="BN9388"/>
      <c r="BO9388"/>
      <c r="BP9388"/>
      <c r="BQ9388"/>
      <c r="BR9388"/>
      <c r="BS9388"/>
      <c r="BT9388"/>
      <c r="BU9388"/>
      <c r="BV9388"/>
      <c r="BW9388"/>
      <c r="BX9388"/>
      <c r="BY9388"/>
      <c r="BZ9388"/>
      <c r="CA9388"/>
      <c r="CB9388"/>
      <c r="CC9388"/>
      <c r="CD9388"/>
      <c r="CE9388"/>
      <c r="CF9388"/>
      <c r="CG9388"/>
      <c r="CH9388"/>
      <c r="CI9388"/>
      <c r="CJ9388"/>
      <c r="CK9388"/>
      <c r="CL9388"/>
      <c r="CM9388"/>
      <c r="CN9388"/>
      <c r="CO9388"/>
      <c r="CP9388"/>
      <c r="CQ9388"/>
      <c r="CR9388"/>
      <c r="CS9388"/>
      <c r="CT9388"/>
      <c r="CU9388"/>
      <c r="CV9388"/>
    </row>
    <row r="9389" spans="10:100" x14ac:dyDescent="0.25">
      <c r="J9389"/>
      <c r="K9389"/>
      <c r="L9389"/>
      <c r="M9389"/>
      <c r="N9389"/>
      <c r="O9389"/>
      <c r="P9389"/>
      <c r="Q9389"/>
      <c r="R9389"/>
      <c r="S9389"/>
      <c r="T9389"/>
      <c r="U9389"/>
      <c r="V9389"/>
      <c r="W9389"/>
      <c r="X9389"/>
      <c r="Y9389"/>
      <c r="Z9389"/>
      <c r="AA9389"/>
      <c r="AB9389"/>
      <c r="AC9389"/>
      <c r="AD9389"/>
      <c r="AE9389"/>
      <c r="AF9389"/>
      <c r="AG9389"/>
      <c r="AH9389"/>
      <c r="AI9389"/>
      <c r="AJ9389"/>
      <c r="AK9389"/>
      <c r="AL9389"/>
      <c r="AM9389"/>
      <c r="AN9389"/>
      <c r="AO9389"/>
      <c r="AP9389"/>
      <c r="AQ9389"/>
      <c r="AR9389"/>
      <c r="AS9389"/>
      <c r="AT9389"/>
      <c r="AU9389"/>
      <c r="AV9389"/>
      <c r="AW9389"/>
      <c r="AX9389"/>
      <c r="AY9389"/>
      <c r="AZ9389"/>
      <c r="BA9389"/>
      <c r="BB9389"/>
      <c r="BC9389"/>
      <c r="BD9389"/>
      <c r="BE9389"/>
      <c r="BF9389"/>
      <c r="BG9389"/>
      <c r="BH9389"/>
      <c r="BI9389"/>
      <c r="BJ9389"/>
      <c r="BK9389"/>
      <c r="BL9389"/>
      <c r="BM9389"/>
      <c r="BN9389"/>
      <c r="BO9389"/>
      <c r="BP9389"/>
      <c r="BQ9389"/>
      <c r="BR9389"/>
      <c r="BS9389"/>
      <c r="BT9389"/>
      <c r="BU9389"/>
      <c r="BV9389"/>
      <c r="BW9389"/>
      <c r="BX9389"/>
      <c r="BY9389"/>
      <c r="BZ9389"/>
      <c r="CA9389"/>
      <c r="CB9389"/>
      <c r="CC9389"/>
      <c r="CD9389"/>
      <c r="CE9389"/>
      <c r="CF9389"/>
      <c r="CG9389"/>
      <c r="CH9389"/>
      <c r="CI9389"/>
      <c r="CJ9389"/>
      <c r="CK9389"/>
      <c r="CL9389"/>
      <c r="CM9389"/>
      <c r="CN9389"/>
      <c r="CO9389"/>
      <c r="CP9389"/>
      <c r="CQ9389"/>
      <c r="CR9389"/>
      <c r="CS9389"/>
      <c r="CT9389"/>
      <c r="CU9389"/>
      <c r="CV9389"/>
    </row>
    <row r="9390" spans="10:100" x14ac:dyDescent="0.25">
      <c r="J9390"/>
      <c r="K9390"/>
      <c r="L9390"/>
      <c r="M9390"/>
      <c r="N9390"/>
      <c r="O9390"/>
      <c r="P9390"/>
      <c r="Q9390"/>
      <c r="R9390"/>
      <c r="S9390"/>
      <c r="T9390"/>
      <c r="U9390"/>
      <c r="V9390"/>
      <c r="W9390"/>
      <c r="X9390"/>
      <c r="Y9390"/>
      <c r="Z9390"/>
      <c r="AA9390"/>
      <c r="AB9390"/>
      <c r="AC9390"/>
      <c r="AD9390"/>
      <c r="AE9390"/>
      <c r="AF9390"/>
      <c r="AG9390"/>
      <c r="AH9390"/>
      <c r="AI9390"/>
      <c r="AJ9390"/>
      <c r="AK9390"/>
      <c r="AL9390"/>
      <c r="AM9390"/>
      <c r="AN9390"/>
      <c r="AO9390"/>
      <c r="AP9390"/>
      <c r="AQ9390"/>
      <c r="AR9390"/>
      <c r="AS9390"/>
      <c r="AT9390"/>
      <c r="AU9390"/>
      <c r="AV9390"/>
      <c r="AW9390"/>
      <c r="AX9390"/>
      <c r="AY9390"/>
      <c r="AZ9390"/>
      <c r="BA9390"/>
      <c r="BB9390"/>
      <c r="BC9390"/>
      <c r="BD9390"/>
      <c r="BE9390"/>
      <c r="BF9390"/>
      <c r="BG9390"/>
      <c r="BH9390"/>
      <c r="BI9390"/>
      <c r="BJ9390"/>
      <c r="BK9390"/>
      <c r="BL9390"/>
      <c r="BM9390"/>
      <c r="BN9390"/>
      <c r="BO9390"/>
      <c r="BP9390"/>
      <c r="BQ9390"/>
      <c r="BR9390"/>
      <c r="BS9390"/>
      <c r="BT9390"/>
      <c r="BU9390"/>
      <c r="BV9390"/>
      <c r="BW9390"/>
      <c r="BX9390"/>
      <c r="BY9390"/>
      <c r="BZ9390"/>
      <c r="CA9390"/>
      <c r="CB9390"/>
      <c r="CC9390"/>
      <c r="CD9390"/>
      <c r="CE9390"/>
      <c r="CF9390"/>
      <c r="CG9390"/>
      <c r="CH9390"/>
      <c r="CI9390"/>
      <c r="CJ9390"/>
      <c r="CK9390"/>
      <c r="CL9390"/>
      <c r="CM9390"/>
      <c r="CN9390"/>
      <c r="CO9390"/>
      <c r="CP9390"/>
      <c r="CQ9390"/>
      <c r="CR9390"/>
      <c r="CS9390"/>
      <c r="CT9390"/>
      <c r="CU9390"/>
      <c r="CV9390"/>
    </row>
    <row r="9391" spans="10:100" x14ac:dyDescent="0.25">
      <c r="J9391"/>
      <c r="K9391"/>
      <c r="L9391"/>
      <c r="M9391"/>
      <c r="N9391"/>
      <c r="O9391"/>
      <c r="P9391"/>
      <c r="Q9391"/>
      <c r="R9391"/>
      <c r="S9391"/>
      <c r="T9391"/>
      <c r="U9391"/>
      <c r="V9391"/>
      <c r="W9391"/>
      <c r="X9391"/>
      <c r="Y9391"/>
      <c r="Z9391"/>
      <c r="AA9391"/>
      <c r="AB9391"/>
      <c r="AC9391"/>
      <c r="AD9391"/>
      <c r="AE9391"/>
      <c r="AF9391"/>
      <c r="AG9391"/>
      <c r="AH9391"/>
      <c r="AI9391"/>
      <c r="AJ9391"/>
      <c r="AK9391"/>
      <c r="AL9391"/>
      <c r="AM9391"/>
      <c r="AN9391"/>
      <c r="AO9391"/>
      <c r="AP9391"/>
      <c r="AQ9391"/>
      <c r="AR9391"/>
      <c r="AS9391"/>
      <c r="AT9391"/>
      <c r="AU9391"/>
      <c r="AV9391"/>
      <c r="AW9391"/>
      <c r="AX9391"/>
      <c r="AY9391"/>
      <c r="AZ9391"/>
      <c r="BA9391"/>
      <c r="BB9391"/>
      <c r="BC9391"/>
      <c r="BD9391"/>
      <c r="BE9391"/>
      <c r="BF9391"/>
      <c r="BG9391"/>
      <c r="BH9391"/>
      <c r="BI9391"/>
      <c r="BJ9391"/>
      <c r="BK9391"/>
      <c r="BL9391"/>
      <c r="BM9391"/>
      <c r="BN9391"/>
      <c r="BO9391"/>
      <c r="BP9391"/>
      <c r="BQ9391"/>
      <c r="BR9391"/>
      <c r="BS9391"/>
      <c r="BT9391"/>
      <c r="BU9391"/>
      <c r="BV9391"/>
      <c r="BW9391"/>
      <c r="BX9391"/>
      <c r="BY9391"/>
      <c r="BZ9391"/>
      <c r="CA9391"/>
      <c r="CB9391"/>
      <c r="CC9391"/>
      <c r="CD9391"/>
      <c r="CE9391"/>
      <c r="CF9391"/>
      <c r="CG9391"/>
      <c r="CH9391"/>
      <c r="CI9391"/>
      <c r="CJ9391"/>
      <c r="CK9391"/>
      <c r="CL9391"/>
      <c r="CM9391"/>
      <c r="CN9391"/>
      <c r="CO9391"/>
      <c r="CP9391"/>
      <c r="CQ9391"/>
      <c r="CR9391"/>
      <c r="CS9391"/>
      <c r="CT9391"/>
      <c r="CU9391"/>
      <c r="CV9391"/>
    </row>
    <row r="9392" spans="10:100" x14ac:dyDescent="0.25">
      <c r="J9392"/>
      <c r="K9392"/>
      <c r="L9392"/>
      <c r="M9392"/>
      <c r="N9392"/>
      <c r="O9392"/>
      <c r="P9392"/>
      <c r="Q9392"/>
      <c r="R9392"/>
      <c r="S9392"/>
      <c r="T9392"/>
      <c r="U9392"/>
      <c r="V9392"/>
      <c r="W9392"/>
      <c r="X9392"/>
      <c r="Y9392"/>
      <c r="Z9392"/>
      <c r="AA9392"/>
      <c r="AB9392"/>
      <c r="AC9392"/>
      <c r="AD9392"/>
      <c r="AE9392"/>
      <c r="AF9392"/>
      <c r="AG9392"/>
      <c r="AH9392"/>
      <c r="AI9392"/>
      <c r="AJ9392"/>
      <c r="AK9392"/>
      <c r="AL9392"/>
      <c r="AM9392"/>
      <c r="AN9392"/>
      <c r="AO9392"/>
      <c r="AP9392"/>
      <c r="AQ9392"/>
      <c r="AR9392"/>
      <c r="AS9392"/>
      <c r="AT9392"/>
      <c r="AU9392"/>
      <c r="AV9392"/>
      <c r="AW9392"/>
      <c r="AX9392"/>
      <c r="AY9392"/>
      <c r="AZ9392"/>
      <c r="BA9392"/>
      <c r="BB9392"/>
      <c r="BC9392"/>
      <c r="BD9392"/>
      <c r="BE9392"/>
      <c r="BF9392"/>
      <c r="BG9392"/>
      <c r="BH9392"/>
      <c r="BI9392"/>
      <c r="BJ9392"/>
      <c r="BK9392"/>
      <c r="BL9392"/>
      <c r="BM9392"/>
      <c r="BN9392"/>
      <c r="BO9392"/>
      <c r="BP9392"/>
      <c r="BQ9392"/>
      <c r="BR9392"/>
      <c r="BS9392"/>
      <c r="BT9392"/>
      <c r="BU9392"/>
      <c r="BV9392"/>
      <c r="BW9392"/>
      <c r="BX9392"/>
      <c r="BY9392"/>
      <c r="BZ9392"/>
      <c r="CA9392"/>
      <c r="CB9392"/>
      <c r="CC9392"/>
      <c r="CD9392"/>
      <c r="CE9392"/>
      <c r="CF9392"/>
      <c r="CG9392"/>
      <c r="CH9392"/>
      <c r="CI9392"/>
      <c r="CJ9392"/>
      <c r="CK9392"/>
      <c r="CL9392"/>
      <c r="CM9392"/>
      <c r="CN9392"/>
      <c r="CO9392"/>
      <c r="CP9392"/>
      <c r="CQ9392"/>
      <c r="CR9392"/>
      <c r="CS9392"/>
      <c r="CT9392"/>
      <c r="CU9392"/>
      <c r="CV9392"/>
    </row>
    <row r="9393" spans="10:100" x14ac:dyDescent="0.25">
      <c r="J9393"/>
      <c r="K9393"/>
      <c r="L9393"/>
      <c r="M9393"/>
      <c r="N9393"/>
      <c r="O9393"/>
      <c r="P9393"/>
      <c r="Q9393"/>
      <c r="R9393"/>
      <c r="S9393"/>
      <c r="T9393"/>
      <c r="U9393"/>
      <c r="V9393"/>
      <c r="W9393"/>
      <c r="X9393"/>
      <c r="Y9393"/>
      <c r="Z9393"/>
      <c r="AA9393"/>
      <c r="AB9393"/>
      <c r="AC9393"/>
      <c r="AD9393"/>
      <c r="AE9393"/>
      <c r="AF9393"/>
      <c r="AG9393"/>
      <c r="AH9393"/>
      <c r="AI9393"/>
      <c r="AJ9393"/>
      <c r="AK9393"/>
      <c r="AL9393"/>
      <c r="AM9393"/>
      <c r="AN9393"/>
      <c r="AO9393"/>
      <c r="AP9393"/>
      <c r="AQ9393"/>
      <c r="AR9393"/>
      <c r="AS9393"/>
      <c r="AT9393"/>
      <c r="AU9393"/>
      <c r="AV9393"/>
      <c r="AW9393"/>
      <c r="AX9393"/>
      <c r="AY9393"/>
      <c r="AZ9393"/>
      <c r="BA9393"/>
      <c r="BB9393"/>
      <c r="BC9393"/>
      <c r="BD9393"/>
      <c r="BE9393"/>
      <c r="BF9393"/>
      <c r="BG9393"/>
      <c r="BH9393"/>
      <c r="BI9393"/>
      <c r="BJ9393"/>
      <c r="BK9393"/>
      <c r="BL9393"/>
      <c r="BM9393"/>
      <c r="BN9393"/>
      <c r="BO9393"/>
      <c r="BP9393"/>
      <c r="BQ9393"/>
      <c r="BR9393"/>
      <c r="BS9393"/>
      <c r="BT9393"/>
      <c r="BU9393"/>
      <c r="BV9393"/>
      <c r="BW9393"/>
      <c r="BX9393"/>
      <c r="BY9393"/>
      <c r="BZ9393"/>
      <c r="CA9393"/>
      <c r="CB9393"/>
      <c r="CC9393"/>
      <c r="CD9393"/>
      <c r="CE9393"/>
      <c r="CF9393"/>
      <c r="CG9393"/>
      <c r="CH9393"/>
      <c r="CI9393"/>
      <c r="CJ9393"/>
      <c r="CK9393"/>
      <c r="CL9393"/>
      <c r="CM9393"/>
      <c r="CN9393"/>
      <c r="CO9393"/>
      <c r="CP9393"/>
      <c r="CQ9393"/>
      <c r="CR9393"/>
      <c r="CS9393"/>
      <c r="CT9393"/>
      <c r="CU9393"/>
      <c r="CV9393"/>
    </row>
    <row r="9394" spans="10:100" x14ac:dyDescent="0.25">
      <c r="J9394"/>
      <c r="K9394"/>
      <c r="L9394"/>
      <c r="M9394"/>
      <c r="N9394"/>
      <c r="O9394"/>
      <c r="P9394"/>
      <c r="Q9394"/>
      <c r="R9394"/>
      <c r="S9394"/>
      <c r="T9394"/>
      <c r="U9394"/>
      <c r="V9394"/>
      <c r="W9394"/>
      <c r="X9394"/>
      <c r="Y9394"/>
      <c r="Z9394"/>
      <c r="AA9394"/>
      <c r="AB9394"/>
      <c r="AC9394"/>
      <c r="AD9394"/>
      <c r="AE9394"/>
      <c r="AF9394"/>
      <c r="AG9394"/>
      <c r="AH9394"/>
      <c r="AI9394"/>
      <c r="AJ9394"/>
      <c r="AK9394"/>
      <c r="AL9394"/>
      <c r="AM9394"/>
      <c r="AN9394"/>
      <c r="AO9394"/>
      <c r="AP9394"/>
      <c r="AQ9394"/>
      <c r="AR9394"/>
      <c r="AS9394"/>
      <c r="AT9394"/>
      <c r="AU9394"/>
      <c r="AV9394"/>
      <c r="AW9394"/>
      <c r="AX9394"/>
      <c r="AY9394"/>
      <c r="AZ9394"/>
      <c r="BA9394"/>
      <c r="BB9394"/>
      <c r="BC9394"/>
      <c r="BD9394"/>
      <c r="BE9394"/>
      <c r="BF9394"/>
      <c r="BG9394"/>
      <c r="BH9394"/>
      <c r="BI9394"/>
      <c r="BJ9394"/>
      <c r="BK9394"/>
      <c r="BL9394"/>
      <c r="BM9394"/>
      <c r="BN9394"/>
      <c r="BO9394"/>
      <c r="BP9394"/>
      <c r="BQ9394"/>
      <c r="BR9394"/>
      <c r="BS9394"/>
      <c r="BT9394"/>
      <c r="BU9394"/>
      <c r="BV9394"/>
      <c r="BW9394"/>
      <c r="BX9394"/>
      <c r="BY9394"/>
      <c r="BZ9394"/>
      <c r="CA9394"/>
      <c r="CB9394"/>
      <c r="CC9394"/>
      <c r="CD9394"/>
      <c r="CE9394"/>
      <c r="CF9394"/>
      <c r="CG9394"/>
      <c r="CH9394"/>
      <c r="CI9394"/>
      <c r="CJ9394"/>
      <c r="CK9394"/>
      <c r="CL9394"/>
      <c r="CM9394"/>
      <c r="CN9394"/>
      <c r="CO9394"/>
      <c r="CP9394"/>
      <c r="CQ9394"/>
      <c r="CR9394"/>
      <c r="CS9394"/>
      <c r="CT9394"/>
      <c r="CU9394"/>
      <c r="CV9394"/>
    </row>
    <row r="9395" spans="10:100" x14ac:dyDescent="0.25">
      <c r="J9395"/>
      <c r="K9395"/>
      <c r="L9395"/>
      <c r="M9395"/>
      <c r="N9395"/>
      <c r="O9395"/>
      <c r="P9395"/>
      <c r="Q9395"/>
      <c r="R9395"/>
      <c r="S9395"/>
      <c r="T9395"/>
      <c r="U9395"/>
      <c r="V9395"/>
      <c r="W9395"/>
      <c r="X9395"/>
      <c r="Y9395"/>
      <c r="Z9395"/>
      <c r="AA9395"/>
      <c r="AB9395"/>
      <c r="AC9395"/>
      <c r="AD9395"/>
      <c r="AE9395"/>
      <c r="AF9395"/>
      <c r="AG9395"/>
      <c r="AH9395"/>
      <c r="AI9395"/>
      <c r="AJ9395"/>
      <c r="AK9395"/>
      <c r="AL9395"/>
      <c r="AM9395"/>
      <c r="AN9395"/>
      <c r="AO9395"/>
      <c r="AP9395"/>
      <c r="AQ9395"/>
      <c r="AR9395"/>
      <c r="AS9395"/>
      <c r="AT9395"/>
      <c r="AU9395"/>
      <c r="AV9395"/>
      <c r="AW9395"/>
      <c r="AX9395"/>
      <c r="AY9395"/>
      <c r="AZ9395"/>
      <c r="BA9395"/>
      <c r="BB9395"/>
      <c r="BC9395"/>
      <c r="BD9395"/>
      <c r="BE9395"/>
      <c r="BF9395"/>
      <c r="BG9395"/>
      <c r="BH9395"/>
      <c r="BI9395"/>
      <c r="BJ9395"/>
      <c r="BK9395"/>
      <c r="BL9395"/>
      <c r="BM9395"/>
      <c r="BN9395"/>
      <c r="BO9395"/>
      <c r="BP9395"/>
      <c r="BQ9395"/>
      <c r="BR9395"/>
      <c r="BS9395"/>
      <c r="BT9395"/>
      <c r="BU9395"/>
      <c r="BV9395"/>
      <c r="BW9395"/>
      <c r="BX9395"/>
      <c r="BY9395"/>
      <c r="BZ9395"/>
      <c r="CA9395"/>
      <c r="CB9395"/>
      <c r="CC9395"/>
      <c r="CD9395"/>
      <c r="CE9395"/>
      <c r="CF9395"/>
      <c r="CG9395"/>
      <c r="CH9395"/>
      <c r="CI9395"/>
      <c r="CJ9395"/>
      <c r="CK9395"/>
      <c r="CL9395"/>
      <c r="CM9395"/>
      <c r="CN9395"/>
      <c r="CO9395"/>
      <c r="CP9395"/>
      <c r="CQ9395"/>
      <c r="CR9395"/>
      <c r="CS9395"/>
      <c r="CT9395"/>
      <c r="CU9395"/>
      <c r="CV9395"/>
    </row>
    <row r="9396" spans="10:100" x14ac:dyDescent="0.25">
      <c r="J9396"/>
      <c r="K9396"/>
      <c r="L9396"/>
      <c r="M9396"/>
      <c r="N9396"/>
      <c r="O9396"/>
      <c r="P9396"/>
      <c r="Q9396"/>
      <c r="R9396"/>
      <c r="S9396"/>
      <c r="T9396"/>
      <c r="U9396"/>
      <c r="V9396"/>
      <c r="W9396"/>
      <c r="X9396"/>
      <c r="Y9396"/>
      <c r="Z9396"/>
      <c r="AA9396"/>
      <c r="AB9396"/>
      <c r="AC9396"/>
      <c r="AD9396"/>
      <c r="AE9396"/>
      <c r="AF9396"/>
      <c r="AG9396"/>
      <c r="AH9396"/>
      <c r="AI9396"/>
      <c r="AJ9396"/>
      <c r="AK9396"/>
      <c r="AL9396"/>
      <c r="AM9396"/>
      <c r="AN9396"/>
      <c r="AO9396"/>
      <c r="AP9396"/>
      <c r="AQ9396"/>
      <c r="AR9396"/>
      <c r="AS9396"/>
      <c r="AT9396"/>
      <c r="AU9396"/>
      <c r="AV9396"/>
      <c r="AW9396"/>
      <c r="AX9396"/>
      <c r="AY9396"/>
      <c r="AZ9396"/>
      <c r="BA9396"/>
      <c r="BB9396"/>
      <c r="BC9396"/>
      <c r="BD9396"/>
      <c r="BE9396"/>
      <c r="BF9396"/>
      <c r="BG9396"/>
      <c r="BH9396"/>
      <c r="BI9396"/>
      <c r="BJ9396"/>
      <c r="BK9396"/>
      <c r="BL9396"/>
      <c r="BM9396"/>
      <c r="BN9396"/>
      <c r="BO9396"/>
      <c r="BP9396"/>
      <c r="BQ9396"/>
      <c r="BR9396"/>
      <c r="BS9396"/>
      <c r="BT9396"/>
      <c r="BU9396"/>
      <c r="BV9396"/>
      <c r="BW9396"/>
      <c r="BX9396"/>
      <c r="BY9396"/>
      <c r="BZ9396"/>
      <c r="CA9396"/>
      <c r="CB9396"/>
      <c r="CC9396"/>
      <c r="CD9396"/>
      <c r="CE9396"/>
      <c r="CF9396"/>
      <c r="CG9396"/>
      <c r="CH9396"/>
      <c r="CI9396"/>
      <c r="CJ9396"/>
      <c r="CK9396"/>
      <c r="CL9396"/>
      <c r="CM9396"/>
      <c r="CN9396"/>
      <c r="CO9396"/>
      <c r="CP9396"/>
      <c r="CQ9396"/>
      <c r="CR9396"/>
      <c r="CS9396"/>
      <c r="CT9396"/>
      <c r="CU9396"/>
      <c r="CV9396"/>
    </row>
    <row r="9397" spans="10:100" x14ac:dyDescent="0.25">
      <c r="J9397"/>
      <c r="K9397"/>
      <c r="L9397"/>
      <c r="M9397"/>
      <c r="N9397"/>
      <c r="O9397"/>
      <c r="P9397"/>
      <c r="Q9397"/>
      <c r="R9397"/>
      <c r="S9397"/>
      <c r="T9397"/>
      <c r="U9397"/>
      <c r="V9397"/>
      <c r="W9397"/>
      <c r="X9397"/>
      <c r="Y9397"/>
      <c r="Z9397"/>
      <c r="AA9397"/>
      <c r="AB9397"/>
      <c r="AC9397"/>
      <c r="AD9397"/>
      <c r="AE9397"/>
      <c r="AF9397"/>
      <c r="AG9397"/>
      <c r="AH9397"/>
      <c r="AI9397"/>
      <c r="AJ9397"/>
      <c r="AK9397"/>
      <c r="AL9397"/>
      <c r="AM9397"/>
      <c r="AN9397"/>
      <c r="AO9397"/>
      <c r="AP9397"/>
      <c r="AQ9397"/>
      <c r="AR9397"/>
      <c r="AS9397"/>
      <c r="AT9397"/>
      <c r="AU9397"/>
      <c r="AV9397"/>
      <c r="AW9397"/>
      <c r="AX9397"/>
      <c r="AY9397"/>
      <c r="AZ9397"/>
      <c r="BA9397"/>
      <c r="BB9397"/>
      <c r="BC9397"/>
      <c r="BD9397"/>
      <c r="BE9397"/>
      <c r="BF9397"/>
      <c r="BG9397"/>
      <c r="BH9397"/>
      <c r="BI9397"/>
      <c r="BJ9397"/>
      <c r="BK9397"/>
      <c r="BL9397"/>
      <c r="BM9397"/>
      <c r="BN9397"/>
      <c r="BO9397"/>
      <c r="BP9397"/>
      <c r="BQ9397"/>
      <c r="BR9397"/>
      <c r="BS9397"/>
      <c r="BT9397"/>
      <c r="BU9397"/>
      <c r="BV9397"/>
      <c r="BW9397"/>
      <c r="BX9397"/>
      <c r="BY9397"/>
      <c r="BZ9397"/>
      <c r="CA9397"/>
      <c r="CB9397"/>
      <c r="CC9397"/>
      <c r="CD9397"/>
      <c r="CE9397"/>
      <c r="CF9397"/>
      <c r="CG9397"/>
      <c r="CH9397"/>
      <c r="CI9397"/>
      <c r="CJ9397"/>
      <c r="CK9397"/>
      <c r="CL9397"/>
      <c r="CM9397"/>
      <c r="CN9397"/>
      <c r="CO9397"/>
      <c r="CP9397"/>
      <c r="CQ9397"/>
      <c r="CR9397"/>
      <c r="CS9397"/>
      <c r="CT9397"/>
      <c r="CU9397"/>
      <c r="CV9397"/>
    </row>
    <row r="9398" spans="10:100" x14ac:dyDescent="0.25">
      <c r="J9398"/>
      <c r="K9398"/>
      <c r="L9398"/>
      <c r="M9398"/>
      <c r="N9398"/>
      <c r="O9398"/>
      <c r="P9398"/>
      <c r="Q9398"/>
      <c r="R9398"/>
      <c r="S9398"/>
      <c r="T9398"/>
      <c r="U9398"/>
      <c r="V9398"/>
      <c r="W9398"/>
      <c r="X9398"/>
      <c r="Y9398"/>
      <c r="Z9398"/>
      <c r="AA9398"/>
      <c r="AB9398"/>
      <c r="AC9398"/>
      <c r="AD9398"/>
      <c r="AE9398"/>
      <c r="AF9398"/>
      <c r="AG9398"/>
      <c r="AH9398"/>
      <c r="AI9398"/>
      <c r="AJ9398"/>
      <c r="AK9398"/>
      <c r="AL9398"/>
      <c r="AM9398"/>
      <c r="AN9398"/>
      <c r="AO9398"/>
      <c r="AP9398"/>
      <c r="AQ9398"/>
      <c r="AR9398"/>
      <c r="AS9398"/>
      <c r="AT9398"/>
      <c r="AU9398"/>
      <c r="AV9398"/>
      <c r="AW9398"/>
      <c r="AX9398"/>
      <c r="AY9398"/>
      <c r="AZ9398"/>
      <c r="BA9398"/>
      <c r="BB9398"/>
      <c r="BC9398"/>
      <c r="BD9398"/>
      <c r="BE9398"/>
      <c r="BF9398"/>
      <c r="BG9398"/>
      <c r="BH9398"/>
      <c r="BI9398"/>
      <c r="BJ9398"/>
      <c r="BK9398"/>
      <c r="BL9398"/>
      <c r="BM9398"/>
      <c r="BN9398"/>
      <c r="BO9398"/>
      <c r="BP9398"/>
      <c r="BQ9398"/>
      <c r="BR9398"/>
      <c r="BS9398"/>
      <c r="BT9398"/>
      <c r="BU9398"/>
      <c r="BV9398"/>
      <c r="BW9398"/>
      <c r="BX9398"/>
      <c r="BY9398"/>
      <c r="BZ9398"/>
      <c r="CA9398"/>
      <c r="CB9398"/>
      <c r="CC9398"/>
      <c r="CD9398"/>
      <c r="CE9398"/>
      <c r="CF9398"/>
      <c r="CG9398"/>
      <c r="CH9398"/>
      <c r="CI9398"/>
      <c r="CJ9398"/>
      <c r="CK9398"/>
      <c r="CL9398"/>
      <c r="CM9398"/>
      <c r="CN9398"/>
      <c r="CO9398"/>
      <c r="CP9398"/>
      <c r="CQ9398"/>
      <c r="CR9398"/>
      <c r="CS9398"/>
      <c r="CT9398"/>
      <c r="CU9398"/>
      <c r="CV9398"/>
    </row>
    <row r="9399" spans="10:100" x14ac:dyDescent="0.25">
      <c r="J9399"/>
      <c r="K9399"/>
      <c r="L9399"/>
      <c r="M9399"/>
      <c r="N9399"/>
      <c r="O9399"/>
      <c r="P9399"/>
      <c r="Q9399"/>
      <c r="R9399"/>
      <c r="S9399"/>
      <c r="T9399"/>
      <c r="U9399"/>
      <c r="V9399"/>
      <c r="W9399"/>
      <c r="X9399"/>
      <c r="Y9399"/>
      <c r="Z9399"/>
      <c r="AA9399"/>
      <c r="AB9399"/>
      <c r="AC9399"/>
      <c r="AD9399"/>
      <c r="AE9399"/>
      <c r="AF9399"/>
      <c r="AG9399"/>
      <c r="AH9399"/>
      <c r="AI9399"/>
      <c r="AJ9399"/>
      <c r="AK9399"/>
      <c r="AL9399"/>
      <c r="AM9399"/>
      <c r="AN9399"/>
      <c r="AO9399"/>
      <c r="AP9399"/>
      <c r="AQ9399"/>
      <c r="AR9399"/>
      <c r="AS9399"/>
      <c r="AT9399"/>
      <c r="AU9399"/>
      <c r="AV9399"/>
      <c r="AW9399"/>
      <c r="AX9399"/>
      <c r="AY9399"/>
      <c r="AZ9399"/>
      <c r="BA9399"/>
      <c r="BB9399"/>
      <c r="BC9399"/>
      <c r="BD9399"/>
      <c r="BE9399"/>
      <c r="BF9399"/>
      <c r="BG9399"/>
      <c r="BH9399"/>
      <c r="BI9399"/>
      <c r="BJ9399"/>
      <c r="BK9399"/>
      <c r="BL9399"/>
      <c r="BM9399"/>
      <c r="BN9399"/>
      <c r="BO9399"/>
      <c r="BP9399"/>
      <c r="BQ9399"/>
      <c r="BR9399"/>
      <c r="BS9399"/>
      <c r="BT9399"/>
      <c r="BU9399"/>
      <c r="BV9399"/>
      <c r="BW9399"/>
      <c r="BX9399"/>
      <c r="BY9399"/>
      <c r="BZ9399"/>
      <c r="CA9399"/>
      <c r="CB9399"/>
      <c r="CC9399"/>
      <c r="CD9399"/>
      <c r="CE9399"/>
      <c r="CF9399"/>
      <c r="CG9399"/>
      <c r="CH9399"/>
      <c r="CI9399"/>
      <c r="CJ9399"/>
      <c r="CK9399"/>
      <c r="CL9399"/>
      <c r="CM9399"/>
      <c r="CN9399"/>
      <c r="CO9399"/>
      <c r="CP9399"/>
      <c r="CQ9399"/>
      <c r="CR9399"/>
      <c r="CS9399"/>
      <c r="CT9399"/>
      <c r="CU9399"/>
      <c r="CV9399"/>
    </row>
    <row r="9400" spans="10:100" x14ac:dyDescent="0.25">
      <c r="J9400"/>
      <c r="K9400"/>
      <c r="L9400"/>
      <c r="M9400"/>
      <c r="N9400"/>
      <c r="O9400"/>
      <c r="P9400"/>
      <c r="Q9400"/>
      <c r="R9400"/>
      <c r="S9400"/>
      <c r="T9400"/>
      <c r="U9400"/>
      <c r="V9400"/>
      <c r="W9400"/>
      <c r="X9400"/>
      <c r="Y9400"/>
      <c r="Z9400"/>
      <c r="AA9400"/>
      <c r="AB9400"/>
      <c r="AC9400"/>
      <c r="AD9400"/>
      <c r="AE9400"/>
      <c r="AF9400"/>
      <c r="AG9400"/>
      <c r="AH9400"/>
      <c r="AI9400"/>
      <c r="AJ9400"/>
      <c r="AK9400"/>
      <c r="AL9400"/>
      <c r="AM9400"/>
      <c r="AN9400"/>
      <c r="AO9400"/>
      <c r="AP9400"/>
      <c r="AQ9400"/>
      <c r="AR9400"/>
      <c r="AS9400"/>
      <c r="AT9400"/>
      <c r="AU9400"/>
      <c r="AV9400"/>
      <c r="AW9400"/>
      <c r="AX9400"/>
      <c r="AY9400"/>
      <c r="AZ9400"/>
      <c r="BA9400"/>
      <c r="BB9400"/>
      <c r="BC9400"/>
      <c r="BD9400"/>
      <c r="BE9400"/>
      <c r="BF9400"/>
      <c r="BG9400"/>
      <c r="BH9400"/>
      <c r="BI9400"/>
      <c r="BJ9400"/>
      <c r="BK9400"/>
      <c r="BL9400"/>
      <c r="BM9400"/>
      <c r="BN9400"/>
      <c r="BO9400"/>
      <c r="BP9400"/>
      <c r="BQ9400"/>
      <c r="BR9400"/>
      <c r="BS9400"/>
      <c r="BT9400"/>
      <c r="BU9400"/>
      <c r="BV9400"/>
      <c r="BW9400"/>
      <c r="BX9400"/>
      <c r="BY9400"/>
      <c r="BZ9400"/>
      <c r="CA9400"/>
      <c r="CB9400"/>
      <c r="CC9400"/>
      <c r="CD9400"/>
      <c r="CE9400"/>
      <c r="CF9400"/>
      <c r="CG9400"/>
      <c r="CH9400"/>
      <c r="CI9400"/>
      <c r="CJ9400"/>
      <c r="CK9400"/>
      <c r="CL9400"/>
      <c r="CM9400"/>
      <c r="CN9400"/>
      <c r="CO9400"/>
      <c r="CP9400"/>
      <c r="CQ9400"/>
      <c r="CR9400"/>
      <c r="CS9400"/>
      <c r="CT9400"/>
      <c r="CU9400"/>
      <c r="CV9400"/>
    </row>
    <row r="9401" spans="10:100" x14ac:dyDescent="0.25">
      <c r="J9401"/>
      <c r="K9401"/>
      <c r="L9401"/>
      <c r="M9401"/>
      <c r="N9401"/>
      <c r="O9401"/>
      <c r="P9401"/>
      <c r="Q9401"/>
      <c r="R9401"/>
      <c r="S9401"/>
      <c r="T9401"/>
      <c r="U9401"/>
      <c r="V9401"/>
      <c r="W9401"/>
      <c r="X9401"/>
      <c r="Y9401"/>
      <c r="Z9401"/>
      <c r="AA9401"/>
      <c r="AB9401"/>
      <c r="AC9401"/>
      <c r="AD9401"/>
      <c r="AE9401"/>
      <c r="AF9401"/>
      <c r="AG9401"/>
      <c r="AH9401"/>
      <c r="AI9401"/>
      <c r="AJ9401"/>
      <c r="AK9401"/>
      <c r="AL9401"/>
      <c r="AM9401"/>
      <c r="AN9401"/>
      <c r="AO9401"/>
      <c r="AP9401"/>
      <c r="AQ9401"/>
      <c r="AR9401"/>
      <c r="AS9401"/>
      <c r="AT9401"/>
      <c r="AU9401"/>
      <c r="AV9401"/>
      <c r="AW9401"/>
      <c r="AX9401"/>
      <c r="AY9401"/>
      <c r="AZ9401"/>
      <c r="BA9401"/>
      <c r="BB9401"/>
      <c r="BC9401"/>
      <c r="BD9401"/>
      <c r="BE9401"/>
      <c r="BF9401"/>
      <c r="BG9401"/>
      <c r="BH9401"/>
      <c r="BI9401"/>
      <c r="BJ9401"/>
      <c r="BK9401"/>
      <c r="BL9401"/>
      <c r="BM9401"/>
      <c r="BN9401"/>
      <c r="BO9401"/>
      <c r="BP9401"/>
      <c r="BQ9401"/>
      <c r="BR9401"/>
      <c r="BS9401"/>
      <c r="BT9401"/>
      <c r="BU9401"/>
      <c r="BV9401"/>
      <c r="BW9401"/>
      <c r="BX9401"/>
      <c r="BY9401"/>
      <c r="BZ9401"/>
      <c r="CA9401"/>
      <c r="CB9401"/>
      <c r="CC9401"/>
      <c r="CD9401"/>
      <c r="CE9401"/>
      <c r="CF9401"/>
      <c r="CG9401"/>
      <c r="CH9401"/>
      <c r="CI9401"/>
      <c r="CJ9401"/>
      <c r="CK9401"/>
      <c r="CL9401"/>
      <c r="CM9401"/>
      <c r="CN9401"/>
      <c r="CO9401"/>
      <c r="CP9401"/>
      <c r="CQ9401"/>
      <c r="CR9401"/>
      <c r="CS9401"/>
      <c r="CT9401"/>
      <c r="CU9401"/>
      <c r="CV9401"/>
    </row>
    <row r="9402" spans="10:100" x14ac:dyDescent="0.25">
      <c r="J9402"/>
      <c r="K9402"/>
      <c r="L9402"/>
      <c r="M9402"/>
      <c r="N9402"/>
      <c r="O9402"/>
      <c r="P9402"/>
      <c r="Q9402"/>
      <c r="R9402"/>
      <c r="S9402"/>
      <c r="T9402"/>
      <c r="U9402"/>
      <c r="V9402"/>
      <c r="W9402"/>
      <c r="X9402"/>
      <c r="Y9402"/>
      <c r="Z9402"/>
      <c r="AA9402"/>
      <c r="AB9402"/>
      <c r="AC9402"/>
      <c r="AD9402"/>
      <c r="AE9402"/>
      <c r="AF9402"/>
      <c r="AG9402"/>
      <c r="AH9402"/>
      <c r="AI9402"/>
      <c r="AJ9402"/>
      <c r="AK9402"/>
      <c r="AL9402"/>
      <c r="AM9402"/>
      <c r="AN9402"/>
      <c r="AO9402"/>
      <c r="AP9402"/>
      <c r="AQ9402"/>
      <c r="AR9402"/>
      <c r="AS9402"/>
      <c r="AT9402"/>
      <c r="AU9402"/>
      <c r="AV9402"/>
      <c r="AW9402"/>
      <c r="AX9402"/>
      <c r="AY9402"/>
      <c r="AZ9402"/>
      <c r="BA9402"/>
      <c r="BB9402"/>
      <c r="BC9402"/>
      <c r="BD9402"/>
      <c r="BE9402"/>
      <c r="BF9402"/>
      <c r="BG9402"/>
      <c r="BH9402"/>
      <c r="BI9402"/>
      <c r="BJ9402"/>
      <c r="BK9402"/>
      <c r="BL9402"/>
      <c r="BM9402"/>
      <c r="BN9402"/>
      <c r="BO9402"/>
      <c r="BP9402"/>
      <c r="BQ9402"/>
      <c r="BR9402"/>
      <c r="BS9402"/>
      <c r="BT9402"/>
      <c r="BU9402"/>
      <c r="BV9402"/>
      <c r="BW9402"/>
      <c r="BX9402"/>
      <c r="BY9402"/>
      <c r="BZ9402"/>
      <c r="CA9402"/>
      <c r="CB9402"/>
      <c r="CC9402"/>
      <c r="CD9402"/>
      <c r="CE9402"/>
      <c r="CF9402"/>
      <c r="CG9402"/>
      <c r="CH9402"/>
      <c r="CI9402"/>
      <c r="CJ9402"/>
      <c r="CK9402"/>
      <c r="CL9402"/>
      <c r="CM9402"/>
      <c r="CN9402"/>
      <c r="CO9402"/>
      <c r="CP9402"/>
      <c r="CQ9402"/>
      <c r="CR9402"/>
      <c r="CS9402"/>
      <c r="CT9402"/>
      <c r="CU9402"/>
      <c r="CV9402"/>
    </row>
    <row r="9403" spans="10:100" x14ac:dyDescent="0.25">
      <c r="J9403"/>
      <c r="K9403"/>
      <c r="L9403"/>
      <c r="M9403"/>
      <c r="N9403"/>
      <c r="O9403"/>
      <c r="P9403"/>
      <c r="Q9403"/>
      <c r="R9403"/>
      <c r="S9403"/>
      <c r="T9403"/>
      <c r="U9403"/>
      <c r="V9403"/>
      <c r="W9403"/>
      <c r="X9403"/>
      <c r="Y9403"/>
      <c r="Z9403"/>
      <c r="AA9403"/>
      <c r="AB9403"/>
      <c r="AC9403"/>
      <c r="AD9403"/>
      <c r="AE9403"/>
      <c r="AF9403"/>
      <c r="AG9403"/>
      <c r="AH9403"/>
      <c r="AI9403"/>
      <c r="AJ9403"/>
      <c r="AK9403"/>
      <c r="AL9403"/>
      <c r="AM9403"/>
      <c r="AN9403"/>
      <c r="AO9403"/>
      <c r="AP9403"/>
      <c r="AQ9403"/>
      <c r="AR9403"/>
      <c r="AS9403"/>
      <c r="AT9403"/>
      <c r="AU9403"/>
      <c r="AV9403"/>
      <c r="AW9403"/>
      <c r="AX9403"/>
      <c r="AY9403"/>
      <c r="AZ9403"/>
      <c r="BA9403"/>
      <c r="BB9403"/>
      <c r="BC9403"/>
      <c r="BD9403"/>
      <c r="BE9403"/>
      <c r="BF9403"/>
      <c r="BG9403"/>
      <c r="BH9403"/>
      <c r="BI9403"/>
      <c r="BJ9403"/>
      <c r="BK9403"/>
      <c r="BL9403"/>
      <c r="BM9403"/>
      <c r="BN9403"/>
      <c r="BO9403"/>
      <c r="BP9403"/>
      <c r="BQ9403"/>
      <c r="BR9403"/>
      <c r="BS9403"/>
      <c r="BT9403"/>
      <c r="BU9403"/>
      <c r="BV9403"/>
      <c r="BW9403"/>
      <c r="BX9403"/>
      <c r="BY9403"/>
      <c r="BZ9403"/>
      <c r="CA9403"/>
      <c r="CB9403"/>
      <c r="CC9403"/>
      <c r="CD9403"/>
      <c r="CE9403"/>
      <c r="CF9403"/>
      <c r="CG9403"/>
      <c r="CH9403"/>
      <c r="CI9403"/>
      <c r="CJ9403"/>
      <c r="CK9403"/>
      <c r="CL9403"/>
      <c r="CM9403"/>
      <c r="CN9403"/>
      <c r="CO9403"/>
      <c r="CP9403"/>
      <c r="CQ9403"/>
      <c r="CR9403"/>
      <c r="CS9403"/>
      <c r="CT9403"/>
      <c r="CU9403"/>
      <c r="CV9403"/>
    </row>
    <row r="9404" spans="10:100" x14ac:dyDescent="0.25">
      <c r="J9404"/>
      <c r="K9404"/>
      <c r="L9404"/>
      <c r="M9404"/>
      <c r="N9404"/>
      <c r="O9404"/>
      <c r="P9404"/>
      <c r="Q9404"/>
      <c r="R9404"/>
      <c r="S9404"/>
      <c r="T9404"/>
      <c r="U9404"/>
      <c r="V9404"/>
      <c r="W9404"/>
      <c r="X9404"/>
      <c r="Y9404"/>
      <c r="Z9404"/>
      <c r="AA9404"/>
      <c r="AB9404"/>
      <c r="AC9404"/>
      <c r="AD9404"/>
      <c r="AE9404"/>
      <c r="AF9404"/>
      <c r="AG9404"/>
      <c r="AH9404"/>
      <c r="AI9404"/>
      <c r="AJ9404"/>
      <c r="AK9404"/>
      <c r="AL9404"/>
      <c r="AM9404"/>
      <c r="AN9404"/>
      <c r="AO9404"/>
      <c r="AP9404"/>
      <c r="AQ9404"/>
      <c r="AR9404"/>
      <c r="AS9404"/>
      <c r="AT9404"/>
      <c r="AU9404"/>
      <c r="AV9404"/>
      <c r="AW9404"/>
      <c r="AX9404"/>
      <c r="AY9404"/>
      <c r="AZ9404"/>
      <c r="BA9404"/>
      <c r="BB9404"/>
      <c r="BC9404"/>
      <c r="BD9404"/>
      <c r="BE9404"/>
      <c r="BF9404"/>
      <c r="BG9404"/>
      <c r="BH9404"/>
      <c r="BI9404"/>
      <c r="BJ9404"/>
      <c r="BK9404"/>
      <c r="BL9404"/>
      <c r="BM9404"/>
      <c r="BN9404"/>
      <c r="BO9404"/>
      <c r="BP9404"/>
      <c r="BQ9404"/>
      <c r="BR9404"/>
      <c r="BS9404"/>
      <c r="BT9404"/>
      <c r="BU9404"/>
      <c r="BV9404"/>
      <c r="BW9404"/>
      <c r="BX9404"/>
      <c r="BY9404"/>
      <c r="BZ9404"/>
      <c r="CA9404"/>
      <c r="CB9404"/>
      <c r="CC9404"/>
      <c r="CD9404"/>
      <c r="CE9404"/>
      <c r="CF9404"/>
      <c r="CG9404"/>
      <c r="CH9404"/>
      <c r="CI9404"/>
      <c r="CJ9404"/>
      <c r="CK9404"/>
      <c r="CL9404"/>
      <c r="CM9404"/>
      <c r="CN9404"/>
      <c r="CO9404"/>
      <c r="CP9404"/>
      <c r="CQ9404"/>
      <c r="CR9404"/>
      <c r="CS9404"/>
      <c r="CT9404"/>
      <c r="CU9404"/>
      <c r="CV9404"/>
    </row>
    <row r="9405" spans="10:100" x14ac:dyDescent="0.25">
      <c r="J9405"/>
      <c r="K9405"/>
      <c r="L9405"/>
      <c r="M9405"/>
      <c r="N9405"/>
      <c r="O9405"/>
      <c r="P9405"/>
      <c r="Q9405"/>
      <c r="R9405"/>
      <c r="S9405"/>
      <c r="T9405"/>
      <c r="U9405"/>
      <c r="V9405"/>
      <c r="W9405"/>
      <c r="X9405"/>
      <c r="Y9405"/>
      <c r="Z9405"/>
      <c r="AA9405"/>
      <c r="AB9405"/>
      <c r="AC9405"/>
      <c r="AD9405"/>
      <c r="AE9405"/>
      <c r="AF9405"/>
      <c r="AG9405"/>
      <c r="AH9405"/>
      <c r="AI9405"/>
      <c r="AJ9405"/>
      <c r="AK9405"/>
      <c r="AL9405"/>
      <c r="AM9405"/>
      <c r="AN9405"/>
      <c r="AO9405"/>
      <c r="AP9405"/>
      <c r="AQ9405"/>
      <c r="AR9405"/>
      <c r="AS9405"/>
      <c r="AT9405"/>
      <c r="AU9405"/>
      <c r="AV9405"/>
      <c r="AW9405"/>
      <c r="AX9405"/>
      <c r="AY9405"/>
      <c r="AZ9405"/>
      <c r="BA9405"/>
      <c r="BB9405"/>
      <c r="BC9405"/>
      <c r="BD9405"/>
      <c r="BE9405"/>
      <c r="BF9405"/>
      <c r="BG9405"/>
      <c r="BH9405"/>
      <c r="BI9405"/>
      <c r="BJ9405"/>
      <c r="BK9405"/>
      <c r="BL9405"/>
      <c r="BM9405"/>
      <c r="BN9405"/>
      <c r="BO9405"/>
      <c r="BP9405"/>
      <c r="BQ9405"/>
      <c r="BR9405"/>
      <c r="BS9405"/>
      <c r="BT9405"/>
      <c r="BU9405"/>
      <c r="BV9405"/>
      <c r="BW9405"/>
      <c r="BX9405"/>
      <c r="BY9405"/>
      <c r="BZ9405"/>
      <c r="CA9405"/>
      <c r="CB9405"/>
      <c r="CC9405"/>
      <c r="CD9405"/>
      <c r="CE9405"/>
      <c r="CF9405"/>
      <c r="CG9405"/>
      <c r="CH9405"/>
      <c r="CI9405"/>
      <c r="CJ9405"/>
      <c r="CK9405"/>
      <c r="CL9405"/>
      <c r="CM9405"/>
      <c r="CN9405"/>
      <c r="CO9405"/>
      <c r="CP9405"/>
      <c r="CQ9405"/>
      <c r="CR9405"/>
      <c r="CS9405"/>
      <c r="CT9405"/>
      <c r="CU9405"/>
      <c r="CV9405"/>
    </row>
    <row r="9406" spans="10:100" x14ac:dyDescent="0.25">
      <c r="J9406"/>
      <c r="K9406"/>
      <c r="L9406"/>
      <c r="M9406"/>
      <c r="N9406"/>
      <c r="O9406"/>
      <c r="P9406"/>
      <c r="Q9406"/>
      <c r="R9406"/>
      <c r="S9406"/>
      <c r="T9406"/>
      <c r="U9406"/>
      <c r="V9406"/>
      <c r="W9406"/>
      <c r="X9406"/>
      <c r="Y9406"/>
      <c r="Z9406"/>
      <c r="AA9406"/>
      <c r="AB9406"/>
      <c r="AC9406"/>
      <c r="AD9406"/>
      <c r="AE9406"/>
      <c r="AF9406"/>
      <c r="AG9406"/>
      <c r="AH9406"/>
      <c r="AI9406"/>
      <c r="AJ9406"/>
      <c r="AK9406"/>
      <c r="AL9406"/>
      <c r="AM9406"/>
      <c r="AN9406"/>
      <c r="AO9406"/>
      <c r="AP9406"/>
      <c r="AQ9406"/>
      <c r="AR9406"/>
      <c r="AS9406"/>
      <c r="AT9406"/>
      <c r="AU9406"/>
      <c r="AV9406"/>
      <c r="AW9406"/>
      <c r="AX9406"/>
      <c r="AY9406"/>
      <c r="AZ9406"/>
      <c r="BA9406"/>
      <c r="BB9406"/>
      <c r="BC9406"/>
      <c r="BD9406"/>
      <c r="BE9406"/>
      <c r="BF9406"/>
      <c r="BG9406"/>
      <c r="BH9406"/>
      <c r="BI9406"/>
      <c r="BJ9406"/>
      <c r="BK9406"/>
      <c r="BL9406"/>
      <c r="BM9406"/>
      <c r="BN9406"/>
      <c r="BO9406"/>
      <c r="BP9406"/>
      <c r="BQ9406"/>
      <c r="BR9406"/>
      <c r="BS9406"/>
      <c r="BT9406"/>
      <c r="BU9406"/>
      <c r="BV9406"/>
      <c r="BW9406"/>
      <c r="BX9406"/>
      <c r="BY9406"/>
      <c r="BZ9406"/>
      <c r="CA9406"/>
      <c r="CB9406"/>
      <c r="CC9406"/>
      <c r="CD9406"/>
      <c r="CE9406"/>
      <c r="CF9406"/>
      <c r="CG9406"/>
      <c r="CH9406"/>
      <c r="CI9406"/>
      <c r="CJ9406"/>
      <c r="CK9406"/>
      <c r="CL9406"/>
      <c r="CM9406"/>
      <c r="CN9406"/>
      <c r="CO9406"/>
      <c r="CP9406"/>
      <c r="CQ9406"/>
      <c r="CR9406"/>
      <c r="CS9406"/>
      <c r="CT9406"/>
      <c r="CU9406"/>
      <c r="CV9406"/>
    </row>
    <row r="9407" spans="10:100" x14ac:dyDescent="0.25">
      <c r="J9407"/>
      <c r="K9407"/>
      <c r="L9407"/>
      <c r="M9407"/>
      <c r="N9407"/>
      <c r="O9407"/>
      <c r="P9407"/>
      <c r="Q9407"/>
      <c r="R9407"/>
      <c r="S9407"/>
      <c r="T9407"/>
      <c r="U9407"/>
      <c r="V9407"/>
      <c r="W9407"/>
      <c r="X9407"/>
      <c r="Y9407"/>
      <c r="Z9407"/>
      <c r="AA9407"/>
      <c r="AB9407"/>
      <c r="AC9407"/>
      <c r="AD9407"/>
      <c r="AE9407"/>
      <c r="AF9407"/>
      <c r="AG9407"/>
      <c r="AH9407"/>
      <c r="AI9407"/>
      <c r="AJ9407"/>
      <c r="AK9407"/>
      <c r="AL9407"/>
      <c r="AM9407"/>
      <c r="AN9407"/>
      <c r="AO9407"/>
      <c r="AP9407"/>
      <c r="AQ9407"/>
      <c r="AR9407"/>
      <c r="AS9407"/>
      <c r="AT9407"/>
      <c r="AU9407"/>
      <c r="AV9407"/>
      <c r="AW9407"/>
      <c r="AX9407"/>
      <c r="AY9407"/>
      <c r="AZ9407"/>
      <c r="BA9407"/>
      <c r="BB9407"/>
      <c r="BC9407"/>
      <c r="BD9407"/>
      <c r="BE9407"/>
      <c r="BF9407"/>
      <c r="BG9407"/>
      <c r="BH9407"/>
      <c r="BI9407"/>
      <c r="BJ9407"/>
      <c r="BK9407"/>
      <c r="BL9407"/>
      <c r="BM9407"/>
      <c r="BN9407"/>
      <c r="BO9407"/>
      <c r="BP9407"/>
      <c r="BQ9407"/>
      <c r="BR9407"/>
      <c r="BS9407"/>
      <c r="BT9407"/>
      <c r="BU9407"/>
      <c r="BV9407"/>
      <c r="BW9407"/>
      <c r="BX9407"/>
      <c r="BY9407"/>
      <c r="BZ9407"/>
      <c r="CA9407"/>
      <c r="CB9407"/>
      <c r="CC9407"/>
      <c r="CD9407"/>
      <c r="CE9407"/>
      <c r="CF9407"/>
      <c r="CG9407"/>
      <c r="CH9407"/>
      <c r="CI9407"/>
      <c r="CJ9407"/>
      <c r="CK9407"/>
      <c r="CL9407"/>
      <c r="CM9407"/>
      <c r="CN9407"/>
      <c r="CO9407"/>
      <c r="CP9407"/>
      <c r="CQ9407"/>
      <c r="CR9407"/>
      <c r="CS9407"/>
      <c r="CT9407"/>
      <c r="CU9407"/>
      <c r="CV9407"/>
    </row>
    <row r="9408" spans="10:100" x14ac:dyDescent="0.25">
      <c r="J9408"/>
      <c r="K9408"/>
      <c r="L9408"/>
      <c r="M9408"/>
      <c r="N9408"/>
      <c r="O9408"/>
      <c r="P9408"/>
      <c r="Q9408"/>
      <c r="R9408"/>
      <c r="S9408"/>
      <c r="T9408"/>
      <c r="U9408"/>
      <c r="V9408"/>
      <c r="W9408"/>
      <c r="X9408"/>
      <c r="Y9408"/>
      <c r="Z9408"/>
      <c r="AA9408"/>
      <c r="AB9408"/>
      <c r="AC9408"/>
      <c r="AD9408"/>
      <c r="AE9408"/>
      <c r="AF9408"/>
      <c r="AG9408"/>
      <c r="AH9408"/>
      <c r="AI9408"/>
      <c r="AJ9408"/>
      <c r="AK9408"/>
      <c r="AL9408"/>
      <c r="AM9408"/>
      <c r="AN9408"/>
      <c r="AO9408"/>
      <c r="AP9408"/>
      <c r="AQ9408"/>
      <c r="AR9408"/>
      <c r="AS9408"/>
      <c r="AT9408"/>
      <c r="AU9408"/>
      <c r="AV9408"/>
      <c r="AW9408"/>
      <c r="AX9408"/>
      <c r="AY9408"/>
      <c r="AZ9408"/>
      <c r="BA9408"/>
      <c r="BB9408"/>
      <c r="BC9408"/>
      <c r="BD9408"/>
      <c r="BE9408"/>
      <c r="BF9408"/>
      <c r="BG9408"/>
      <c r="BH9408"/>
      <c r="BI9408"/>
      <c r="BJ9408"/>
      <c r="BK9408"/>
      <c r="BL9408"/>
      <c r="BM9408"/>
      <c r="BN9408"/>
      <c r="BO9408"/>
      <c r="BP9408"/>
      <c r="BQ9408"/>
      <c r="BR9408"/>
      <c r="BS9408"/>
      <c r="BT9408"/>
      <c r="BU9408"/>
      <c r="BV9408"/>
      <c r="BW9408"/>
      <c r="BX9408"/>
      <c r="BY9408"/>
      <c r="BZ9408"/>
      <c r="CA9408"/>
      <c r="CB9408"/>
      <c r="CC9408"/>
      <c r="CD9408"/>
      <c r="CE9408"/>
      <c r="CF9408"/>
      <c r="CG9408"/>
      <c r="CH9408"/>
      <c r="CI9408"/>
      <c r="CJ9408"/>
      <c r="CK9408"/>
      <c r="CL9408"/>
      <c r="CM9408"/>
      <c r="CN9408"/>
      <c r="CO9408"/>
      <c r="CP9408"/>
      <c r="CQ9408"/>
      <c r="CR9408"/>
      <c r="CS9408"/>
      <c r="CT9408"/>
      <c r="CU9408"/>
      <c r="CV9408"/>
    </row>
    <row r="9409" spans="10:100" x14ac:dyDescent="0.25">
      <c r="J9409"/>
      <c r="K9409"/>
      <c r="L9409"/>
      <c r="M9409"/>
      <c r="N9409"/>
      <c r="O9409"/>
      <c r="P9409"/>
      <c r="Q9409"/>
      <c r="R9409"/>
      <c r="S9409"/>
      <c r="T9409"/>
      <c r="U9409"/>
      <c r="V9409"/>
      <c r="W9409"/>
      <c r="X9409"/>
      <c r="Y9409"/>
      <c r="Z9409"/>
      <c r="AA9409"/>
      <c r="AB9409"/>
      <c r="AC9409"/>
      <c r="AD9409"/>
      <c r="AE9409"/>
      <c r="AF9409"/>
      <c r="AG9409"/>
      <c r="AH9409"/>
      <c r="AI9409"/>
      <c r="AJ9409"/>
      <c r="AK9409"/>
      <c r="AL9409"/>
      <c r="AM9409"/>
      <c r="AN9409"/>
      <c r="AO9409"/>
      <c r="AP9409"/>
      <c r="AQ9409"/>
      <c r="AR9409"/>
      <c r="AS9409"/>
      <c r="AT9409"/>
      <c r="AU9409"/>
      <c r="AV9409"/>
      <c r="AW9409"/>
      <c r="AX9409"/>
      <c r="AY9409"/>
      <c r="AZ9409"/>
      <c r="BA9409"/>
      <c r="BB9409"/>
      <c r="BC9409"/>
      <c r="BD9409"/>
      <c r="BE9409"/>
      <c r="BF9409"/>
      <c r="BG9409"/>
      <c r="BH9409"/>
      <c r="BI9409"/>
      <c r="BJ9409"/>
      <c r="BK9409"/>
      <c r="BL9409"/>
      <c r="BM9409"/>
      <c r="BN9409"/>
      <c r="BO9409"/>
      <c r="BP9409"/>
      <c r="BQ9409"/>
      <c r="BR9409"/>
      <c r="BS9409"/>
      <c r="BT9409"/>
      <c r="BU9409"/>
      <c r="BV9409"/>
      <c r="BW9409"/>
      <c r="BX9409"/>
      <c r="BY9409"/>
      <c r="BZ9409"/>
      <c r="CA9409"/>
      <c r="CB9409"/>
      <c r="CC9409"/>
      <c r="CD9409"/>
      <c r="CE9409"/>
      <c r="CF9409"/>
      <c r="CG9409"/>
      <c r="CH9409"/>
      <c r="CI9409"/>
      <c r="CJ9409"/>
      <c r="CK9409"/>
      <c r="CL9409"/>
      <c r="CM9409"/>
      <c r="CN9409"/>
      <c r="CO9409"/>
      <c r="CP9409"/>
      <c r="CQ9409"/>
      <c r="CR9409"/>
      <c r="CS9409"/>
      <c r="CT9409"/>
      <c r="CU9409"/>
      <c r="CV9409"/>
    </row>
    <row r="9410" spans="10:100" x14ac:dyDescent="0.25">
      <c r="J9410"/>
      <c r="K9410"/>
      <c r="L9410"/>
      <c r="M9410"/>
      <c r="N9410"/>
      <c r="O9410"/>
      <c r="P9410"/>
      <c r="Q9410"/>
      <c r="R9410"/>
      <c r="S9410"/>
      <c r="T9410"/>
      <c r="U9410"/>
      <c r="V9410"/>
      <c r="W9410"/>
      <c r="X9410"/>
      <c r="Y9410"/>
      <c r="Z9410"/>
      <c r="AA9410"/>
      <c r="AB9410"/>
      <c r="AC9410"/>
      <c r="AD9410"/>
      <c r="AE9410"/>
      <c r="AF9410"/>
      <c r="AG9410"/>
      <c r="AH9410"/>
      <c r="AI9410"/>
      <c r="AJ9410"/>
      <c r="AK9410"/>
      <c r="AL9410"/>
      <c r="AM9410"/>
      <c r="AN9410"/>
      <c r="AO9410"/>
      <c r="AP9410"/>
      <c r="AQ9410"/>
      <c r="AR9410"/>
      <c r="AS9410"/>
      <c r="AT9410"/>
      <c r="AU9410"/>
      <c r="AV9410"/>
      <c r="AW9410"/>
      <c r="AX9410"/>
      <c r="AY9410"/>
      <c r="AZ9410"/>
      <c r="BA9410"/>
      <c r="BB9410"/>
      <c r="BC9410"/>
      <c r="BD9410"/>
      <c r="BE9410"/>
      <c r="BF9410"/>
      <c r="BG9410"/>
      <c r="BH9410"/>
      <c r="BI9410"/>
      <c r="BJ9410"/>
      <c r="BK9410"/>
      <c r="BL9410"/>
      <c r="BM9410"/>
      <c r="BN9410"/>
      <c r="BO9410"/>
      <c r="BP9410"/>
      <c r="BQ9410"/>
      <c r="BR9410"/>
      <c r="BS9410"/>
      <c r="BT9410"/>
      <c r="BU9410"/>
      <c r="BV9410"/>
      <c r="BW9410"/>
      <c r="BX9410"/>
      <c r="BY9410"/>
      <c r="BZ9410"/>
      <c r="CA9410"/>
      <c r="CB9410"/>
      <c r="CC9410"/>
      <c r="CD9410"/>
      <c r="CE9410"/>
      <c r="CF9410"/>
      <c r="CG9410"/>
      <c r="CH9410"/>
      <c r="CI9410"/>
      <c r="CJ9410"/>
      <c r="CK9410"/>
      <c r="CL9410"/>
      <c r="CM9410"/>
      <c r="CN9410"/>
      <c r="CO9410"/>
      <c r="CP9410"/>
      <c r="CQ9410"/>
      <c r="CR9410"/>
      <c r="CS9410"/>
      <c r="CT9410"/>
      <c r="CU9410"/>
      <c r="CV9410"/>
    </row>
    <row r="9411" spans="10:100" x14ac:dyDescent="0.25">
      <c r="J9411"/>
      <c r="K9411"/>
      <c r="L9411"/>
      <c r="M9411"/>
      <c r="N9411"/>
      <c r="O9411"/>
      <c r="P9411"/>
      <c r="Q9411"/>
      <c r="R9411"/>
      <c r="S9411"/>
      <c r="T9411"/>
      <c r="U9411"/>
      <c r="V9411"/>
      <c r="W9411"/>
      <c r="X9411"/>
      <c r="Y9411"/>
      <c r="Z9411"/>
      <c r="AA9411"/>
      <c r="AB9411"/>
      <c r="AC9411"/>
      <c r="AD9411"/>
      <c r="AE9411"/>
      <c r="AF9411"/>
      <c r="AG9411"/>
      <c r="AH9411"/>
      <c r="AI9411"/>
      <c r="AJ9411"/>
      <c r="AK9411"/>
      <c r="AL9411"/>
      <c r="AM9411"/>
      <c r="AN9411"/>
      <c r="AO9411"/>
      <c r="AP9411"/>
      <c r="AQ9411"/>
      <c r="AR9411"/>
      <c r="AS9411"/>
      <c r="AT9411"/>
      <c r="AU9411"/>
      <c r="AV9411"/>
      <c r="AW9411"/>
      <c r="AX9411"/>
      <c r="AY9411"/>
      <c r="AZ9411"/>
      <c r="BA9411"/>
      <c r="BB9411"/>
      <c r="BC9411"/>
      <c r="BD9411"/>
      <c r="BE9411"/>
      <c r="BF9411"/>
      <c r="BG9411"/>
      <c r="BH9411"/>
      <c r="BI9411"/>
      <c r="BJ9411"/>
      <c r="BK9411"/>
      <c r="BL9411"/>
      <c r="BM9411"/>
      <c r="BN9411"/>
      <c r="BO9411"/>
      <c r="BP9411"/>
      <c r="BQ9411"/>
      <c r="BR9411"/>
      <c r="BS9411"/>
      <c r="BT9411"/>
      <c r="BU9411"/>
      <c r="BV9411"/>
      <c r="BW9411"/>
      <c r="BX9411"/>
      <c r="BY9411"/>
      <c r="BZ9411"/>
      <c r="CA9411"/>
      <c r="CB9411"/>
      <c r="CC9411"/>
      <c r="CD9411"/>
      <c r="CE9411"/>
      <c r="CF9411"/>
      <c r="CG9411"/>
      <c r="CH9411"/>
      <c r="CI9411"/>
      <c r="CJ9411"/>
      <c r="CK9411"/>
      <c r="CL9411"/>
      <c r="CM9411"/>
      <c r="CN9411"/>
      <c r="CO9411"/>
      <c r="CP9411"/>
      <c r="CQ9411"/>
      <c r="CR9411"/>
      <c r="CS9411"/>
      <c r="CT9411"/>
      <c r="CU9411"/>
      <c r="CV9411"/>
    </row>
    <row r="9412" spans="10:100" x14ac:dyDescent="0.25">
      <c r="J9412"/>
      <c r="K9412"/>
      <c r="L9412"/>
      <c r="M9412"/>
      <c r="N9412"/>
      <c r="O9412"/>
      <c r="P9412"/>
      <c r="Q9412"/>
      <c r="R9412"/>
      <c r="S9412"/>
      <c r="T9412"/>
      <c r="U9412"/>
      <c r="V9412"/>
      <c r="W9412"/>
      <c r="X9412"/>
      <c r="Y9412"/>
      <c r="Z9412"/>
      <c r="AA9412"/>
      <c r="AB9412"/>
      <c r="AC9412"/>
      <c r="AD9412"/>
      <c r="AE9412"/>
      <c r="AF9412"/>
      <c r="AG9412"/>
      <c r="AH9412"/>
      <c r="AI9412"/>
      <c r="AJ9412"/>
      <c r="AK9412"/>
      <c r="AL9412"/>
      <c r="AM9412"/>
      <c r="AN9412"/>
      <c r="AO9412"/>
      <c r="AP9412"/>
      <c r="AQ9412"/>
      <c r="AR9412"/>
      <c r="AS9412"/>
      <c r="AT9412"/>
      <c r="AU9412"/>
      <c r="AV9412"/>
      <c r="AW9412"/>
      <c r="AX9412"/>
      <c r="AY9412"/>
      <c r="AZ9412"/>
      <c r="BA9412"/>
      <c r="BB9412"/>
      <c r="BC9412"/>
      <c r="BD9412"/>
      <c r="BE9412"/>
      <c r="BF9412"/>
      <c r="BG9412"/>
      <c r="BH9412"/>
      <c r="BI9412"/>
      <c r="BJ9412"/>
      <c r="BK9412"/>
      <c r="BL9412"/>
      <c r="BM9412"/>
      <c r="BN9412"/>
      <c r="BO9412"/>
      <c r="BP9412"/>
      <c r="BQ9412"/>
      <c r="BR9412"/>
      <c r="BS9412"/>
      <c r="BT9412"/>
      <c r="BU9412"/>
      <c r="BV9412"/>
      <c r="BW9412"/>
      <c r="BX9412"/>
      <c r="BY9412"/>
      <c r="BZ9412"/>
      <c r="CA9412"/>
      <c r="CB9412"/>
      <c r="CC9412"/>
      <c r="CD9412"/>
      <c r="CE9412"/>
      <c r="CF9412"/>
      <c r="CG9412"/>
      <c r="CH9412"/>
      <c r="CI9412"/>
      <c r="CJ9412"/>
      <c r="CK9412"/>
      <c r="CL9412"/>
      <c r="CM9412"/>
      <c r="CN9412"/>
      <c r="CO9412"/>
      <c r="CP9412"/>
      <c r="CQ9412"/>
      <c r="CR9412"/>
      <c r="CS9412"/>
      <c r="CT9412"/>
      <c r="CU9412"/>
      <c r="CV9412"/>
    </row>
    <row r="9413" spans="10:100" x14ac:dyDescent="0.25">
      <c r="J9413"/>
      <c r="K9413"/>
      <c r="L9413"/>
      <c r="M9413"/>
      <c r="N9413"/>
      <c r="O9413"/>
      <c r="P9413"/>
      <c r="Q9413"/>
      <c r="R9413"/>
      <c r="S9413"/>
      <c r="T9413"/>
      <c r="U9413"/>
      <c r="V9413"/>
      <c r="W9413"/>
      <c r="X9413"/>
      <c r="Y9413"/>
      <c r="Z9413"/>
      <c r="AA9413"/>
      <c r="AB9413"/>
      <c r="AC9413"/>
      <c r="AD9413"/>
      <c r="AE9413"/>
      <c r="AF9413"/>
      <c r="AG9413"/>
      <c r="AH9413"/>
      <c r="AI9413"/>
      <c r="AJ9413"/>
      <c r="AK9413"/>
      <c r="AL9413"/>
      <c r="AM9413"/>
      <c r="AN9413"/>
      <c r="AO9413"/>
      <c r="AP9413"/>
      <c r="AQ9413"/>
      <c r="AR9413"/>
      <c r="AS9413"/>
      <c r="AT9413"/>
      <c r="AU9413"/>
      <c r="AV9413"/>
      <c r="AW9413"/>
      <c r="AX9413"/>
      <c r="AY9413"/>
      <c r="AZ9413"/>
      <c r="BA9413"/>
      <c r="BB9413"/>
      <c r="BC9413"/>
      <c r="BD9413"/>
      <c r="BE9413"/>
      <c r="BF9413"/>
      <c r="BG9413"/>
      <c r="BH9413"/>
      <c r="BI9413"/>
      <c r="BJ9413"/>
      <c r="BK9413"/>
      <c r="BL9413"/>
      <c r="BM9413"/>
      <c r="BN9413"/>
      <c r="BO9413"/>
      <c r="BP9413"/>
      <c r="BQ9413"/>
      <c r="BR9413"/>
      <c r="BS9413"/>
      <c r="BT9413"/>
      <c r="BU9413"/>
      <c r="BV9413"/>
      <c r="BW9413"/>
      <c r="BX9413"/>
      <c r="BY9413"/>
      <c r="BZ9413"/>
      <c r="CA9413"/>
      <c r="CB9413"/>
      <c r="CC9413"/>
      <c r="CD9413"/>
      <c r="CE9413"/>
      <c r="CF9413"/>
      <c r="CG9413"/>
      <c r="CH9413"/>
      <c r="CI9413"/>
      <c r="CJ9413"/>
      <c r="CK9413"/>
      <c r="CL9413"/>
      <c r="CM9413"/>
      <c r="CN9413"/>
      <c r="CO9413"/>
      <c r="CP9413"/>
      <c r="CQ9413"/>
      <c r="CR9413"/>
      <c r="CS9413"/>
      <c r="CT9413"/>
      <c r="CU9413"/>
      <c r="CV9413"/>
    </row>
    <row r="9414" spans="10:100" x14ac:dyDescent="0.25">
      <c r="J9414"/>
      <c r="K9414"/>
      <c r="L9414"/>
      <c r="M9414"/>
      <c r="N9414"/>
      <c r="O9414"/>
      <c r="P9414"/>
      <c r="Q9414"/>
      <c r="R9414"/>
      <c r="S9414"/>
      <c r="T9414"/>
      <c r="U9414"/>
      <c r="V9414"/>
      <c r="W9414"/>
      <c r="X9414"/>
      <c r="Y9414"/>
      <c r="Z9414"/>
      <c r="AA9414"/>
      <c r="AB9414"/>
      <c r="AC9414"/>
      <c r="AD9414"/>
      <c r="AE9414"/>
      <c r="AF9414"/>
      <c r="AG9414"/>
      <c r="AH9414"/>
      <c r="AI9414"/>
      <c r="AJ9414"/>
      <c r="AK9414"/>
      <c r="AL9414"/>
      <c r="AM9414"/>
      <c r="AN9414"/>
      <c r="AO9414"/>
      <c r="AP9414"/>
      <c r="AQ9414"/>
      <c r="AR9414"/>
      <c r="AS9414"/>
      <c r="AT9414"/>
      <c r="AU9414"/>
      <c r="AV9414"/>
      <c r="AW9414"/>
      <c r="AX9414"/>
      <c r="AY9414"/>
      <c r="AZ9414"/>
      <c r="BA9414"/>
      <c r="BB9414"/>
      <c r="BC9414"/>
      <c r="BD9414"/>
      <c r="BE9414"/>
      <c r="BF9414"/>
      <c r="BG9414"/>
      <c r="BH9414"/>
      <c r="BI9414"/>
      <c r="BJ9414"/>
      <c r="BK9414"/>
      <c r="BL9414"/>
      <c r="BM9414"/>
      <c r="BN9414"/>
      <c r="BO9414"/>
      <c r="BP9414"/>
      <c r="BQ9414"/>
      <c r="BR9414"/>
      <c r="BS9414"/>
      <c r="BT9414"/>
      <c r="BU9414"/>
      <c r="BV9414"/>
      <c r="BW9414"/>
      <c r="BX9414"/>
      <c r="BY9414"/>
      <c r="BZ9414"/>
      <c r="CA9414"/>
      <c r="CB9414"/>
      <c r="CC9414"/>
      <c r="CD9414"/>
      <c r="CE9414"/>
      <c r="CF9414"/>
      <c r="CG9414"/>
      <c r="CH9414"/>
      <c r="CI9414"/>
      <c r="CJ9414"/>
      <c r="CK9414"/>
      <c r="CL9414"/>
      <c r="CM9414"/>
      <c r="CN9414"/>
      <c r="CO9414"/>
      <c r="CP9414"/>
      <c r="CQ9414"/>
      <c r="CR9414"/>
      <c r="CS9414"/>
      <c r="CT9414"/>
      <c r="CU9414"/>
      <c r="CV9414"/>
    </row>
    <row r="9415" spans="10:100" x14ac:dyDescent="0.25">
      <c r="J9415"/>
      <c r="K9415"/>
      <c r="L9415"/>
      <c r="M9415"/>
      <c r="N9415"/>
      <c r="O9415"/>
      <c r="P9415"/>
      <c r="Q9415"/>
      <c r="R9415"/>
      <c r="S9415"/>
      <c r="T9415"/>
      <c r="U9415"/>
      <c r="V9415"/>
      <c r="W9415"/>
      <c r="X9415"/>
      <c r="Y9415"/>
      <c r="Z9415"/>
      <c r="AA9415"/>
      <c r="AB9415"/>
      <c r="AC9415"/>
      <c r="AD9415"/>
      <c r="AE9415"/>
      <c r="AF9415"/>
      <c r="AG9415"/>
      <c r="AH9415"/>
      <c r="AI9415"/>
      <c r="AJ9415"/>
      <c r="AK9415"/>
      <c r="AL9415"/>
      <c r="AM9415"/>
      <c r="AN9415"/>
      <c r="AO9415"/>
      <c r="AP9415"/>
      <c r="AQ9415"/>
      <c r="AR9415"/>
      <c r="AS9415"/>
      <c r="AT9415"/>
      <c r="AU9415"/>
      <c r="AV9415"/>
      <c r="AW9415"/>
      <c r="AX9415"/>
      <c r="AY9415"/>
      <c r="AZ9415"/>
      <c r="BA9415"/>
      <c r="BB9415"/>
      <c r="BC9415"/>
      <c r="BD9415"/>
      <c r="BE9415"/>
      <c r="BF9415"/>
      <c r="BG9415"/>
      <c r="BH9415"/>
      <c r="BI9415"/>
      <c r="BJ9415"/>
      <c r="BK9415"/>
      <c r="BL9415"/>
      <c r="BM9415"/>
      <c r="BN9415"/>
      <c r="BO9415"/>
      <c r="BP9415"/>
      <c r="BQ9415"/>
      <c r="BR9415"/>
      <c r="BS9415"/>
      <c r="BT9415"/>
      <c r="BU9415"/>
      <c r="BV9415"/>
      <c r="BW9415"/>
      <c r="BX9415"/>
      <c r="BY9415"/>
      <c r="BZ9415"/>
      <c r="CA9415"/>
      <c r="CB9415"/>
      <c r="CC9415"/>
      <c r="CD9415"/>
      <c r="CE9415"/>
      <c r="CF9415"/>
      <c r="CG9415"/>
      <c r="CH9415"/>
      <c r="CI9415"/>
      <c r="CJ9415"/>
      <c r="CK9415"/>
      <c r="CL9415"/>
      <c r="CM9415"/>
      <c r="CN9415"/>
      <c r="CO9415"/>
      <c r="CP9415"/>
      <c r="CQ9415"/>
      <c r="CR9415"/>
      <c r="CS9415"/>
      <c r="CT9415"/>
      <c r="CU9415"/>
      <c r="CV9415"/>
    </row>
    <row r="9416" spans="10:100" x14ac:dyDescent="0.25">
      <c r="J9416"/>
      <c r="K9416"/>
      <c r="L9416"/>
      <c r="M9416"/>
      <c r="N9416"/>
      <c r="O9416"/>
      <c r="P9416"/>
      <c r="Q9416"/>
      <c r="R9416"/>
      <c r="S9416"/>
      <c r="T9416"/>
      <c r="U9416"/>
      <c r="V9416"/>
      <c r="W9416"/>
      <c r="X9416"/>
      <c r="Y9416"/>
      <c r="Z9416"/>
      <c r="AA9416"/>
      <c r="AB9416"/>
      <c r="AC9416"/>
      <c r="AD9416"/>
      <c r="AE9416"/>
      <c r="AF9416"/>
      <c r="AG9416"/>
      <c r="AH9416"/>
      <c r="AI9416"/>
      <c r="AJ9416"/>
      <c r="AK9416"/>
      <c r="AL9416"/>
      <c r="AM9416"/>
      <c r="AN9416"/>
      <c r="AO9416"/>
      <c r="AP9416"/>
      <c r="AQ9416"/>
      <c r="AR9416"/>
      <c r="AS9416"/>
      <c r="AT9416"/>
      <c r="AU9416"/>
      <c r="AV9416"/>
      <c r="AW9416"/>
      <c r="AX9416"/>
      <c r="AY9416"/>
      <c r="AZ9416"/>
      <c r="BA9416"/>
      <c r="BB9416"/>
      <c r="BC9416"/>
      <c r="BD9416"/>
      <c r="BE9416"/>
      <c r="BF9416"/>
      <c r="BG9416"/>
      <c r="BH9416"/>
      <c r="BI9416"/>
      <c r="BJ9416"/>
      <c r="BK9416"/>
      <c r="BL9416"/>
      <c r="BM9416"/>
      <c r="BN9416"/>
      <c r="BO9416"/>
      <c r="BP9416"/>
      <c r="BQ9416"/>
      <c r="BR9416"/>
      <c r="BS9416"/>
      <c r="BT9416"/>
      <c r="BU9416"/>
      <c r="BV9416"/>
      <c r="BW9416"/>
      <c r="BX9416"/>
      <c r="BY9416"/>
      <c r="BZ9416"/>
      <c r="CA9416"/>
      <c r="CB9416"/>
      <c r="CC9416"/>
      <c r="CD9416"/>
      <c r="CE9416"/>
      <c r="CF9416"/>
      <c r="CG9416"/>
      <c r="CH9416"/>
      <c r="CI9416"/>
      <c r="CJ9416"/>
      <c r="CK9416"/>
      <c r="CL9416"/>
      <c r="CM9416"/>
      <c r="CN9416"/>
      <c r="CO9416"/>
      <c r="CP9416"/>
      <c r="CQ9416"/>
      <c r="CR9416"/>
      <c r="CS9416"/>
      <c r="CT9416"/>
      <c r="CU9416"/>
      <c r="CV9416"/>
    </row>
    <row r="9417" spans="10:100" x14ac:dyDescent="0.25">
      <c r="J9417"/>
      <c r="K9417"/>
      <c r="L9417"/>
      <c r="M9417"/>
      <c r="N9417"/>
      <c r="O9417"/>
      <c r="P9417"/>
      <c r="Q9417"/>
      <c r="R9417"/>
      <c r="S9417"/>
      <c r="T9417"/>
      <c r="U9417"/>
      <c r="V9417"/>
      <c r="W9417"/>
      <c r="X9417"/>
      <c r="Y9417"/>
      <c r="Z9417"/>
      <c r="AA9417"/>
      <c r="AB9417"/>
      <c r="AC9417"/>
      <c r="AD9417"/>
      <c r="AE9417"/>
      <c r="AF9417"/>
      <c r="AG9417"/>
      <c r="AH9417"/>
      <c r="AI9417"/>
      <c r="AJ9417"/>
      <c r="AK9417"/>
      <c r="AL9417"/>
      <c r="AM9417"/>
      <c r="AN9417"/>
      <c r="AO9417"/>
      <c r="AP9417"/>
      <c r="AQ9417"/>
      <c r="AR9417"/>
      <c r="AS9417"/>
      <c r="AT9417"/>
      <c r="AU9417"/>
      <c r="AV9417"/>
      <c r="AW9417"/>
      <c r="AX9417"/>
      <c r="AY9417"/>
      <c r="AZ9417"/>
      <c r="BA9417"/>
      <c r="BB9417"/>
      <c r="BC9417"/>
      <c r="BD9417"/>
      <c r="BE9417"/>
      <c r="BF9417"/>
      <c r="BG9417"/>
      <c r="BH9417"/>
      <c r="BI9417"/>
      <c r="BJ9417"/>
      <c r="BK9417"/>
      <c r="BL9417"/>
      <c r="BM9417"/>
      <c r="BN9417"/>
      <c r="BO9417"/>
      <c r="BP9417"/>
      <c r="BQ9417"/>
      <c r="BR9417"/>
      <c r="BS9417"/>
      <c r="BT9417"/>
      <c r="BU9417"/>
      <c r="BV9417"/>
      <c r="BW9417"/>
      <c r="BX9417"/>
      <c r="BY9417"/>
      <c r="BZ9417"/>
      <c r="CA9417"/>
      <c r="CB9417"/>
      <c r="CC9417"/>
      <c r="CD9417"/>
      <c r="CE9417"/>
      <c r="CF9417"/>
      <c r="CG9417"/>
      <c r="CH9417"/>
      <c r="CI9417"/>
      <c r="CJ9417"/>
      <c r="CK9417"/>
      <c r="CL9417"/>
      <c r="CM9417"/>
      <c r="CN9417"/>
      <c r="CO9417"/>
      <c r="CP9417"/>
      <c r="CQ9417"/>
      <c r="CR9417"/>
      <c r="CS9417"/>
      <c r="CT9417"/>
      <c r="CU9417"/>
      <c r="CV9417"/>
    </row>
    <row r="9418" spans="10:100" x14ac:dyDescent="0.25">
      <c r="J9418"/>
      <c r="K9418"/>
      <c r="L9418"/>
      <c r="M9418"/>
      <c r="N9418"/>
      <c r="O9418"/>
      <c r="P9418"/>
      <c r="Q9418"/>
      <c r="R9418"/>
      <c r="S9418"/>
      <c r="T9418"/>
      <c r="U9418"/>
      <c r="V9418"/>
      <c r="W9418"/>
      <c r="X9418"/>
      <c r="Y9418"/>
      <c r="Z9418"/>
      <c r="AA9418"/>
      <c r="AB9418"/>
      <c r="AC9418"/>
      <c r="AD9418"/>
      <c r="AE9418"/>
      <c r="AF9418"/>
      <c r="AG9418"/>
      <c r="AH9418"/>
      <c r="AI9418"/>
      <c r="AJ9418"/>
      <c r="AK9418"/>
      <c r="AL9418"/>
      <c r="AM9418"/>
      <c r="AN9418"/>
      <c r="AO9418"/>
      <c r="AP9418"/>
      <c r="AQ9418"/>
      <c r="AR9418"/>
      <c r="AS9418"/>
      <c r="AT9418"/>
      <c r="AU9418"/>
      <c r="AV9418"/>
      <c r="AW9418"/>
      <c r="AX9418"/>
      <c r="AY9418"/>
      <c r="AZ9418"/>
      <c r="BA9418"/>
      <c r="BB9418"/>
      <c r="BC9418"/>
      <c r="BD9418"/>
      <c r="BE9418"/>
      <c r="BF9418"/>
      <c r="BG9418"/>
      <c r="BH9418"/>
      <c r="BI9418"/>
      <c r="BJ9418"/>
      <c r="BK9418"/>
      <c r="BL9418"/>
      <c r="BM9418"/>
      <c r="BN9418"/>
      <c r="BO9418"/>
      <c r="BP9418"/>
      <c r="BQ9418"/>
      <c r="BR9418"/>
      <c r="BS9418"/>
      <c r="BT9418"/>
      <c r="BU9418"/>
      <c r="BV9418"/>
      <c r="BW9418"/>
      <c r="BX9418"/>
      <c r="BY9418"/>
      <c r="BZ9418"/>
      <c r="CA9418"/>
      <c r="CB9418"/>
      <c r="CC9418"/>
      <c r="CD9418"/>
      <c r="CE9418"/>
      <c r="CF9418"/>
      <c r="CG9418"/>
      <c r="CH9418"/>
      <c r="CI9418"/>
      <c r="CJ9418"/>
      <c r="CK9418"/>
      <c r="CL9418"/>
      <c r="CM9418"/>
      <c r="CN9418"/>
      <c r="CO9418"/>
      <c r="CP9418"/>
      <c r="CQ9418"/>
      <c r="CR9418"/>
      <c r="CS9418"/>
      <c r="CT9418"/>
      <c r="CU9418"/>
      <c r="CV9418"/>
    </row>
    <row r="9419" spans="10:100" x14ac:dyDescent="0.25">
      <c r="J9419"/>
      <c r="K9419"/>
      <c r="L9419"/>
      <c r="M9419"/>
      <c r="N9419"/>
      <c r="O9419"/>
      <c r="P9419"/>
      <c r="Q9419"/>
      <c r="R9419"/>
      <c r="S9419"/>
      <c r="T9419"/>
      <c r="U9419"/>
      <c r="V9419"/>
      <c r="W9419"/>
      <c r="X9419"/>
      <c r="Y9419"/>
      <c r="Z9419"/>
      <c r="AA9419"/>
      <c r="AB9419"/>
      <c r="AC9419"/>
      <c r="AD9419"/>
      <c r="AE9419"/>
      <c r="AF9419"/>
      <c r="AG9419"/>
      <c r="AH9419"/>
      <c r="AI9419"/>
      <c r="AJ9419"/>
      <c r="AK9419"/>
      <c r="AL9419"/>
      <c r="AM9419"/>
      <c r="AN9419"/>
      <c r="AO9419"/>
      <c r="AP9419"/>
      <c r="AQ9419"/>
      <c r="AR9419"/>
      <c r="AS9419"/>
      <c r="AT9419"/>
      <c r="AU9419"/>
      <c r="AV9419"/>
      <c r="AW9419"/>
      <c r="AX9419"/>
      <c r="AY9419"/>
      <c r="AZ9419"/>
      <c r="BA9419"/>
      <c r="BB9419"/>
      <c r="BC9419"/>
      <c r="BD9419"/>
      <c r="BE9419"/>
      <c r="BF9419"/>
      <c r="BG9419"/>
      <c r="BH9419"/>
      <c r="BI9419"/>
      <c r="BJ9419"/>
      <c r="BK9419"/>
      <c r="BL9419"/>
      <c r="BM9419"/>
      <c r="BN9419"/>
      <c r="BO9419"/>
      <c r="BP9419"/>
      <c r="BQ9419"/>
      <c r="BR9419"/>
      <c r="BS9419"/>
      <c r="BT9419"/>
      <c r="BU9419"/>
      <c r="BV9419"/>
      <c r="BW9419"/>
      <c r="BX9419"/>
      <c r="BY9419"/>
      <c r="BZ9419"/>
      <c r="CA9419"/>
      <c r="CB9419"/>
      <c r="CC9419"/>
      <c r="CD9419"/>
      <c r="CE9419"/>
      <c r="CF9419"/>
      <c r="CG9419"/>
      <c r="CH9419"/>
      <c r="CI9419"/>
      <c r="CJ9419"/>
      <c r="CK9419"/>
      <c r="CL9419"/>
      <c r="CM9419"/>
      <c r="CN9419"/>
      <c r="CO9419"/>
      <c r="CP9419"/>
      <c r="CQ9419"/>
      <c r="CR9419"/>
      <c r="CS9419"/>
      <c r="CT9419"/>
      <c r="CU9419"/>
      <c r="CV9419"/>
    </row>
    <row r="9420" spans="10:100" x14ac:dyDescent="0.25">
      <c r="J9420"/>
      <c r="K9420"/>
      <c r="L9420"/>
      <c r="M9420"/>
      <c r="N9420"/>
      <c r="O9420"/>
      <c r="P9420"/>
      <c r="Q9420"/>
      <c r="R9420"/>
      <c r="S9420"/>
      <c r="T9420"/>
      <c r="U9420"/>
      <c r="V9420"/>
      <c r="W9420"/>
      <c r="X9420"/>
      <c r="Y9420"/>
      <c r="Z9420"/>
      <c r="AA9420"/>
      <c r="AB9420"/>
      <c r="AC9420"/>
      <c r="AD9420"/>
      <c r="AE9420"/>
      <c r="AF9420"/>
      <c r="AG9420"/>
      <c r="AH9420"/>
      <c r="AI9420"/>
      <c r="AJ9420"/>
      <c r="AK9420"/>
      <c r="AL9420"/>
      <c r="AM9420"/>
      <c r="AN9420"/>
      <c r="AO9420"/>
      <c r="AP9420"/>
      <c r="AQ9420"/>
      <c r="AR9420"/>
      <c r="AS9420"/>
      <c r="AT9420"/>
      <c r="AU9420"/>
      <c r="AV9420"/>
      <c r="AW9420"/>
      <c r="AX9420"/>
      <c r="AY9420"/>
      <c r="AZ9420"/>
      <c r="BA9420"/>
      <c r="BB9420"/>
      <c r="BC9420"/>
      <c r="BD9420"/>
      <c r="BE9420"/>
      <c r="BF9420"/>
      <c r="BG9420"/>
      <c r="BH9420"/>
      <c r="BI9420"/>
      <c r="BJ9420"/>
      <c r="BK9420"/>
      <c r="BL9420"/>
      <c r="BM9420"/>
      <c r="BN9420"/>
      <c r="BO9420"/>
      <c r="BP9420"/>
      <c r="BQ9420"/>
      <c r="BR9420"/>
      <c r="BS9420"/>
      <c r="BT9420"/>
      <c r="BU9420"/>
      <c r="BV9420"/>
      <c r="BW9420"/>
      <c r="BX9420"/>
      <c r="BY9420"/>
      <c r="BZ9420"/>
      <c r="CA9420"/>
      <c r="CB9420"/>
      <c r="CC9420"/>
      <c r="CD9420"/>
      <c r="CE9420"/>
      <c r="CF9420"/>
      <c r="CG9420"/>
      <c r="CH9420"/>
      <c r="CI9420"/>
      <c r="CJ9420"/>
      <c r="CK9420"/>
      <c r="CL9420"/>
      <c r="CM9420"/>
      <c r="CN9420"/>
      <c r="CO9420"/>
      <c r="CP9420"/>
      <c r="CQ9420"/>
      <c r="CR9420"/>
      <c r="CS9420"/>
      <c r="CT9420"/>
      <c r="CU9420"/>
      <c r="CV9420"/>
    </row>
    <row r="9421" spans="10:100" x14ac:dyDescent="0.25">
      <c r="J9421"/>
      <c r="K9421"/>
      <c r="L9421"/>
      <c r="M9421"/>
      <c r="N9421"/>
      <c r="O9421"/>
      <c r="P9421"/>
      <c r="Q9421"/>
      <c r="R9421"/>
      <c r="S9421"/>
      <c r="T9421"/>
      <c r="U9421"/>
      <c r="V9421"/>
      <c r="W9421"/>
      <c r="X9421"/>
      <c r="Y9421"/>
      <c r="Z9421"/>
      <c r="AA9421"/>
      <c r="AB9421"/>
      <c r="AC9421"/>
      <c r="AD9421"/>
      <c r="AE9421"/>
      <c r="AF9421"/>
      <c r="AG9421"/>
      <c r="AH9421"/>
      <c r="AI9421"/>
      <c r="AJ9421"/>
      <c r="AK9421"/>
      <c r="AL9421"/>
      <c r="AM9421"/>
      <c r="AN9421"/>
      <c r="AO9421"/>
      <c r="AP9421"/>
      <c r="AQ9421"/>
      <c r="AR9421"/>
      <c r="AS9421"/>
      <c r="AT9421"/>
      <c r="AU9421"/>
      <c r="AV9421"/>
      <c r="AW9421"/>
      <c r="AX9421"/>
      <c r="AY9421"/>
      <c r="AZ9421"/>
      <c r="BA9421"/>
      <c r="BB9421"/>
      <c r="BC9421"/>
      <c r="BD9421"/>
      <c r="BE9421"/>
      <c r="BF9421"/>
      <c r="BG9421"/>
      <c r="BH9421"/>
      <c r="BI9421"/>
      <c r="BJ9421"/>
      <c r="BK9421"/>
      <c r="BL9421"/>
      <c r="BM9421"/>
      <c r="BN9421"/>
      <c r="BO9421"/>
      <c r="BP9421"/>
      <c r="BQ9421"/>
      <c r="BR9421"/>
      <c r="BS9421"/>
      <c r="BT9421"/>
      <c r="BU9421"/>
      <c r="BV9421"/>
      <c r="BW9421"/>
      <c r="BX9421"/>
      <c r="BY9421"/>
      <c r="BZ9421"/>
      <c r="CA9421"/>
      <c r="CB9421"/>
      <c r="CC9421"/>
      <c r="CD9421"/>
      <c r="CE9421"/>
      <c r="CF9421"/>
      <c r="CG9421"/>
      <c r="CH9421"/>
      <c r="CI9421"/>
      <c r="CJ9421"/>
      <c r="CK9421"/>
      <c r="CL9421"/>
      <c r="CM9421"/>
      <c r="CN9421"/>
      <c r="CO9421"/>
      <c r="CP9421"/>
      <c r="CQ9421"/>
      <c r="CR9421"/>
      <c r="CS9421"/>
      <c r="CT9421"/>
      <c r="CU9421"/>
      <c r="CV9421"/>
    </row>
    <row r="9422" spans="10:100" x14ac:dyDescent="0.25">
      <c r="J9422"/>
      <c r="K9422"/>
      <c r="L9422"/>
      <c r="M9422"/>
      <c r="N9422"/>
      <c r="O9422"/>
      <c r="P9422"/>
      <c r="Q9422"/>
      <c r="R9422"/>
      <c r="S9422"/>
      <c r="T9422"/>
      <c r="U9422"/>
      <c r="V9422"/>
      <c r="W9422"/>
      <c r="X9422"/>
      <c r="Y9422"/>
      <c r="Z9422"/>
      <c r="AA9422"/>
      <c r="AB9422"/>
      <c r="AC9422"/>
      <c r="AD9422"/>
      <c r="AE9422"/>
      <c r="AF9422"/>
      <c r="AG9422"/>
      <c r="AH9422"/>
      <c r="AI9422"/>
      <c r="AJ9422"/>
      <c r="AK9422"/>
      <c r="AL9422"/>
      <c r="AM9422"/>
      <c r="AN9422"/>
      <c r="AO9422"/>
      <c r="AP9422"/>
      <c r="AQ9422"/>
      <c r="AR9422"/>
      <c r="AS9422"/>
      <c r="AT9422"/>
      <c r="AU9422"/>
      <c r="AV9422"/>
      <c r="AW9422"/>
      <c r="AX9422"/>
      <c r="AY9422"/>
      <c r="AZ9422"/>
      <c r="BA9422"/>
      <c r="BB9422"/>
      <c r="BC9422"/>
      <c r="BD9422"/>
      <c r="BE9422"/>
      <c r="BF9422"/>
      <c r="BG9422"/>
      <c r="BH9422"/>
      <c r="BI9422"/>
      <c r="BJ9422"/>
      <c r="BK9422"/>
      <c r="BL9422"/>
      <c r="BM9422"/>
      <c r="BN9422"/>
      <c r="BO9422"/>
      <c r="BP9422"/>
      <c r="BQ9422"/>
      <c r="BR9422"/>
      <c r="BS9422"/>
      <c r="BT9422"/>
      <c r="BU9422"/>
      <c r="BV9422"/>
      <c r="BW9422"/>
      <c r="BX9422"/>
      <c r="BY9422"/>
      <c r="BZ9422"/>
      <c r="CA9422"/>
      <c r="CB9422"/>
      <c r="CC9422"/>
      <c r="CD9422"/>
      <c r="CE9422"/>
      <c r="CF9422"/>
      <c r="CG9422"/>
      <c r="CH9422"/>
      <c r="CI9422"/>
      <c r="CJ9422"/>
      <c r="CK9422"/>
      <c r="CL9422"/>
      <c r="CM9422"/>
      <c r="CN9422"/>
      <c r="CO9422"/>
      <c r="CP9422"/>
      <c r="CQ9422"/>
      <c r="CR9422"/>
      <c r="CS9422"/>
      <c r="CT9422"/>
      <c r="CU9422"/>
      <c r="CV9422"/>
    </row>
    <row r="9423" spans="10:100" x14ac:dyDescent="0.25">
      <c r="J9423"/>
      <c r="K9423"/>
      <c r="L9423"/>
      <c r="M9423"/>
      <c r="N9423"/>
      <c r="O9423"/>
      <c r="P9423"/>
      <c r="Q9423"/>
      <c r="R9423"/>
      <c r="S9423"/>
      <c r="T9423"/>
      <c r="U9423"/>
      <c r="V9423"/>
      <c r="W9423"/>
      <c r="X9423"/>
      <c r="Y9423"/>
      <c r="Z9423"/>
      <c r="AA9423"/>
      <c r="AB9423"/>
      <c r="AC9423"/>
      <c r="AD9423"/>
      <c r="AE9423"/>
      <c r="AF9423"/>
      <c r="AG9423"/>
      <c r="AH9423"/>
      <c r="AI9423"/>
      <c r="AJ9423"/>
      <c r="AK9423"/>
      <c r="AL9423"/>
      <c r="AM9423"/>
      <c r="AN9423"/>
      <c r="AO9423"/>
      <c r="AP9423"/>
      <c r="AQ9423"/>
      <c r="AR9423"/>
      <c r="AS9423"/>
      <c r="AT9423"/>
      <c r="AU9423"/>
      <c r="AV9423"/>
      <c r="AW9423"/>
      <c r="AX9423"/>
      <c r="AY9423"/>
      <c r="AZ9423"/>
      <c r="BA9423"/>
      <c r="BB9423"/>
      <c r="BC9423"/>
      <c r="BD9423"/>
      <c r="BE9423"/>
      <c r="BF9423"/>
      <c r="BG9423"/>
      <c r="BH9423"/>
      <c r="BI9423"/>
      <c r="BJ9423"/>
      <c r="BK9423"/>
      <c r="BL9423"/>
      <c r="BM9423"/>
      <c r="BN9423"/>
      <c r="BO9423"/>
      <c r="BP9423"/>
      <c r="BQ9423"/>
      <c r="BR9423"/>
      <c r="BS9423"/>
      <c r="BT9423"/>
      <c r="BU9423"/>
      <c r="BV9423"/>
      <c r="BW9423"/>
      <c r="BX9423"/>
      <c r="BY9423"/>
      <c r="BZ9423"/>
      <c r="CA9423"/>
      <c r="CB9423"/>
      <c r="CC9423"/>
      <c r="CD9423"/>
      <c r="CE9423"/>
      <c r="CF9423"/>
      <c r="CG9423"/>
      <c r="CH9423"/>
      <c r="CI9423"/>
      <c r="CJ9423"/>
      <c r="CK9423"/>
      <c r="CL9423"/>
      <c r="CM9423"/>
      <c r="CN9423"/>
      <c r="CO9423"/>
      <c r="CP9423"/>
      <c r="CQ9423"/>
      <c r="CR9423"/>
      <c r="CS9423"/>
      <c r="CT9423"/>
      <c r="CU9423"/>
      <c r="CV9423"/>
    </row>
    <row r="9424" spans="10:100" x14ac:dyDescent="0.25">
      <c r="J9424"/>
      <c r="K9424"/>
      <c r="L9424"/>
      <c r="M9424"/>
      <c r="N9424"/>
      <c r="O9424"/>
      <c r="P9424"/>
      <c r="Q9424"/>
      <c r="R9424"/>
      <c r="S9424"/>
      <c r="T9424"/>
      <c r="U9424"/>
      <c r="V9424"/>
      <c r="W9424"/>
      <c r="X9424"/>
      <c r="Y9424"/>
      <c r="Z9424"/>
      <c r="AA9424"/>
      <c r="AB9424"/>
      <c r="AC9424"/>
      <c r="AD9424"/>
      <c r="AE9424"/>
      <c r="AF9424"/>
      <c r="AG9424"/>
      <c r="AH9424"/>
      <c r="AI9424"/>
      <c r="AJ9424"/>
      <c r="AK9424"/>
      <c r="AL9424"/>
      <c r="AM9424"/>
      <c r="AN9424"/>
      <c r="AO9424"/>
      <c r="AP9424"/>
      <c r="AQ9424"/>
      <c r="AR9424"/>
      <c r="AS9424"/>
      <c r="AT9424"/>
      <c r="AU9424"/>
      <c r="AV9424"/>
      <c r="AW9424"/>
      <c r="AX9424"/>
      <c r="AY9424"/>
      <c r="AZ9424"/>
      <c r="BA9424"/>
      <c r="BB9424"/>
      <c r="BC9424"/>
      <c r="BD9424"/>
      <c r="BE9424"/>
      <c r="BF9424"/>
      <c r="BG9424"/>
      <c r="BH9424"/>
      <c r="BI9424"/>
      <c r="BJ9424"/>
      <c r="BK9424"/>
      <c r="BL9424"/>
      <c r="BM9424"/>
      <c r="BN9424"/>
      <c r="BO9424"/>
      <c r="BP9424"/>
      <c r="BQ9424"/>
      <c r="BR9424"/>
      <c r="BS9424"/>
      <c r="BT9424"/>
      <c r="BU9424"/>
      <c r="BV9424"/>
      <c r="BW9424"/>
      <c r="BX9424"/>
      <c r="BY9424"/>
      <c r="BZ9424"/>
      <c r="CA9424"/>
      <c r="CB9424"/>
      <c r="CC9424"/>
      <c r="CD9424"/>
      <c r="CE9424"/>
      <c r="CF9424"/>
      <c r="CG9424"/>
      <c r="CH9424"/>
      <c r="CI9424"/>
      <c r="CJ9424"/>
      <c r="CK9424"/>
      <c r="CL9424"/>
      <c r="CM9424"/>
      <c r="CN9424"/>
      <c r="CO9424"/>
      <c r="CP9424"/>
      <c r="CQ9424"/>
      <c r="CR9424"/>
      <c r="CS9424"/>
      <c r="CT9424"/>
      <c r="CU9424"/>
      <c r="CV9424"/>
    </row>
    <row r="9425" spans="10:100" x14ac:dyDescent="0.25">
      <c r="J9425"/>
      <c r="K9425"/>
      <c r="L9425"/>
      <c r="M9425"/>
      <c r="N9425"/>
      <c r="O9425"/>
      <c r="P9425"/>
      <c r="Q9425"/>
      <c r="R9425"/>
      <c r="S9425"/>
      <c r="T9425"/>
      <c r="U9425"/>
      <c r="V9425"/>
      <c r="W9425"/>
      <c r="X9425"/>
      <c r="Y9425"/>
      <c r="Z9425"/>
      <c r="AA9425"/>
      <c r="AB9425"/>
      <c r="AC9425"/>
      <c r="AD9425"/>
      <c r="AE9425"/>
      <c r="AF9425"/>
      <c r="AG9425"/>
      <c r="AH9425"/>
      <c r="AI9425"/>
      <c r="AJ9425"/>
      <c r="AK9425"/>
      <c r="AL9425"/>
      <c r="AM9425"/>
      <c r="AN9425"/>
      <c r="AO9425"/>
      <c r="AP9425"/>
      <c r="AQ9425"/>
      <c r="AR9425"/>
      <c r="AS9425"/>
      <c r="AT9425"/>
      <c r="AU9425"/>
      <c r="AV9425"/>
      <c r="AW9425"/>
      <c r="AX9425"/>
      <c r="AY9425"/>
      <c r="AZ9425"/>
      <c r="BA9425"/>
      <c r="BB9425"/>
      <c r="BC9425"/>
      <c r="BD9425"/>
      <c r="BE9425"/>
      <c r="BF9425"/>
      <c r="BG9425"/>
      <c r="BH9425"/>
      <c r="BI9425"/>
      <c r="BJ9425"/>
      <c r="BK9425"/>
      <c r="BL9425"/>
      <c r="BM9425"/>
      <c r="BN9425"/>
      <c r="BO9425"/>
      <c r="BP9425"/>
      <c r="BQ9425"/>
      <c r="BR9425"/>
      <c r="BS9425"/>
      <c r="BT9425"/>
      <c r="BU9425"/>
      <c r="BV9425"/>
      <c r="BW9425"/>
      <c r="BX9425"/>
      <c r="BY9425"/>
      <c r="BZ9425"/>
      <c r="CA9425"/>
      <c r="CB9425"/>
      <c r="CC9425"/>
      <c r="CD9425"/>
      <c r="CE9425"/>
      <c r="CF9425"/>
      <c r="CG9425"/>
      <c r="CH9425"/>
      <c r="CI9425"/>
      <c r="CJ9425"/>
      <c r="CK9425"/>
      <c r="CL9425"/>
      <c r="CM9425"/>
      <c r="CN9425"/>
      <c r="CO9425"/>
      <c r="CP9425"/>
      <c r="CQ9425"/>
      <c r="CR9425"/>
      <c r="CS9425"/>
      <c r="CT9425"/>
      <c r="CU9425"/>
      <c r="CV9425"/>
    </row>
    <row r="9426" spans="10:100" x14ac:dyDescent="0.25">
      <c r="J9426"/>
      <c r="K9426"/>
      <c r="L9426"/>
      <c r="M9426"/>
      <c r="N9426"/>
      <c r="O9426"/>
      <c r="P9426"/>
      <c r="Q9426"/>
      <c r="R9426"/>
      <c r="S9426"/>
      <c r="T9426"/>
      <c r="U9426"/>
      <c r="V9426"/>
      <c r="W9426"/>
      <c r="X9426"/>
      <c r="Y9426"/>
      <c r="Z9426"/>
      <c r="AA9426"/>
      <c r="AB9426"/>
      <c r="AC9426"/>
      <c r="AD9426"/>
      <c r="AE9426"/>
      <c r="AF9426"/>
      <c r="AG9426"/>
      <c r="AH9426"/>
      <c r="AI9426"/>
      <c r="AJ9426"/>
      <c r="AK9426"/>
      <c r="AL9426"/>
      <c r="AM9426"/>
      <c r="AN9426"/>
      <c r="AO9426"/>
      <c r="AP9426"/>
      <c r="AQ9426"/>
      <c r="AR9426"/>
      <c r="AS9426"/>
      <c r="AT9426"/>
      <c r="AU9426"/>
      <c r="AV9426"/>
      <c r="AW9426"/>
      <c r="AX9426"/>
      <c r="AY9426"/>
      <c r="AZ9426"/>
      <c r="BA9426"/>
      <c r="BB9426"/>
      <c r="BC9426"/>
      <c r="BD9426"/>
      <c r="BE9426"/>
      <c r="BF9426"/>
      <c r="BG9426"/>
      <c r="BH9426"/>
      <c r="BI9426"/>
      <c r="BJ9426"/>
      <c r="BK9426"/>
      <c r="BL9426"/>
      <c r="BM9426"/>
      <c r="BN9426"/>
      <c r="BO9426"/>
      <c r="BP9426"/>
      <c r="BQ9426"/>
      <c r="BR9426"/>
      <c r="BS9426"/>
      <c r="BT9426"/>
      <c r="BU9426"/>
      <c r="BV9426"/>
      <c r="BW9426"/>
      <c r="BX9426"/>
      <c r="BY9426"/>
      <c r="BZ9426"/>
      <c r="CA9426"/>
      <c r="CB9426"/>
      <c r="CC9426"/>
      <c r="CD9426"/>
      <c r="CE9426"/>
      <c r="CF9426"/>
      <c r="CG9426"/>
      <c r="CH9426"/>
      <c r="CI9426"/>
      <c r="CJ9426"/>
      <c r="CK9426"/>
      <c r="CL9426"/>
      <c r="CM9426"/>
      <c r="CN9426"/>
      <c r="CO9426"/>
      <c r="CP9426"/>
      <c r="CQ9426"/>
      <c r="CR9426"/>
      <c r="CS9426"/>
      <c r="CT9426"/>
      <c r="CU9426"/>
      <c r="CV9426"/>
    </row>
    <row r="9427" spans="10:100" x14ac:dyDescent="0.25">
      <c r="J9427"/>
      <c r="K9427"/>
      <c r="L9427"/>
      <c r="M9427"/>
      <c r="N9427"/>
      <c r="O9427"/>
      <c r="P9427"/>
      <c r="Q9427"/>
      <c r="R9427"/>
      <c r="S9427"/>
      <c r="T9427"/>
      <c r="U9427"/>
      <c r="V9427"/>
      <c r="W9427"/>
      <c r="X9427"/>
      <c r="Y9427"/>
      <c r="Z9427"/>
      <c r="AA9427"/>
      <c r="AB9427"/>
      <c r="AC9427"/>
      <c r="AD9427"/>
      <c r="AE9427"/>
      <c r="AF9427"/>
      <c r="AG9427"/>
      <c r="AH9427"/>
      <c r="AI9427"/>
      <c r="AJ9427"/>
      <c r="AK9427"/>
      <c r="AL9427"/>
      <c r="AM9427"/>
      <c r="AN9427"/>
      <c r="AO9427"/>
      <c r="AP9427"/>
      <c r="AQ9427"/>
      <c r="AR9427"/>
      <c r="AS9427"/>
      <c r="AT9427"/>
      <c r="AU9427"/>
      <c r="AV9427"/>
      <c r="AW9427"/>
      <c r="AX9427"/>
      <c r="AY9427"/>
      <c r="AZ9427"/>
      <c r="BA9427"/>
      <c r="BB9427"/>
      <c r="BC9427"/>
      <c r="BD9427"/>
      <c r="BE9427"/>
      <c r="BF9427"/>
      <c r="BG9427"/>
      <c r="BH9427"/>
      <c r="BI9427"/>
      <c r="BJ9427"/>
      <c r="BK9427"/>
      <c r="BL9427"/>
      <c r="BM9427"/>
      <c r="BN9427"/>
      <c r="BO9427"/>
      <c r="BP9427"/>
      <c r="BQ9427"/>
      <c r="BR9427"/>
      <c r="BS9427"/>
      <c r="BT9427"/>
      <c r="BU9427"/>
      <c r="BV9427"/>
      <c r="BW9427"/>
      <c r="BX9427"/>
      <c r="BY9427"/>
      <c r="BZ9427"/>
      <c r="CA9427"/>
      <c r="CB9427"/>
      <c r="CC9427"/>
      <c r="CD9427"/>
      <c r="CE9427"/>
      <c r="CF9427"/>
      <c r="CG9427"/>
      <c r="CH9427"/>
      <c r="CI9427"/>
      <c r="CJ9427"/>
      <c r="CK9427"/>
      <c r="CL9427"/>
      <c r="CM9427"/>
      <c r="CN9427"/>
      <c r="CO9427"/>
      <c r="CP9427"/>
      <c r="CQ9427"/>
      <c r="CR9427"/>
      <c r="CS9427"/>
      <c r="CT9427"/>
      <c r="CU9427"/>
      <c r="CV9427"/>
    </row>
    <row r="9428" spans="10:100" x14ac:dyDescent="0.25">
      <c r="J9428"/>
      <c r="K9428"/>
      <c r="L9428"/>
      <c r="M9428"/>
      <c r="N9428"/>
      <c r="O9428"/>
      <c r="P9428"/>
      <c r="Q9428"/>
      <c r="R9428"/>
      <c r="S9428"/>
      <c r="T9428"/>
      <c r="U9428"/>
      <c r="V9428"/>
      <c r="W9428"/>
      <c r="X9428"/>
      <c r="Y9428"/>
      <c r="Z9428"/>
      <c r="AA9428"/>
      <c r="AB9428"/>
      <c r="AC9428"/>
      <c r="AD9428"/>
      <c r="AE9428"/>
      <c r="AF9428"/>
      <c r="AG9428"/>
      <c r="AH9428"/>
      <c r="AI9428"/>
      <c r="AJ9428"/>
      <c r="AK9428"/>
      <c r="AL9428"/>
      <c r="AM9428"/>
      <c r="AN9428"/>
      <c r="AO9428"/>
      <c r="AP9428"/>
      <c r="AQ9428"/>
      <c r="AR9428"/>
      <c r="AS9428"/>
      <c r="AT9428"/>
      <c r="AU9428"/>
      <c r="AV9428"/>
      <c r="AW9428"/>
      <c r="AX9428"/>
      <c r="AY9428"/>
      <c r="AZ9428"/>
      <c r="BA9428"/>
      <c r="BB9428"/>
      <c r="BC9428"/>
      <c r="BD9428"/>
      <c r="BE9428"/>
      <c r="BF9428"/>
      <c r="BG9428"/>
      <c r="BH9428"/>
      <c r="BI9428"/>
      <c r="BJ9428"/>
      <c r="BK9428"/>
      <c r="BL9428"/>
      <c r="BM9428"/>
      <c r="BN9428"/>
      <c r="BO9428"/>
      <c r="BP9428"/>
      <c r="BQ9428"/>
      <c r="BR9428"/>
      <c r="BS9428"/>
      <c r="BT9428"/>
      <c r="BU9428"/>
      <c r="BV9428"/>
      <c r="BW9428"/>
      <c r="BX9428"/>
      <c r="BY9428"/>
      <c r="BZ9428"/>
      <c r="CA9428"/>
      <c r="CB9428"/>
      <c r="CC9428"/>
      <c r="CD9428"/>
      <c r="CE9428"/>
      <c r="CF9428"/>
      <c r="CG9428"/>
      <c r="CH9428"/>
      <c r="CI9428"/>
      <c r="CJ9428"/>
      <c r="CK9428"/>
      <c r="CL9428"/>
      <c r="CM9428"/>
      <c r="CN9428"/>
      <c r="CO9428"/>
      <c r="CP9428"/>
      <c r="CQ9428"/>
      <c r="CR9428"/>
      <c r="CS9428"/>
      <c r="CT9428"/>
      <c r="CU9428"/>
      <c r="CV9428"/>
    </row>
    <row r="9429" spans="10:100" x14ac:dyDescent="0.25">
      <c r="J9429"/>
      <c r="K9429"/>
      <c r="L9429"/>
      <c r="M9429"/>
      <c r="N9429"/>
      <c r="O9429"/>
      <c r="P9429"/>
      <c r="Q9429"/>
      <c r="R9429"/>
      <c r="S9429"/>
      <c r="T9429"/>
      <c r="U9429"/>
      <c r="V9429"/>
      <c r="W9429"/>
      <c r="X9429"/>
      <c r="Y9429"/>
      <c r="Z9429"/>
      <c r="AA9429"/>
      <c r="AB9429"/>
      <c r="AC9429"/>
      <c r="AD9429"/>
      <c r="AE9429"/>
      <c r="AF9429"/>
      <c r="AG9429"/>
      <c r="AH9429"/>
      <c r="AI9429"/>
      <c r="AJ9429"/>
      <c r="AK9429"/>
      <c r="AL9429"/>
      <c r="AM9429"/>
      <c r="AN9429"/>
      <c r="AO9429"/>
      <c r="AP9429"/>
      <c r="AQ9429"/>
      <c r="AR9429"/>
      <c r="AS9429"/>
      <c r="AT9429"/>
      <c r="AU9429"/>
      <c r="AV9429"/>
      <c r="AW9429"/>
      <c r="AX9429"/>
      <c r="AY9429"/>
      <c r="AZ9429"/>
      <c r="BA9429"/>
      <c r="BB9429"/>
      <c r="BC9429"/>
      <c r="BD9429"/>
      <c r="BE9429"/>
      <c r="BF9429"/>
      <c r="BG9429"/>
      <c r="BH9429"/>
      <c r="BI9429"/>
      <c r="BJ9429"/>
      <c r="BK9429"/>
      <c r="BL9429"/>
      <c r="BM9429"/>
      <c r="BN9429"/>
      <c r="BO9429"/>
      <c r="BP9429"/>
      <c r="BQ9429"/>
      <c r="BR9429"/>
      <c r="BS9429"/>
      <c r="BT9429"/>
      <c r="BU9429"/>
      <c r="BV9429"/>
      <c r="BW9429"/>
      <c r="BX9429"/>
      <c r="BY9429"/>
      <c r="BZ9429"/>
      <c r="CA9429"/>
      <c r="CB9429"/>
      <c r="CC9429"/>
      <c r="CD9429"/>
      <c r="CE9429"/>
      <c r="CF9429"/>
      <c r="CG9429"/>
      <c r="CH9429"/>
      <c r="CI9429"/>
      <c r="CJ9429"/>
      <c r="CK9429"/>
      <c r="CL9429"/>
      <c r="CM9429"/>
      <c r="CN9429"/>
      <c r="CO9429"/>
      <c r="CP9429"/>
      <c r="CQ9429"/>
      <c r="CR9429"/>
      <c r="CS9429"/>
      <c r="CT9429"/>
      <c r="CU9429"/>
      <c r="CV9429"/>
    </row>
    <row r="9430" spans="10:100" x14ac:dyDescent="0.25">
      <c r="J9430"/>
      <c r="K9430"/>
      <c r="L9430"/>
      <c r="M9430"/>
      <c r="N9430"/>
      <c r="O9430"/>
      <c r="P9430"/>
      <c r="Q9430"/>
      <c r="R9430"/>
      <c r="S9430"/>
      <c r="T9430"/>
      <c r="U9430"/>
      <c r="V9430"/>
      <c r="W9430"/>
      <c r="X9430"/>
      <c r="Y9430"/>
      <c r="Z9430"/>
      <c r="AA9430"/>
      <c r="AB9430"/>
      <c r="AC9430"/>
      <c r="AD9430"/>
      <c r="AE9430"/>
      <c r="AF9430"/>
      <c r="AG9430"/>
      <c r="AH9430"/>
      <c r="AI9430"/>
      <c r="AJ9430"/>
      <c r="AK9430"/>
      <c r="AL9430"/>
      <c r="AM9430"/>
      <c r="AN9430"/>
      <c r="AO9430"/>
      <c r="AP9430"/>
      <c r="AQ9430"/>
      <c r="AR9430"/>
      <c r="AS9430"/>
      <c r="AT9430"/>
      <c r="AU9430"/>
      <c r="AV9430"/>
      <c r="AW9430"/>
      <c r="AX9430"/>
      <c r="AY9430"/>
      <c r="AZ9430"/>
      <c r="BA9430"/>
      <c r="BB9430"/>
      <c r="BC9430"/>
      <c r="BD9430"/>
      <c r="BE9430"/>
      <c r="BF9430"/>
      <c r="BG9430"/>
      <c r="BH9430"/>
      <c r="BI9430"/>
      <c r="BJ9430"/>
      <c r="BK9430"/>
      <c r="BL9430"/>
      <c r="BM9430"/>
      <c r="BN9430"/>
      <c r="BO9430"/>
      <c r="BP9430"/>
      <c r="BQ9430"/>
      <c r="BR9430"/>
      <c r="BS9430"/>
      <c r="BT9430"/>
      <c r="BU9430"/>
      <c r="BV9430"/>
      <c r="BW9430"/>
      <c r="BX9430"/>
      <c r="BY9430"/>
      <c r="BZ9430"/>
      <c r="CA9430"/>
      <c r="CB9430"/>
      <c r="CC9430"/>
      <c r="CD9430"/>
      <c r="CE9430"/>
      <c r="CF9430"/>
      <c r="CG9430"/>
      <c r="CH9430"/>
      <c r="CI9430"/>
      <c r="CJ9430"/>
      <c r="CK9430"/>
      <c r="CL9430"/>
      <c r="CM9430"/>
      <c r="CN9430"/>
      <c r="CO9430"/>
      <c r="CP9430"/>
      <c r="CQ9430"/>
      <c r="CR9430"/>
      <c r="CS9430"/>
      <c r="CT9430"/>
      <c r="CU9430"/>
      <c r="CV9430"/>
    </row>
    <row r="9431" spans="10:100" x14ac:dyDescent="0.25">
      <c r="J9431"/>
      <c r="K9431"/>
      <c r="L9431"/>
      <c r="M9431"/>
      <c r="N9431"/>
      <c r="O9431"/>
      <c r="P9431"/>
      <c r="Q9431"/>
      <c r="R9431"/>
      <c r="S9431"/>
      <c r="T9431"/>
      <c r="U9431"/>
      <c r="V9431"/>
      <c r="W9431"/>
      <c r="X9431"/>
      <c r="Y9431"/>
      <c r="Z9431"/>
      <c r="AA9431"/>
      <c r="AB9431"/>
      <c r="AC9431"/>
      <c r="AD9431"/>
      <c r="AE9431"/>
      <c r="AF9431"/>
      <c r="AG9431"/>
      <c r="AH9431"/>
      <c r="AI9431"/>
      <c r="AJ9431"/>
      <c r="AK9431"/>
      <c r="AL9431"/>
      <c r="AM9431"/>
      <c r="AN9431"/>
      <c r="AO9431"/>
      <c r="AP9431"/>
      <c r="AQ9431"/>
      <c r="AR9431"/>
      <c r="AS9431"/>
      <c r="AT9431"/>
      <c r="AU9431"/>
      <c r="AV9431"/>
      <c r="AW9431"/>
      <c r="AX9431"/>
      <c r="AY9431"/>
      <c r="AZ9431"/>
      <c r="BA9431"/>
      <c r="BB9431"/>
      <c r="BC9431"/>
      <c r="BD9431"/>
      <c r="BE9431"/>
      <c r="BF9431"/>
      <c r="BG9431"/>
      <c r="BH9431"/>
      <c r="BI9431"/>
      <c r="BJ9431"/>
      <c r="BK9431"/>
      <c r="BL9431"/>
      <c r="BM9431"/>
      <c r="BN9431"/>
      <c r="BO9431"/>
      <c r="BP9431"/>
      <c r="BQ9431"/>
      <c r="BR9431"/>
      <c r="BS9431"/>
      <c r="BT9431"/>
      <c r="BU9431"/>
      <c r="BV9431"/>
      <c r="BW9431"/>
      <c r="BX9431"/>
      <c r="BY9431"/>
      <c r="BZ9431"/>
      <c r="CA9431"/>
      <c r="CB9431"/>
      <c r="CC9431"/>
      <c r="CD9431"/>
      <c r="CE9431"/>
      <c r="CF9431"/>
      <c r="CG9431"/>
      <c r="CH9431"/>
      <c r="CI9431"/>
      <c r="CJ9431"/>
      <c r="CK9431"/>
      <c r="CL9431"/>
      <c r="CM9431"/>
      <c r="CN9431"/>
      <c r="CO9431"/>
      <c r="CP9431"/>
      <c r="CQ9431"/>
      <c r="CR9431"/>
      <c r="CS9431"/>
      <c r="CT9431"/>
      <c r="CU9431"/>
      <c r="CV9431"/>
    </row>
    <row r="9432" spans="10:100" x14ac:dyDescent="0.25">
      <c r="J9432"/>
      <c r="K9432"/>
      <c r="L9432"/>
      <c r="M9432"/>
      <c r="N9432"/>
      <c r="O9432"/>
      <c r="P9432"/>
      <c r="Q9432"/>
      <c r="R9432"/>
      <c r="S9432"/>
      <c r="T9432"/>
      <c r="U9432"/>
      <c r="V9432"/>
      <c r="W9432"/>
      <c r="X9432"/>
      <c r="Y9432"/>
      <c r="Z9432"/>
      <c r="AA9432"/>
      <c r="AB9432"/>
      <c r="AC9432"/>
      <c r="AD9432"/>
      <c r="AE9432"/>
      <c r="AF9432"/>
      <c r="AG9432"/>
      <c r="AH9432"/>
      <c r="AI9432"/>
      <c r="AJ9432"/>
      <c r="AK9432"/>
      <c r="AL9432"/>
      <c r="AM9432"/>
      <c r="AN9432"/>
      <c r="AO9432"/>
      <c r="AP9432"/>
      <c r="AQ9432"/>
      <c r="AR9432"/>
      <c r="AS9432"/>
      <c r="AT9432"/>
      <c r="AU9432"/>
      <c r="AV9432"/>
      <c r="AW9432"/>
      <c r="AX9432"/>
      <c r="AY9432"/>
      <c r="AZ9432"/>
      <c r="BA9432"/>
      <c r="BB9432"/>
      <c r="BC9432"/>
      <c r="BD9432"/>
      <c r="BE9432"/>
      <c r="BF9432"/>
      <c r="BG9432"/>
      <c r="BH9432"/>
      <c r="BI9432"/>
      <c r="BJ9432"/>
      <c r="BK9432"/>
      <c r="BL9432"/>
      <c r="BM9432"/>
      <c r="BN9432"/>
      <c r="BO9432"/>
      <c r="BP9432"/>
      <c r="BQ9432"/>
      <c r="BR9432"/>
      <c r="BS9432"/>
      <c r="BT9432"/>
      <c r="BU9432"/>
      <c r="BV9432"/>
      <c r="BW9432"/>
      <c r="BX9432"/>
      <c r="BY9432"/>
      <c r="BZ9432"/>
      <c r="CA9432"/>
      <c r="CB9432"/>
      <c r="CC9432"/>
      <c r="CD9432"/>
      <c r="CE9432"/>
      <c r="CF9432"/>
      <c r="CG9432"/>
      <c r="CH9432"/>
      <c r="CI9432"/>
      <c r="CJ9432"/>
      <c r="CK9432"/>
      <c r="CL9432"/>
      <c r="CM9432"/>
      <c r="CN9432"/>
      <c r="CO9432"/>
      <c r="CP9432"/>
      <c r="CQ9432"/>
      <c r="CR9432"/>
      <c r="CS9432"/>
      <c r="CT9432"/>
      <c r="CU9432"/>
      <c r="CV9432"/>
    </row>
    <row r="9433" spans="10:100" x14ac:dyDescent="0.25">
      <c r="J9433"/>
      <c r="K9433"/>
      <c r="L9433"/>
      <c r="M9433"/>
      <c r="N9433"/>
      <c r="O9433"/>
      <c r="P9433"/>
      <c r="Q9433"/>
      <c r="R9433"/>
      <c r="S9433"/>
      <c r="T9433"/>
      <c r="U9433"/>
      <c r="V9433"/>
      <c r="W9433"/>
      <c r="X9433"/>
      <c r="Y9433"/>
      <c r="Z9433"/>
      <c r="AA9433"/>
      <c r="AB9433"/>
      <c r="AC9433"/>
      <c r="AD9433"/>
      <c r="AE9433"/>
      <c r="AF9433"/>
      <c r="AG9433"/>
      <c r="AH9433"/>
      <c r="AI9433"/>
      <c r="AJ9433"/>
      <c r="AK9433"/>
      <c r="AL9433"/>
      <c r="AM9433"/>
      <c r="AN9433"/>
      <c r="AO9433"/>
      <c r="AP9433"/>
      <c r="AQ9433"/>
      <c r="AR9433"/>
      <c r="AS9433"/>
      <c r="AT9433"/>
      <c r="AU9433"/>
      <c r="AV9433"/>
      <c r="AW9433"/>
      <c r="AX9433"/>
      <c r="AY9433"/>
      <c r="AZ9433"/>
      <c r="BA9433"/>
      <c r="BB9433"/>
      <c r="BC9433"/>
      <c r="BD9433"/>
      <c r="BE9433"/>
      <c r="BF9433"/>
      <c r="BG9433"/>
      <c r="BH9433"/>
      <c r="BI9433"/>
      <c r="BJ9433"/>
      <c r="BK9433"/>
      <c r="BL9433"/>
      <c r="BM9433"/>
      <c r="BN9433"/>
      <c r="BO9433"/>
      <c r="BP9433"/>
      <c r="BQ9433"/>
      <c r="BR9433"/>
      <c r="BS9433"/>
      <c r="BT9433"/>
      <c r="BU9433"/>
      <c r="BV9433"/>
      <c r="BW9433"/>
      <c r="BX9433"/>
      <c r="BY9433"/>
      <c r="BZ9433"/>
      <c r="CA9433"/>
      <c r="CB9433"/>
      <c r="CC9433"/>
      <c r="CD9433"/>
      <c r="CE9433"/>
      <c r="CF9433"/>
      <c r="CG9433"/>
      <c r="CH9433"/>
      <c r="CI9433"/>
      <c r="CJ9433"/>
      <c r="CK9433"/>
      <c r="CL9433"/>
      <c r="CM9433"/>
      <c r="CN9433"/>
      <c r="CO9433"/>
      <c r="CP9433"/>
      <c r="CQ9433"/>
      <c r="CR9433"/>
      <c r="CS9433"/>
      <c r="CT9433"/>
      <c r="CU9433"/>
      <c r="CV9433"/>
    </row>
    <row r="9434" spans="10:100" x14ac:dyDescent="0.25">
      <c r="J9434"/>
      <c r="K9434"/>
      <c r="L9434"/>
      <c r="M9434"/>
      <c r="N9434"/>
      <c r="O9434"/>
      <c r="P9434"/>
      <c r="Q9434"/>
      <c r="R9434"/>
      <c r="S9434"/>
      <c r="T9434"/>
      <c r="U9434"/>
      <c r="V9434"/>
      <c r="W9434"/>
      <c r="X9434"/>
      <c r="Y9434"/>
      <c r="Z9434"/>
      <c r="AA9434"/>
      <c r="AB9434"/>
      <c r="AC9434"/>
      <c r="AD9434"/>
      <c r="AE9434"/>
      <c r="AF9434"/>
      <c r="AG9434"/>
      <c r="AH9434"/>
      <c r="AI9434"/>
      <c r="AJ9434"/>
      <c r="AK9434"/>
      <c r="AL9434"/>
      <c r="AM9434"/>
      <c r="AN9434"/>
      <c r="AO9434"/>
      <c r="AP9434"/>
      <c r="AQ9434"/>
      <c r="AR9434"/>
      <c r="AS9434"/>
      <c r="AT9434"/>
      <c r="AU9434"/>
      <c r="AV9434"/>
      <c r="AW9434"/>
      <c r="AX9434"/>
      <c r="AY9434"/>
      <c r="AZ9434"/>
      <c r="BA9434"/>
      <c r="BB9434"/>
      <c r="BC9434"/>
      <c r="BD9434"/>
      <c r="BE9434"/>
      <c r="BF9434"/>
      <c r="BG9434"/>
      <c r="BH9434"/>
      <c r="BI9434"/>
      <c r="BJ9434"/>
      <c r="BK9434"/>
      <c r="BL9434"/>
      <c r="BM9434"/>
      <c r="BN9434"/>
      <c r="BO9434"/>
      <c r="BP9434"/>
      <c r="BQ9434"/>
      <c r="BR9434"/>
      <c r="BS9434"/>
      <c r="BT9434"/>
      <c r="BU9434"/>
      <c r="BV9434"/>
      <c r="BW9434"/>
      <c r="BX9434"/>
      <c r="BY9434"/>
      <c r="BZ9434"/>
      <c r="CA9434"/>
      <c r="CB9434"/>
      <c r="CC9434"/>
      <c r="CD9434"/>
      <c r="CE9434"/>
      <c r="CF9434"/>
      <c r="CG9434"/>
      <c r="CH9434"/>
      <c r="CI9434"/>
      <c r="CJ9434"/>
      <c r="CK9434"/>
      <c r="CL9434"/>
      <c r="CM9434"/>
      <c r="CN9434"/>
      <c r="CO9434"/>
      <c r="CP9434"/>
      <c r="CQ9434"/>
      <c r="CR9434"/>
      <c r="CS9434"/>
      <c r="CT9434"/>
      <c r="CU9434"/>
      <c r="CV9434"/>
    </row>
    <row r="9435" spans="10:100" x14ac:dyDescent="0.25">
      <c r="J9435"/>
      <c r="K9435"/>
      <c r="L9435"/>
      <c r="M9435"/>
      <c r="N9435"/>
      <c r="O9435"/>
      <c r="P9435"/>
      <c r="Q9435"/>
      <c r="R9435"/>
      <c r="S9435"/>
      <c r="T9435"/>
      <c r="U9435"/>
      <c r="V9435"/>
      <c r="W9435"/>
      <c r="X9435"/>
      <c r="Y9435"/>
      <c r="Z9435"/>
      <c r="AA9435"/>
      <c r="AB9435"/>
      <c r="AC9435"/>
      <c r="AD9435"/>
      <c r="AE9435"/>
      <c r="AF9435"/>
      <c r="AG9435"/>
      <c r="AH9435"/>
      <c r="AI9435"/>
      <c r="AJ9435"/>
      <c r="AK9435"/>
      <c r="AL9435"/>
      <c r="AM9435"/>
      <c r="AN9435"/>
      <c r="AO9435"/>
      <c r="AP9435"/>
      <c r="AQ9435"/>
      <c r="AR9435"/>
      <c r="AS9435"/>
      <c r="AT9435"/>
      <c r="AU9435"/>
      <c r="AV9435"/>
      <c r="AW9435"/>
      <c r="AX9435"/>
      <c r="AY9435"/>
      <c r="AZ9435"/>
      <c r="BA9435"/>
      <c r="BB9435"/>
      <c r="BC9435"/>
      <c r="BD9435"/>
      <c r="BE9435"/>
      <c r="BF9435"/>
      <c r="BG9435"/>
      <c r="BH9435"/>
      <c r="BI9435"/>
      <c r="BJ9435"/>
      <c r="BK9435"/>
      <c r="BL9435"/>
      <c r="BM9435"/>
      <c r="BN9435"/>
      <c r="BO9435"/>
      <c r="BP9435"/>
      <c r="BQ9435"/>
      <c r="BR9435"/>
      <c r="BS9435"/>
      <c r="BT9435"/>
      <c r="BU9435"/>
      <c r="BV9435"/>
      <c r="BW9435"/>
      <c r="BX9435"/>
      <c r="BY9435"/>
      <c r="BZ9435"/>
      <c r="CA9435"/>
      <c r="CB9435"/>
      <c r="CC9435"/>
      <c r="CD9435"/>
      <c r="CE9435"/>
      <c r="CF9435"/>
      <c r="CG9435"/>
      <c r="CH9435"/>
      <c r="CI9435"/>
      <c r="CJ9435"/>
      <c r="CK9435"/>
      <c r="CL9435"/>
      <c r="CM9435"/>
      <c r="CN9435"/>
      <c r="CO9435"/>
      <c r="CP9435"/>
      <c r="CQ9435"/>
      <c r="CR9435"/>
      <c r="CS9435"/>
      <c r="CT9435"/>
      <c r="CU9435"/>
      <c r="CV9435"/>
    </row>
    <row r="9436" spans="10:100" x14ac:dyDescent="0.25">
      <c r="J9436"/>
      <c r="K9436"/>
      <c r="L9436"/>
      <c r="M9436"/>
      <c r="N9436"/>
      <c r="O9436"/>
      <c r="P9436"/>
      <c r="Q9436"/>
      <c r="R9436"/>
      <c r="S9436"/>
      <c r="T9436"/>
      <c r="U9436"/>
      <c r="V9436"/>
      <c r="W9436"/>
      <c r="X9436"/>
      <c r="Y9436"/>
      <c r="Z9436"/>
      <c r="AA9436"/>
      <c r="AB9436"/>
      <c r="AC9436"/>
      <c r="AD9436"/>
      <c r="AE9436"/>
      <c r="AF9436"/>
      <c r="AG9436"/>
      <c r="AH9436"/>
      <c r="AI9436"/>
      <c r="AJ9436"/>
      <c r="AK9436"/>
      <c r="AL9436"/>
      <c r="AM9436"/>
      <c r="AN9436"/>
      <c r="AO9436"/>
      <c r="AP9436"/>
      <c r="AQ9436"/>
      <c r="AR9436"/>
      <c r="AS9436"/>
      <c r="AT9436"/>
      <c r="AU9436"/>
      <c r="AV9436"/>
      <c r="AW9436"/>
      <c r="AX9436"/>
      <c r="AY9436"/>
      <c r="AZ9436"/>
      <c r="BA9436"/>
      <c r="BB9436"/>
      <c r="BC9436"/>
      <c r="BD9436"/>
      <c r="BE9436"/>
      <c r="BF9436"/>
      <c r="BG9436"/>
      <c r="BH9436"/>
      <c r="BI9436"/>
      <c r="BJ9436"/>
      <c r="BK9436"/>
      <c r="BL9436"/>
      <c r="BM9436"/>
      <c r="BN9436"/>
      <c r="BO9436"/>
      <c r="BP9436"/>
      <c r="BQ9436"/>
      <c r="BR9436"/>
      <c r="BS9436"/>
      <c r="BT9436"/>
      <c r="BU9436"/>
      <c r="BV9436"/>
      <c r="BW9436"/>
      <c r="BX9436"/>
      <c r="BY9436"/>
      <c r="BZ9436"/>
      <c r="CA9436"/>
      <c r="CB9436"/>
      <c r="CC9436"/>
      <c r="CD9436"/>
      <c r="CE9436"/>
      <c r="CF9436"/>
      <c r="CG9436"/>
      <c r="CH9436"/>
      <c r="CI9436"/>
      <c r="CJ9436"/>
      <c r="CK9436"/>
      <c r="CL9436"/>
      <c r="CM9436"/>
      <c r="CN9436"/>
      <c r="CO9436"/>
      <c r="CP9436"/>
      <c r="CQ9436"/>
      <c r="CR9436"/>
      <c r="CS9436"/>
      <c r="CT9436"/>
      <c r="CU9436"/>
      <c r="CV9436"/>
    </row>
    <row r="9437" spans="10:100" x14ac:dyDescent="0.25">
      <c r="J9437"/>
      <c r="K9437"/>
      <c r="L9437"/>
      <c r="M9437"/>
      <c r="N9437"/>
      <c r="O9437"/>
      <c r="P9437"/>
      <c r="Q9437"/>
      <c r="R9437"/>
      <c r="S9437"/>
      <c r="T9437"/>
      <c r="U9437"/>
      <c r="V9437"/>
      <c r="W9437"/>
      <c r="X9437"/>
      <c r="Y9437"/>
      <c r="Z9437"/>
      <c r="AA9437"/>
      <c r="AB9437"/>
      <c r="AC9437"/>
      <c r="AD9437"/>
      <c r="AE9437"/>
      <c r="AF9437"/>
      <c r="AG9437"/>
      <c r="AH9437"/>
      <c r="AI9437"/>
      <c r="AJ9437"/>
      <c r="AK9437"/>
      <c r="AL9437"/>
      <c r="AM9437"/>
      <c r="AN9437"/>
      <c r="AO9437"/>
      <c r="AP9437"/>
      <c r="AQ9437"/>
      <c r="AR9437"/>
      <c r="AS9437"/>
      <c r="AT9437"/>
      <c r="AU9437"/>
      <c r="AV9437"/>
      <c r="AW9437"/>
      <c r="AX9437"/>
      <c r="AY9437"/>
      <c r="AZ9437"/>
      <c r="BA9437"/>
      <c r="BB9437"/>
      <c r="BC9437"/>
      <c r="BD9437"/>
      <c r="BE9437"/>
      <c r="BF9437"/>
      <c r="BG9437"/>
      <c r="BH9437"/>
      <c r="BI9437"/>
      <c r="BJ9437"/>
      <c r="BK9437"/>
      <c r="BL9437"/>
      <c r="BM9437"/>
      <c r="BN9437"/>
      <c r="BO9437"/>
      <c r="BP9437"/>
      <c r="BQ9437"/>
      <c r="BR9437"/>
      <c r="BS9437"/>
      <c r="BT9437"/>
      <c r="BU9437"/>
      <c r="BV9437"/>
      <c r="BW9437"/>
      <c r="BX9437"/>
      <c r="BY9437"/>
      <c r="BZ9437"/>
      <c r="CA9437"/>
      <c r="CB9437"/>
      <c r="CC9437"/>
      <c r="CD9437"/>
      <c r="CE9437"/>
      <c r="CF9437"/>
      <c r="CG9437"/>
      <c r="CH9437"/>
      <c r="CI9437"/>
      <c r="CJ9437"/>
      <c r="CK9437"/>
      <c r="CL9437"/>
      <c r="CM9437"/>
      <c r="CN9437"/>
      <c r="CO9437"/>
      <c r="CP9437"/>
      <c r="CQ9437"/>
      <c r="CR9437"/>
      <c r="CS9437"/>
      <c r="CT9437"/>
      <c r="CU9437"/>
      <c r="CV9437"/>
    </row>
    <row r="9438" spans="10:100" x14ac:dyDescent="0.25">
      <c r="J9438"/>
      <c r="K9438"/>
      <c r="L9438"/>
      <c r="M9438"/>
      <c r="N9438"/>
      <c r="O9438"/>
      <c r="P9438"/>
      <c r="Q9438"/>
      <c r="R9438"/>
      <c r="S9438"/>
      <c r="T9438"/>
      <c r="U9438"/>
      <c r="V9438"/>
      <c r="W9438"/>
      <c r="X9438"/>
      <c r="Y9438"/>
      <c r="Z9438"/>
      <c r="AA9438"/>
      <c r="AB9438"/>
      <c r="AC9438"/>
      <c r="AD9438"/>
      <c r="AE9438"/>
      <c r="AF9438"/>
      <c r="AG9438"/>
      <c r="AH9438"/>
      <c r="AI9438"/>
      <c r="AJ9438"/>
      <c r="AK9438"/>
      <c r="AL9438"/>
      <c r="AM9438"/>
      <c r="AN9438"/>
      <c r="AO9438"/>
      <c r="AP9438"/>
      <c r="AQ9438"/>
      <c r="AR9438"/>
      <c r="AS9438"/>
      <c r="AT9438"/>
      <c r="AU9438"/>
      <c r="AV9438"/>
      <c r="AW9438"/>
      <c r="AX9438"/>
      <c r="AY9438"/>
      <c r="AZ9438"/>
      <c r="BA9438"/>
      <c r="BB9438"/>
      <c r="BC9438"/>
      <c r="BD9438"/>
      <c r="BE9438"/>
      <c r="BF9438"/>
      <c r="BG9438"/>
      <c r="BH9438"/>
      <c r="BI9438"/>
      <c r="BJ9438"/>
      <c r="BK9438"/>
      <c r="BL9438"/>
      <c r="BM9438"/>
      <c r="BN9438"/>
      <c r="BO9438"/>
      <c r="BP9438"/>
      <c r="BQ9438"/>
      <c r="BR9438"/>
      <c r="BS9438"/>
      <c r="BT9438"/>
      <c r="BU9438"/>
      <c r="BV9438"/>
      <c r="BW9438"/>
      <c r="BX9438"/>
      <c r="BY9438"/>
      <c r="BZ9438"/>
      <c r="CA9438"/>
      <c r="CB9438"/>
      <c r="CC9438"/>
      <c r="CD9438"/>
      <c r="CE9438"/>
      <c r="CF9438"/>
      <c r="CG9438"/>
      <c r="CH9438"/>
      <c r="CI9438"/>
      <c r="CJ9438"/>
      <c r="CK9438"/>
      <c r="CL9438"/>
      <c r="CM9438"/>
      <c r="CN9438"/>
      <c r="CO9438"/>
      <c r="CP9438"/>
      <c r="CQ9438"/>
      <c r="CR9438"/>
      <c r="CS9438"/>
      <c r="CT9438"/>
      <c r="CU9438"/>
      <c r="CV9438"/>
    </row>
    <row r="9439" spans="10:100" x14ac:dyDescent="0.25">
      <c r="J9439"/>
      <c r="K9439"/>
      <c r="L9439"/>
      <c r="M9439"/>
      <c r="N9439"/>
      <c r="O9439"/>
      <c r="P9439"/>
      <c r="Q9439"/>
      <c r="R9439"/>
      <c r="S9439"/>
      <c r="T9439"/>
      <c r="U9439"/>
      <c r="V9439"/>
      <c r="W9439"/>
      <c r="X9439"/>
      <c r="Y9439"/>
      <c r="Z9439"/>
      <c r="AA9439"/>
      <c r="AB9439"/>
      <c r="AC9439"/>
      <c r="AD9439"/>
      <c r="AE9439"/>
      <c r="AF9439"/>
      <c r="AG9439"/>
      <c r="AH9439"/>
      <c r="AI9439"/>
      <c r="AJ9439"/>
      <c r="AK9439"/>
      <c r="AL9439"/>
      <c r="AM9439"/>
      <c r="AN9439"/>
      <c r="AO9439"/>
      <c r="AP9439"/>
      <c r="AQ9439"/>
      <c r="AR9439"/>
      <c r="AS9439"/>
      <c r="AT9439"/>
      <c r="AU9439"/>
      <c r="AV9439"/>
      <c r="AW9439"/>
      <c r="AX9439"/>
      <c r="AY9439"/>
      <c r="AZ9439"/>
      <c r="BA9439"/>
      <c r="BB9439"/>
      <c r="BC9439"/>
      <c r="BD9439"/>
      <c r="BE9439"/>
      <c r="BF9439"/>
      <c r="BG9439"/>
      <c r="BH9439"/>
      <c r="BI9439"/>
      <c r="BJ9439"/>
      <c r="BK9439"/>
      <c r="BL9439"/>
      <c r="BM9439"/>
      <c r="BN9439"/>
      <c r="BO9439"/>
      <c r="BP9439"/>
      <c r="BQ9439"/>
      <c r="BR9439"/>
      <c r="BS9439"/>
      <c r="BT9439"/>
      <c r="BU9439"/>
      <c r="BV9439"/>
      <c r="BW9439"/>
      <c r="BX9439"/>
      <c r="BY9439"/>
      <c r="BZ9439"/>
      <c r="CA9439"/>
      <c r="CB9439"/>
      <c r="CC9439"/>
      <c r="CD9439"/>
      <c r="CE9439"/>
      <c r="CF9439"/>
      <c r="CG9439"/>
      <c r="CH9439"/>
      <c r="CI9439"/>
      <c r="CJ9439"/>
      <c r="CK9439"/>
      <c r="CL9439"/>
      <c r="CM9439"/>
      <c r="CN9439"/>
      <c r="CO9439"/>
      <c r="CP9439"/>
      <c r="CQ9439"/>
      <c r="CR9439"/>
      <c r="CS9439"/>
      <c r="CT9439"/>
      <c r="CU9439"/>
      <c r="CV9439"/>
    </row>
    <row r="9440" spans="10:100" x14ac:dyDescent="0.25">
      <c r="J9440"/>
      <c r="K9440"/>
      <c r="L9440"/>
      <c r="M9440"/>
      <c r="N9440"/>
      <c r="O9440"/>
      <c r="P9440"/>
      <c r="Q9440"/>
      <c r="R9440"/>
      <c r="S9440"/>
      <c r="T9440"/>
      <c r="U9440"/>
      <c r="V9440"/>
      <c r="W9440"/>
      <c r="X9440"/>
      <c r="Y9440"/>
      <c r="Z9440"/>
      <c r="AA9440"/>
      <c r="AB9440"/>
      <c r="AC9440"/>
      <c r="AD9440"/>
      <c r="AE9440"/>
      <c r="AF9440"/>
      <c r="AG9440"/>
      <c r="AH9440"/>
      <c r="AI9440"/>
      <c r="AJ9440"/>
      <c r="AK9440"/>
      <c r="AL9440"/>
      <c r="AM9440"/>
      <c r="AN9440"/>
      <c r="AO9440"/>
      <c r="AP9440"/>
      <c r="AQ9440"/>
      <c r="AR9440"/>
      <c r="AS9440"/>
      <c r="AT9440"/>
      <c r="AU9440"/>
      <c r="AV9440"/>
      <c r="AW9440"/>
      <c r="AX9440"/>
      <c r="AY9440"/>
      <c r="AZ9440"/>
      <c r="BA9440"/>
      <c r="BB9440"/>
      <c r="BC9440"/>
      <c r="BD9440"/>
      <c r="BE9440"/>
      <c r="BF9440"/>
      <c r="BG9440"/>
      <c r="BH9440"/>
      <c r="BI9440"/>
      <c r="BJ9440"/>
      <c r="BK9440"/>
      <c r="BL9440"/>
      <c r="BM9440"/>
      <c r="BN9440"/>
      <c r="BO9440"/>
      <c r="BP9440"/>
      <c r="BQ9440"/>
      <c r="BR9440"/>
      <c r="BS9440"/>
      <c r="BT9440"/>
      <c r="BU9440"/>
      <c r="BV9440"/>
      <c r="BW9440"/>
      <c r="BX9440"/>
      <c r="BY9440"/>
      <c r="BZ9440"/>
      <c r="CA9440"/>
      <c r="CB9440"/>
      <c r="CC9440"/>
      <c r="CD9440"/>
      <c r="CE9440"/>
      <c r="CF9440"/>
      <c r="CG9440"/>
      <c r="CH9440"/>
      <c r="CI9440"/>
      <c r="CJ9440"/>
      <c r="CK9440"/>
      <c r="CL9440"/>
      <c r="CM9440"/>
      <c r="CN9440"/>
      <c r="CO9440"/>
      <c r="CP9440"/>
      <c r="CQ9440"/>
      <c r="CR9440"/>
      <c r="CS9440"/>
      <c r="CT9440"/>
      <c r="CU9440"/>
      <c r="CV9440"/>
    </row>
    <row r="9441" spans="10:100" x14ac:dyDescent="0.25">
      <c r="J9441"/>
      <c r="K9441"/>
      <c r="L9441"/>
      <c r="M9441"/>
      <c r="N9441"/>
      <c r="O9441"/>
      <c r="P9441"/>
      <c r="Q9441"/>
      <c r="R9441"/>
      <c r="S9441"/>
      <c r="T9441"/>
      <c r="U9441"/>
      <c r="V9441"/>
      <c r="W9441"/>
      <c r="X9441"/>
      <c r="Y9441"/>
      <c r="Z9441"/>
      <c r="AA9441"/>
      <c r="AB9441"/>
      <c r="AC9441"/>
      <c r="AD9441"/>
      <c r="AE9441"/>
      <c r="AF9441"/>
      <c r="AG9441"/>
      <c r="AH9441"/>
      <c r="AI9441"/>
      <c r="AJ9441"/>
      <c r="AK9441"/>
      <c r="AL9441"/>
      <c r="AM9441"/>
      <c r="AN9441"/>
      <c r="AO9441"/>
      <c r="AP9441"/>
      <c r="AQ9441"/>
      <c r="AR9441"/>
      <c r="AS9441"/>
      <c r="AT9441"/>
      <c r="AU9441"/>
      <c r="AV9441"/>
      <c r="AW9441"/>
      <c r="AX9441"/>
      <c r="AY9441"/>
      <c r="AZ9441"/>
      <c r="BA9441"/>
      <c r="BB9441"/>
      <c r="BC9441"/>
      <c r="BD9441"/>
      <c r="BE9441"/>
      <c r="BF9441"/>
      <c r="BG9441"/>
      <c r="BH9441"/>
      <c r="BI9441"/>
      <c r="BJ9441"/>
      <c r="BK9441"/>
      <c r="BL9441"/>
      <c r="BM9441"/>
      <c r="BN9441"/>
      <c r="BO9441"/>
      <c r="BP9441"/>
      <c r="BQ9441"/>
      <c r="BR9441"/>
      <c r="BS9441"/>
      <c r="BT9441"/>
      <c r="BU9441"/>
      <c r="BV9441"/>
      <c r="BW9441"/>
      <c r="BX9441"/>
      <c r="BY9441"/>
      <c r="BZ9441"/>
      <c r="CA9441"/>
      <c r="CB9441"/>
      <c r="CC9441"/>
      <c r="CD9441"/>
      <c r="CE9441"/>
      <c r="CF9441"/>
      <c r="CG9441"/>
      <c r="CH9441"/>
      <c r="CI9441"/>
      <c r="CJ9441"/>
      <c r="CK9441"/>
      <c r="CL9441"/>
      <c r="CM9441"/>
      <c r="CN9441"/>
      <c r="CO9441"/>
      <c r="CP9441"/>
      <c r="CQ9441"/>
      <c r="CR9441"/>
      <c r="CS9441"/>
      <c r="CT9441"/>
      <c r="CU9441"/>
      <c r="CV9441"/>
    </row>
    <row r="9442" spans="10:100" x14ac:dyDescent="0.25">
      <c r="J9442"/>
      <c r="K9442"/>
      <c r="L9442"/>
      <c r="M9442"/>
      <c r="N9442"/>
      <c r="O9442"/>
      <c r="P9442"/>
      <c r="Q9442"/>
      <c r="R9442"/>
      <c r="S9442"/>
      <c r="T9442"/>
      <c r="U9442"/>
      <c r="V9442"/>
      <c r="W9442"/>
      <c r="X9442"/>
      <c r="Y9442"/>
      <c r="Z9442"/>
      <c r="AA9442"/>
      <c r="AB9442"/>
      <c r="AC9442"/>
      <c r="AD9442"/>
      <c r="AE9442"/>
      <c r="AF9442"/>
      <c r="AG9442"/>
      <c r="AH9442"/>
      <c r="AI9442"/>
      <c r="AJ9442"/>
      <c r="AK9442"/>
      <c r="AL9442"/>
      <c r="AM9442"/>
      <c r="AN9442"/>
      <c r="AO9442"/>
      <c r="AP9442"/>
      <c r="AQ9442"/>
      <c r="AR9442"/>
      <c r="AS9442"/>
      <c r="AT9442"/>
      <c r="AU9442"/>
      <c r="AV9442"/>
      <c r="AW9442"/>
      <c r="AX9442"/>
      <c r="AY9442"/>
      <c r="AZ9442"/>
      <c r="BA9442"/>
      <c r="BB9442"/>
      <c r="BC9442"/>
      <c r="BD9442"/>
      <c r="BE9442"/>
      <c r="BF9442"/>
      <c r="BG9442"/>
      <c r="BH9442"/>
      <c r="BI9442"/>
      <c r="BJ9442"/>
      <c r="BK9442"/>
      <c r="BL9442"/>
      <c r="BM9442"/>
      <c r="BN9442"/>
      <c r="BO9442"/>
      <c r="BP9442"/>
      <c r="BQ9442"/>
      <c r="BR9442"/>
      <c r="BS9442"/>
      <c r="BT9442"/>
      <c r="BU9442"/>
      <c r="BV9442"/>
      <c r="BW9442"/>
      <c r="BX9442"/>
      <c r="BY9442"/>
      <c r="BZ9442"/>
      <c r="CA9442"/>
      <c r="CB9442"/>
      <c r="CC9442"/>
      <c r="CD9442"/>
      <c r="CE9442"/>
      <c r="CF9442"/>
      <c r="CG9442"/>
      <c r="CH9442"/>
      <c r="CI9442"/>
      <c r="CJ9442"/>
      <c r="CK9442"/>
      <c r="CL9442"/>
      <c r="CM9442"/>
      <c r="CN9442"/>
      <c r="CO9442"/>
      <c r="CP9442"/>
      <c r="CQ9442"/>
      <c r="CR9442"/>
      <c r="CS9442"/>
      <c r="CT9442"/>
      <c r="CU9442"/>
      <c r="CV9442"/>
    </row>
    <row r="9443" spans="10:100" x14ac:dyDescent="0.25">
      <c r="J9443"/>
      <c r="K9443"/>
      <c r="L9443"/>
      <c r="M9443"/>
      <c r="N9443"/>
      <c r="O9443"/>
      <c r="P9443"/>
      <c r="Q9443"/>
      <c r="R9443"/>
      <c r="S9443"/>
      <c r="T9443"/>
      <c r="U9443"/>
      <c r="V9443"/>
      <c r="W9443"/>
      <c r="X9443"/>
      <c r="Y9443"/>
      <c r="Z9443"/>
      <c r="AA9443"/>
      <c r="AB9443"/>
      <c r="AC9443"/>
      <c r="AD9443"/>
      <c r="AE9443"/>
      <c r="AF9443"/>
      <c r="AG9443"/>
      <c r="AH9443"/>
      <c r="AI9443"/>
      <c r="AJ9443"/>
      <c r="AK9443"/>
      <c r="AL9443"/>
      <c r="AM9443"/>
      <c r="AN9443"/>
      <c r="AO9443"/>
      <c r="AP9443"/>
      <c r="AQ9443"/>
      <c r="AR9443"/>
      <c r="AS9443"/>
      <c r="AT9443"/>
      <c r="AU9443"/>
      <c r="AV9443"/>
      <c r="AW9443"/>
      <c r="AX9443"/>
      <c r="AY9443"/>
      <c r="AZ9443"/>
      <c r="BA9443"/>
      <c r="BB9443"/>
      <c r="BC9443"/>
      <c r="BD9443"/>
      <c r="BE9443"/>
      <c r="BF9443"/>
      <c r="BG9443"/>
      <c r="BH9443"/>
      <c r="BI9443"/>
      <c r="BJ9443"/>
      <c r="BK9443"/>
      <c r="BL9443"/>
      <c r="BM9443"/>
      <c r="BN9443"/>
      <c r="BO9443"/>
      <c r="BP9443"/>
      <c r="BQ9443"/>
      <c r="BR9443"/>
      <c r="BS9443"/>
      <c r="BT9443"/>
      <c r="BU9443"/>
      <c r="BV9443"/>
      <c r="BW9443"/>
      <c r="BX9443"/>
      <c r="BY9443"/>
      <c r="BZ9443"/>
      <c r="CA9443"/>
      <c r="CB9443"/>
      <c r="CC9443"/>
      <c r="CD9443"/>
      <c r="CE9443"/>
      <c r="CF9443"/>
      <c r="CG9443"/>
      <c r="CH9443"/>
      <c r="CI9443"/>
      <c r="CJ9443"/>
      <c r="CK9443"/>
      <c r="CL9443"/>
      <c r="CM9443"/>
      <c r="CN9443"/>
      <c r="CO9443"/>
      <c r="CP9443"/>
      <c r="CQ9443"/>
      <c r="CR9443"/>
      <c r="CS9443"/>
      <c r="CT9443"/>
      <c r="CU9443"/>
      <c r="CV9443"/>
    </row>
    <row r="9444" spans="10:100" x14ac:dyDescent="0.25">
      <c r="J9444"/>
      <c r="K9444"/>
      <c r="L9444"/>
      <c r="M9444"/>
      <c r="N9444"/>
      <c r="O9444"/>
      <c r="P9444"/>
      <c r="Q9444"/>
      <c r="R9444"/>
      <c r="S9444"/>
      <c r="T9444"/>
      <c r="U9444"/>
      <c r="V9444"/>
      <c r="W9444"/>
      <c r="X9444"/>
      <c r="Y9444"/>
      <c r="Z9444"/>
      <c r="AA9444"/>
      <c r="AB9444"/>
      <c r="AC9444"/>
      <c r="AD9444"/>
      <c r="AE9444"/>
      <c r="AF9444"/>
      <c r="AG9444"/>
      <c r="AH9444"/>
      <c r="AI9444"/>
      <c r="AJ9444"/>
      <c r="AK9444"/>
      <c r="AL9444"/>
      <c r="AM9444"/>
      <c r="AN9444"/>
      <c r="AO9444"/>
      <c r="AP9444"/>
      <c r="AQ9444"/>
      <c r="AR9444"/>
      <c r="AS9444"/>
      <c r="AT9444"/>
      <c r="AU9444"/>
      <c r="AV9444"/>
      <c r="AW9444"/>
      <c r="AX9444"/>
      <c r="AY9444"/>
      <c r="AZ9444"/>
      <c r="BA9444"/>
      <c r="BB9444"/>
      <c r="BC9444"/>
      <c r="BD9444"/>
      <c r="BE9444"/>
      <c r="BF9444"/>
      <c r="BG9444"/>
      <c r="BH9444"/>
      <c r="BI9444"/>
      <c r="BJ9444"/>
      <c r="BK9444"/>
      <c r="BL9444"/>
      <c r="BM9444"/>
      <c r="BN9444"/>
      <c r="BO9444"/>
      <c r="BP9444"/>
      <c r="BQ9444"/>
      <c r="BR9444"/>
      <c r="BS9444"/>
      <c r="BT9444"/>
      <c r="BU9444"/>
      <c r="BV9444"/>
      <c r="BW9444"/>
      <c r="BX9444"/>
      <c r="BY9444"/>
      <c r="BZ9444"/>
      <c r="CA9444"/>
      <c r="CB9444"/>
      <c r="CC9444"/>
      <c r="CD9444"/>
      <c r="CE9444"/>
      <c r="CF9444"/>
      <c r="CG9444"/>
      <c r="CH9444"/>
      <c r="CI9444"/>
      <c r="CJ9444"/>
      <c r="CK9444"/>
      <c r="CL9444"/>
      <c r="CM9444"/>
      <c r="CN9444"/>
      <c r="CO9444"/>
      <c r="CP9444"/>
      <c r="CQ9444"/>
      <c r="CR9444"/>
      <c r="CS9444"/>
      <c r="CT9444"/>
      <c r="CU9444"/>
      <c r="CV9444"/>
    </row>
    <row r="9445" spans="10:100" x14ac:dyDescent="0.25">
      <c r="J9445"/>
      <c r="K9445"/>
      <c r="L9445"/>
      <c r="M9445"/>
      <c r="N9445"/>
      <c r="O9445"/>
      <c r="P9445"/>
      <c r="Q9445"/>
      <c r="R9445"/>
      <c r="S9445"/>
      <c r="T9445"/>
      <c r="U9445"/>
      <c r="V9445"/>
      <c r="W9445"/>
      <c r="X9445"/>
      <c r="Y9445"/>
      <c r="Z9445"/>
      <c r="AA9445"/>
      <c r="AB9445"/>
      <c r="AC9445"/>
      <c r="AD9445"/>
      <c r="AE9445"/>
      <c r="AF9445"/>
      <c r="AG9445"/>
      <c r="AH9445"/>
      <c r="AI9445"/>
      <c r="AJ9445"/>
      <c r="AK9445"/>
      <c r="AL9445"/>
      <c r="AM9445"/>
      <c r="AN9445"/>
      <c r="AO9445"/>
      <c r="AP9445"/>
      <c r="AQ9445"/>
      <c r="AR9445"/>
      <c r="AS9445"/>
      <c r="AT9445"/>
      <c r="AU9445"/>
      <c r="AV9445"/>
      <c r="AW9445"/>
      <c r="AX9445"/>
      <c r="AY9445"/>
      <c r="AZ9445"/>
      <c r="BA9445"/>
      <c r="BB9445"/>
      <c r="BC9445"/>
      <c r="BD9445"/>
      <c r="BE9445"/>
      <c r="BF9445"/>
      <c r="BG9445"/>
      <c r="BH9445"/>
      <c r="BI9445"/>
      <c r="BJ9445"/>
      <c r="BK9445"/>
      <c r="BL9445"/>
      <c r="BM9445"/>
      <c r="BN9445"/>
      <c r="BO9445"/>
      <c r="BP9445"/>
      <c r="BQ9445"/>
      <c r="BR9445"/>
      <c r="BS9445"/>
      <c r="BT9445"/>
      <c r="BU9445"/>
      <c r="BV9445"/>
      <c r="BW9445"/>
      <c r="BX9445"/>
      <c r="BY9445"/>
      <c r="BZ9445"/>
      <c r="CA9445"/>
      <c r="CB9445"/>
      <c r="CC9445"/>
      <c r="CD9445"/>
      <c r="CE9445"/>
      <c r="CF9445"/>
      <c r="CG9445"/>
      <c r="CH9445"/>
      <c r="CI9445"/>
      <c r="CJ9445"/>
      <c r="CK9445"/>
      <c r="CL9445"/>
      <c r="CM9445"/>
      <c r="CN9445"/>
      <c r="CO9445"/>
      <c r="CP9445"/>
      <c r="CQ9445"/>
      <c r="CR9445"/>
      <c r="CS9445"/>
      <c r="CT9445"/>
      <c r="CU9445"/>
      <c r="CV9445"/>
    </row>
    <row r="9446" spans="10:100" x14ac:dyDescent="0.25">
      <c r="J9446"/>
      <c r="K9446"/>
      <c r="L9446"/>
      <c r="M9446"/>
      <c r="N9446"/>
      <c r="O9446"/>
      <c r="P9446"/>
      <c r="Q9446"/>
      <c r="R9446"/>
      <c r="S9446"/>
      <c r="T9446"/>
      <c r="U9446"/>
      <c r="V9446"/>
      <c r="W9446"/>
      <c r="X9446"/>
      <c r="Y9446"/>
      <c r="Z9446"/>
      <c r="AA9446"/>
      <c r="AB9446"/>
      <c r="AC9446"/>
      <c r="AD9446"/>
      <c r="AE9446"/>
      <c r="AF9446"/>
      <c r="AG9446"/>
      <c r="AH9446"/>
      <c r="AI9446"/>
      <c r="AJ9446"/>
      <c r="AK9446"/>
      <c r="AL9446"/>
      <c r="AM9446"/>
      <c r="AN9446"/>
      <c r="AO9446"/>
      <c r="AP9446"/>
      <c r="AQ9446"/>
      <c r="AR9446"/>
      <c r="AS9446"/>
      <c r="AT9446"/>
      <c r="AU9446"/>
      <c r="AV9446"/>
      <c r="AW9446"/>
      <c r="AX9446"/>
      <c r="AY9446"/>
      <c r="AZ9446"/>
      <c r="BA9446"/>
      <c r="BB9446"/>
      <c r="BC9446"/>
      <c r="BD9446"/>
      <c r="BE9446"/>
      <c r="BF9446"/>
      <c r="BG9446"/>
      <c r="BH9446"/>
      <c r="BI9446"/>
      <c r="BJ9446"/>
      <c r="BK9446"/>
      <c r="BL9446"/>
      <c r="BM9446"/>
      <c r="BN9446"/>
      <c r="BO9446"/>
      <c r="BP9446"/>
      <c r="BQ9446"/>
      <c r="BR9446"/>
      <c r="BS9446"/>
      <c r="BT9446"/>
      <c r="BU9446"/>
      <c r="BV9446"/>
      <c r="BW9446"/>
      <c r="BX9446"/>
      <c r="BY9446"/>
      <c r="BZ9446"/>
      <c r="CA9446"/>
      <c r="CB9446"/>
      <c r="CC9446"/>
      <c r="CD9446"/>
      <c r="CE9446"/>
      <c r="CF9446"/>
      <c r="CG9446"/>
      <c r="CH9446"/>
      <c r="CI9446"/>
      <c r="CJ9446"/>
      <c r="CK9446"/>
      <c r="CL9446"/>
      <c r="CM9446"/>
      <c r="CN9446"/>
      <c r="CO9446"/>
      <c r="CP9446"/>
      <c r="CQ9446"/>
      <c r="CR9446"/>
      <c r="CS9446"/>
      <c r="CT9446"/>
      <c r="CU9446"/>
      <c r="CV9446"/>
    </row>
    <row r="9447" spans="10:100" x14ac:dyDescent="0.25">
      <c r="J9447"/>
      <c r="K9447"/>
      <c r="L9447"/>
      <c r="M9447"/>
      <c r="N9447"/>
      <c r="O9447"/>
      <c r="P9447"/>
      <c r="Q9447"/>
      <c r="R9447"/>
      <c r="S9447"/>
      <c r="T9447"/>
      <c r="U9447"/>
      <c r="V9447"/>
      <c r="W9447"/>
      <c r="X9447"/>
      <c r="Y9447"/>
      <c r="Z9447"/>
      <c r="AA9447"/>
      <c r="AB9447"/>
      <c r="AC9447"/>
      <c r="AD9447"/>
      <c r="AE9447"/>
      <c r="AF9447"/>
      <c r="AG9447"/>
      <c r="AH9447"/>
      <c r="AI9447"/>
      <c r="AJ9447"/>
      <c r="AK9447"/>
      <c r="AL9447"/>
      <c r="AM9447"/>
      <c r="AN9447"/>
      <c r="AO9447"/>
      <c r="AP9447"/>
      <c r="AQ9447"/>
      <c r="AR9447"/>
      <c r="AS9447"/>
      <c r="AT9447"/>
      <c r="AU9447"/>
      <c r="AV9447"/>
      <c r="AW9447"/>
      <c r="AX9447"/>
      <c r="AY9447"/>
      <c r="AZ9447"/>
      <c r="BA9447"/>
      <c r="BB9447"/>
      <c r="BC9447"/>
      <c r="BD9447"/>
      <c r="BE9447"/>
      <c r="BF9447"/>
      <c r="BG9447"/>
      <c r="BH9447"/>
      <c r="BI9447"/>
      <c r="BJ9447"/>
      <c r="BK9447"/>
      <c r="BL9447"/>
      <c r="BM9447"/>
      <c r="BN9447"/>
      <c r="BO9447"/>
      <c r="BP9447"/>
      <c r="BQ9447"/>
      <c r="BR9447"/>
      <c r="BS9447"/>
      <c r="BT9447"/>
      <c r="BU9447"/>
      <c r="BV9447"/>
      <c r="BW9447"/>
      <c r="BX9447"/>
      <c r="BY9447"/>
      <c r="BZ9447"/>
      <c r="CA9447"/>
      <c r="CB9447"/>
      <c r="CC9447"/>
      <c r="CD9447"/>
      <c r="CE9447"/>
      <c r="CF9447"/>
      <c r="CG9447"/>
      <c r="CH9447"/>
      <c r="CI9447"/>
      <c r="CJ9447"/>
      <c r="CK9447"/>
      <c r="CL9447"/>
      <c r="CM9447"/>
      <c r="CN9447"/>
      <c r="CO9447"/>
      <c r="CP9447"/>
      <c r="CQ9447"/>
      <c r="CR9447"/>
      <c r="CS9447"/>
      <c r="CT9447"/>
      <c r="CU9447"/>
      <c r="CV9447"/>
    </row>
    <row r="9448" spans="10:100" x14ac:dyDescent="0.25">
      <c r="J9448"/>
      <c r="K9448"/>
      <c r="L9448"/>
      <c r="M9448"/>
      <c r="N9448"/>
      <c r="O9448"/>
      <c r="P9448"/>
      <c r="Q9448"/>
      <c r="R9448"/>
      <c r="S9448"/>
      <c r="T9448"/>
      <c r="U9448"/>
      <c r="V9448"/>
      <c r="W9448"/>
      <c r="X9448"/>
      <c r="Y9448"/>
      <c r="Z9448"/>
      <c r="AA9448"/>
      <c r="AB9448"/>
      <c r="AC9448"/>
      <c r="AD9448"/>
      <c r="AE9448"/>
      <c r="AF9448"/>
      <c r="AG9448"/>
      <c r="AH9448"/>
      <c r="AI9448"/>
      <c r="AJ9448"/>
      <c r="AK9448"/>
      <c r="AL9448"/>
      <c r="AM9448"/>
      <c r="AN9448"/>
      <c r="AO9448"/>
      <c r="AP9448"/>
      <c r="AQ9448"/>
      <c r="AR9448"/>
      <c r="AS9448"/>
      <c r="AT9448"/>
      <c r="AU9448"/>
      <c r="AV9448"/>
      <c r="AW9448"/>
      <c r="AX9448"/>
      <c r="AY9448"/>
      <c r="AZ9448"/>
      <c r="BA9448"/>
      <c r="BB9448"/>
      <c r="BC9448"/>
      <c r="BD9448"/>
      <c r="BE9448"/>
      <c r="BF9448"/>
      <c r="BG9448"/>
      <c r="BH9448"/>
      <c r="BI9448"/>
      <c r="BJ9448"/>
      <c r="BK9448"/>
      <c r="BL9448"/>
      <c r="BM9448"/>
      <c r="BN9448"/>
      <c r="BO9448"/>
      <c r="BP9448"/>
      <c r="BQ9448"/>
      <c r="BR9448"/>
      <c r="BS9448"/>
      <c r="BT9448"/>
      <c r="BU9448"/>
      <c r="BV9448"/>
      <c r="BW9448"/>
      <c r="BX9448"/>
      <c r="BY9448"/>
      <c r="BZ9448"/>
      <c r="CA9448"/>
      <c r="CB9448"/>
      <c r="CC9448"/>
      <c r="CD9448"/>
      <c r="CE9448"/>
      <c r="CF9448"/>
      <c r="CG9448"/>
      <c r="CH9448"/>
      <c r="CI9448"/>
      <c r="CJ9448"/>
      <c r="CK9448"/>
      <c r="CL9448"/>
      <c r="CM9448"/>
      <c r="CN9448"/>
      <c r="CO9448"/>
      <c r="CP9448"/>
      <c r="CQ9448"/>
      <c r="CR9448"/>
      <c r="CS9448"/>
      <c r="CT9448"/>
      <c r="CU9448"/>
      <c r="CV9448"/>
    </row>
    <row r="9449" spans="10:100" x14ac:dyDescent="0.25">
      <c r="J9449"/>
      <c r="K9449"/>
      <c r="L9449"/>
      <c r="M9449"/>
      <c r="N9449"/>
      <c r="O9449"/>
      <c r="P9449"/>
      <c r="Q9449"/>
      <c r="R9449"/>
      <c r="S9449"/>
      <c r="T9449"/>
      <c r="U9449"/>
      <c r="V9449"/>
      <c r="W9449"/>
      <c r="X9449"/>
      <c r="Y9449"/>
      <c r="Z9449"/>
      <c r="AA9449"/>
      <c r="AB9449"/>
      <c r="AC9449"/>
      <c r="AD9449"/>
      <c r="AE9449"/>
      <c r="AF9449"/>
      <c r="AG9449"/>
      <c r="AH9449"/>
      <c r="AI9449"/>
      <c r="AJ9449"/>
      <c r="AK9449"/>
      <c r="AL9449"/>
      <c r="AM9449"/>
      <c r="AN9449"/>
      <c r="AO9449"/>
      <c r="AP9449"/>
      <c r="AQ9449"/>
      <c r="AR9449"/>
      <c r="AS9449"/>
      <c r="AT9449"/>
      <c r="AU9449"/>
      <c r="AV9449"/>
      <c r="AW9449"/>
      <c r="AX9449"/>
      <c r="AY9449"/>
      <c r="AZ9449"/>
      <c r="BA9449"/>
      <c r="BB9449"/>
      <c r="BC9449"/>
      <c r="BD9449"/>
      <c r="BE9449"/>
      <c r="BF9449"/>
      <c r="BG9449"/>
      <c r="BH9449"/>
      <c r="BI9449"/>
      <c r="BJ9449"/>
      <c r="BK9449"/>
      <c r="BL9449"/>
      <c r="BM9449"/>
      <c r="BN9449"/>
      <c r="BO9449"/>
      <c r="BP9449"/>
      <c r="BQ9449"/>
      <c r="BR9449"/>
      <c r="BS9449"/>
      <c r="BT9449"/>
      <c r="BU9449"/>
      <c r="BV9449"/>
      <c r="BW9449"/>
      <c r="BX9449"/>
      <c r="BY9449"/>
      <c r="BZ9449"/>
      <c r="CA9449"/>
      <c r="CB9449"/>
      <c r="CC9449"/>
      <c r="CD9449"/>
      <c r="CE9449"/>
      <c r="CF9449"/>
      <c r="CG9449"/>
      <c r="CH9449"/>
      <c r="CI9449"/>
      <c r="CJ9449"/>
      <c r="CK9449"/>
      <c r="CL9449"/>
      <c r="CM9449"/>
      <c r="CN9449"/>
      <c r="CO9449"/>
      <c r="CP9449"/>
      <c r="CQ9449"/>
      <c r="CR9449"/>
      <c r="CS9449"/>
      <c r="CT9449"/>
      <c r="CU9449"/>
      <c r="CV9449"/>
    </row>
    <row r="9450" spans="10:100" x14ac:dyDescent="0.25">
      <c r="J9450"/>
      <c r="K9450"/>
      <c r="L9450"/>
      <c r="M9450"/>
      <c r="N9450"/>
      <c r="O9450"/>
      <c r="P9450"/>
      <c r="Q9450"/>
      <c r="R9450"/>
      <c r="S9450"/>
      <c r="T9450"/>
      <c r="U9450"/>
      <c r="V9450"/>
      <c r="W9450"/>
      <c r="X9450"/>
      <c r="Y9450"/>
      <c r="Z9450"/>
      <c r="AA9450"/>
      <c r="AB9450"/>
      <c r="AC9450"/>
      <c r="AD9450"/>
      <c r="AE9450"/>
      <c r="AF9450"/>
      <c r="AG9450"/>
      <c r="AH9450"/>
      <c r="AI9450"/>
      <c r="AJ9450"/>
      <c r="AK9450"/>
      <c r="AL9450"/>
      <c r="AM9450"/>
      <c r="AN9450"/>
      <c r="AO9450"/>
      <c r="AP9450"/>
      <c r="AQ9450"/>
      <c r="AR9450"/>
      <c r="AS9450"/>
      <c r="AT9450"/>
      <c r="AU9450"/>
      <c r="AV9450"/>
      <c r="AW9450"/>
      <c r="AX9450"/>
      <c r="AY9450"/>
      <c r="AZ9450"/>
      <c r="BA9450"/>
      <c r="BB9450"/>
      <c r="BC9450"/>
      <c r="BD9450"/>
      <c r="BE9450"/>
      <c r="BF9450"/>
      <c r="BG9450"/>
      <c r="BH9450"/>
      <c r="BI9450"/>
      <c r="BJ9450"/>
      <c r="BK9450"/>
      <c r="BL9450"/>
      <c r="BM9450"/>
      <c r="BN9450"/>
      <c r="BO9450"/>
      <c r="BP9450"/>
      <c r="BQ9450"/>
      <c r="BR9450"/>
      <c r="BS9450"/>
      <c r="BT9450"/>
      <c r="BU9450"/>
      <c r="BV9450"/>
      <c r="BW9450"/>
      <c r="BX9450"/>
      <c r="BY9450"/>
      <c r="BZ9450"/>
      <c r="CA9450"/>
      <c r="CB9450"/>
      <c r="CC9450"/>
      <c r="CD9450"/>
      <c r="CE9450"/>
      <c r="CF9450"/>
      <c r="CG9450"/>
      <c r="CH9450"/>
      <c r="CI9450"/>
      <c r="CJ9450"/>
      <c r="CK9450"/>
      <c r="CL9450"/>
      <c r="CM9450"/>
      <c r="CN9450"/>
      <c r="CO9450"/>
      <c r="CP9450"/>
      <c r="CQ9450"/>
      <c r="CR9450"/>
      <c r="CS9450"/>
      <c r="CT9450"/>
      <c r="CU9450"/>
      <c r="CV9450"/>
    </row>
    <row r="9451" spans="10:100" x14ac:dyDescent="0.25">
      <c r="J9451"/>
      <c r="K9451"/>
      <c r="L9451"/>
      <c r="M9451"/>
      <c r="N9451"/>
      <c r="O9451"/>
      <c r="P9451"/>
      <c r="Q9451"/>
      <c r="R9451"/>
      <c r="S9451"/>
      <c r="T9451"/>
      <c r="U9451"/>
      <c r="V9451"/>
      <c r="W9451"/>
      <c r="X9451"/>
      <c r="Y9451"/>
      <c r="Z9451"/>
      <c r="AA9451"/>
      <c r="AB9451"/>
      <c r="AC9451"/>
      <c r="AD9451"/>
      <c r="AE9451"/>
      <c r="AF9451"/>
      <c r="AG9451"/>
      <c r="AH9451"/>
      <c r="AI9451"/>
      <c r="AJ9451"/>
      <c r="AK9451"/>
      <c r="AL9451"/>
      <c r="AM9451"/>
      <c r="AN9451"/>
      <c r="AO9451"/>
      <c r="AP9451"/>
      <c r="AQ9451"/>
      <c r="AR9451"/>
      <c r="AS9451"/>
      <c r="AT9451"/>
      <c r="AU9451"/>
      <c r="AV9451"/>
      <c r="AW9451"/>
      <c r="AX9451"/>
      <c r="AY9451"/>
      <c r="AZ9451"/>
      <c r="BA9451"/>
      <c r="BB9451"/>
      <c r="BC9451"/>
      <c r="BD9451"/>
      <c r="BE9451"/>
      <c r="BF9451"/>
      <c r="BG9451"/>
      <c r="BH9451"/>
      <c r="BI9451"/>
      <c r="BJ9451"/>
      <c r="BK9451"/>
      <c r="BL9451"/>
      <c r="BM9451"/>
      <c r="BN9451"/>
      <c r="BO9451"/>
      <c r="BP9451"/>
      <c r="BQ9451"/>
      <c r="BR9451"/>
      <c r="BS9451"/>
      <c r="BT9451"/>
      <c r="BU9451"/>
      <c r="BV9451"/>
      <c r="BW9451"/>
      <c r="BX9451"/>
      <c r="BY9451"/>
      <c r="BZ9451"/>
      <c r="CA9451"/>
      <c r="CB9451"/>
      <c r="CC9451"/>
      <c r="CD9451"/>
      <c r="CE9451"/>
      <c r="CF9451"/>
      <c r="CG9451"/>
      <c r="CH9451"/>
      <c r="CI9451"/>
      <c r="CJ9451"/>
      <c r="CK9451"/>
      <c r="CL9451"/>
      <c r="CM9451"/>
      <c r="CN9451"/>
      <c r="CO9451"/>
      <c r="CP9451"/>
      <c r="CQ9451"/>
      <c r="CR9451"/>
      <c r="CS9451"/>
      <c r="CT9451"/>
      <c r="CU9451"/>
      <c r="CV9451"/>
    </row>
    <row r="9452" spans="10:100" x14ac:dyDescent="0.25">
      <c r="J9452"/>
      <c r="K9452"/>
      <c r="L9452"/>
      <c r="M9452"/>
      <c r="N9452"/>
      <c r="O9452"/>
      <c r="P9452"/>
      <c r="Q9452"/>
      <c r="R9452"/>
      <c r="S9452"/>
      <c r="T9452"/>
      <c r="U9452"/>
      <c r="V9452"/>
      <c r="W9452"/>
      <c r="X9452"/>
      <c r="Y9452"/>
      <c r="Z9452"/>
      <c r="AA9452"/>
      <c r="AB9452"/>
      <c r="AC9452"/>
      <c r="AD9452"/>
      <c r="AE9452"/>
      <c r="AF9452"/>
      <c r="AG9452"/>
      <c r="AH9452"/>
      <c r="AI9452"/>
      <c r="AJ9452"/>
      <c r="AK9452"/>
      <c r="AL9452"/>
      <c r="AM9452"/>
      <c r="AN9452"/>
      <c r="AO9452"/>
      <c r="AP9452"/>
      <c r="AQ9452"/>
      <c r="AR9452"/>
      <c r="AS9452"/>
      <c r="AT9452"/>
      <c r="AU9452"/>
      <c r="AV9452"/>
      <c r="AW9452"/>
      <c r="AX9452"/>
      <c r="AY9452"/>
      <c r="AZ9452"/>
      <c r="BA9452"/>
      <c r="BB9452"/>
      <c r="BC9452"/>
      <c r="BD9452"/>
      <c r="BE9452"/>
      <c r="BF9452"/>
      <c r="BG9452"/>
      <c r="BH9452"/>
      <c r="BI9452"/>
      <c r="BJ9452"/>
      <c r="BK9452"/>
      <c r="BL9452"/>
      <c r="BM9452"/>
      <c r="BN9452"/>
      <c r="BO9452"/>
      <c r="BP9452"/>
      <c r="BQ9452"/>
      <c r="BR9452"/>
      <c r="BS9452"/>
      <c r="BT9452"/>
      <c r="BU9452"/>
      <c r="BV9452"/>
      <c r="BW9452"/>
      <c r="BX9452"/>
      <c r="BY9452"/>
      <c r="BZ9452"/>
      <c r="CA9452"/>
      <c r="CB9452"/>
      <c r="CC9452"/>
      <c r="CD9452"/>
      <c r="CE9452"/>
      <c r="CF9452"/>
      <c r="CG9452"/>
      <c r="CH9452"/>
      <c r="CI9452"/>
      <c r="CJ9452"/>
      <c r="CK9452"/>
      <c r="CL9452"/>
      <c r="CM9452"/>
      <c r="CN9452"/>
      <c r="CO9452"/>
      <c r="CP9452"/>
      <c r="CQ9452"/>
      <c r="CR9452"/>
      <c r="CS9452"/>
      <c r="CT9452"/>
      <c r="CU9452"/>
      <c r="CV9452"/>
    </row>
    <row r="9453" spans="10:100" x14ac:dyDescent="0.25">
      <c r="J9453"/>
      <c r="K9453"/>
      <c r="L9453"/>
      <c r="M9453"/>
      <c r="N9453"/>
      <c r="O9453"/>
      <c r="P9453"/>
      <c r="Q9453"/>
      <c r="R9453"/>
      <c r="S9453"/>
      <c r="T9453"/>
      <c r="U9453"/>
      <c r="V9453"/>
      <c r="W9453"/>
      <c r="X9453"/>
      <c r="Y9453"/>
      <c r="Z9453"/>
      <c r="AA9453"/>
      <c r="AB9453"/>
      <c r="AC9453"/>
      <c r="AD9453"/>
      <c r="AE9453"/>
      <c r="AF9453"/>
      <c r="AG9453"/>
      <c r="AH9453"/>
      <c r="AI9453"/>
      <c r="AJ9453"/>
      <c r="AK9453"/>
      <c r="AL9453"/>
      <c r="AM9453"/>
      <c r="AN9453"/>
      <c r="AO9453"/>
      <c r="AP9453"/>
      <c r="AQ9453"/>
      <c r="AR9453"/>
      <c r="AS9453"/>
      <c r="AT9453"/>
      <c r="AU9453"/>
      <c r="AV9453"/>
      <c r="AW9453"/>
      <c r="AX9453"/>
      <c r="AY9453"/>
      <c r="AZ9453"/>
      <c r="BA9453"/>
      <c r="BB9453"/>
      <c r="BC9453"/>
      <c r="BD9453"/>
      <c r="BE9453"/>
      <c r="BF9453"/>
      <c r="BG9453"/>
      <c r="BH9453"/>
      <c r="BI9453"/>
      <c r="BJ9453"/>
      <c r="BK9453"/>
      <c r="BL9453"/>
      <c r="BM9453"/>
      <c r="BN9453"/>
      <c r="BO9453"/>
      <c r="BP9453"/>
      <c r="BQ9453"/>
      <c r="BR9453"/>
      <c r="BS9453"/>
      <c r="BT9453"/>
      <c r="BU9453"/>
      <c r="BV9453"/>
      <c r="BW9453"/>
      <c r="BX9453"/>
      <c r="BY9453"/>
      <c r="BZ9453"/>
      <c r="CA9453"/>
      <c r="CB9453"/>
      <c r="CC9453"/>
      <c r="CD9453"/>
      <c r="CE9453"/>
      <c r="CF9453"/>
      <c r="CG9453"/>
      <c r="CH9453"/>
      <c r="CI9453"/>
      <c r="CJ9453"/>
      <c r="CK9453"/>
      <c r="CL9453"/>
      <c r="CM9453"/>
      <c r="CN9453"/>
      <c r="CO9453"/>
      <c r="CP9453"/>
      <c r="CQ9453"/>
      <c r="CR9453"/>
      <c r="CS9453"/>
      <c r="CT9453"/>
      <c r="CU9453"/>
      <c r="CV9453"/>
    </row>
    <row r="9454" spans="10:100" x14ac:dyDescent="0.25">
      <c r="J9454"/>
      <c r="K9454"/>
      <c r="L9454"/>
      <c r="M9454"/>
      <c r="N9454"/>
      <c r="O9454"/>
      <c r="P9454"/>
      <c r="Q9454"/>
      <c r="R9454"/>
      <c r="S9454"/>
      <c r="T9454"/>
      <c r="U9454"/>
      <c r="V9454"/>
      <c r="W9454"/>
      <c r="X9454"/>
      <c r="Y9454"/>
      <c r="Z9454"/>
      <c r="AA9454"/>
      <c r="AB9454"/>
      <c r="AC9454"/>
      <c r="AD9454"/>
      <c r="AE9454"/>
      <c r="AF9454"/>
      <c r="AG9454"/>
      <c r="AH9454"/>
      <c r="AI9454"/>
      <c r="AJ9454"/>
      <c r="AK9454"/>
      <c r="AL9454"/>
      <c r="AM9454"/>
      <c r="AN9454"/>
      <c r="AO9454"/>
      <c r="AP9454"/>
      <c r="AQ9454"/>
      <c r="AR9454"/>
      <c r="AS9454"/>
      <c r="AT9454"/>
      <c r="AU9454"/>
      <c r="AV9454"/>
      <c r="AW9454"/>
      <c r="AX9454"/>
      <c r="AY9454"/>
      <c r="AZ9454"/>
      <c r="BA9454"/>
      <c r="BB9454"/>
      <c r="BC9454"/>
      <c r="BD9454"/>
      <c r="BE9454"/>
      <c r="BF9454"/>
      <c r="BG9454"/>
      <c r="BH9454"/>
      <c r="BI9454"/>
      <c r="BJ9454"/>
      <c r="BK9454"/>
      <c r="BL9454"/>
      <c r="BM9454"/>
      <c r="BN9454"/>
      <c r="BO9454"/>
      <c r="BP9454"/>
      <c r="BQ9454"/>
      <c r="BR9454"/>
      <c r="BS9454"/>
      <c r="BT9454"/>
      <c r="BU9454"/>
      <c r="BV9454"/>
      <c r="BW9454"/>
      <c r="BX9454"/>
      <c r="BY9454"/>
      <c r="BZ9454"/>
      <c r="CA9454"/>
      <c r="CB9454"/>
      <c r="CC9454"/>
      <c r="CD9454"/>
      <c r="CE9454"/>
      <c r="CF9454"/>
      <c r="CG9454"/>
      <c r="CH9454"/>
      <c r="CI9454"/>
      <c r="CJ9454"/>
      <c r="CK9454"/>
      <c r="CL9454"/>
      <c r="CM9454"/>
      <c r="CN9454"/>
      <c r="CO9454"/>
      <c r="CP9454"/>
      <c r="CQ9454"/>
      <c r="CR9454"/>
      <c r="CS9454"/>
      <c r="CT9454"/>
      <c r="CU9454"/>
      <c r="CV9454"/>
    </row>
    <row r="9455" spans="10:100" x14ac:dyDescent="0.25">
      <c r="J9455"/>
      <c r="K9455"/>
      <c r="L9455"/>
      <c r="M9455"/>
      <c r="N9455"/>
      <c r="O9455"/>
      <c r="P9455"/>
      <c r="Q9455"/>
      <c r="R9455"/>
      <c r="S9455"/>
      <c r="T9455"/>
      <c r="U9455"/>
      <c r="V9455"/>
      <c r="W9455"/>
      <c r="X9455"/>
      <c r="Y9455"/>
      <c r="Z9455"/>
      <c r="AA9455"/>
      <c r="AB9455"/>
      <c r="AC9455"/>
      <c r="AD9455"/>
      <c r="AE9455"/>
      <c r="AF9455"/>
      <c r="AG9455"/>
      <c r="AH9455"/>
      <c r="AI9455"/>
      <c r="AJ9455"/>
      <c r="AK9455"/>
      <c r="AL9455"/>
      <c r="AM9455"/>
      <c r="AN9455"/>
      <c r="AO9455"/>
      <c r="AP9455"/>
      <c r="AQ9455"/>
      <c r="AR9455"/>
      <c r="AS9455"/>
      <c r="AT9455"/>
      <c r="AU9455"/>
      <c r="AV9455"/>
      <c r="AW9455"/>
      <c r="AX9455"/>
      <c r="AY9455"/>
      <c r="AZ9455"/>
      <c r="BA9455"/>
      <c r="BB9455"/>
      <c r="BC9455"/>
      <c r="BD9455"/>
      <c r="BE9455"/>
      <c r="BF9455"/>
      <c r="BG9455"/>
      <c r="BH9455"/>
      <c r="BI9455"/>
      <c r="BJ9455"/>
      <c r="BK9455"/>
      <c r="BL9455"/>
      <c r="BM9455"/>
      <c r="BN9455"/>
      <c r="BO9455"/>
      <c r="BP9455"/>
      <c r="BQ9455"/>
      <c r="BR9455"/>
      <c r="BS9455"/>
      <c r="BT9455"/>
      <c r="BU9455"/>
      <c r="BV9455"/>
      <c r="BW9455"/>
      <c r="BX9455"/>
      <c r="BY9455"/>
      <c r="BZ9455"/>
      <c r="CA9455"/>
      <c r="CB9455"/>
      <c r="CC9455"/>
      <c r="CD9455"/>
      <c r="CE9455"/>
      <c r="CF9455"/>
      <c r="CG9455"/>
      <c r="CH9455"/>
      <c r="CI9455"/>
      <c r="CJ9455"/>
      <c r="CK9455"/>
      <c r="CL9455"/>
      <c r="CM9455"/>
      <c r="CN9455"/>
      <c r="CO9455"/>
      <c r="CP9455"/>
      <c r="CQ9455"/>
      <c r="CR9455"/>
      <c r="CS9455"/>
      <c r="CT9455"/>
      <c r="CU9455"/>
      <c r="CV9455"/>
    </row>
    <row r="9456" spans="10:100" x14ac:dyDescent="0.25">
      <c r="J9456"/>
      <c r="K9456"/>
      <c r="L9456"/>
      <c r="M9456"/>
      <c r="N9456"/>
      <c r="O9456"/>
      <c r="P9456"/>
      <c r="Q9456"/>
      <c r="R9456"/>
      <c r="S9456"/>
      <c r="T9456"/>
      <c r="U9456"/>
      <c r="V9456"/>
      <c r="W9456"/>
      <c r="X9456"/>
      <c r="Y9456"/>
      <c r="Z9456"/>
      <c r="AA9456"/>
      <c r="AB9456"/>
      <c r="AC9456"/>
      <c r="AD9456"/>
      <c r="AE9456"/>
      <c r="AF9456"/>
      <c r="AG9456"/>
      <c r="AH9456"/>
      <c r="AI9456"/>
      <c r="AJ9456"/>
      <c r="AK9456"/>
      <c r="AL9456"/>
      <c r="AM9456"/>
      <c r="AN9456"/>
      <c r="AO9456"/>
      <c r="AP9456"/>
      <c r="AQ9456"/>
      <c r="AR9456"/>
      <c r="AS9456"/>
      <c r="AT9456"/>
      <c r="AU9456"/>
      <c r="AV9456"/>
      <c r="AW9456"/>
      <c r="AX9456"/>
      <c r="AY9456"/>
      <c r="AZ9456"/>
      <c r="BA9456"/>
      <c r="BB9456"/>
      <c r="BC9456"/>
      <c r="BD9456"/>
      <c r="BE9456"/>
      <c r="BF9456"/>
      <c r="BG9456"/>
      <c r="BH9456"/>
      <c r="BI9456"/>
      <c r="BJ9456"/>
      <c r="BK9456"/>
      <c r="BL9456"/>
      <c r="BM9456"/>
      <c r="BN9456"/>
      <c r="BO9456"/>
      <c r="BP9456"/>
      <c r="BQ9456"/>
      <c r="BR9456"/>
      <c r="BS9456"/>
      <c r="BT9456"/>
      <c r="BU9456"/>
      <c r="BV9456"/>
      <c r="BW9456"/>
      <c r="BX9456"/>
      <c r="BY9456"/>
      <c r="BZ9456"/>
      <c r="CA9456"/>
      <c r="CB9456"/>
      <c r="CC9456"/>
      <c r="CD9456"/>
      <c r="CE9456"/>
      <c r="CF9456"/>
      <c r="CG9456"/>
      <c r="CH9456"/>
      <c r="CI9456"/>
      <c r="CJ9456"/>
      <c r="CK9456"/>
      <c r="CL9456"/>
      <c r="CM9456"/>
      <c r="CN9456"/>
      <c r="CO9456"/>
      <c r="CP9456"/>
      <c r="CQ9456"/>
      <c r="CR9456"/>
      <c r="CS9456"/>
      <c r="CT9456"/>
      <c r="CU9456"/>
      <c r="CV9456"/>
    </row>
    <row r="9457" spans="10:100" x14ac:dyDescent="0.25">
      <c r="J9457"/>
      <c r="K9457"/>
      <c r="L9457"/>
      <c r="M9457"/>
      <c r="N9457"/>
      <c r="O9457"/>
      <c r="P9457"/>
      <c r="Q9457"/>
      <c r="R9457"/>
      <c r="S9457"/>
      <c r="T9457"/>
      <c r="U9457"/>
      <c r="V9457"/>
      <c r="W9457"/>
      <c r="X9457"/>
      <c r="Y9457"/>
      <c r="Z9457"/>
      <c r="AA9457"/>
      <c r="AB9457"/>
      <c r="AC9457"/>
      <c r="AD9457"/>
      <c r="AE9457"/>
      <c r="AF9457"/>
      <c r="AG9457"/>
      <c r="AH9457"/>
      <c r="AI9457"/>
      <c r="AJ9457"/>
      <c r="AK9457"/>
      <c r="AL9457"/>
      <c r="AM9457"/>
      <c r="AN9457"/>
      <c r="AO9457"/>
      <c r="AP9457"/>
      <c r="AQ9457"/>
      <c r="AR9457"/>
      <c r="AS9457"/>
      <c r="AT9457"/>
      <c r="AU9457"/>
      <c r="AV9457"/>
      <c r="AW9457"/>
      <c r="AX9457"/>
      <c r="AY9457"/>
      <c r="AZ9457"/>
      <c r="BA9457"/>
      <c r="BB9457"/>
      <c r="BC9457"/>
      <c r="BD9457"/>
      <c r="BE9457"/>
      <c r="BF9457"/>
      <c r="BG9457"/>
      <c r="BH9457"/>
      <c r="BI9457"/>
      <c r="BJ9457"/>
      <c r="BK9457"/>
      <c r="BL9457"/>
      <c r="BM9457"/>
      <c r="BN9457"/>
      <c r="BO9457"/>
      <c r="BP9457"/>
      <c r="BQ9457"/>
      <c r="BR9457"/>
      <c r="BS9457"/>
      <c r="BT9457"/>
      <c r="BU9457"/>
      <c r="BV9457"/>
      <c r="BW9457"/>
      <c r="BX9457"/>
      <c r="BY9457"/>
      <c r="BZ9457"/>
      <c r="CA9457"/>
      <c r="CB9457"/>
      <c r="CC9457"/>
      <c r="CD9457"/>
      <c r="CE9457"/>
      <c r="CF9457"/>
      <c r="CG9457"/>
      <c r="CH9457"/>
      <c r="CI9457"/>
      <c r="CJ9457"/>
      <c r="CK9457"/>
      <c r="CL9457"/>
      <c r="CM9457"/>
      <c r="CN9457"/>
      <c r="CO9457"/>
      <c r="CP9457"/>
      <c r="CQ9457"/>
      <c r="CR9457"/>
      <c r="CS9457"/>
      <c r="CT9457"/>
      <c r="CU9457"/>
      <c r="CV9457"/>
    </row>
    <row r="9458" spans="10:100" x14ac:dyDescent="0.25">
      <c r="J9458"/>
      <c r="K9458"/>
      <c r="L9458"/>
      <c r="M9458"/>
      <c r="N9458"/>
      <c r="O9458"/>
      <c r="P9458"/>
      <c r="Q9458"/>
      <c r="R9458"/>
      <c r="S9458"/>
      <c r="T9458"/>
      <c r="U9458"/>
      <c r="V9458"/>
      <c r="W9458"/>
      <c r="X9458"/>
      <c r="Y9458"/>
      <c r="Z9458"/>
      <c r="AA9458"/>
      <c r="AB9458"/>
      <c r="AC9458"/>
      <c r="AD9458"/>
      <c r="AE9458"/>
      <c r="AF9458"/>
      <c r="AG9458"/>
      <c r="AH9458"/>
      <c r="AI9458"/>
      <c r="AJ9458"/>
      <c r="AK9458"/>
      <c r="AL9458"/>
      <c r="AM9458"/>
      <c r="AN9458"/>
      <c r="AO9458"/>
      <c r="AP9458"/>
      <c r="AQ9458"/>
      <c r="AR9458"/>
      <c r="AS9458"/>
      <c r="AT9458"/>
      <c r="AU9458"/>
      <c r="AV9458"/>
      <c r="AW9458"/>
      <c r="AX9458"/>
      <c r="AY9458"/>
      <c r="AZ9458"/>
      <c r="BA9458"/>
      <c r="BB9458"/>
      <c r="BC9458"/>
      <c r="BD9458"/>
      <c r="BE9458"/>
      <c r="BF9458"/>
      <c r="BG9458"/>
      <c r="BH9458"/>
      <c r="BI9458"/>
      <c r="BJ9458"/>
      <c r="BK9458"/>
      <c r="BL9458"/>
      <c r="BM9458"/>
      <c r="BN9458"/>
      <c r="BO9458"/>
      <c r="BP9458"/>
      <c r="BQ9458"/>
      <c r="BR9458"/>
      <c r="BS9458"/>
      <c r="BT9458"/>
      <c r="BU9458"/>
      <c r="BV9458"/>
      <c r="BW9458"/>
      <c r="BX9458"/>
      <c r="BY9458"/>
      <c r="BZ9458"/>
      <c r="CA9458"/>
      <c r="CB9458"/>
      <c r="CC9458"/>
      <c r="CD9458"/>
      <c r="CE9458"/>
      <c r="CF9458"/>
      <c r="CG9458"/>
      <c r="CH9458"/>
      <c r="CI9458"/>
      <c r="CJ9458"/>
      <c r="CK9458"/>
      <c r="CL9458"/>
      <c r="CM9458"/>
      <c r="CN9458"/>
      <c r="CO9458"/>
      <c r="CP9458"/>
      <c r="CQ9458"/>
      <c r="CR9458"/>
      <c r="CS9458"/>
      <c r="CT9458"/>
      <c r="CU9458"/>
      <c r="CV9458"/>
    </row>
    <row r="9459" spans="10:100" x14ac:dyDescent="0.25">
      <c r="J9459"/>
      <c r="K9459"/>
      <c r="L9459"/>
      <c r="M9459"/>
      <c r="N9459"/>
      <c r="O9459"/>
      <c r="P9459"/>
      <c r="Q9459"/>
      <c r="R9459"/>
      <c r="S9459"/>
      <c r="T9459"/>
      <c r="U9459"/>
      <c r="V9459"/>
      <c r="W9459"/>
      <c r="X9459"/>
      <c r="Y9459"/>
      <c r="Z9459"/>
      <c r="AA9459"/>
      <c r="AB9459"/>
      <c r="AC9459"/>
      <c r="AD9459"/>
      <c r="AE9459"/>
      <c r="AF9459"/>
      <c r="AG9459"/>
      <c r="AH9459"/>
      <c r="AI9459"/>
      <c r="AJ9459"/>
      <c r="AK9459"/>
      <c r="AL9459"/>
      <c r="AM9459"/>
      <c r="AN9459"/>
      <c r="AO9459"/>
      <c r="AP9459"/>
      <c r="AQ9459"/>
      <c r="AR9459"/>
      <c r="AS9459"/>
      <c r="AT9459"/>
      <c r="AU9459"/>
      <c r="AV9459"/>
      <c r="AW9459"/>
      <c r="AX9459"/>
      <c r="AY9459"/>
      <c r="AZ9459"/>
      <c r="BA9459"/>
      <c r="BB9459"/>
      <c r="BC9459"/>
      <c r="BD9459"/>
      <c r="BE9459"/>
      <c r="BF9459"/>
      <c r="BG9459"/>
      <c r="BH9459"/>
      <c r="BI9459"/>
      <c r="BJ9459"/>
      <c r="BK9459"/>
      <c r="BL9459"/>
      <c r="BM9459"/>
      <c r="BN9459"/>
      <c r="BO9459"/>
      <c r="BP9459"/>
      <c r="BQ9459"/>
      <c r="BR9459"/>
      <c r="BS9459"/>
      <c r="BT9459"/>
      <c r="BU9459"/>
      <c r="BV9459"/>
      <c r="BW9459"/>
      <c r="BX9459"/>
      <c r="BY9459"/>
      <c r="BZ9459"/>
      <c r="CA9459"/>
      <c r="CB9459"/>
      <c r="CC9459"/>
      <c r="CD9459"/>
      <c r="CE9459"/>
      <c r="CF9459"/>
      <c r="CG9459"/>
      <c r="CH9459"/>
      <c r="CI9459"/>
      <c r="CJ9459"/>
      <c r="CK9459"/>
      <c r="CL9459"/>
      <c r="CM9459"/>
      <c r="CN9459"/>
      <c r="CO9459"/>
      <c r="CP9459"/>
      <c r="CQ9459"/>
      <c r="CR9459"/>
      <c r="CS9459"/>
      <c r="CT9459"/>
      <c r="CU9459"/>
      <c r="CV9459"/>
    </row>
    <row r="9460" spans="10:100" x14ac:dyDescent="0.25">
      <c r="J9460"/>
      <c r="K9460"/>
      <c r="L9460"/>
      <c r="M9460"/>
      <c r="N9460"/>
      <c r="O9460"/>
      <c r="P9460"/>
      <c r="Q9460"/>
      <c r="R9460"/>
      <c r="S9460"/>
      <c r="T9460"/>
      <c r="U9460"/>
      <c r="V9460"/>
      <c r="W9460"/>
      <c r="X9460"/>
      <c r="Y9460"/>
      <c r="Z9460"/>
      <c r="AA9460"/>
      <c r="AB9460"/>
      <c r="AC9460"/>
      <c r="AD9460"/>
      <c r="AE9460"/>
      <c r="AF9460"/>
      <c r="AG9460"/>
      <c r="AH9460"/>
      <c r="AI9460"/>
      <c r="AJ9460"/>
      <c r="AK9460"/>
      <c r="AL9460"/>
      <c r="AM9460"/>
      <c r="AN9460"/>
      <c r="AO9460"/>
      <c r="AP9460"/>
      <c r="AQ9460"/>
      <c r="AR9460"/>
      <c r="AS9460"/>
      <c r="AT9460"/>
      <c r="AU9460"/>
      <c r="AV9460"/>
      <c r="AW9460"/>
      <c r="AX9460"/>
      <c r="AY9460"/>
      <c r="AZ9460"/>
      <c r="BA9460"/>
      <c r="BB9460"/>
      <c r="BC9460"/>
      <c r="BD9460"/>
      <c r="BE9460"/>
      <c r="BF9460"/>
      <c r="BG9460"/>
      <c r="BH9460"/>
      <c r="BI9460"/>
      <c r="BJ9460"/>
      <c r="BK9460"/>
      <c r="BL9460"/>
      <c r="BM9460"/>
      <c r="BN9460"/>
      <c r="BO9460"/>
      <c r="BP9460"/>
      <c r="BQ9460"/>
      <c r="BR9460"/>
      <c r="BS9460"/>
      <c r="BT9460"/>
      <c r="BU9460"/>
      <c r="BV9460"/>
      <c r="BW9460"/>
      <c r="BX9460"/>
      <c r="BY9460"/>
      <c r="BZ9460"/>
      <c r="CA9460"/>
      <c r="CB9460"/>
      <c r="CC9460"/>
      <c r="CD9460"/>
      <c r="CE9460"/>
      <c r="CF9460"/>
      <c r="CG9460"/>
      <c r="CH9460"/>
      <c r="CI9460"/>
      <c r="CJ9460"/>
      <c r="CK9460"/>
      <c r="CL9460"/>
      <c r="CM9460"/>
      <c r="CN9460"/>
      <c r="CO9460"/>
      <c r="CP9460"/>
      <c r="CQ9460"/>
      <c r="CR9460"/>
      <c r="CS9460"/>
      <c r="CT9460"/>
      <c r="CU9460"/>
      <c r="CV9460"/>
    </row>
    <row r="9461" spans="10:100" x14ac:dyDescent="0.25">
      <c r="J9461"/>
      <c r="K9461"/>
      <c r="L9461"/>
      <c r="M9461"/>
      <c r="N9461"/>
      <c r="O9461"/>
      <c r="P9461"/>
      <c r="Q9461"/>
      <c r="R9461"/>
      <c r="S9461"/>
      <c r="T9461"/>
      <c r="U9461"/>
      <c r="V9461"/>
      <c r="W9461"/>
      <c r="X9461"/>
      <c r="Y9461"/>
      <c r="Z9461"/>
      <c r="AA9461"/>
      <c r="AB9461"/>
      <c r="AC9461"/>
      <c r="AD9461"/>
      <c r="AE9461"/>
      <c r="AF9461"/>
      <c r="AG9461"/>
      <c r="AH9461"/>
      <c r="AI9461"/>
      <c r="AJ9461"/>
      <c r="AK9461"/>
      <c r="AL9461"/>
      <c r="AM9461"/>
      <c r="AN9461"/>
      <c r="AO9461"/>
      <c r="AP9461"/>
      <c r="AQ9461"/>
      <c r="AR9461"/>
      <c r="AS9461"/>
      <c r="AT9461"/>
      <c r="AU9461"/>
      <c r="AV9461"/>
      <c r="AW9461"/>
      <c r="AX9461"/>
      <c r="AY9461"/>
      <c r="AZ9461"/>
      <c r="BA9461"/>
      <c r="BB9461"/>
      <c r="BC9461"/>
      <c r="BD9461"/>
      <c r="BE9461"/>
      <c r="BF9461"/>
      <c r="BG9461"/>
      <c r="BH9461"/>
      <c r="BI9461"/>
      <c r="BJ9461"/>
      <c r="BK9461"/>
      <c r="BL9461"/>
      <c r="BM9461"/>
      <c r="BN9461"/>
      <c r="BO9461"/>
      <c r="BP9461"/>
      <c r="BQ9461"/>
      <c r="BR9461"/>
      <c r="BS9461"/>
      <c r="BT9461"/>
      <c r="BU9461"/>
      <c r="BV9461"/>
      <c r="BW9461"/>
      <c r="BX9461"/>
      <c r="BY9461"/>
      <c r="BZ9461"/>
      <c r="CA9461"/>
      <c r="CB9461"/>
      <c r="CC9461"/>
      <c r="CD9461"/>
      <c r="CE9461"/>
      <c r="CF9461"/>
      <c r="CG9461"/>
      <c r="CH9461"/>
      <c r="CI9461"/>
      <c r="CJ9461"/>
      <c r="CK9461"/>
      <c r="CL9461"/>
      <c r="CM9461"/>
      <c r="CN9461"/>
      <c r="CO9461"/>
      <c r="CP9461"/>
      <c r="CQ9461"/>
      <c r="CR9461"/>
      <c r="CS9461"/>
      <c r="CT9461"/>
      <c r="CU9461"/>
      <c r="CV9461"/>
    </row>
    <row r="9462" spans="10:100" x14ac:dyDescent="0.25">
      <c r="J9462"/>
      <c r="K9462"/>
      <c r="L9462"/>
      <c r="M9462"/>
      <c r="N9462"/>
      <c r="O9462"/>
      <c r="P9462"/>
      <c r="Q9462"/>
      <c r="R9462"/>
      <c r="S9462"/>
      <c r="T9462"/>
      <c r="U9462"/>
      <c r="V9462"/>
      <c r="W9462"/>
      <c r="X9462"/>
      <c r="Y9462"/>
      <c r="Z9462"/>
      <c r="AA9462"/>
      <c r="AB9462"/>
      <c r="AC9462"/>
      <c r="AD9462"/>
      <c r="AE9462"/>
      <c r="AF9462"/>
      <c r="AG9462"/>
      <c r="AH9462"/>
      <c r="AI9462"/>
      <c r="AJ9462"/>
      <c r="AK9462"/>
      <c r="AL9462"/>
      <c r="AM9462"/>
      <c r="AN9462"/>
      <c r="AO9462"/>
      <c r="AP9462"/>
      <c r="AQ9462"/>
      <c r="AR9462"/>
      <c r="AS9462"/>
      <c r="AT9462"/>
      <c r="AU9462"/>
      <c r="AV9462"/>
      <c r="AW9462"/>
      <c r="AX9462"/>
      <c r="AY9462"/>
      <c r="AZ9462"/>
      <c r="BA9462"/>
      <c r="BB9462"/>
      <c r="BC9462"/>
      <c r="BD9462"/>
      <c r="BE9462"/>
      <c r="BF9462"/>
      <c r="BG9462"/>
      <c r="BH9462"/>
      <c r="BI9462"/>
      <c r="BJ9462"/>
      <c r="BK9462"/>
      <c r="BL9462"/>
      <c r="BM9462"/>
      <c r="BN9462"/>
      <c r="BO9462"/>
      <c r="BP9462"/>
      <c r="BQ9462"/>
      <c r="BR9462"/>
      <c r="BS9462"/>
      <c r="BT9462"/>
      <c r="BU9462"/>
      <c r="BV9462"/>
      <c r="BW9462"/>
      <c r="BX9462"/>
      <c r="BY9462"/>
      <c r="BZ9462"/>
      <c r="CA9462"/>
      <c r="CB9462"/>
      <c r="CC9462"/>
      <c r="CD9462"/>
      <c r="CE9462"/>
      <c r="CF9462"/>
      <c r="CG9462"/>
      <c r="CH9462"/>
      <c r="CI9462"/>
      <c r="CJ9462"/>
      <c r="CK9462"/>
      <c r="CL9462"/>
      <c r="CM9462"/>
      <c r="CN9462"/>
      <c r="CO9462"/>
      <c r="CP9462"/>
      <c r="CQ9462"/>
      <c r="CR9462"/>
      <c r="CS9462"/>
      <c r="CT9462"/>
      <c r="CU9462"/>
      <c r="CV9462"/>
    </row>
    <row r="9463" spans="10:100" x14ac:dyDescent="0.25">
      <c r="J9463"/>
      <c r="K9463"/>
      <c r="L9463"/>
      <c r="M9463"/>
      <c r="N9463"/>
      <c r="O9463"/>
      <c r="P9463"/>
      <c r="Q9463"/>
      <c r="R9463"/>
      <c r="S9463"/>
      <c r="T9463"/>
      <c r="U9463"/>
      <c r="V9463"/>
      <c r="W9463"/>
      <c r="X9463"/>
      <c r="Y9463"/>
      <c r="Z9463"/>
      <c r="AA9463"/>
      <c r="AB9463"/>
      <c r="AC9463"/>
      <c r="AD9463"/>
      <c r="AE9463"/>
      <c r="AF9463"/>
      <c r="AG9463"/>
      <c r="AH9463"/>
      <c r="AI9463"/>
      <c r="AJ9463"/>
      <c r="AK9463"/>
      <c r="AL9463"/>
      <c r="AM9463"/>
      <c r="AN9463"/>
      <c r="AO9463"/>
      <c r="AP9463"/>
      <c r="AQ9463"/>
      <c r="AR9463"/>
      <c r="AS9463"/>
      <c r="AT9463"/>
      <c r="AU9463"/>
      <c r="AV9463"/>
      <c r="AW9463"/>
      <c r="AX9463"/>
      <c r="AY9463"/>
      <c r="AZ9463"/>
      <c r="BA9463"/>
      <c r="BB9463"/>
      <c r="BC9463"/>
      <c r="BD9463"/>
      <c r="BE9463"/>
      <c r="BF9463"/>
      <c r="BG9463"/>
      <c r="BH9463"/>
      <c r="BI9463"/>
      <c r="BJ9463"/>
      <c r="BK9463"/>
      <c r="BL9463"/>
      <c r="BM9463"/>
      <c r="BN9463"/>
      <c r="BO9463"/>
      <c r="BP9463"/>
      <c r="BQ9463"/>
      <c r="BR9463"/>
      <c r="BS9463"/>
      <c r="BT9463"/>
      <c r="BU9463"/>
      <c r="BV9463"/>
      <c r="BW9463"/>
      <c r="BX9463"/>
      <c r="BY9463"/>
      <c r="BZ9463"/>
      <c r="CA9463"/>
      <c r="CB9463"/>
      <c r="CC9463"/>
      <c r="CD9463"/>
      <c r="CE9463"/>
      <c r="CF9463"/>
      <c r="CG9463"/>
      <c r="CH9463"/>
      <c r="CI9463"/>
      <c r="CJ9463"/>
      <c r="CK9463"/>
      <c r="CL9463"/>
      <c r="CM9463"/>
      <c r="CN9463"/>
      <c r="CO9463"/>
      <c r="CP9463"/>
      <c r="CQ9463"/>
      <c r="CR9463"/>
      <c r="CS9463"/>
      <c r="CT9463"/>
      <c r="CU9463"/>
      <c r="CV9463"/>
    </row>
    <row r="9464" spans="10:100" x14ac:dyDescent="0.25">
      <c r="J9464"/>
      <c r="K9464"/>
      <c r="L9464"/>
      <c r="M9464"/>
      <c r="N9464"/>
      <c r="O9464"/>
      <c r="P9464"/>
      <c r="Q9464"/>
      <c r="R9464"/>
      <c r="S9464"/>
      <c r="T9464"/>
      <c r="U9464"/>
      <c r="V9464"/>
      <c r="W9464"/>
      <c r="X9464"/>
      <c r="Y9464"/>
      <c r="Z9464"/>
      <c r="AA9464"/>
      <c r="AB9464"/>
      <c r="AC9464"/>
      <c r="AD9464"/>
      <c r="AE9464"/>
      <c r="AF9464"/>
      <c r="AG9464"/>
      <c r="AH9464"/>
      <c r="AI9464"/>
      <c r="AJ9464"/>
      <c r="AK9464"/>
      <c r="AL9464"/>
      <c r="AM9464"/>
      <c r="AN9464"/>
      <c r="AO9464"/>
      <c r="AP9464"/>
      <c r="AQ9464"/>
      <c r="AR9464"/>
      <c r="AS9464"/>
      <c r="AT9464"/>
      <c r="AU9464"/>
      <c r="AV9464"/>
      <c r="AW9464"/>
      <c r="AX9464"/>
      <c r="AY9464"/>
      <c r="AZ9464"/>
      <c r="BA9464"/>
      <c r="BB9464"/>
      <c r="BC9464"/>
      <c r="BD9464"/>
      <c r="BE9464"/>
      <c r="BF9464"/>
      <c r="BG9464"/>
      <c r="BH9464"/>
      <c r="BI9464"/>
      <c r="BJ9464"/>
      <c r="BK9464"/>
      <c r="BL9464"/>
      <c r="BM9464"/>
      <c r="BN9464"/>
      <c r="BO9464"/>
      <c r="BP9464"/>
      <c r="BQ9464"/>
      <c r="BR9464"/>
      <c r="BS9464"/>
      <c r="BT9464"/>
      <c r="BU9464"/>
      <c r="BV9464"/>
      <c r="BW9464"/>
      <c r="BX9464"/>
      <c r="BY9464"/>
      <c r="BZ9464"/>
      <c r="CA9464"/>
      <c r="CB9464"/>
      <c r="CC9464"/>
      <c r="CD9464"/>
      <c r="CE9464"/>
      <c r="CF9464"/>
      <c r="CG9464"/>
      <c r="CH9464"/>
      <c r="CI9464"/>
      <c r="CJ9464"/>
      <c r="CK9464"/>
      <c r="CL9464"/>
      <c r="CM9464"/>
      <c r="CN9464"/>
      <c r="CO9464"/>
      <c r="CP9464"/>
      <c r="CQ9464"/>
      <c r="CR9464"/>
      <c r="CS9464"/>
      <c r="CT9464"/>
      <c r="CU9464"/>
      <c r="CV9464"/>
    </row>
    <row r="9465" spans="10:100" x14ac:dyDescent="0.25">
      <c r="J9465"/>
      <c r="K9465"/>
      <c r="L9465"/>
      <c r="M9465"/>
      <c r="N9465"/>
      <c r="O9465"/>
      <c r="P9465"/>
      <c r="Q9465"/>
      <c r="R9465"/>
      <c r="S9465"/>
      <c r="T9465"/>
      <c r="U9465"/>
      <c r="V9465"/>
      <c r="W9465"/>
      <c r="X9465"/>
      <c r="Y9465"/>
      <c r="Z9465"/>
      <c r="AA9465"/>
      <c r="AB9465"/>
      <c r="AC9465"/>
      <c r="AD9465"/>
      <c r="AE9465"/>
      <c r="AF9465"/>
      <c r="AG9465"/>
      <c r="AH9465"/>
      <c r="AI9465"/>
      <c r="AJ9465"/>
      <c r="AK9465"/>
      <c r="AL9465"/>
      <c r="AM9465"/>
      <c r="AN9465"/>
      <c r="AO9465"/>
      <c r="AP9465"/>
      <c r="AQ9465"/>
      <c r="AR9465"/>
      <c r="AS9465"/>
      <c r="AT9465"/>
      <c r="AU9465"/>
      <c r="AV9465"/>
      <c r="AW9465"/>
      <c r="AX9465"/>
      <c r="AY9465"/>
      <c r="AZ9465"/>
      <c r="BA9465"/>
      <c r="BB9465"/>
      <c r="BC9465"/>
      <c r="BD9465"/>
      <c r="BE9465"/>
      <c r="BF9465"/>
      <c r="BG9465"/>
      <c r="BH9465"/>
      <c r="BI9465"/>
      <c r="BJ9465"/>
      <c r="BK9465"/>
      <c r="BL9465"/>
      <c r="BM9465"/>
      <c r="BN9465"/>
      <c r="BO9465"/>
      <c r="BP9465"/>
      <c r="BQ9465"/>
      <c r="BR9465"/>
      <c r="BS9465"/>
      <c r="BT9465"/>
      <c r="BU9465"/>
      <c r="BV9465"/>
      <c r="BW9465"/>
      <c r="BX9465"/>
      <c r="BY9465"/>
      <c r="BZ9465"/>
      <c r="CA9465"/>
      <c r="CB9465"/>
      <c r="CC9465"/>
      <c r="CD9465"/>
      <c r="CE9465"/>
      <c r="CF9465"/>
      <c r="CG9465"/>
      <c r="CH9465"/>
      <c r="CI9465"/>
      <c r="CJ9465"/>
      <c r="CK9465"/>
      <c r="CL9465"/>
      <c r="CM9465"/>
      <c r="CN9465"/>
      <c r="CO9465"/>
      <c r="CP9465"/>
      <c r="CQ9465"/>
      <c r="CR9465"/>
      <c r="CS9465"/>
      <c r="CT9465"/>
      <c r="CU9465"/>
      <c r="CV9465"/>
    </row>
    <row r="9466" spans="10:100" x14ac:dyDescent="0.25">
      <c r="J9466"/>
      <c r="K9466"/>
      <c r="L9466"/>
      <c r="M9466"/>
      <c r="N9466"/>
      <c r="O9466"/>
      <c r="P9466"/>
      <c r="Q9466"/>
      <c r="R9466"/>
      <c r="S9466"/>
      <c r="T9466"/>
      <c r="U9466"/>
      <c r="V9466"/>
      <c r="W9466"/>
      <c r="X9466"/>
      <c r="Y9466"/>
      <c r="Z9466"/>
      <c r="AA9466"/>
      <c r="AB9466"/>
      <c r="AC9466"/>
      <c r="AD9466"/>
      <c r="AE9466"/>
      <c r="AF9466"/>
      <c r="AG9466"/>
      <c r="AH9466"/>
      <c r="AI9466"/>
      <c r="AJ9466"/>
      <c r="AK9466"/>
      <c r="AL9466"/>
      <c r="AM9466"/>
      <c r="AN9466"/>
      <c r="AO9466"/>
      <c r="AP9466"/>
      <c r="AQ9466"/>
      <c r="AR9466"/>
      <c r="AS9466"/>
      <c r="AT9466"/>
      <c r="AU9466"/>
      <c r="AV9466"/>
      <c r="AW9466"/>
      <c r="AX9466"/>
      <c r="AY9466"/>
      <c r="AZ9466"/>
      <c r="BA9466"/>
      <c r="BB9466"/>
      <c r="BC9466"/>
      <c r="BD9466"/>
      <c r="BE9466"/>
      <c r="BF9466"/>
      <c r="BG9466"/>
      <c r="BH9466"/>
      <c r="BI9466"/>
      <c r="BJ9466"/>
      <c r="BK9466"/>
      <c r="BL9466"/>
      <c r="BM9466"/>
      <c r="BN9466"/>
      <c r="BO9466"/>
      <c r="BP9466"/>
      <c r="BQ9466"/>
      <c r="BR9466"/>
      <c r="BS9466"/>
      <c r="BT9466"/>
      <c r="BU9466"/>
      <c r="BV9466"/>
      <c r="BW9466"/>
      <c r="BX9466"/>
      <c r="BY9466"/>
      <c r="BZ9466"/>
      <c r="CA9466"/>
      <c r="CB9466"/>
      <c r="CC9466"/>
      <c r="CD9466"/>
      <c r="CE9466"/>
      <c r="CF9466"/>
      <c r="CG9466"/>
      <c r="CH9466"/>
      <c r="CI9466"/>
      <c r="CJ9466"/>
      <c r="CK9466"/>
      <c r="CL9466"/>
      <c r="CM9466"/>
      <c r="CN9466"/>
      <c r="CO9466"/>
      <c r="CP9466"/>
      <c r="CQ9466"/>
      <c r="CR9466"/>
      <c r="CS9466"/>
      <c r="CT9466"/>
      <c r="CU9466"/>
      <c r="CV9466"/>
    </row>
    <row r="9467" spans="10:100" x14ac:dyDescent="0.25">
      <c r="J9467"/>
      <c r="K9467"/>
      <c r="L9467"/>
      <c r="M9467"/>
      <c r="N9467"/>
      <c r="O9467"/>
      <c r="P9467"/>
      <c r="Q9467"/>
      <c r="R9467"/>
      <c r="S9467"/>
      <c r="T9467"/>
      <c r="U9467"/>
      <c r="V9467"/>
      <c r="W9467"/>
      <c r="X9467"/>
      <c r="Y9467"/>
      <c r="Z9467"/>
      <c r="AA9467"/>
      <c r="AB9467"/>
      <c r="AC9467"/>
      <c r="AD9467"/>
      <c r="AE9467"/>
      <c r="AF9467"/>
      <c r="AG9467"/>
      <c r="AH9467"/>
      <c r="AI9467"/>
      <c r="AJ9467"/>
      <c r="AK9467"/>
      <c r="AL9467"/>
      <c r="AM9467"/>
      <c r="AN9467"/>
      <c r="AO9467"/>
      <c r="AP9467"/>
      <c r="AQ9467"/>
      <c r="AR9467"/>
      <c r="AS9467"/>
      <c r="AT9467"/>
      <c r="AU9467"/>
      <c r="AV9467"/>
      <c r="AW9467"/>
      <c r="AX9467"/>
      <c r="AY9467"/>
      <c r="AZ9467"/>
      <c r="BA9467"/>
      <c r="BB9467"/>
      <c r="BC9467"/>
      <c r="BD9467"/>
      <c r="BE9467"/>
      <c r="BF9467"/>
      <c r="BG9467"/>
      <c r="BH9467"/>
      <c r="BI9467"/>
      <c r="BJ9467"/>
      <c r="BK9467"/>
      <c r="BL9467"/>
      <c r="BM9467"/>
      <c r="BN9467"/>
      <c r="BO9467"/>
      <c r="BP9467"/>
      <c r="BQ9467"/>
      <c r="BR9467"/>
      <c r="BS9467"/>
      <c r="BT9467"/>
      <c r="BU9467"/>
      <c r="BV9467"/>
      <c r="BW9467"/>
      <c r="BX9467"/>
      <c r="BY9467"/>
      <c r="BZ9467"/>
      <c r="CA9467"/>
      <c r="CB9467"/>
      <c r="CC9467"/>
      <c r="CD9467"/>
      <c r="CE9467"/>
      <c r="CF9467"/>
      <c r="CG9467"/>
      <c r="CH9467"/>
      <c r="CI9467"/>
      <c r="CJ9467"/>
      <c r="CK9467"/>
      <c r="CL9467"/>
      <c r="CM9467"/>
      <c r="CN9467"/>
      <c r="CO9467"/>
      <c r="CP9467"/>
      <c r="CQ9467"/>
      <c r="CR9467"/>
      <c r="CS9467"/>
      <c r="CT9467"/>
      <c r="CU9467"/>
      <c r="CV9467"/>
    </row>
    <row r="9468" spans="10:100" x14ac:dyDescent="0.25">
      <c r="J9468"/>
      <c r="K9468"/>
      <c r="L9468"/>
      <c r="M9468"/>
      <c r="N9468"/>
      <c r="O9468"/>
      <c r="P9468"/>
      <c r="Q9468"/>
      <c r="R9468"/>
      <c r="S9468"/>
      <c r="T9468"/>
      <c r="U9468"/>
      <c r="V9468"/>
      <c r="W9468"/>
      <c r="X9468"/>
      <c r="Y9468"/>
      <c r="Z9468"/>
      <c r="AA9468"/>
      <c r="AB9468"/>
      <c r="AC9468"/>
      <c r="AD9468"/>
      <c r="AE9468"/>
      <c r="AF9468"/>
      <c r="AG9468"/>
      <c r="AH9468"/>
      <c r="AI9468"/>
      <c r="AJ9468"/>
      <c r="AK9468"/>
      <c r="AL9468"/>
      <c r="AM9468"/>
      <c r="AN9468"/>
      <c r="AO9468"/>
      <c r="AP9468"/>
      <c r="AQ9468"/>
      <c r="AR9468"/>
      <c r="AS9468"/>
      <c r="AT9468"/>
      <c r="AU9468"/>
      <c r="AV9468"/>
      <c r="AW9468"/>
      <c r="AX9468"/>
      <c r="AY9468"/>
      <c r="AZ9468"/>
      <c r="BA9468"/>
      <c r="BB9468"/>
      <c r="BC9468"/>
      <c r="BD9468"/>
      <c r="BE9468"/>
      <c r="BF9468"/>
      <c r="BG9468"/>
      <c r="BH9468"/>
      <c r="BI9468"/>
      <c r="BJ9468"/>
      <c r="BK9468"/>
      <c r="BL9468"/>
      <c r="BM9468"/>
      <c r="BN9468"/>
      <c r="BO9468"/>
      <c r="BP9468"/>
      <c r="BQ9468"/>
      <c r="BR9468"/>
      <c r="BS9468"/>
      <c r="BT9468"/>
      <c r="BU9468"/>
      <c r="BV9468"/>
      <c r="BW9468"/>
      <c r="BX9468"/>
      <c r="BY9468"/>
      <c r="BZ9468"/>
      <c r="CA9468"/>
      <c r="CB9468"/>
      <c r="CC9468"/>
      <c r="CD9468"/>
      <c r="CE9468"/>
      <c r="CF9468"/>
      <c r="CG9468"/>
      <c r="CH9468"/>
      <c r="CI9468"/>
      <c r="CJ9468"/>
      <c r="CK9468"/>
      <c r="CL9468"/>
      <c r="CM9468"/>
      <c r="CN9468"/>
      <c r="CO9468"/>
      <c r="CP9468"/>
      <c r="CQ9468"/>
      <c r="CR9468"/>
      <c r="CS9468"/>
      <c r="CT9468"/>
      <c r="CU9468"/>
      <c r="CV9468"/>
    </row>
    <row r="9469" spans="10:100" x14ac:dyDescent="0.25">
      <c r="J9469"/>
      <c r="K9469"/>
      <c r="L9469"/>
      <c r="M9469"/>
      <c r="N9469"/>
      <c r="O9469"/>
      <c r="P9469"/>
      <c r="Q9469"/>
      <c r="R9469"/>
      <c r="S9469"/>
      <c r="T9469"/>
      <c r="U9469"/>
      <c r="V9469"/>
      <c r="W9469"/>
      <c r="X9469"/>
      <c r="Y9469"/>
      <c r="Z9469"/>
      <c r="AA9469"/>
      <c r="AB9469"/>
      <c r="AC9469"/>
      <c r="AD9469"/>
      <c r="AE9469"/>
      <c r="AF9469"/>
      <c r="AG9469"/>
      <c r="AH9469"/>
      <c r="AI9469"/>
      <c r="AJ9469"/>
      <c r="AK9469"/>
      <c r="AL9469"/>
      <c r="AM9469"/>
      <c r="AN9469"/>
      <c r="AO9469"/>
      <c r="AP9469"/>
      <c r="AQ9469"/>
      <c r="AR9469"/>
      <c r="AS9469"/>
      <c r="AT9469"/>
      <c r="AU9469"/>
      <c r="AV9469"/>
      <c r="AW9469"/>
      <c r="AX9469"/>
      <c r="AY9469"/>
      <c r="AZ9469"/>
      <c r="BA9469"/>
      <c r="BB9469"/>
      <c r="BC9469"/>
      <c r="BD9469"/>
      <c r="BE9469"/>
      <c r="BF9469"/>
      <c r="BG9469"/>
      <c r="BH9469"/>
      <c r="BI9469"/>
      <c r="BJ9469"/>
      <c r="BK9469"/>
      <c r="BL9469"/>
      <c r="BM9469"/>
      <c r="BN9469"/>
      <c r="BO9469"/>
      <c r="BP9469"/>
      <c r="BQ9469"/>
      <c r="BR9469"/>
      <c r="BS9469"/>
      <c r="BT9469"/>
      <c r="BU9469"/>
      <c r="BV9469"/>
      <c r="BW9469"/>
      <c r="BX9469"/>
      <c r="BY9469"/>
      <c r="BZ9469"/>
      <c r="CA9469"/>
      <c r="CB9469"/>
      <c r="CC9469"/>
      <c r="CD9469"/>
      <c r="CE9469"/>
      <c r="CF9469"/>
      <c r="CG9469"/>
      <c r="CH9469"/>
      <c r="CI9469"/>
      <c r="CJ9469"/>
      <c r="CK9469"/>
      <c r="CL9469"/>
      <c r="CM9469"/>
      <c r="CN9469"/>
      <c r="CO9469"/>
      <c r="CP9469"/>
      <c r="CQ9469"/>
      <c r="CR9469"/>
      <c r="CS9469"/>
      <c r="CT9469"/>
      <c r="CU9469"/>
      <c r="CV9469"/>
    </row>
    <row r="9470" spans="10:100" x14ac:dyDescent="0.25">
      <c r="J9470"/>
      <c r="K9470"/>
      <c r="L9470"/>
      <c r="M9470"/>
      <c r="N9470"/>
      <c r="O9470"/>
      <c r="P9470"/>
      <c r="Q9470"/>
      <c r="R9470"/>
      <c r="S9470"/>
      <c r="T9470"/>
      <c r="U9470"/>
      <c r="V9470"/>
      <c r="W9470"/>
      <c r="X9470"/>
      <c r="Y9470"/>
      <c r="Z9470"/>
      <c r="AA9470"/>
      <c r="AB9470"/>
      <c r="AC9470"/>
      <c r="AD9470"/>
      <c r="AE9470"/>
      <c r="AF9470"/>
      <c r="AG9470"/>
      <c r="AH9470"/>
      <c r="AI9470"/>
      <c r="AJ9470"/>
      <c r="AK9470"/>
      <c r="AL9470"/>
      <c r="AM9470"/>
      <c r="AN9470"/>
      <c r="AO9470"/>
      <c r="AP9470"/>
      <c r="AQ9470"/>
      <c r="AR9470"/>
      <c r="AS9470"/>
      <c r="AT9470"/>
      <c r="AU9470"/>
      <c r="AV9470"/>
      <c r="AW9470"/>
      <c r="AX9470"/>
      <c r="AY9470"/>
      <c r="AZ9470"/>
      <c r="BA9470"/>
      <c r="BB9470"/>
      <c r="BC9470"/>
      <c r="BD9470"/>
      <c r="BE9470"/>
      <c r="BF9470"/>
      <c r="BG9470"/>
      <c r="BH9470"/>
      <c r="BI9470"/>
      <c r="BJ9470"/>
      <c r="BK9470"/>
      <c r="BL9470"/>
      <c r="BM9470"/>
      <c r="BN9470"/>
      <c r="BO9470"/>
      <c r="BP9470"/>
      <c r="BQ9470"/>
      <c r="BR9470"/>
      <c r="BS9470"/>
      <c r="BT9470"/>
      <c r="BU9470"/>
      <c r="BV9470"/>
      <c r="BW9470"/>
      <c r="BX9470"/>
      <c r="BY9470"/>
      <c r="BZ9470"/>
      <c r="CA9470"/>
      <c r="CB9470"/>
      <c r="CC9470"/>
      <c r="CD9470"/>
      <c r="CE9470"/>
      <c r="CF9470"/>
      <c r="CG9470"/>
      <c r="CH9470"/>
      <c r="CI9470"/>
      <c r="CJ9470"/>
      <c r="CK9470"/>
      <c r="CL9470"/>
      <c r="CM9470"/>
      <c r="CN9470"/>
      <c r="CO9470"/>
      <c r="CP9470"/>
      <c r="CQ9470"/>
      <c r="CR9470"/>
      <c r="CS9470"/>
      <c r="CT9470"/>
      <c r="CU9470"/>
      <c r="CV9470"/>
    </row>
    <row r="9471" spans="10:100" x14ac:dyDescent="0.25">
      <c r="J9471"/>
      <c r="K9471"/>
      <c r="L9471"/>
      <c r="M9471"/>
      <c r="N9471"/>
      <c r="O9471"/>
      <c r="P9471"/>
      <c r="Q9471"/>
      <c r="R9471"/>
      <c r="S9471"/>
      <c r="T9471"/>
      <c r="U9471"/>
      <c r="V9471"/>
      <c r="W9471"/>
      <c r="X9471"/>
      <c r="Y9471"/>
      <c r="Z9471"/>
      <c r="AA9471"/>
      <c r="AB9471"/>
      <c r="AC9471"/>
      <c r="AD9471"/>
      <c r="AE9471"/>
      <c r="AF9471"/>
      <c r="AG9471"/>
      <c r="AH9471"/>
      <c r="AI9471"/>
      <c r="AJ9471"/>
      <c r="AK9471"/>
      <c r="AL9471"/>
      <c r="AM9471"/>
      <c r="AN9471"/>
      <c r="AO9471"/>
      <c r="AP9471"/>
      <c r="AQ9471"/>
      <c r="AR9471"/>
      <c r="AS9471"/>
      <c r="AT9471"/>
      <c r="AU9471"/>
      <c r="AV9471"/>
      <c r="AW9471"/>
      <c r="AX9471"/>
      <c r="AY9471"/>
      <c r="AZ9471"/>
      <c r="BA9471"/>
      <c r="BB9471"/>
      <c r="BC9471"/>
      <c r="BD9471"/>
      <c r="BE9471"/>
      <c r="BF9471"/>
      <c r="BG9471"/>
      <c r="BH9471"/>
      <c r="BI9471"/>
      <c r="BJ9471"/>
      <c r="BK9471"/>
      <c r="BL9471"/>
      <c r="BM9471"/>
      <c r="BN9471"/>
      <c r="BO9471"/>
      <c r="BP9471"/>
      <c r="BQ9471"/>
      <c r="BR9471"/>
      <c r="BS9471"/>
      <c r="BT9471"/>
      <c r="BU9471"/>
      <c r="BV9471"/>
      <c r="BW9471"/>
      <c r="BX9471"/>
      <c r="BY9471"/>
      <c r="BZ9471"/>
      <c r="CA9471"/>
      <c r="CB9471"/>
      <c r="CC9471"/>
      <c r="CD9471"/>
      <c r="CE9471"/>
      <c r="CF9471"/>
      <c r="CG9471"/>
      <c r="CH9471"/>
      <c r="CI9471"/>
      <c r="CJ9471"/>
      <c r="CK9471"/>
      <c r="CL9471"/>
      <c r="CM9471"/>
      <c r="CN9471"/>
      <c r="CO9471"/>
      <c r="CP9471"/>
      <c r="CQ9471"/>
      <c r="CR9471"/>
      <c r="CS9471"/>
      <c r="CT9471"/>
      <c r="CU9471"/>
      <c r="CV9471"/>
    </row>
    <row r="9472" spans="10:100" x14ac:dyDescent="0.25">
      <c r="J9472"/>
      <c r="K9472"/>
      <c r="L9472"/>
      <c r="M9472"/>
      <c r="N9472"/>
      <c r="O9472"/>
      <c r="P9472"/>
      <c r="Q9472"/>
      <c r="R9472"/>
      <c r="S9472"/>
      <c r="T9472"/>
      <c r="U9472"/>
      <c r="V9472"/>
      <c r="W9472"/>
      <c r="X9472"/>
      <c r="Y9472"/>
      <c r="Z9472"/>
      <c r="AA9472"/>
      <c r="AB9472"/>
      <c r="AC9472"/>
      <c r="AD9472"/>
      <c r="AE9472"/>
      <c r="AF9472"/>
      <c r="AG9472"/>
      <c r="AH9472"/>
      <c r="AI9472"/>
      <c r="AJ9472"/>
      <c r="AK9472"/>
      <c r="AL9472"/>
      <c r="AM9472"/>
      <c r="AN9472"/>
      <c r="AO9472"/>
      <c r="AP9472"/>
      <c r="AQ9472"/>
      <c r="AR9472"/>
      <c r="AS9472"/>
      <c r="AT9472"/>
      <c r="AU9472"/>
      <c r="AV9472"/>
      <c r="AW9472"/>
      <c r="AX9472"/>
      <c r="AY9472"/>
      <c r="AZ9472"/>
      <c r="BA9472"/>
      <c r="BB9472"/>
      <c r="BC9472"/>
      <c r="BD9472"/>
      <c r="BE9472"/>
      <c r="BF9472"/>
      <c r="BG9472"/>
      <c r="BH9472"/>
      <c r="BI9472"/>
      <c r="BJ9472"/>
      <c r="BK9472"/>
      <c r="BL9472"/>
      <c r="BM9472"/>
      <c r="BN9472"/>
      <c r="BO9472"/>
      <c r="BP9472"/>
      <c r="BQ9472"/>
      <c r="BR9472"/>
      <c r="BS9472"/>
      <c r="BT9472"/>
      <c r="BU9472"/>
      <c r="BV9472"/>
      <c r="BW9472"/>
      <c r="BX9472"/>
      <c r="BY9472"/>
      <c r="BZ9472"/>
      <c r="CA9472"/>
      <c r="CB9472"/>
      <c r="CC9472"/>
      <c r="CD9472"/>
      <c r="CE9472"/>
      <c r="CF9472"/>
      <c r="CG9472"/>
      <c r="CH9472"/>
      <c r="CI9472"/>
      <c r="CJ9472"/>
      <c r="CK9472"/>
      <c r="CL9472"/>
      <c r="CM9472"/>
      <c r="CN9472"/>
      <c r="CO9472"/>
      <c r="CP9472"/>
      <c r="CQ9472"/>
      <c r="CR9472"/>
      <c r="CS9472"/>
      <c r="CT9472"/>
      <c r="CU9472"/>
      <c r="CV9472"/>
    </row>
    <row r="9473" spans="10:100" x14ac:dyDescent="0.25">
      <c r="J9473"/>
      <c r="K9473"/>
      <c r="L9473"/>
      <c r="M9473"/>
      <c r="N9473"/>
      <c r="O9473"/>
      <c r="P9473"/>
      <c r="Q9473"/>
      <c r="R9473"/>
      <c r="S9473"/>
      <c r="T9473"/>
      <c r="U9473"/>
      <c r="V9473"/>
      <c r="W9473"/>
      <c r="X9473"/>
      <c r="Y9473"/>
      <c r="Z9473"/>
      <c r="AA9473"/>
      <c r="AB9473"/>
      <c r="AC9473"/>
      <c r="AD9473"/>
      <c r="AE9473"/>
      <c r="AF9473"/>
      <c r="AG9473"/>
      <c r="AH9473"/>
      <c r="AI9473"/>
      <c r="AJ9473"/>
      <c r="AK9473"/>
      <c r="AL9473"/>
      <c r="AM9473"/>
      <c r="AN9473"/>
      <c r="AO9473"/>
      <c r="AP9473"/>
      <c r="AQ9473"/>
      <c r="AR9473"/>
      <c r="AS9473"/>
      <c r="AT9473"/>
      <c r="AU9473"/>
      <c r="AV9473"/>
      <c r="AW9473"/>
      <c r="AX9473"/>
      <c r="AY9473"/>
      <c r="AZ9473"/>
      <c r="BA9473"/>
      <c r="BB9473"/>
      <c r="BC9473"/>
      <c r="BD9473"/>
      <c r="BE9473"/>
      <c r="BF9473"/>
      <c r="BG9473"/>
      <c r="BH9473"/>
      <c r="BI9473"/>
      <c r="BJ9473"/>
      <c r="BK9473"/>
      <c r="BL9473"/>
      <c r="BM9473"/>
      <c r="BN9473"/>
      <c r="BO9473"/>
      <c r="BP9473"/>
      <c r="BQ9473"/>
      <c r="BR9473"/>
      <c r="BS9473"/>
      <c r="BT9473"/>
      <c r="BU9473"/>
      <c r="BV9473"/>
      <c r="BW9473"/>
      <c r="BX9473"/>
      <c r="BY9473"/>
      <c r="BZ9473"/>
      <c r="CA9473"/>
      <c r="CB9473"/>
      <c r="CC9473"/>
      <c r="CD9473"/>
      <c r="CE9473"/>
      <c r="CF9473"/>
      <c r="CG9473"/>
      <c r="CH9473"/>
      <c r="CI9473"/>
      <c r="CJ9473"/>
      <c r="CK9473"/>
      <c r="CL9473"/>
      <c r="CM9473"/>
      <c r="CN9473"/>
      <c r="CO9473"/>
      <c r="CP9473"/>
      <c r="CQ9473"/>
      <c r="CR9473"/>
      <c r="CS9473"/>
      <c r="CT9473"/>
      <c r="CU9473"/>
      <c r="CV9473"/>
    </row>
    <row r="9474" spans="10:100" x14ac:dyDescent="0.25">
      <c r="J9474"/>
      <c r="K9474"/>
      <c r="L9474"/>
      <c r="M9474"/>
      <c r="N9474"/>
      <c r="O9474"/>
      <c r="P9474"/>
      <c r="Q9474"/>
      <c r="R9474"/>
      <c r="S9474"/>
      <c r="T9474"/>
      <c r="U9474"/>
      <c r="V9474"/>
      <c r="W9474"/>
      <c r="X9474"/>
      <c r="Y9474"/>
      <c r="Z9474"/>
      <c r="AA9474"/>
      <c r="AB9474"/>
      <c r="AC9474"/>
      <c r="AD9474"/>
      <c r="AE9474"/>
      <c r="AF9474"/>
      <c r="AG9474"/>
      <c r="AH9474"/>
      <c r="AI9474"/>
      <c r="AJ9474"/>
      <c r="AK9474"/>
      <c r="AL9474"/>
      <c r="AM9474"/>
      <c r="AN9474"/>
      <c r="AO9474"/>
      <c r="AP9474"/>
      <c r="AQ9474"/>
      <c r="AR9474"/>
      <c r="AS9474"/>
      <c r="AT9474"/>
      <c r="AU9474"/>
      <c r="AV9474"/>
      <c r="AW9474"/>
      <c r="AX9474"/>
      <c r="AY9474"/>
      <c r="AZ9474"/>
      <c r="BA9474"/>
      <c r="BB9474"/>
      <c r="BC9474"/>
      <c r="BD9474"/>
      <c r="BE9474"/>
      <c r="BF9474"/>
      <c r="BG9474"/>
      <c r="BH9474"/>
      <c r="BI9474"/>
      <c r="BJ9474"/>
      <c r="BK9474"/>
      <c r="BL9474"/>
      <c r="BM9474"/>
      <c r="BN9474"/>
      <c r="BO9474"/>
      <c r="BP9474"/>
      <c r="BQ9474"/>
      <c r="BR9474"/>
      <c r="BS9474"/>
      <c r="BT9474"/>
      <c r="BU9474"/>
      <c r="BV9474"/>
      <c r="BW9474"/>
      <c r="BX9474"/>
      <c r="BY9474"/>
      <c r="BZ9474"/>
      <c r="CA9474"/>
      <c r="CB9474"/>
      <c r="CC9474"/>
      <c r="CD9474"/>
      <c r="CE9474"/>
      <c r="CF9474"/>
      <c r="CG9474"/>
      <c r="CH9474"/>
      <c r="CI9474"/>
      <c r="CJ9474"/>
      <c r="CK9474"/>
      <c r="CL9474"/>
      <c r="CM9474"/>
      <c r="CN9474"/>
      <c r="CO9474"/>
      <c r="CP9474"/>
      <c r="CQ9474"/>
      <c r="CR9474"/>
      <c r="CS9474"/>
      <c r="CT9474"/>
      <c r="CU9474"/>
      <c r="CV9474"/>
    </row>
    <row r="9475" spans="10:100" x14ac:dyDescent="0.25">
      <c r="J9475"/>
      <c r="K9475"/>
      <c r="L9475"/>
      <c r="M9475"/>
      <c r="N9475"/>
      <c r="O9475"/>
      <c r="P9475"/>
      <c r="Q9475"/>
      <c r="R9475"/>
      <c r="S9475"/>
      <c r="T9475"/>
      <c r="U9475"/>
      <c r="V9475"/>
      <c r="W9475"/>
      <c r="X9475"/>
      <c r="Y9475"/>
      <c r="Z9475"/>
      <c r="AA9475"/>
      <c r="AB9475"/>
      <c r="AC9475"/>
      <c r="AD9475"/>
      <c r="AE9475"/>
      <c r="AF9475"/>
      <c r="AG9475"/>
      <c r="AH9475"/>
      <c r="AI9475"/>
      <c r="AJ9475"/>
      <c r="AK9475"/>
      <c r="AL9475"/>
      <c r="AM9475"/>
      <c r="AN9475"/>
      <c r="AO9475"/>
      <c r="AP9475"/>
      <c r="AQ9475"/>
      <c r="AR9475"/>
      <c r="AS9475"/>
      <c r="AT9475"/>
      <c r="AU9475"/>
      <c r="AV9475"/>
      <c r="AW9475"/>
      <c r="AX9475"/>
      <c r="AY9475"/>
      <c r="AZ9475"/>
      <c r="BA9475"/>
      <c r="BB9475"/>
      <c r="BC9475"/>
      <c r="BD9475"/>
      <c r="BE9475"/>
      <c r="BF9475"/>
      <c r="BG9475"/>
      <c r="BH9475"/>
      <c r="BI9475"/>
      <c r="BJ9475"/>
      <c r="BK9475"/>
      <c r="BL9475"/>
      <c r="BM9475"/>
      <c r="BN9475"/>
      <c r="BO9475"/>
      <c r="BP9475"/>
      <c r="BQ9475"/>
      <c r="BR9475"/>
      <c r="BS9475"/>
      <c r="BT9475"/>
      <c r="BU9475"/>
      <c r="BV9475"/>
      <c r="BW9475"/>
      <c r="BX9475"/>
      <c r="BY9475"/>
      <c r="BZ9475"/>
      <c r="CA9475"/>
      <c r="CB9475"/>
      <c r="CC9475"/>
      <c r="CD9475"/>
      <c r="CE9475"/>
      <c r="CF9475"/>
      <c r="CG9475"/>
      <c r="CH9475"/>
      <c r="CI9475"/>
      <c r="CJ9475"/>
      <c r="CK9475"/>
      <c r="CL9475"/>
      <c r="CM9475"/>
      <c r="CN9475"/>
      <c r="CO9475"/>
      <c r="CP9475"/>
      <c r="CQ9475"/>
      <c r="CR9475"/>
      <c r="CS9475"/>
      <c r="CT9475"/>
      <c r="CU9475"/>
      <c r="CV9475"/>
    </row>
    <row r="9476" spans="10:100" x14ac:dyDescent="0.25">
      <c r="J9476"/>
      <c r="K9476"/>
      <c r="L9476"/>
      <c r="M9476"/>
      <c r="N9476"/>
      <c r="O9476"/>
      <c r="P9476"/>
      <c r="Q9476"/>
      <c r="R9476"/>
      <c r="S9476"/>
      <c r="T9476"/>
      <c r="U9476"/>
      <c r="V9476"/>
      <c r="W9476"/>
      <c r="X9476"/>
      <c r="Y9476"/>
      <c r="Z9476"/>
      <c r="AA9476"/>
      <c r="AB9476"/>
      <c r="AC9476"/>
      <c r="AD9476"/>
      <c r="AE9476"/>
      <c r="AF9476"/>
      <c r="AG9476"/>
      <c r="AH9476"/>
      <c r="AI9476"/>
      <c r="AJ9476"/>
      <c r="AK9476"/>
      <c r="AL9476"/>
      <c r="AM9476"/>
      <c r="AN9476"/>
      <c r="AO9476"/>
      <c r="AP9476"/>
      <c r="AQ9476"/>
      <c r="AR9476"/>
      <c r="AS9476"/>
      <c r="AT9476"/>
      <c r="AU9476"/>
      <c r="AV9476"/>
      <c r="AW9476"/>
      <c r="AX9476"/>
      <c r="AY9476"/>
      <c r="AZ9476"/>
      <c r="BA9476"/>
      <c r="BB9476"/>
      <c r="BC9476"/>
      <c r="BD9476"/>
      <c r="BE9476"/>
      <c r="BF9476"/>
      <c r="BG9476"/>
      <c r="BH9476"/>
      <c r="BI9476"/>
      <c r="BJ9476"/>
      <c r="BK9476"/>
      <c r="BL9476"/>
      <c r="BM9476"/>
      <c r="BN9476"/>
      <c r="BO9476"/>
      <c r="BP9476"/>
      <c r="BQ9476"/>
      <c r="BR9476"/>
      <c r="BS9476"/>
      <c r="BT9476"/>
      <c r="BU9476"/>
      <c r="BV9476"/>
      <c r="BW9476"/>
      <c r="BX9476"/>
      <c r="BY9476"/>
      <c r="BZ9476"/>
      <c r="CA9476"/>
      <c r="CB9476"/>
      <c r="CC9476"/>
      <c r="CD9476"/>
      <c r="CE9476"/>
      <c r="CF9476"/>
      <c r="CG9476"/>
      <c r="CH9476"/>
      <c r="CI9476"/>
      <c r="CJ9476"/>
      <c r="CK9476"/>
      <c r="CL9476"/>
      <c r="CM9476"/>
      <c r="CN9476"/>
      <c r="CO9476"/>
      <c r="CP9476"/>
      <c r="CQ9476"/>
      <c r="CR9476"/>
      <c r="CS9476"/>
      <c r="CT9476"/>
      <c r="CU9476"/>
      <c r="CV9476"/>
    </row>
    <row r="9477" spans="10:100" x14ac:dyDescent="0.25">
      <c r="J9477"/>
      <c r="K9477"/>
      <c r="L9477"/>
      <c r="M9477"/>
      <c r="N9477"/>
      <c r="O9477"/>
      <c r="P9477"/>
      <c r="Q9477"/>
      <c r="R9477"/>
      <c r="S9477"/>
      <c r="T9477"/>
      <c r="U9477"/>
      <c r="V9477"/>
      <c r="W9477"/>
      <c r="X9477"/>
      <c r="Y9477"/>
      <c r="Z9477"/>
      <c r="AA9477"/>
      <c r="AB9477"/>
      <c r="AC9477"/>
      <c r="AD9477"/>
      <c r="AE9477"/>
      <c r="AF9477"/>
      <c r="AG9477"/>
      <c r="AH9477"/>
      <c r="AI9477"/>
      <c r="AJ9477"/>
      <c r="AK9477"/>
      <c r="AL9477"/>
      <c r="AM9477"/>
      <c r="AN9477"/>
      <c r="AO9477"/>
      <c r="AP9477"/>
      <c r="AQ9477"/>
      <c r="AR9477"/>
      <c r="AS9477"/>
      <c r="AT9477"/>
      <c r="AU9477"/>
      <c r="AV9477"/>
      <c r="AW9477"/>
      <c r="AX9477"/>
      <c r="AY9477"/>
      <c r="AZ9477"/>
      <c r="BA9477"/>
      <c r="BB9477"/>
      <c r="BC9477"/>
      <c r="BD9477"/>
      <c r="BE9477"/>
      <c r="BF9477"/>
      <c r="BG9477"/>
      <c r="BH9477"/>
      <c r="BI9477"/>
      <c r="BJ9477"/>
      <c r="BK9477"/>
      <c r="BL9477"/>
      <c r="BM9477"/>
      <c r="BN9477"/>
      <c r="BO9477"/>
      <c r="BP9477"/>
      <c r="BQ9477"/>
      <c r="BR9477"/>
      <c r="BS9477"/>
      <c r="BT9477"/>
      <c r="BU9477"/>
      <c r="BV9477"/>
      <c r="BW9477"/>
      <c r="BX9477"/>
      <c r="BY9477"/>
      <c r="BZ9477"/>
      <c r="CA9477"/>
      <c r="CB9477"/>
      <c r="CC9477"/>
      <c r="CD9477"/>
      <c r="CE9477"/>
      <c r="CF9477"/>
      <c r="CG9477"/>
      <c r="CH9477"/>
      <c r="CI9477"/>
      <c r="CJ9477"/>
      <c r="CK9477"/>
      <c r="CL9477"/>
      <c r="CM9477"/>
      <c r="CN9477"/>
      <c r="CO9477"/>
      <c r="CP9477"/>
      <c r="CQ9477"/>
      <c r="CR9477"/>
      <c r="CS9477"/>
      <c r="CT9477"/>
      <c r="CU9477"/>
      <c r="CV9477"/>
    </row>
    <row r="9478" spans="10:100" x14ac:dyDescent="0.25">
      <c r="J9478"/>
      <c r="K9478"/>
      <c r="L9478"/>
      <c r="M9478"/>
      <c r="N9478"/>
      <c r="O9478"/>
      <c r="P9478"/>
      <c r="Q9478"/>
      <c r="R9478"/>
      <c r="S9478"/>
      <c r="T9478"/>
      <c r="U9478"/>
      <c r="V9478"/>
      <c r="W9478"/>
      <c r="X9478"/>
      <c r="Y9478"/>
      <c r="Z9478"/>
      <c r="AA9478"/>
      <c r="AB9478"/>
      <c r="AC9478"/>
      <c r="AD9478"/>
      <c r="AE9478"/>
      <c r="AF9478"/>
      <c r="AG9478"/>
      <c r="AH9478"/>
      <c r="AI9478"/>
      <c r="AJ9478"/>
      <c r="AK9478"/>
      <c r="AL9478"/>
      <c r="AM9478"/>
      <c r="AN9478"/>
      <c r="AO9478"/>
      <c r="AP9478"/>
      <c r="AQ9478"/>
      <c r="AR9478"/>
      <c r="AS9478"/>
      <c r="AT9478"/>
      <c r="AU9478"/>
      <c r="AV9478"/>
      <c r="AW9478"/>
      <c r="AX9478"/>
      <c r="AY9478"/>
      <c r="AZ9478"/>
      <c r="BA9478"/>
      <c r="BB9478"/>
      <c r="BC9478"/>
      <c r="BD9478"/>
      <c r="BE9478"/>
      <c r="BF9478"/>
      <c r="BG9478"/>
      <c r="BH9478"/>
      <c r="BI9478"/>
      <c r="BJ9478"/>
      <c r="BK9478"/>
      <c r="BL9478"/>
      <c r="BM9478"/>
      <c r="BN9478"/>
      <c r="BO9478"/>
      <c r="BP9478"/>
      <c r="BQ9478"/>
      <c r="BR9478"/>
      <c r="BS9478"/>
      <c r="BT9478"/>
      <c r="BU9478"/>
      <c r="BV9478"/>
      <c r="BW9478"/>
      <c r="BX9478"/>
      <c r="BY9478"/>
      <c r="BZ9478"/>
      <c r="CA9478"/>
      <c r="CB9478"/>
      <c r="CC9478"/>
      <c r="CD9478"/>
      <c r="CE9478"/>
      <c r="CF9478"/>
      <c r="CG9478"/>
      <c r="CH9478"/>
      <c r="CI9478"/>
      <c r="CJ9478"/>
      <c r="CK9478"/>
      <c r="CL9478"/>
      <c r="CM9478"/>
      <c r="CN9478"/>
      <c r="CO9478"/>
      <c r="CP9478"/>
      <c r="CQ9478"/>
      <c r="CR9478"/>
      <c r="CS9478"/>
      <c r="CT9478"/>
      <c r="CU9478"/>
      <c r="CV9478"/>
    </row>
    <row r="9479" spans="10:100" x14ac:dyDescent="0.25">
      <c r="J9479"/>
      <c r="K9479"/>
      <c r="L9479"/>
      <c r="M9479"/>
      <c r="N9479"/>
      <c r="O9479"/>
      <c r="P9479"/>
      <c r="Q9479"/>
      <c r="R9479"/>
      <c r="S9479"/>
      <c r="T9479"/>
      <c r="U9479"/>
      <c r="V9479"/>
      <c r="W9479"/>
      <c r="X9479"/>
      <c r="Y9479"/>
      <c r="Z9479"/>
      <c r="AA9479"/>
      <c r="AB9479"/>
      <c r="AC9479"/>
      <c r="AD9479"/>
      <c r="AE9479"/>
      <c r="AF9479"/>
      <c r="AG9479"/>
      <c r="AH9479"/>
      <c r="AI9479"/>
      <c r="AJ9479"/>
      <c r="AK9479"/>
      <c r="AL9479"/>
      <c r="AM9479"/>
      <c r="AN9479"/>
      <c r="AO9479"/>
      <c r="AP9479"/>
      <c r="AQ9479"/>
      <c r="AR9479"/>
      <c r="AS9479"/>
      <c r="AT9479"/>
      <c r="AU9479"/>
      <c r="AV9479"/>
      <c r="AW9479"/>
      <c r="AX9479"/>
      <c r="AY9479"/>
      <c r="AZ9479"/>
      <c r="BA9479"/>
      <c r="BB9479"/>
      <c r="BC9479"/>
      <c r="BD9479"/>
      <c r="BE9479"/>
      <c r="BF9479"/>
      <c r="BG9479"/>
      <c r="BH9479"/>
      <c r="BI9479"/>
      <c r="BJ9479"/>
      <c r="BK9479"/>
      <c r="BL9479"/>
      <c r="BM9479"/>
      <c r="BN9479"/>
      <c r="BO9479"/>
      <c r="BP9479"/>
      <c r="BQ9479"/>
      <c r="BR9479"/>
      <c r="BS9479"/>
      <c r="BT9479"/>
      <c r="BU9479"/>
      <c r="BV9479"/>
      <c r="BW9479"/>
      <c r="BX9479"/>
      <c r="BY9479"/>
      <c r="BZ9479"/>
      <c r="CA9479"/>
      <c r="CB9479"/>
      <c r="CC9479"/>
      <c r="CD9479"/>
      <c r="CE9479"/>
      <c r="CF9479"/>
      <c r="CG9479"/>
      <c r="CH9479"/>
      <c r="CI9479"/>
      <c r="CJ9479"/>
      <c r="CK9479"/>
      <c r="CL9479"/>
      <c r="CM9479"/>
      <c r="CN9479"/>
      <c r="CO9479"/>
      <c r="CP9479"/>
      <c r="CQ9479"/>
      <c r="CR9479"/>
      <c r="CS9479"/>
      <c r="CT9479"/>
      <c r="CU9479"/>
      <c r="CV9479"/>
    </row>
    <row r="9480" spans="10:100" x14ac:dyDescent="0.25">
      <c r="J9480"/>
      <c r="K9480"/>
      <c r="L9480"/>
      <c r="M9480"/>
      <c r="N9480"/>
      <c r="O9480"/>
      <c r="P9480"/>
      <c r="Q9480"/>
      <c r="R9480"/>
      <c r="S9480"/>
      <c r="T9480"/>
      <c r="U9480"/>
      <c r="V9480"/>
      <c r="W9480"/>
      <c r="X9480"/>
      <c r="Y9480"/>
      <c r="Z9480"/>
      <c r="AA9480"/>
      <c r="AB9480"/>
      <c r="AC9480"/>
      <c r="AD9480"/>
      <c r="AE9480"/>
      <c r="AF9480"/>
      <c r="AG9480"/>
      <c r="AH9480"/>
      <c r="AI9480"/>
      <c r="AJ9480"/>
      <c r="AK9480"/>
      <c r="AL9480"/>
      <c r="AM9480"/>
      <c r="AN9480"/>
      <c r="AO9480"/>
      <c r="AP9480"/>
      <c r="AQ9480"/>
      <c r="AR9480"/>
      <c r="AS9480"/>
      <c r="AT9480"/>
      <c r="AU9480"/>
      <c r="AV9480"/>
      <c r="AW9480"/>
      <c r="AX9480"/>
      <c r="AY9480"/>
      <c r="AZ9480"/>
      <c r="BA9480"/>
      <c r="BB9480"/>
      <c r="BC9480"/>
      <c r="BD9480"/>
      <c r="BE9480"/>
      <c r="BF9480"/>
      <c r="BG9480"/>
      <c r="BH9480"/>
      <c r="BI9480"/>
      <c r="BJ9480"/>
      <c r="BK9480"/>
      <c r="BL9480"/>
      <c r="BM9480"/>
      <c r="BN9480"/>
      <c r="BO9480"/>
      <c r="BP9480"/>
      <c r="BQ9480"/>
      <c r="BR9480"/>
      <c r="BS9480"/>
      <c r="BT9480"/>
      <c r="BU9480"/>
      <c r="BV9480"/>
      <c r="BW9480"/>
      <c r="BX9480"/>
      <c r="BY9480"/>
      <c r="BZ9480"/>
      <c r="CA9480"/>
      <c r="CB9480"/>
      <c r="CC9480"/>
      <c r="CD9480"/>
      <c r="CE9480"/>
      <c r="CF9480"/>
      <c r="CG9480"/>
      <c r="CH9480"/>
      <c r="CI9480"/>
      <c r="CJ9480"/>
      <c r="CK9480"/>
      <c r="CL9480"/>
      <c r="CM9480"/>
      <c r="CN9480"/>
      <c r="CO9480"/>
      <c r="CP9480"/>
      <c r="CQ9480"/>
      <c r="CR9480"/>
      <c r="CS9480"/>
      <c r="CT9480"/>
      <c r="CU9480"/>
      <c r="CV9480"/>
    </row>
    <row r="9481" spans="10:100" x14ac:dyDescent="0.25">
      <c r="J9481"/>
      <c r="K9481"/>
      <c r="L9481"/>
      <c r="M9481"/>
      <c r="N9481"/>
      <c r="O9481"/>
      <c r="P9481"/>
      <c r="Q9481"/>
      <c r="R9481"/>
      <c r="S9481"/>
      <c r="T9481"/>
      <c r="U9481"/>
      <c r="V9481"/>
      <c r="W9481"/>
      <c r="X9481"/>
      <c r="Y9481"/>
      <c r="Z9481"/>
      <c r="AA9481"/>
      <c r="AB9481"/>
      <c r="AC9481"/>
      <c r="AD9481"/>
      <c r="AE9481"/>
      <c r="AF9481"/>
      <c r="AG9481"/>
      <c r="AH9481"/>
      <c r="AI9481"/>
      <c r="AJ9481"/>
      <c r="AK9481"/>
      <c r="AL9481"/>
      <c r="AM9481"/>
      <c r="AN9481"/>
      <c r="AO9481"/>
      <c r="AP9481"/>
      <c r="AQ9481"/>
      <c r="AR9481"/>
      <c r="AS9481"/>
      <c r="AT9481"/>
      <c r="AU9481"/>
      <c r="AV9481"/>
      <c r="AW9481"/>
      <c r="AX9481"/>
      <c r="AY9481"/>
      <c r="AZ9481"/>
      <c r="BA9481"/>
      <c r="BB9481"/>
      <c r="BC9481"/>
      <c r="BD9481"/>
      <c r="BE9481"/>
      <c r="BF9481"/>
      <c r="BG9481"/>
      <c r="BH9481"/>
      <c r="BI9481"/>
      <c r="BJ9481"/>
      <c r="BK9481"/>
      <c r="BL9481"/>
      <c r="BM9481"/>
      <c r="BN9481"/>
      <c r="BO9481"/>
      <c r="BP9481"/>
      <c r="BQ9481"/>
      <c r="BR9481"/>
      <c r="BS9481"/>
      <c r="BT9481"/>
      <c r="BU9481"/>
      <c r="BV9481"/>
      <c r="BW9481"/>
      <c r="BX9481"/>
      <c r="BY9481"/>
      <c r="BZ9481"/>
      <c r="CA9481"/>
      <c r="CB9481"/>
      <c r="CC9481"/>
      <c r="CD9481"/>
      <c r="CE9481"/>
      <c r="CF9481"/>
      <c r="CG9481"/>
      <c r="CH9481"/>
      <c r="CI9481"/>
      <c r="CJ9481"/>
      <c r="CK9481"/>
      <c r="CL9481"/>
      <c r="CM9481"/>
      <c r="CN9481"/>
      <c r="CO9481"/>
      <c r="CP9481"/>
      <c r="CQ9481"/>
      <c r="CR9481"/>
      <c r="CS9481"/>
      <c r="CT9481"/>
      <c r="CU9481"/>
      <c r="CV9481"/>
    </row>
    <row r="9482" spans="10:100" x14ac:dyDescent="0.25">
      <c r="J9482"/>
      <c r="K9482"/>
      <c r="L9482"/>
      <c r="M9482"/>
      <c r="N9482"/>
      <c r="O9482"/>
      <c r="P9482"/>
      <c r="Q9482"/>
      <c r="R9482"/>
      <c r="S9482"/>
      <c r="T9482"/>
      <c r="U9482"/>
      <c r="V9482"/>
      <c r="W9482"/>
      <c r="X9482"/>
      <c r="Y9482"/>
      <c r="Z9482"/>
      <c r="AA9482"/>
      <c r="AB9482"/>
      <c r="AC9482"/>
      <c r="AD9482"/>
      <c r="AE9482"/>
      <c r="AF9482"/>
      <c r="AG9482"/>
      <c r="AH9482"/>
      <c r="AI9482"/>
      <c r="AJ9482"/>
      <c r="AK9482"/>
      <c r="AL9482"/>
      <c r="AM9482"/>
      <c r="AN9482"/>
      <c r="AO9482"/>
      <c r="AP9482"/>
      <c r="AQ9482"/>
      <c r="AR9482"/>
      <c r="AS9482"/>
      <c r="AT9482"/>
      <c r="AU9482"/>
      <c r="AV9482"/>
      <c r="AW9482"/>
      <c r="AX9482"/>
      <c r="AY9482"/>
      <c r="AZ9482"/>
      <c r="BA9482"/>
      <c r="BB9482"/>
      <c r="BC9482"/>
      <c r="BD9482"/>
      <c r="BE9482"/>
      <c r="BF9482"/>
      <c r="BG9482"/>
      <c r="BH9482"/>
      <c r="BI9482"/>
      <c r="BJ9482"/>
      <c r="BK9482"/>
      <c r="BL9482"/>
      <c r="BM9482"/>
      <c r="BN9482"/>
      <c r="BO9482"/>
      <c r="BP9482"/>
      <c r="BQ9482"/>
      <c r="BR9482"/>
      <c r="BS9482"/>
      <c r="BT9482"/>
      <c r="BU9482"/>
      <c r="BV9482"/>
      <c r="BW9482"/>
      <c r="BX9482"/>
      <c r="BY9482"/>
      <c r="BZ9482"/>
      <c r="CA9482"/>
      <c r="CB9482"/>
      <c r="CC9482"/>
      <c r="CD9482"/>
      <c r="CE9482"/>
      <c r="CF9482"/>
      <c r="CG9482"/>
      <c r="CH9482"/>
      <c r="CI9482"/>
      <c r="CJ9482"/>
      <c r="CK9482"/>
      <c r="CL9482"/>
      <c r="CM9482"/>
      <c r="CN9482"/>
      <c r="CO9482"/>
      <c r="CP9482"/>
      <c r="CQ9482"/>
      <c r="CR9482"/>
      <c r="CS9482"/>
      <c r="CT9482"/>
      <c r="CU9482"/>
      <c r="CV9482"/>
    </row>
    <row r="9483" spans="10:100" x14ac:dyDescent="0.25">
      <c r="J9483"/>
      <c r="K9483"/>
      <c r="L9483"/>
      <c r="M9483"/>
      <c r="N9483"/>
      <c r="O9483"/>
      <c r="P9483"/>
      <c r="Q9483"/>
      <c r="R9483"/>
      <c r="S9483"/>
      <c r="T9483"/>
      <c r="U9483"/>
      <c r="V9483"/>
      <c r="W9483"/>
      <c r="X9483"/>
      <c r="Y9483"/>
      <c r="Z9483"/>
      <c r="AA9483"/>
      <c r="AB9483"/>
      <c r="AC9483"/>
      <c r="AD9483"/>
      <c r="AE9483"/>
      <c r="AF9483"/>
      <c r="AG9483"/>
      <c r="AH9483"/>
      <c r="AI9483"/>
      <c r="AJ9483"/>
      <c r="AK9483"/>
      <c r="AL9483"/>
      <c r="AM9483"/>
      <c r="AN9483"/>
      <c r="AO9483"/>
      <c r="AP9483"/>
      <c r="AQ9483"/>
      <c r="AR9483"/>
      <c r="AS9483"/>
      <c r="AT9483"/>
      <c r="AU9483"/>
      <c r="AV9483"/>
      <c r="AW9483"/>
      <c r="AX9483"/>
      <c r="AY9483"/>
      <c r="AZ9483"/>
      <c r="BA9483"/>
      <c r="BB9483"/>
      <c r="BC9483"/>
      <c r="BD9483"/>
      <c r="BE9483"/>
      <c r="BF9483"/>
      <c r="BG9483"/>
      <c r="BH9483"/>
      <c r="BI9483"/>
      <c r="BJ9483"/>
      <c r="BK9483"/>
      <c r="BL9483"/>
      <c r="BM9483"/>
      <c r="BN9483"/>
      <c r="BO9483"/>
      <c r="BP9483"/>
      <c r="BQ9483"/>
      <c r="BR9483"/>
      <c r="BS9483"/>
      <c r="BT9483"/>
      <c r="BU9483"/>
      <c r="BV9483"/>
      <c r="BW9483"/>
      <c r="BX9483"/>
      <c r="BY9483"/>
      <c r="BZ9483"/>
      <c r="CA9483"/>
      <c r="CB9483"/>
      <c r="CC9483"/>
      <c r="CD9483"/>
      <c r="CE9483"/>
      <c r="CF9483"/>
      <c r="CG9483"/>
      <c r="CH9483"/>
      <c r="CI9483"/>
      <c r="CJ9483"/>
      <c r="CK9483"/>
      <c r="CL9483"/>
      <c r="CM9483"/>
      <c r="CN9483"/>
      <c r="CO9483"/>
      <c r="CP9483"/>
      <c r="CQ9483"/>
      <c r="CR9483"/>
      <c r="CS9483"/>
      <c r="CT9483"/>
      <c r="CU9483"/>
      <c r="CV9483"/>
    </row>
    <row r="9484" spans="10:100" x14ac:dyDescent="0.25">
      <c r="J9484"/>
      <c r="K9484"/>
      <c r="L9484"/>
      <c r="M9484"/>
      <c r="N9484"/>
      <c r="O9484"/>
      <c r="P9484"/>
      <c r="Q9484"/>
      <c r="R9484"/>
      <c r="S9484"/>
      <c r="T9484"/>
      <c r="U9484"/>
      <c r="V9484"/>
      <c r="W9484"/>
      <c r="X9484"/>
      <c r="Y9484"/>
      <c r="Z9484"/>
      <c r="AA9484"/>
      <c r="AB9484"/>
      <c r="AC9484"/>
      <c r="AD9484"/>
      <c r="AE9484"/>
      <c r="AF9484"/>
      <c r="AG9484"/>
      <c r="AH9484"/>
      <c r="AI9484"/>
      <c r="AJ9484"/>
      <c r="AK9484"/>
      <c r="AL9484"/>
      <c r="AM9484"/>
      <c r="AN9484"/>
      <c r="AO9484"/>
      <c r="AP9484"/>
      <c r="AQ9484"/>
      <c r="AR9484"/>
      <c r="AS9484"/>
      <c r="AT9484"/>
      <c r="AU9484"/>
      <c r="AV9484"/>
      <c r="AW9484"/>
      <c r="AX9484"/>
      <c r="AY9484"/>
      <c r="AZ9484"/>
      <c r="BA9484"/>
      <c r="BB9484"/>
      <c r="BC9484"/>
      <c r="BD9484"/>
      <c r="BE9484"/>
      <c r="BF9484"/>
      <c r="BG9484"/>
      <c r="BH9484"/>
      <c r="BI9484"/>
      <c r="BJ9484"/>
      <c r="BK9484"/>
      <c r="BL9484"/>
      <c r="BM9484"/>
      <c r="BN9484"/>
      <c r="BO9484"/>
      <c r="BP9484"/>
      <c r="BQ9484"/>
      <c r="BR9484"/>
      <c r="BS9484"/>
      <c r="BT9484"/>
      <c r="BU9484"/>
      <c r="BV9484"/>
      <c r="BW9484"/>
      <c r="BX9484"/>
      <c r="BY9484"/>
      <c r="BZ9484"/>
      <c r="CA9484"/>
      <c r="CB9484"/>
      <c r="CC9484"/>
      <c r="CD9484"/>
      <c r="CE9484"/>
      <c r="CF9484"/>
      <c r="CG9484"/>
      <c r="CH9484"/>
      <c r="CI9484"/>
      <c r="CJ9484"/>
      <c r="CK9484"/>
      <c r="CL9484"/>
      <c r="CM9484"/>
      <c r="CN9484"/>
      <c r="CO9484"/>
      <c r="CP9484"/>
      <c r="CQ9484"/>
      <c r="CR9484"/>
      <c r="CS9484"/>
      <c r="CT9484"/>
      <c r="CU9484"/>
      <c r="CV9484"/>
    </row>
    <row r="9485" spans="10:100" x14ac:dyDescent="0.25">
      <c r="J9485"/>
      <c r="K9485"/>
      <c r="L9485"/>
      <c r="M9485"/>
      <c r="N9485"/>
      <c r="O9485"/>
      <c r="P9485"/>
      <c r="Q9485"/>
      <c r="R9485"/>
      <c r="S9485"/>
      <c r="T9485"/>
      <c r="U9485"/>
      <c r="V9485"/>
      <c r="W9485"/>
      <c r="X9485"/>
      <c r="Y9485"/>
      <c r="Z9485"/>
      <c r="AA9485"/>
      <c r="AB9485"/>
      <c r="AC9485"/>
      <c r="AD9485"/>
      <c r="AE9485"/>
      <c r="AF9485"/>
      <c r="AG9485"/>
      <c r="AH9485"/>
      <c r="AI9485"/>
      <c r="AJ9485"/>
      <c r="AK9485"/>
      <c r="AL9485"/>
      <c r="AM9485"/>
      <c r="AN9485"/>
      <c r="AO9485"/>
      <c r="AP9485"/>
      <c r="AQ9485"/>
      <c r="AR9485"/>
      <c r="AS9485"/>
      <c r="AT9485"/>
      <c r="AU9485"/>
      <c r="AV9485"/>
      <c r="AW9485"/>
      <c r="AX9485"/>
      <c r="AY9485"/>
      <c r="AZ9485"/>
      <c r="BA9485"/>
      <c r="BB9485"/>
      <c r="BC9485"/>
      <c r="BD9485"/>
      <c r="BE9485"/>
      <c r="BF9485"/>
      <c r="BG9485"/>
      <c r="BH9485"/>
      <c r="BI9485"/>
      <c r="BJ9485"/>
      <c r="BK9485"/>
      <c r="BL9485"/>
      <c r="BM9485"/>
      <c r="BN9485"/>
      <c r="BO9485"/>
      <c r="BP9485"/>
      <c r="BQ9485"/>
      <c r="BR9485"/>
      <c r="BS9485"/>
      <c r="BT9485"/>
      <c r="BU9485"/>
      <c r="BV9485"/>
      <c r="BW9485"/>
      <c r="BX9485"/>
      <c r="BY9485"/>
      <c r="BZ9485"/>
      <c r="CA9485"/>
      <c r="CB9485"/>
      <c r="CC9485"/>
      <c r="CD9485"/>
      <c r="CE9485"/>
      <c r="CF9485"/>
      <c r="CG9485"/>
      <c r="CH9485"/>
      <c r="CI9485"/>
      <c r="CJ9485"/>
      <c r="CK9485"/>
      <c r="CL9485"/>
      <c r="CM9485"/>
      <c r="CN9485"/>
      <c r="CO9485"/>
      <c r="CP9485"/>
      <c r="CQ9485"/>
      <c r="CR9485"/>
      <c r="CS9485"/>
      <c r="CT9485"/>
      <c r="CU9485"/>
      <c r="CV9485"/>
    </row>
    <row r="9486" spans="10:100" x14ac:dyDescent="0.25">
      <c r="J9486"/>
      <c r="K9486"/>
      <c r="L9486"/>
      <c r="M9486"/>
      <c r="N9486"/>
      <c r="O9486"/>
      <c r="P9486"/>
      <c r="Q9486"/>
      <c r="R9486"/>
      <c r="S9486"/>
      <c r="T9486"/>
      <c r="U9486"/>
      <c r="V9486"/>
      <c r="W9486"/>
      <c r="X9486"/>
      <c r="Y9486"/>
      <c r="Z9486"/>
      <c r="AA9486"/>
      <c r="AB9486"/>
      <c r="AC9486"/>
      <c r="AD9486"/>
      <c r="AE9486"/>
      <c r="AF9486"/>
      <c r="AG9486"/>
      <c r="AH9486"/>
      <c r="AI9486"/>
      <c r="AJ9486"/>
      <c r="AK9486"/>
      <c r="AL9486"/>
      <c r="AM9486"/>
      <c r="AN9486"/>
      <c r="AO9486"/>
      <c r="AP9486"/>
      <c r="AQ9486"/>
      <c r="AR9486"/>
      <c r="AS9486"/>
      <c r="AT9486"/>
      <c r="AU9486"/>
      <c r="AV9486"/>
      <c r="AW9486"/>
      <c r="AX9486"/>
      <c r="AY9486"/>
      <c r="AZ9486"/>
      <c r="BA9486"/>
      <c r="BB9486"/>
      <c r="BC9486"/>
      <c r="BD9486"/>
      <c r="BE9486"/>
      <c r="BF9486"/>
      <c r="BG9486"/>
      <c r="BH9486"/>
      <c r="BI9486"/>
      <c r="BJ9486"/>
      <c r="BK9486"/>
      <c r="BL9486"/>
      <c r="BM9486"/>
      <c r="BN9486"/>
      <c r="BO9486"/>
      <c r="BP9486"/>
      <c r="BQ9486"/>
      <c r="BR9486"/>
      <c r="BS9486"/>
      <c r="BT9486"/>
      <c r="BU9486"/>
      <c r="BV9486"/>
      <c r="BW9486"/>
      <c r="BX9486"/>
      <c r="BY9486"/>
      <c r="BZ9486"/>
      <c r="CA9486"/>
      <c r="CB9486"/>
      <c r="CC9486"/>
      <c r="CD9486"/>
      <c r="CE9486"/>
      <c r="CF9486"/>
      <c r="CG9486"/>
      <c r="CH9486"/>
      <c r="CI9486"/>
      <c r="CJ9486"/>
      <c r="CK9486"/>
      <c r="CL9486"/>
      <c r="CM9486"/>
      <c r="CN9486"/>
      <c r="CO9486"/>
      <c r="CP9486"/>
      <c r="CQ9486"/>
      <c r="CR9486"/>
      <c r="CS9486"/>
      <c r="CT9486"/>
      <c r="CU9486"/>
      <c r="CV9486"/>
    </row>
    <row r="9487" spans="10:100" x14ac:dyDescent="0.25">
      <c r="J9487"/>
      <c r="K9487"/>
      <c r="L9487"/>
      <c r="M9487"/>
      <c r="N9487"/>
      <c r="O9487"/>
      <c r="P9487"/>
      <c r="Q9487"/>
      <c r="R9487"/>
      <c r="S9487"/>
      <c r="T9487"/>
      <c r="U9487"/>
      <c r="V9487"/>
      <c r="W9487"/>
      <c r="X9487"/>
      <c r="Y9487"/>
      <c r="Z9487"/>
      <c r="AA9487"/>
      <c r="AB9487"/>
      <c r="AC9487"/>
      <c r="AD9487"/>
      <c r="AE9487"/>
      <c r="AF9487"/>
      <c r="AG9487"/>
      <c r="AH9487"/>
      <c r="AI9487"/>
      <c r="AJ9487"/>
      <c r="AK9487"/>
      <c r="AL9487"/>
      <c r="AM9487"/>
      <c r="AN9487"/>
      <c r="AO9487"/>
      <c r="AP9487"/>
      <c r="AQ9487"/>
      <c r="AR9487"/>
      <c r="AS9487"/>
      <c r="AT9487"/>
      <c r="AU9487"/>
      <c r="AV9487"/>
      <c r="AW9487"/>
      <c r="AX9487"/>
      <c r="AY9487"/>
      <c r="AZ9487"/>
      <c r="BA9487"/>
      <c r="BB9487"/>
      <c r="BC9487"/>
      <c r="BD9487"/>
      <c r="BE9487"/>
      <c r="BF9487"/>
      <c r="BG9487"/>
      <c r="BH9487"/>
      <c r="BI9487"/>
      <c r="BJ9487"/>
      <c r="BK9487"/>
      <c r="BL9487"/>
      <c r="BM9487"/>
      <c r="BN9487"/>
      <c r="BO9487"/>
      <c r="BP9487"/>
      <c r="BQ9487"/>
      <c r="BR9487"/>
      <c r="BS9487"/>
      <c r="BT9487"/>
      <c r="BU9487"/>
      <c r="BV9487"/>
      <c r="BW9487"/>
      <c r="BX9487"/>
      <c r="BY9487"/>
      <c r="BZ9487"/>
      <c r="CA9487"/>
      <c r="CB9487"/>
      <c r="CC9487"/>
      <c r="CD9487"/>
      <c r="CE9487"/>
      <c r="CF9487"/>
      <c r="CG9487"/>
      <c r="CH9487"/>
      <c r="CI9487"/>
      <c r="CJ9487"/>
      <c r="CK9487"/>
      <c r="CL9487"/>
      <c r="CM9487"/>
      <c r="CN9487"/>
      <c r="CO9487"/>
      <c r="CP9487"/>
      <c r="CQ9487"/>
      <c r="CR9487"/>
      <c r="CS9487"/>
      <c r="CT9487"/>
      <c r="CU9487"/>
      <c r="CV9487"/>
    </row>
    <row r="9488" spans="10:100" x14ac:dyDescent="0.25">
      <c r="J9488"/>
      <c r="K9488"/>
      <c r="L9488"/>
      <c r="M9488"/>
      <c r="N9488"/>
      <c r="O9488"/>
      <c r="P9488"/>
      <c r="Q9488"/>
      <c r="R9488"/>
      <c r="S9488"/>
      <c r="T9488"/>
      <c r="U9488"/>
      <c r="V9488"/>
      <c r="W9488"/>
      <c r="X9488"/>
      <c r="Y9488"/>
      <c r="Z9488"/>
      <c r="AA9488"/>
      <c r="AB9488"/>
      <c r="AC9488"/>
      <c r="AD9488"/>
      <c r="AE9488"/>
      <c r="AF9488"/>
      <c r="AG9488"/>
      <c r="AH9488"/>
      <c r="AI9488"/>
      <c r="AJ9488"/>
      <c r="AK9488"/>
      <c r="AL9488"/>
      <c r="AM9488"/>
      <c r="AN9488"/>
      <c r="AO9488"/>
      <c r="AP9488"/>
      <c r="AQ9488"/>
      <c r="AR9488"/>
      <c r="AS9488"/>
      <c r="AT9488"/>
      <c r="AU9488"/>
      <c r="AV9488"/>
      <c r="AW9488"/>
      <c r="AX9488"/>
      <c r="AY9488"/>
      <c r="AZ9488"/>
      <c r="BA9488"/>
      <c r="BB9488"/>
      <c r="BC9488"/>
      <c r="BD9488"/>
      <c r="BE9488"/>
      <c r="BF9488"/>
      <c r="BG9488"/>
      <c r="BH9488"/>
      <c r="BI9488"/>
      <c r="BJ9488"/>
      <c r="BK9488"/>
      <c r="BL9488"/>
      <c r="BM9488"/>
      <c r="BN9488"/>
      <c r="BO9488"/>
      <c r="BP9488"/>
      <c r="BQ9488"/>
      <c r="BR9488"/>
      <c r="BS9488"/>
      <c r="BT9488"/>
      <c r="BU9488"/>
      <c r="BV9488"/>
      <c r="BW9488"/>
      <c r="BX9488"/>
      <c r="BY9488"/>
      <c r="BZ9488"/>
      <c r="CA9488"/>
      <c r="CB9488"/>
      <c r="CC9488"/>
      <c r="CD9488"/>
      <c r="CE9488"/>
      <c r="CF9488"/>
      <c r="CG9488"/>
      <c r="CH9488"/>
      <c r="CI9488"/>
      <c r="CJ9488"/>
      <c r="CK9488"/>
      <c r="CL9488"/>
      <c r="CM9488"/>
      <c r="CN9488"/>
      <c r="CO9488"/>
      <c r="CP9488"/>
      <c r="CQ9488"/>
      <c r="CR9488"/>
      <c r="CS9488"/>
      <c r="CT9488"/>
      <c r="CU9488"/>
      <c r="CV9488"/>
    </row>
    <row r="9489" spans="10:100" x14ac:dyDescent="0.25">
      <c r="J9489"/>
      <c r="K9489"/>
      <c r="L9489"/>
      <c r="M9489"/>
      <c r="N9489"/>
      <c r="O9489"/>
      <c r="P9489"/>
      <c r="Q9489"/>
      <c r="R9489"/>
      <c r="S9489"/>
      <c r="T9489"/>
      <c r="U9489"/>
      <c r="V9489"/>
      <c r="W9489"/>
      <c r="X9489"/>
      <c r="Y9489"/>
      <c r="Z9489"/>
      <c r="AA9489"/>
      <c r="AB9489"/>
      <c r="AC9489"/>
      <c r="AD9489"/>
      <c r="AE9489"/>
      <c r="AF9489"/>
      <c r="AG9489"/>
      <c r="AH9489"/>
      <c r="AI9489"/>
      <c r="AJ9489"/>
      <c r="AK9489"/>
      <c r="AL9489"/>
      <c r="AM9489"/>
      <c r="AN9489"/>
      <c r="AO9489"/>
      <c r="AP9489"/>
      <c r="AQ9489"/>
      <c r="AR9489"/>
      <c r="AS9489"/>
      <c r="AT9489"/>
      <c r="AU9489"/>
      <c r="AV9489"/>
      <c r="AW9489"/>
      <c r="AX9489"/>
      <c r="AY9489"/>
      <c r="AZ9489"/>
      <c r="BA9489"/>
      <c r="BB9489"/>
      <c r="BC9489"/>
      <c r="BD9489"/>
      <c r="BE9489"/>
      <c r="BF9489"/>
      <c r="BG9489"/>
      <c r="BH9489"/>
      <c r="BI9489"/>
      <c r="BJ9489"/>
      <c r="BK9489"/>
      <c r="BL9489"/>
      <c r="BM9489"/>
      <c r="BN9489"/>
      <c r="BO9489"/>
      <c r="BP9489"/>
      <c r="BQ9489"/>
      <c r="BR9489"/>
      <c r="BS9489"/>
      <c r="BT9489"/>
      <c r="BU9489"/>
      <c r="BV9489"/>
      <c r="BW9489"/>
      <c r="BX9489"/>
      <c r="BY9489"/>
      <c r="BZ9489"/>
      <c r="CA9489"/>
      <c r="CB9489"/>
      <c r="CC9489"/>
      <c r="CD9489"/>
      <c r="CE9489"/>
      <c r="CF9489"/>
      <c r="CG9489"/>
      <c r="CH9489"/>
      <c r="CI9489"/>
      <c r="CJ9489"/>
      <c r="CK9489"/>
      <c r="CL9489"/>
      <c r="CM9489"/>
      <c r="CN9489"/>
      <c r="CO9489"/>
      <c r="CP9489"/>
      <c r="CQ9489"/>
      <c r="CR9489"/>
      <c r="CS9489"/>
      <c r="CT9489"/>
      <c r="CU9489"/>
      <c r="CV9489"/>
    </row>
    <row r="9490" spans="10:100" x14ac:dyDescent="0.25">
      <c r="J9490"/>
      <c r="K9490"/>
      <c r="L9490"/>
      <c r="M9490"/>
      <c r="N9490"/>
      <c r="O9490"/>
      <c r="P9490"/>
      <c r="Q9490"/>
      <c r="R9490"/>
      <c r="S9490"/>
      <c r="T9490"/>
      <c r="U9490"/>
      <c r="V9490"/>
      <c r="W9490"/>
      <c r="X9490"/>
      <c r="Y9490"/>
      <c r="Z9490"/>
      <c r="AA9490"/>
      <c r="AB9490"/>
      <c r="AC9490"/>
      <c r="AD9490"/>
      <c r="AE9490"/>
      <c r="AF9490"/>
      <c r="AG9490"/>
      <c r="AH9490"/>
      <c r="AI9490"/>
      <c r="AJ9490"/>
      <c r="AK9490"/>
      <c r="AL9490"/>
      <c r="AM9490"/>
      <c r="AN9490"/>
      <c r="AO9490"/>
      <c r="AP9490"/>
      <c r="AQ9490"/>
      <c r="AR9490"/>
      <c r="AS9490"/>
      <c r="AT9490"/>
      <c r="AU9490"/>
      <c r="AV9490"/>
      <c r="AW9490"/>
      <c r="AX9490"/>
      <c r="AY9490"/>
      <c r="AZ9490"/>
      <c r="BA9490"/>
      <c r="BB9490"/>
      <c r="BC9490"/>
      <c r="BD9490"/>
      <c r="BE9490"/>
      <c r="BF9490"/>
      <c r="BG9490"/>
      <c r="BH9490"/>
      <c r="BI9490"/>
      <c r="BJ9490"/>
      <c r="BK9490"/>
      <c r="BL9490"/>
      <c r="BM9490"/>
      <c r="BN9490"/>
      <c r="BO9490"/>
      <c r="BP9490"/>
      <c r="BQ9490"/>
      <c r="BR9490"/>
      <c r="BS9490"/>
      <c r="BT9490"/>
      <c r="BU9490"/>
      <c r="BV9490"/>
      <c r="BW9490"/>
      <c r="BX9490"/>
      <c r="BY9490"/>
      <c r="BZ9490"/>
      <c r="CA9490"/>
      <c r="CB9490"/>
      <c r="CC9490"/>
      <c r="CD9490"/>
      <c r="CE9490"/>
      <c r="CF9490"/>
      <c r="CG9490"/>
      <c r="CH9490"/>
      <c r="CI9490"/>
      <c r="CJ9490"/>
      <c r="CK9490"/>
      <c r="CL9490"/>
      <c r="CM9490"/>
      <c r="CN9490"/>
      <c r="CO9490"/>
      <c r="CP9490"/>
      <c r="CQ9490"/>
      <c r="CR9490"/>
      <c r="CS9490"/>
      <c r="CT9490"/>
      <c r="CU9490"/>
      <c r="CV9490"/>
    </row>
    <row r="9491" spans="10:100" x14ac:dyDescent="0.25">
      <c r="J9491"/>
      <c r="K9491"/>
      <c r="L9491"/>
      <c r="M9491"/>
      <c r="N9491"/>
      <c r="O9491"/>
      <c r="P9491"/>
      <c r="Q9491"/>
      <c r="R9491"/>
      <c r="S9491"/>
      <c r="T9491"/>
      <c r="U9491"/>
      <c r="V9491"/>
      <c r="W9491"/>
      <c r="X9491"/>
      <c r="Y9491"/>
      <c r="Z9491"/>
      <c r="AA9491"/>
      <c r="AB9491"/>
      <c r="AC9491"/>
      <c r="AD9491"/>
      <c r="AE9491"/>
      <c r="AF9491"/>
      <c r="AG9491"/>
      <c r="AH9491"/>
      <c r="AI9491"/>
      <c r="AJ9491"/>
      <c r="AK9491"/>
      <c r="AL9491"/>
      <c r="AM9491"/>
      <c r="AN9491"/>
      <c r="AO9491"/>
      <c r="AP9491"/>
      <c r="AQ9491"/>
      <c r="AR9491"/>
      <c r="AS9491"/>
      <c r="AT9491"/>
      <c r="AU9491"/>
      <c r="AV9491"/>
      <c r="AW9491"/>
      <c r="AX9491"/>
      <c r="AY9491"/>
      <c r="AZ9491"/>
      <c r="BA9491"/>
      <c r="BB9491"/>
      <c r="BC9491"/>
      <c r="BD9491"/>
      <c r="BE9491"/>
      <c r="BF9491"/>
      <c r="BG9491"/>
      <c r="BH9491"/>
      <c r="BI9491"/>
      <c r="BJ9491"/>
      <c r="BK9491"/>
      <c r="BL9491"/>
      <c r="BM9491"/>
      <c r="BN9491"/>
      <c r="BO9491"/>
      <c r="BP9491"/>
      <c r="BQ9491"/>
      <c r="BR9491"/>
      <c r="BS9491"/>
      <c r="BT9491"/>
      <c r="BU9491"/>
      <c r="BV9491"/>
      <c r="BW9491"/>
      <c r="BX9491"/>
      <c r="BY9491"/>
      <c r="BZ9491"/>
      <c r="CA9491"/>
      <c r="CB9491"/>
      <c r="CC9491"/>
      <c r="CD9491"/>
      <c r="CE9491"/>
      <c r="CF9491"/>
      <c r="CG9491"/>
      <c r="CH9491"/>
      <c r="CI9491"/>
      <c r="CJ9491"/>
      <c r="CK9491"/>
      <c r="CL9491"/>
      <c r="CM9491"/>
      <c r="CN9491"/>
      <c r="CO9491"/>
      <c r="CP9491"/>
      <c r="CQ9491"/>
      <c r="CR9491"/>
      <c r="CS9491"/>
      <c r="CT9491"/>
      <c r="CU9491"/>
      <c r="CV9491"/>
    </row>
    <row r="9492" spans="10:100" x14ac:dyDescent="0.25">
      <c r="J9492"/>
      <c r="K9492"/>
      <c r="L9492"/>
      <c r="M9492"/>
      <c r="N9492"/>
      <c r="O9492"/>
      <c r="P9492"/>
      <c r="Q9492"/>
      <c r="R9492"/>
      <c r="S9492"/>
      <c r="T9492"/>
      <c r="U9492"/>
      <c r="V9492"/>
      <c r="W9492"/>
      <c r="X9492"/>
      <c r="Y9492"/>
      <c r="Z9492"/>
      <c r="AA9492"/>
      <c r="AB9492"/>
      <c r="AC9492"/>
      <c r="AD9492"/>
      <c r="AE9492"/>
      <c r="AF9492"/>
      <c r="AG9492"/>
      <c r="AH9492"/>
      <c r="AI9492"/>
      <c r="AJ9492"/>
      <c r="AK9492"/>
      <c r="AL9492"/>
      <c r="AM9492"/>
      <c r="AN9492"/>
      <c r="AO9492"/>
      <c r="AP9492"/>
      <c r="AQ9492"/>
      <c r="AR9492"/>
      <c r="AS9492"/>
      <c r="AT9492"/>
      <c r="AU9492"/>
      <c r="AV9492"/>
      <c r="AW9492"/>
      <c r="AX9492"/>
      <c r="AY9492"/>
      <c r="AZ9492"/>
      <c r="BA9492"/>
      <c r="BB9492"/>
      <c r="BC9492"/>
      <c r="BD9492"/>
      <c r="BE9492"/>
      <c r="BF9492"/>
      <c r="BG9492"/>
      <c r="BH9492"/>
      <c r="BI9492"/>
      <c r="BJ9492"/>
      <c r="BK9492"/>
      <c r="BL9492"/>
      <c r="BM9492"/>
      <c r="BN9492"/>
      <c r="BO9492"/>
      <c r="BP9492"/>
      <c r="BQ9492"/>
      <c r="BR9492"/>
      <c r="BS9492"/>
      <c r="BT9492"/>
      <c r="BU9492"/>
      <c r="BV9492"/>
      <c r="BW9492"/>
      <c r="BX9492"/>
      <c r="BY9492"/>
      <c r="BZ9492"/>
      <c r="CA9492"/>
      <c r="CB9492"/>
      <c r="CC9492"/>
      <c r="CD9492"/>
      <c r="CE9492"/>
      <c r="CF9492"/>
      <c r="CG9492"/>
      <c r="CH9492"/>
      <c r="CI9492"/>
      <c r="CJ9492"/>
      <c r="CK9492"/>
      <c r="CL9492"/>
      <c r="CM9492"/>
      <c r="CN9492"/>
      <c r="CO9492"/>
      <c r="CP9492"/>
      <c r="CQ9492"/>
      <c r="CR9492"/>
      <c r="CS9492"/>
      <c r="CT9492"/>
      <c r="CU9492"/>
      <c r="CV9492"/>
    </row>
    <row r="9493" spans="10:100" x14ac:dyDescent="0.25">
      <c r="J9493"/>
      <c r="K9493"/>
      <c r="L9493"/>
      <c r="M9493"/>
      <c r="N9493"/>
      <c r="O9493"/>
      <c r="P9493"/>
      <c r="Q9493"/>
      <c r="R9493"/>
      <c r="S9493"/>
      <c r="T9493"/>
      <c r="U9493"/>
      <c r="V9493"/>
      <c r="W9493"/>
      <c r="X9493"/>
      <c r="Y9493"/>
      <c r="Z9493"/>
      <c r="AA9493"/>
      <c r="AB9493"/>
      <c r="AC9493"/>
      <c r="AD9493"/>
      <c r="AE9493"/>
      <c r="AF9493"/>
      <c r="AG9493"/>
      <c r="AH9493"/>
      <c r="AI9493"/>
      <c r="AJ9493"/>
      <c r="AK9493"/>
      <c r="AL9493"/>
      <c r="AM9493"/>
      <c r="AN9493"/>
      <c r="AO9493"/>
      <c r="AP9493"/>
      <c r="AQ9493"/>
      <c r="AR9493"/>
      <c r="AS9493"/>
      <c r="AT9493"/>
      <c r="AU9493"/>
      <c r="AV9493"/>
      <c r="AW9493"/>
      <c r="AX9493"/>
      <c r="AY9493"/>
      <c r="AZ9493"/>
      <c r="BA9493"/>
      <c r="BB9493"/>
      <c r="BC9493"/>
      <c r="BD9493"/>
      <c r="BE9493"/>
      <c r="BF9493"/>
      <c r="BG9493"/>
      <c r="BH9493"/>
      <c r="BI9493"/>
      <c r="BJ9493"/>
      <c r="BK9493"/>
      <c r="BL9493"/>
      <c r="BM9493"/>
      <c r="BN9493"/>
      <c r="BO9493"/>
      <c r="BP9493"/>
      <c r="BQ9493"/>
      <c r="BR9493"/>
      <c r="BS9493"/>
      <c r="BT9493"/>
      <c r="BU9493"/>
      <c r="BV9493"/>
      <c r="BW9493"/>
      <c r="BX9493"/>
      <c r="BY9493"/>
      <c r="BZ9493"/>
      <c r="CA9493"/>
      <c r="CB9493"/>
      <c r="CC9493"/>
      <c r="CD9493"/>
      <c r="CE9493"/>
      <c r="CF9493"/>
      <c r="CG9493"/>
      <c r="CH9493"/>
      <c r="CI9493"/>
      <c r="CJ9493"/>
      <c r="CK9493"/>
      <c r="CL9493"/>
      <c r="CM9493"/>
      <c r="CN9493"/>
      <c r="CO9493"/>
      <c r="CP9493"/>
      <c r="CQ9493"/>
      <c r="CR9493"/>
      <c r="CS9493"/>
      <c r="CT9493"/>
      <c r="CU9493"/>
      <c r="CV9493"/>
    </row>
    <row r="9494" spans="10:100" x14ac:dyDescent="0.25">
      <c r="J9494"/>
      <c r="K9494"/>
      <c r="L9494"/>
      <c r="M9494"/>
      <c r="N9494"/>
      <c r="O9494"/>
      <c r="P9494"/>
      <c r="Q9494"/>
      <c r="R9494"/>
      <c r="S9494"/>
      <c r="T9494"/>
      <c r="U9494"/>
      <c r="V9494"/>
      <c r="W9494"/>
      <c r="X9494"/>
      <c r="Y9494"/>
      <c r="Z9494"/>
      <c r="AA9494"/>
      <c r="AB9494"/>
      <c r="AC9494"/>
      <c r="AD9494"/>
      <c r="AE9494"/>
      <c r="AF9494"/>
      <c r="AG9494"/>
      <c r="AH9494"/>
      <c r="AI9494"/>
      <c r="AJ9494"/>
      <c r="AK9494"/>
      <c r="AL9494"/>
      <c r="AM9494"/>
      <c r="AN9494"/>
      <c r="AO9494"/>
      <c r="AP9494"/>
      <c r="AQ9494"/>
      <c r="AR9494"/>
      <c r="AS9494"/>
      <c r="AT9494"/>
      <c r="AU9494"/>
      <c r="AV9494"/>
      <c r="AW9494"/>
      <c r="AX9494"/>
      <c r="AY9494"/>
      <c r="AZ9494"/>
      <c r="BA9494"/>
      <c r="BB9494"/>
      <c r="BC9494"/>
      <c r="BD9494"/>
      <c r="BE9494"/>
      <c r="BF9494"/>
      <c r="BG9494"/>
      <c r="BH9494"/>
      <c r="BI9494"/>
      <c r="BJ9494"/>
      <c r="BK9494"/>
      <c r="BL9494"/>
      <c r="BM9494"/>
      <c r="BN9494"/>
      <c r="BO9494"/>
      <c r="BP9494"/>
      <c r="BQ9494"/>
      <c r="BR9494"/>
      <c r="BS9494"/>
      <c r="BT9494"/>
      <c r="BU9494"/>
      <c r="BV9494"/>
      <c r="BW9494"/>
      <c r="BX9494"/>
      <c r="BY9494"/>
      <c r="BZ9494"/>
      <c r="CA9494"/>
      <c r="CB9494"/>
      <c r="CC9494"/>
      <c r="CD9494"/>
      <c r="CE9494"/>
      <c r="CF9494"/>
      <c r="CG9494"/>
      <c r="CH9494"/>
      <c r="CI9494"/>
      <c r="CJ9494"/>
      <c r="CK9494"/>
      <c r="CL9494"/>
      <c r="CM9494"/>
      <c r="CN9494"/>
      <c r="CO9494"/>
      <c r="CP9494"/>
      <c r="CQ9494"/>
      <c r="CR9494"/>
      <c r="CS9494"/>
      <c r="CT9494"/>
      <c r="CU9494"/>
      <c r="CV9494"/>
    </row>
    <row r="9495" spans="10:100" x14ac:dyDescent="0.25">
      <c r="J9495"/>
      <c r="K9495"/>
      <c r="L9495"/>
      <c r="M9495"/>
      <c r="N9495"/>
      <c r="O9495"/>
      <c r="P9495"/>
      <c r="Q9495"/>
      <c r="R9495"/>
      <c r="S9495"/>
      <c r="T9495"/>
      <c r="U9495"/>
      <c r="V9495"/>
      <c r="W9495"/>
      <c r="X9495"/>
      <c r="Y9495"/>
      <c r="Z9495"/>
      <c r="AA9495"/>
      <c r="AB9495"/>
      <c r="AC9495"/>
      <c r="AD9495"/>
      <c r="AE9495"/>
      <c r="AF9495"/>
      <c r="AG9495"/>
      <c r="AH9495"/>
      <c r="AI9495"/>
      <c r="AJ9495"/>
      <c r="AK9495"/>
      <c r="AL9495"/>
      <c r="AM9495"/>
      <c r="AN9495"/>
      <c r="AO9495"/>
      <c r="AP9495"/>
      <c r="AQ9495"/>
      <c r="AR9495"/>
      <c r="AS9495"/>
      <c r="AT9495"/>
      <c r="AU9495"/>
      <c r="AV9495"/>
      <c r="AW9495"/>
      <c r="AX9495"/>
      <c r="AY9495"/>
      <c r="AZ9495"/>
      <c r="BA9495"/>
      <c r="BB9495"/>
      <c r="BC9495"/>
      <c r="BD9495"/>
      <c r="BE9495"/>
      <c r="BF9495"/>
      <c r="BG9495"/>
      <c r="BH9495"/>
      <c r="BI9495"/>
      <c r="BJ9495"/>
      <c r="BK9495"/>
      <c r="BL9495"/>
      <c r="BM9495"/>
      <c r="BN9495"/>
      <c r="BO9495"/>
      <c r="BP9495"/>
      <c r="BQ9495"/>
      <c r="BR9495"/>
      <c r="BS9495"/>
      <c r="BT9495"/>
      <c r="BU9495"/>
      <c r="BV9495"/>
      <c r="BW9495"/>
      <c r="BX9495"/>
      <c r="BY9495"/>
      <c r="BZ9495"/>
      <c r="CA9495"/>
      <c r="CB9495"/>
      <c r="CC9495"/>
      <c r="CD9495"/>
      <c r="CE9495"/>
      <c r="CF9495"/>
      <c r="CG9495"/>
      <c r="CH9495"/>
      <c r="CI9495"/>
      <c r="CJ9495"/>
      <c r="CK9495"/>
      <c r="CL9495"/>
      <c r="CM9495"/>
      <c r="CN9495"/>
      <c r="CO9495"/>
      <c r="CP9495"/>
      <c r="CQ9495"/>
      <c r="CR9495"/>
      <c r="CS9495"/>
      <c r="CT9495"/>
      <c r="CU9495"/>
      <c r="CV9495"/>
    </row>
    <row r="9496" spans="10:100" x14ac:dyDescent="0.25">
      <c r="J9496"/>
      <c r="K9496"/>
      <c r="L9496"/>
      <c r="M9496"/>
      <c r="N9496"/>
      <c r="O9496"/>
      <c r="P9496"/>
      <c r="Q9496"/>
      <c r="R9496"/>
      <c r="S9496"/>
      <c r="T9496"/>
      <c r="U9496"/>
      <c r="V9496"/>
      <c r="W9496"/>
      <c r="X9496"/>
      <c r="Y9496"/>
      <c r="Z9496"/>
      <c r="AA9496"/>
      <c r="AB9496"/>
      <c r="AC9496"/>
      <c r="AD9496"/>
      <c r="AE9496"/>
      <c r="AF9496"/>
      <c r="AG9496"/>
      <c r="AH9496"/>
      <c r="AI9496"/>
      <c r="AJ9496"/>
      <c r="AK9496"/>
      <c r="AL9496"/>
      <c r="AM9496"/>
      <c r="AN9496"/>
      <c r="AO9496"/>
      <c r="AP9496"/>
      <c r="AQ9496"/>
      <c r="AR9496"/>
      <c r="AS9496"/>
      <c r="AT9496"/>
      <c r="AU9496"/>
      <c r="AV9496"/>
      <c r="AW9496"/>
      <c r="AX9496"/>
      <c r="AY9496"/>
      <c r="AZ9496"/>
      <c r="BA9496"/>
      <c r="BB9496"/>
      <c r="BC9496"/>
      <c r="BD9496"/>
      <c r="BE9496"/>
      <c r="BF9496"/>
      <c r="BG9496"/>
      <c r="BH9496"/>
      <c r="BI9496"/>
      <c r="BJ9496"/>
      <c r="BK9496"/>
      <c r="BL9496"/>
      <c r="BM9496"/>
      <c r="BN9496"/>
      <c r="BO9496"/>
      <c r="BP9496"/>
      <c r="BQ9496"/>
      <c r="BR9496"/>
      <c r="BS9496"/>
      <c r="BT9496"/>
      <c r="BU9496"/>
      <c r="BV9496"/>
      <c r="BW9496"/>
      <c r="BX9496"/>
      <c r="BY9496"/>
      <c r="BZ9496"/>
      <c r="CA9496"/>
      <c r="CB9496"/>
      <c r="CC9496"/>
      <c r="CD9496"/>
      <c r="CE9496"/>
      <c r="CF9496"/>
      <c r="CG9496"/>
      <c r="CH9496"/>
      <c r="CI9496"/>
      <c r="CJ9496"/>
      <c r="CK9496"/>
      <c r="CL9496"/>
      <c r="CM9496"/>
      <c r="CN9496"/>
      <c r="CO9496"/>
      <c r="CP9496"/>
      <c r="CQ9496"/>
      <c r="CR9496"/>
      <c r="CS9496"/>
      <c r="CT9496"/>
      <c r="CU9496"/>
      <c r="CV9496"/>
    </row>
    <row r="9497" spans="10:100" x14ac:dyDescent="0.25">
      <c r="J9497"/>
      <c r="K9497"/>
      <c r="L9497"/>
      <c r="M9497"/>
      <c r="N9497"/>
      <c r="O9497"/>
      <c r="P9497"/>
      <c r="Q9497"/>
      <c r="R9497"/>
      <c r="S9497"/>
      <c r="T9497"/>
      <c r="U9497"/>
      <c r="V9497"/>
      <c r="W9497"/>
      <c r="X9497"/>
      <c r="Y9497"/>
      <c r="Z9497"/>
      <c r="AA9497"/>
      <c r="AB9497"/>
      <c r="AC9497"/>
      <c r="AD9497"/>
      <c r="AE9497"/>
      <c r="AF9497"/>
      <c r="AG9497"/>
      <c r="AH9497"/>
      <c r="AI9497"/>
      <c r="AJ9497"/>
      <c r="AK9497"/>
      <c r="AL9497"/>
      <c r="AM9497"/>
      <c r="AN9497"/>
      <c r="AO9497"/>
      <c r="AP9497"/>
      <c r="AQ9497"/>
      <c r="AR9497"/>
      <c r="AS9497"/>
      <c r="AT9497"/>
      <c r="AU9497"/>
      <c r="AV9497"/>
      <c r="AW9497"/>
      <c r="AX9497"/>
      <c r="AY9497"/>
      <c r="AZ9497"/>
      <c r="BA9497"/>
      <c r="BB9497"/>
      <c r="BC9497"/>
      <c r="BD9497"/>
      <c r="BE9497"/>
      <c r="BF9497"/>
      <c r="BG9497"/>
      <c r="BH9497"/>
      <c r="BI9497"/>
      <c r="BJ9497"/>
      <c r="BK9497"/>
      <c r="BL9497"/>
      <c r="BM9497"/>
      <c r="BN9497"/>
      <c r="BO9497"/>
      <c r="BP9497"/>
      <c r="BQ9497"/>
      <c r="BR9497"/>
      <c r="BS9497"/>
      <c r="BT9497"/>
      <c r="BU9497"/>
      <c r="BV9497"/>
      <c r="BW9497"/>
      <c r="BX9497"/>
      <c r="BY9497"/>
      <c r="BZ9497"/>
      <c r="CA9497"/>
      <c r="CB9497"/>
      <c r="CC9497"/>
      <c r="CD9497"/>
      <c r="CE9497"/>
      <c r="CF9497"/>
      <c r="CG9497"/>
      <c r="CH9497"/>
      <c r="CI9497"/>
      <c r="CJ9497"/>
      <c r="CK9497"/>
      <c r="CL9497"/>
      <c r="CM9497"/>
      <c r="CN9497"/>
      <c r="CO9497"/>
      <c r="CP9497"/>
      <c r="CQ9497"/>
      <c r="CR9497"/>
      <c r="CS9497"/>
      <c r="CT9497"/>
      <c r="CU9497"/>
      <c r="CV9497"/>
    </row>
    <row r="9498" spans="10:100" x14ac:dyDescent="0.25">
      <c r="J9498"/>
      <c r="K9498"/>
      <c r="L9498"/>
      <c r="M9498"/>
      <c r="N9498"/>
      <c r="O9498"/>
      <c r="P9498"/>
      <c r="Q9498"/>
      <c r="R9498"/>
      <c r="S9498"/>
      <c r="T9498"/>
      <c r="U9498"/>
      <c r="V9498"/>
      <c r="W9498"/>
      <c r="X9498"/>
      <c r="Y9498"/>
      <c r="Z9498"/>
      <c r="AA9498"/>
      <c r="AB9498"/>
      <c r="AC9498"/>
      <c r="AD9498"/>
      <c r="AE9498"/>
      <c r="AF9498"/>
      <c r="AG9498"/>
      <c r="AH9498"/>
      <c r="AI9498"/>
      <c r="AJ9498"/>
      <c r="AK9498"/>
      <c r="AL9498"/>
      <c r="AM9498"/>
      <c r="AN9498"/>
      <c r="AO9498"/>
      <c r="AP9498"/>
      <c r="AQ9498"/>
      <c r="AR9498"/>
      <c r="AS9498"/>
      <c r="AT9498"/>
      <c r="AU9498"/>
      <c r="AV9498"/>
      <c r="AW9498"/>
      <c r="AX9498"/>
      <c r="AY9498"/>
      <c r="AZ9498"/>
      <c r="BA9498"/>
      <c r="BB9498"/>
      <c r="BC9498"/>
      <c r="BD9498"/>
      <c r="BE9498"/>
      <c r="BF9498"/>
      <c r="BG9498"/>
      <c r="BH9498"/>
      <c r="BI9498"/>
      <c r="BJ9498"/>
      <c r="BK9498"/>
      <c r="BL9498"/>
      <c r="BM9498"/>
      <c r="BN9498"/>
      <c r="BO9498"/>
      <c r="BP9498"/>
      <c r="BQ9498"/>
      <c r="BR9498"/>
      <c r="BS9498"/>
      <c r="BT9498"/>
      <c r="BU9498"/>
      <c r="BV9498"/>
      <c r="BW9498"/>
      <c r="BX9498"/>
      <c r="BY9498"/>
      <c r="BZ9498"/>
      <c r="CA9498"/>
      <c r="CB9498"/>
      <c r="CC9498"/>
      <c r="CD9498"/>
      <c r="CE9498"/>
      <c r="CF9498"/>
      <c r="CG9498"/>
      <c r="CH9498"/>
      <c r="CI9498"/>
      <c r="CJ9498"/>
      <c r="CK9498"/>
      <c r="CL9498"/>
      <c r="CM9498"/>
      <c r="CN9498"/>
      <c r="CO9498"/>
      <c r="CP9498"/>
      <c r="CQ9498"/>
      <c r="CR9498"/>
      <c r="CS9498"/>
      <c r="CT9498"/>
      <c r="CU9498"/>
      <c r="CV9498"/>
    </row>
    <row r="9499" spans="10:100" x14ac:dyDescent="0.25">
      <c r="J9499"/>
      <c r="K9499"/>
      <c r="L9499"/>
      <c r="M9499"/>
      <c r="N9499"/>
      <c r="O9499"/>
      <c r="P9499"/>
      <c r="Q9499"/>
      <c r="R9499"/>
      <c r="S9499"/>
      <c r="T9499"/>
      <c r="U9499"/>
      <c r="V9499"/>
      <c r="W9499"/>
      <c r="X9499"/>
      <c r="Y9499"/>
      <c r="Z9499"/>
      <c r="AA9499"/>
      <c r="AB9499"/>
      <c r="AC9499"/>
      <c r="AD9499"/>
      <c r="AE9499"/>
      <c r="AF9499"/>
      <c r="AG9499"/>
      <c r="AH9499"/>
      <c r="AI9499"/>
      <c r="AJ9499"/>
      <c r="AK9499"/>
      <c r="AL9499"/>
      <c r="AM9499"/>
      <c r="AN9499"/>
      <c r="AO9499"/>
      <c r="AP9499"/>
      <c r="AQ9499"/>
      <c r="AR9499"/>
      <c r="AS9499"/>
      <c r="AT9499"/>
      <c r="AU9499"/>
      <c r="AV9499"/>
      <c r="AW9499"/>
      <c r="AX9499"/>
      <c r="AY9499"/>
      <c r="AZ9499"/>
      <c r="BA9499"/>
      <c r="BB9499"/>
      <c r="BC9499"/>
      <c r="BD9499"/>
      <c r="BE9499"/>
      <c r="BF9499"/>
      <c r="BG9499"/>
      <c r="BH9499"/>
      <c r="BI9499"/>
      <c r="BJ9499"/>
      <c r="BK9499"/>
      <c r="BL9499"/>
      <c r="BM9499"/>
      <c r="BN9499"/>
      <c r="BO9499"/>
      <c r="BP9499"/>
      <c r="BQ9499"/>
      <c r="BR9499"/>
      <c r="BS9499"/>
      <c r="BT9499"/>
      <c r="BU9499"/>
      <c r="BV9499"/>
      <c r="BW9499"/>
      <c r="BX9499"/>
      <c r="BY9499"/>
      <c r="BZ9499"/>
      <c r="CA9499"/>
      <c r="CB9499"/>
      <c r="CC9499"/>
      <c r="CD9499"/>
      <c r="CE9499"/>
      <c r="CF9499"/>
      <c r="CG9499"/>
      <c r="CH9499"/>
      <c r="CI9499"/>
      <c r="CJ9499"/>
      <c r="CK9499"/>
      <c r="CL9499"/>
      <c r="CM9499"/>
      <c r="CN9499"/>
      <c r="CO9499"/>
      <c r="CP9499"/>
      <c r="CQ9499"/>
      <c r="CR9499"/>
      <c r="CS9499"/>
      <c r="CT9499"/>
      <c r="CU9499"/>
      <c r="CV9499"/>
    </row>
    <row r="9500" spans="10:100" x14ac:dyDescent="0.25">
      <c r="J9500"/>
      <c r="K9500"/>
      <c r="L9500"/>
      <c r="M9500"/>
      <c r="N9500"/>
      <c r="O9500"/>
      <c r="P9500"/>
      <c r="Q9500"/>
      <c r="R9500"/>
      <c r="S9500"/>
      <c r="T9500"/>
      <c r="U9500"/>
      <c r="V9500"/>
      <c r="W9500"/>
      <c r="X9500"/>
      <c r="Y9500"/>
      <c r="Z9500"/>
      <c r="AA9500"/>
      <c r="AB9500"/>
      <c r="AC9500"/>
      <c r="AD9500"/>
      <c r="AE9500"/>
      <c r="AF9500"/>
      <c r="AG9500"/>
      <c r="AH9500"/>
      <c r="AI9500"/>
      <c r="AJ9500"/>
      <c r="AK9500"/>
      <c r="AL9500"/>
      <c r="AM9500"/>
      <c r="AN9500"/>
      <c r="AO9500"/>
      <c r="AP9500"/>
      <c r="AQ9500"/>
      <c r="AR9500"/>
      <c r="AS9500"/>
      <c r="AT9500"/>
      <c r="AU9500"/>
      <c r="AV9500"/>
      <c r="AW9500"/>
      <c r="AX9500"/>
      <c r="AY9500"/>
      <c r="AZ9500"/>
      <c r="BA9500"/>
      <c r="BB9500"/>
      <c r="BC9500"/>
      <c r="BD9500"/>
      <c r="BE9500"/>
      <c r="BF9500"/>
      <c r="BG9500"/>
      <c r="BH9500"/>
      <c r="BI9500"/>
      <c r="BJ9500"/>
      <c r="BK9500"/>
      <c r="BL9500"/>
      <c r="BM9500"/>
      <c r="BN9500"/>
      <c r="BO9500"/>
      <c r="BP9500"/>
      <c r="BQ9500"/>
      <c r="BR9500"/>
      <c r="BS9500"/>
      <c r="BT9500"/>
      <c r="BU9500"/>
      <c r="BV9500"/>
      <c r="BW9500"/>
      <c r="BX9500"/>
      <c r="BY9500"/>
      <c r="BZ9500"/>
      <c r="CA9500"/>
      <c r="CB9500"/>
      <c r="CC9500"/>
      <c r="CD9500"/>
      <c r="CE9500"/>
      <c r="CF9500"/>
      <c r="CG9500"/>
      <c r="CH9500"/>
      <c r="CI9500"/>
      <c r="CJ9500"/>
      <c r="CK9500"/>
      <c r="CL9500"/>
      <c r="CM9500"/>
      <c r="CN9500"/>
      <c r="CO9500"/>
      <c r="CP9500"/>
      <c r="CQ9500"/>
      <c r="CR9500"/>
      <c r="CS9500"/>
      <c r="CT9500"/>
      <c r="CU9500"/>
      <c r="CV9500"/>
    </row>
    <row r="9501" spans="10:100" x14ac:dyDescent="0.25">
      <c r="J9501"/>
      <c r="K9501"/>
      <c r="L9501"/>
      <c r="M9501"/>
      <c r="N9501"/>
      <c r="O9501"/>
      <c r="P9501"/>
      <c r="Q9501"/>
      <c r="R9501"/>
      <c r="S9501"/>
      <c r="T9501"/>
      <c r="U9501"/>
      <c r="V9501"/>
      <c r="W9501"/>
      <c r="X9501"/>
      <c r="Y9501"/>
      <c r="Z9501"/>
      <c r="AA9501"/>
      <c r="AB9501"/>
      <c r="AC9501"/>
      <c r="AD9501"/>
      <c r="AE9501"/>
      <c r="AF9501"/>
      <c r="AG9501"/>
      <c r="AH9501"/>
      <c r="AI9501"/>
      <c r="AJ9501"/>
      <c r="AK9501"/>
      <c r="AL9501"/>
      <c r="AM9501"/>
      <c r="AN9501"/>
      <c r="AO9501"/>
      <c r="AP9501"/>
      <c r="AQ9501"/>
      <c r="AR9501"/>
      <c r="AS9501"/>
      <c r="AT9501"/>
      <c r="AU9501"/>
      <c r="AV9501"/>
      <c r="AW9501"/>
      <c r="AX9501"/>
      <c r="AY9501"/>
      <c r="AZ9501"/>
      <c r="BA9501"/>
      <c r="BB9501"/>
      <c r="BC9501"/>
      <c r="BD9501"/>
      <c r="BE9501"/>
      <c r="BF9501"/>
      <c r="BG9501"/>
      <c r="BH9501"/>
      <c r="BI9501"/>
      <c r="BJ9501"/>
      <c r="BK9501"/>
      <c r="BL9501"/>
      <c r="BM9501"/>
      <c r="BN9501"/>
      <c r="BO9501"/>
      <c r="BP9501"/>
      <c r="BQ9501"/>
      <c r="BR9501"/>
      <c r="BS9501"/>
      <c r="BT9501"/>
      <c r="BU9501"/>
      <c r="BV9501"/>
      <c r="BW9501"/>
      <c r="BX9501"/>
      <c r="BY9501"/>
      <c r="BZ9501"/>
      <c r="CA9501"/>
      <c r="CB9501"/>
      <c r="CC9501"/>
      <c r="CD9501"/>
      <c r="CE9501"/>
      <c r="CF9501"/>
      <c r="CG9501"/>
      <c r="CH9501"/>
      <c r="CI9501"/>
      <c r="CJ9501"/>
      <c r="CK9501"/>
      <c r="CL9501"/>
      <c r="CM9501"/>
      <c r="CN9501"/>
      <c r="CO9501"/>
      <c r="CP9501"/>
      <c r="CQ9501"/>
      <c r="CR9501"/>
      <c r="CS9501"/>
      <c r="CT9501"/>
      <c r="CU9501"/>
      <c r="CV9501"/>
    </row>
    <row r="9502" spans="10:100" x14ac:dyDescent="0.25">
      <c r="J9502"/>
      <c r="K9502"/>
      <c r="L9502"/>
      <c r="M9502"/>
      <c r="N9502"/>
      <c r="O9502"/>
      <c r="P9502"/>
      <c r="Q9502"/>
      <c r="R9502"/>
      <c r="S9502"/>
      <c r="T9502"/>
      <c r="U9502"/>
      <c r="V9502"/>
      <c r="W9502"/>
      <c r="X9502"/>
      <c r="Y9502"/>
      <c r="Z9502"/>
      <c r="AA9502"/>
      <c r="AB9502"/>
      <c r="AC9502"/>
      <c r="AD9502"/>
      <c r="AE9502"/>
      <c r="AF9502"/>
      <c r="AG9502"/>
      <c r="AH9502"/>
      <c r="AI9502"/>
      <c r="AJ9502"/>
      <c r="AK9502"/>
      <c r="AL9502"/>
      <c r="AM9502"/>
      <c r="AN9502"/>
      <c r="AO9502"/>
      <c r="AP9502"/>
      <c r="AQ9502"/>
      <c r="AR9502"/>
      <c r="AS9502"/>
      <c r="AT9502"/>
      <c r="AU9502"/>
      <c r="AV9502"/>
      <c r="AW9502"/>
      <c r="AX9502"/>
      <c r="AY9502"/>
      <c r="AZ9502"/>
      <c r="BA9502"/>
      <c r="BB9502"/>
      <c r="BC9502"/>
      <c r="BD9502"/>
      <c r="BE9502"/>
      <c r="BF9502"/>
      <c r="BG9502"/>
      <c r="BH9502"/>
      <c r="BI9502"/>
      <c r="BJ9502"/>
      <c r="BK9502"/>
      <c r="BL9502"/>
      <c r="BM9502"/>
      <c r="BN9502"/>
      <c r="BO9502"/>
      <c r="BP9502"/>
      <c r="BQ9502"/>
      <c r="BR9502"/>
      <c r="BS9502"/>
      <c r="BT9502"/>
      <c r="BU9502"/>
      <c r="BV9502"/>
      <c r="BW9502"/>
      <c r="BX9502"/>
      <c r="BY9502"/>
      <c r="BZ9502"/>
      <c r="CA9502"/>
      <c r="CB9502"/>
      <c r="CC9502"/>
      <c r="CD9502"/>
      <c r="CE9502"/>
      <c r="CF9502"/>
      <c r="CG9502"/>
      <c r="CH9502"/>
      <c r="CI9502"/>
      <c r="CJ9502"/>
      <c r="CK9502"/>
      <c r="CL9502"/>
      <c r="CM9502"/>
      <c r="CN9502"/>
      <c r="CO9502"/>
      <c r="CP9502"/>
      <c r="CQ9502"/>
      <c r="CR9502"/>
      <c r="CS9502"/>
      <c r="CT9502"/>
      <c r="CU9502"/>
      <c r="CV9502"/>
    </row>
    <row r="9503" spans="10:100" x14ac:dyDescent="0.25">
      <c r="J9503"/>
      <c r="K9503"/>
      <c r="L9503"/>
      <c r="M9503"/>
      <c r="N9503"/>
      <c r="O9503"/>
      <c r="P9503"/>
      <c r="Q9503"/>
      <c r="R9503"/>
      <c r="S9503"/>
      <c r="T9503"/>
      <c r="U9503"/>
      <c r="V9503"/>
      <c r="W9503"/>
      <c r="X9503"/>
      <c r="Y9503"/>
      <c r="Z9503"/>
      <c r="AA9503"/>
      <c r="AB9503"/>
      <c r="AC9503"/>
      <c r="AD9503"/>
      <c r="AE9503"/>
      <c r="AF9503"/>
      <c r="AG9503"/>
      <c r="AH9503"/>
      <c r="AI9503"/>
      <c r="AJ9503"/>
      <c r="AK9503"/>
      <c r="AL9503"/>
      <c r="AM9503"/>
      <c r="AN9503"/>
      <c r="AO9503"/>
      <c r="AP9503"/>
      <c r="AQ9503"/>
      <c r="AR9503"/>
      <c r="AS9503"/>
      <c r="AT9503"/>
      <c r="AU9503"/>
      <c r="AV9503"/>
      <c r="AW9503"/>
      <c r="AX9503"/>
      <c r="AY9503"/>
      <c r="AZ9503"/>
      <c r="BA9503"/>
      <c r="BB9503"/>
      <c r="BC9503"/>
      <c r="BD9503"/>
      <c r="BE9503"/>
      <c r="BF9503"/>
      <c r="BG9503"/>
      <c r="BH9503"/>
      <c r="BI9503"/>
      <c r="BJ9503"/>
      <c r="BK9503"/>
      <c r="BL9503"/>
      <c r="BM9503"/>
      <c r="BN9503"/>
      <c r="BO9503"/>
      <c r="BP9503"/>
      <c r="BQ9503"/>
      <c r="BR9503"/>
      <c r="BS9503"/>
      <c r="BT9503"/>
      <c r="BU9503"/>
      <c r="BV9503"/>
      <c r="BW9503"/>
      <c r="BX9503"/>
      <c r="BY9503"/>
      <c r="BZ9503"/>
      <c r="CA9503"/>
      <c r="CB9503"/>
      <c r="CC9503"/>
      <c r="CD9503"/>
      <c r="CE9503"/>
      <c r="CF9503"/>
      <c r="CG9503"/>
      <c r="CH9503"/>
      <c r="CI9503"/>
      <c r="CJ9503"/>
      <c r="CK9503"/>
      <c r="CL9503"/>
      <c r="CM9503"/>
      <c r="CN9503"/>
      <c r="CO9503"/>
      <c r="CP9503"/>
      <c r="CQ9503"/>
      <c r="CR9503"/>
      <c r="CS9503"/>
      <c r="CT9503"/>
      <c r="CU9503"/>
      <c r="CV9503"/>
    </row>
    <row r="9504" spans="10:100" x14ac:dyDescent="0.25">
      <c r="J9504"/>
      <c r="K9504"/>
      <c r="L9504"/>
      <c r="M9504"/>
      <c r="N9504"/>
      <c r="O9504"/>
      <c r="P9504"/>
      <c r="Q9504"/>
      <c r="R9504"/>
      <c r="S9504"/>
      <c r="T9504"/>
      <c r="U9504"/>
      <c r="V9504"/>
      <c r="W9504"/>
      <c r="X9504"/>
      <c r="Y9504"/>
      <c r="Z9504"/>
      <c r="AA9504"/>
      <c r="AB9504"/>
      <c r="AC9504"/>
      <c r="AD9504"/>
      <c r="AE9504"/>
      <c r="AF9504"/>
      <c r="AG9504"/>
      <c r="AH9504"/>
      <c r="AI9504"/>
      <c r="AJ9504"/>
      <c r="AK9504"/>
      <c r="AL9504"/>
      <c r="AM9504"/>
      <c r="AN9504"/>
      <c r="AO9504"/>
      <c r="AP9504"/>
      <c r="AQ9504"/>
      <c r="AR9504"/>
      <c r="AS9504"/>
      <c r="AT9504"/>
      <c r="AU9504"/>
      <c r="AV9504"/>
      <c r="AW9504"/>
      <c r="AX9504"/>
      <c r="AY9504"/>
      <c r="AZ9504"/>
      <c r="BA9504"/>
      <c r="BB9504"/>
      <c r="BC9504"/>
      <c r="BD9504"/>
      <c r="BE9504"/>
      <c r="BF9504"/>
      <c r="BG9504"/>
      <c r="BH9504"/>
      <c r="BI9504"/>
      <c r="BJ9504"/>
      <c r="BK9504"/>
      <c r="BL9504"/>
      <c r="BM9504"/>
      <c r="BN9504"/>
      <c r="BO9504"/>
      <c r="BP9504"/>
      <c r="BQ9504"/>
      <c r="BR9504"/>
      <c r="BS9504"/>
      <c r="BT9504"/>
      <c r="BU9504"/>
      <c r="BV9504"/>
      <c r="BW9504"/>
      <c r="BX9504"/>
      <c r="BY9504"/>
      <c r="BZ9504"/>
      <c r="CA9504"/>
      <c r="CB9504"/>
      <c r="CC9504"/>
      <c r="CD9504"/>
      <c r="CE9504"/>
      <c r="CF9504"/>
      <c r="CG9504"/>
      <c r="CH9504"/>
      <c r="CI9504"/>
      <c r="CJ9504"/>
      <c r="CK9504"/>
      <c r="CL9504"/>
      <c r="CM9504"/>
      <c r="CN9504"/>
      <c r="CO9504"/>
      <c r="CP9504"/>
      <c r="CQ9504"/>
      <c r="CR9504"/>
      <c r="CS9504"/>
      <c r="CT9504"/>
      <c r="CU9504"/>
      <c r="CV9504"/>
    </row>
    <row r="9505" spans="10:100" x14ac:dyDescent="0.25">
      <c r="J9505"/>
      <c r="K9505"/>
      <c r="L9505"/>
      <c r="M9505"/>
      <c r="N9505"/>
      <c r="O9505"/>
      <c r="P9505"/>
      <c r="Q9505"/>
      <c r="R9505"/>
      <c r="S9505"/>
      <c r="T9505"/>
      <c r="U9505"/>
      <c r="V9505"/>
      <c r="W9505"/>
      <c r="X9505"/>
      <c r="Y9505"/>
      <c r="Z9505"/>
      <c r="AA9505"/>
      <c r="AB9505"/>
      <c r="AC9505"/>
      <c r="AD9505"/>
      <c r="AE9505"/>
      <c r="AF9505"/>
      <c r="AG9505"/>
      <c r="AH9505"/>
      <c r="AI9505"/>
      <c r="AJ9505"/>
      <c r="AK9505"/>
      <c r="AL9505"/>
      <c r="AM9505"/>
      <c r="AN9505"/>
      <c r="AO9505"/>
      <c r="AP9505"/>
      <c r="AQ9505"/>
      <c r="AR9505"/>
      <c r="AS9505"/>
      <c r="AT9505"/>
      <c r="AU9505"/>
      <c r="AV9505"/>
      <c r="AW9505"/>
      <c r="AX9505"/>
      <c r="AY9505"/>
      <c r="AZ9505"/>
      <c r="BA9505"/>
      <c r="BB9505"/>
      <c r="BC9505"/>
      <c r="BD9505"/>
      <c r="BE9505"/>
      <c r="BF9505"/>
      <c r="BG9505"/>
      <c r="BH9505"/>
      <c r="BI9505"/>
      <c r="BJ9505"/>
      <c r="BK9505"/>
      <c r="BL9505"/>
      <c r="BM9505"/>
      <c r="BN9505"/>
      <c r="BO9505"/>
      <c r="BP9505"/>
      <c r="BQ9505"/>
      <c r="BR9505"/>
      <c r="BS9505"/>
      <c r="BT9505"/>
      <c r="BU9505"/>
      <c r="BV9505"/>
      <c r="BW9505"/>
      <c r="BX9505"/>
      <c r="BY9505"/>
      <c r="BZ9505"/>
      <c r="CA9505"/>
      <c r="CB9505"/>
      <c r="CC9505"/>
      <c r="CD9505"/>
      <c r="CE9505"/>
      <c r="CF9505"/>
      <c r="CG9505"/>
      <c r="CH9505"/>
      <c r="CI9505"/>
      <c r="CJ9505"/>
      <c r="CK9505"/>
      <c r="CL9505"/>
      <c r="CM9505"/>
      <c r="CN9505"/>
      <c r="CO9505"/>
      <c r="CP9505"/>
      <c r="CQ9505"/>
      <c r="CR9505"/>
      <c r="CS9505"/>
      <c r="CT9505"/>
      <c r="CU9505"/>
      <c r="CV9505"/>
    </row>
    <row r="9506" spans="10:100" x14ac:dyDescent="0.25">
      <c r="J9506"/>
      <c r="K9506"/>
      <c r="L9506"/>
      <c r="M9506"/>
      <c r="N9506"/>
      <c r="O9506"/>
      <c r="P9506"/>
      <c r="Q9506"/>
      <c r="R9506"/>
      <c r="S9506"/>
      <c r="T9506"/>
      <c r="U9506"/>
      <c r="V9506"/>
      <c r="W9506"/>
      <c r="X9506"/>
      <c r="Y9506"/>
      <c r="Z9506"/>
      <c r="AA9506"/>
      <c r="AB9506"/>
      <c r="AC9506"/>
      <c r="AD9506"/>
      <c r="AE9506"/>
      <c r="AF9506"/>
      <c r="AG9506"/>
      <c r="AH9506"/>
      <c r="AI9506"/>
      <c r="AJ9506"/>
      <c r="AK9506"/>
      <c r="AL9506"/>
      <c r="AM9506"/>
      <c r="AN9506"/>
      <c r="AO9506"/>
      <c r="AP9506"/>
      <c r="AQ9506"/>
      <c r="AR9506"/>
      <c r="AS9506"/>
      <c r="AT9506"/>
      <c r="AU9506"/>
      <c r="AV9506"/>
      <c r="AW9506"/>
      <c r="AX9506"/>
      <c r="AY9506"/>
      <c r="AZ9506"/>
      <c r="BA9506"/>
      <c r="BB9506"/>
      <c r="BC9506"/>
      <c r="BD9506"/>
      <c r="BE9506"/>
      <c r="BF9506"/>
      <c r="BG9506"/>
      <c r="BH9506"/>
      <c r="BI9506"/>
      <c r="BJ9506"/>
      <c r="BK9506"/>
      <c r="BL9506"/>
      <c r="BM9506"/>
      <c r="BN9506"/>
      <c r="BO9506"/>
      <c r="BP9506"/>
      <c r="BQ9506"/>
      <c r="BR9506"/>
      <c r="BS9506"/>
      <c r="BT9506"/>
      <c r="BU9506"/>
      <c r="BV9506"/>
      <c r="BW9506"/>
      <c r="BX9506"/>
      <c r="BY9506"/>
      <c r="BZ9506"/>
      <c r="CA9506"/>
      <c r="CB9506"/>
      <c r="CC9506"/>
      <c r="CD9506"/>
      <c r="CE9506"/>
      <c r="CF9506"/>
      <c r="CG9506"/>
      <c r="CH9506"/>
      <c r="CI9506"/>
      <c r="CJ9506"/>
      <c r="CK9506"/>
      <c r="CL9506"/>
      <c r="CM9506"/>
      <c r="CN9506"/>
      <c r="CO9506"/>
      <c r="CP9506"/>
      <c r="CQ9506"/>
      <c r="CR9506"/>
      <c r="CS9506"/>
      <c r="CT9506"/>
      <c r="CU9506"/>
      <c r="CV9506"/>
    </row>
    <row r="9507" spans="10:100" x14ac:dyDescent="0.25">
      <c r="J9507"/>
      <c r="K9507"/>
      <c r="L9507"/>
      <c r="M9507"/>
      <c r="N9507"/>
      <c r="O9507"/>
      <c r="P9507"/>
      <c r="Q9507"/>
      <c r="R9507"/>
      <c r="S9507"/>
      <c r="T9507"/>
      <c r="U9507"/>
      <c r="V9507"/>
      <c r="W9507"/>
      <c r="X9507"/>
      <c r="Y9507"/>
      <c r="Z9507"/>
      <c r="AA9507"/>
      <c r="AB9507"/>
      <c r="AC9507"/>
      <c r="AD9507"/>
      <c r="AE9507"/>
      <c r="AF9507"/>
      <c r="AG9507"/>
      <c r="AH9507"/>
      <c r="AI9507"/>
      <c r="AJ9507"/>
      <c r="AK9507"/>
      <c r="AL9507"/>
      <c r="AM9507"/>
      <c r="AN9507"/>
      <c r="AO9507"/>
      <c r="AP9507"/>
      <c r="AQ9507"/>
      <c r="AR9507"/>
      <c r="AS9507"/>
      <c r="AT9507"/>
      <c r="AU9507"/>
      <c r="AV9507"/>
      <c r="AW9507"/>
      <c r="AX9507"/>
      <c r="AY9507"/>
      <c r="AZ9507"/>
      <c r="BA9507"/>
      <c r="BB9507"/>
      <c r="BC9507"/>
      <c r="BD9507"/>
      <c r="BE9507"/>
      <c r="BF9507"/>
      <c r="BG9507"/>
      <c r="BH9507"/>
      <c r="BI9507"/>
      <c r="BJ9507"/>
      <c r="BK9507"/>
      <c r="BL9507"/>
      <c r="BM9507"/>
      <c r="BN9507"/>
      <c r="BO9507"/>
      <c r="BP9507"/>
      <c r="BQ9507"/>
      <c r="BR9507"/>
      <c r="BS9507"/>
      <c r="BT9507"/>
      <c r="BU9507"/>
      <c r="BV9507"/>
      <c r="BW9507"/>
      <c r="BX9507"/>
      <c r="BY9507"/>
      <c r="BZ9507"/>
      <c r="CA9507"/>
      <c r="CB9507"/>
      <c r="CC9507"/>
      <c r="CD9507"/>
      <c r="CE9507"/>
      <c r="CF9507"/>
      <c r="CG9507"/>
      <c r="CH9507"/>
      <c r="CI9507"/>
      <c r="CJ9507"/>
      <c r="CK9507"/>
      <c r="CL9507"/>
      <c r="CM9507"/>
      <c r="CN9507"/>
      <c r="CO9507"/>
      <c r="CP9507"/>
      <c r="CQ9507"/>
      <c r="CR9507"/>
      <c r="CS9507"/>
      <c r="CT9507"/>
      <c r="CU9507"/>
      <c r="CV9507"/>
    </row>
    <row r="9508" spans="10:100" x14ac:dyDescent="0.25">
      <c r="J9508"/>
      <c r="K9508"/>
      <c r="L9508"/>
      <c r="M9508"/>
      <c r="N9508"/>
      <c r="O9508"/>
      <c r="P9508"/>
      <c r="Q9508"/>
      <c r="R9508"/>
      <c r="S9508"/>
      <c r="T9508"/>
      <c r="U9508"/>
      <c r="V9508"/>
      <c r="W9508"/>
      <c r="X9508"/>
      <c r="Y9508"/>
      <c r="Z9508"/>
      <c r="AA9508"/>
      <c r="AB9508"/>
      <c r="AC9508"/>
      <c r="AD9508"/>
      <c r="AE9508"/>
      <c r="AF9508"/>
      <c r="AG9508"/>
      <c r="AH9508"/>
      <c r="AI9508"/>
      <c r="AJ9508"/>
      <c r="AK9508"/>
      <c r="AL9508"/>
      <c r="AM9508"/>
      <c r="AN9508"/>
      <c r="AO9508"/>
      <c r="AP9508"/>
      <c r="AQ9508"/>
      <c r="AR9508"/>
      <c r="AS9508"/>
      <c r="AT9508"/>
      <c r="AU9508"/>
      <c r="AV9508"/>
      <c r="AW9508"/>
      <c r="AX9508"/>
      <c r="AY9508"/>
      <c r="AZ9508"/>
      <c r="BA9508"/>
      <c r="BB9508"/>
      <c r="BC9508"/>
      <c r="BD9508"/>
      <c r="BE9508"/>
      <c r="BF9508"/>
      <c r="BG9508"/>
      <c r="BH9508"/>
      <c r="BI9508"/>
      <c r="BJ9508"/>
      <c r="BK9508"/>
      <c r="BL9508"/>
      <c r="BM9508"/>
      <c r="BN9508"/>
      <c r="BO9508"/>
      <c r="BP9508"/>
      <c r="BQ9508"/>
      <c r="BR9508"/>
      <c r="BS9508"/>
      <c r="BT9508"/>
      <c r="BU9508"/>
      <c r="BV9508"/>
      <c r="BW9508"/>
      <c r="BX9508"/>
      <c r="BY9508"/>
      <c r="BZ9508"/>
      <c r="CA9508"/>
      <c r="CB9508"/>
      <c r="CC9508"/>
      <c r="CD9508"/>
      <c r="CE9508"/>
      <c r="CF9508"/>
      <c r="CG9508"/>
      <c r="CH9508"/>
      <c r="CI9508"/>
      <c r="CJ9508"/>
      <c r="CK9508"/>
      <c r="CL9508"/>
      <c r="CM9508"/>
      <c r="CN9508"/>
      <c r="CO9508"/>
      <c r="CP9508"/>
      <c r="CQ9508"/>
      <c r="CR9508"/>
      <c r="CS9508"/>
      <c r="CT9508"/>
      <c r="CU9508"/>
      <c r="CV9508"/>
    </row>
    <row r="9509" spans="10:100" x14ac:dyDescent="0.25">
      <c r="J9509"/>
      <c r="K9509"/>
      <c r="L9509"/>
      <c r="M9509"/>
      <c r="N9509"/>
      <c r="O9509"/>
      <c r="P9509"/>
      <c r="Q9509"/>
      <c r="R9509"/>
      <c r="S9509"/>
      <c r="T9509"/>
      <c r="U9509"/>
      <c r="V9509"/>
      <c r="W9509"/>
      <c r="X9509"/>
      <c r="Y9509"/>
      <c r="Z9509"/>
      <c r="AA9509"/>
      <c r="AB9509"/>
      <c r="AC9509"/>
      <c r="AD9509"/>
      <c r="AE9509"/>
      <c r="AF9509"/>
      <c r="AG9509"/>
      <c r="AH9509"/>
      <c r="AI9509"/>
      <c r="AJ9509"/>
      <c r="AK9509"/>
      <c r="AL9509"/>
      <c r="AM9509"/>
      <c r="AN9509"/>
      <c r="AO9509"/>
      <c r="AP9509"/>
      <c r="AQ9509"/>
      <c r="AR9509"/>
      <c r="AS9509"/>
      <c r="AT9509"/>
      <c r="AU9509"/>
      <c r="AV9509"/>
      <c r="AW9509"/>
      <c r="AX9509"/>
      <c r="AY9509"/>
      <c r="AZ9509"/>
      <c r="BA9509"/>
      <c r="BB9509"/>
      <c r="BC9509"/>
      <c r="BD9509"/>
      <c r="BE9509"/>
      <c r="BF9509"/>
      <c r="BG9509"/>
      <c r="BH9509"/>
      <c r="BI9509"/>
      <c r="BJ9509"/>
      <c r="BK9509"/>
      <c r="BL9509"/>
      <c r="BM9509"/>
      <c r="BN9509"/>
      <c r="BO9509"/>
      <c r="BP9509"/>
      <c r="BQ9509"/>
      <c r="BR9509"/>
      <c r="BS9509"/>
      <c r="BT9509"/>
      <c r="BU9509"/>
      <c r="BV9509"/>
      <c r="BW9509"/>
      <c r="BX9509"/>
      <c r="BY9509"/>
      <c r="BZ9509"/>
      <c r="CA9509"/>
      <c r="CB9509"/>
      <c r="CC9509"/>
      <c r="CD9509"/>
      <c r="CE9509"/>
      <c r="CF9509"/>
      <c r="CG9509"/>
      <c r="CH9509"/>
      <c r="CI9509"/>
      <c r="CJ9509"/>
      <c r="CK9509"/>
      <c r="CL9509"/>
      <c r="CM9509"/>
      <c r="CN9509"/>
      <c r="CO9509"/>
      <c r="CP9509"/>
      <c r="CQ9509"/>
      <c r="CR9509"/>
      <c r="CS9509"/>
      <c r="CT9509"/>
      <c r="CU9509"/>
      <c r="CV9509"/>
    </row>
    <row r="9510" spans="10:100" x14ac:dyDescent="0.25">
      <c r="J9510"/>
      <c r="K9510"/>
      <c r="L9510"/>
      <c r="M9510"/>
      <c r="N9510"/>
      <c r="O9510"/>
      <c r="P9510"/>
      <c r="Q9510"/>
      <c r="R9510"/>
      <c r="S9510"/>
      <c r="T9510"/>
      <c r="U9510"/>
      <c r="V9510"/>
      <c r="W9510"/>
      <c r="X9510"/>
      <c r="Y9510"/>
      <c r="Z9510"/>
      <c r="AA9510"/>
      <c r="AB9510"/>
      <c r="AC9510"/>
      <c r="AD9510"/>
      <c r="AE9510"/>
      <c r="AF9510"/>
      <c r="AG9510"/>
      <c r="AH9510"/>
      <c r="AI9510"/>
      <c r="AJ9510"/>
      <c r="AK9510"/>
      <c r="AL9510"/>
      <c r="AM9510"/>
      <c r="AN9510"/>
      <c r="AO9510"/>
      <c r="AP9510"/>
      <c r="AQ9510"/>
      <c r="AR9510"/>
      <c r="AS9510"/>
      <c r="AT9510"/>
      <c r="AU9510"/>
      <c r="AV9510"/>
      <c r="AW9510"/>
      <c r="AX9510"/>
      <c r="AY9510"/>
      <c r="AZ9510"/>
      <c r="BA9510"/>
      <c r="BB9510"/>
      <c r="BC9510"/>
      <c r="BD9510"/>
      <c r="BE9510"/>
      <c r="BF9510"/>
      <c r="BG9510"/>
      <c r="BH9510"/>
      <c r="BI9510"/>
      <c r="BJ9510"/>
      <c r="BK9510"/>
      <c r="BL9510"/>
      <c r="BM9510"/>
      <c r="BN9510"/>
      <c r="BO9510"/>
      <c r="BP9510"/>
      <c r="BQ9510"/>
      <c r="BR9510"/>
      <c r="BS9510"/>
      <c r="BT9510"/>
      <c r="BU9510"/>
      <c r="BV9510"/>
      <c r="BW9510"/>
      <c r="BX9510"/>
      <c r="BY9510"/>
      <c r="BZ9510"/>
      <c r="CA9510"/>
      <c r="CB9510"/>
      <c r="CC9510"/>
      <c r="CD9510"/>
      <c r="CE9510"/>
      <c r="CF9510"/>
      <c r="CG9510"/>
      <c r="CH9510"/>
      <c r="CI9510"/>
      <c r="CJ9510"/>
      <c r="CK9510"/>
      <c r="CL9510"/>
      <c r="CM9510"/>
      <c r="CN9510"/>
      <c r="CO9510"/>
      <c r="CP9510"/>
      <c r="CQ9510"/>
      <c r="CR9510"/>
      <c r="CS9510"/>
      <c r="CT9510"/>
      <c r="CU9510"/>
      <c r="CV9510"/>
    </row>
    <row r="9511" spans="10:100" x14ac:dyDescent="0.25">
      <c r="J9511"/>
      <c r="K9511"/>
      <c r="L9511"/>
      <c r="M9511"/>
      <c r="N9511"/>
      <c r="O9511"/>
      <c r="P9511"/>
      <c r="Q9511"/>
      <c r="R9511"/>
      <c r="S9511"/>
      <c r="T9511"/>
      <c r="U9511"/>
      <c r="V9511"/>
      <c r="W9511"/>
      <c r="X9511"/>
      <c r="Y9511"/>
      <c r="Z9511"/>
      <c r="AA9511"/>
      <c r="AB9511"/>
      <c r="AC9511"/>
      <c r="AD9511"/>
      <c r="AE9511"/>
      <c r="AF9511"/>
      <c r="AG9511"/>
      <c r="AH9511"/>
      <c r="AI9511"/>
      <c r="AJ9511"/>
      <c r="AK9511"/>
      <c r="AL9511"/>
      <c r="AM9511"/>
      <c r="AN9511"/>
      <c r="AO9511"/>
      <c r="AP9511"/>
      <c r="AQ9511"/>
      <c r="AR9511"/>
      <c r="AS9511"/>
      <c r="AT9511"/>
      <c r="AU9511"/>
      <c r="AV9511"/>
      <c r="AW9511"/>
      <c r="AX9511"/>
      <c r="AY9511"/>
      <c r="AZ9511"/>
      <c r="BA9511"/>
      <c r="BB9511"/>
      <c r="BC9511"/>
      <c r="BD9511"/>
      <c r="BE9511"/>
      <c r="BF9511"/>
      <c r="BG9511"/>
      <c r="BH9511"/>
      <c r="BI9511"/>
      <c r="BJ9511"/>
      <c r="BK9511"/>
      <c r="BL9511"/>
      <c r="BM9511"/>
      <c r="BN9511"/>
      <c r="BO9511"/>
      <c r="BP9511"/>
      <c r="BQ9511"/>
      <c r="BR9511"/>
      <c r="BS9511"/>
      <c r="BT9511"/>
      <c r="BU9511"/>
      <c r="BV9511"/>
      <c r="BW9511"/>
      <c r="BX9511"/>
      <c r="BY9511"/>
      <c r="BZ9511"/>
      <c r="CA9511"/>
      <c r="CB9511"/>
      <c r="CC9511"/>
      <c r="CD9511"/>
      <c r="CE9511"/>
      <c r="CF9511"/>
      <c r="CG9511"/>
      <c r="CH9511"/>
      <c r="CI9511"/>
      <c r="CJ9511"/>
      <c r="CK9511"/>
      <c r="CL9511"/>
      <c r="CM9511"/>
      <c r="CN9511"/>
      <c r="CO9511"/>
      <c r="CP9511"/>
      <c r="CQ9511"/>
      <c r="CR9511"/>
      <c r="CS9511"/>
      <c r="CT9511"/>
      <c r="CU9511"/>
      <c r="CV9511"/>
    </row>
    <row r="9512" spans="10:100" x14ac:dyDescent="0.25">
      <c r="J9512"/>
      <c r="K9512"/>
      <c r="L9512"/>
      <c r="M9512"/>
      <c r="N9512"/>
      <c r="O9512"/>
      <c r="P9512"/>
      <c r="Q9512"/>
      <c r="R9512"/>
      <c r="S9512"/>
      <c r="T9512"/>
      <c r="U9512"/>
      <c r="V9512"/>
      <c r="W9512"/>
      <c r="X9512"/>
      <c r="Y9512"/>
      <c r="Z9512"/>
      <c r="AA9512"/>
      <c r="AB9512"/>
      <c r="AC9512"/>
      <c r="AD9512"/>
      <c r="AE9512"/>
      <c r="AF9512"/>
      <c r="AG9512"/>
      <c r="AH9512"/>
      <c r="AI9512"/>
      <c r="AJ9512"/>
      <c r="AK9512"/>
      <c r="AL9512"/>
      <c r="AM9512"/>
      <c r="AN9512"/>
      <c r="AO9512"/>
      <c r="AP9512"/>
      <c r="AQ9512"/>
      <c r="AR9512"/>
      <c r="AS9512"/>
      <c r="AT9512"/>
      <c r="AU9512"/>
      <c r="AV9512"/>
      <c r="AW9512"/>
      <c r="AX9512"/>
      <c r="AY9512"/>
      <c r="AZ9512"/>
      <c r="BA9512"/>
      <c r="BB9512"/>
      <c r="BC9512"/>
      <c r="BD9512"/>
      <c r="BE9512"/>
      <c r="BF9512"/>
      <c r="BG9512"/>
      <c r="BH9512"/>
      <c r="BI9512"/>
      <c r="BJ9512"/>
      <c r="BK9512"/>
      <c r="BL9512"/>
      <c r="BM9512"/>
      <c r="BN9512"/>
      <c r="BO9512"/>
      <c r="BP9512"/>
      <c r="BQ9512"/>
      <c r="BR9512"/>
      <c r="BS9512"/>
      <c r="BT9512"/>
      <c r="BU9512"/>
      <c r="BV9512"/>
      <c r="BW9512"/>
      <c r="BX9512"/>
      <c r="BY9512"/>
      <c r="BZ9512"/>
      <c r="CA9512"/>
      <c r="CB9512"/>
      <c r="CC9512"/>
      <c r="CD9512"/>
      <c r="CE9512"/>
      <c r="CF9512"/>
      <c r="CG9512"/>
      <c r="CH9512"/>
      <c r="CI9512"/>
      <c r="CJ9512"/>
      <c r="CK9512"/>
      <c r="CL9512"/>
      <c r="CM9512"/>
      <c r="CN9512"/>
      <c r="CO9512"/>
      <c r="CP9512"/>
      <c r="CQ9512"/>
      <c r="CR9512"/>
      <c r="CS9512"/>
      <c r="CT9512"/>
      <c r="CU9512"/>
      <c r="CV9512"/>
    </row>
    <row r="9513" spans="10:100" x14ac:dyDescent="0.25">
      <c r="J9513"/>
      <c r="K9513"/>
      <c r="L9513"/>
      <c r="M9513"/>
      <c r="N9513"/>
      <c r="O9513"/>
      <c r="P9513"/>
      <c r="Q9513"/>
      <c r="R9513"/>
      <c r="S9513"/>
      <c r="T9513"/>
      <c r="U9513"/>
      <c r="V9513"/>
      <c r="W9513"/>
      <c r="X9513"/>
      <c r="Y9513"/>
      <c r="Z9513"/>
      <c r="AA9513"/>
      <c r="AB9513"/>
      <c r="AC9513"/>
      <c r="AD9513"/>
      <c r="AE9513"/>
      <c r="AF9513"/>
      <c r="AG9513"/>
      <c r="AH9513"/>
      <c r="AI9513"/>
      <c r="AJ9513"/>
      <c r="AK9513"/>
      <c r="AL9513"/>
      <c r="AM9513"/>
      <c r="AN9513"/>
      <c r="AO9513"/>
      <c r="AP9513"/>
      <c r="AQ9513"/>
      <c r="AR9513"/>
      <c r="AS9513"/>
      <c r="AT9513"/>
      <c r="AU9513"/>
      <c r="AV9513"/>
      <c r="AW9513"/>
      <c r="AX9513"/>
      <c r="AY9513"/>
      <c r="AZ9513"/>
      <c r="BA9513"/>
      <c r="BB9513"/>
      <c r="BC9513"/>
      <c r="BD9513"/>
      <c r="BE9513"/>
      <c r="BF9513"/>
      <c r="BG9513"/>
      <c r="BH9513"/>
      <c r="BI9513"/>
      <c r="BJ9513"/>
      <c r="BK9513"/>
      <c r="BL9513"/>
      <c r="BM9513"/>
      <c r="BN9513"/>
      <c r="BO9513"/>
      <c r="BP9513"/>
      <c r="BQ9513"/>
      <c r="BR9513"/>
      <c r="BS9513"/>
      <c r="BT9513"/>
      <c r="BU9513"/>
      <c r="BV9513"/>
      <c r="BW9513"/>
      <c r="BX9513"/>
      <c r="BY9513"/>
      <c r="BZ9513"/>
      <c r="CA9513"/>
      <c r="CB9513"/>
      <c r="CC9513"/>
      <c r="CD9513"/>
      <c r="CE9513"/>
      <c r="CF9513"/>
      <c r="CG9513"/>
      <c r="CH9513"/>
      <c r="CI9513"/>
      <c r="CJ9513"/>
      <c r="CK9513"/>
      <c r="CL9513"/>
      <c r="CM9513"/>
      <c r="CN9513"/>
      <c r="CO9513"/>
      <c r="CP9513"/>
      <c r="CQ9513"/>
      <c r="CR9513"/>
      <c r="CS9513"/>
      <c r="CT9513"/>
      <c r="CU9513"/>
      <c r="CV9513"/>
    </row>
    <row r="9514" spans="10:100" x14ac:dyDescent="0.25">
      <c r="J9514"/>
      <c r="K9514"/>
      <c r="L9514"/>
      <c r="M9514"/>
      <c r="N9514"/>
      <c r="O9514"/>
      <c r="P9514"/>
      <c r="Q9514"/>
      <c r="R9514"/>
      <c r="S9514"/>
      <c r="T9514"/>
      <c r="U9514"/>
      <c r="V9514"/>
      <c r="W9514"/>
      <c r="X9514"/>
      <c r="Y9514"/>
      <c r="Z9514"/>
      <c r="AA9514"/>
      <c r="AB9514"/>
      <c r="AC9514"/>
      <c r="AD9514"/>
      <c r="AE9514"/>
      <c r="AF9514"/>
      <c r="AG9514"/>
      <c r="AH9514"/>
      <c r="AI9514"/>
      <c r="AJ9514"/>
      <c r="AK9514"/>
      <c r="AL9514"/>
      <c r="AM9514"/>
      <c r="AN9514"/>
      <c r="AO9514"/>
      <c r="AP9514"/>
      <c r="AQ9514"/>
      <c r="AR9514"/>
      <c r="AS9514"/>
      <c r="AT9514"/>
      <c r="AU9514"/>
      <c r="AV9514"/>
      <c r="AW9514"/>
      <c r="AX9514"/>
      <c r="AY9514"/>
      <c r="AZ9514"/>
      <c r="BA9514"/>
      <c r="BB9514"/>
      <c r="BC9514"/>
      <c r="BD9514"/>
      <c r="BE9514"/>
      <c r="BF9514"/>
      <c r="BG9514"/>
      <c r="BH9514"/>
      <c r="BI9514"/>
      <c r="BJ9514"/>
      <c r="BK9514"/>
      <c r="BL9514"/>
      <c r="BM9514"/>
      <c r="BN9514"/>
      <c r="BO9514"/>
      <c r="BP9514"/>
      <c r="BQ9514"/>
      <c r="BR9514"/>
      <c r="BS9514"/>
      <c r="BT9514"/>
      <c r="BU9514"/>
      <c r="BV9514"/>
      <c r="BW9514"/>
      <c r="BX9514"/>
      <c r="BY9514"/>
      <c r="BZ9514"/>
      <c r="CA9514"/>
      <c r="CB9514"/>
      <c r="CC9514"/>
      <c r="CD9514"/>
      <c r="CE9514"/>
      <c r="CF9514"/>
      <c r="CG9514"/>
      <c r="CH9514"/>
      <c r="CI9514"/>
      <c r="CJ9514"/>
      <c r="CK9514"/>
      <c r="CL9514"/>
      <c r="CM9514"/>
      <c r="CN9514"/>
      <c r="CO9514"/>
      <c r="CP9514"/>
      <c r="CQ9514"/>
      <c r="CR9514"/>
      <c r="CS9514"/>
      <c r="CT9514"/>
      <c r="CU9514"/>
      <c r="CV9514"/>
    </row>
    <row r="9515" spans="10:100" x14ac:dyDescent="0.25">
      <c r="J9515"/>
      <c r="K9515"/>
      <c r="L9515"/>
      <c r="M9515"/>
      <c r="N9515"/>
      <c r="O9515"/>
      <c r="P9515"/>
      <c r="Q9515"/>
      <c r="R9515"/>
      <c r="S9515"/>
      <c r="T9515"/>
      <c r="U9515"/>
      <c r="V9515"/>
      <c r="W9515"/>
      <c r="X9515"/>
      <c r="Y9515"/>
      <c r="Z9515"/>
      <c r="AA9515"/>
      <c r="AB9515"/>
      <c r="AC9515"/>
      <c r="AD9515"/>
      <c r="AE9515"/>
      <c r="AF9515"/>
      <c r="AG9515"/>
      <c r="AH9515"/>
      <c r="AI9515"/>
      <c r="AJ9515"/>
      <c r="AK9515"/>
      <c r="AL9515"/>
      <c r="AM9515"/>
      <c r="AN9515"/>
      <c r="AO9515"/>
      <c r="AP9515"/>
      <c r="AQ9515"/>
      <c r="AR9515"/>
      <c r="AS9515"/>
      <c r="AT9515"/>
      <c r="AU9515"/>
      <c r="AV9515"/>
      <c r="AW9515"/>
      <c r="AX9515"/>
      <c r="AY9515"/>
      <c r="AZ9515"/>
      <c r="BA9515"/>
      <c r="BB9515"/>
      <c r="BC9515"/>
      <c r="BD9515"/>
      <c r="BE9515"/>
      <c r="BF9515"/>
      <c r="BG9515"/>
      <c r="BH9515"/>
      <c r="BI9515"/>
      <c r="BJ9515"/>
      <c r="BK9515"/>
      <c r="BL9515"/>
      <c r="BM9515"/>
      <c r="BN9515"/>
      <c r="BO9515"/>
      <c r="BP9515"/>
      <c r="BQ9515"/>
      <c r="BR9515"/>
      <c r="BS9515"/>
      <c r="BT9515"/>
      <c r="BU9515"/>
      <c r="BV9515"/>
      <c r="BW9515"/>
      <c r="BX9515"/>
      <c r="BY9515"/>
      <c r="BZ9515"/>
      <c r="CA9515"/>
      <c r="CB9515"/>
      <c r="CC9515"/>
      <c r="CD9515"/>
      <c r="CE9515"/>
      <c r="CF9515"/>
      <c r="CG9515"/>
      <c r="CH9515"/>
      <c r="CI9515"/>
      <c r="CJ9515"/>
      <c r="CK9515"/>
      <c r="CL9515"/>
      <c r="CM9515"/>
      <c r="CN9515"/>
      <c r="CO9515"/>
      <c r="CP9515"/>
      <c r="CQ9515"/>
      <c r="CR9515"/>
      <c r="CS9515"/>
      <c r="CT9515"/>
      <c r="CU9515"/>
      <c r="CV9515"/>
    </row>
    <row r="9516" spans="10:100" x14ac:dyDescent="0.25">
      <c r="J9516"/>
      <c r="K9516"/>
      <c r="L9516"/>
      <c r="M9516"/>
      <c r="N9516"/>
      <c r="O9516"/>
      <c r="P9516"/>
      <c r="Q9516"/>
      <c r="R9516"/>
      <c r="S9516"/>
      <c r="T9516"/>
      <c r="U9516"/>
      <c r="V9516"/>
      <c r="W9516"/>
      <c r="X9516"/>
      <c r="Y9516"/>
      <c r="Z9516"/>
      <c r="AA9516"/>
      <c r="AB9516"/>
      <c r="AC9516"/>
      <c r="AD9516"/>
      <c r="AE9516"/>
      <c r="AF9516"/>
      <c r="AG9516"/>
      <c r="AH9516"/>
      <c r="AI9516"/>
      <c r="AJ9516"/>
      <c r="AK9516"/>
      <c r="AL9516"/>
      <c r="AM9516"/>
      <c r="AN9516"/>
      <c r="AO9516"/>
      <c r="AP9516"/>
      <c r="AQ9516"/>
      <c r="AR9516"/>
      <c r="AS9516"/>
      <c r="AT9516"/>
      <c r="AU9516"/>
      <c r="AV9516"/>
      <c r="AW9516"/>
      <c r="AX9516"/>
      <c r="AY9516"/>
      <c r="AZ9516"/>
      <c r="BA9516"/>
      <c r="BB9516"/>
      <c r="BC9516"/>
      <c r="BD9516"/>
      <c r="BE9516"/>
      <c r="BF9516"/>
      <c r="BG9516"/>
      <c r="BH9516"/>
      <c r="BI9516"/>
      <c r="BJ9516"/>
      <c r="BK9516"/>
      <c r="BL9516"/>
      <c r="BM9516"/>
      <c r="BN9516"/>
      <c r="BO9516"/>
      <c r="BP9516"/>
      <c r="BQ9516"/>
      <c r="BR9516"/>
      <c r="BS9516"/>
      <c r="BT9516"/>
      <c r="BU9516"/>
      <c r="BV9516"/>
      <c r="BW9516"/>
      <c r="BX9516"/>
      <c r="BY9516"/>
      <c r="BZ9516"/>
      <c r="CA9516"/>
      <c r="CB9516"/>
      <c r="CC9516"/>
      <c r="CD9516"/>
      <c r="CE9516"/>
      <c r="CF9516"/>
      <c r="CG9516"/>
      <c r="CH9516"/>
      <c r="CI9516"/>
      <c r="CJ9516"/>
      <c r="CK9516"/>
      <c r="CL9516"/>
      <c r="CM9516"/>
      <c r="CN9516"/>
      <c r="CO9516"/>
      <c r="CP9516"/>
      <c r="CQ9516"/>
      <c r="CR9516"/>
      <c r="CS9516"/>
      <c r="CT9516"/>
      <c r="CU9516"/>
      <c r="CV9516"/>
    </row>
    <row r="9517" spans="10:100" x14ac:dyDescent="0.25">
      <c r="J9517"/>
      <c r="K9517"/>
      <c r="L9517"/>
      <c r="M9517"/>
      <c r="N9517"/>
      <c r="O9517"/>
      <c r="P9517"/>
      <c r="Q9517"/>
      <c r="R9517"/>
      <c r="S9517"/>
      <c r="T9517"/>
      <c r="U9517"/>
      <c r="V9517"/>
      <c r="W9517"/>
      <c r="X9517"/>
      <c r="Y9517"/>
      <c r="Z9517"/>
      <c r="AA9517"/>
      <c r="AB9517"/>
      <c r="AC9517"/>
      <c r="AD9517"/>
      <c r="AE9517"/>
      <c r="AF9517"/>
      <c r="AG9517"/>
      <c r="AH9517"/>
      <c r="AI9517"/>
      <c r="AJ9517"/>
      <c r="AK9517"/>
      <c r="AL9517"/>
      <c r="AM9517"/>
      <c r="AN9517"/>
      <c r="AO9517"/>
      <c r="AP9517"/>
      <c r="AQ9517"/>
      <c r="AR9517"/>
      <c r="AS9517"/>
      <c r="AT9517"/>
      <c r="AU9517"/>
      <c r="AV9517"/>
      <c r="AW9517"/>
      <c r="AX9517"/>
      <c r="AY9517"/>
      <c r="AZ9517"/>
      <c r="BA9517"/>
      <c r="BB9517"/>
      <c r="BC9517"/>
      <c r="BD9517"/>
      <c r="BE9517"/>
      <c r="BF9517"/>
      <c r="BG9517"/>
      <c r="BH9517"/>
      <c r="BI9517"/>
      <c r="BJ9517"/>
      <c r="BK9517"/>
      <c r="BL9517"/>
      <c r="BM9517"/>
      <c r="BN9517"/>
      <c r="BO9517"/>
      <c r="BP9517"/>
      <c r="BQ9517"/>
      <c r="BR9517"/>
      <c r="BS9517"/>
      <c r="BT9517"/>
      <c r="BU9517"/>
      <c r="BV9517"/>
      <c r="BW9517"/>
      <c r="BX9517"/>
      <c r="BY9517"/>
      <c r="BZ9517"/>
      <c r="CA9517"/>
      <c r="CB9517"/>
      <c r="CC9517"/>
      <c r="CD9517"/>
      <c r="CE9517"/>
      <c r="CF9517"/>
      <c r="CG9517"/>
      <c r="CH9517"/>
      <c r="CI9517"/>
      <c r="CJ9517"/>
      <c r="CK9517"/>
      <c r="CL9517"/>
      <c r="CM9517"/>
      <c r="CN9517"/>
      <c r="CO9517"/>
      <c r="CP9517"/>
      <c r="CQ9517"/>
      <c r="CR9517"/>
      <c r="CS9517"/>
      <c r="CT9517"/>
      <c r="CU9517"/>
      <c r="CV9517"/>
    </row>
    <row r="9518" spans="10:100" x14ac:dyDescent="0.25">
      <c r="J9518"/>
      <c r="K9518"/>
      <c r="L9518"/>
      <c r="M9518"/>
      <c r="N9518"/>
      <c r="O9518"/>
      <c r="P9518"/>
      <c r="Q9518"/>
      <c r="R9518"/>
      <c r="S9518"/>
      <c r="T9518"/>
      <c r="U9518"/>
      <c r="V9518"/>
      <c r="W9518"/>
      <c r="X9518"/>
      <c r="Y9518"/>
      <c r="Z9518"/>
      <c r="AA9518"/>
      <c r="AB9518"/>
      <c r="AC9518"/>
      <c r="AD9518"/>
      <c r="AE9518"/>
      <c r="AF9518"/>
      <c r="AG9518"/>
      <c r="AH9518"/>
      <c r="AI9518"/>
      <c r="AJ9518"/>
      <c r="AK9518"/>
      <c r="AL9518"/>
      <c r="AM9518"/>
      <c r="AN9518"/>
      <c r="AO9518"/>
      <c r="AP9518"/>
      <c r="AQ9518"/>
      <c r="AR9518"/>
      <c r="AS9518"/>
      <c r="AT9518"/>
      <c r="AU9518"/>
      <c r="AV9518"/>
      <c r="AW9518"/>
      <c r="AX9518"/>
      <c r="AY9518"/>
      <c r="AZ9518"/>
      <c r="BA9518"/>
      <c r="BB9518"/>
      <c r="BC9518"/>
      <c r="BD9518"/>
      <c r="BE9518"/>
      <c r="BF9518"/>
      <c r="BG9518"/>
      <c r="BH9518"/>
      <c r="BI9518"/>
      <c r="BJ9518"/>
      <c r="BK9518"/>
      <c r="BL9518"/>
      <c r="BM9518"/>
      <c r="BN9518"/>
      <c r="BO9518"/>
      <c r="BP9518"/>
      <c r="BQ9518"/>
      <c r="BR9518"/>
      <c r="BS9518"/>
      <c r="BT9518"/>
      <c r="BU9518"/>
      <c r="BV9518"/>
      <c r="BW9518"/>
      <c r="BX9518"/>
      <c r="BY9518"/>
      <c r="BZ9518"/>
      <c r="CA9518"/>
      <c r="CB9518"/>
      <c r="CC9518"/>
      <c r="CD9518"/>
      <c r="CE9518"/>
      <c r="CF9518"/>
      <c r="CG9518"/>
      <c r="CH9518"/>
      <c r="CI9518"/>
      <c r="CJ9518"/>
      <c r="CK9518"/>
      <c r="CL9518"/>
      <c r="CM9518"/>
      <c r="CN9518"/>
      <c r="CO9518"/>
      <c r="CP9518"/>
      <c r="CQ9518"/>
      <c r="CR9518"/>
      <c r="CS9518"/>
      <c r="CT9518"/>
      <c r="CU9518"/>
      <c r="CV9518"/>
    </row>
    <row r="9519" spans="10:100" x14ac:dyDescent="0.25">
      <c r="J9519"/>
      <c r="K9519"/>
      <c r="L9519"/>
      <c r="M9519"/>
      <c r="N9519"/>
      <c r="O9519"/>
      <c r="P9519"/>
      <c r="Q9519"/>
      <c r="R9519"/>
      <c r="S9519"/>
      <c r="T9519"/>
      <c r="U9519"/>
      <c r="V9519"/>
      <c r="W9519"/>
      <c r="X9519"/>
      <c r="Y9519"/>
      <c r="Z9519"/>
      <c r="AA9519"/>
      <c r="AB9519"/>
      <c r="AC9519"/>
      <c r="AD9519"/>
      <c r="AE9519"/>
      <c r="AF9519"/>
      <c r="AG9519"/>
      <c r="AH9519"/>
      <c r="AI9519"/>
      <c r="AJ9519"/>
      <c r="AK9519"/>
      <c r="AL9519"/>
      <c r="AM9519"/>
      <c r="AN9519"/>
      <c r="AO9519"/>
      <c r="AP9519"/>
      <c r="AQ9519"/>
      <c r="AR9519"/>
      <c r="AS9519"/>
      <c r="AT9519"/>
      <c r="AU9519"/>
      <c r="AV9519"/>
      <c r="AW9519"/>
      <c r="AX9519"/>
      <c r="AY9519"/>
      <c r="AZ9519"/>
      <c r="BA9519"/>
      <c r="BB9519"/>
      <c r="BC9519"/>
      <c r="BD9519"/>
      <c r="BE9519"/>
      <c r="BF9519"/>
      <c r="BG9519"/>
      <c r="BH9519"/>
      <c r="BI9519"/>
      <c r="BJ9519"/>
      <c r="BK9519"/>
      <c r="BL9519"/>
      <c r="BM9519"/>
      <c r="BN9519"/>
      <c r="BO9519"/>
      <c r="BP9519"/>
      <c r="BQ9519"/>
      <c r="BR9519"/>
      <c r="BS9519"/>
      <c r="BT9519"/>
      <c r="BU9519"/>
      <c r="BV9519"/>
      <c r="BW9519"/>
      <c r="BX9519"/>
      <c r="BY9519"/>
      <c r="BZ9519"/>
      <c r="CA9519"/>
      <c r="CB9519"/>
      <c r="CC9519"/>
      <c r="CD9519"/>
      <c r="CE9519"/>
      <c r="CF9519"/>
      <c r="CG9519"/>
      <c r="CH9519"/>
      <c r="CI9519"/>
      <c r="CJ9519"/>
      <c r="CK9519"/>
      <c r="CL9519"/>
      <c r="CM9519"/>
      <c r="CN9519"/>
      <c r="CO9519"/>
      <c r="CP9519"/>
      <c r="CQ9519"/>
      <c r="CR9519"/>
      <c r="CS9519"/>
      <c r="CT9519"/>
      <c r="CU9519"/>
      <c r="CV9519"/>
    </row>
    <row r="9520" spans="10:100" x14ac:dyDescent="0.25">
      <c r="J9520"/>
      <c r="K9520"/>
      <c r="L9520"/>
      <c r="M9520"/>
      <c r="N9520"/>
      <c r="O9520"/>
      <c r="P9520"/>
      <c r="Q9520"/>
      <c r="R9520"/>
      <c r="S9520"/>
      <c r="T9520"/>
      <c r="U9520"/>
      <c r="V9520"/>
      <c r="W9520"/>
      <c r="X9520"/>
      <c r="Y9520"/>
      <c r="Z9520"/>
      <c r="AA9520"/>
      <c r="AB9520"/>
      <c r="AC9520"/>
      <c r="AD9520"/>
      <c r="AE9520"/>
      <c r="AF9520"/>
      <c r="AG9520"/>
      <c r="AH9520"/>
      <c r="AI9520"/>
      <c r="AJ9520"/>
      <c r="AK9520"/>
      <c r="AL9520"/>
      <c r="AM9520"/>
      <c r="AN9520"/>
      <c r="AO9520"/>
      <c r="AP9520"/>
      <c r="AQ9520"/>
      <c r="AR9520"/>
      <c r="AS9520"/>
      <c r="AT9520"/>
      <c r="AU9520"/>
      <c r="AV9520"/>
      <c r="AW9520"/>
      <c r="AX9520"/>
      <c r="AY9520"/>
      <c r="AZ9520"/>
      <c r="BA9520"/>
      <c r="BB9520"/>
      <c r="BC9520"/>
      <c r="BD9520"/>
      <c r="BE9520"/>
      <c r="BF9520"/>
      <c r="BG9520"/>
      <c r="BH9520"/>
      <c r="BI9520"/>
      <c r="BJ9520"/>
      <c r="BK9520"/>
      <c r="BL9520"/>
      <c r="BM9520"/>
      <c r="BN9520"/>
      <c r="BO9520"/>
      <c r="BP9520"/>
      <c r="BQ9520"/>
      <c r="BR9520"/>
      <c r="BS9520"/>
      <c r="BT9520"/>
      <c r="BU9520"/>
      <c r="BV9520"/>
      <c r="BW9520"/>
      <c r="BX9520"/>
      <c r="BY9520"/>
      <c r="BZ9520"/>
      <c r="CA9520"/>
      <c r="CB9520"/>
      <c r="CC9520"/>
      <c r="CD9520"/>
      <c r="CE9520"/>
      <c r="CF9520"/>
      <c r="CG9520"/>
      <c r="CH9520"/>
      <c r="CI9520"/>
      <c r="CJ9520"/>
      <c r="CK9520"/>
      <c r="CL9520"/>
      <c r="CM9520"/>
      <c r="CN9520"/>
      <c r="CO9520"/>
      <c r="CP9520"/>
      <c r="CQ9520"/>
      <c r="CR9520"/>
      <c r="CS9520"/>
      <c r="CT9520"/>
      <c r="CU9520"/>
      <c r="CV9520"/>
    </row>
    <row r="9521" spans="10:100" x14ac:dyDescent="0.25">
      <c r="J9521"/>
      <c r="K9521"/>
      <c r="L9521"/>
      <c r="M9521"/>
      <c r="N9521"/>
      <c r="O9521"/>
      <c r="P9521"/>
      <c r="Q9521"/>
      <c r="R9521"/>
      <c r="S9521"/>
      <c r="T9521"/>
      <c r="U9521"/>
      <c r="V9521"/>
      <c r="W9521"/>
      <c r="X9521"/>
      <c r="Y9521"/>
      <c r="Z9521"/>
      <c r="AA9521"/>
      <c r="AB9521"/>
      <c r="AC9521"/>
      <c r="AD9521"/>
      <c r="AE9521"/>
      <c r="AF9521"/>
      <c r="AG9521"/>
      <c r="AH9521"/>
      <c r="AI9521"/>
      <c r="AJ9521"/>
      <c r="AK9521"/>
      <c r="AL9521"/>
      <c r="AM9521"/>
      <c r="AN9521"/>
      <c r="AO9521"/>
      <c r="AP9521"/>
      <c r="AQ9521"/>
      <c r="AR9521"/>
      <c r="AS9521"/>
      <c r="AT9521"/>
      <c r="AU9521"/>
      <c r="AV9521"/>
      <c r="AW9521"/>
      <c r="AX9521"/>
      <c r="AY9521"/>
      <c r="AZ9521"/>
      <c r="BA9521"/>
      <c r="BB9521"/>
      <c r="BC9521"/>
      <c r="BD9521"/>
      <c r="BE9521"/>
      <c r="BF9521"/>
      <c r="BG9521"/>
      <c r="BH9521"/>
      <c r="BI9521"/>
      <c r="BJ9521"/>
      <c r="BK9521"/>
      <c r="BL9521"/>
      <c r="BM9521"/>
      <c r="BN9521"/>
      <c r="BO9521"/>
      <c r="BP9521"/>
      <c r="BQ9521"/>
      <c r="BR9521"/>
      <c r="BS9521"/>
      <c r="BT9521"/>
      <c r="BU9521"/>
      <c r="BV9521"/>
      <c r="BW9521"/>
      <c r="BX9521"/>
      <c r="BY9521"/>
      <c r="BZ9521"/>
      <c r="CA9521"/>
      <c r="CB9521"/>
      <c r="CC9521"/>
      <c r="CD9521"/>
      <c r="CE9521"/>
      <c r="CF9521"/>
      <c r="CG9521"/>
      <c r="CH9521"/>
      <c r="CI9521"/>
      <c r="CJ9521"/>
      <c r="CK9521"/>
      <c r="CL9521"/>
      <c r="CM9521"/>
      <c r="CN9521"/>
      <c r="CO9521"/>
      <c r="CP9521"/>
      <c r="CQ9521"/>
      <c r="CR9521"/>
      <c r="CS9521"/>
      <c r="CT9521"/>
      <c r="CU9521"/>
      <c r="CV9521"/>
    </row>
    <row r="9522" spans="10:100" x14ac:dyDescent="0.25">
      <c r="J9522"/>
      <c r="K9522"/>
      <c r="L9522"/>
      <c r="M9522"/>
      <c r="N9522"/>
      <c r="O9522"/>
      <c r="P9522"/>
      <c r="Q9522"/>
      <c r="R9522"/>
      <c r="S9522"/>
      <c r="T9522"/>
      <c r="U9522"/>
      <c r="V9522"/>
      <c r="W9522"/>
      <c r="X9522"/>
      <c r="Y9522"/>
      <c r="Z9522"/>
      <c r="AA9522"/>
      <c r="AB9522"/>
      <c r="AC9522"/>
      <c r="AD9522"/>
      <c r="AE9522"/>
      <c r="AF9522"/>
      <c r="AG9522"/>
      <c r="AH9522"/>
      <c r="AI9522"/>
      <c r="AJ9522"/>
      <c r="AK9522"/>
      <c r="AL9522"/>
      <c r="AM9522"/>
      <c r="AN9522"/>
      <c r="AO9522"/>
      <c r="AP9522"/>
      <c r="AQ9522"/>
      <c r="AR9522"/>
      <c r="AS9522"/>
      <c r="AT9522"/>
      <c r="AU9522"/>
      <c r="AV9522"/>
      <c r="AW9522"/>
      <c r="AX9522"/>
      <c r="AY9522"/>
      <c r="AZ9522"/>
      <c r="BA9522"/>
      <c r="BB9522"/>
      <c r="BC9522"/>
      <c r="BD9522"/>
      <c r="BE9522"/>
      <c r="BF9522"/>
      <c r="BG9522"/>
      <c r="BH9522"/>
      <c r="BI9522"/>
      <c r="BJ9522"/>
      <c r="BK9522"/>
      <c r="BL9522"/>
      <c r="BM9522"/>
      <c r="BN9522"/>
      <c r="BO9522"/>
      <c r="BP9522"/>
      <c r="BQ9522"/>
      <c r="BR9522"/>
      <c r="BS9522"/>
      <c r="BT9522"/>
      <c r="BU9522"/>
      <c r="BV9522"/>
      <c r="BW9522"/>
      <c r="BX9522"/>
      <c r="BY9522"/>
      <c r="BZ9522"/>
      <c r="CA9522"/>
      <c r="CB9522"/>
      <c r="CC9522"/>
      <c r="CD9522"/>
      <c r="CE9522"/>
      <c r="CF9522"/>
      <c r="CG9522"/>
      <c r="CH9522"/>
      <c r="CI9522"/>
      <c r="CJ9522"/>
      <c r="CK9522"/>
      <c r="CL9522"/>
      <c r="CM9522"/>
      <c r="CN9522"/>
      <c r="CO9522"/>
      <c r="CP9522"/>
      <c r="CQ9522"/>
      <c r="CR9522"/>
      <c r="CS9522"/>
      <c r="CT9522"/>
      <c r="CU9522"/>
      <c r="CV9522"/>
    </row>
    <row r="9523" spans="10:100" x14ac:dyDescent="0.25">
      <c r="J9523"/>
      <c r="K9523"/>
      <c r="L9523"/>
      <c r="M9523"/>
      <c r="N9523"/>
      <c r="O9523"/>
      <c r="P9523"/>
      <c r="Q9523"/>
      <c r="R9523"/>
      <c r="S9523"/>
      <c r="T9523"/>
      <c r="U9523"/>
      <c r="V9523"/>
      <c r="W9523"/>
      <c r="X9523"/>
      <c r="Y9523"/>
      <c r="Z9523"/>
      <c r="AA9523"/>
      <c r="AB9523"/>
      <c r="AC9523"/>
      <c r="AD9523"/>
      <c r="AE9523"/>
      <c r="AF9523"/>
      <c r="AG9523"/>
      <c r="AH9523"/>
      <c r="AI9523"/>
      <c r="AJ9523"/>
      <c r="AK9523"/>
      <c r="AL9523"/>
      <c r="AM9523"/>
      <c r="AN9523"/>
      <c r="AO9523"/>
      <c r="AP9523"/>
      <c r="AQ9523"/>
      <c r="AR9523"/>
      <c r="AS9523"/>
      <c r="AT9523"/>
      <c r="AU9523"/>
      <c r="AV9523"/>
      <c r="AW9523"/>
      <c r="AX9523"/>
      <c r="AY9523"/>
      <c r="AZ9523"/>
      <c r="BA9523"/>
      <c r="BB9523"/>
      <c r="BC9523"/>
      <c r="BD9523"/>
      <c r="BE9523"/>
      <c r="BF9523"/>
      <c r="BG9523"/>
      <c r="BH9523"/>
      <c r="BI9523"/>
      <c r="BJ9523"/>
      <c r="BK9523"/>
      <c r="BL9523"/>
      <c r="BM9523"/>
      <c r="BN9523"/>
      <c r="BO9523"/>
      <c r="BP9523"/>
      <c r="BQ9523"/>
      <c r="BR9523"/>
      <c r="BS9523"/>
      <c r="BT9523"/>
      <c r="BU9523"/>
      <c r="BV9523"/>
      <c r="BW9523"/>
      <c r="BX9523"/>
      <c r="BY9523"/>
      <c r="BZ9523"/>
      <c r="CA9523"/>
      <c r="CB9523"/>
      <c r="CC9523"/>
      <c r="CD9523"/>
      <c r="CE9523"/>
      <c r="CF9523"/>
      <c r="CG9523"/>
      <c r="CH9523"/>
      <c r="CI9523"/>
      <c r="CJ9523"/>
      <c r="CK9523"/>
      <c r="CL9523"/>
      <c r="CM9523"/>
      <c r="CN9523"/>
      <c r="CO9523"/>
      <c r="CP9523"/>
      <c r="CQ9523"/>
      <c r="CR9523"/>
      <c r="CS9523"/>
      <c r="CT9523"/>
      <c r="CU9523"/>
      <c r="CV9523"/>
    </row>
    <row r="9524" spans="10:100" x14ac:dyDescent="0.25">
      <c r="J9524"/>
      <c r="K9524"/>
      <c r="L9524"/>
      <c r="M9524"/>
      <c r="N9524"/>
      <c r="O9524"/>
      <c r="P9524"/>
      <c r="Q9524"/>
      <c r="R9524"/>
      <c r="S9524"/>
      <c r="T9524"/>
      <c r="U9524"/>
      <c r="V9524"/>
      <c r="W9524"/>
      <c r="X9524"/>
      <c r="Y9524"/>
      <c r="Z9524"/>
      <c r="AA9524"/>
      <c r="AB9524"/>
      <c r="AC9524"/>
      <c r="AD9524"/>
      <c r="AE9524"/>
      <c r="AF9524"/>
      <c r="AG9524"/>
      <c r="AH9524"/>
      <c r="AI9524"/>
      <c r="AJ9524"/>
      <c r="AK9524"/>
      <c r="AL9524"/>
      <c r="AM9524"/>
      <c r="AN9524"/>
      <c r="AO9524"/>
      <c r="AP9524"/>
      <c r="AQ9524"/>
      <c r="AR9524"/>
      <c r="AS9524"/>
      <c r="AT9524"/>
      <c r="AU9524"/>
      <c r="AV9524"/>
      <c r="AW9524"/>
      <c r="AX9524"/>
      <c r="AY9524"/>
      <c r="AZ9524"/>
      <c r="BA9524"/>
      <c r="BB9524"/>
      <c r="BC9524"/>
      <c r="BD9524"/>
      <c r="BE9524"/>
      <c r="BF9524"/>
      <c r="BG9524"/>
      <c r="BH9524"/>
      <c r="BI9524"/>
      <c r="BJ9524"/>
      <c r="BK9524"/>
      <c r="BL9524"/>
      <c r="BM9524"/>
      <c r="BN9524"/>
      <c r="BO9524"/>
      <c r="BP9524"/>
      <c r="BQ9524"/>
      <c r="BR9524"/>
      <c r="BS9524"/>
      <c r="BT9524"/>
      <c r="BU9524"/>
      <c r="BV9524"/>
      <c r="BW9524"/>
      <c r="BX9524"/>
      <c r="BY9524"/>
      <c r="BZ9524"/>
      <c r="CA9524"/>
      <c r="CB9524"/>
      <c r="CC9524"/>
      <c r="CD9524"/>
      <c r="CE9524"/>
      <c r="CF9524"/>
      <c r="CG9524"/>
      <c r="CH9524"/>
      <c r="CI9524"/>
      <c r="CJ9524"/>
      <c r="CK9524"/>
      <c r="CL9524"/>
      <c r="CM9524"/>
      <c r="CN9524"/>
      <c r="CO9524"/>
      <c r="CP9524"/>
      <c r="CQ9524"/>
      <c r="CR9524"/>
      <c r="CS9524"/>
      <c r="CT9524"/>
      <c r="CU9524"/>
      <c r="CV9524"/>
    </row>
    <row r="9525" spans="10:100" x14ac:dyDescent="0.25">
      <c r="J9525"/>
      <c r="K9525"/>
      <c r="L9525"/>
      <c r="M9525"/>
      <c r="N9525"/>
      <c r="O9525"/>
      <c r="P9525"/>
      <c r="Q9525"/>
      <c r="R9525"/>
      <c r="S9525"/>
      <c r="T9525"/>
      <c r="U9525"/>
      <c r="V9525"/>
      <c r="W9525"/>
      <c r="X9525"/>
      <c r="Y9525"/>
      <c r="Z9525"/>
      <c r="AA9525"/>
      <c r="AB9525"/>
      <c r="AC9525"/>
      <c r="AD9525"/>
      <c r="AE9525"/>
      <c r="AF9525"/>
      <c r="AG9525"/>
      <c r="AH9525"/>
      <c r="AI9525"/>
      <c r="AJ9525"/>
      <c r="AK9525"/>
      <c r="AL9525"/>
      <c r="AM9525"/>
      <c r="AN9525"/>
      <c r="AO9525"/>
      <c r="AP9525"/>
      <c r="AQ9525"/>
      <c r="AR9525"/>
      <c r="AS9525"/>
      <c r="AT9525"/>
      <c r="AU9525"/>
      <c r="AV9525"/>
      <c r="AW9525"/>
      <c r="AX9525"/>
      <c r="AY9525"/>
      <c r="AZ9525"/>
      <c r="BA9525"/>
      <c r="BB9525"/>
      <c r="BC9525"/>
      <c r="BD9525"/>
      <c r="BE9525"/>
      <c r="BF9525"/>
      <c r="BG9525"/>
      <c r="BH9525"/>
      <c r="BI9525"/>
      <c r="BJ9525"/>
      <c r="BK9525"/>
      <c r="BL9525"/>
      <c r="BM9525"/>
      <c r="BN9525"/>
      <c r="BO9525"/>
      <c r="BP9525"/>
      <c r="BQ9525"/>
      <c r="BR9525"/>
      <c r="BS9525"/>
      <c r="BT9525"/>
      <c r="BU9525"/>
      <c r="BV9525"/>
      <c r="BW9525"/>
      <c r="BX9525"/>
      <c r="BY9525"/>
      <c r="BZ9525"/>
      <c r="CA9525"/>
      <c r="CB9525"/>
      <c r="CC9525"/>
      <c r="CD9525"/>
      <c r="CE9525"/>
      <c r="CF9525"/>
      <c r="CG9525"/>
      <c r="CH9525"/>
      <c r="CI9525"/>
      <c r="CJ9525"/>
      <c r="CK9525"/>
      <c r="CL9525"/>
      <c r="CM9525"/>
      <c r="CN9525"/>
      <c r="CO9525"/>
      <c r="CP9525"/>
      <c r="CQ9525"/>
      <c r="CR9525"/>
      <c r="CS9525"/>
      <c r="CT9525"/>
      <c r="CU9525"/>
      <c r="CV9525"/>
    </row>
    <row r="9526" spans="10:100" x14ac:dyDescent="0.25">
      <c r="J9526"/>
      <c r="K9526"/>
      <c r="L9526"/>
      <c r="M9526"/>
      <c r="N9526"/>
      <c r="O9526"/>
      <c r="P9526"/>
      <c r="Q9526"/>
      <c r="R9526"/>
      <c r="S9526"/>
      <c r="T9526"/>
      <c r="U9526"/>
      <c r="V9526"/>
      <c r="W9526"/>
      <c r="X9526"/>
      <c r="Y9526"/>
      <c r="Z9526"/>
      <c r="AA9526"/>
      <c r="AB9526"/>
      <c r="AC9526"/>
      <c r="AD9526"/>
      <c r="AE9526"/>
      <c r="AF9526"/>
      <c r="AG9526"/>
      <c r="AH9526"/>
      <c r="AI9526"/>
      <c r="AJ9526"/>
      <c r="AK9526"/>
      <c r="AL9526"/>
      <c r="AM9526"/>
      <c r="AN9526"/>
      <c r="AO9526"/>
      <c r="AP9526"/>
      <c r="AQ9526"/>
      <c r="AR9526"/>
      <c r="AS9526"/>
      <c r="AT9526"/>
      <c r="AU9526"/>
      <c r="AV9526"/>
      <c r="AW9526"/>
      <c r="AX9526"/>
      <c r="AY9526"/>
      <c r="AZ9526"/>
      <c r="BA9526"/>
      <c r="BB9526"/>
      <c r="BC9526"/>
      <c r="BD9526"/>
      <c r="BE9526"/>
      <c r="BF9526"/>
      <c r="BG9526"/>
      <c r="BH9526"/>
      <c r="BI9526"/>
      <c r="BJ9526"/>
      <c r="BK9526"/>
      <c r="BL9526"/>
      <c r="BM9526"/>
      <c r="BN9526"/>
      <c r="BO9526"/>
      <c r="BP9526"/>
      <c r="BQ9526"/>
      <c r="BR9526"/>
      <c r="BS9526"/>
      <c r="BT9526"/>
      <c r="BU9526"/>
      <c r="BV9526"/>
      <c r="BW9526"/>
      <c r="BX9526"/>
      <c r="BY9526"/>
      <c r="BZ9526"/>
      <c r="CA9526"/>
      <c r="CB9526"/>
      <c r="CC9526"/>
      <c r="CD9526"/>
      <c r="CE9526"/>
      <c r="CF9526"/>
      <c r="CG9526"/>
      <c r="CH9526"/>
      <c r="CI9526"/>
      <c r="CJ9526"/>
      <c r="CK9526"/>
      <c r="CL9526"/>
      <c r="CM9526"/>
      <c r="CN9526"/>
      <c r="CO9526"/>
      <c r="CP9526"/>
      <c r="CQ9526"/>
      <c r="CR9526"/>
      <c r="CS9526"/>
      <c r="CT9526"/>
      <c r="CU9526"/>
      <c r="CV9526"/>
    </row>
    <row r="9527" spans="10:100" x14ac:dyDescent="0.25">
      <c r="J9527"/>
      <c r="K9527"/>
      <c r="L9527"/>
      <c r="M9527"/>
      <c r="N9527"/>
      <c r="O9527"/>
      <c r="P9527"/>
      <c r="Q9527"/>
      <c r="R9527"/>
      <c r="S9527"/>
      <c r="T9527"/>
      <c r="U9527"/>
      <c r="V9527"/>
      <c r="W9527"/>
      <c r="X9527"/>
      <c r="Y9527"/>
      <c r="Z9527"/>
      <c r="AA9527"/>
      <c r="AB9527"/>
      <c r="AC9527"/>
      <c r="AD9527"/>
      <c r="AE9527"/>
      <c r="AF9527"/>
      <c r="AG9527"/>
      <c r="AH9527"/>
      <c r="AI9527"/>
      <c r="AJ9527"/>
      <c r="AK9527"/>
      <c r="AL9527"/>
      <c r="AM9527"/>
      <c r="AN9527"/>
      <c r="AO9527"/>
      <c r="AP9527"/>
      <c r="AQ9527"/>
      <c r="AR9527"/>
      <c r="AS9527"/>
      <c r="AT9527"/>
      <c r="AU9527"/>
      <c r="AV9527"/>
      <c r="AW9527"/>
      <c r="AX9527"/>
      <c r="AY9527"/>
      <c r="AZ9527"/>
      <c r="BA9527"/>
      <c r="BB9527"/>
      <c r="BC9527"/>
      <c r="BD9527"/>
      <c r="BE9527"/>
      <c r="BF9527"/>
      <c r="BG9527"/>
      <c r="BH9527"/>
      <c r="BI9527"/>
      <c r="BJ9527"/>
      <c r="BK9527"/>
      <c r="BL9527"/>
      <c r="BM9527"/>
      <c r="BN9527"/>
      <c r="BO9527"/>
      <c r="BP9527"/>
      <c r="BQ9527"/>
      <c r="BR9527"/>
      <c r="BS9527"/>
      <c r="BT9527"/>
      <c r="BU9527"/>
      <c r="BV9527"/>
      <c r="BW9527"/>
      <c r="BX9527"/>
      <c r="BY9527"/>
      <c r="BZ9527"/>
      <c r="CA9527"/>
      <c r="CB9527"/>
      <c r="CC9527"/>
      <c r="CD9527"/>
      <c r="CE9527"/>
      <c r="CF9527"/>
      <c r="CG9527"/>
      <c r="CH9527"/>
      <c r="CI9527"/>
      <c r="CJ9527"/>
      <c r="CK9527"/>
      <c r="CL9527"/>
      <c r="CM9527"/>
      <c r="CN9527"/>
      <c r="CO9527"/>
      <c r="CP9527"/>
      <c r="CQ9527"/>
      <c r="CR9527"/>
      <c r="CS9527"/>
      <c r="CT9527"/>
      <c r="CU9527"/>
      <c r="CV9527"/>
    </row>
    <row r="9528" spans="10:100" x14ac:dyDescent="0.25">
      <c r="J9528"/>
      <c r="K9528"/>
      <c r="L9528"/>
      <c r="M9528"/>
      <c r="N9528"/>
      <c r="O9528"/>
      <c r="P9528"/>
      <c r="Q9528"/>
      <c r="R9528"/>
      <c r="S9528"/>
      <c r="T9528"/>
      <c r="U9528"/>
      <c r="V9528"/>
      <c r="W9528"/>
      <c r="X9528"/>
      <c r="Y9528"/>
      <c r="Z9528"/>
      <c r="AA9528"/>
      <c r="AB9528"/>
      <c r="AC9528"/>
      <c r="AD9528"/>
      <c r="AE9528"/>
      <c r="AF9528"/>
      <c r="AG9528"/>
      <c r="AH9528"/>
      <c r="AI9528"/>
      <c r="AJ9528"/>
      <c r="AK9528"/>
      <c r="AL9528"/>
      <c r="AM9528"/>
      <c r="AN9528"/>
      <c r="AO9528"/>
      <c r="AP9528"/>
      <c r="AQ9528"/>
      <c r="AR9528"/>
      <c r="AS9528"/>
      <c r="AT9528"/>
      <c r="AU9528"/>
      <c r="AV9528"/>
      <c r="AW9528"/>
      <c r="AX9528"/>
      <c r="AY9528"/>
      <c r="AZ9528"/>
      <c r="BA9528"/>
      <c r="BB9528"/>
      <c r="BC9528"/>
      <c r="BD9528"/>
      <c r="BE9528"/>
      <c r="BF9528"/>
      <c r="BG9528"/>
      <c r="BH9528"/>
      <c r="BI9528"/>
      <c r="BJ9528"/>
      <c r="BK9528"/>
      <c r="BL9528"/>
      <c r="BM9528"/>
      <c r="BN9528"/>
      <c r="BO9528"/>
      <c r="BP9528"/>
      <c r="BQ9528"/>
      <c r="BR9528"/>
      <c r="BS9528"/>
      <c r="BT9528"/>
      <c r="BU9528"/>
      <c r="BV9528"/>
      <c r="BW9528"/>
      <c r="BX9528"/>
      <c r="BY9528"/>
      <c r="BZ9528"/>
      <c r="CA9528"/>
      <c r="CB9528"/>
      <c r="CC9528"/>
      <c r="CD9528"/>
      <c r="CE9528"/>
      <c r="CF9528"/>
      <c r="CG9528"/>
      <c r="CH9528"/>
      <c r="CI9528"/>
      <c r="CJ9528"/>
      <c r="CK9528"/>
      <c r="CL9528"/>
      <c r="CM9528"/>
      <c r="CN9528"/>
      <c r="CO9528"/>
      <c r="CP9528"/>
      <c r="CQ9528"/>
      <c r="CR9528"/>
      <c r="CS9528"/>
      <c r="CT9528"/>
      <c r="CU9528"/>
      <c r="CV9528"/>
    </row>
    <row r="9529" spans="10:100" x14ac:dyDescent="0.25">
      <c r="J9529"/>
      <c r="K9529"/>
      <c r="L9529"/>
      <c r="M9529"/>
      <c r="N9529"/>
      <c r="O9529"/>
      <c r="P9529"/>
      <c r="Q9529"/>
      <c r="R9529"/>
      <c r="S9529"/>
      <c r="T9529"/>
      <c r="U9529"/>
      <c r="V9529"/>
      <c r="W9529"/>
      <c r="X9529"/>
      <c r="Y9529"/>
      <c r="Z9529"/>
      <c r="AA9529"/>
      <c r="AB9529"/>
      <c r="AC9529"/>
      <c r="AD9529"/>
      <c r="AE9529"/>
      <c r="AF9529"/>
      <c r="AG9529"/>
      <c r="AH9529"/>
      <c r="AI9529"/>
      <c r="AJ9529"/>
      <c r="AK9529"/>
      <c r="AL9529"/>
      <c r="AM9529"/>
      <c r="AN9529"/>
      <c r="AO9529"/>
      <c r="AP9529"/>
      <c r="AQ9529"/>
      <c r="AR9529"/>
      <c r="AS9529"/>
      <c r="AT9529"/>
      <c r="AU9529"/>
      <c r="AV9529"/>
      <c r="AW9529"/>
      <c r="AX9529"/>
      <c r="AY9529"/>
      <c r="AZ9529"/>
      <c r="BA9529"/>
      <c r="BB9529"/>
      <c r="BC9529"/>
      <c r="BD9529"/>
      <c r="BE9529"/>
      <c r="BF9529"/>
      <c r="BG9529"/>
      <c r="BH9529"/>
      <c r="BI9529"/>
      <c r="BJ9529"/>
      <c r="BK9529"/>
      <c r="BL9529"/>
      <c r="BM9529"/>
      <c r="BN9529"/>
      <c r="BO9529"/>
      <c r="BP9529"/>
      <c r="BQ9529"/>
      <c r="BR9529"/>
      <c r="BS9529"/>
      <c r="BT9529"/>
      <c r="BU9529"/>
      <c r="BV9529"/>
      <c r="BW9529"/>
      <c r="BX9529"/>
      <c r="BY9529"/>
      <c r="BZ9529"/>
      <c r="CA9529"/>
      <c r="CB9529"/>
      <c r="CC9529"/>
      <c r="CD9529"/>
      <c r="CE9529"/>
      <c r="CF9529"/>
      <c r="CG9529"/>
      <c r="CH9529"/>
      <c r="CI9529"/>
      <c r="CJ9529"/>
      <c r="CK9529"/>
      <c r="CL9529"/>
      <c r="CM9529"/>
      <c r="CN9529"/>
      <c r="CO9529"/>
      <c r="CP9529"/>
      <c r="CQ9529"/>
      <c r="CR9529"/>
      <c r="CS9529"/>
      <c r="CT9529"/>
      <c r="CU9529"/>
      <c r="CV9529"/>
    </row>
    <row r="9530" spans="10:100" x14ac:dyDescent="0.25">
      <c r="J9530"/>
      <c r="K9530"/>
      <c r="L9530"/>
      <c r="M9530"/>
      <c r="N9530"/>
      <c r="O9530"/>
      <c r="P9530"/>
      <c r="Q9530"/>
      <c r="R9530"/>
      <c r="S9530"/>
      <c r="T9530"/>
      <c r="U9530"/>
      <c r="V9530"/>
      <c r="W9530"/>
      <c r="X9530"/>
      <c r="Y9530"/>
      <c r="Z9530"/>
      <c r="AA9530"/>
      <c r="AB9530"/>
      <c r="AC9530"/>
      <c r="AD9530"/>
      <c r="AE9530"/>
      <c r="AF9530"/>
      <c r="AG9530"/>
      <c r="AH9530"/>
      <c r="AI9530"/>
      <c r="AJ9530"/>
      <c r="AK9530"/>
      <c r="AL9530"/>
      <c r="AM9530"/>
      <c r="AN9530"/>
      <c r="AO9530"/>
      <c r="AP9530"/>
      <c r="AQ9530"/>
      <c r="AR9530"/>
      <c r="AS9530"/>
      <c r="AT9530"/>
      <c r="AU9530"/>
      <c r="AV9530"/>
      <c r="AW9530"/>
      <c r="AX9530"/>
      <c r="AY9530"/>
      <c r="AZ9530"/>
      <c r="BA9530"/>
      <c r="BB9530"/>
      <c r="BC9530"/>
      <c r="BD9530"/>
      <c r="BE9530"/>
      <c r="BF9530"/>
      <c r="BG9530"/>
      <c r="BH9530"/>
      <c r="BI9530"/>
      <c r="BJ9530"/>
      <c r="BK9530"/>
      <c r="BL9530"/>
      <c r="BM9530"/>
      <c r="BN9530"/>
      <c r="BO9530"/>
      <c r="BP9530"/>
      <c r="BQ9530"/>
      <c r="BR9530"/>
      <c r="BS9530"/>
      <c r="BT9530"/>
      <c r="BU9530"/>
      <c r="BV9530"/>
      <c r="BW9530"/>
      <c r="BX9530"/>
      <c r="BY9530"/>
      <c r="BZ9530"/>
      <c r="CA9530"/>
      <c r="CB9530"/>
      <c r="CC9530"/>
      <c r="CD9530"/>
      <c r="CE9530"/>
      <c r="CF9530"/>
      <c r="CG9530"/>
      <c r="CH9530"/>
      <c r="CI9530"/>
      <c r="CJ9530"/>
      <c r="CK9530"/>
      <c r="CL9530"/>
      <c r="CM9530"/>
      <c r="CN9530"/>
      <c r="CO9530"/>
      <c r="CP9530"/>
      <c r="CQ9530"/>
      <c r="CR9530"/>
      <c r="CS9530"/>
      <c r="CT9530"/>
      <c r="CU9530"/>
      <c r="CV9530"/>
    </row>
    <row r="9531" spans="10:100" x14ac:dyDescent="0.25">
      <c r="J9531"/>
      <c r="K9531"/>
      <c r="L9531"/>
      <c r="M9531"/>
      <c r="N9531"/>
      <c r="O9531"/>
      <c r="P9531"/>
      <c r="Q9531"/>
      <c r="R9531"/>
      <c r="S9531"/>
      <c r="T9531"/>
      <c r="U9531"/>
      <c r="V9531"/>
      <c r="W9531"/>
      <c r="X9531"/>
      <c r="Y9531"/>
      <c r="Z9531"/>
      <c r="AA9531"/>
      <c r="AB9531"/>
      <c r="AC9531"/>
      <c r="AD9531"/>
      <c r="AE9531"/>
      <c r="AF9531"/>
      <c r="AG9531"/>
      <c r="AH9531"/>
      <c r="AI9531"/>
      <c r="AJ9531"/>
      <c r="AK9531"/>
      <c r="AL9531"/>
      <c r="AM9531"/>
      <c r="AN9531"/>
      <c r="AO9531"/>
      <c r="AP9531"/>
      <c r="AQ9531"/>
      <c r="AR9531"/>
      <c r="AS9531"/>
      <c r="AT9531"/>
      <c r="AU9531"/>
      <c r="AV9531"/>
      <c r="AW9531"/>
      <c r="AX9531"/>
      <c r="AY9531"/>
      <c r="AZ9531"/>
      <c r="BA9531"/>
      <c r="BB9531"/>
      <c r="BC9531"/>
      <c r="BD9531"/>
      <c r="BE9531"/>
      <c r="BF9531"/>
      <c r="BG9531"/>
      <c r="BH9531"/>
      <c r="BI9531"/>
      <c r="BJ9531"/>
      <c r="BK9531"/>
      <c r="BL9531"/>
      <c r="BM9531"/>
      <c r="BN9531"/>
      <c r="BO9531"/>
      <c r="BP9531"/>
      <c r="BQ9531"/>
      <c r="BR9531"/>
      <c r="BS9531"/>
      <c r="BT9531"/>
      <c r="BU9531"/>
      <c r="BV9531"/>
      <c r="BW9531"/>
      <c r="BX9531"/>
      <c r="BY9531"/>
      <c r="BZ9531"/>
      <c r="CA9531"/>
      <c r="CB9531"/>
      <c r="CC9531"/>
      <c r="CD9531"/>
      <c r="CE9531"/>
      <c r="CF9531"/>
      <c r="CG9531"/>
      <c r="CH9531"/>
      <c r="CI9531"/>
      <c r="CJ9531"/>
      <c r="CK9531"/>
      <c r="CL9531"/>
      <c r="CM9531"/>
      <c r="CN9531"/>
      <c r="CO9531"/>
      <c r="CP9531"/>
      <c r="CQ9531"/>
      <c r="CR9531"/>
      <c r="CS9531"/>
      <c r="CT9531"/>
      <c r="CU9531"/>
      <c r="CV9531"/>
    </row>
    <row r="9532" spans="10:100" x14ac:dyDescent="0.25">
      <c r="J9532"/>
      <c r="K9532"/>
      <c r="L9532"/>
      <c r="M9532"/>
      <c r="N9532"/>
      <c r="O9532"/>
      <c r="P9532"/>
      <c r="Q9532"/>
      <c r="R9532"/>
      <c r="S9532"/>
      <c r="T9532"/>
      <c r="U9532"/>
      <c r="V9532"/>
      <c r="W9532"/>
      <c r="X9532"/>
      <c r="Y9532"/>
      <c r="Z9532"/>
      <c r="AA9532"/>
      <c r="AB9532"/>
      <c r="AC9532"/>
      <c r="AD9532"/>
      <c r="AE9532"/>
      <c r="AF9532"/>
      <c r="AG9532"/>
      <c r="AH9532"/>
      <c r="AI9532"/>
      <c r="AJ9532"/>
      <c r="AK9532"/>
      <c r="AL9532"/>
      <c r="AM9532"/>
      <c r="AN9532"/>
      <c r="AO9532"/>
      <c r="AP9532"/>
      <c r="AQ9532"/>
      <c r="AR9532"/>
      <c r="AS9532"/>
      <c r="AT9532"/>
      <c r="AU9532"/>
      <c r="AV9532"/>
      <c r="AW9532"/>
      <c r="AX9532"/>
      <c r="AY9532"/>
      <c r="AZ9532"/>
      <c r="BA9532"/>
      <c r="BB9532"/>
      <c r="BC9532"/>
      <c r="BD9532"/>
      <c r="BE9532"/>
      <c r="BF9532"/>
      <c r="BG9532"/>
      <c r="BH9532"/>
      <c r="BI9532"/>
      <c r="BJ9532"/>
      <c r="BK9532"/>
      <c r="BL9532"/>
      <c r="BM9532"/>
      <c r="BN9532"/>
      <c r="BO9532"/>
      <c r="BP9532"/>
      <c r="BQ9532"/>
      <c r="BR9532"/>
      <c r="BS9532"/>
      <c r="BT9532"/>
      <c r="BU9532"/>
      <c r="BV9532"/>
      <c r="BW9532"/>
      <c r="BX9532"/>
      <c r="BY9532"/>
      <c r="BZ9532"/>
      <c r="CA9532"/>
      <c r="CB9532"/>
      <c r="CC9532"/>
      <c r="CD9532"/>
      <c r="CE9532"/>
      <c r="CF9532"/>
      <c r="CG9532"/>
      <c r="CH9532"/>
      <c r="CI9532"/>
      <c r="CJ9532"/>
      <c r="CK9532"/>
      <c r="CL9532"/>
      <c r="CM9532"/>
      <c r="CN9532"/>
      <c r="CO9532"/>
      <c r="CP9532"/>
      <c r="CQ9532"/>
      <c r="CR9532"/>
      <c r="CS9532"/>
      <c r="CT9532"/>
      <c r="CU9532"/>
      <c r="CV9532"/>
    </row>
    <row r="9533" spans="10:100" x14ac:dyDescent="0.25">
      <c r="J9533"/>
      <c r="K9533"/>
      <c r="L9533"/>
      <c r="M9533"/>
      <c r="N9533"/>
      <c r="O9533"/>
      <c r="P9533"/>
      <c r="Q9533"/>
      <c r="R9533"/>
      <c r="S9533"/>
      <c r="T9533"/>
      <c r="U9533"/>
      <c r="V9533"/>
      <c r="W9533"/>
      <c r="X9533"/>
      <c r="Y9533"/>
      <c r="Z9533"/>
      <c r="AA9533"/>
      <c r="AB9533"/>
      <c r="AC9533"/>
      <c r="AD9533"/>
      <c r="AE9533"/>
      <c r="AF9533"/>
      <c r="AG9533"/>
      <c r="AH9533"/>
      <c r="AI9533"/>
      <c r="AJ9533"/>
      <c r="AK9533"/>
      <c r="AL9533"/>
      <c r="AM9533"/>
      <c r="AN9533"/>
      <c r="AO9533"/>
      <c r="AP9533"/>
      <c r="AQ9533"/>
      <c r="AR9533"/>
      <c r="AS9533"/>
      <c r="AT9533"/>
      <c r="AU9533"/>
      <c r="AV9533"/>
      <c r="AW9533"/>
      <c r="AX9533"/>
      <c r="AY9533"/>
      <c r="AZ9533"/>
      <c r="BA9533"/>
      <c r="BB9533"/>
      <c r="BC9533"/>
      <c r="BD9533"/>
      <c r="BE9533"/>
      <c r="BF9533"/>
      <c r="BG9533"/>
      <c r="BH9533"/>
      <c r="BI9533"/>
      <c r="BJ9533"/>
      <c r="BK9533"/>
      <c r="BL9533"/>
      <c r="BM9533"/>
      <c r="BN9533"/>
      <c r="BO9533"/>
      <c r="BP9533"/>
      <c r="BQ9533"/>
      <c r="BR9533"/>
      <c r="BS9533"/>
      <c r="BT9533"/>
      <c r="BU9533"/>
      <c r="BV9533"/>
      <c r="BW9533"/>
      <c r="BX9533"/>
      <c r="BY9533"/>
      <c r="BZ9533"/>
      <c r="CA9533"/>
      <c r="CB9533"/>
      <c r="CC9533"/>
      <c r="CD9533"/>
      <c r="CE9533"/>
      <c r="CF9533"/>
      <c r="CG9533"/>
      <c r="CH9533"/>
      <c r="CI9533"/>
      <c r="CJ9533"/>
      <c r="CK9533"/>
      <c r="CL9533"/>
      <c r="CM9533"/>
      <c r="CN9533"/>
      <c r="CO9533"/>
      <c r="CP9533"/>
      <c r="CQ9533"/>
      <c r="CR9533"/>
      <c r="CS9533"/>
      <c r="CT9533"/>
      <c r="CU9533"/>
      <c r="CV9533"/>
    </row>
    <row r="9534" spans="10:100" x14ac:dyDescent="0.25">
      <c r="J9534"/>
      <c r="K9534"/>
      <c r="L9534"/>
      <c r="M9534"/>
      <c r="N9534"/>
      <c r="O9534"/>
      <c r="P9534"/>
      <c r="Q9534"/>
      <c r="R9534"/>
      <c r="S9534"/>
      <c r="T9534"/>
      <c r="U9534"/>
      <c r="V9534"/>
      <c r="W9534"/>
      <c r="X9534"/>
      <c r="Y9534"/>
      <c r="Z9534"/>
      <c r="AA9534"/>
      <c r="AB9534"/>
      <c r="AC9534"/>
      <c r="AD9534"/>
      <c r="AE9534"/>
      <c r="AF9534"/>
      <c r="AG9534"/>
      <c r="AH9534"/>
      <c r="AI9534"/>
      <c r="AJ9534"/>
      <c r="AK9534"/>
      <c r="AL9534"/>
      <c r="AM9534"/>
      <c r="AN9534"/>
      <c r="AO9534"/>
      <c r="AP9534"/>
      <c r="AQ9534"/>
      <c r="AR9534"/>
      <c r="AS9534"/>
      <c r="AT9534"/>
      <c r="AU9534"/>
      <c r="AV9534"/>
      <c r="AW9534"/>
      <c r="AX9534"/>
      <c r="AY9534"/>
      <c r="AZ9534"/>
      <c r="BA9534"/>
      <c r="BB9534"/>
      <c r="BC9534"/>
      <c r="BD9534"/>
      <c r="BE9534"/>
      <c r="BF9534"/>
      <c r="BG9534"/>
      <c r="BH9534"/>
      <c r="BI9534"/>
      <c r="BJ9534"/>
      <c r="BK9534"/>
      <c r="BL9534"/>
      <c r="BM9534"/>
      <c r="BN9534"/>
      <c r="BO9534"/>
      <c r="BP9534"/>
      <c r="BQ9534"/>
      <c r="BR9534"/>
      <c r="BS9534"/>
      <c r="BT9534"/>
      <c r="BU9534"/>
      <c r="BV9534"/>
      <c r="BW9534"/>
      <c r="BX9534"/>
      <c r="BY9534"/>
      <c r="BZ9534"/>
      <c r="CA9534"/>
      <c r="CB9534"/>
      <c r="CC9534"/>
      <c r="CD9534"/>
      <c r="CE9534"/>
      <c r="CF9534"/>
      <c r="CG9534"/>
      <c r="CH9534"/>
      <c r="CI9534"/>
      <c r="CJ9534"/>
      <c r="CK9534"/>
      <c r="CL9534"/>
      <c r="CM9534"/>
      <c r="CN9534"/>
      <c r="CO9534"/>
      <c r="CP9534"/>
      <c r="CQ9534"/>
      <c r="CR9534"/>
      <c r="CS9534"/>
      <c r="CT9534"/>
      <c r="CU9534"/>
      <c r="CV9534"/>
    </row>
    <row r="9535" spans="10:100" x14ac:dyDescent="0.25">
      <c r="J9535"/>
      <c r="K9535"/>
      <c r="L9535"/>
      <c r="M9535"/>
      <c r="N9535"/>
      <c r="O9535"/>
      <c r="P9535"/>
      <c r="Q9535"/>
      <c r="R9535"/>
      <c r="S9535"/>
      <c r="T9535"/>
      <c r="U9535"/>
      <c r="V9535"/>
      <c r="W9535"/>
      <c r="X9535"/>
      <c r="Y9535"/>
      <c r="Z9535"/>
      <c r="AA9535"/>
      <c r="AB9535"/>
      <c r="AC9535"/>
      <c r="AD9535"/>
      <c r="AE9535"/>
      <c r="AF9535"/>
      <c r="AG9535"/>
      <c r="AH9535"/>
      <c r="AI9535"/>
      <c r="AJ9535"/>
      <c r="AK9535"/>
      <c r="AL9535"/>
      <c r="AM9535"/>
      <c r="AN9535"/>
      <c r="AO9535"/>
      <c r="AP9535"/>
      <c r="AQ9535"/>
      <c r="AR9535"/>
      <c r="AS9535"/>
      <c r="AT9535"/>
      <c r="AU9535"/>
      <c r="AV9535"/>
      <c r="AW9535"/>
      <c r="AX9535"/>
      <c r="AY9535"/>
      <c r="AZ9535"/>
      <c r="BA9535"/>
      <c r="BB9535"/>
      <c r="BC9535"/>
      <c r="BD9535"/>
      <c r="BE9535"/>
      <c r="BF9535"/>
      <c r="BG9535"/>
      <c r="BH9535"/>
      <c r="BI9535"/>
      <c r="BJ9535"/>
      <c r="BK9535"/>
      <c r="BL9535"/>
      <c r="BM9535"/>
      <c r="BN9535"/>
      <c r="BO9535"/>
      <c r="BP9535"/>
      <c r="BQ9535"/>
      <c r="BR9535"/>
      <c r="BS9535"/>
      <c r="BT9535"/>
      <c r="BU9535"/>
      <c r="BV9535"/>
      <c r="BW9535"/>
      <c r="BX9535"/>
      <c r="BY9535"/>
      <c r="BZ9535"/>
      <c r="CA9535"/>
      <c r="CB9535"/>
      <c r="CC9535"/>
      <c r="CD9535"/>
      <c r="CE9535"/>
      <c r="CF9535"/>
      <c r="CG9535"/>
      <c r="CH9535"/>
      <c r="CI9535"/>
      <c r="CJ9535"/>
      <c r="CK9535"/>
      <c r="CL9535"/>
      <c r="CM9535"/>
      <c r="CN9535"/>
      <c r="CO9535"/>
      <c r="CP9535"/>
      <c r="CQ9535"/>
      <c r="CR9535"/>
      <c r="CS9535"/>
      <c r="CT9535"/>
      <c r="CU9535"/>
      <c r="CV9535"/>
    </row>
    <row r="9536" spans="10:100" x14ac:dyDescent="0.25">
      <c r="J9536"/>
      <c r="K9536"/>
      <c r="L9536"/>
      <c r="M9536"/>
      <c r="N9536"/>
      <c r="O9536"/>
      <c r="P9536"/>
      <c r="Q9536"/>
      <c r="R9536"/>
      <c r="S9536"/>
      <c r="T9536"/>
      <c r="U9536"/>
      <c r="V9536"/>
      <c r="W9536"/>
      <c r="X9536"/>
      <c r="Y9536"/>
      <c r="Z9536"/>
      <c r="AA9536"/>
      <c r="AB9536"/>
      <c r="AC9536"/>
      <c r="AD9536"/>
      <c r="AE9536"/>
      <c r="AF9536"/>
      <c r="AG9536"/>
      <c r="AH9536"/>
      <c r="AI9536"/>
      <c r="AJ9536"/>
      <c r="AK9536"/>
      <c r="AL9536"/>
      <c r="AM9536"/>
      <c r="AN9536"/>
      <c r="AO9536"/>
      <c r="AP9536"/>
      <c r="AQ9536"/>
      <c r="AR9536"/>
      <c r="AS9536"/>
      <c r="AT9536"/>
      <c r="AU9536"/>
      <c r="AV9536"/>
      <c r="AW9536"/>
      <c r="AX9536"/>
      <c r="AY9536"/>
      <c r="AZ9536"/>
      <c r="BA9536"/>
      <c r="BB9536"/>
      <c r="BC9536"/>
      <c r="BD9536"/>
      <c r="BE9536"/>
      <c r="BF9536"/>
      <c r="BG9536"/>
      <c r="BH9536"/>
      <c r="BI9536"/>
      <c r="BJ9536"/>
      <c r="BK9536"/>
      <c r="BL9536"/>
      <c r="BM9536"/>
      <c r="BN9536"/>
      <c r="BO9536"/>
      <c r="BP9536"/>
      <c r="BQ9536"/>
      <c r="BR9536"/>
      <c r="BS9536"/>
      <c r="BT9536"/>
      <c r="BU9536"/>
      <c r="BV9536"/>
      <c r="BW9536"/>
      <c r="BX9536"/>
      <c r="BY9536"/>
      <c r="BZ9536"/>
      <c r="CA9536"/>
      <c r="CB9536"/>
      <c r="CC9536"/>
      <c r="CD9536"/>
      <c r="CE9536"/>
      <c r="CF9536"/>
      <c r="CG9536"/>
      <c r="CH9536"/>
      <c r="CI9536"/>
      <c r="CJ9536"/>
      <c r="CK9536"/>
      <c r="CL9536"/>
      <c r="CM9536"/>
      <c r="CN9536"/>
      <c r="CO9536"/>
      <c r="CP9536"/>
      <c r="CQ9536"/>
      <c r="CR9536"/>
      <c r="CS9536"/>
      <c r="CT9536"/>
      <c r="CU9536"/>
      <c r="CV9536"/>
    </row>
    <row r="9537" spans="10:100" x14ac:dyDescent="0.25">
      <c r="J9537"/>
      <c r="K9537"/>
      <c r="L9537"/>
      <c r="M9537"/>
      <c r="N9537"/>
      <c r="O9537"/>
      <c r="P9537"/>
      <c r="Q9537"/>
      <c r="R9537"/>
      <c r="S9537"/>
      <c r="T9537"/>
      <c r="U9537"/>
      <c r="V9537"/>
      <c r="W9537"/>
      <c r="X9537"/>
      <c r="Y9537"/>
      <c r="Z9537"/>
      <c r="AA9537"/>
      <c r="AB9537"/>
      <c r="AC9537"/>
      <c r="AD9537"/>
      <c r="AE9537"/>
      <c r="AF9537"/>
      <c r="AG9537"/>
      <c r="AH9537"/>
      <c r="AI9537"/>
      <c r="AJ9537"/>
      <c r="AK9537"/>
      <c r="AL9537"/>
      <c r="AM9537"/>
      <c r="AN9537"/>
      <c r="AO9537"/>
      <c r="AP9537"/>
      <c r="AQ9537"/>
      <c r="AR9537"/>
      <c r="AS9537"/>
      <c r="AT9537"/>
      <c r="AU9537"/>
      <c r="AV9537"/>
      <c r="AW9537"/>
      <c r="AX9537"/>
      <c r="AY9537"/>
      <c r="AZ9537"/>
      <c r="BA9537"/>
      <c r="BB9537"/>
      <c r="BC9537"/>
      <c r="BD9537"/>
      <c r="BE9537"/>
      <c r="BF9537"/>
      <c r="BG9537"/>
      <c r="BH9537"/>
      <c r="BI9537"/>
      <c r="BJ9537"/>
      <c r="BK9537"/>
      <c r="BL9537"/>
      <c r="BM9537"/>
      <c r="BN9537"/>
      <c r="BO9537"/>
      <c r="BP9537"/>
      <c r="BQ9537"/>
      <c r="BR9537"/>
      <c r="BS9537"/>
      <c r="BT9537"/>
      <c r="BU9537"/>
      <c r="BV9537"/>
      <c r="BW9537"/>
      <c r="BX9537"/>
      <c r="BY9537"/>
      <c r="BZ9537"/>
      <c r="CA9537"/>
      <c r="CB9537"/>
      <c r="CC9537"/>
      <c r="CD9537"/>
      <c r="CE9537"/>
      <c r="CF9537"/>
      <c r="CG9537"/>
      <c r="CH9537"/>
      <c r="CI9537"/>
      <c r="CJ9537"/>
      <c r="CK9537"/>
      <c r="CL9537"/>
      <c r="CM9537"/>
      <c r="CN9537"/>
      <c r="CO9537"/>
      <c r="CP9537"/>
      <c r="CQ9537"/>
      <c r="CR9537"/>
      <c r="CS9537"/>
      <c r="CT9537"/>
      <c r="CU9537"/>
      <c r="CV9537"/>
    </row>
    <row r="9538" spans="10:100" x14ac:dyDescent="0.25">
      <c r="J9538"/>
      <c r="K9538"/>
      <c r="L9538"/>
      <c r="M9538"/>
      <c r="N9538"/>
      <c r="O9538"/>
      <c r="P9538"/>
      <c r="Q9538"/>
      <c r="R9538"/>
      <c r="S9538"/>
      <c r="T9538"/>
      <c r="U9538"/>
      <c r="V9538"/>
      <c r="W9538"/>
      <c r="X9538"/>
      <c r="Y9538"/>
      <c r="Z9538"/>
      <c r="AA9538"/>
      <c r="AB9538"/>
      <c r="AC9538"/>
      <c r="AD9538"/>
      <c r="AE9538"/>
      <c r="AF9538"/>
      <c r="AG9538"/>
      <c r="AH9538"/>
      <c r="AI9538"/>
      <c r="AJ9538"/>
      <c r="AK9538"/>
      <c r="AL9538"/>
      <c r="AM9538"/>
      <c r="AN9538"/>
      <c r="AO9538"/>
      <c r="AP9538"/>
      <c r="AQ9538"/>
      <c r="AR9538"/>
      <c r="AS9538"/>
      <c r="AT9538"/>
      <c r="AU9538"/>
      <c r="AV9538"/>
      <c r="AW9538"/>
      <c r="AX9538"/>
      <c r="AY9538"/>
      <c r="AZ9538"/>
      <c r="BA9538"/>
      <c r="BB9538"/>
      <c r="BC9538"/>
      <c r="BD9538"/>
      <c r="BE9538"/>
      <c r="BF9538"/>
      <c r="BG9538"/>
      <c r="BH9538"/>
      <c r="BI9538"/>
      <c r="BJ9538"/>
      <c r="BK9538"/>
      <c r="BL9538"/>
      <c r="BM9538"/>
      <c r="BN9538"/>
      <c r="BO9538"/>
      <c r="BP9538"/>
      <c r="BQ9538"/>
      <c r="BR9538"/>
      <c r="BS9538"/>
      <c r="BT9538"/>
      <c r="BU9538"/>
      <c r="BV9538"/>
      <c r="BW9538"/>
      <c r="BX9538"/>
      <c r="BY9538"/>
      <c r="BZ9538"/>
      <c r="CA9538"/>
      <c r="CB9538"/>
      <c r="CC9538"/>
      <c r="CD9538"/>
      <c r="CE9538"/>
      <c r="CF9538"/>
      <c r="CG9538"/>
      <c r="CH9538"/>
      <c r="CI9538"/>
      <c r="CJ9538"/>
      <c r="CK9538"/>
      <c r="CL9538"/>
      <c r="CM9538"/>
      <c r="CN9538"/>
      <c r="CO9538"/>
      <c r="CP9538"/>
      <c r="CQ9538"/>
      <c r="CR9538"/>
      <c r="CS9538"/>
      <c r="CT9538"/>
      <c r="CU9538"/>
      <c r="CV9538"/>
    </row>
    <row r="9539" spans="10:100" x14ac:dyDescent="0.25">
      <c r="J9539"/>
      <c r="K9539"/>
      <c r="L9539"/>
      <c r="M9539"/>
      <c r="N9539"/>
      <c r="O9539"/>
      <c r="P9539"/>
      <c r="Q9539"/>
      <c r="R9539"/>
      <c r="S9539"/>
      <c r="T9539"/>
      <c r="U9539"/>
      <c r="V9539"/>
      <c r="W9539"/>
      <c r="X9539"/>
      <c r="Y9539"/>
      <c r="Z9539"/>
      <c r="AA9539"/>
      <c r="AB9539"/>
      <c r="AC9539"/>
      <c r="AD9539"/>
      <c r="AE9539"/>
      <c r="AF9539"/>
      <c r="AG9539"/>
      <c r="AH9539"/>
      <c r="AI9539"/>
      <c r="AJ9539"/>
      <c r="AK9539"/>
      <c r="AL9539"/>
      <c r="AM9539"/>
      <c r="AN9539"/>
      <c r="AO9539"/>
      <c r="AP9539"/>
      <c r="AQ9539"/>
      <c r="AR9539"/>
      <c r="AS9539"/>
      <c r="AT9539"/>
      <c r="AU9539"/>
      <c r="AV9539"/>
      <c r="AW9539"/>
      <c r="AX9539"/>
      <c r="AY9539"/>
      <c r="AZ9539"/>
      <c r="BA9539"/>
      <c r="BB9539"/>
      <c r="BC9539"/>
      <c r="BD9539"/>
      <c r="BE9539"/>
      <c r="BF9539"/>
      <c r="BG9539"/>
      <c r="BH9539"/>
      <c r="BI9539"/>
      <c r="BJ9539"/>
      <c r="BK9539"/>
      <c r="BL9539"/>
      <c r="BM9539"/>
      <c r="BN9539"/>
      <c r="BO9539"/>
      <c r="BP9539"/>
      <c r="BQ9539"/>
      <c r="BR9539"/>
      <c r="BS9539"/>
      <c r="BT9539"/>
      <c r="BU9539"/>
      <c r="BV9539"/>
      <c r="BW9539"/>
      <c r="BX9539"/>
      <c r="BY9539"/>
      <c r="BZ9539"/>
      <c r="CA9539"/>
      <c r="CB9539"/>
      <c r="CC9539"/>
      <c r="CD9539"/>
      <c r="CE9539"/>
      <c r="CF9539"/>
      <c r="CG9539"/>
      <c r="CH9539"/>
      <c r="CI9539"/>
      <c r="CJ9539"/>
      <c r="CK9539"/>
      <c r="CL9539"/>
      <c r="CM9539"/>
      <c r="CN9539"/>
      <c r="CO9539"/>
      <c r="CP9539"/>
      <c r="CQ9539"/>
      <c r="CR9539"/>
      <c r="CS9539"/>
      <c r="CT9539"/>
      <c r="CU9539"/>
      <c r="CV9539"/>
    </row>
    <row r="9540" spans="10:100" x14ac:dyDescent="0.25">
      <c r="J9540"/>
      <c r="K9540"/>
      <c r="L9540"/>
      <c r="M9540"/>
      <c r="N9540"/>
      <c r="O9540"/>
      <c r="P9540"/>
      <c r="Q9540"/>
      <c r="R9540"/>
      <c r="S9540"/>
      <c r="T9540"/>
      <c r="U9540"/>
      <c r="V9540"/>
      <c r="W9540"/>
      <c r="X9540"/>
      <c r="Y9540"/>
      <c r="Z9540"/>
      <c r="AA9540"/>
      <c r="AB9540"/>
      <c r="AC9540"/>
      <c r="AD9540"/>
      <c r="AE9540"/>
      <c r="AF9540"/>
      <c r="AG9540"/>
      <c r="AH9540"/>
      <c r="AI9540"/>
      <c r="AJ9540"/>
      <c r="AK9540"/>
      <c r="AL9540"/>
      <c r="AM9540"/>
      <c r="AN9540"/>
      <c r="AO9540"/>
      <c r="AP9540"/>
      <c r="AQ9540"/>
      <c r="AR9540"/>
      <c r="AS9540"/>
      <c r="AT9540"/>
      <c r="AU9540"/>
      <c r="AV9540"/>
      <c r="AW9540"/>
      <c r="AX9540"/>
      <c r="AY9540"/>
      <c r="AZ9540"/>
      <c r="BA9540"/>
      <c r="BB9540"/>
      <c r="BC9540"/>
      <c r="BD9540"/>
      <c r="BE9540"/>
      <c r="BF9540"/>
      <c r="BG9540"/>
      <c r="BH9540"/>
      <c r="BI9540"/>
      <c r="BJ9540"/>
      <c r="BK9540"/>
      <c r="BL9540"/>
      <c r="BM9540"/>
      <c r="BN9540"/>
      <c r="BO9540"/>
      <c r="BP9540"/>
      <c r="BQ9540"/>
      <c r="BR9540"/>
      <c r="BS9540"/>
      <c r="BT9540"/>
      <c r="BU9540"/>
      <c r="BV9540"/>
      <c r="BW9540"/>
      <c r="BX9540"/>
      <c r="BY9540"/>
      <c r="BZ9540"/>
      <c r="CA9540"/>
      <c r="CB9540"/>
      <c r="CC9540"/>
      <c r="CD9540"/>
      <c r="CE9540"/>
      <c r="CF9540"/>
      <c r="CG9540"/>
      <c r="CH9540"/>
      <c r="CI9540"/>
      <c r="CJ9540"/>
      <c r="CK9540"/>
      <c r="CL9540"/>
      <c r="CM9540"/>
      <c r="CN9540"/>
      <c r="CO9540"/>
      <c r="CP9540"/>
      <c r="CQ9540"/>
      <c r="CR9540"/>
      <c r="CS9540"/>
      <c r="CT9540"/>
      <c r="CU9540"/>
      <c r="CV9540"/>
    </row>
    <row r="9541" spans="10:100" x14ac:dyDescent="0.25">
      <c r="J9541"/>
      <c r="K9541"/>
      <c r="L9541"/>
      <c r="M9541"/>
      <c r="N9541"/>
      <c r="O9541"/>
      <c r="P9541"/>
      <c r="Q9541"/>
      <c r="R9541"/>
      <c r="S9541"/>
      <c r="T9541"/>
      <c r="U9541"/>
      <c r="V9541"/>
      <c r="W9541"/>
      <c r="X9541"/>
      <c r="Y9541"/>
      <c r="Z9541"/>
      <c r="AA9541"/>
      <c r="AB9541"/>
      <c r="AC9541"/>
      <c r="AD9541"/>
      <c r="AE9541"/>
      <c r="AF9541"/>
      <c r="AG9541"/>
      <c r="AH9541"/>
      <c r="AI9541"/>
      <c r="AJ9541"/>
      <c r="AK9541"/>
      <c r="AL9541"/>
      <c r="AM9541"/>
      <c r="AN9541"/>
      <c r="AO9541"/>
      <c r="AP9541"/>
      <c r="AQ9541"/>
      <c r="AR9541"/>
      <c r="AS9541"/>
      <c r="AT9541"/>
      <c r="AU9541"/>
      <c r="AV9541"/>
      <c r="AW9541"/>
      <c r="AX9541"/>
      <c r="AY9541"/>
      <c r="AZ9541"/>
      <c r="BA9541"/>
      <c r="BB9541"/>
      <c r="BC9541"/>
      <c r="BD9541"/>
      <c r="BE9541"/>
      <c r="BF9541"/>
      <c r="BG9541"/>
      <c r="BH9541"/>
      <c r="BI9541"/>
      <c r="BJ9541"/>
      <c r="BK9541"/>
      <c r="BL9541"/>
      <c r="BM9541"/>
      <c r="BN9541"/>
      <c r="BO9541"/>
      <c r="BP9541"/>
      <c r="BQ9541"/>
      <c r="BR9541"/>
      <c r="BS9541"/>
      <c r="BT9541"/>
      <c r="BU9541"/>
      <c r="BV9541"/>
      <c r="BW9541"/>
      <c r="BX9541"/>
      <c r="BY9541"/>
      <c r="BZ9541"/>
      <c r="CA9541"/>
      <c r="CB9541"/>
      <c r="CC9541"/>
      <c r="CD9541"/>
      <c r="CE9541"/>
      <c r="CF9541"/>
      <c r="CG9541"/>
      <c r="CH9541"/>
      <c r="CI9541"/>
      <c r="CJ9541"/>
      <c r="CK9541"/>
      <c r="CL9541"/>
      <c r="CM9541"/>
      <c r="CN9541"/>
      <c r="CO9541"/>
      <c r="CP9541"/>
      <c r="CQ9541"/>
      <c r="CR9541"/>
      <c r="CS9541"/>
      <c r="CT9541"/>
      <c r="CU9541"/>
      <c r="CV9541"/>
    </row>
    <row r="9542" spans="10:100" x14ac:dyDescent="0.25">
      <c r="J9542"/>
      <c r="K9542"/>
      <c r="L9542"/>
      <c r="M9542"/>
      <c r="N9542"/>
      <c r="O9542"/>
      <c r="P9542"/>
      <c r="Q9542"/>
      <c r="R9542"/>
      <c r="S9542"/>
      <c r="T9542"/>
      <c r="U9542"/>
      <c r="V9542"/>
      <c r="W9542"/>
      <c r="X9542"/>
      <c r="Y9542"/>
      <c r="Z9542"/>
      <c r="AA9542"/>
      <c r="AB9542"/>
      <c r="AC9542"/>
      <c r="AD9542"/>
      <c r="AE9542"/>
      <c r="AF9542"/>
      <c r="AG9542"/>
      <c r="AH9542"/>
      <c r="AI9542"/>
      <c r="AJ9542"/>
      <c r="AK9542"/>
      <c r="AL9542"/>
      <c r="AM9542"/>
      <c r="AN9542"/>
      <c r="AO9542"/>
      <c r="AP9542"/>
      <c r="AQ9542"/>
      <c r="AR9542"/>
      <c r="AS9542"/>
      <c r="AT9542"/>
      <c r="AU9542"/>
      <c r="AV9542"/>
      <c r="AW9542"/>
      <c r="AX9542"/>
      <c r="AY9542"/>
      <c r="AZ9542"/>
      <c r="BA9542"/>
      <c r="BB9542"/>
      <c r="BC9542"/>
      <c r="BD9542"/>
      <c r="BE9542"/>
      <c r="BF9542"/>
      <c r="BG9542"/>
      <c r="BH9542"/>
      <c r="BI9542"/>
      <c r="BJ9542"/>
      <c r="BK9542"/>
      <c r="BL9542"/>
      <c r="BM9542"/>
      <c r="BN9542"/>
      <c r="BO9542"/>
      <c r="BP9542"/>
      <c r="BQ9542"/>
      <c r="BR9542"/>
      <c r="BS9542"/>
      <c r="BT9542"/>
      <c r="BU9542"/>
      <c r="BV9542"/>
      <c r="BW9542"/>
      <c r="BX9542"/>
      <c r="BY9542"/>
      <c r="BZ9542"/>
      <c r="CA9542"/>
      <c r="CB9542"/>
      <c r="CC9542"/>
      <c r="CD9542"/>
      <c r="CE9542"/>
      <c r="CF9542"/>
      <c r="CG9542"/>
      <c r="CH9542"/>
      <c r="CI9542"/>
      <c r="CJ9542"/>
      <c r="CK9542"/>
      <c r="CL9542"/>
      <c r="CM9542"/>
      <c r="CN9542"/>
      <c r="CO9542"/>
      <c r="CP9542"/>
      <c r="CQ9542"/>
      <c r="CR9542"/>
      <c r="CS9542"/>
      <c r="CT9542"/>
      <c r="CU9542"/>
      <c r="CV9542"/>
    </row>
    <row r="9543" spans="10:100" x14ac:dyDescent="0.25">
      <c r="J9543"/>
      <c r="K9543"/>
      <c r="L9543"/>
      <c r="M9543"/>
      <c r="N9543"/>
      <c r="O9543"/>
      <c r="P9543"/>
      <c r="Q9543"/>
      <c r="R9543"/>
      <c r="S9543"/>
      <c r="T9543"/>
      <c r="U9543"/>
      <c r="V9543"/>
      <c r="W9543"/>
      <c r="X9543"/>
      <c r="Y9543"/>
      <c r="Z9543"/>
      <c r="AA9543"/>
      <c r="AB9543"/>
      <c r="AC9543"/>
      <c r="AD9543"/>
      <c r="AE9543"/>
      <c r="AF9543"/>
      <c r="AG9543"/>
      <c r="AH9543"/>
      <c r="AI9543"/>
      <c r="AJ9543"/>
      <c r="AK9543"/>
      <c r="AL9543"/>
      <c r="AM9543"/>
      <c r="AN9543"/>
      <c r="AO9543"/>
      <c r="AP9543"/>
      <c r="AQ9543"/>
      <c r="AR9543"/>
      <c r="AS9543"/>
      <c r="AT9543"/>
      <c r="AU9543"/>
      <c r="AV9543"/>
      <c r="AW9543"/>
      <c r="AX9543"/>
      <c r="AY9543"/>
      <c r="AZ9543"/>
      <c r="BA9543"/>
      <c r="BB9543"/>
      <c r="BC9543"/>
      <c r="BD9543"/>
      <c r="BE9543"/>
      <c r="BF9543"/>
      <c r="BG9543"/>
      <c r="BH9543"/>
      <c r="BI9543"/>
      <c r="BJ9543"/>
      <c r="BK9543"/>
      <c r="BL9543"/>
      <c r="BM9543"/>
      <c r="BN9543"/>
      <c r="BO9543"/>
      <c r="BP9543"/>
      <c r="BQ9543"/>
      <c r="BR9543"/>
      <c r="BS9543"/>
      <c r="BT9543"/>
      <c r="BU9543"/>
      <c r="BV9543"/>
      <c r="BW9543"/>
      <c r="BX9543"/>
      <c r="BY9543"/>
      <c r="BZ9543"/>
      <c r="CA9543"/>
      <c r="CB9543"/>
      <c r="CC9543"/>
      <c r="CD9543"/>
      <c r="CE9543"/>
      <c r="CF9543"/>
      <c r="CG9543"/>
      <c r="CH9543"/>
      <c r="CI9543"/>
      <c r="CJ9543"/>
      <c r="CK9543"/>
      <c r="CL9543"/>
      <c r="CM9543"/>
      <c r="CN9543"/>
      <c r="CO9543"/>
      <c r="CP9543"/>
      <c r="CQ9543"/>
      <c r="CR9543"/>
      <c r="CS9543"/>
      <c r="CT9543"/>
      <c r="CU9543"/>
      <c r="CV9543"/>
    </row>
    <row r="9544" spans="10:100" x14ac:dyDescent="0.25">
      <c r="J9544"/>
      <c r="K9544"/>
      <c r="L9544"/>
      <c r="M9544"/>
      <c r="N9544"/>
      <c r="O9544"/>
      <c r="P9544"/>
      <c r="Q9544"/>
      <c r="R9544"/>
      <c r="S9544"/>
      <c r="T9544"/>
      <c r="U9544"/>
      <c r="V9544"/>
      <c r="W9544"/>
      <c r="X9544"/>
      <c r="Y9544"/>
      <c r="Z9544"/>
      <c r="AA9544"/>
      <c r="AB9544"/>
      <c r="AC9544"/>
      <c r="AD9544"/>
      <c r="AE9544"/>
      <c r="AF9544"/>
      <c r="AG9544"/>
      <c r="AH9544"/>
      <c r="AI9544"/>
      <c r="AJ9544"/>
      <c r="AK9544"/>
      <c r="AL9544"/>
      <c r="AM9544"/>
      <c r="AN9544"/>
      <c r="AO9544"/>
      <c r="AP9544"/>
      <c r="AQ9544"/>
      <c r="AR9544"/>
      <c r="AS9544"/>
      <c r="AT9544"/>
      <c r="AU9544"/>
      <c r="AV9544"/>
      <c r="AW9544"/>
      <c r="AX9544"/>
      <c r="AY9544"/>
      <c r="AZ9544"/>
      <c r="BA9544"/>
      <c r="BB9544"/>
      <c r="BC9544"/>
      <c r="BD9544"/>
      <c r="BE9544"/>
      <c r="BF9544"/>
      <c r="BG9544"/>
      <c r="BH9544"/>
      <c r="BI9544"/>
      <c r="BJ9544"/>
      <c r="BK9544"/>
      <c r="BL9544"/>
      <c r="BM9544"/>
      <c r="BN9544"/>
      <c r="BO9544"/>
      <c r="BP9544"/>
      <c r="BQ9544"/>
      <c r="BR9544"/>
      <c r="BS9544"/>
      <c r="BT9544"/>
      <c r="BU9544"/>
      <c r="BV9544"/>
      <c r="BW9544"/>
      <c r="BX9544"/>
      <c r="BY9544"/>
      <c r="BZ9544"/>
      <c r="CA9544"/>
      <c r="CB9544"/>
      <c r="CC9544"/>
      <c r="CD9544"/>
      <c r="CE9544"/>
      <c r="CF9544"/>
      <c r="CG9544"/>
      <c r="CH9544"/>
      <c r="CI9544"/>
      <c r="CJ9544"/>
      <c r="CK9544"/>
      <c r="CL9544"/>
      <c r="CM9544"/>
      <c r="CN9544"/>
      <c r="CO9544"/>
      <c r="CP9544"/>
      <c r="CQ9544"/>
      <c r="CR9544"/>
      <c r="CS9544"/>
      <c r="CT9544"/>
      <c r="CU9544"/>
      <c r="CV9544"/>
    </row>
    <row r="9545" spans="10:100" x14ac:dyDescent="0.25">
      <c r="J9545"/>
      <c r="K9545"/>
      <c r="L9545"/>
      <c r="M9545"/>
      <c r="N9545"/>
      <c r="O9545"/>
      <c r="P9545"/>
      <c r="Q9545"/>
      <c r="R9545"/>
      <c r="S9545"/>
      <c r="T9545"/>
      <c r="U9545"/>
      <c r="V9545"/>
      <c r="W9545"/>
      <c r="X9545"/>
      <c r="Y9545"/>
      <c r="Z9545"/>
      <c r="AA9545"/>
      <c r="AB9545"/>
      <c r="AC9545"/>
      <c r="AD9545"/>
      <c r="AE9545"/>
      <c r="AF9545"/>
      <c r="AG9545"/>
      <c r="AH9545"/>
      <c r="AI9545"/>
      <c r="AJ9545"/>
      <c r="AK9545"/>
      <c r="AL9545"/>
      <c r="AM9545"/>
      <c r="AN9545"/>
      <c r="AO9545"/>
      <c r="AP9545"/>
      <c r="AQ9545"/>
      <c r="AR9545"/>
      <c r="AS9545"/>
      <c r="AT9545"/>
      <c r="AU9545"/>
      <c r="AV9545"/>
      <c r="AW9545"/>
      <c r="AX9545"/>
      <c r="AY9545"/>
      <c r="AZ9545"/>
      <c r="BA9545"/>
      <c r="BB9545"/>
      <c r="BC9545"/>
      <c r="BD9545"/>
      <c r="BE9545"/>
      <c r="BF9545"/>
      <c r="BG9545"/>
      <c r="BH9545"/>
      <c r="BI9545"/>
      <c r="BJ9545"/>
      <c r="BK9545"/>
      <c r="BL9545"/>
      <c r="BM9545"/>
      <c r="BN9545"/>
      <c r="BO9545"/>
      <c r="BP9545"/>
      <c r="BQ9545"/>
      <c r="BR9545"/>
      <c r="BS9545"/>
      <c r="BT9545"/>
      <c r="BU9545"/>
      <c r="BV9545"/>
      <c r="BW9545"/>
      <c r="BX9545"/>
      <c r="BY9545"/>
      <c r="BZ9545"/>
      <c r="CA9545"/>
      <c r="CB9545"/>
      <c r="CC9545"/>
      <c r="CD9545"/>
      <c r="CE9545"/>
      <c r="CF9545"/>
      <c r="CG9545"/>
      <c r="CH9545"/>
      <c r="CI9545"/>
      <c r="CJ9545"/>
      <c r="CK9545"/>
      <c r="CL9545"/>
      <c r="CM9545"/>
      <c r="CN9545"/>
      <c r="CO9545"/>
      <c r="CP9545"/>
      <c r="CQ9545"/>
      <c r="CR9545"/>
      <c r="CS9545"/>
      <c r="CT9545"/>
      <c r="CU9545"/>
      <c r="CV9545"/>
    </row>
    <row r="9546" spans="10:100" x14ac:dyDescent="0.25">
      <c r="J9546"/>
      <c r="K9546"/>
      <c r="L9546"/>
      <c r="M9546"/>
      <c r="N9546"/>
      <c r="O9546"/>
      <c r="P9546"/>
      <c r="Q9546"/>
      <c r="R9546"/>
      <c r="S9546"/>
      <c r="T9546"/>
      <c r="U9546"/>
      <c r="V9546"/>
      <c r="W9546"/>
      <c r="X9546"/>
      <c r="Y9546"/>
      <c r="Z9546"/>
      <c r="AA9546"/>
      <c r="AB9546"/>
      <c r="AC9546"/>
      <c r="AD9546"/>
      <c r="AE9546"/>
      <c r="AF9546"/>
      <c r="AG9546"/>
      <c r="AH9546"/>
      <c r="AI9546"/>
      <c r="AJ9546"/>
      <c r="AK9546"/>
      <c r="AL9546"/>
      <c r="AM9546"/>
      <c r="AN9546"/>
      <c r="AO9546"/>
      <c r="AP9546"/>
      <c r="AQ9546"/>
      <c r="AR9546"/>
      <c r="AS9546"/>
      <c r="AT9546"/>
      <c r="AU9546"/>
      <c r="AV9546"/>
      <c r="AW9546"/>
      <c r="AX9546"/>
      <c r="AY9546"/>
      <c r="AZ9546"/>
      <c r="BA9546"/>
      <c r="BB9546"/>
      <c r="BC9546"/>
      <c r="BD9546"/>
      <c r="BE9546"/>
      <c r="BF9546"/>
      <c r="BG9546"/>
      <c r="BH9546"/>
      <c r="BI9546"/>
      <c r="BJ9546"/>
      <c r="BK9546"/>
      <c r="BL9546"/>
      <c r="BM9546"/>
      <c r="BN9546"/>
      <c r="BO9546"/>
      <c r="BP9546"/>
      <c r="BQ9546"/>
      <c r="BR9546"/>
      <c r="BS9546"/>
      <c r="BT9546"/>
      <c r="BU9546"/>
      <c r="BV9546"/>
      <c r="BW9546"/>
      <c r="BX9546"/>
      <c r="BY9546"/>
      <c r="BZ9546"/>
      <c r="CA9546"/>
      <c r="CB9546"/>
      <c r="CC9546"/>
      <c r="CD9546"/>
      <c r="CE9546"/>
      <c r="CF9546"/>
      <c r="CG9546"/>
      <c r="CH9546"/>
      <c r="CI9546"/>
      <c r="CJ9546"/>
      <c r="CK9546"/>
      <c r="CL9546"/>
      <c r="CM9546"/>
      <c r="CN9546"/>
      <c r="CO9546"/>
      <c r="CP9546"/>
      <c r="CQ9546"/>
      <c r="CR9546"/>
      <c r="CS9546"/>
      <c r="CT9546"/>
      <c r="CU9546"/>
      <c r="CV9546"/>
    </row>
    <row r="9547" spans="10:100" x14ac:dyDescent="0.25">
      <c r="J9547"/>
      <c r="K9547"/>
      <c r="L9547"/>
      <c r="M9547"/>
      <c r="N9547"/>
      <c r="O9547"/>
      <c r="P9547"/>
      <c r="Q9547"/>
      <c r="R9547"/>
      <c r="S9547"/>
      <c r="T9547"/>
      <c r="U9547"/>
      <c r="V9547"/>
      <c r="W9547"/>
      <c r="X9547"/>
      <c r="Y9547"/>
      <c r="Z9547"/>
      <c r="AA9547"/>
      <c r="AB9547"/>
      <c r="AC9547"/>
      <c r="AD9547"/>
      <c r="AE9547"/>
      <c r="AF9547"/>
      <c r="AG9547"/>
      <c r="AH9547"/>
      <c r="AI9547"/>
      <c r="AJ9547"/>
      <c r="AK9547"/>
      <c r="AL9547"/>
      <c r="AM9547"/>
      <c r="AN9547"/>
      <c r="AO9547"/>
      <c r="AP9547"/>
      <c r="AQ9547"/>
      <c r="AR9547"/>
      <c r="AS9547"/>
      <c r="AT9547"/>
      <c r="AU9547"/>
      <c r="AV9547"/>
      <c r="AW9547"/>
      <c r="AX9547"/>
      <c r="AY9547"/>
      <c r="AZ9547"/>
      <c r="BA9547"/>
      <c r="BB9547"/>
      <c r="BC9547"/>
      <c r="BD9547"/>
      <c r="BE9547"/>
      <c r="BF9547"/>
      <c r="BG9547"/>
      <c r="BH9547"/>
      <c r="BI9547"/>
      <c r="BJ9547"/>
      <c r="BK9547"/>
      <c r="BL9547"/>
      <c r="BM9547"/>
      <c r="BN9547"/>
      <c r="BO9547"/>
      <c r="BP9547"/>
      <c r="BQ9547"/>
      <c r="BR9547"/>
      <c r="BS9547"/>
      <c r="BT9547"/>
      <c r="BU9547"/>
      <c r="BV9547"/>
      <c r="BW9547"/>
      <c r="BX9547"/>
      <c r="BY9547"/>
      <c r="BZ9547"/>
      <c r="CA9547"/>
      <c r="CB9547"/>
      <c r="CC9547"/>
      <c r="CD9547"/>
      <c r="CE9547"/>
      <c r="CF9547"/>
      <c r="CG9547"/>
      <c r="CH9547"/>
      <c r="CI9547"/>
      <c r="CJ9547"/>
      <c r="CK9547"/>
      <c r="CL9547"/>
      <c r="CM9547"/>
      <c r="CN9547"/>
      <c r="CO9547"/>
      <c r="CP9547"/>
      <c r="CQ9547"/>
      <c r="CR9547"/>
      <c r="CS9547"/>
      <c r="CT9547"/>
      <c r="CU9547"/>
      <c r="CV9547"/>
    </row>
    <row r="9548" spans="10:100" x14ac:dyDescent="0.25">
      <c r="J9548"/>
      <c r="K9548"/>
      <c r="L9548"/>
      <c r="M9548"/>
      <c r="N9548"/>
      <c r="O9548"/>
      <c r="P9548"/>
      <c r="Q9548"/>
      <c r="R9548"/>
      <c r="S9548"/>
      <c r="T9548"/>
      <c r="U9548"/>
      <c r="V9548"/>
      <c r="W9548"/>
      <c r="X9548"/>
      <c r="Y9548"/>
      <c r="Z9548"/>
      <c r="AA9548"/>
      <c r="AB9548"/>
      <c r="AC9548"/>
      <c r="AD9548"/>
      <c r="AE9548"/>
      <c r="AF9548"/>
      <c r="AG9548"/>
      <c r="AH9548"/>
      <c r="AI9548"/>
      <c r="AJ9548"/>
      <c r="AK9548"/>
      <c r="AL9548"/>
      <c r="AM9548"/>
      <c r="AN9548"/>
      <c r="AO9548"/>
      <c r="AP9548"/>
      <c r="AQ9548"/>
      <c r="AR9548"/>
      <c r="AS9548"/>
      <c r="AT9548"/>
      <c r="AU9548"/>
      <c r="AV9548"/>
      <c r="AW9548"/>
      <c r="AX9548"/>
      <c r="AY9548"/>
      <c r="AZ9548"/>
      <c r="BA9548"/>
      <c r="BB9548"/>
      <c r="BC9548"/>
      <c r="BD9548"/>
      <c r="BE9548"/>
      <c r="BF9548"/>
      <c r="BG9548"/>
      <c r="BH9548"/>
      <c r="BI9548"/>
      <c r="BJ9548"/>
      <c r="BK9548"/>
      <c r="BL9548"/>
      <c r="BM9548"/>
      <c r="BN9548"/>
      <c r="BO9548"/>
      <c r="BP9548"/>
      <c r="BQ9548"/>
      <c r="BR9548"/>
      <c r="BS9548"/>
      <c r="BT9548"/>
      <c r="BU9548"/>
      <c r="BV9548"/>
      <c r="BW9548"/>
      <c r="BX9548"/>
      <c r="BY9548"/>
      <c r="BZ9548"/>
      <c r="CA9548"/>
      <c r="CB9548"/>
      <c r="CC9548"/>
      <c r="CD9548"/>
      <c r="CE9548"/>
      <c r="CF9548"/>
      <c r="CG9548"/>
      <c r="CH9548"/>
      <c r="CI9548"/>
      <c r="CJ9548"/>
      <c r="CK9548"/>
      <c r="CL9548"/>
      <c r="CM9548"/>
      <c r="CN9548"/>
      <c r="CO9548"/>
      <c r="CP9548"/>
      <c r="CQ9548"/>
      <c r="CR9548"/>
      <c r="CS9548"/>
      <c r="CT9548"/>
      <c r="CU9548"/>
      <c r="CV9548"/>
    </row>
    <row r="9549" spans="10:100" x14ac:dyDescent="0.25">
      <c r="J9549"/>
      <c r="K9549"/>
      <c r="L9549"/>
      <c r="M9549"/>
      <c r="N9549"/>
      <c r="O9549"/>
      <c r="P9549"/>
      <c r="Q9549"/>
      <c r="R9549"/>
      <c r="S9549"/>
      <c r="T9549"/>
      <c r="U9549"/>
      <c r="V9549"/>
      <c r="W9549"/>
      <c r="X9549"/>
      <c r="Y9549"/>
      <c r="Z9549"/>
      <c r="AA9549"/>
      <c r="AB9549"/>
      <c r="AC9549"/>
      <c r="AD9549"/>
      <c r="AE9549"/>
      <c r="AF9549"/>
      <c r="AG9549"/>
      <c r="AH9549"/>
      <c r="AI9549"/>
      <c r="AJ9549"/>
      <c r="AK9549"/>
      <c r="AL9549"/>
      <c r="AM9549"/>
      <c r="AN9549"/>
      <c r="AO9549"/>
      <c r="AP9549"/>
      <c r="AQ9549"/>
      <c r="AR9549"/>
      <c r="AS9549"/>
      <c r="AT9549"/>
      <c r="AU9549"/>
      <c r="AV9549"/>
      <c r="AW9549"/>
      <c r="AX9549"/>
      <c r="AY9549"/>
      <c r="AZ9549"/>
      <c r="BA9549"/>
      <c r="BB9549"/>
      <c r="BC9549"/>
      <c r="BD9549"/>
      <c r="BE9549"/>
      <c r="BF9549"/>
      <c r="BG9549"/>
      <c r="BH9549"/>
      <c r="BI9549"/>
      <c r="BJ9549"/>
      <c r="BK9549"/>
      <c r="BL9549"/>
      <c r="BM9549"/>
      <c r="BN9549"/>
      <c r="BO9549"/>
      <c r="BP9549"/>
      <c r="BQ9549"/>
      <c r="BR9549"/>
      <c r="BS9549"/>
      <c r="BT9549"/>
      <c r="BU9549"/>
      <c r="BV9549"/>
      <c r="BW9549"/>
      <c r="BX9549"/>
      <c r="BY9549"/>
      <c r="BZ9549"/>
      <c r="CA9549"/>
      <c r="CB9549"/>
      <c r="CC9549"/>
      <c r="CD9549"/>
      <c r="CE9549"/>
      <c r="CF9549"/>
      <c r="CG9549"/>
      <c r="CH9549"/>
      <c r="CI9549"/>
      <c r="CJ9549"/>
      <c r="CK9549"/>
      <c r="CL9549"/>
      <c r="CM9549"/>
      <c r="CN9549"/>
      <c r="CO9549"/>
      <c r="CP9549"/>
      <c r="CQ9549"/>
      <c r="CR9549"/>
      <c r="CS9549"/>
      <c r="CT9549"/>
      <c r="CU9549"/>
      <c r="CV9549"/>
    </row>
    <row r="9550" spans="10:100" x14ac:dyDescent="0.25">
      <c r="J9550"/>
      <c r="K9550"/>
      <c r="L9550"/>
      <c r="M9550"/>
      <c r="N9550"/>
      <c r="O9550"/>
      <c r="P9550"/>
      <c r="Q9550"/>
      <c r="R9550"/>
      <c r="S9550"/>
      <c r="T9550"/>
      <c r="U9550"/>
      <c r="V9550"/>
      <c r="W9550"/>
      <c r="X9550"/>
      <c r="Y9550"/>
      <c r="Z9550"/>
      <c r="AA9550"/>
      <c r="AB9550"/>
      <c r="AC9550"/>
      <c r="AD9550"/>
      <c r="AE9550"/>
      <c r="AF9550"/>
      <c r="AG9550"/>
      <c r="AH9550"/>
      <c r="AI9550"/>
      <c r="AJ9550"/>
      <c r="AK9550"/>
      <c r="AL9550"/>
      <c r="AM9550"/>
      <c r="AN9550"/>
      <c r="AO9550"/>
      <c r="AP9550"/>
      <c r="AQ9550"/>
      <c r="AR9550"/>
      <c r="AS9550"/>
      <c r="AT9550"/>
      <c r="AU9550"/>
      <c r="AV9550"/>
      <c r="AW9550"/>
      <c r="AX9550"/>
      <c r="AY9550"/>
      <c r="AZ9550"/>
      <c r="BA9550"/>
      <c r="BB9550"/>
      <c r="BC9550"/>
      <c r="BD9550"/>
      <c r="BE9550"/>
      <c r="BF9550"/>
      <c r="BG9550"/>
      <c r="BH9550"/>
      <c r="BI9550"/>
      <c r="BJ9550"/>
      <c r="BK9550"/>
      <c r="BL9550"/>
      <c r="BM9550"/>
      <c r="BN9550"/>
      <c r="BO9550"/>
      <c r="BP9550"/>
      <c r="BQ9550"/>
      <c r="BR9550"/>
      <c r="BS9550"/>
      <c r="BT9550"/>
      <c r="BU9550"/>
      <c r="BV9550"/>
      <c r="BW9550"/>
      <c r="BX9550"/>
      <c r="BY9550"/>
      <c r="BZ9550"/>
      <c r="CA9550"/>
      <c r="CB9550"/>
      <c r="CC9550"/>
      <c r="CD9550"/>
      <c r="CE9550"/>
      <c r="CF9550"/>
      <c r="CG9550"/>
      <c r="CH9550"/>
      <c r="CI9550"/>
      <c r="CJ9550"/>
      <c r="CK9550"/>
      <c r="CL9550"/>
      <c r="CM9550"/>
      <c r="CN9550"/>
      <c r="CO9550"/>
      <c r="CP9550"/>
      <c r="CQ9550"/>
      <c r="CR9550"/>
      <c r="CS9550"/>
      <c r="CT9550"/>
      <c r="CU9550"/>
      <c r="CV9550"/>
    </row>
    <row r="9551" spans="10:100" x14ac:dyDescent="0.25">
      <c r="J9551"/>
      <c r="K9551"/>
      <c r="L9551"/>
      <c r="M9551"/>
      <c r="N9551"/>
      <c r="O9551"/>
      <c r="P9551"/>
      <c r="Q9551"/>
      <c r="R9551"/>
      <c r="S9551"/>
      <c r="T9551"/>
      <c r="U9551"/>
      <c r="V9551"/>
      <c r="W9551"/>
      <c r="X9551"/>
      <c r="Y9551"/>
      <c r="Z9551"/>
      <c r="AA9551"/>
      <c r="AB9551"/>
      <c r="AC9551"/>
      <c r="AD9551"/>
      <c r="AE9551"/>
      <c r="AF9551"/>
      <c r="AG9551"/>
      <c r="AH9551"/>
      <c r="AI9551"/>
      <c r="AJ9551"/>
      <c r="AK9551"/>
      <c r="AL9551"/>
      <c r="AM9551"/>
      <c r="AN9551"/>
      <c r="AO9551"/>
      <c r="AP9551"/>
      <c r="AQ9551"/>
      <c r="AR9551"/>
      <c r="AS9551"/>
      <c r="AT9551"/>
      <c r="AU9551"/>
      <c r="AV9551"/>
      <c r="AW9551"/>
      <c r="AX9551"/>
      <c r="AY9551"/>
      <c r="AZ9551"/>
      <c r="BA9551"/>
      <c r="BB9551"/>
      <c r="BC9551"/>
      <c r="BD9551"/>
      <c r="BE9551"/>
      <c r="BF9551"/>
      <c r="BG9551"/>
      <c r="BH9551"/>
      <c r="BI9551"/>
      <c r="BJ9551"/>
      <c r="BK9551"/>
      <c r="BL9551"/>
      <c r="BM9551"/>
      <c r="BN9551"/>
      <c r="BO9551"/>
      <c r="BP9551"/>
      <c r="BQ9551"/>
      <c r="BR9551"/>
      <c r="BS9551"/>
      <c r="BT9551"/>
      <c r="BU9551"/>
      <c r="BV9551"/>
      <c r="BW9551"/>
      <c r="BX9551"/>
      <c r="BY9551"/>
      <c r="BZ9551"/>
      <c r="CA9551"/>
      <c r="CB9551"/>
      <c r="CC9551"/>
      <c r="CD9551"/>
      <c r="CE9551"/>
      <c r="CF9551"/>
      <c r="CG9551"/>
      <c r="CH9551"/>
      <c r="CI9551"/>
      <c r="CJ9551"/>
      <c r="CK9551"/>
      <c r="CL9551"/>
      <c r="CM9551"/>
      <c r="CN9551"/>
      <c r="CO9551"/>
      <c r="CP9551"/>
      <c r="CQ9551"/>
      <c r="CR9551"/>
      <c r="CS9551"/>
      <c r="CT9551"/>
      <c r="CU9551"/>
      <c r="CV9551"/>
    </row>
    <row r="9552" spans="10:100" x14ac:dyDescent="0.25">
      <c r="J9552"/>
      <c r="K9552"/>
      <c r="L9552"/>
      <c r="M9552"/>
      <c r="N9552"/>
      <c r="O9552"/>
      <c r="P9552"/>
      <c r="Q9552"/>
      <c r="R9552"/>
      <c r="S9552"/>
      <c r="T9552"/>
      <c r="U9552"/>
      <c r="V9552"/>
      <c r="W9552"/>
      <c r="X9552"/>
      <c r="Y9552"/>
      <c r="Z9552"/>
      <c r="AA9552"/>
      <c r="AB9552"/>
      <c r="AC9552"/>
      <c r="AD9552"/>
      <c r="AE9552"/>
      <c r="AF9552"/>
      <c r="AG9552"/>
      <c r="AH9552"/>
      <c r="AI9552"/>
      <c r="AJ9552"/>
      <c r="AK9552"/>
      <c r="AL9552"/>
      <c r="AM9552"/>
      <c r="AN9552"/>
      <c r="AO9552"/>
      <c r="AP9552"/>
      <c r="AQ9552"/>
      <c r="AR9552"/>
      <c r="AS9552"/>
      <c r="AT9552"/>
      <c r="AU9552"/>
      <c r="AV9552"/>
      <c r="AW9552"/>
      <c r="AX9552"/>
      <c r="AY9552"/>
      <c r="AZ9552"/>
      <c r="BA9552"/>
      <c r="BB9552"/>
      <c r="BC9552"/>
      <c r="BD9552"/>
      <c r="BE9552"/>
      <c r="BF9552"/>
      <c r="BG9552"/>
      <c r="BH9552"/>
      <c r="BI9552"/>
      <c r="BJ9552"/>
      <c r="BK9552"/>
      <c r="BL9552"/>
      <c r="BM9552"/>
      <c r="BN9552"/>
      <c r="BO9552"/>
      <c r="BP9552"/>
      <c r="BQ9552"/>
      <c r="BR9552"/>
      <c r="BS9552"/>
      <c r="BT9552"/>
      <c r="BU9552"/>
      <c r="BV9552"/>
      <c r="BW9552"/>
      <c r="BX9552"/>
      <c r="BY9552"/>
      <c r="BZ9552"/>
      <c r="CA9552"/>
      <c r="CB9552"/>
      <c r="CC9552"/>
      <c r="CD9552"/>
      <c r="CE9552"/>
      <c r="CF9552"/>
      <c r="CG9552"/>
      <c r="CH9552"/>
      <c r="CI9552"/>
      <c r="CJ9552"/>
      <c r="CK9552"/>
      <c r="CL9552"/>
      <c r="CM9552"/>
      <c r="CN9552"/>
      <c r="CO9552"/>
      <c r="CP9552"/>
      <c r="CQ9552"/>
      <c r="CR9552"/>
      <c r="CS9552"/>
      <c r="CT9552"/>
      <c r="CU9552"/>
      <c r="CV9552"/>
    </row>
    <row r="9553" spans="10:100" x14ac:dyDescent="0.25">
      <c r="J9553"/>
      <c r="K9553"/>
      <c r="L9553"/>
      <c r="M9553"/>
      <c r="N9553"/>
      <c r="O9553"/>
      <c r="P9553"/>
      <c r="Q9553"/>
      <c r="R9553"/>
      <c r="S9553"/>
      <c r="T9553"/>
      <c r="U9553"/>
      <c r="V9553"/>
      <c r="W9553"/>
      <c r="X9553"/>
      <c r="Y9553"/>
      <c r="Z9553"/>
      <c r="AA9553"/>
      <c r="AB9553"/>
      <c r="AC9553"/>
      <c r="AD9553"/>
      <c r="AE9553"/>
      <c r="AF9553"/>
      <c r="AG9553"/>
      <c r="AH9553"/>
      <c r="AI9553"/>
      <c r="AJ9553"/>
      <c r="AK9553"/>
      <c r="AL9553"/>
      <c r="AM9553"/>
      <c r="AN9553"/>
      <c r="AO9553"/>
      <c r="AP9553"/>
      <c r="AQ9553"/>
      <c r="AR9553"/>
      <c r="AS9553"/>
      <c r="AT9553"/>
      <c r="AU9553"/>
      <c r="AV9553"/>
      <c r="AW9553"/>
      <c r="AX9553"/>
      <c r="AY9553"/>
      <c r="AZ9553"/>
      <c r="BA9553"/>
      <c r="BB9553"/>
      <c r="BC9553"/>
      <c r="BD9553"/>
      <c r="BE9553"/>
      <c r="BF9553"/>
      <c r="BG9553"/>
      <c r="BH9553"/>
      <c r="BI9553"/>
      <c r="BJ9553"/>
      <c r="BK9553"/>
      <c r="BL9553"/>
      <c r="BM9553"/>
      <c r="BN9553"/>
      <c r="BO9553"/>
      <c r="BP9553"/>
      <c r="BQ9553"/>
      <c r="BR9553"/>
      <c r="BS9553"/>
      <c r="BT9553"/>
      <c r="BU9553"/>
      <c r="BV9553"/>
      <c r="BW9553"/>
      <c r="BX9553"/>
      <c r="BY9553"/>
      <c r="BZ9553"/>
      <c r="CA9553"/>
      <c r="CB9553"/>
      <c r="CC9553"/>
      <c r="CD9553"/>
      <c r="CE9553"/>
      <c r="CF9553"/>
      <c r="CG9553"/>
      <c r="CH9553"/>
      <c r="CI9553"/>
      <c r="CJ9553"/>
      <c r="CK9553"/>
      <c r="CL9553"/>
      <c r="CM9553"/>
      <c r="CN9553"/>
      <c r="CO9553"/>
      <c r="CP9553"/>
      <c r="CQ9553"/>
      <c r="CR9553"/>
      <c r="CS9553"/>
      <c r="CT9553"/>
      <c r="CU9553"/>
      <c r="CV9553"/>
    </row>
    <row r="9554" spans="10:100" x14ac:dyDescent="0.25">
      <c r="J9554"/>
      <c r="K9554"/>
      <c r="L9554"/>
      <c r="M9554"/>
      <c r="N9554"/>
      <c r="O9554"/>
      <c r="P9554"/>
      <c r="Q9554"/>
      <c r="R9554"/>
      <c r="S9554"/>
      <c r="T9554"/>
      <c r="U9554"/>
      <c r="V9554"/>
      <c r="W9554"/>
      <c r="X9554"/>
      <c r="Y9554"/>
      <c r="Z9554"/>
      <c r="AA9554"/>
      <c r="AB9554"/>
      <c r="AC9554"/>
      <c r="AD9554"/>
      <c r="AE9554"/>
      <c r="AF9554"/>
      <c r="AG9554"/>
      <c r="AH9554"/>
      <c r="AI9554"/>
      <c r="AJ9554"/>
      <c r="AK9554"/>
      <c r="AL9554"/>
      <c r="AM9554"/>
      <c r="AN9554"/>
      <c r="AO9554"/>
      <c r="AP9554"/>
      <c r="AQ9554"/>
      <c r="AR9554"/>
      <c r="AS9554"/>
      <c r="AT9554"/>
      <c r="AU9554"/>
      <c r="AV9554"/>
      <c r="AW9554"/>
      <c r="AX9554"/>
      <c r="AY9554"/>
      <c r="AZ9554"/>
      <c r="BA9554"/>
      <c r="BB9554"/>
      <c r="BC9554"/>
      <c r="BD9554"/>
      <c r="BE9554"/>
      <c r="BF9554"/>
      <c r="BG9554"/>
      <c r="BH9554"/>
      <c r="BI9554"/>
      <c r="BJ9554"/>
      <c r="BK9554"/>
      <c r="BL9554"/>
      <c r="BM9554"/>
      <c r="BN9554"/>
      <c r="BO9554"/>
      <c r="BP9554"/>
      <c r="BQ9554"/>
      <c r="BR9554"/>
      <c r="BS9554"/>
      <c r="BT9554"/>
      <c r="BU9554"/>
      <c r="BV9554"/>
      <c r="BW9554"/>
      <c r="BX9554"/>
      <c r="BY9554"/>
      <c r="BZ9554"/>
      <c r="CA9554"/>
      <c r="CB9554"/>
      <c r="CC9554"/>
      <c r="CD9554"/>
      <c r="CE9554"/>
      <c r="CF9554"/>
      <c r="CG9554"/>
      <c r="CH9554"/>
      <c r="CI9554"/>
      <c r="CJ9554"/>
      <c r="CK9554"/>
      <c r="CL9554"/>
      <c r="CM9554"/>
      <c r="CN9554"/>
      <c r="CO9554"/>
      <c r="CP9554"/>
      <c r="CQ9554"/>
      <c r="CR9554"/>
      <c r="CS9554"/>
      <c r="CT9554"/>
      <c r="CU9554"/>
      <c r="CV9554"/>
    </row>
    <row r="9555" spans="10:100" x14ac:dyDescent="0.25">
      <c r="J9555"/>
      <c r="K9555"/>
      <c r="L9555"/>
      <c r="M9555"/>
      <c r="N9555"/>
      <c r="O9555"/>
      <c r="P9555"/>
      <c r="Q9555"/>
      <c r="R9555"/>
      <c r="S9555"/>
      <c r="T9555"/>
      <c r="U9555"/>
      <c r="V9555"/>
      <c r="W9555"/>
      <c r="X9555"/>
      <c r="Y9555"/>
      <c r="Z9555"/>
      <c r="AA9555"/>
      <c r="AB9555"/>
      <c r="AC9555"/>
      <c r="AD9555"/>
      <c r="AE9555"/>
      <c r="AF9555"/>
      <c r="AG9555"/>
      <c r="AH9555"/>
      <c r="AI9555"/>
      <c r="AJ9555"/>
      <c r="AK9555"/>
      <c r="AL9555"/>
      <c r="AM9555"/>
      <c r="AN9555"/>
      <c r="AO9555"/>
      <c r="AP9555"/>
      <c r="AQ9555"/>
      <c r="AR9555"/>
      <c r="AS9555"/>
      <c r="AT9555"/>
      <c r="AU9555"/>
      <c r="AV9555"/>
      <c r="AW9555"/>
      <c r="AX9555"/>
      <c r="AY9555"/>
      <c r="AZ9555"/>
      <c r="BA9555"/>
      <c r="BB9555"/>
      <c r="BC9555"/>
      <c r="BD9555"/>
      <c r="BE9555"/>
      <c r="BF9555"/>
      <c r="BG9555"/>
      <c r="BH9555"/>
      <c r="BI9555"/>
      <c r="BJ9555"/>
      <c r="BK9555"/>
      <c r="BL9555"/>
      <c r="BM9555"/>
      <c r="BN9555"/>
      <c r="BO9555"/>
      <c r="BP9555"/>
      <c r="BQ9555"/>
      <c r="BR9555"/>
      <c r="BS9555"/>
      <c r="BT9555"/>
      <c r="BU9555"/>
      <c r="BV9555"/>
      <c r="BW9555"/>
      <c r="BX9555"/>
      <c r="BY9555"/>
      <c r="BZ9555"/>
      <c r="CA9555"/>
      <c r="CB9555"/>
      <c r="CC9555"/>
      <c r="CD9555"/>
      <c r="CE9555"/>
      <c r="CF9555"/>
      <c r="CG9555"/>
      <c r="CH9555"/>
      <c r="CI9555"/>
      <c r="CJ9555"/>
      <c r="CK9555"/>
      <c r="CL9555"/>
      <c r="CM9555"/>
      <c r="CN9555"/>
      <c r="CO9555"/>
      <c r="CP9555"/>
      <c r="CQ9555"/>
      <c r="CR9555"/>
      <c r="CS9555"/>
      <c r="CT9555"/>
      <c r="CU9555"/>
      <c r="CV9555"/>
    </row>
    <row r="9556" spans="10:100" x14ac:dyDescent="0.25">
      <c r="J9556"/>
      <c r="K9556"/>
      <c r="L9556"/>
      <c r="M9556"/>
      <c r="N9556"/>
      <c r="O9556"/>
      <c r="P9556"/>
      <c r="Q9556"/>
      <c r="R9556"/>
      <c r="S9556"/>
      <c r="T9556"/>
      <c r="U9556"/>
      <c r="V9556"/>
      <c r="W9556"/>
      <c r="X9556"/>
      <c r="Y9556"/>
      <c r="Z9556"/>
      <c r="AA9556"/>
      <c r="AB9556"/>
      <c r="AC9556"/>
      <c r="AD9556"/>
      <c r="AE9556"/>
      <c r="AF9556"/>
      <c r="AG9556"/>
      <c r="AH9556"/>
      <c r="AI9556"/>
      <c r="AJ9556"/>
      <c r="AK9556"/>
      <c r="AL9556"/>
      <c r="AM9556"/>
      <c r="AN9556"/>
      <c r="AO9556"/>
      <c r="AP9556"/>
      <c r="AQ9556"/>
      <c r="AR9556"/>
      <c r="AS9556"/>
      <c r="AT9556"/>
      <c r="AU9556"/>
      <c r="AV9556"/>
      <c r="AW9556"/>
      <c r="AX9556"/>
      <c r="AY9556"/>
      <c r="AZ9556"/>
      <c r="BA9556"/>
      <c r="BB9556"/>
      <c r="BC9556"/>
      <c r="BD9556"/>
      <c r="BE9556"/>
      <c r="BF9556"/>
      <c r="BG9556"/>
      <c r="BH9556"/>
      <c r="BI9556"/>
      <c r="BJ9556"/>
      <c r="BK9556"/>
      <c r="BL9556"/>
      <c r="BM9556"/>
      <c r="BN9556"/>
      <c r="BO9556"/>
      <c r="BP9556"/>
      <c r="BQ9556"/>
      <c r="BR9556"/>
      <c r="BS9556"/>
      <c r="BT9556"/>
      <c r="BU9556"/>
      <c r="BV9556"/>
      <c r="BW9556"/>
      <c r="BX9556"/>
      <c r="BY9556"/>
      <c r="BZ9556"/>
      <c r="CA9556"/>
      <c r="CB9556"/>
      <c r="CC9556"/>
      <c r="CD9556"/>
      <c r="CE9556"/>
      <c r="CF9556"/>
      <c r="CG9556"/>
      <c r="CH9556"/>
      <c r="CI9556"/>
      <c r="CJ9556"/>
      <c r="CK9556"/>
      <c r="CL9556"/>
      <c r="CM9556"/>
      <c r="CN9556"/>
      <c r="CO9556"/>
      <c r="CP9556"/>
      <c r="CQ9556"/>
      <c r="CR9556"/>
      <c r="CS9556"/>
      <c r="CT9556"/>
      <c r="CU9556"/>
      <c r="CV9556"/>
    </row>
    <row r="9557" spans="10:100" x14ac:dyDescent="0.25">
      <c r="J9557"/>
      <c r="K9557"/>
      <c r="L9557"/>
      <c r="M9557"/>
      <c r="N9557"/>
      <c r="O9557"/>
      <c r="P9557"/>
      <c r="Q9557"/>
      <c r="R9557"/>
      <c r="S9557"/>
      <c r="T9557"/>
      <c r="U9557"/>
      <c r="V9557"/>
      <c r="W9557"/>
      <c r="X9557"/>
      <c r="Y9557"/>
      <c r="Z9557"/>
      <c r="AA9557"/>
      <c r="AB9557"/>
      <c r="AC9557"/>
      <c r="AD9557"/>
      <c r="AE9557"/>
      <c r="AF9557"/>
      <c r="AG9557"/>
      <c r="AH9557"/>
      <c r="AI9557"/>
      <c r="AJ9557"/>
      <c r="AK9557"/>
      <c r="AL9557"/>
      <c r="AM9557"/>
      <c r="AN9557"/>
      <c r="AO9557"/>
      <c r="AP9557"/>
      <c r="AQ9557"/>
      <c r="AR9557"/>
      <c r="AS9557"/>
      <c r="AT9557"/>
      <c r="AU9557"/>
      <c r="AV9557"/>
      <c r="AW9557"/>
      <c r="AX9557"/>
      <c r="AY9557"/>
      <c r="AZ9557"/>
      <c r="BA9557"/>
      <c r="BB9557"/>
      <c r="BC9557"/>
      <c r="BD9557"/>
      <c r="BE9557"/>
      <c r="BF9557"/>
      <c r="BG9557"/>
      <c r="BH9557"/>
      <c r="BI9557"/>
      <c r="BJ9557"/>
      <c r="BK9557"/>
      <c r="BL9557"/>
      <c r="BM9557"/>
      <c r="BN9557"/>
      <c r="BO9557"/>
      <c r="BP9557"/>
      <c r="BQ9557"/>
      <c r="BR9557"/>
      <c r="BS9557"/>
      <c r="BT9557"/>
      <c r="BU9557"/>
      <c r="BV9557"/>
      <c r="BW9557"/>
      <c r="BX9557"/>
      <c r="BY9557"/>
      <c r="BZ9557"/>
      <c r="CA9557"/>
      <c r="CB9557"/>
      <c r="CC9557"/>
      <c r="CD9557"/>
      <c r="CE9557"/>
      <c r="CF9557"/>
      <c r="CG9557"/>
      <c r="CH9557"/>
      <c r="CI9557"/>
      <c r="CJ9557"/>
      <c r="CK9557"/>
      <c r="CL9557"/>
      <c r="CM9557"/>
      <c r="CN9557"/>
      <c r="CO9557"/>
      <c r="CP9557"/>
      <c r="CQ9557"/>
      <c r="CR9557"/>
      <c r="CS9557"/>
      <c r="CT9557"/>
      <c r="CU9557"/>
      <c r="CV9557"/>
    </row>
    <row r="9558" spans="10:100" x14ac:dyDescent="0.25">
      <c r="J9558"/>
      <c r="K9558"/>
      <c r="L9558"/>
      <c r="M9558"/>
      <c r="N9558"/>
      <c r="O9558"/>
      <c r="P9558"/>
      <c r="Q9558"/>
      <c r="R9558"/>
      <c r="S9558"/>
      <c r="T9558"/>
      <c r="U9558"/>
      <c r="V9558"/>
      <c r="W9558"/>
      <c r="X9558"/>
      <c r="Y9558"/>
      <c r="Z9558"/>
      <c r="AA9558"/>
      <c r="AB9558"/>
      <c r="AC9558"/>
      <c r="AD9558"/>
      <c r="AE9558"/>
      <c r="AF9558"/>
      <c r="AG9558"/>
      <c r="AH9558"/>
      <c r="AI9558"/>
      <c r="AJ9558"/>
      <c r="AK9558"/>
      <c r="AL9558"/>
      <c r="AM9558"/>
      <c r="AN9558"/>
      <c r="AO9558"/>
      <c r="AP9558"/>
      <c r="AQ9558"/>
      <c r="AR9558"/>
      <c r="AS9558"/>
      <c r="AT9558"/>
      <c r="AU9558"/>
      <c r="AV9558"/>
      <c r="AW9558"/>
      <c r="AX9558"/>
      <c r="AY9558"/>
      <c r="AZ9558"/>
      <c r="BA9558"/>
      <c r="BB9558"/>
      <c r="BC9558"/>
      <c r="BD9558"/>
      <c r="BE9558"/>
      <c r="BF9558"/>
      <c r="BG9558"/>
      <c r="BH9558"/>
      <c r="BI9558"/>
      <c r="BJ9558"/>
      <c r="BK9558"/>
      <c r="BL9558"/>
      <c r="BM9558"/>
      <c r="BN9558"/>
      <c r="BO9558"/>
      <c r="BP9558"/>
      <c r="BQ9558"/>
      <c r="BR9558"/>
      <c r="BS9558"/>
      <c r="BT9558"/>
      <c r="BU9558"/>
      <c r="BV9558"/>
      <c r="BW9558"/>
      <c r="BX9558"/>
      <c r="BY9558"/>
      <c r="BZ9558"/>
      <c r="CA9558"/>
      <c r="CB9558"/>
      <c r="CC9558"/>
      <c r="CD9558"/>
      <c r="CE9558"/>
      <c r="CF9558"/>
      <c r="CG9558"/>
      <c r="CH9558"/>
      <c r="CI9558"/>
      <c r="CJ9558"/>
      <c r="CK9558"/>
      <c r="CL9558"/>
      <c r="CM9558"/>
      <c r="CN9558"/>
      <c r="CO9558"/>
      <c r="CP9558"/>
      <c r="CQ9558"/>
      <c r="CR9558"/>
      <c r="CS9558"/>
      <c r="CT9558"/>
      <c r="CU9558"/>
      <c r="CV9558"/>
    </row>
    <row r="9559" spans="10:100" x14ac:dyDescent="0.25">
      <c r="J9559"/>
      <c r="K9559"/>
      <c r="L9559"/>
      <c r="M9559"/>
      <c r="N9559"/>
      <c r="O9559"/>
      <c r="P9559"/>
      <c r="Q9559"/>
      <c r="R9559"/>
      <c r="S9559"/>
      <c r="T9559"/>
      <c r="U9559"/>
      <c r="V9559"/>
      <c r="W9559"/>
      <c r="X9559"/>
      <c r="Y9559"/>
      <c r="Z9559"/>
      <c r="AA9559"/>
      <c r="AB9559"/>
      <c r="AC9559"/>
      <c r="AD9559"/>
      <c r="AE9559"/>
      <c r="AF9559"/>
      <c r="AG9559"/>
      <c r="AH9559"/>
      <c r="AI9559"/>
      <c r="AJ9559"/>
      <c r="AK9559"/>
      <c r="AL9559"/>
      <c r="AM9559"/>
      <c r="AN9559"/>
      <c r="AO9559"/>
      <c r="AP9559"/>
      <c r="AQ9559"/>
      <c r="AR9559"/>
      <c r="AS9559"/>
      <c r="AT9559"/>
      <c r="AU9559"/>
      <c r="AV9559"/>
      <c r="AW9559"/>
      <c r="AX9559"/>
      <c r="AY9559"/>
      <c r="AZ9559"/>
      <c r="BA9559"/>
      <c r="BB9559"/>
      <c r="BC9559"/>
      <c r="BD9559"/>
      <c r="BE9559"/>
      <c r="BF9559"/>
      <c r="BG9559"/>
      <c r="BH9559"/>
      <c r="BI9559"/>
      <c r="BJ9559"/>
      <c r="BK9559"/>
      <c r="BL9559"/>
      <c r="BM9559"/>
      <c r="BN9559"/>
      <c r="BO9559"/>
      <c r="BP9559"/>
      <c r="BQ9559"/>
      <c r="BR9559"/>
      <c r="BS9559"/>
      <c r="BT9559"/>
      <c r="BU9559"/>
      <c r="BV9559"/>
      <c r="BW9559"/>
      <c r="BX9559"/>
      <c r="BY9559"/>
      <c r="BZ9559"/>
      <c r="CA9559"/>
      <c r="CB9559"/>
      <c r="CC9559"/>
      <c r="CD9559"/>
      <c r="CE9559"/>
      <c r="CF9559"/>
      <c r="CG9559"/>
      <c r="CH9559"/>
      <c r="CI9559"/>
      <c r="CJ9559"/>
      <c r="CK9559"/>
      <c r="CL9559"/>
      <c r="CM9559"/>
      <c r="CN9559"/>
      <c r="CO9559"/>
      <c r="CP9559"/>
      <c r="CQ9559"/>
      <c r="CR9559"/>
      <c r="CS9559"/>
      <c r="CT9559"/>
      <c r="CU9559"/>
      <c r="CV9559"/>
    </row>
    <row r="9560" spans="10:100" x14ac:dyDescent="0.25">
      <c r="J9560"/>
      <c r="K9560"/>
      <c r="L9560"/>
      <c r="M9560"/>
      <c r="N9560"/>
      <c r="O9560"/>
      <c r="P9560"/>
      <c r="Q9560"/>
      <c r="R9560"/>
      <c r="S9560"/>
      <c r="T9560"/>
      <c r="U9560"/>
      <c r="V9560"/>
      <c r="W9560"/>
      <c r="X9560"/>
      <c r="Y9560"/>
      <c r="Z9560"/>
      <c r="AA9560"/>
      <c r="AB9560"/>
      <c r="AC9560"/>
      <c r="AD9560"/>
      <c r="AE9560"/>
      <c r="AF9560"/>
      <c r="AG9560"/>
      <c r="AH9560"/>
      <c r="AI9560"/>
      <c r="AJ9560"/>
      <c r="AK9560"/>
      <c r="AL9560"/>
      <c r="AM9560"/>
      <c r="AN9560"/>
      <c r="AO9560"/>
      <c r="AP9560"/>
      <c r="AQ9560"/>
      <c r="AR9560"/>
      <c r="AS9560"/>
      <c r="AT9560"/>
      <c r="AU9560"/>
      <c r="AV9560"/>
      <c r="AW9560"/>
      <c r="AX9560"/>
      <c r="AY9560"/>
      <c r="AZ9560"/>
      <c r="BA9560"/>
      <c r="BB9560"/>
      <c r="BC9560"/>
      <c r="BD9560"/>
      <c r="BE9560"/>
      <c r="BF9560"/>
      <c r="BG9560"/>
      <c r="BH9560"/>
      <c r="BI9560"/>
      <c r="BJ9560"/>
      <c r="BK9560"/>
      <c r="BL9560"/>
      <c r="BM9560"/>
      <c r="BN9560"/>
      <c r="BO9560"/>
      <c r="BP9560"/>
      <c r="BQ9560"/>
      <c r="BR9560"/>
      <c r="BS9560"/>
      <c r="BT9560"/>
      <c r="BU9560"/>
      <c r="BV9560"/>
      <c r="BW9560"/>
      <c r="BX9560"/>
      <c r="BY9560"/>
      <c r="BZ9560"/>
      <c r="CA9560"/>
      <c r="CB9560"/>
      <c r="CC9560"/>
      <c r="CD9560"/>
      <c r="CE9560"/>
      <c r="CF9560"/>
      <c r="CG9560"/>
      <c r="CH9560"/>
      <c r="CI9560"/>
      <c r="CJ9560"/>
      <c r="CK9560"/>
      <c r="CL9560"/>
      <c r="CM9560"/>
      <c r="CN9560"/>
      <c r="CO9560"/>
      <c r="CP9560"/>
      <c r="CQ9560"/>
      <c r="CR9560"/>
      <c r="CS9560"/>
      <c r="CT9560"/>
      <c r="CU9560"/>
      <c r="CV9560"/>
    </row>
    <row r="9561" spans="10:100" x14ac:dyDescent="0.25">
      <c r="J9561"/>
      <c r="K9561"/>
      <c r="L9561"/>
      <c r="M9561"/>
      <c r="N9561"/>
      <c r="O9561"/>
      <c r="P9561"/>
      <c r="Q9561"/>
      <c r="R9561"/>
      <c r="S9561"/>
      <c r="T9561"/>
      <c r="U9561"/>
      <c r="V9561"/>
      <c r="W9561"/>
      <c r="X9561"/>
      <c r="Y9561"/>
      <c r="Z9561"/>
      <c r="AA9561"/>
      <c r="AB9561"/>
      <c r="AC9561"/>
      <c r="AD9561"/>
      <c r="AE9561"/>
      <c r="AF9561"/>
      <c r="AG9561"/>
      <c r="AH9561"/>
      <c r="AI9561"/>
      <c r="AJ9561"/>
      <c r="AK9561"/>
      <c r="AL9561"/>
      <c r="AM9561"/>
      <c r="AN9561"/>
      <c r="AO9561"/>
      <c r="AP9561"/>
      <c r="AQ9561"/>
      <c r="AR9561"/>
      <c r="AS9561"/>
      <c r="AT9561"/>
      <c r="AU9561"/>
      <c r="AV9561"/>
      <c r="AW9561"/>
      <c r="AX9561"/>
      <c r="AY9561"/>
      <c r="AZ9561"/>
      <c r="BA9561"/>
      <c r="BB9561"/>
      <c r="BC9561"/>
      <c r="BD9561"/>
      <c r="BE9561"/>
      <c r="BF9561"/>
      <c r="BG9561"/>
      <c r="BH9561"/>
      <c r="BI9561"/>
      <c r="BJ9561"/>
      <c r="BK9561"/>
      <c r="BL9561"/>
      <c r="BM9561"/>
      <c r="BN9561"/>
      <c r="BO9561"/>
      <c r="BP9561"/>
      <c r="BQ9561"/>
      <c r="BR9561"/>
      <c r="BS9561"/>
      <c r="BT9561"/>
      <c r="BU9561"/>
      <c r="BV9561"/>
      <c r="BW9561"/>
      <c r="BX9561"/>
      <c r="BY9561"/>
      <c r="BZ9561"/>
      <c r="CA9561"/>
      <c r="CB9561"/>
      <c r="CC9561"/>
      <c r="CD9561"/>
      <c r="CE9561"/>
      <c r="CF9561"/>
      <c r="CG9561"/>
      <c r="CH9561"/>
      <c r="CI9561"/>
      <c r="CJ9561"/>
      <c r="CK9561"/>
      <c r="CL9561"/>
      <c r="CM9561"/>
      <c r="CN9561"/>
      <c r="CO9561"/>
      <c r="CP9561"/>
      <c r="CQ9561"/>
      <c r="CR9561"/>
      <c r="CS9561"/>
      <c r="CT9561"/>
      <c r="CU9561"/>
      <c r="CV9561"/>
    </row>
    <row r="9562" spans="10:100" x14ac:dyDescent="0.25">
      <c r="J9562"/>
      <c r="K9562"/>
      <c r="L9562"/>
      <c r="M9562"/>
      <c r="N9562"/>
      <c r="O9562"/>
      <c r="P9562"/>
      <c r="Q9562"/>
      <c r="R9562"/>
      <c r="S9562"/>
      <c r="T9562"/>
      <c r="U9562"/>
      <c r="V9562"/>
      <c r="W9562"/>
      <c r="X9562"/>
      <c r="Y9562"/>
      <c r="Z9562"/>
      <c r="AA9562"/>
      <c r="AB9562"/>
      <c r="AC9562"/>
      <c r="AD9562"/>
      <c r="AE9562"/>
      <c r="AF9562"/>
      <c r="AG9562"/>
      <c r="AH9562"/>
      <c r="AI9562"/>
      <c r="AJ9562"/>
      <c r="AK9562"/>
      <c r="AL9562"/>
      <c r="AM9562"/>
      <c r="AN9562"/>
      <c r="AO9562"/>
      <c r="AP9562"/>
      <c r="AQ9562"/>
      <c r="AR9562"/>
      <c r="AS9562"/>
      <c r="AT9562"/>
      <c r="AU9562"/>
      <c r="AV9562"/>
      <c r="AW9562"/>
      <c r="AX9562"/>
      <c r="AY9562"/>
      <c r="AZ9562"/>
      <c r="BA9562"/>
      <c r="BB9562"/>
      <c r="BC9562"/>
      <c r="BD9562"/>
      <c r="BE9562"/>
      <c r="BF9562"/>
      <c r="BG9562"/>
      <c r="BH9562"/>
      <c r="BI9562"/>
      <c r="BJ9562"/>
      <c r="BK9562"/>
      <c r="BL9562"/>
      <c r="BM9562"/>
      <c r="BN9562"/>
      <c r="BO9562"/>
      <c r="BP9562"/>
      <c r="BQ9562"/>
      <c r="BR9562"/>
      <c r="BS9562"/>
      <c r="BT9562"/>
      <c r="BU9562"/>
      <c r="BV9562"/>
      <c r="BW9562"/>
      <c r="BX9562"/>
      <c r="BY9562"/>
      <c r="BZ9562"/>
      <c r="CA9562"/>
      <c r="CB9562"/>
      <c r="CC9562"/>
      <c r="CD9562"/>
      <c r="CE9562"/>
      <c r="CF9562"/>
      <c r="CG9562"/>
      <c r="CH9562"/>
      <c r="CI9562"/>
      <c r="CJ9562"/>
      <c r="CK9562"/>
      <c r="CL9562"/>
      <c r="CM9562"/>
      <c r="CN9562"/>
      <c r="CO9562"/>
      <c r="CP9562"/>
      <c r="CQ9562"/>
      <c r="CR9562"/>
      <c r="CS9562"/>
      <c r="CT9562"/>
      <c r="CU9562"/>
      <c r="CV9562"/>
    </row>
    <row r="9563" spans="10:100" x14ac:dyDescent="0.25">
      <c r="J9563"/>
      <c r="K9563"/>
      <c r="L9563"/>
      <c r="M9563"/>
      <c r="N9563"/>
      <c r="O9563"/>
      <c r="P9563"/>
      <c r="Q9563"/>
      <c r="R9563"/>
      <c r="S9563"/>
      <c r="T9563"/>
      <c r="U9563"/>
      <c r="V9563"/>
      <c r="W9563"/>
      <c r="X9563"/>
      <c r="Y9563"/>
      <c r="Z9563"/>
      <c r="AA9563"/>
      <c r="AB9563"/>
      <c r="AC9563"/>
      <c r="AD9563"/>
      <c r="AE9563"/>
      <c r="AF9563"/>
      <c r="AG9563"/>
      <c r="AH9563"/>
      <c r="AI9563"/>
      <c r="AJ9563"/>
      <c r="AK9563"/>
      <c r="AL9563"/>
      <c r="AM9563"/>
      <c r="AN9563"/>
      <c r="AO9563"/>
      <c r="AP9563"/>
      <c r="AQ9563"/>
      <c r="AR9563"/>
      <c r="AS9563"/>
      <c r="AT9563"/>
      <c r="AU9563"/>
      <c r="AV9563"/>
      <c r="AW9563"/>
      <c r="AX9563"/>
      <c r="AY9563"/>
      <c r="AZ9563"/>
      <c r="BA9563"/>
      <c r="BB9563"/>
      <c r="BC9563"/>
      <c r="BD9563"/>
      <c r="BE9563"/>
      <c r="BF9563"/>
      <c r="BG9563"/>
      <c r="BH9563"/>
      <c r="BI9563"/>
      <c r="BJ9563"/>
      <c r="BK9563"/>
      <c r="BL9563"/>
      <c r="BM9563"/>
      <c r="BN9563"/>
      <c r="BO9563"/>
      <c r="BP9563"/>
      <c r="BQ9563"/>
      <c r="BR9563"/>
      <c r="BS9563"/>
      <c r="BT9563"/>
      <c r="BU9563"/>
      <c r="BV9563"/>
      <c r="BW9563"/>
      <c r="BX9563"/>
      <c r="BY9563"/>
      <c r="BZ9563"/>
      <c r="CA9563"/>
      <c r="CB9563"/>
      <c r="CC9563"/>
      <c r="CD9563"/>
      <c r="CE9563"/>
      <c r="CF9563"/>
      <c r="CG9563"/>
      <c r="CH9563"/>
      <c r="CI9563"/>
      <c r="CJ9563"/>
      <c r="CK9563"/>
      <c r="CL9563"/>
      <c r="CM9563"/>
      <c r="CN9563"/>
      <c r="CO9563"/>
      <c r="CP9563"/>
      <c r="CQ9563"/>
      <c r="CR9563"/>
      <c r="CS9563"/>
      <c r="CT9563"/>
      <c r="CU9563"/>
      <c r="CV9563"/>
    </row>
    <row r="9564" spans="10:100" x14ac:dyDescent="0.25">
      <c r="J9564"/>
      <c r="K9564"/>
      <c r="L9564"/>
      <c r="M9564"/>
      <c r="N9564"/>
      <c r="O9564"/>
      <c r="P9564"/>
      <c r="Q9564"/>
      <c r="R9564"/>
      <c r="S9564"/>
      <c r="T9564"/>
      <c r="U9564"/>
      <c r="V9564"/>
      <c r="W9564"/>
      <c r="X9564"/>
      <c r="Y9564"/>
      <c r="Z9564"/>
      <c r="AA9564"/>
      <c r="AB9564"/>
      <c r="AC9564"/>
      <c r="AD9564"/>
      <c r="AE9564"/>
      <c r="AF9564"/>
      <c r="AG9564"/>
      <c r="AH9564"/>
      <c r="AI9564"/>
      <c r="AJ9564"/>
      <c r="AK9564"/>
      <c r="AL9564"/>
      <c r="AM9564"/>
      <c r="AN9564"/>
      <c r="AO9564"/>
      <c r="AP9564"/>
      <c r="AQ9564"/>
      <c r="AR9564"/>
      <c r="AS9564"/>
      <c r="AT9564"/>
      <c r="AU9564"/>
      <c r="AV9564"/>
      <c r="AW9564"/>
      <c r="AX9564"/>
      <c r="AY9564"/>
      <c r="AZ9564"/>
      <c r="BA9564"/>
      <c r="BB9564"/>
      <c r="BC9564"/>
      <c r="BD9564"/>
      <c r="BE9564"/>
      <c r="BF9564"/>
      <c r="BG9564"/>
      <c r="BH9564"/>
      <c r="BI9564"/>
      <c r="BJ9564"/>
      <c r="BK9564"/>
      <c r="BL9564"/>
      <c r="BM9564"/>
      <c r="BN9564"/>
      <c r="BO9564"/>
      <c r="BP9564"/>
      <c r="BQ9564"/>
      <c r="BR9564"/>
      <c r="BS9564"/>
      <c r="BT9564"/>
      <c r="BU9564"/>
      <c r="BV9564"/>
      <c r="BW9564"/>
      <c r="BX9564"/>
      <c r="BY9564"/>
      <c r="BZ9564"/>
      <c r="CA9564"/>
      <c r="CB9564"/>
      <c r="CC9564"/>
      <c r="CD9564"/>
      <c r="CE9564"/>
      <c r="CF9564"/>
      <c r="CG9564"/>
      <c r="CH9564"/>
      <c r="CI9564"/>
      <c r="CJ9564"/>
      <c r="CK9564"/>
      <c r="CL9564"/>
      <c r="CM9564"/>
      <c r="CN9564"/>
      <c r="CO9564"/>
      <c r="CP9564"/>
      <c r="CQ9564"/>
      <c r="CR9564"/>
      <c r="CS9564"/>
      <c r="CT9564"/>
      <c r="CU9564"/>
      <c r="CV9564"/>
    </row>
    <row r="9565" spans="10:100" x14ac:dyDescent="0.25">
      <c r="J9565"/>
      <c r="K9565"/>
      <c r="L9565"/>
      <c r="M9565"/>
      <c r="N9565"/>
      <c r="O9565"/>
      <c r="P9565"/>
      <c r="Q9565"/>
      <c r="R9565"/>
      <c r="S9565"/>
      <c r="T9565"/>
      <c r="U9565"/>
      <c r="V9565"/>
      <c r="W9565"/>
      <c r="X9565"/>
      <c r="Y9565"/>
      <c r="Z9565"/>
      <c r="AA9565"/>
      <c r="AB9565"/>
      <c r="AC9565"/>
      <c r="AD9565"/>
      <c r="AE9565"/>
      <c r="AF9565"/>
      <c r="AG9565"/>
      <c r="AH9565"/>
      <c r="AI9565"/>
      <c r="AJ9565"/>
      <c r="AK9565"/>
      <c r="AL9565"/>
      <c r="AM9565"/>
      <c r="AN9565"/>
      <c r="AO9565"/>
      <c r="AP9565"/>
      <c r="AQ9565"/>
      <c r="AR9565"/>
      <c r="AS9565"/>
      <c r="AT9565"/>
      <c r="AU9565"/>
      <c r="AV9565"/>
      <c r="AW9565"/>
      <c r="AX9565"/>
      <c r="AY9565"/>
      <c r="AZ9565"/>
      <c r="BA9565"/>
      <c r="BB9565"/>
      <c r="BC9565"/>
      <c r="BD9565"/>
      <c r="BE9565"/>
      <c r="BF9565"/>
      <c r="BG9565"/>
      <c r="BH9565"/>
      <c r="BI9565"/>
      <c r="BJ9565"/>
      <c r="BK9565"/>
      <c r="BL9565"/>
      <c r="BM9565"/>
      <c r="BN9565"/>
      <c r="BO9565"/>
      <c r="BP9565"/>
      <c r="BQ9565"/>
      <c r="BR9565"/>
      <c r="BS9565"/>
      <c r="BT9565"/>
      <c r="BU9565"/>
      <c r="BV9565"/>
      <c r="BW9565"/>
      <c r="BX9565"/>
      <c r="BY9565"/>
      <c r="BZ9565"/>
      <c r="CA9565"/>
      <c r="CB9565"/>
      <c r="CC9565"/>
      <c r="CD9565"/>
      <c r="CE9565"/>
      <c r="CF9565"/>
      <c r="CG9565"/>
      <c r="CH9565"/>
      <c r="CI9565"/>
      <c r="CJ9565"/>
      <c r="CK9565"/>
      <c r="CL9565"/>
      <c r="CM9565"/>
      <c r="CN9565"/>
      <c r="CO9565"/>
      <c r="CP9565"/>
      <c r="CQ9565"/>
      <c r="CR9565"/>
      <c r="CS9565"/>
      <c r="CT9565"/>
      <c r="CU9565"/>
      <c r="CV9565"/>
    </row>
    <row r="9566" spans="10:100" x14ac:dyDescent="0.25">
      <c r="J9566"/>
      <c r="K9566"/>
      <c r="L9566"/>
      <c r="M9566"/>
      <c r="N9566"/>
      <c r="O9566"/>
      <c r="P9566"/>
      <c r="Q9566"/>
      <c r="R9566"/>
      <c r="S9566"/>
      <c r="T9566"/>
      <c r="U9566"/>
      <c r="V9566"/>
      <c r="W9566"/>
      <c r="X9566"/>
      <c r="Y9566"/>
      <c r="Z9566"/>
      <c r="AA9566"/>
      <c r="AB9566"/>
      <c r="AC9566"/>
      <c r="AD9566"/>
      <c r="AE9566"/>
      <c r="AF9566"/>
      <c r="AG9566"/>
      <c r="AH9566"/>
      <c r="AI9566"/>
      <c r="AJ9566"/>
      <c r="AK9566"/>
      <c r="AL9566"/>
      <c r="AM9566"/>
      <c r="AN9566"/>
      <c r="AO9566"/>
      <c r="AP9566"/>
      <c r="AQ9566"/>
      <c r="AR9566"/>
      <c r="AS9566"/>
      <c r="AT9566"/>
      <c r="AU9566"/>
      <c r="AV9566"/>
      <c r="AW9566"/>
      <c r="AX9566"/>
      <c r="AY9566"/>
      <c r="AZ9566"/>
      <c r="BA9566"/>
      <c r="BB9566"/>
      <c r="BC9566"/>
      <c r="BD9566"/>
      <c r="BE9566"/>
      <c r="BF9566"/>
      <c r="BG9566"/>
      <c r="BH9566"/>
      <c r="BI9566"/>
      <c r="BJ9566"/>
      <c r="BK9566"/>
      <c r="BL9566"/>
      <c r="BM9566"/>
      <c r="BN9566"/>
      <c r="BO9566"/>
      <c r="BP9566"/>
      <c r="BQ9566"/>
      <c r="BR9566"/>
      <c r="BS9566"/>
      <c r="BT9566"/>
      <c r="BU9566"/>
      <c r="BV9566"/>
      <c r="BW9566"/>
      <c r="BX9566"/>
      <c r="BY9566"/>
      <c r="BZ9566"/>
      <c r="CA9566"/>
      <c r="CB9566"/>
      <c r="CC9566"/>
      <c r="CD9566"/>
      <c r="CE9566"/>
      <c r="CF9566"/>
      <c r="CG9566"/>
      <c r="CH9566"/>
      <c r="CI9566"/>
      <c r="CJ9566"/>
      <c r="CK9566"/>
      <c r="CL9566"/>
      <c r="CM9566"/>
      <c r="CN9566"/>
      <c r="CO9566"/>
      <c r="CP9566"/>
      <c r="CQ9566"/>
      <c r="CR9566"/>
      <c r="CS9566"/>
      <c r="CT9566"/>
      <c r="CU9566"/>
      <c r="CV9566"/>
    </row>
    <row r="9567" spans="10:100" x14ac:dyDescent="0.25">
      <c r="J9567"/>
      <c r="K9567"/>
      <c r="L9567"/>
      <c r="M9567"/>
      <c r="N9567"/>
      <c r="O9567"/>
      <c r="P9567"/>
      <c r="Q9567"/>
      <c r="R9567"/>
      <c r="S9567"/>
      <c r="T9567"/>
      <c r="U9567"/>
      <c r="V9567"/>
      <c r="W9567"/>
      <c r="X9567"/>
      <c r="Y9567"/>
      <c r="Z9567"/>
      <c r="AA9567"/>
      <c r="AB9567"/>
      <c r="AC9567"/>
      <c r="AD9567"/>
      <c r="AE9567"/>
      <c r="AF9567"/>
      <c r="AG9567"/>
      <c r="AH9567"/>
      <c r="AI9567"/>
      <c r="AJ9567"/>
      <c r="AK9567"/>
      <c r="AL9567"/>
      <c r="AM9567"/>
      <c r="AN9567"/>
      <c r="AO9567"/>
      <c r="AP9567"/>
      <c r="AQ9567"/>
      <c r="AR9567"/>
      <c r="AS9567"/>
      <c r="AT9567"/>
      <c r="AU9567"/>
      <c r="AV9567"/>
      <c r="AW9567"/>
      <c r="AX9567"/>
      <c r="AY9567"/>
      <c r="AZ9567"/>
      <c r="BA9567"/>
      <c r="BB9567"/>
      <c r="BC9567"/>
      <c r="BD9567"/>
      <c r="BE9567"/>
      <c r="BF9567"/>
      <c r="BG9567"/>
      <c r="BH9567"/>
      <c r="BI9567"/>
      <c r="BJ9567"/>
      <c r="BK9567"/>
      <c r="BL9567"/>
      <c r="BM9567"/>
      <c r="BN9567"/>
      <c r="BO9567"/>
      <c r="BP9567"/>
      <c r="BQ9567"/>
      <c r="BR9567"/>
      <c r="BS9567"/>
      <c r="BT9567"/>
      <c r="BU9567"/>
      <c r="BV9567"/>
      <c r="BW9567"/>
      <c r="BX9567"/>
      <c r="BY9567"/>
      <c r="BZ9567"/>
      <c r="CA9567"/>
      <c r="CB9567"/>
      <c r="CC9567"/>
      <c r="CD9567"/>
      <c r="CE9567"/>
      <c r="CF9567"/>
      <c r="CG9567"/>
      <c r="CH9567"/>
      <c r="CI9567"/>
      <c r="CJ9567"/>
      <c r="CK9567"/>
      <c r="CL9567"/>
      <c r="CM9567"/>
      <c r="CN9567"/>
      <c r="CO9567"/>
      <c r="CP9567"/>
      <c r="CQ9567"/>
      <c r="CR9567"/>
      <c r="CS9567"/>
      <c r="CT9567"/>
      <c r="CU9567"/>
      <c r="CV9567"/>
    </row>
    <row r="9568" spans="10:100" x14ac:dyDescent="0.25">
      <c r="J9568"/>
      <c r="K9568"/>
      <c r="L9568"/>
      <c r="M9568"/>
      <c r="N9568"/>
      <c r="O9568"/>
      <c r="P9568"/>
      <c r="Q9568"/>
      <c r="R9568"/>
      <c r="S9568"/>
      <c r="T9568"/>
      <c r="U9568"/>
      <c r="V9568"/>
      <c r="W9568"/>
      <c r="X9568"/>
      <c r="Y9568"/>
      <c r="Z9568"/>
      <c r="AA9568"/>
      <c r="AB9568"/>
      <c r="AC9568"/>
      <c r="AD9568"/>
      <c r="AE9568"/>
      <c r="AF9568"/>
      <c r="AG9568"/>
      <c r="AH9568"/>
      <c r="AI9568"/>
      <c r="AJ9568"/>
      <c r="AK9568"/>
      <c r="AL9568"/>
      <c r="AM9568"/>
      <c r="AN9568"/>
      <c r="AO9568"/>
      <c r="AP9568"/>
      <c r="AQ9568"/>
      <c r="AR9568"/>
      <c r="AS9568"/>
      <c r="AT9568"/>
      <c r="AU9568"/>
      <c r="AV9568"/>
      <c r="AW9568"/>
      <c r="AX9568"/>
      <c r="AY9568"/>
      <c r="AZ9568"/>
      <c r="BA9568"/>
      <c r="BB9568"/>
      <c r="BC9568"/>
      <c r="BD9568"/>
      <c r="BE9568"/>
      <c r="BF9568"/>
      <c r="BG9568"/>
      <c r="BH9568"/>
      <c r="BI9568"/>
      <c r="BJ9568"/>
      <c r="BK9568"/>
      <c r="BL9568"/>
      <c r="BM9568"/>
      <c r="BN9568"/>
      <c r="BO9568"/>
      <c r="BP9568"/>
      <c r="BQ9568"/>
      <c r="BR9568"/>
      <c r="BS9568"/>
      <c r="BT9568"/>
      <c r="BU9568"/>
      <c r="BV9568"/>
      <c r="BW9568"/>
      <c r="BX9568"/>
      <c r="BY9568"/>
      <c r="BZ9568"/>
      <c r="CA9568"/>
      <c r="CB9568"/>
      <c r="CC9568"/>
      <c r="CD9568"/>
      <c r="CE9568"/>
      <c r="CF9568"/>
      <c r="CG9568"/>
      <c r="CH9568"/>
      <c r="CI9568"/>
      <c r="CJ9568"/>
      <c r="CK9568"/>
      <c r="CL9568"/>
      <c r="CM9568"/>
      <c r="CN9568"/>
      <c r="CO9568"/>
      <c r="CP9568"/>
      <c r="CQ9568"/>
      <c r="CR9568"/>
      <c r="CS9568"/>
      <c r="CT9568"/>
      <c r="CU9568"/>
      <c r="CV9568"/>
    </row>
    <row r="9569" spans="10:100" x14ac:dyDescent="0.25">
      <c r="J9569"/>
      <c r="K9569"/>
      <c r="L9569"/>
      <c r="M9569"/>
      <c r="N9569"/>
      <c r="O9569"/>
      <c r="P9569"/>
      <c r="Q9569"/>
      <c r="R9569"/>
      <c r="S9569"/>
      <c r="T9569"/>
      <c r="U9569"/>
      <c r="V9569"/>
      <c r="W9569"/>
      <c r="X9569"/>
      <c r="Y9569"/>
      <c r="Z9569"/>
      <c r="AA9569"/>
      <c r="AB9569"/>
      <c r="AC9569"/>
      <c r="AD9569"/>
      <c r="AE9569"/>
      <c r="AF9569"/>
      <c r="AG9569"/>
      <c r="AH9569"/>
      <c r="AI9569"/>
      <c r="AJ9569"/>
      <c r="AK9569"/>
      <c r="AL9569"/>
      <c r="AM9569"/>
      <c r="AN9569"/>
      <c r="AO9569"/>
      <c r="AP9569"/>
      <c r="AQ9569"/>
      <c r="AR9569"/>
      <c r="AS9569"/>
      <c r="AT9569"/>
      <c r="AU9569"/>
      <c r="AV9569"/>
      <c r="AW9569"/>
      <c r="AX9569"/>
      <c r="AY9569"/>
      <c r="AZ9569"/>
      <c r="BA9569"/>
      <c r="BB9569"/>
      <c r="BC9569"/>
      <c r="BD9569"/>
      <c r="BE9569"/>
      <c r="BF9569"/>
      <c r="BG9569"/>
      <c r="BH9569"/>
      <c r="BI9569"/>
      <c r="BJ9569"/>
      <c r="BK9569"/>
      <c r="BL9569"/>
      <c r="BM9569"/>
      <c r="BN9569"/>
      <c r="BO9569"/>
      <c r="BP9569"/>
      <c r="BQ9569"/>
      <c r="BR9569"/>
      <c r="BS9569"/>
      <c r="BT9569"/>
      <c r="BU9569"/>
      <c r="BV9569"/>
      <c r="BW9569"/>
      <c r="BX9569"/>
      <c r="BY9569"/>
      <c r="BZ9569"/>
      <c r="CA9569"/>
      <c r="CB9569"/>
      <c r="CC9569"/>
      <c r="CD9569"/>
      <c r="CE9569"/>
      <c r="CF9569"/>
      <c r="CG9569"/>
      <c r="CH9569"/>
      <c r="CI9569"/>
      <c r="CJ9569"/>
      <c r="CK9569"/>
      <c r="CL9569"/>
      <c r="CM9569"/>
      <c r="CN9569"/>
      <c r="CO9569"/>
      <c r="CP9569"/>
      <c r="CQ9569"/>
      <c r="CR9569"/>
      <c r="CS9569"/>
      <c r="CT9569"/>
      <c r="CU9569"/>
      <c r="CV9569"/>
    </row>
    <row r="9570" spans="10:100" x14ac:dyDescent="0.25">
      <c r="J9570"/>
      <c r="K9570"/>
      <c r="L9570"/>
      <c r="M9570"/>
      <c r="N9570"/>
      <c r="O9570"/>
      <c r="P9570"/>
      <c r="Q9570"/>
      <c r="R9570"/>
      <c r="S9570"/>
      <c r="T9570"/>
      <c r="U9570"/>
      <c r="V9570"/>
      <c r="W9570"/>
      <c r="X9570"/>
      <c r="Y9570"/>
      <c r="Z9570"/>
      <c r="AA9570"/>
      <c r="AB9570"/>
      <c r="AC9570"/>
      <c r="AD9570"/>
      <c r="AE9570"/>
      <c r="AF9570"/>
      <c r="AG9570"/>
      <c r="AH9570"/>
      <c r="AI9570"/>
      <c r="AJ9570"/>
      <c r="AK9570"/>
      <c r="AL9570"/>
      <c r="AM9570"/>
      <c r="AN9570"/>
      <c r="AO9570"/>
      <c r="AP9570"/>
      <c r="AQ9570"/>
      <c r="AR9570"/>
      <c r="AS9570"/>
      <c r="AT9570"/>
      <c r="AU9570"/>
      <c r="AV9570"/>
      <c r="AW9570"/>
      <c r="AX9570"/>
      <c r="AY9570"/>
      <c r="AZ9570"/>
      <c r="BA9570"/>
      <c r="BB9570"/>
      <c r="BC9570"/>
      <c r="BD9570"/>
      <c r="BE9570"/>
      <c r="BF9570"/>
      <c r="BG9570"/>
      <c r="BH9570"/>
      <c r="BI9570"/>
      <c r="BJ9570"/>
      <c r="BK9570"/>
      <c r="BL9570"/>
      <c r="BM9570"/>
      <c r="BN9570"/>
      <c r="BO9570"/>
      <c r="BP9570"/>
      <c r="BQ9570"/>
      <c r="BR9570"/>
      <c r="BS9570"/>
      <c r="BT9570"/>
      <c r="BU9570"/>
      <c r="BV9570"/>
      <c r="BW9570"/>
      <c r="BX9570"/>
      <c r="BY9570"/>
      <c r="BZ9570"/>
      <c r="CA9570"/>
      <c r="CB9570"/>
      <c r="CC9570"/>
      <c r="CD9570"/>
      <c r="CE9570"/>
      <c r="CF9570"/>
      <c r="CG9570"/>
      <c r="CH9570"/>
      <c r="CI9570"/>
      <c r="CJ9570"/>
      <c r="CK9570"/>
      <c r="CL9570"/>
      <c r="CM9570"/>
      <c r="CN9570"/>
      <c r="CO9570"/>
      <c r="CP9570"/>
      <c r="CQ9570"/>
      <c r="CR9570"/>
      <c r="CS9570"/>
      <c r="CT9570"/>
      <c r="CU9570"/>
      <c r="CV9570"/>
    </row>
    <row r="9571" spans="10:100" x14ac:dyDescent="0.25">
      <c r="J9571"/>
      <c r="K9571"/>
      <c r="L9571"/>
      <c r="M9571"/>
      <c r="N9571"/>
      <c r="O9571"/>
      <c r="P9571"/>
      <c r="Q9571"/>
      <c r="R9571"/>
      <c r="S9571"/>
      <c r="T9571"/>
      <c r="U9571"/>
      <c r="V9571"/>
      <c r="W9571"/>
      <c r="X9571"/>
      <c r="Y9571"/>
      <c r="Z9571"/>
      <c r="AA9571"/>
      <c r="AB9571"/>
      <c r="AC9571"/>
      <c r="AD9571"/>
      <c r="AE9571"/>
      <c r="AF9571"/>
      <c r="AG9571"/>
      <c r="AH9571"/>
      <c r="AI9571"/>
      <c r="AJ9571"/>
      <c r="AK9571"/>
      <c r="AL9571"/>
      <c r="AM9571"/>
      <c r="AN9571"/>
      <c r="AO9571"/>
      <c r="AP9571"/>
      <c r="AQ9571"/>
      <c r="AR9571"/>
      <c r="AS9571"/>
      <c r="AT9571"/>
      <c r="AU9571"/>
      <c r="AV9571"/>
      <c r="AW9571"/>
      <c r="AX9571"/>
      <c r="AY9571"/>
      <c r="AZ9571"/>
      <c r="BA9571"/>
      <c r="BB9571"/>
      <c r="BC9571"/>
      <c r="BD9571"/>
      <c r="BE9571"/>
      <c r="BF9571"/>
      <c r="BG9571"/>
      <c r="BH9571"/>
      <c r="BI9571"/>
      <c r="BJ9571"/>
      <c r="BK9571"/>
      <c r="BL9571"/>
      <c r="BM9571"/>
      <c r="BN9571"/>
      <c r="BO9571"/>
      <c r="BP9571"/>
      <c r="BQ9571"/>
      <c r="BR9571"/>
      <c r="BS9571"/>
      <c r="BT9571"/>
      <c r="BU9571"/>
      <c r="BV9571"/>
      <c r="BW9571"/>
      <c r="BX9571"/>
      <c r="BY9571"/>
      <c r="BZ9571"/>
      <c r="CA9571"/>
      <c r="CB9571"/>
      <c r="CC9571"/>
      <c r="CD9571"/>
      <c r="CE9571"/>
      <c r="CF9571"/>
      <c r="CG9571"/>
      <c r="CH9571"/>
      <c r="CI9571"/>
      <c r="CJ9571"/>
      <c r="CK9571"/>
      <c r="CL9571"/>
      <c r="CM9571"/>
      <c r="CN9571"/>
      <c r="CO9571"/>
      <c r="CP9571"/>
      <c r="CQ9571"/>
      <c r="CR9571"/>
      <c r="CS9571"/>
      <c r="CT9571"/>
      <c r="CU9571"/>
      <c r="CV9571"/>
    </row>
    <row r="9572" spans="10:100" x14ac:dyDescent="0.25">
      <c r="J9572"/>
      <c r="K9572"/>
      <c r="L9572"/>
      <c r="M9572"/>
      <c r="N9572"/>
      <c r="O9572"/>
      <c r="P9572"/>
      <c r="Q9572"/>
      <c r="R9572"/>
      <c r="S9572"/>
      <c r="T9572"/>
      <c r="U9572"/>
      <c r="V9572"/>
      <c r="W9572"/>
      <c r="X9572"/>
      <c r="Y9572"/>
      <c r="Z9572"/>
      <c r="AA9572"/>
      <c r="AB9572"/>
      <c r="AC9572"/>
      <c r="AD9572"/>
      <c r="AE9572"/>
      <c r="AF9572"/>
      <c r="AG9572"/>
      <c r="AH9572"/>
      <c r="AI9572"/>
      <c r="AJ9572"/>
      <c r="AK9572"/>
      <c r="AL9572"/>
      <c r="AM9572"/>
      <c r="AN9572"/>
      <c r="AO9572"/>
      <c r="AP9572"/>
      <c r="AQ9572"/>
      <c r="AR9572"/>
      <c r="AS9572"/>
      <c r="AT9572"/>
      <c r="AU9572"/>
      <c r="AV9572"/>
      <c r="AW9572"/>
      <c r="AX9572"/>
      <c r="AY9572"/>
      <c r="AZ9572"/>
      <c r="BA9572"/>
      <c r="BB9572"/>
      <c r="BC9572"/>
      <c r="BD9572"/>
      <c r="BE9572"/>
      <c r="BF9572"/>
      <c r="BG9572"/>
      <c r="BH9572"/>
      <c r="BI9572"/>
      <c r="BJ9572"/>
      <c r="BK9572"/>
      <c r="BL9572"/>
      <c r="BM9572"/>
      <c r="BN9572"/>
      <c r="BO9572"/>
      <c r="BP9572"/>
      <c r="BQ9572"/>
      <c r="BR9572"/>
      <c r="BS9572"/>
      <c r="BT9572"/>
      <c r="BU9572"/>
      <c r="BV9572"/>
      <c r="BW9572"/>
      <c r="BX9572"/>
      <c r="BY9572"/>
      <c r="BZ9572"/>
      <c r="CA9572"/>
      <c r="CB9572"/>
      <c r="CC9572"/>
      <c r="CD9572"/>
      <c r="CE9572"/>
      <c r="CF9572"/>
      <c r="CG9572"/>
      <c r="CH9572"/>
      <c r="CI9572"/>
      <c r="CJ9572"/>
      <c r="CK9572"/>
      <c r="CL9572"/>
      <c r="CM9572"/>
      <c r="CN9572"/>
      <c r="CO9572"/>
      <c r="CP9572"/>
      <c r="CQ9572"/>
      <c r="CR9572"/>
      <c r="CS9572"/>
      <c r="CT9572"/>
      <c r="CU9572"/>
      <c r="CV9572"/>
    </row>
    <row r="9573" spans="10:100" x14ac:dyDescent="0.25">
      <c r="J9573"/>
      <c r="K9573"/>
      <c r="L9573"/>
      <c r="M9573"/>
      <c r="N9573"/>
      <c r="O9573"/>
      <c r="P9573"/>
      <c r="Q9573"/>
      <c r="R9573"/>
      <c r="S9573"/>
      <c r="T9573"/>
      <c r="U9573"/>
      <c r="V9573"/>
      <c r="W9573"/>
      <c r="X9573"/>
      <c r="Y9573"/>
      <c r="Z9573"/>
      <c r="AA9573"/>
      <c r="AB9573"/>
      <c r="AC9573"/>
      <c r="AD9573"/>
      <c r="AE9573"/>
      <c r="AF9573"/>
      <c r="AG9573"/>
      <c r="AH9573"/>
      <c r="AI9573"/>
      <c r="AJ9573"/>
      <c r="AK9573"/>
      <c r="AL9573"/>
      <c r="AM9573"/>
      <c r="AN9573"/>
      <c r="AO9573"/>
      <c r="AP9573"/>
      <c r="AQ9573"/>
      <c r="AR9573"/>
      <c r="AS9573"/>
      <c r="AT9573"/>
      <c r="AU9573"/>
      <c r="AV9573"/>
      <c r="AW9573"/>
      <c r="AX9573"/>
      <c r="AY9573"/>
      <c r="AZ9573"/>
      <c r="BA9573"/>
      <c r="BB9573"/>
      <c r="BC9573"/>
      <c r="BD9573"/>
      <c r="BE9573"/>
      <c r="BF9573"/>
      <c r="BG9573"/>
      <c r="BH9573"/>
      <c r="BI9573"/>
      <c r="BJ9573"/>
      <c r="BK9573"/>
      <c r="BL9573"/>
      <c r="BM9573"/>
      <c r="BN9573"/>
      <c r="BO9573"/>
      <c r="BP9573"/>
      <c r="BQ9573"/>
      <c r="BR9573"/>
      <c r="BS9573"/>
      <c r="BT9573"/>
      <c r="BU9573"/>
      <c r="BV9573"/>
      <c r="BW9573"/>
      <c r="BX9573"/>
      <c r="BY9573"/>
      <c r="BZ9573"/>
      <c r="CA9573"/>
      <c r="CB9573"/>
      <c r="CC9573"/>
      <c r="CD9573"/>
      <c r="CE9573"/>
      <c r="CF9573"/>
      <c r="CG9573"/>
      <c r="CH9573"/>
      <c r="CI9573"/>
      <c r="CJ9573"/>
      <c r="CK9573"/>
      <c r="CL9573"/>
      <c r="CM9573"/>
      <c r="CN9573"/>
      <c r="CO9573"/>
      <c r="CP9573"/>
      <c r="CQ9573"/>
      <c r="CR9573"/>
      <c r="CS9573"/>
      <c r="CT9573"/>
      <c r="CU9573"/>
      <c r="CV9573"/>
    </row>
    <row r="9574" spans="10:100" x14ac:dyDescent="0.25">
      <c r="J9574"/>
      <c r="K9574"/>
      <c r="L9574"/>
      <c r="M9574"/>
      <c r="N9574"/>
      <c r="O9574"/>
      <c r="P9574"/>
      <c r="Q9574"/>
      <c r="R9574"/>
      <c r="S9574"/>
      <c r="T9574"/>
      <c r="U9574"/>
      <c r="V9574"/>
      <c r="W9574"/>
      <c r="X9574"/>
      <c r="Y9574"/>
      <c r="Z9574"/>
      <c r="AA9574"/>
      <c r="AB9574"/>
      <c r="AC9574"/>
      <c r="AD9574"/>
      <c r="AE9574"/>
      <c r="AF9574"/>
      <c r="AG9574"/>
      <c r="AH9574"/>
      <c r="AI9574"/>
      <c r="AJ9574"/>
      <c r="AK9574"/>
      <c r="AL9574"/>
      <c r="AM9574"/>
      <c r="AN9574"/>
      <c r="AO9574"/>
      <c r="AP9574"/>
      <c r="AQ9574"/>
      <c r="AR9574"/>
      <c r="AS9574"/>
      <c r="AT9574"/>
      <c r="AU9574"/>
      <c r="AV9574"/>
      <c r="AW9574"/>
      <c r="AX9574"/>
      <c r="AY9574"/>
      <c r="AZ9574"/>
      <c r="BA9574"/>
      <c r="BB9574"/>
      <c r="BC9574"/>
      <c r="BD9574"/>
      <c r="BE9574"/>
      <c r="BF9574"/>
      <c r="BG9574"/>
      <c r="BH9574"/>
      <c r="BI9574"/>
      <c r="BJ9574"/>
      <c r="BK9574"/>
      <c r="BL9574"/>
      <c r="BM9574"/>
      <c r="BN9574"/>
      <c r="BO9574"/>
      <c r="BP9574"/>
      <c r="BQ9574"/>
      <c r="BR9574"/>
      <c r="BS9574"/>
      <c r="BT9574"/>
      <c r="BU9574"/>
      <c r="BV9574"/>
      <c r="BW9574"/>
      <c r="BX9574"/>
      <c r="BY9574"/>
      <c r="BZ9574"/>
      <c r="CA9574"/>
      <c r="CB9574"/>
      <c r="CC9574"/>
      <c r="CD9574"/>
      <c r="CE9574"/>
      <c r="CF9574"/>
      <c r="CG9574"/>
      <c r="CH9574"/>
      <c r="CI9574"/>
      <c r="CJ9574"/>
      <c r="CK9574"/>
      <c r="CL9574"/>
      <c r="CM9574"/>
      <c r="CN9574"/>
      <c r="CO9574"/>
      <c r="CP9574"/>
      <c r="CQ9574"/>
      <c r="CR9574"/>
      <c r="CS9574"/>
      <c r="CT9574"/>
      <c r="CU9574"/>
      <c r="CV9574"/>
    </row>
    <row r="9575" spans="10:100" x14ac:dyDescent="0.25">
      <c r="J9575"/>
      <c r="K9575"/>
      <c r="L9575"/>
      <c r="M9575"/>
      <c r="N9575"/>
      <c r="O9575"/>
      <c r="P9575"/>
      <c r="Q9575"/>
      <c r="R9575"/>
      <c r="S9575"/>
      <c r="T9575"/>
      <c r="U9575"/>
      <c r="V9575"/>
      <c r="W9575"/>
      <c r="X9575"/>
      <c r="Y9575"/>
      <c r="Z9575"/>
      <c r="AA9575"/>
      <c r="AB9575"/>
      <c r="AC9575"/>
      <c r="AD9575"/>
      <c r="AE9575"/>
      <c r="AF9575"/>
      <c r="AG9575"/>
      <c r="AH9575"/>
      <c r="AI9575"/>
      <c r="AJ9575"/>
      <c r="AK9575"/>
      <c r="AL9575"/>
      <c r="AM9575"/>
      <c r="AN9575"/>
      <c r="AO9575"/>
      <c r="AP9575"/>
      <c r="AQ9575"/>
      <c r="AR9575"/>
      <c r="AS9575"/>
      <c r="AT9575"/>
      <c r="AU9575"/>
      <c r="AV9575"/>
      <c r="AW9575"/>
      <c r="AX9575"/>
      <c r="AY9575"/>
      <c r="AZ9575"/>
      <c r="BA9575"/>
      <c r="BB9575"/>
      <c r="BC9575"/>
      <c r="BD9575"/>
      <c r="BE9575"/>
      <c r="BF9575"/>
      <c r="BG9575"/>
      <c r="BH9575"/>
      <c r="BI9575"/>
      <c r="BJ9575"/>
      <c r="BK9575"/>
      <c r="BL9575"/>
      <c r="BM9575"/>
      <c r="BN9575"/>
      <c r="BO9575"/>
      <c r="BP9575"/>
      <c r="BQ9575"/>
      <c r="BR9575"/>
      <c r="BS9575"/>
      <c r="BT9575"/>
      <c r="BU9575"/>
      <c r="BV9575"/>
      <c r="BW9575"/>
      <c r="BX9575"/>
      <c r="BY9575"/>
      <c r="BZ9575"/>
      <c r="CA9575"/>
      <c r="CB9575"/>
      <c r="CC9575"/>
      <c r="CD9575"/>
      <c r="CE9575"/>
      <c r="CF9575"/>
      <c r="CG9575"/>
      <c r="CH9575"/>
      <c r="CI9575"/>
      <c r="CJ9575"/>
      <c r="CK9575"/>
      <c r="CL9575"/>
      <c r="CM9575"/>
      <c r="CN9575"/>
      <c r="CO9575"/>
      <c r="CP9575"/>
      <c r="CQ9575"/>
      <c r="CR9575"/>
      <c r="CS9575"/>
      <c r="CT9575"/>
      <c r="CU9575"/>
      <c r="CV9575"/>
    </row>
    <row r="9576" spans="10:100" x14ac:dyDescent="0.25">
      <c r="J9576"/>
      <c r="K9576"/>
      <c r="L9576"/>
      <c r="M9576"/>
      <c r="N9576"/>
      <c r="O9576"/>
      <c r="P9576"/>
      <c r="Q9576"/>
      <c r="R9576"/>
      <c r="S9576"/>
      <c r="T9576"/>
      <c r="U9576"/>
      <c r="V9576"/>
      <c r="W9576"/>
      <c r="X9576"/>
      <c r="Y9576"/>
      <c r="Z9576"/>
      <c r="AA9576"/>
      <c r="AB9576"/>
      <c r="AC9576"/>
      <c r="AD9576"/>
      <c r="AE9576"/>
      <c r="AF9576"/>
      <c r="AG9576"/>
      <c r="AH9576"/>
      <c r="AI9576"/>
      <c r="AJ9576"/>
      <c r="AK9576"/>
      <c r="AL9576"/>
      <c r="AM9576"/>
      <c r="AN9576"/>
      <c r="AO9576"/>
      <c r="AP9576"/>
      <c r="AQ9576"/>
      <c r="AR9576"/>
      <c r="AS9576"/>
      <c r="AT9576"/>
      <c r="AU9576"/>
      <c r="AV9576"/>
      <c r="AW9576"/>
      <c r="AX9576"/>
      <c r="AY9576"/>
      <c r="AZ9576"/>
      <c r="BA9576"/>
      <c r="BB9576"/>
      <c r="BC9576"/>
      <c r="BD9576"/>
      <c r="BE9576"/>
      <c r="BF9576"/>
      <c r="BG9576"/>
      <c r="BH9576"/>
      <c r="BI9576"/>
      <c r="BJ9576"/>
      <c r="BK9576"/>
      <c r="BL9576"/>
      <c r="BM9576"/>
      <c r="BN9576"/>
      <c r="BO9576"/>
      <c r="BP9576"/>
      <c r="BQ9576"/>
      <c r="BR9576"/>
      <c r="BS9576"/>
      <c r="BT9576"/>
      <c r="BU9576"/>
      <c r="BV9576"/>
      <c r="BW9576"/>
      <c r="BX9576"/>
      <c r="BY9576"/>
      <c r="BZ9576"/>
      <c r="CA9576"/>
      <c r="CB9576"/>
      <c r="CC9576"/>
      <c r="CD9576"/>
      <c r="CE9576"/>
      <c r="CF9576"/>
      <c r="CG9576"/>
      <c r="CH9576"/>
      <c r="CI9576"/>
      <c r="CJ9576"/>
      <c r="CK9576"/>
      <c r="CL9576"/>
      <c r="CM9576"/>
      <c r="CN9576"/>
      <c r="CO9576"/>
      <c r="CP9576"/>
      <c r="CQ9576"/>
      <c r="CR9576"/>
      <c r="CS9576"/>
      <c r="CT9576"/>
      <c r="CU9576"/>
      <c r="CV9576"/>
    </row>
    <row r="9577" spans="10:100" x14ac:dyDescent="0.25">
      <c r="J9577"/>
      <c r="K9577"/>
      <c r="L9577"/>
      <c r="M9577"/>
      <c r="N9577"/>
      <c r="O9577"/>
      <c r="P9577"/>
      <c r="Q9577"/>
      <c r="R9577"/>
      <c r="S9577"/>
      <c r="T9577"/>
      <c r="U9577"/>
      <c r="V9577"/>
      <c r="W9577"/>
      <c r="X9577"/>
      <c r="Y9577"/>
      <c r="Z9577"/>
      <c r="AA9577"/>
      <c r="AB9577"/>
      <c r="AC9577"/>
      <c r="AD9577"/>
      <c r="AE9577"/>
      <c r="AF9577"/>
      <c r="AG9577"/>
      <c r="AH9577"/>
      <c r="AI9577"/>
      <c r="AJ9577"/>
      <c r="AK9577"/>
      <c r="AL9577"/>
      <c r="AM9577"/>
      <c r="AN9577"/>
      <c r="AO9577"/>
      <c r="AP9577"/>
      <c r="AQ9577"/>
      <c r="AR9577"/>
      <c r="AS9577"/>
      <c r="AT9577"/>
      <c r="AU9577"/>
      <c r="AV9577"/>
      <c r="AW9577"/>
      <c r="AX9577"/>
      <c r="AY9577"/>
      <c r="AZ9577"/>
      <c r="BA9577"/>
      <c r="BB9577"/>
      <c r="BC9577"/>
      <c r="BD9577"/>
      <c r="BE9577"/>
      <c r="BF9577"/>
      <c r="BG9577"/>
      <c r="BH9577"/>
      <c r="BI9577"/>
      <c r="BJ9577"/>
      <c r="BK9577"/>
      <c r="BL9577"/>
      <c r="BM9577"/>
      <c r="BN9577"/>
      <c r="BO9577"/>
      <c r="BP9577"/>
      <c r="BQ9577"/>
      <c r="BR9577"/>
      <c r="BS9577"/>
      <c r="BT9577"/>
      <c r="BU9577"/>
      <c r="BV9577"/>
      <c r="BW9577"/>
      <c r="BX9577"/>
      <c r="BY9577"/>
      <c r="BZ9577"/>
      <c r="CA9577"/>
      <c r="CB9577"/>
      <c r="CC9577"/>
      <c r="CD9577"/>
      <c r="CE9577"/>
      <c r="CF9577"/>
      <c r="CG9577"/>
      <c r="CH9577"/>
      <c r="CI9577"/>
      <c r="CJ9577"/>
      <c r="CK9577"/>
      <c r="CL9577"/>
      <c r="CM9577"/>
      <c r="CN9577"/>
      <c r="CO9577"/>
      <c r="CP9577"/>
      <c r="CQ9577"/>
      <c r="CR9577"/>
      <c r="CS9577"/>
      <c r="CT9577"/>
      <c r="CU9577"/>
      <c r="CV9577"/>
    </row>
    <row r="9578" spans="10:100" x14ac:dyDescent="0.25">
      <c r="J9578"/>
      <c r="K9578"/>
      <c r="L9578"/>
      <c r="M9578"/>
      <c r="N9578"/>
      <c r="O9578"/>
      <c r="P9578"/>
      <c r="Q9578"/>
      <c r="R9578"/>
      <c r="S9578"/>
      <c r="T9578"/>
      <c r="U9578"/>
      <c r="V9578"/>
      <c r="W9578"/>
      <c r="X9578"/>
      <c r="Y9578"/>
      <c r="Z9578"/>
      <c r="AA9578"/>
      <c r="AB9578"/>
      <c r="AC9578"/>
      <c r="AD9578"/>
      <c r="AE9578"/>
      <c r="AF9578"/>
      <c r="AG9578"/>
      <c r="AH9578"/>
      <c r="AI9578"/>
      <c r="AJ9578"/>
      <c r="AK9578"/>
      <c r="AL9578"/>
      <c r="AM9578"/>
      <c r="AN9578"/>
      <c r="AO9578"/>
      <c r="AP9578"/>
      <c r="AQ9578"/>
      <c r="AR9578"/>
      <c r="AS9578"/>
      <c r="AT9578"/>
      <c r="AU9578"/>
      <c r="AV9578"/>
      <c r="AW9578"/>
      <c r="AX9578"/>
      <c r="AY9578"/>
      <c r="AZ9578"/>
      <c r="BA9578"/>
      <c r="BB9578"/>
      <c r="BC9578"/>
      <c r="BD9578"/>
      <c r="BE9578"/>
      <c r="BF9578"/>
      <c r="BG9578"/>
      <c r="BH9578"/>
      <c r="BI9578"/>
      <c r="BJ9578"/>
      <c r="BK9578"/>
      <c r="BL9578"/>
      <c r="BM9578"/>
      <c r="BN9578"/>
      <c r="BO9578"/>
      <c r="BP9578"/>
      <c r="BQ9578"/>
      <c r="BR9578"/>
      <c r="BS9578"/>
      <c r="BT9578"/>
      <c r="BU9578"/>
      <c r="BV9578"/>
      <c r="BW9578"/>
      <c r="BX9578"/>
      <c r="BY9578"/>
      <c r="BZ9578"/>
      <c r="CA9578"/>
      <c r="CB9578"/>
      <c r="CC9578"/>
      <c r="CD9578"/>
      <c r="CE9578"/>
      <c r="CF9578"/>
      <c r="CG9578"/>
      <c r="CH9578"/>
      <c r="CI9578"/>
      <c r="CJ9578"/>
      <c r="CK9578"/>
      <c r="CL9578"/>
      <c r="CM9578"/>
      <c r="CN9578"/>
      <c r="CO9578"/>
      <c r="CP9578"/>
      <c r="CQ9578"/>
      <c r="CR9578"/>
      <c r="CS9578"/>
      <c r="CT9578"/>
      <c r="CU9578"/>
      <c r="CV9578"/>
    </row>
    <row r="9579" spans="10:100" x14ac:dyDescent="0.25">
      <c r="J9579"/>
      <c r="K9579"/>
      <c r="L9579"/>
      <c r="M9579"/>
      <c r="N9579"/>
      <c r="O9579"/>
      <c r="P9579"/>
      <c r="Q9579"/>
      <c r="R9579"/>
      <c r="S9579"/>
      <c r="T9579"/>
      <c r="U9579"/>
      <c r="V9579"/>
      <c r="W9579"/>
      <c r="X9579"/>
      <c r="Y9579"/>
      <c r="Z9579"/>
      <c r="AA9579"/>
      <c r="AB9579"/>
      <c r="AC9579"/>
      <c r="AD9579"/>
      <c r="AE9579"/>
      <c r="AF9579"/>
      <c r="AG9579"/>
      <c r="AH9579"/>
      <c r="AI9579"/>
      <c r="AJ9579"/>
      <c r="AK9579"/>
      <c r="AL9579"/>
      <c r="AM9579"/>
      <c r="AN9579"/>
      <c r="AO9579"/>
      <c r="AP9579"/>
      <c r="AQ9579"/>
      <c r="AR9579"/>
      <c r="AS9579"/>
      <c r="AT9579"/>
      <c r="AU9579"/>
      <c r="AV9579"/>
      <c r="AW9579"/>
      <c r="AX9579"/>
      <c r="AY9579"/>
      <c r="AZ9579"/>
      <c r="BA9579"/>
      <c r="BB9579"/>
      <c r="BC9579"/>
      <c r="BD9579"/>
      <c r="BE9579"/>
      <c r="BF9579"/>
      <c r="BG9579"/>
      <c r="BH9579"/>
      <c r="BI9579"/>
      <c r="BJ9579"/>
      <c r="BK9579"/>
      <c r="BL9579"/>
      <c r="BM9579"/>
      <c r="BN9579"/>
      <c r="BO9579"/>
      <c r="BP9579"/>
      <c r="BQ9579"/>
      <c r="BR9579"/>
      <c r="BS9579"/>
      <c r="BT9579"/>
      <c r="BU9579"/>
      <c r="BV9579"/>
      <c r="BW9579"/>
      <c r="BX9579"/>
      <c r="BY9579"/>
      <c r="BZ9579"/>
      <c r="CA9579"/>
      <c r="CB9579"/>
      <c r="CC9579"/>
      <c r="CD9579"/>
      <c r="CE9579"/>
      <c r="CF9579"/>
      <c r="CG9579"/>
      <c r="CH9579"/>
      <c r="CI9579"/>
      <c r="CJ9579"/>
      <c r="CK9579"/>
      <c r="CL9579"/>
      <c r="CM9579"/>
      <c r="CN9579"/>
      <c r="CO9579"/>
      <c r="CP9579"/>
      <c r="CQ9579"/>
      <c r="CR9579"/>
      <c r="CS9579"/>
      <c r="CT9579"/>
      <c r="CU9579"/>
      <c r="CV9579"/>
    </row>
    <row r="9580" spans="10:100" x14ac:dyDescent="0.25">
      <c r="J9580"/>
      <c r="K9580"/>
      <c r="L9580"/>
      <c r="M9580"/>
      <c r="N9580"/>
      <c r="O9580"/>
      <c r="P9580"/>
      <c r="Q9580"/>
      <c r="R9580"/>
      <c r="S9580"/>
      <c r="T9580"/>
      <c r="U9580"/>
      <c r="V9580"/>
      <c r="W9580"/>
      <c r="X9580"/>
      <c r="Y9580"/>
      <c r="Z9580"/>
      <c r="AA9580"/>
      <c r="AB9580"/>
      <c r="AC9580"/>
      <c r="AD9580"/>
      <c r="AE9580"/>
      <c r="AF9580"/>
      <c r="AG9580"/>
      <c r="AH9580"/>
      <c r="AI9580"/>
      <c r="AJ9580"/>
      <c r="AK9580"/>
      <c r="AL9580"/>
      <c r="AM9580"/>
      <c r="AN9580"/>
      <c r="AO9580"/>
      <c r="AP9580"/>
      <c r="AQ9580"/>
      <c r="AR9580"/>
      <c r="AS9580"/>
      <c r="AT9580"/>
      <c r="AU9580"/>
      <c r="AV9580"/>
      <c r="AW9580"/>
      <c r="AX9580"/>
      <c r="AY9580"/>
      <c r="AZ9580"/>
      <c r="BA9580"/>
      <c r="BB9580"/>
      <c r="BC9580"/>
      <c r="BD9580"/>
      <c r="BE9580"/>
      <c r="BF9580"/>
      <c r="BG9580"/>
      <c r="BH9580"/>
      <c r="BI9580"/>
      <c r="BJ9580"/>
      <c r="BK9580"/>
      <c r="BL9580"/>
      <c r="BM9580"/>
      <c r="BN9580"/>
      <c r="BO9580"/>
      <c r="BP9580"/>
      <c r="BQ9580"/>
      <c r="BR9580"/>
      <c r="BS9580"/>
      <c r="BT9580"/>
      <c r="BU9580"/>
      <c r="BV9580"/>
      <c r="BW9580"/>
      <c r="BX9580"/>
      <c r="BY9580"/>
      <c r="BZ9580"/>
      <c r="CA9580"/>
      <c r="CB9580"/>
      <c r="CC9580"/>
      <c r="CD9580"/>
      <c r="CE9580"/>
      <c r="CF9580"/>
      <c r="CG9580"/>
      <c r="CH9580"/>
      <c r="CI9580"/>
      <c r="CJ9580"/>
      <c r="CK9580"/>
      <c r="CL9580"/>
      <c r="CM9580"/>
      <c r="CN9580"/>
      <c r="CO9580"/>
      <c r="CP9580"/>
      <c r="CQ9580"/>
      <c r="CR9580"/>
      <c r="CS9580"/>
      <c r="CT9580"/>
      <c r="CU9580"/>
      <c r="CV9580"/>
    </row>
    <row r="9581" spans="10:100" x14ac:dyDescent="0.25">
      <c r="J9581"/>
      <c r="K9581"/>
      <c r="L9581"/>
      <c r="M9581"/>
      <c r="N9581"/>
      <c r="O9581"/>
      <c r="P9581"/>
      <c r="Q9581"/>
      <c r="R9581"/>
      <c r="S9581"/>
      <c r="T9581"/>
      <c r="U9581"/>
      <c r="V9581"/>
      <c r="W9581"/>
      <c r="X9581"/>
      <c r="Y9581"/>
      <c r="Z9581"/>
      <c r="AA9581"/>
      <c r="AB9581"/>
      <c r="AC9581"/>
      <c r="AD9581"/>
      <c r="AE9581"/>
      <c r="AF9581"/>
      <c r="AG9581"/>
      <c r="AH9581"/>
      <c r="AI9581"/>
      <c r="AJ9581"/>
      <c r="AK9581"/>
      <c r="AL9581"/>
      <c r="AM9581"/>
      <c r="AN9581"/>
      <c r="AO9581"/>
      <c r="AP9581"/>
      <c r="AQ9581"/>
      <c r="AR9581"/>
      <c r="AS9581"/>
      <c r="AT9581"/>
      <c r="AU9581"/>
      <c r="AV9581"/>
      <c r="AW9581"/>
      <c r="AX9581"/>
      <c r="AY9581"/>
      <c r="AZ9581"/>
      <c r="BA9581"/>
      <c r="BB9581"/>
      <c r="BC9581"/>
      <c r="BD9581"/>
      <c r="BE9581"/>
      <c r="BF9581"/>
      <c r="BG9581"/>
      <c r="BH9581"/>
      <c r="BI9581"/>
      <c r="BJ9581"/>
      <c r="BK9581"/>
      <c r="BL9581"/>
      <c r="BM9581"/>
      <c r="BN9581"/>
      <c r="BO9581"/>
      <c r="BP9581"/>
      <c r="BQ9581"/>
      <c r="BR9581"/>
      <c r="BS9581"/>
      <c r="BT9581"/>
      <c r="BU9581"/>
      <c r="BV9581"/>
      <c r="BW9581"/>
      <c r="BX9581"/>
      <c r="BY9581"/>
      <c r="BZ9581"/>
      <c r="CA9581"/>
      <c r="CB9581"/>
      <c r="CC9581"/>
      <c r="CD9581"/>
      <c r="CE9581"/>
      <c r="CF9581"/>
      <c r="CG9581"/>
      <c r="CH9581"/>
      <c r="CI9581"/>
      <c r="CJ9581"/>
      <c r="CK9581"/>
      <c r="CL9581"/>
      <c r="CM9581"/>
      <c r="CN9581"/>
      <c r="CO9581"/>
      <c r="CP9581"/>
      <c r="CQ9581"/>
      <c r="CR9581"/>
      <c r="CS9581"/>
      <c r="CT9581"/>
      <c r="CU9581"/>
      <c r="CV9581"/>
    </row>
    <row r="9582" spans="10:100" x14ac:dyDescent="0.25">
      <c r="J9582"/>
      <c r="K9582"/>
      <c r="L9582"/>
      <c r="M9582"/>
      <c r="N9582"/>
      <c r="O9582"/>
      <c r="P9582"/>
      <c r="Q9582"/>
      <c r="R9582"/>
      <c r="S9582"/>
      <c r="T9582"/>
      <c r="U9582"/>
      <c r="V9582"/>
      <c r="W9582"/>
      <c r="X9582"/>
      <c r="Y9582"/>
      <c r="Z9582"/>
      <c r="AA9582"/>
      <c r="AB9582"/>
      <c r="AC9582"/>
      <c r="AD9582"/>
      <c r="AE9582"/>
      <c r="AF9582"/>
      <c r="AG9582"/>
      <c r="AH9582"/>
      <c r="AI9582"/>
      <c r="AJ9582"/>
      <c r="AK9582"/>
      <c r="AL9582"/>
      <c r="AM9582"/>
      <c r="AN9582"/>
      <c r="AO9582"/>
      <c r="AP9582"/>
      <c r="AQ9582"/>
      <c r="AR9582"/>
      <c r="AS9582"/>
      <c r="AT9582"/>
      <c r="AU9582"/>
      <c r="AV9582"/>
      <c r="AW9582"/>
      <c r="AX9582"/>
      <c r="AY9582"/>
      <c r="AZ9582"/>
      <c r="BA9582"/>
      <c r="BB9582"/>
      <c r="BC9582"/>
      <c r="BD9582"/>
      <c r="BE9582"/>
      <c r="BF9582"/>
      <c r="BG9582"/>
      <c r="BH9582"/>
      <c r="BI9582"/>
      <c r="BJ9582"/>
      <c r="BK9582"/>
      <c r="BL9582"/>
      <c r="BM9582"/>
      <c r="BN9582"/>
      <c r="BO9582"/>
      <c r="BP9582"/>
      <c r="BQ9582"/>
      <c r="BR9582"/>
      <c r="BS9582"/>
      <c r="BT9582"/>
      <c r="BU9582"/>
      <c r="BV9582"/>
      <c r="BW9582"/>
      <c r="BX9582"/>
      <c r="BY9582"/>
      <c r="BZ9582"/>
      <c r="CA9582"/>
      <c r="CB9582"/>
      <c r="CC9582"/>
      <c r="CD9582"/>
      <c r="CE9582"/>
      <c r="CF9582"/>
      <c r="CG9582"/>
      <c r="CH9582"/>
      <c r="CI9582"/>
      <c r="CJ9582"/>
      <c r="CK9582"/>
      <c r="CL9582"/>
      <c r="CM9582"/>
      <c r="CN9582"/>
      <c r="CO9582"/>
      <c r="CP9582"/>
      <c r="CQ9582"/>
      <c r="CR9582"/>
      <c r="CS9582"/>
      <c r="CT9582"/>
      <c r="CU9582"/>
      <c r="CV9582"/>
    </row>
    <row r="9583" spans="10:100" x14ac:dyDescent="0.25">
      <c r="J9583"/>
      <c r="K9583"/>
      <c r="L9583"/>
      <c r="M9583"/>
      <c r="N9583"/>
      <c r="O9583"/>
      <c r="P9583"/>
      <c r="Q9583"/>
      <c r="R9583"/>
      <c r="S9583"/>
      <c r="T9583"/>
      <c r="U9583"/>
      <c r="V9583"/>
      <c r="W9583"/>
      <c r="X9583"/>
      <c r="Y9583"/>
      <c r="Z9583"/>
      <c r="AA9583"/>
      <c r="AB9583"/>
      <c r="AC9583"/>
      <c r="AD9583"/>
      <c r="AE9583"/>
      <c r="AF9583"/>
      <c r="AG9583"/>
      <c r="AH9583"/>
      <c r="AI9583"/>
      <c r="AJ9583"/>
      <c r="AK9583"/>
      <c r="AL9583"/>
      <c r="AM9583"/>
      <c r="AN9583"/>
      <c r="AO9583"/>
      <c r="AP9583"/>
      <c r="AQ9583"/>
      <c r="AR9583"/>
      <c r="AS9583"/>
      <c r="AT9583"/>
      <c r="AU9583"/>
      <c r="AV9583"/>
      <c r="AW9583"/>
      <c r="AX9583"/>
      <c r="AY9583"/>
      <c r="AZ9583"/>
      <c r="BA9583"/>
      <c r="BB9583"/>
      <c r="BC9583"/>
      <c r="BD9583"/>
      <c r="BE9583"/>
      <c r="BF9583"/>
      <c r="BG9583"/>
      <c r="BH9583"/>
      <c r="BI9583"/>
      <c r="BJ9583"/>
      <c r="BK9583"/>
      <c r="BL9583"/>
      <c r="BM9583"/>
      <c r="BN9583"/>
      <c r="BO9583"/>
      <c r="BP9583"/>
      <c r="BQ9583"/>
      <c r="BR9583"/>
      <c r="BS9583"/>
      <c r="BT9583"/>
      <c r="BU9583"/>
      <c r="BV9583"/>
      <c r="BW9583"/>
      <c r="BX9583"/>
      <c r="BY9583"/>
      <c r="BZ9583"/>
      <c r="CA9583"/>
      <c r="CB9583"/>
      <c r="CC9583"/>
      <c r="CD9583"/>
      <c r="CE9583"/>
      <c r="CF9583"/>
      <c r="CG9583"/>
      <c r="CH9583"/>
      <c r="CI9583"/>
      <c r="CJ9583"/>
      <c r="CK9583"/>
      <c r="CL9583"/>
      <c r="CM9583"/>
      <c r="CN9583"/>
      <c r="CO9583"/>
      <c r="CP9583"/>
      <c r="CQ9583"/>
      <c r="CR9583"/>
      <c r="CS9583"/>
      <c r="CT9583"/>
      <c r="CU9583"/>
      <c r="CV9583"/>
    </row>
    <row r="9584" spans="10:100" x14ac:dyDescent="0.25">
      <c r="J9584"/>
      <c r="K9584"/>
      <c r="L9584"/>
      <c r="M9584"/>
      <c r="N9584"/>
      <c r="O9584"/>
      <c r="P9584"/>
      <c r="Q9584"/>
      <c r="R9584"/>
      <c r="S9584"/>
      <c r="T9584"/>
      <c r="U9584"/>
      <c r="V9584"/>
      <c r="W9584"/>
      <c r="X9584"/>
      <c r="Y9584"/>
      <c r="Z9584"/>
      <c r="AA9584"/>
      <c r="AB9584"/>
      <c r="AC9584"/>
      <c r="AD9584"/>
      <c r="AE9584"/>
      <c r="AF9584"/>
      <c r="AG9584"/>
      <c r="AH9584"/>
      <c r="AI9584"/>
      <c r="AJ9584"/>
      <c r="AK9584"/>
      <c r="AL9584"/>
      <c r="AM9584"/>
      <c r="AN9584"/>
      <c r="AO9584"/>
      <c r="AP9584"/>
      <c r="AQ9584"/>
      <c r="AR9584"/>
      <c r="AS9584"/>
      <c r="AT9584"/>
      <c r="AU9584"/>
      <c r="AV9584"/>
      <c r="AW9584"/>
      <c r="AX9584"/>
      <c r="AY9584"/>
      <c r="AZ9584"/>
      <c r="BA9584"/>
      <c r="BB9584"/>
      <c r="BC9584"/>
      <c r="BD9584"/>
      <c r="BE9584"/>
      <c r="BF9584"/>
      <c r="BG9584"/>
      <c r="BH9584"/>
      <c r="BI9584"/>
      <c r="BJ9584"/>
      <c r="BK9584"/>
      <c r="BL9584"/>
      <c r="BM9584"/>
      <c r="BN9584"/>
      <c r="BO9584"/>
      <c r="BP9584"/>
      <c r="BQ9584"/>
      <c r="BR9584"/>
      <c r="BS9584"/>
      <c r="BT9584"/>
      <c r="BU9584"/>
      <c r="BV9584"/>
      <c r="BW9584"/>
      <c r="BX9584"/>
      <c r="BY9584"/>
      <c r="BZ9584"/>
      <c r="CA9584"/>
      <c r="CB9584"/>
      <c r="CC9584"/>
      <c r="CD9584"/>
      <c r="CE9584"/>
      <c r="CF9584"/>
      <c r="CG9584"/>
      <c r="CH9584"/>
      <c r="CI9584"/>
      <c r="CJ9584"/>
      <c r="CK9584"/>
      <c r="CL9584"/>
      <c r="CM9584"/>
      <c r="CN9584"/>
      <c r="CO9584"/>
      <c r="CP9584"/>
      <c r="CQ9584"/>
      <c r="CR9584"/>
      <c r="CS9584"/>
      <c r="CT9584"/>
      <c r="CU9584"/>
      <c r="CV9584"/>
    </row>
    <row r="9585" spans="10:100" x14ac:dyDescent="0.25">
      <c r="J9585"/>
      <c r="K9585"/>
      <c r="L9585"/>
      <c r="M9585"/>
      <c r="N9585"/>
      <c r="O9585"/>
      <c r="P9585"/>
      <c r="Q9585"/>
      <c r="R9585"/>
      <c r="S9585"/>
      <c r="T9585"/>
      <c r="U9585"/>
      <c r="V9585"/>
      <c r="W9585"/>
      <c r="X9585"/>
      <c r="Y9585"/>
      <c r="Z9585"/>
      <c r="AA9585"/>
      <c r="AB9585"/>
      <c r="AC9585"/>
      <c r="AD9585"/>
      <c r="AE9585"/>
      <c r="AF9585"/>
      <c r="AG9585"/>
      <c r="AH9585"/>
      <c r="AI9585"/>
      <c r="AJ9585"/>
      <c r="AK9585"/>
      <c r="AL9585"/>
      <c r="AM9585"/>
      <c r="AN9585"/>
      <c r="AO9585"/>
      <c r="AP9585"/>
      <c r="AQ9585"/>
      <c r="AR9585"/>
      <c r="AS9585"/>
      <c r="AT9585"/>
      <c r="AU9585"/>
      <c r="AV9585"/>
      <c r="AW9585"/>
      <c r="AX9585"/>
      <c r="AY9585"/>
      <c r="AZ9585"/>
      <c r="BA9585"/>
      <c r="BB9585"/>
      <c r="BC9585"/>
      <c r="BD9585"/>
      <c r="BE9585"/>
      <c r="BF9585"/>
      <c r="BG9585"/>
      <c r="BH9585"/>
      <c r="BI9585"/>
      <c r="BJ9585"/>
      <c r="BK9585"/>
      <c r="BL9585"/>
      <c r="BM9585"/>
      <c r="BN9585"/>
      <c r="BO9585"/>
      <c r="BP9585"/>
      <c r="BQ9585"/>
      <c r="BR9585"/>
      <c r="BS9585"/>
      <c r="BT9585"/>
      <c r="BU9585"/>
      <c r="BV9585"/>
      <c r="BW9585"/>
      <c r="BX9585"/>
      <c r="BY9585"/>
      <c r="BZ9585"/>
      <c r="CA9585"/>
      <c r="CB9585"/>
      <c r="CC9585"/>
      <c r="CD9585"/>
      <c r="CE9585"/>
      <c r="CF9585"/>
      <c r="CG9585"/>
      <c r="CH9585"/>
      <c r="CI9585"/>
      <c r="CJ9585"/>
      <c r="CK9585"/>
      <c r="CL9585"/>
      <c r="CM9585"/>
      <c r="CN9585"/>
      <c r="CO9585"/>
      <c r="CP9585"/>
      <c r="CQ9585"/>
      <c r="CR9585"/>
      <c r="CS9585"/>
      <c r="CT9585"/>
      <c r="CU9585"/>
      <c r="CV9585"/>
    </row>
    <row r="9586" spans="10:100" x14ac:dyDescent="0.25">
      <c r="J9586"/>
      <c r="K9586"/>
      <c r="L9586"/>
      <c r="M9586"/>
      <c r="N9586"/>
      <c r="O9586"/>
      <c r="P9586"/>
      <c r="Q9586"/>
      <c r="R9586"/>
      <c r="S9586"/>
      <c r="T9586"/>
      <c r="U9586"/>
      <c r="V9586"/>
      <c r="W9586"/>
      <c r="X9586"/>
      <c r="Y9586"/>
      <c r="Z9586"/>
      <c r="AA9586"/>
      <c r="AB9586"/>
      <c r="AC9586"/>
      <c r="AD9586"/>
      <c r="AE9586"/>
      <c r="AF9586"/>
      <c r="AG9586"/>
      <c r="AH9586"/>
      <c r="AI9586"/>
      <c r="AJ9586"/>
      <c r="AK9586"/>
      <c r="AL9586"/>
      <c r="AM9586"/>
      <c r="AN9586"/>
      <c r="AO9586"/>
      <c r="AP9586"/>
      <c r="AQ9586"/>
      <c r="AR9586"/>
      <c r="AS9586"/>
      <c r="AT9586"/>
      <c r="AU9586"/>
      <c r="AV9586"/>
      <c r="AW9586"/>
      <c r="AX9586"/>
      <c r="AY9586"/>
      <c r="AZ9586"/>
      <c r="BA9586"/>
      <c r="BB9586"/>
      <c r="BC9586"/>
      <c r="BD9586"/>
      <c r="BE9586"/>
      <c r="BF9586"/>
      <c r="BG9586"/>
      <c r="BH9586"/>
      <c r="BI9586"/>
      <c r="BJ9586"/>
      <c r="BK9586"/>
      <c r="BL9586"/>
      <c r="BM9586"/>
      <c r="BN9586"/>
      <c r="BO9586"/>
      <c r="BP9586"/>
      <c r="BQ9586"/>
      <c r="BR9586"/>
      <c r="BS9586"/>
      <c r="BT9586"/>
      <c r="BU9586"/>
      <c r="BV9586"/>
      <c r="BW9586"/>
      <c r="BX9586"/>
      <c r="BY9586"/>
      <c r="BZ9586"/>
      <c r="CA9586"/>
      <c r="CB9586"/>
      <c r="CC9586"/>
      <c r="CD9586"/>
      <c r="CE9586"/>
      <c r="CF9586"/>
      <c r="CG9586"/>
      <c r="CH9586"/>
      <c r="CI9586"/>
      <c r="CJ9586"/>
      <c r="CK9586"/>
      <c r="CL9586"/>
      <c r="CM9586"/>
      <c r="CN9586"/>
      <c r="CO9586"/>
      <c r="CP9586"/>
      <c r="CQ9586"/>
      <c r="CR9586"/>
      <c r="CS9586"/>
      <c r="CT9586"/>
      <c r="CU9586"/>
      <c r="CV9586"/>
    </row>
    <row r="9587" spans="10:100" x14ac:dyDescent="0.25">
      <c r="J9587"/>
      <c r="K9587"/>
      <c r="L9587"/>
      <c r="M9587"/>
      <c r="N9587"/>
      <c r="O9587"/>
      <c r="P9587"/>
      <c r="Q9587"/>
      <c r="R9587"/>
      <c r="S9587"/>
      <c r="T9587"/>
      <c r="U9587"/>
      <c r="V9587"/>
      <c r="W9587"/>
      <c r="X9587"/>
      <c r="Y9587"/>
      <c r="Z9587"/>
      <c r="AA9587"/>
      <c r="AB9587"/>
      <c r="AC9587"/>
      <c r="AD9587"/>
      <c r="AE9587"/>
      <c r="AF9587"/>
      <c r="AG9587"/>
      <c r="AH9587"/>
      <c r="AI9587"/>
      <c r="AJ9587"/>
      <c r="AK9587"/>
      <c r="AL9587"/>
      <c r="AM9587"/>
      <c r="AN9587"/>
      <c r="AO9587"/>
      <c r="AP9587"/>
      <c r="AQ9587"/>
      <c r="AR9587"/>
      <c r="AS9587"/>
      <c r="AT9587"/>
      <c r="AU9587"/>
      <c r="AV9587"/>
      <c r="AW9587"/>
      <c r="AX9587"/>
      <c r="AY9587"/>
      <c r="AZ9587"/>
      <c r="BA9587"/>
      <c r="BB9587"/>
      <c r="BC9587"/>
      <c r="BD9587"/>
      <c r="BE9587"/>
      <c r="BF9587"/>
      <c r="BG9587"/>
      <c r="BH9587"/>
      <c r="BI9587"/>
      <c r="BJ9587"/>
      <c r="BK9587"/>
      <c r="BL9587"/>
      <c r="BM9587"/>
      <c r="BN9587"/>
      <c r="BO9587"/>
      <c r="BP9587"/>
      <c r="BQ9587"/>
      <c r="BR9587"/>
      <c r="BS9587"/>
      <c r="BT9587"/>
      <c r="BU9587"/>
      <c r="BV9587"/>
      <c r="BW9587"/>
      <c r="BX9587"/>
      <c r="BY9587"/>
      <c r="BZ9587"/>
      <c r="CA9587"/>
      <c r="CB9587"/>
      <c r="CC9587"/>
      <c r="CD9587"/>
      <c r="CE9587"/>
      <c r="CF9587"/>
      <c r="CG9587"/>
      <c r="CH9587"/>
      <c r="CI9587"/>
      <c r="CJ9587"/>
      <c r="CK9587"/>
      <c r="CL9587"/>
      <c r="CM9587"/>
      <c r="CN9587"/>
      <c r="CO9587"/>
      <c r="CP9587"/>
      <c r="CQ9587"/>
      <c r="CR9587"/>
      <c r="CS9587"/>
      <c r="CT9587"/>
      <c r="CU9587"/>
      <c r="CV9587"/>
    </row>
    <row r="9588" spans="10:100" x14ac:dyDescent="0.25">
      <c r="J9588"/>
      <c r="K9588"/>
      <c r="L9588"/>
      <c r="M9588"/>
      <c r="N9588"/>
      <c r="O9588"/>
      <c r="P9588"/>
      <c r="Q9588"/>
      <c r="R9588"/>
      <c r="S9588"/>
      <c r="T9588"/>
      <c r="U9588"/>
      <c r="V9588"/>
      <c r="W9588"/>
      <c r="X9588"/>
      <c r="Y9588"/>
      <c r="Z9588"/>
      <c r="AA9588"/>
      <c r="AB9588"/>
      <c r="AC9588"/>
      <c r="AD9588"/>
      <c r="AE9588"/>
      <c r="AF9588"/>
      <c r="AG9588"/>
      <c r="AH9588"/>
      <c r="AI9588"/>
      <c r="AJ9588"/>
      <c r="AK9588"/>
      <c r="AL9588"/>
      <c r="AM9588"/>
      <c r="AN9588"/>
      <c r="AO9588"/>
      <c r="AP9588"/>
      <c r="AQ9588"/>
      <c r="AR9588"/>
      <c r="AS9588"/>
      <c r="AT9588"/>
      <c r="AU9588"/>
      <c r="AV9588"/>
      <c r="AW9588"/>
      <c r="AX9588"/>
      <c r="AY9588"/>
      <c r="AZ9588"/>
      <c r="BA9588"/>
      <c r="BB9588"/>
      <c r="BC9588"/>
      <c r="BD9588"/>
      <c r="BE9588"/>
      <c r="BF9588"/>
      <c r="BG9588"/>
      <c r="BH9588"/>
      <c r="BI9588"/>
      <c r="BJ9588"/>
      <c r="BK9588"/>
      <c r="BL9588"/>
      <c r="BM9588"/>
      <c r="BN9588"/>
      <c r="BO9588"/>
      <c r="BP9588"/>
      <c r="BQ9588"/>
      <c r="BR9588"/>
      <c r="BS9588"/>
      <c r="BT9588"/>
      <c r="BU9588"/>
      <c r="BV9588"/>
      <c r="BW9588"/>
      <c r="BX9588"/>
      <c r="BY9588"/>
      <c r="BZ9588"/>
      <c r="CA9588"/>
      <c r="CB9588"/>
      <c r="CC9588"/>
      <c r="CD9588"/>
      <c r="CE9588"/>
      <c r="CF9588"/>
      <c r="CG9588"/>
      <c r="CH9588"/>
      <c r="CI9588"/>
      <c r="CJ9588"/>
      <c r="CK9588"/>
      <c r="CL9588"/>
      <c r="CM9588"/>
      <c r="CN9588"/>
      <c r="CO9588"/>
      <c r="CP9588"/>
      <c r="CQ9588"/>
      <c r="CR9588"/>
      <c r="CS9588"/>
      <c r="CT9588"/>
      <c r="CU9588"/>
      <c r="CV9588"/>
    </row>
    <row r="9589" spans="10:100" x14ac:dyDescent="0.25">
      <c r="J9589"/>
      <c r="K9589"/>
      <c r="L9589"/>
      <c r="M9589"/>
      <c r="N9589"/>
      <c r="O9589"/>
      <c r="P9589"/>
      <c r="Q9589"/>
      <c r="R9589"/>
      <c r="S9589"/>
      <c r="T9589"/>
      <c r="U9589"/>
      <c r="V9589"/>
      <c r="W9589"/>
      <c r="X9589"/>
      <c r="Y9589"/>
      <c r="Z9589"/>
      <c r="AA9589"/>
      <c r="AB9589"/>
      <c r="AC9589"/>
      <c r="AD9589"/>
      <c r="AE9589"/>
      <c r="AF9589"/>
      <c r="AG9589"/>
      <c r="AH9589"/>
      <c r="AI9589"/>
      <c r="AJ9589"/>
      <c r="AK9589"/>
      <c r="AL9589"/>
      <c r="AM9589"/>
      <c r="AN9589"/>
      <c r="AO9589"/>
      <c r="AP9589"/>
      <c r="AQ9589"/>
      <c r="AR9589"/>
      <c r="AS9589"/>
      <c r="AT9589"/>
      <c r="AU9589"/>
      <c r="AV9589"/>
      <c r="AW9589"/>
      <c r="AX9589"/>
      <c r="AY9589"/>
      <c r="AZ9589"/>
      <c r="BA9589"/>
      <c r="BB9589"/>
      <c r="BC9589"/>
      <c r="BD9589"/>
      <c r="BE9589"/>
      <c r="BF9589"/>
      <c r="BG9589"/>
      <c r="BH9589"/>
      <c r="BI9589"/>
      <c r="BJ9589"/>
      <c r="BK9589"/>
      <c r="BL9589"/>
      <c r="BM9589"/>
      <c r="BN9589"/>
      <c r="BO9589"/>
      <c r="BP9589"/>
      <c r="BQ9589"/>
      <c r="BR9589"/>
      <c r="BS9589"/>
      <c r="BT9589"/>
      <c r="BU9589"/>
      <c r="BV9589"/>
      <c r="BW9589"/>
      <c r="BX9589"/>
      <c r="BY9589"/>
      <c r="BZ9589"/>
      <c r="CA9589"/>
      <c r="CB9589"/>
      <c r="CC9589"/>
      <c r="CD9589"/>
      <c r="CE9589"/>
      <c r="CF9589"/>
      <c r="CG9589"/>
      <c r="CH9589"/>
      <c r="CI9589"/>
      <c r="CJ9589"/>
      <c r="CK9589"/>
      <c r="CL9589"/>
      <c r="CM9589"/>
      <c r="CN9589"/>
      <c r="CO9589"/>
      <c r="CP9589"/>
      <c r="CQ9589"/>
      <c r="CR9589"/>
      <c r="CS9589"/>
      <c r="CT9589"/>
      <c r="CU9589"/>
      <c r="CV9589"/>
    </row>
    <row r="9590" spans="10:100" x14ac:dyDescent="0.25">
      <c r="J9590"/>
      <c r="K9590"/>
      <c r="L9590"/>
      <c r="M9590"/>
      <c r="N9590"/>
      <c r="O9590"/>
      <c r="P9590"/>
      <c r="Q9590"/>
      <c r="R9590"/>
      <c r="S9590"/>
      <c r="T9590"/>
      <c r="U9590"/>
      <c r="V9590"/>
      <c r="W9590"/>
      <c r="X9590"/>
      <c r="Y9590"/>
      <c r="Z9590"/>
      <c r="AA9590"/>
      <c r="AB9590"/>
      <c r="AC9590"/>
      <c r="AD9590"/>
      <c r="AE9590"/>
      <c r="AF9590"/>
      <c r="AG9590"/>
      <c r="AH9590"/>
      <c r="AI9590"/>
      <c r="AJ9590"/>
      <c r="AK9590"/>
      <c r="AL9590"/>
      <c r="AM9590"/>
      <c r="AN9590"/>
      <c r="AO9590"/>
      <c r="AP9590"/>
      <c r="AQ9590"/>
      <c r="AR9590"/>
      <c r="AS9590"/>
      <c r="AT9590"/>
      <c r="AU9590"/>
      <c r="AV9590"/>
      <c r="AW9590"/>
      <c r="AX9590"/>
      <c r="AY9590"/>
      <c r="AZ9590"/>
      <c r="BA9590"/>
      <c r="BB9590"/>
      <c r="BC9590"/>
      <c r="BD9590"/>
      <c r="BE9590"/>
      <c r="BF9590"/>
      <c r="BG9590"/>
      <c r="BH9590"/>
      <c r="BI9590"/>
      <c r="BJ9590"/>
      <c r="BK9590"/>
      <c r="BL9590"/>
      <c r="BM9590"/>
      <c r="BN9590"/>
      <c r="BO9590"/>
      <c r="BP9590"/>
      <c r="BQ9590"/>
      <c r="BR9590"/>
      <c r="BS9590"/>
      <c r="BT9590"/>
      <c r="BU9590"/>
      <c r="BV9590"/>
      <c r="BW9590"/>
      <c r="BX9590"/>
      <c r="BY9590"/>
      <c r="BZ9590"/>
      <c r="CA9590"/>
      <c r="CB9590"/>
      <c r="CC9590"/>
      <c r="CD9590"/>
      <c r="CE9590"/>
      <c r="CF9590"/>
      <c r="CG9590"/>
      <c r="CH9590"/>
      <c r="CI9590"/>
      <c r="CJ9590"/>
      <c r="CK9590"/>
      <c r="CL9590"/>
      <c r="CM9590"/>
      <c r="CN9590"/>
      <c r="CO9590"/>
      <c r="CP9590"/>
      <c r="CQ9590"/>
      <c r="CR9590"/>
      <c r="CS9590"/>
      <c r="CT9590"/>
      <c r="CU9590"/>
      <c r="CV9590"/>
    </row>
    <row r="9591" spans="10:100" x14ac:dyDescent="0.25">
      <c r="J9591"/>
      <c r="K9591"/>
      <c r="L9591"/>
      <c r="M9591"/>
      <c r="N9591"/>
      <c r="O9591"/>
      <c r="P9591"/>
      <c r="Q9591"/>
      <c r="R9591"/>
      <c r="S9591"/>
      <c r="T9591"/>
      <c r="U9591"/>
      <c r="V9591"/>
      <c r="W9591"/>
      <c r="X9591"/>
      <c r="Y9591"/>
      <c r="Z9591"/>
      <c r="AA9591"/>
      <c r="AB9591"/>
      <c r="AC9591"/>
      <c r="AD9591"/>
      <c r="AE9591"/>
      <c r="AF9591"/>
      <c r="AG9591"/>
      <c r="AH9591"/>
      <c r="AI9591"/>
      <c r="AJ9591"/>
      <c r="AK9591"/>
      <c r="AL9591"/>
      <c r="AM9591"/>
      <c r="AN9591"/>
      <c r="AO9591"/>
      <c r="AP9591"/>
      <c r="AQ9591"/>
      <c r="AR9591"/>
      <c r="AS9591"/>
      <c r="AT9591"/>
      <c r="AU9591"/>
      <c r="AV9591"/>
      <c r="AW9591"/>
      <c r="AX9591"/>
      <c r="AY9591"/>
      <c r="AZ9591"/>
      <c r="BA9591"/>
      <c r="BB9591"/>
      <c r="BC9591"/>
      <c r="BD9591"/>
      <c r="BE9591"/>
      <c r="BF9591"/>
      <c r="BG9591"/>
      <c r="BH9591"/>
      <c r="BI9591"/>
      <c r="BJ9591"/>
      <c r="BK9591"/>
      <c r="BL9591"/>
      <c r="BM9591"/>
      <c r="BN9591"/>
      <c r="BO9591"/>
      <c r="BP9591"/>
      <c r="BQ9591"/>
      <c r="BR9591"/>
      <c r="BS9591"/>
      <c r="BT9591"/>
      <c r="BU9591"/>
      <c r="BV9591"/>
      <c r="BW9591"/>
      <c r="BX9591"/>
      <c r="BY9591"/>
      <c r="BZ9591"/>
      <c r="CA9591"/>
      <c r="CB9591"/>
      <c r="CC9591"/>
      <c r="CD9591"/>
      <c r="CE9591"/>
      <c r="CF9591"/>
      <c r="CG9591"/>
      <c r="CH9591"/>
      <c r="CI9591"/>
      <c r="CJ9591"/>
      <c r="CK9591"/>
      <c r="CL9591"/>
      <c r="CM9591"/>
      <c r="CN9591"/>
      <c r="CO9591"/>
      <c r="CP9591"/>
      <c r="CQ9591"/>
      <c r="CR9591"/>
      <c r="CS9591"/>
      <c r="CT9591"/>
      <c r="CU9591"/>
      <c r="CV9591"/>
    </row>
    <row r="9592" spans="10:100" x14ac:dyDescent="0.25">
      <c r="J9592"/>
      <c r="K9592"/>
      <c r="L9592"/>
      <c r="M9592"/>
      <c r="N9592"/>
      <c r="O9592"/>
      <c r="P9592"/>
      <c r="Q9592"/>
      <c r="R9592"/>
      <c r="S9592"/>
      <c r="T9592"/>
      <c r="U9592"/>
      <c r="V9592"/>
      <c r="W9592"/>
      <c r="X9592"/>
      <c r="Y9592"/>
      <c r="Z9592"/>
      <c r="AA9592"/>
      <c r="AB9592"/>
      <c r="AC9592"/>
      <c r="AD9592"/>
      <c r="AE9592"/>
      <c r="AF9592"/>
      <c r="AG9592"/>
      <c r="AH9592"/>
      <c r="AI9592"/>
      <c r="AJ9592"/>
      <c r="AK9592"/>
      <c r="AL9592"/>
      <c r="AM9592"/>
      <c r="AN9592"/>
      <c r="AO9592"/>
      <c r="AP9592"/>
      <c r="AQ9592"/>
      <c r="AR9592"/>
      <c r="AS9592"/>
      <c r="AT9592"/>
      <c r="AU9592"/>
      <c r="AV9592"/>
      <c r="AW9592"/>
      <c r="AX9592"/>
      <c r="AY9592"/>
      <c r="AZ9592"/>
      <c r="BA9592"/>
      <c r="BB9592"/>
      <c r="BC9592"/>
      <c r="BD9592"/>
      <c r="BE9592"/>
      <c r="BF9592"/>
      <c r="BG9592"/>
      <c r="BH9592"/>
      <c r="BI9592"/>
      <c r="BJ9592"/>
      <c r="BK9592"/>
      <c r="BL9592"/>
      <c r="BM9592"/>
      <c r="BN9592"/>
      <c r="BO9592"/>
      <c r="BP9592"/>
      <c r="BQ9592"/>
      <c r="BR9592"/>
      <c r="BS9592"/>
      <c r="BT9592"/>
      <c r="BU9592"/>
      <c r="BV9592"/>
      <c r="BW9592"/>
      <c r="BX9592"/>
      <c r="BY9592"/>
      <c r="BZ9592"/>
      <c r="CA9592"/>
      <c r="CB9592"/>
      <c r="CC9592"/>
      <c r="CD9592"/>
      <c r="CE9592"/>
      <c r="CF9592"/>
      <c r="CG9592"/>
      <c r="CH9592"/>
      <c r="CI9592"/>
      <c r="CJ9592"/>
      <c r="CK9592"/>
      <c r="CL9592"/>
      <c r="CM9592"/>
      <c r="CN9592"/>
      <c r="CO9592"/>
      <c r="CP9592"/>
      <c r="CQ9592"/>
      <c r="CR9592"/>
      <c r="CS9592"/>
      <c r="CT9592"/>
      <c r="CU9592"/>
      <c r="CV9592"/>
    </row>
    <row r="9593" spans="10:100" x14ac:dyDescent="0.25">
      <c r="J9593"/>
      <c r="K9593"/>
      <c r="L9593"/>
      <c r="M9593"/>
      <c r="N9593"/>
      <c r="O9593"/>
      <c r="P9593"/>
      <c r="Q9593"/>
      <c r="R9593"/>
      <c r="S9593"/>
      <c r="T9593"/>
      <c r="U9593"/>
      <c r="V9593"/>
      <c r="W9593"/>
      <c r="X9593"/>
      <c r="Y9593"/>
      <c r="Z9593"/>
      <c r="AA9593"/>
      <c r="AB9593"/>
      <c r="AC9593"/>
      <c r="AD9593"/>
      <c r="AE9593"/>
      <c r="AF9593"/>
      <c r="AG9593"/>
      <c r="AH9593"/>
      <c r="AI9593"/>
      <c r="AJ9593"/>
      <c r="AK9593"/>
      <c r="AL9593"/>
      <c r="AM9593"/>
      <c r="AN9593"/>
      <c r="AO9593"/>
      <c r="AP9593"/>
      <c r="AQ9593"/>
      <c r="AR9593"/>
      <c r="AS9593"/>
      <c r="AT9593"/>
      <c r="AU9593"/>
      <c r="AV9593"/>
      <c r="AW9593"/>
      <c r="AX9593"/>
      <c r="AY9593"/>
      <c r="AZ9593"/>
      <c r="BA9593"/>
      <c r="BB9593"/>
      <c r="BC9593"/>
      <c r="BD9593"/>
      <c r="BE9593"/>
      <c r="BF9593"/>
      <c r="BG9593"/>
      <c r="BH9593"/>
      <c r="BI9593"/>
      <c r="BJ9593"/>
      <c r="BK9593"/>
      <c r="BL9593"/>
      <c r="BM9593"/>
      <c r="BN9593"/>
      <c r="BO9593"/>
      <c r="BP9593"/>
      <c r="BQ9593"/>
      <c r="BR9593"/>
      <c r="BS9593"/>
      <c r="BT9593"/>
      <c r="BU9593"/>
      <c r="BV9593"/>
      <c r="BW9593"/>
      <c r="BX9593"/>
      <c r="BY9593"/>
      <c r="BZ9593"/>
      <c r="CA9593"/>
      <c r="CB9593"/>
      <c r="CC9593"/>
      <c r="CD9593"/>
      <c r="CE9593"/>
      <c r="CF9593"/>
      <c r="CG9593"/>
      <c r="CH9593"/>
      <c r="CI9593"/>
      <c r="CJ9593"/>
      <c r="CK9593"/>
      <c r="CL9593"/>
      <c r="CM9593"/>
      <c r="CN9593"/>
      <c r="CO9593"/>
      <c r="CP9593"/>
      <c r="CQ9593"/>
      <c r="CR9593"/>
      <c r="CS9593"/>
      <c r="CT9593"/>
      <c r="CU9593"/>
      <c r="CV9593"/>
    </row>
    <row r="9594" spans="10:100" x14ac:dyDescent="0.25">
      <c r="J9594"/>
      <c r="K9594"/>
      <c r="L9594"/>
      <c r="M9594"/>
      <c r="N9594"/>
      <c r="O9594"/>
      <c r="P9594"/>
      <c r="Q9594"/>
      <c r="R9594"/>
      <c r="S9594"/>
      <c r="T9594"/>
      <c r="U9594"/>
      <c r="V9594"/>
      <c r="W9594"/>
      <c r="X9594"/>
      <c r="Y9594"/>
      <c r="Z9594"/>
      <c r="AA9594"/>
      <c r="AB9594"/>
      <c r="AC9594"/>
      <c r="AD9594"/>
      <c r="AE9594"/>
      <c r="AF9594"/>
      <c r="AG9594"/>
      <c r="AH9594"/>
      <c r="AI9594"/>
      <c r="AJ9594"/>
      <c r="AK9594"/>
      <c r="AL9594"/>
      <c r="AM9594"/>
      <c r="AN9594"/>
      <c r="AO9594"/>
      <c r="AP9594"/>
      <c r="AQ9594"/>
      <c r="AR9594"/>
      <c r="AS9594"/>
      <c r="AT9594"/>
      <c r="AU9594"/>
      <c r="AV9594"/>
      <c r="AW9594"/>
      <c r="AX9594"/>
      <c r="AY9594"/>
      <c r="AZ9594"/>
      <c r="BA9594"/>
      <c r="BB9594"/>
      <c r="BC9594"/>
      <c r="BD9594"/>
      <c r="BE9594"/>
      <c r="BF9594"/>
      <c r="BG9594"/>
      <c r="BH9594"/>
      <c r="BI9594"/>
      <c r="BJ9594"/>
      <c r="BK9594"/>
      <c r="BL9594"/>
      <c r="BM9594"/>
      <c r="BN9594"/>
      <c r="BO9594"/>
      <c r="BP9594"/>
      <c r="BQ9594"/>
      <c r="BR9594"/>
      <c r="BS9594"/>
      <c r="BT9594"/>
      <c r="BU9594"/>
      <c r="BV9594"/>
      <c r="BW9594"/>
      <c r="BX9594"/>
      <c r="BY9594"/>
      <c r="BZ9594"/>
      <c r="CA9594"/>
      <c r="CB9594"/>
      <c r="CC9594"/>
      <c r="CD9594"/>
      <c r="CE9594"/>
      <c r="CF9594"/>
      <c r="CG9594"/>
      <c r="CH9594"/>
      <c r="CI9594"/>
      <c r="CJ9594"/>
      <c r="CK9594"/>
      <c r="CL9594"/>
      <c r="CM9594"/>
      <c r="CN9594"/>
      <c r="CO9594"/>
      <c r="CP9594"/>
      <c r="CQ9594"/>
      <c r="CR9594"/>
      <c r="CS9594"/>
      <c r="CT9594"/>
      <c r="CU9594"/>
      <c r="CV9594"/>
    </row>
    <row r="9595" spans="10:100" x14ac:dyDescent="0.25">
      <c r="J9595"/>
      <c r="K9595"/>
      <c r="L9595"/>
      <c r="M9595"/>
      <c r="N9595"/>
      <c r="O9595"/>
      <c r="P9595"/>
      <c r="Q9595"/>
      <c r="R9595"/>
      <c r="S9595"/>
      <c r="T9595"/>
      <c r="U9595"/>
      <c r="V9595"/>
      <c r="W9595"/>
      <c r="X9595"/>
      <c r="Y9595"/>
      <c r="Z9595"/>
      <c r="AA9595"/>
      <c r="AB9595"/>
      <c r="AC9595"/>
      <c r="AD9595"/>
      <c r="AE9595"/>
      <c r="AF9595"/>
      <c r="AG9595"/>
      <c r="AH9595"/>
      <c r="AI9595"/>
      <c r="AJ9595"/>
      <c r="AK9595"/>
      <c r="AL9595"/>
      <c r="AM9595"/>
      <c r="AN9595"/>
      <c r="AO9595"/>
      <c r="AP9595"/>
      <c r="AQ9595"/>
      <c r="AR9595"/>
      <c r="AS9595"/>
      <c r="AT9595"/>
      <c r="AU9595"/>
      <c r="AV9595"/>
      <c r="AW9595"/>
      <c r="AX9595"/>
      <c r="AY9595"/>
      <c r="AZ9595"/>
      <c r="BA9595"/>
      <c r="BB9595"/>
      <c r="BC9595"/>
      <c r="BD9595"/>
      <c r="BE9595"/>
      <c r="BF9595"/>
      <c r="BG9595"/>
      <c r="BH9595"/>
      <c r="BI9595"/>
      <c r="BJ9595"/>
      <c r="BK9595"/>
      <c r="BL9595"/>
      <c r="BM9595"/>
      <c r="BN9595"/>
      <c r="BO9595"/>
      <c r="BP9595"/>
      <c r="BQ9595"/>
      <c r="BR9595"/>
      <c r="BS9595"/>
      <c r="BT9595"/>
      <c r="BU9595"/>
      <c r="BV9595"/>
      <c r="BW9595"/>
      <c r="BX9595"/>
      <c r="BY9595"/>
      <c r="BZ9595"/>
      <c r="CA9595"/>
      <c r="CB9595"/>
      <c r="CC9595"/>
      <c r="CD9595"/>
      <c r="CE9595"/>
      <c r="CF9595"/>
      <c r="CG9595"/>
      <c r="CH9595"/>
      <c r="CI9595"/>
      <c r="CJ9595"/>
      <c r="CK9595"/>
      <c r="CL9595"/>
      <c r="CM9595"/>
      <c r="CN9595"/>
      <c r="CO9595"/>
      <c r="CP9595"/>
      <c r="CQ9595"/>
      <c r="CR9595"/>
      <c r="CS9595"/>
      <c r="CT9595"/>
      <c r="CU9595"/>
      <c r="CV9595"/>
    </row>
    <row r="9596" spans="10:100" x14ac:dyDescent="0.25">
      <c r="J9596"/>
      <c r="K9596"/>
      <c r="L9596"/>
      <c r="M9596"/>
      <c r="N9596"/>
      <c r="O9596"/>
      <c r="P9596"/>
      <c r="Q9596"/>
      <c r="R9596"/>
      <c r="S9596"/>
      <c r="T9596"/>
      <c r="U9596"/>
      <c r="V9596"/>
      <c r="W9596"/>
      <c r="X9596"/>
      <c r="Y9596"/>
      <c r="Z9596"/>
      <c r="AA9596"/>
      <c r="AB9596"/>
      <c r="AC9596"/>
      <c r="AD9596"/>
      <c r="AE9596"/>
      <c r="AF9596"/>
      <c r="AG9596"/>
      <c r="AH9596"/>
      <c r="AI9596"/>
      <c r="AJ9596"/>
      <c r="AK9596"/>
      <c r="AL9596"/>
      <c r="AM9596"/>
      <c r="AN9596"/>
      <c r="AO9596"/>
      <c r="AP9596"/>
      <c r="AQ9596"/>
      <c r="AR9596"/>
      <c r="AS9596"/>
      <c r="AT9596"/>
      <c r="AU9596"/>
      <c r="AV9596"/>
      <c r="AW9596"/>
      <c r="AX9596"/>
      <c r="AY9596"/>
      <c r="AZ9596"/>
      <c r="BA9596"/>
      <c r="BB9596"/>
      <c r="BC9596"/>
      <c r="BD9596"/>
      <c r="BE9596"/>
      <c r="BF9596"/>
      <c r="BG9596"/>
      <c r="BH9596"/>
      <c r="BI9596"/>
      <c r="BJ9596"/>
      <c r="BK9596"/>
      <c r="BL9596"/>
      <c r="BM9596"/>
      <c r="BN9596"/>
      <c r="BO9596"/>
      <c r="BP9596"/>
      <c r="BQ9596"/>
      <c r="BR9596"/>
      <c r="BS9596"/>
      <c r="BT9596"/>
      <c r="BU9596"/>
      <c r="BV9596"/>
      <c r="BW9596"/>
      <c r="BX9596"/>
      <c r="BY9596"/>
      <c r="BZ9596"/>
      <c r="CA9596"/>
      <c r="CB9596"/>
      <c r="CC9596"/>
      <c r="CD9596"/>
      <c r="CE9596"/>
      <c r="CF9596"/>
      <c r="CG9596"/>
      <c r="CH9596"/>
      <c r="CI9596"/>
      <c r="CJ9596"/>
      <c r="CK9596"/>
      <c r="CL9596"/>
      <c r="CM9596"/>
      <c r="CN9596"/>
      <c r="CO9596"/>
      <c r="CP9596"/>
      <c r="CQ9596"/>
      <c r="CR9596"/>
      <c r="CS9596"/>
      <c r="CT9596"/>
      <c r="CU9596"/>
      <c r="CV9596"/>
    </row>
    <row r="9597" spans="10:100" x14ac:dyDescent="0.25">
      <c r="J9597"/>
      <c r="K9597"/>
      <c r="L9597"/>
      <c r="M9597"/>
      <c r="N9597"/>
      <c r="O9597"/>
      <c r="P9597"/>
      <c r="Q9597"/>
      <c r="R9597"/>
      <c r="S9597"/>
      <c r="T9597"/>
      <c r="U9597"/>
      <c r="V9597"/>
      <c r="W9597"/>
      <c r="X9597"/>
      <c r="Y9597"/>
      <c r="Z9597"/>
      <c r="AA9597"/>
      <c r="AB9597"/>
      <c r="AC9597"/>
      <c r="AD9597"/>
      <c r="AE9597"/>
      <c r="AF9597"/>
      <c r="AG9597"/>
      <c r="AH9597"/>
      <c r="AI9597"/>
      <c r="AJ9597"/>
      <c r="AK9597"/>
      <c r="AL9597"/>
      <c r="AM9597"/>
      <c r="AN9597"/>
      <c r="AO9597"/>
      <c r="AP9597"/>
      <c r="AQ9597"/>
      <c r="AR9597"/>
      <c r="AS9597"/>
      <c r="AT9597"/>
      <c r="AU9597"/>
      <c r="AV9597"/>
      <c r="AW9597"/>
      <c r="AX9597"/>
      <c r="AY9597"/>
      <c r="AZ9597"/>
      <c r="BA9597"/>
      <c r="BB9597"/>
      <c r="BC9597"/>
      <c r="BD9597"/>
      <c r="BE9597"/>
      <c r="BF9597"/>
      <c r="BG9597"/>
      <c r="BH9597"/>
      <c r="BI9597"/>
      <c r="BJ9597"/>
      <c r="BK9597"/>
      <c r="BL9597"/>
      <c r="BM9597"/>
      <c r="BN9597"/>
      <c r="BO9597"/>
      <c r="BP9597"/>
      <c r="BQ9597"/>
      <c r="BR9597"/>
      <c r="BS9597"/>
      <c r="BT9597"/>
      <c r="BU9597"/>
      <c r="BV9597"/>
      <c r="BW9597"/>
      <c r="BX9597"/>
      <c r="BY9597"/>
      <c r="BZ9597"/>
      <c r="CA9597"/>
      <c r="CB9597"/>
      <c r="CC9597"/>
      <c r="CD9597"/>
      <c r="CE9597"/>
      <c r="CF9597"/>
      <c r="CG9597"/>
      <c r="CH9597"/>
      <c r="CI9597"/>
      <c r="CJ9597"/>
      <c r="CK9597"/>
      <c r="CL9597"/>
      <c r="CM9597"/>
      <c r="CN9597"/>
      <c r="CO9597"/>
      <c r="CP9597"/>
      <c r="CQ9597"/>
      <c r="CR9597"/>
      <c r="CS9597"/>
      <c r="CT9597"/>
      <c r="CU9597"/>
      <c r="CV9597"/>
    </row>
    <row r="9598" spans="10:100" x14ac:dyDescent="0.25">
      <c r="J9598"/>
      <c r="K9598"/>
      <c r="L9598"/>
      <c r="M9598"/>
      <c r="N9598"/>
      <c r="O9598"/>
      <c r="P9598"/>
      <c r="Q9598"/>
      <c r="R9598"/>
      <c r="S9598"/>
      <c r="T9598"/>
      <c r="U9598"/>
      <c r="V9598"/>
      <c r="W9598"/>
      <c r="X9598"/>
      <c r="Y9598"/>
      <c r="Z9598"/>
      <c r="AA9598"/>
      <c r="AB9598"/>
      <c r="AC9598"/>
      <c r="AD9598"/>
      <c r="AE9598"/>
      <c r="AF9598"/>
      <c r="AG9598"/>
      <c r="AH9598"/>
      <c r="AI9598"/>
      <c r="AJ9598"/>
      <c r="AK9598"/>
      <c r="AL9598"/>
      <c r="AM9598"/>
      <c r="AN9598"/>
      <c r="AO9598"/>
      <c r="AP9598"/>
      <c r="AQ9598"/>
      <c r="AR9598"/>
      <c r="AS9598"/>
      <c r="AT9598"/>
      <c r="AU9598"/>
      <c r="AV9598"/>
      <c r="AW9598"/>
      <c r="AX9598"/>
      <c r="AY9598"/>
      <c r="AZ9598"/>
      <c r="BA9598"/>
      <c r="BB9598"/>
      <c r="BC9598"/>
      <c r="BD9598"/>
      <c r="BE9598"/>
      <c r="BF9598"/>
      <c r="BG9598"/>
      <c r="BH9598"/>
      <c r="BI9598"/>
      <c r="BJ9598"/>
      <c r="BK9598"/>
      <c r="BL9598"/>
      <c r="BM9598"/>
      <c r="BN9598"/>
      <c r="BO9598"/>
      <c r="BP9598"/>
      <c r="BQ9598"/>
      <c r="BR9598"/>
      <c r="BS9598"/>
      <c r="BT9598"/>
      <c r="BU9598"/>
      <c r="BV9598"/>
      <c r="BW9598"/>
      <c r="BX9598"/>
      <c r="BY9598"/>
      <c r="BZ9598"/>
      <c r="CA9598"/>
      <c r="CB9598"/>
      <c r="CC9598"/>
      <c r="CD9598"/>
      <c r="CE9598"/>
      <c r="CF9598"/>
      <c r="CG9598"/>
      <c r="CH9598"/>
      <c r="CI9598"/>
      <c r="CJ9598"/>
      <c r="CK9598"/>
      <c r="CL9598"/>
      <c r="CM9598"/>
      <c r="CN9598"/>
      <c r="CO9598"/>
      <c r="CP9598"/>
      <c r="CQ9598"/>
      <c r="CR9598"/>
      <c r="CS9598"/>
      <c r="CT9598"/>
      <c r="CU9598"/>
      <c r="CV9598"/>
    </row>
    <row r="9599" spans="10:100" x14ac:dyDescent="0.25">
      <c r="J9599"/>
      <c r="K9599"/>
      <c r="L9599"/>
      <c r="M9599"/>
      <c r="N9599"/>
      <c r="O9599"/>
      <c r="P9599"/>
      <c r="Q9599"/>
      <c r="R9599"/>
      <c r="S9599"/>
      <c r="T9599"/>
      <c r="U9599"/>
      <c r="V9599"/>
      <c r="W9599"/>
      <c r="X9599"/>
      <c r="Y9599"/>
      <c r="Z9599"/>
      <c r="AA9599"/>
      <c r="AB9599"/>
      <c r="AC9599"/>
      <c r="AD9599"/>
      <c r="AE9599"/>
      <c r="AF9599"/>
      <c r="AG9599"/>
      <c r="AH9599"/>
      <c r="AI9599"/>
      <c r="AJ9599"/>
      <c r="AK9599"/>
      <c r="AL9599"/>
      <c r="AM9599"/>
      <c r="AN9599"/>
      <c r="AO9599"/>
      <c r="AP9599"/>
      <c r="AQ9599"/>
      <c r="AR9599"/>
      <c r="AS9599"/>
      <c r="AT9599"/>
      <c r="AU9599"/>
      <c r="AV9599"/>
      <c r="AW9599"/>
      <c r="AX9599"/>
      <c r="AY9599"/>
      <c r="AZ9599"/>
      <c r="BA9599"/>
      <c r="BB9599"/>
      <c r="BC9599"/>
      <c r="BD9599"/>
      <c r="BE9599"/>
      <c r="BF9599"/>
      <c r="BG9599"/>
      <c r="BH9599"/>
      <c r="BI9599"/>
      <c r="BJ9599"/>
      <c r="BK9599"/>
      <c r="BL9599"/>
      <c r="BM9599"/>
      <c r="BN9599"/>
      <c r="BO9599"/>
      <c r="BP9599"/>
      <c r="BQ9599"/>
      <c r="BR9599"/>
      <c r="BS9599"/>
      <c r="BT9599"/>
      <c r="BU9599"/>
      <c r="BV9599"/>
      <c r="BW9599"/>
      <c r="BX9599"/>
      <c r="BY9599"/>
      <c r="BZ9599"/>
      <c r="CA9599"/>
      <c r="CB9599"/>
      <c r="CC9599"/>
      <c r="CD9599"/>
      <c r="CE9599"/>
      <c r="CF9599"/>
      <c r="CG9599"/>
      <c r="CH9599"/>
      <c r="CI9599"/>
      <c r="CJ9599"/>
      <c r="CK9599"/>
      <c r="CL9599"/>
      <c r="CM9599"/>
      <c r="CN9599"/>
      <c r="CO9599"/>
      <c r="CP9599"/>
      <c r="CQ9599"/>
      <c r="CR9599"/>
      <c r="CS9599"/>
      <c r="CT9599"/>
      <c r="CU9599"/>
      <c r="CV9599"/>
    </row>
    <row r="9600" spans="10:100" x14ac:dyDescent="0.25">
      <c r="J9600"/>
      <c r="K9600"/>
      <c r="L9600"/>
      <c r="M9600"/>
      <c r="N9600"/>
      <c r="O9600"/>
      <c r="P9600"/>
      <c r="Q9600"/>
      <c r="R9600"/>
      <c r="S9600"/>
      <c r="T9600"/>
      <c r="U9600"/>
      <c r="V9600"/>
      <c r="W9600"/>
      <c r="X9600"/>
      <c r="Y9600"/>
      <c r="Z9600"/>
      <c r="AA9600"/>
      <c r="AB9600"/>
      <c r="AC9600"/>
      <c r="AD9600"/>
      <c r="AE9600"/>
      <c r="AF9600"/>
      <c r="AG9600"/>
      <c r="AH9600"/>
      <c r="AI9600"/>
      <c r="AJ9600"/>
      <c r="AK9600"/>
      <c r="AL9600"/>
      <c r="AM9600"/>
      <c r="AN9600"/>
      <c r="AO9600"/>
      <c r="AP9600"/>
      <c r="AQ9600"/>
      <c r="AR9600"/>
      <c r="AS9600"/>
      <c r="AT9600"/>
      <c r="AU9600"/>
      <c r="AV9600"/>
      <c r="AW9600"/>
      <c r="AX9600"/>
      <c r="AY9600"/>
      <c r="AZ9600"/>
      <c r="BA9600"/>
      <c r="BB9600"/>
      <c r="BC9600"/>
      <c r="BD9600"/>
      <c r="BE9600"/>
      <c r="BF9600"/>
      <c r="BG9600"/>
      <c r="BH9600"/>
      <c r="BI9600"/>
      <c r="BJ9600"/>
      <c r="BK9600"/>
      <c r="BL9600"/>
      <c r="BM9600"/>
      <c r="BN9600"/>
      <c r="BO9600"/>
      <c r="BP9600"/>
      <c r="BQ9600"/>
      <c r="BR9600"/>
      <c r="BS9600"/>
      <c r="BT9600"/>
      <c r="BU9600"/>
      <c r="BV9600"/>
      <c r="BW9600"/>
      <c r="BX9600"/>
      <c r="BY9600"/>
      <c r="BZ9600"/>
      <c r="CA9600"/>
      <c r="CB9600"/>
      <c r="CC9600"/>
      <c r="CD9600"/>
      <c r="CE9600"/>
      <c r="CF9600"/>
      <c r="CG9600"/>
      <c r="CH9600"/>
      <c r="CI9600"/>
      <c r="CJ9600"/>
      <c r="CK9600"/>
      <c r="CL9600"/>
      <c r="CM9600"/>
      <c r="CN9600"/>
      <c r="CO9600"/>
      <c r="CP9600"/>
      <c r="CQ9600"/>
      <c r="CR9600"/>
      <c r="CS9600"/>
      <c r="CT9600"/>
      <c r="CU9600"/>
      <c r="CV9600"/>
    </row>
    <row r="9601" spans="10:100" x14ac:dyDescent="0.25">
      <c r="J9601"/>
      <c r="K9601"/>
      <c r="L9601"/>
      <c r="M9601"/>
      <c r="N9601"/>
      <c r="O9601"/>
      <c r="P9601"/>
      <c r="Q9601"/>
      <c r="R9601"/>
      <c r="S9601"/>
      <c r="T9601"/>
      <c r="U9601"/>
      <c r="V9601"/>
      <c r="W9601"/>
      <c r="X9601"/>
      <c r="Y9601"/>
      <c r="Z9601"/>
      <c r="AA9601"/>
      <c r="AB9601"/>
      <c r="AC9601"/>
      <c r="AD9601"/>
      <c r="AE9601"/>
      <c r="AF9601"/>
      <c r="AG9601"/>
      <c r="AH9601"/>
      <c r="AI9601"/>
      <c r="AJ9601"/>
      <c r="AK9601"/>
      <c r="AL9601"/>
      <c r="AM9601"/>
      <c r="AN9601"/>
      <c r="AO9601"/>
      <c r="AP9601"/>
      <c r="AQ9601"/>
      <c r="AR9601"/>
      <c r="AS9601"/>
      <c r="AT9601"/>
      <c r="AU9601"/>
      <c r="AV9601"/>
      <c r="AW9601"/>
      <c r="AX9601"/>
      <c r="AY9601"/>
      <c r="AZ9601"/>
      <c r="BA9601"/>
      <c r="BB9601"/>
      <c r="BC9601"/>
      <c r="BD9601"/>
      <c r="BE9601"/>
      <c r="BF9601"/>
      <c r="BG9601"/>
      <c r="BH9601"/>
      <c r="BI9601"/>
      <c r="BJ9601"/>
      <c r="BK9601"/>
      <c r="BL9601"/>
      <c r="BM9601"/>
      <c r="BN9601"/>
      <c r="BO9601"/>
      <c r="BP9601"/>
      <c r="BQ9601"/>
      <c r="BR9601"/>
      <c r="BS9601"/>
      <c r="BT9601"/>
      <c r="BU9601"/>
      <c r="BV9601"/>
      <c r="BW9601"/>
      <c r="BX9601"/>
      <c r="BY9601"/>
      <c r="BZ9601"/>
      <c r="CA9601"/>
      <c r="CB9601"/>
      <c r="CC9601"/>
      <c r="CD9601"/>
      <c r="CE9601"/>
      <c r="CF9601"/>
      <c r="CG9601"/>
      <c r="CH9601"/>
      <c r="CI9601"/>
      <c r="CJ9601"/>
      <c r="CK9601"/>
      <c r="CL9601"/>
      <c r="CM9601"/>
      <c r="CN9601"/>
      <c r="CO9601"/>
      <c r="CP9601"/>
      <c r="CQ9601"/>
      <c r="CR9601"/>
      <c r="CS9601"/>
      <c r="CT9601"/>
      <c r="CU9601"/>
      <c r="CV9601"/>
    </row>
    <row r="9602" spans="10:100" x14ac:dyDescent="0.25">
      <c r="J9602"/>
      <c r="K9602"/>
      <c r="L9602"/>
      <c r="M9602"/>
      <c r="N9602"/>
      <c r="O9602"/>
      <c r="P9602"/>
      <c r="Q9602"/>
      <c r="R9602"/>
      <c r="S9602"/>
      <c r="T9602"/>
      <c r="U9602"/>
      <c r="V9602"/>
      <c r="W9602"/>
      <c r="X9602"/>
      <c r="Y9602"/>
      <c r="Z9602"/>
      <c r="AA9602"/>
      <c r="AB9602"/>
      <c r="AC9602"/>
      <c r="AD9602"/>
      <c r="AE9602"/>
      <c r="AF9602"/>
      <c r="AG9602"/>
      <c r="AH9602"/>
      <c r="AI9602"/>
      <c r="AJ9602"/>
      <c r="AK9602"/>
      <c r="AL9602"/>
      <c r="AM9602"/>
      <c r="AN9602"/>
      <c r="AO9602"/>
      <c r="AP9602"/>
      <c r="AQ9602"/>
      <c r="AR9602"/>
      <c r="AS9602"/>
      <c r="AT9602"/>
      <c r="AU9602"/>
      <c r="AV9602"/>
      <c r="AW9602"/>
      <c r="AX9602"/>
      <c r="AY9602"/>
      <c r="AZ9602"/>
      <c r="BA9602"/>
      <c r="BB9602"/>
      <c r="BC9602"/>
      <c r="BD9602"/>
      <c r="BE9602"/>
      <c r="BF9602"/>
      <c r="BG9602"/>
      <c r="BH9602"/>
      <c r="BI9602"/>
      <c r="BJ9602"/>
      <c r="BK9602"/>
      <c r="BL9602"/>
      <c r="BM9602"/>
      <c r="BN9602"/>
      <c r="BO9602"/>
      <c r="BP9602"/>
      <c r="BQ9602"/>
      <c r="BR9602"/>
      <c r="BS9602"/>
      <c r="BT9602"/>
      <c r="BU9602"/>
      <c r="BV9602"/>
      <c r="BW9602"/>
      <c r="BX9602"/>
      <c r="BY9602"/>
      <c r="BZ9602"/>
      <c r="CA9602"/>
      <c r="CB9602"/>
      <c r="CC9602"/>
      <c r="CD9602"/>
      <c r="CE9602"/>
      <c r="CF9602"/>
      <c r="CG9602"/>
      <c r="CH9602"/>
      <c r="CI9602"/>
      <c r="CJ9602"/>
      <c r="CK9602"/>
      <c r="CL9602"/>
      <c r="CM9602"/>
      <c r="CN9602"/>
      <c r="CO9602"/>
      <c r="CP9602"/>
      <c r="CQ9602"/>
      <c r="CR9602"/>
      <c r="CS9602"/>
      <c r="CT9602"/>
      <c r="CU9602"/>
      <c r="CV9602"/>
    </row>
    <row r="9603" spans="10:100" x14ac:dyDescent="0.25">
      <c r="J9603"/>
      <c r="K9603"/>
      <c r="L9603"/>
      <c r="M9603"/>
      <c r="N9603"/>
      <c r="O9603"/>
      <c r="P9603"/>
      <c r="Q9603"/>
      <c r="R9603"/>
      <c r="S9603"/>
      <c r="T9603"/>
      <c r="U9603"/>
      <c r="V9603"/>
      <c r="W9603"/>
      <c r="X9603"/>
      <c r="Y9603"/>
      <c r="Z9603"/>
      <c r="AA9603"/>
      <c r="AB9603"/>
      <c r="AC9603"/>
      <c r="AD9603"/>
      <c r="AE9603"/>
      <c r="AF9603"/>
      <c r="AG9603"/>
      <c r="AH9603"/>
      <c r="AI9603"/>
      <c r="AJ9603"/>
      <c r="AK9603"/>
      <c r="AL9603"/>
      <c r="AM9603"/>
      <c r="AN9603"/>
      <c r="AO9603"/>
      <c r="AP9603"/>
      <c r="AQ9603"/>
      <c r="AR9603"/>
      <c r="AS9603"/>
      <c r="AT9603"/>
      <c r="AU9603"/>
      <c r="AV9603"/>
      <c r="AW9603"/>
      <c r="AX9603"/>
      <c r="AY9603"/>
      <c r="AZ9603"/>
      <c r="BA9603"/>
      <c r="BB9603"/>
      <c r="BC9603"/>
      <c r="BD9603"/>
      <c r="BE9603"/>
      <c r="BF9603"/>
      <c r="BG9603"/>
      <c r="BH9603"/>
      <c r="BI9603"/>
      <c r="BJ9603"/>
      <c r="BK9603"/>
      <c r="BL9603"/>
      <c r="BM9603"/>
      <c r="BN9603"/>
      <c r="BO9603"/>
      <c r="BP9603"/>
      <c r="BQ9603"/>
      <c r="BR9603"/>
      <c r="BS9603"/>
      <c r="BT9603"/>
      <c r="BU9603"/>
      <c r="BV9603"/>
      <c r="BW9603"/>
      <c r="BX9603"/>
      <c r="BY9603"/>
      <c r="BZ9603"/>
      <c r="CA9603"/>
      <c r="CB9603"/>
      <c r="CC9603"/>
      <c r="CD9603"/>
      <c r="CE9603"/>
      <c r="CF9603"/>
      <c r="CG9603"/>
      <c r="CH9603"/>
      <c r="CI9603"/>
      <c r="CJ9603"/>
      <c r="CK9603"/>
      <c r="CL9603"/>
      <c r="CM9603"/>
      <c r="CN9603"/>
      <c r="CO9603"/>
      <c r="CP9603"/>
      <c r="CQ9603"/>
      <c r="CR9603"/>
      <c r="CS9603"/>
      <c r="CT9603"/>
      <c r="CU9603"/>
      <c r="CV9603"/>
    </row>
    <row r="9604" spans="10:100" x14ac:dyDescent="0.25">
      <c r="J9604"/>
      <c r="K9604"/>
      <c r="L9604"/>
      <c r="M9604"/>
      <c r="N9604"/>
      <c r="O9604"/>
      <c r="P9604"/>
      <c r="Q9604"/>
      <c r="R9604"/>
      <c r="S9604"/>
      <c r="T9604"/>
      <c r="U9604"/>
      <c r="V9604"/>
      <c r="W9604"/>
      <c r="X9604"/>
      <c r="Y9604"/>
      <c r="Z9604"/>
      <c r="AA9604"/>
      <c r="AB9604"/>
      <c r="AC9604"/>
      <c r="AD9604"/>
      <c r="AE9604"/>
      <c r="AF9604"/>
      <c r="AG9604"/>
      <c r="AH9604"/>
      <c r="AI9604"/>
      <c r="AJ9604"/>
      <c r="AK9604"/>
      <c r="AL9604"/>
      <c r="AM9604"/>
      <c r="AN9604"/>
      <c r="AO9604"/>
      <c r="AP9604"/>
      <c r="AQ9604"/>
      <c r="AR9604"/>
      <c r="AS9604"/>
      <c r="AT9604"/>
      <c r="AU9604"/>
      <c r="AV9604"/>
      <c r="AW9604"/>
      <c r="AX9604"/>
      <c r="AY9604"/>
      <c r="AZ9604"/>
      <c r="BA9604"/>
      <c r="BB9604"/>
      <c r="BC9604"/>
      <c r="BD9604"/>
      <c r="BE9604"/>
      <c r="BF9604"/>
      <c r="BG9604"/>
      <c r="BH9604"/>
      <c r="BI9604"/>
      <c r="BJ9604"/>
      <c r="BK9604"/>
      <c r="BL9604"/>
      <c r="BM9604"/>
      <c r="BN9604"/>
      <c r="BO9604"/>
      <c r="BP9604"/>
      <c r="BQ9604"/>
      <c r="BR9604"/>
      <c r="BS9604"/>
      <c r="BT9604"/>
      <c r="BU9604"/>
      <c r="BV9604"/>
      <c r="BW9604"/>
      <c r="BX9604"/>
      <c r="BY9604"/>
      <c r="BZ9604"/>
      <c r="CA9604"/>
      <c r="CB9604"/>
      <c r="CC9604"/>
      <c r="CD9604"/>
      <c r="CE9604"/>
      <c r="CF9604"/>
      <c r="CG9604"/>
      <c r="CH9604"/>
      <c r="CI9604"/>
      <c r="CJ9604"/>
      <c r="CK9604"/>
      <c r="CL9604"/>
      <c r="CM9604"/>
      <c r="CN9604"/>
      <c r="CO9604"/>
      <c r="CP9604"/>
      <c r="CQ9604"/>
      <c r="CR9604"/>
      <c r="CS9604"/>
      <c r="CT9604"/>
      <c r="CU9604"/>
      <c r="CV9604"/>
    </row>
    <row r="9605" spans="10:100" x14ac:dyDescent="0.25">
      <c r="J9605"/>
      <c r="K9605"/>
      <c r="L9605"/>
      <c r="M9605"/>
      <c r="N9605"/>
      <c r="O9605"/>
      <c r="P9605"/>
      <c r="Q9605"/>
      <c r="R9605"/>
      <c r="S9605"/>
      <c r="T9605"/>
      <c r="U9605"/>
      <c r="V9605"/>
      <c r="W9605"/>
      <c r="X9605"/>
      <c r="Y9605"/>
      <c r="Z9605"/>
      <c r="AA9605"/>
      <c r="AB9605"/>
      <c r="AC9605"/>
      <c r="AD9605"/>
      <c r="AE9605"/>
      <c r="AF9605"/>
      <c r="AG9605"/>
      <c r="AH9605"/>
      <c r="AI9605"/>
      <c r="AJ9605"/>
      <c r="AK9605"/>
      <c r="AL9605"/>
      <c r="AM9605"/>
      <c r="AN9605"/>
      <c r="AO9605"/>
      <c r="AP9605"/>
      <c r="AQ9605"/>
      <c r="AR9605"/>
      <c r="AS9605"/>
      <c r="AT9605"/>
      <c r="AU9605"/>
      <c r="AV9605"/>
      <c r="AW9605"/>
      <c r="AX9605"/>
      <c r="AY9605"/>
      <c r="AZ9605"/>
      <c r="BA9605"/>
      <c r="BB9605"/>
      <c r="BC9605"/>
      <c r="BD9605"/>
      <c r="BE9605"/>
      <c r="BF9605"/>
      <c r="BG9605"/>
      <c r="BH9605"/>
      <c r="BI9605"/>
      <c r="BJ9605"/>
      <c r="BK9605"/>
      <c r="BL9605"/>
      <c r="BM9605"/>
      <c r="BN9605"/>
      <c r="BO9605"/>
      <c r="BP9605"/>
      <c r="BQ9605"/>
      <c r="BR9605"/>
      <c r="BS9605"/>
      <c r="BT9605"/>
      <c r="BU9605"/>
      <c r="BV9605"/>
      <c r="BW9605"/>
      <c r="BX9605"/>
      <c r="BY9605"/>
      <c r="BZ9605"/>
      <c r="CA9605"/>
      <c r="CB9605"/>
      <c r="CC9605"/>
      <c r="CD9605"/>
      <c r="CE9605"/>
      <c r="CF9605"/>
      <c r="CG9605"/>
      <c r="CH9605"/>
      <c r="CI9605"/>
      <c r="CJ9605"/>
      <c r="CK9605"/>
      <c r="CL9605"/>
      <c r="CM9605"/>
      <c r="CN9605"/>
      <c r="CO9605"/>
      <c r="CP9605"/>
      <c r="CQ9605"/>
      <c r="CR9605"/>
      <c r="CS9605"/>
      <c r="CT9605"/>
      <c r="CU9605"/>
      <c r="CV9605"/>
    </row>
    <row r="9606" spans="10:100" x14ac:dyDescent="0.25">
      <c r="J9606"/>
      <c r="K9606"/>
      <c r="L9606"/>
      <c r="M9606"/>
      <c r="N9606"/>
      <c r="O9606"/>
      <c r="P9606"/>
      <c r="Q9606"/>
      <c r="R9606"/>
      <c r="S9606"/>
      <c r="T9606"/>
      <c r="U9606"/>
      <c r="V9606"/>
      <c r="W9606"/>
      <c r="X9606"/>
      <c r="Y9606"/>
      <c r="Z9606"/>
      <c r="AA9606"/>
      <c r="AB9606"/>
      <c r="AC9606"/>
      <c r="AD9606"/>
      <c r="AE9606"/>
      <c r="AF9606"/>
      <c r="AG9606"/>
      <c r="AH9606"/>
      <c r="AI9606"/>
      <c r="AJ9606"/>
      <c r="AK9606"/>
      <c r="AL9606"/>
      <c r="AM9606"/>
      <c r="AN9606"/>
      <c r="AO9606"/>
      <c r="AP9606"/>
      <c r="AQ9606"/>
      <c r="AR9606"/>
      <c r="AS9606"/>
      <c r="AT9606"/>
      <c r="AU9606"/>
      <c r="AV9606"/>
      <c r="AW9606"/>
      <c r="AX9606"/>
      <c r="AY9606"/>
      <c r="AZ9606"/>
      <c r="BA9606"/>
      <c r="BB9606"/>
      <c r="BC9606"/>
      <c r="BD9606"/>
      <c r="BE9606"/>
      <c r="BF9606"/>
      <c r="BG9606"/>
      <c r="BH9606"/>
      <c r="BI9606"/>
      <c r="BJ9606"/>
      <c r="BK9606"/>
      <c r="BL9606"/>
      <c r="BM9606"/>
      <c r="BN9606"/>
      <c r="BO9606"/>
      <c r="BP9606"/>
      <c r="BQ9606"/>
      <c r="BR9606"/>
      <c r="BS9606"/>
      <c r="BT9606"/>
      <c r="BU9606"/>
      <c r="BV9606"/>
      <c r="BW9606"/>
      <c r="BX9606"/>
      <c r="BY9606"/>
      <c r="BZ9606"/>
      <c r="CA9606"/>
      <c r="CB9606"/>
      <c r="CC9606"/>
      <c r="CD9606"/>
      <c r="CE9606"/>
      <c r="CF9606"/>
      <c r="CG9606"/>
      <c r="CH9606"/>
      <c r="CI9606"/>
      <c r="CJ9606"/>
      <c r="CK9606"/>
      <c r="CL9606"/>
      <c r="CM9606"/>
      <c r="CN9606"/>
      <c r="CO9606"/>
      <c r="CP9606"/>
      <c r="CQ9606"/>
      <c r="CR9606"/>
      <c r="CS9606"/>
      <c r="CT9606"/>
      <c r="CU9606"/>
      <c r="CV9606"/>
    </row>
    <row r="9607" spans="10:100" x14ac:dyDescent="0.25">
      <c r="J9607"/>
      <c r="K9607"/>
      <c r="L9607"/>
      <c r="M9607"/>
      <c r="N9607"/>
      <c r="O9607"/>
      <c r="P9607"/>
      <c r="Q9607"/>
      <c r="R9607"/>
      <c r="S9607"/>
      <c r="T9607"/>
      <c r="U9607"/>
      <c r="V9607"/>
      <c r="W9607"/>
      <c r="X9607"/>
      <c r="Y9607"/>
      <c r="Z9607"/>
      <c r="AA9607"/>
      <c r="AB9607"/>
      <c r="AC9607"/>
      <c r="AD9607"/>
      <c r="AE9607"/>
      <c r="AF9607"/>
      <c r="AG9607"/>
      <c r="AH9607"/>
      <c r="AI9607"/>
      <c r="AJ9607"/>
      <c r="AK9607"/>
      <c r="AL9607"/>
      <c r="AM9607"/>
      <c r="AN9607"/>
      <c r="AO9607"/>
      <c r="AP9607"/>
      <c r="AQ9607"/>
      <c r="AR9607"/>
      <c r="AS9607"/>
      <c r="AT9607"/>
      <c r="AU9607"/>
      <c r="AV9607"/>
      <c r="AW9607"/>
      <c r="AX9607"/>
      <c r="AY9607"/>
      <c r="AZ9607"/>
      <c r="BA9607"/>
      <c r="BB9607"/>
      <c r="BC9607"/>
      <c r="BD9607"/>
      <c r="BE9607"/>
      <c r="BF9607"/>
      <c r="BG9607"/>
      <c r="BH9607"/>
      <c r="BI9607"/>
      <c r="BJ9607"/>
      <c r="BK9607"/>
      <c r="BL9607"/>
      <c r="BM9607"/>
      <c r="BN9607"/>
      <c r="BO9607"/>
      <c r="BP9607"/>
      <c r="BQ9607"/>
      <c r="BR9607"/>
      <c r="BS9607"/>
      <c r="BT9607"/>
      <c r="BU9607"/>
      <c r="BV9607"/>
      <c r="BW9607"/>
      <c r="BX9607"/>
      <c r="BY9607"/>
      <c r="BZ9607"/>
      <c r="CA9607"/>
      <c r="CB9607"/>
      <c r="CC9607"/>
      <c r="CD9607"/>
      <c r="CE9607"/>
      <c r="CF9607"/>
      <c r="CG9607"/>
      <c r="CH9607"/>
      <c r="CI9607"/>
      <c r="CJ9607"/>
      <c r="CK9607"/>
      <c r="CL9607"/>
      <c r="CM9607"/>
      <c r="CN9607"/>
      <c r="CO9607"/>
      <c r="CP9607"/>
      <c r="CQ9607"/>
      <c r="CR9607"/>
      <c r="CS9607"/>
      <c r="CT9607"/>
      <c r="CU9607"/>
      <c r="CV9607"/>
    </row>
    <row r="9608" spans="10:100" x14ac:dyDescent="0.25">
      <c r="J9608"/>
      <c r="K9608"/>
      <c r="L9608"/>
      <c r="M9608"/>
      <c r="N9608"/>
      <c r="O9608"/>
      <c r="P9608"/>
      <c r="Q9608"/>
      <c r="R9608"/>
      <c r="S9608"/>
      <c r="T9608"/>
      <c r="U9608"/>
      <c r="V9608"/>
      <c r="W9608"/>
      <c r="X9608"/>
      <c r="Y9608"/>
      <c r="Z9608"/>
      <c r="AA9608"/>
      <c r="AB9608"/>
      <c r="AC9608"/>
      <c r="AD9608"/>
      <c r="AE9608"/>
      <c r="AF9608"/>
      <c r="AG9608"/>
      <c r="AH9608"/>
      <c r="AI9608"/>
      <c r="AJ9608"/>
      <c r="AK9608"/>
      <c r="AL9608"/>
      <c r="AM9608"/>
      <c r="AN9608"/>
      <c r="AO9608"/>
      <c r="AP9608"/>
      <c r="AQ9608"/>
      <c r="AR9608"/>
      <c r="AS9608"/>
      <c r="AT9608"/>
      <c r="AU9608"/>
      <c r="AV9608"/>
      <c r="AW9608"/>
      <c r="AX9608"/>
      <c r="AY9608"/>
      <c r="AZ9608"/>
      <c r="BA9608"/>
      <c r="BB9608"/>
      <c r="BC9608"/>
      <c r="BD9608"/>
      <c r="BE9608"/>
      <c r="BF9608"/>
      <c r="BG9608"/>
      <c r="BH9608"/>
      <c r="BI9608"/>
      <c r="BJ9608"/>
      <c r="BK9608"/>
      <c r="BL9608"/>
      <c r="BM9608"/>
      <c r="BN9608"/>
      <c r="BO9608"/>
      <c r="BP9608"/>
      <c r="BQ9608"/>
      <c r="BR9608"/>
      <c r="BS9608"/>
      <c r="BT9608"/>
      <c r="BU9608"/>
      <c r="BV9608"/>
      <c r="BW9608"/>
      <c r="BX9608"/>
      <c r="BY9608"/>
      <c r="BZ9608"/>
      <c r="CA9608"/>
      <c r="CB9608"/>
      <c r="CC9608"/>
      <c r="CD9608"/>
      <c r="CE9608"/>
      <c r="CF9608"/>
      <c r="CG9608"/>
      <c r="CH9608"/>
      <c r="CI9608"/>
      <c r="CJ9608"/>
      <c r="CK9608"/>
      <c r="CL9608"/>
      <c r="CM9608"/>
      <c r="CN9608"/>
      <c r="CO9608"/>
      <c r="CP9608"/>
      <c r="CQ9608"/>
      <c r="CR9608"/>
      <c r="CS9608"/>
      <c r="CT9608"/>
      <c r="CU9608"/>
      <c r="CV9608"/>
    </row>
    <row r="9609" spans="10:100" x14ac:dyDescent="0.25">
      <c r="J9609"/>
      <c r="K9609"/>
      <c r="L9609"/>
      <c r="M9609"/>
      <c r="N9609"/>
      <c r="O9609"/>
      <c r="P9609"/>
      <c r="Q9609"/>
      <c r="R9609"/>
      <c r="S9609"/>
      <c r="T9609"/>
      <c r="U9609"/>
      <c r="V9609"/>
      <c r="W9609"/>
      <c r="X9609"/>
      <c r="Y9609"/>
      <c r="Z9609"/>
      <c r="AA9609"/>
      <c r="AB9609"/>
      <c r="AC9609"/>
      <c r="AD9609"/>
      <c r="AE9609"/>
      <c r="AF9609"/>
      <c r="AG9609"/>
      <c r="AH9609"/>
      <c r="AI9609"/>
      <c r="AJ9609"/>
      <c r="AK9609"/>
      <c r="AL9609"/>
      <c r="AM9609"/>
      <c r="AN9609"/>
      <c r="AO9609"/>
      <c r="AP9609"/>
      <c r="AQ9609"/>
      <c r="AR9609"/>
      <c r="AS9609"/>
      <c r="AT9609"/>
      <c r="AU9609"/>
      <c r="AV9609"/>
      <c r="AW9609"/>
      <c r="AX9609"/>
      <c r="AY9609"/>
      <c r="AZ9609"/>
      <c r="BA9609"/>
      <c r="BB9609"/>
      <c r="BC9609"/>
      <c r="BD9609"/>
      <c r="BE9609"/>
      <c r="BF9609"/>
      <c r="BG9609"/>
      <c r="BH9609"/>
      <c r="BI9609"/>
      <c r="BJ9609"/>
      <c r="BK9609"/>
      <c r="BL9609"/>
      <c r="BM9609"/>
      <c r="BN9609"/>
      <c r="BO9609"/>
      <c r="BP9609"/>
      <c r="BQ9609"/>
      <c r="BR9609"/>
      <c r="BS9609"/>
      <c r="BT9609"/>
      <c r="BU9609"/>
      <c r="BV9609"/>
      <c r="BW9609"/>
      <c r="BX9609"/>
      <c r="BY9609"/>
      <c r="BZ9609"/>
      <c r="CA9609"/>
      <c r="CB9609"/>
      <c r="CC9609"/>
      <c r="CD9609"/>
      <c r="CE9609"/>
      <c r="CF9609"/>
      <c r="CG9609"/>
      <c r="CH9609"/>
      <c r="CI9609"/>
      <c r="CJ9609"/>
      <c r="CK9609"/>
      <c r="CL9609"/>
      <c r="CM9609"/>
      <c r="CN9609"/>
      <c r="CO9609"/>
      <c r="CP9609"/>
      <c r="CQ9609"/>
      <c r="CR9609"/>
      <c r="CS9609"/>
      <c r="CT9609"/>
      <c r="CU9609"/>
      <c r="CV9609"/>
    </row>
    <row r="9610" spans="10:100" x14ac:dyDescent="0.25">
      <c r="J9610"/>
      <c r="K9610"/>
      <c r="L9610"/>
      <c r="M9610"/>
      <c r="N9610"/>
      <c r="O9610"/>
      <c r="P9610"/>
      <c r="Q9610"/>
      <c r="R9610"/>
      <c r="S9610"/>
      <c r="T9610"/>
      <c r="U9610"/>
      <c r="V9610"/>
      <c r="W9610"/>
      <c r="X9610"/>
      <c r="Y9610"/>
      <c r="Z9610"/>
      <c r="AA9610"/>
      <c r="AB9610"/>
      <c r="AC9610"/>
      <c r="AD9610"/>
      <c r="AE9610"/>
      <c r="AF9610"/>
      <c r="AG9610"/>
      <c r="AH9610"/>
      <c r="AI9610"/>
      <c r="AJ9610"/>
      <c r="AK9610"/>
      <c r="AL9610"/>
      <c r="AM9610"/>
      <c r="AN9610"/>
      <c r="AO9610"/>
      <c r="AP9610"/>
      <c r="AQ9610"/>
      <c r="AR9610"/>
      <c r="AS9610"/>
      <c r="AT9610"/>
      <c r="AU9610"/>
      <c r="AV9610"/>
      <c r="AW9610"/>
      <c r="AX9610"/>
      <c r="AY9610"/>
      <c r="AZ9610"/>
      <c r="BA9610"/>
      <c r="BB9610"/>
      <c r="BC9610"/>
      <c r="BD9610"/>
      <c r="BE9610"/>
      <c r="BF9610"/>
      <c r="BG9610"/>
      <c r="BH9610"/>
      <c r="BI9610"/>
      <c r="BJ9610"/>
      <c r="BK9610"/>
      <c r="BL9610"/>
      <c r="BM9610"/>
      <c r="BN9610"/>
      <c r="BO9610"/>
      <c r="BP9610"/>
      <c r="BQ9610"/>
      <c r="BR9610"/>
      <c r="BS9610"/>
      <c r="BT9610"/>
      <c r="BU9610"/>
      <c r="BV9610"/>
      <c r="BW9610"/>
      <c r="BX9610"/>
      <c r="BY9610"/>
      <c r="BZ9610"/>
      <c r="CA9610"/>
      <c r="CB9610"/>
      <c r="CC9610"/>
      <c r="CD9610"/>
      <c r="CE9610"/>
      <c r="CF9610"/>
      <c r="CG9610"/>
      <c r="CH9610"/>
      <c r="CI9610"/>
      <c r="CJ9610"/>
      <c r="CK9610"/>
      <c r="CL9610"/>
      <c r="CM9610"/>
      <c r="CN9610"/>
      <c r="CO9610"/>
      <c r="CP9610"/>
      <c r="CQ9610"/>
      <c r="CR9610"/>
      <c r="CS9610"/>
      <c r="CT9610"/>
      <c r="CU9610"/>
      <c r="CV9610"/>
    </row>
    <row r="9611" spans="10:100" x14ac:dyDescent="0.25">
      <c r="J9611"/>
      <c r="K9611"/>
      <c r="L9611"/>
      <c r="M9611"/>
      <c r="N9611"/>
      <c r="O9611"/>
      <c r="P9611"/>
      <c r="Q9611"/>
      <c r="R9611"/>
      <c r="S9611"/>
      <c r="T9611"/>
      <c r="U9611"/>
      <c r="V9611"/>
      <c r="W9611"/>
      <c r="X9611"/>
      <c r="Y9611"/>
      <c r="Z9611"/>
      <c r="AA9611"/>
      <c r="AB9611"/>
      <c r="AC9611"/>
      <c r="AD9611"/>
      <c r="AE9611"/>
      <c r="AF9611"/>
      <c r="AG9611"/>
      <c r="AH9611"/>
      <c r="AI9611"/>
      <c r="AJ9611"/>
      <c r="AK9611"/>
      <c r="AL9611"/>
      <c r="AM9611"/>
      <c r="AN9611"/>
      <c r="AO9611"/>
      <c r="AP9611"/>
      <c r="AQ9611"/>
      <c r="AR9611"/>
      <c r="AS9611"/>
      <c r="AT9611"/>
      <c r="AU9611"/>
      <c r="AV9611"/>
      <c r="AW9611"/>
      <c r="AX9611"/>
      <c r="AY9611"/>
      <c r="AZ9611"/>
      <c r="BA9611"/>
      <c r="BB9611"/>
      <c r="BC9611"/>
      <c r="BD9611"/>
      <c r="BE9611"/>
      <c r="BF9611"/>
      <c r="BG9611"/>
      <c r="BH9611"/>
      <c r="BI9611"/>
      <c r="BJ9611"/>
      <c r="BK9611"/>
      <c r="BL9611"/>
      <c r="BM9611"/>
      <c r="BN9611"/>
      <c r="BO9611"/>
      <c r="BP9611"/>
      <c r="BQ9611"/>
      <c r="BR9611"/>
      <c r="BS9611"/>
      <c r="BT9611"/>
      <c r="BU9611"/>
      <c r="BV9611"/>
      <c r="BW9611"/>
      <c r="BX9611"/>
      <c r="BY9611"/>
      <c r="BZ9611"/>
      <c r="CA9611"/>
      <c r="CB9611"/>
      <c r="CC9611"/>
      <c r="CD9611"/>
      <c r="CE9611"/>
      <c r="CF9611"/>
      <c r="CG9611"/>
      <c r="CH9611"/>
      <c r="CI9611"/>
      <c r="CJ9611"/>
      <c r="CK9611"/>
      <c r="CL9611"/>
      <c r="CM9611"/>
      <c r="CN9611"/>
      <c r="CO9611"/>
      <c r="CP9611"/>
      <c r="CQ9611"/>
      <c r="CR9611"/>
      <c r="CS9611"/>
      <c r="CT9611"/>
      <c r="CU9611"/>
      <c r="CV9611"/>
    </row>
    <row r="9612" spans="10:100" x14ac:dyDescent="0.25">
      <c r="J9612"/>
      <c r="K9612"/>
      <c r="L9612"/>
      <c r="M9612"/>
      <c r="N9612"/>
      <c r="O9612"/>
      <c r="P9612"/>
      <c r="Q9612"/>
      <c r="R9612"/>
      <c r="S9612"/>
      <c r="T9612"/>
      <c r="U9612"/>
      <c r="V9612"/>
      <c r="W9612"/>
      <c r="X9612"/>
      <c r="Y9612"/>
      <c r="Z9612"/>
      <c r="AA9612"/>
      <c r="AB9612"/>
      <c r="AC9612"/>
      <c r="AD9612"/>
      <c r="AE9612"/>
      <c r="AF9612"/>
      <c r="AG9612"/>
      <c r="AH9612"/>
      <c r="AI9612"/>
      <c r="AJ9612"/>
      <c r="AK9612"/>
      <c r="AL9612"/>
      <c r="AM9612"/>
      <c r="AN9612"/>
      <c r="AO9612"/>
      <c r="AP9612"/>
      <c r="AQ9612"/>
      <c r="AR9612"/>
      <c r="AS9612"/>
      <c r="AT9612"/>
      <c r="AU9612"/>
      <c r="AV9612"/>
      <c r="AW9612"/>
      <c r="AX9612"/>
      <c r="AY9612"/>
      <c r="AZ9612"/>
      <c r="BA9612"/>
      <c r="BB9612"/>
      <c r="BC9612"/>
      <c r="BD9612"/>
      <c r="BE9612"/>
      <c r="BF9612"/>
      <c r="BG9612"/>
      <c r="BH9612"/>
      <c r="BI9612"/>
      <c r="BJ9612"/>
      <c r="BK9612"/>
      <c r="BL9612"/>
      <c r="BM9612"/>
      <c r="BN9612"/>
      <c r="BO9612"/>
      <c r="BP9612"/>
      <c r="BQ9612"/>
      <c r="BR9612"/>
      <c r="BS9612"/>
      <c r="BT9612"/>
      <c r="BU9612"/>
      <c r="BV9612"/>
      <c r="BW9612"/>
      <c r="BX9612"/>
      <c r="BY9612"/>
      <c r="BZ9612"/>
      <c r="CA9612"/>
      <c r="CB9612"/>
      <c r="CC9612"/>
      <c r="CD9612"/>
      <c r="CE9612"/>
      <c r="CF9612"/>
      <c r="CG9612"/>
      <c r="CH9612"/>
      <c r="CI9612"/>
      <c r="CJ9612"/>
      <c r="CK9612"/>
      <c r="CL9612"/>
      <c r="CM9612"/>
      <c r="CN9612"/>
      <c r="CO9612"/>
      <c r="CP9612"/>
      <c r="CQ9612"/>
      <c r="CR9612"/>
      <c r="CS9612"/>
      <c r="CT9612"/>
      <c r="CU9612"/>
      <c r="CV9612"/>
    </row>
    <row r="9613" spans="10:100" x14ac:dyDescent="0.25">
      <c r="J9613"/>
      <c r="K9613"/>
      <c r="L9613"/>
      <c r="M9613"/>
      <c r="N9613"/>
      <c r="O9613"/>
      <c r="P9613"/>
      <c r="Q9613"/>
      <c r="R9613"/>
      <c r="S9613"/>
      <c r="T9613"/>
      <c r="U9613"/>
      <c r="V9613"/>
      <c r="W9613"/>
      <c r="X9613"/>
      <c r="Y9613"/>
      <c r="Z9613"/>
      <c r="AA9613"/>
      <c r="AB9613"/>
      <c r="AC9613"/>
      <c r="AD9613"/>
      <c r="AE9613"/>
      <c r="AF9613"/>
      <c r="AG9613"/>
      <c r="AH9613"/>
      <c r="AI9613"/>
      <c r="AJ9613"/>
      <c r="AK9613"/>
      <c r="AL9613"/>
      <c r="AM9613"/>
      <c r="AN9613"/>
      <c r="AO9613"/>
      <c r="AP9613"/>
      <c r="AQ9613"/>
      <c r="AR9613"/>
      <c r="AS9613"/>
      <c r="AT9613"/>
      <c r="AU9613"/>
      <c r="AV9613"/>
      <c r="AW9613"/>
      <c r="AX9613"/>
      <c r="AY9613"/>
      <c r="AZ9613"/>
      <c r="BA9613"/>
      <c r="BB9613"/>
      <c r="BC9613"/>
      <c r="BD9613"/>
      <c r="BE9613"/>
      <c r="BF9613"/>
      <c r="BG9613"/>
      <c r="BH9613"/>
      <c r="BI9613"/>
      <c r="BJ9613"/>
      <c r="BK9613"/>
      <c r="BL9613"/>
      <c r="BM9613"/>
      <c r="BN9613"/>
      <c r="BO9613"/>
      <c r="BP9613"/>
      <c r="BQ9613"/>
      <c r="BR9613"/>
      <c r="BS9613"/>
      <c r="BT9613"/>
      <c r="BU9613"/>
      <c r="BV9613"/>
      <c r="BW9613"/>
      <c r="BX9613"/>
      <c r="BY9613"/>
      <c r="BZ9613"/>
      <c r="CA9613"/>
      <c r="CB9613"/>
      <c r="CC9613"/>
      <c r="CD9613"/>
      <c r="CE9613"/>
      <c r="CF9613"/>
      <c r="CG9613"/>
      <c r="CH9613"/>
      <c r="CI9613"/>
      <c r="CJ9613"/>
      <c r="CK9613"/>
      <c r="CL9613"/>
      <c r="CM9613"/>
      <c r="CN9613"/>
      <c r="CO9613"/>
      <c r="CP9613"/>
      <c r="CQ9613"/>
      <c r="CR9613"/>
      <c r="CS9613"/>
      <c r="CT9613"/>
      <c r="CU9613"/>
      <c r="CV9613"/>
    </row>
    <row r="9614" spans="10:100" x14ac:dyDescent="0.25">
      <c r="J9614"/>
      <c r="K9614"/>
      <c r="L9614"/>
      <c r="M9614"/>
      <c r="N9614"/>
      <c r="O9614"/>
      <c r="P9614"/>
      <c r="Q9614"/>
      <c r="R9614"/>
      <c r="S9614"/>
      <c r="T9614"/>
      <c r="U9614"/>
      <c r="V9614"/>
      <c r="W9614"/>
      <c r="X9614"/>
      <c r="Y9614"/>
      <c r="Z9614"/>
      <c r="AA9614"/>
      <c r="AB9614"/>
      <c r="AC9614"/>
      <c r="AD9614"/>
      <c r="AE9614"/>
      <c r="AF9614"/>
      <c r="AG9614"/>
      <c r="AH9614"/>
      <c r="AI9614"/>
      <c r="AJ9614"/>
      <c r="AK9614"/>
      <c r="AL9614"/>
      <c r="AM9614"/>
      <c r="AN9614"/>
      <c r="AO9614"/>
      <c r="AP9614"/>
      <c r="AQ9614"/>
      <c r="AR9614"/>
      <c r="AS9614"/>
      <c r="AT9614"/>
      <c r="AU9614"/>
      <c r="AV9614"/>
      <c r="AW9614"/>
      <c r="AX9614"/>
      <c r="AY9614"/>
      <c r="AZ9614"/>
      <c r="BA9614"/>
      <c r="BB9614"/>
      <c r="BC9614"/>
      <c r="BD9614"/>
      <c r="BE9614"/>
      <c r="BF9614"/>
      <c r="BG9614"/>
      <c r="BH9614"/>
      <c r="BI9614"/>
      <c r="BJ9614"/>
      <c r="BK9614"/>
      <c r="BL9614"/>
      <c r="BM9614"/>
      <c r="BN9614"/>
      <c r="BO9614"/>
      <c r="BP9614"/>
      <c r="BQ9614"/>
      <c r="BR9614"/>
      <c r="BS9614"/>
      <c r="BT9614"/>
      <c r="BU9614"/>
      <c r="BV9614"/>
      <c r="BW9614"/>
      <c r="BX9614"/>
      <c r="BY9614"/>
      <c r="BZ9614"/>
      <c r="CA9614"/>
      <c r="CB9614"/>
      <c r="CC9614"/>
      <c r="CD9614"/>
      <c r="CE9614"/>
      <c r="CF9614"/>
      <c r="CG9614"/>
      <c r="CH9614"/>
      <c r="CI9614"/>
      <c r="CJ9614"/>
      <c r="CK9614"/>
      <c r="CL9614"/>
      <c r="CM9614"/>
      <c r="CN9614"/>
      <c r="CO9614"/>
      <c r="CP9614"/>
      <c r="CQ9614"/>
      <c r="CR9614"/>
      <c r="CS9614"/>
      <c r="CT9614"/>
      <c r="CU9614"/>
      <c r="CV9614"/>
    </row>
    <row r="9615" spans="10:100" x14ac:dyDescent="0.25">
      <c r="J9615"/>
      <c r="K9615"/>
      <c r="L9615"/>
      <c r="M9615"/>
      <c r="N9615"/>
      <c r="O9615"/>
      <c r="P9615"/>
      <c r="Q9615"/>
      <c r="R9615"/>
      <c r="S9615"/>
      <c r="T9615"/>
      <c r="U9615"/>
      <c r="V9615"/>
      <c r="W9615"/>
      <c r="X9615"/>
      <c r="Y9615"/>
      <c r="Z9615"/>
      <c r="AA9615"/>
      <c r="AB9615"/>
      <c r="AC9615"/>
      <c r="AD9615"/>
      <c r="AE9615"/>
      <c r="AF9615"/>
      <c r="AG9615"/>
      <c r="AH9615"/>
      <c r="AI9615"/>
      <c r="AJ9615"/>
      <c r="AK9615"/>
      <c r="AL9615"/>
      <c r="AM9615"/>
      <c r="AN9615"/>
      <c r="AO9615"/>
      <c r="AP9615"/>
      <c r="AQ9615"/>
      <c r="AR9615"/>
      <c r="AS9615"/>
      <c r="AT9615"/>
      <c r="AU9615"/>
      <c r="AV9615"/>
      <c r="AW9615"/>
      <c r="AX9615"/>
      <c r="AY9615"/>
      <c r="AZ9615"/>
      <c r="BA9615"/>
      <c r="BB9615"/>
      <c r="BC9615"/>
      <c r="BD9615"/>
      <c r="BE9615"/>
      <c r="BF9615"/>
      <c r="BG9615"/>
      <c r="BH9615"/>
      <c r="BI9615"/>
      <c r="BJ9615"/>
      <c r="BK9615"/>
      <c r="BL9615"/>
      <c r="BM9615"/>
      <c r="BN9615"/>
      <c r="BO9615"/>
      <c r="BP9615"/>
      <c r="BQ9615"/>
      <c r="BR9615"/>
      <c r="BS9615"/>
      <c r="BT9615"/>
      <c r="BU9615"/>
      <c r="BV9615"/>
      <c r="BW9615"/>
      <c r="BX9615"/>
      <c r="BY9615"/>
      <c r="BZ9615"/>
      <c r="CA9615"/>
      <c r="CB9615"/>
      <c r="CC9615"/>
      <c r="CD9615"/>
      <c r="CE9615"/>
      <c r="CF9615"/>
      <c r="CG9615"/>
      <c r="CH9615"/>
      <c r="CI9615"/>
      <c r="CJ9615"/>
      <c r="CK9615"/>
      <c r="CL9615"/>
      <c r="CM9615"/>
      <c r="CN9615"/>
      <c r="CO9615"/>
      <c r="CP9615"/>
      <c r="CQ9615"/>
      <c r="CR9615"/>
      <c r="CS9615"/>
      <c r="CT9615"/>
      <c r="CU9615"/>
      <c r="CV9615"/>
    </row>
    <row r="9616" spans="10:100" x14ac:dyDescent="0.25">
      <c r="J9616"/>
      <c r="K9616"/>
      <c r="L9616"/>
      <c r="M9616"/>
      <c r="N9616"/>
      <c r="O9616"/>
      <c r="P9616"/>
      <c r="Q9616"/>
      <c r="R9616"/>
      <c r="S9616"/>
      <c r="T9616"/>
      <c r="U9616"/>
      <c r="V9616"/>
      <c r="W9616"/>
      <c r="X9616"/>
      <c r="Y9616"/>
      <c r="Z9616"/>
      <c r="AA9616"/>
      <c r="AB9616"/>
      <c r="AC9616"/>
      <c r="AD9616"/>
      <c r="AE9616"/>
      <c r="AF9616"/>
      <c r="AG9616"/>
      <c r="AH9616"/>
      <c r="AI9616"/>
      <c r="AJ9616"/>
      <c r="AK9616"/>
      <c r="AL9616"/>
      <c r="AM9616"/>
      <c r="AN9616"/>
      <c r="AO9616"/>
      <c r="AP9616"/>
      <c r="AQ9616"/>
      <c r="AR9616"/>
      <c r="AS9616"/>
      <c r="AT9616"/>
      <c r="AU9616"/>
      <c r="AV9616"/>
      <c r="AW9616"/>
      <c r="AX9616"/>
      <c r="AY9616"/>
      <c r="AZ9616"/>
      <c r="BA9616"/>
      <c r="BB9616"/>
      <c r="BC9616"/>
      <c r="BD9616"/>
      <c r="BE9616"/>
      <c r="BF9616"/>
      <c r="BG9616"/>
      <c r="BH9616"/>
      <c r="BI9616"/>
      <c r="BJ9616"/>
      <c r="BK9616"/>
      <c r="BL9616"/>
      <c r="BM9616"/>
      <c r="BN9616"/>
      <c r="BO9616"/>
      <c r="BP9616"/>
      <c r="BQ9616"/>
      <c r="BR9616"/>
      <c r="BS9616"/>
      <c r="BT9616"/>
      <c r="BU9616"/>
      <c r="BV9616"/>
      <c r="BW9616"/>
      <c r="BX9616"/>
      <c r="BY9616"/>
      <c r="BZ9616"/>
      <c r="CA9616"/>
      <c r="CB9616"/>
      <c r="CC9616"/>
      <c r="CD9616"/>
      <c r="CE9616"/>
      <c r="CF9616"/>
      <c r="CG9616"/>
      <c r="CH9616"/>
      <c r="CI9616"/>
      <c r="CJ9616"/>
      <c r="CK9616"/>
      <c r="CL9616"/>
      <c r="CM9616"/>
      <c r="CN9616"/>
      <c r="CO9616"/>
      <c r="CP9616"/>
      <c r="CQ9616"/>
      <c r="CR9616"/>
      <c r="CS9616"/>
      <c r="CT9616"/>
      <c r="CU9616"/>
      <c r="CV9616"/>
    </row>
    <row r="9617" spans="10:100" x14ac:dyDescent="0.25">
      <c r="J9617"/>
      <c r="K9617"/>
      <c r="L9617"/>
      <c r="M9617"/>
      <c r="N9617"/>
      <c r="O9617"/>
      <c r="P9617"/>
      <c r="Q9617"/>
      <c r="R9617"/>
      <c r="S9617"/>
      <c r="T9617"/>
      <c r="U9617"/>
      <c r="V9617"/>
      <c r="W9617"/>
      <c r="X9617"/>
      <c r="Y9617"/>
      <c r="Z9617"/>
      <c r="AA9617"/>
      <c r="AB9617"/>
      <c r="AC9617"/>
      <c r="AD9617"/>
      <c r="AE9617"/>
      <c r="AF9617"/>
      <c r="AG9617"/>
      <c r="AH9617"/>
      <c r="AI9617"/>
      <c r="AJ9617"/>
      <c r="AK9617"/>
      <c r="AL9617"/>
      <c r="AM9617"/>
      <c r="AN9617"/>
      <c r="AO9617"/>
      <c r="AP9617"/>
      <c r="AQ9617"/>
      <c r="AR9617"/>
      <c r="AS9617"/>
      <c r="AT9617"/>
      <c r="AU9617"/>
      <c r="AV9617"/>
      <c r="AW9617"/>
      <c r="AX9617"/>
      <c r="AY9617"/>
      <c r="AZ9617"/>
      <c r="BA9617"/>
      <c r="BB9617"/>
      <c r="BC9617"/>
      <c r="BD9617"/>
      <c r="BE9617"/>
      <c r="BF9617"/>
      <c r="BG9617"/>
      <c r="BH9617"/>
      <c r="BI9617"/>
      <c r="BJ9617"/>
      <c r="BK9617"/>
      <c r="BL9617"/>
      <c r="BM9617"/>
      <c r="BN9617"/>
      <c r="BO9617"/>
      <c r="BP9617"/>
      <c r="BQ9617"/>
      <c r="BR9617"/>
      <c r="BS9617"/>
      <c r="BT9617"/>
      <c r="BU9617"/>
      <c r="BV9617"/>
      <c r="BW9617"/>
      <c r="BX9617"/>
      <c r="BY9617"/>
      <c r="BZ9617"/>
      <c r="CA9617"/>
      <c r="CB9617"/>
      <c r="CC9617"/>
      <c r="CD9617"/>
      <c r="CE9617"/>
      <c r="CF9617"/>
      <c r="CG9617"/>
      <c r="CH9617"/>
      <c r="CI9617"/>
      <c r="CJ9617"/>
      <c r="CK9617"/>
      <c r="CL9617"/>
      <c r="CM9617"/>
      <c r="CN9617"/>
      <c r="CO9617"/>
      <c r="CP9617"/>
      <c r="CQ9617"/>
      <c r="CR9617"/>
      <c r="CS9617"/>
      <c r="CT9617"/>
      <c r="CU9617"/>
      <c r="CV9617"/>
    </row>
    <row r="9618" spans="10:100" x14ac:dyDescent="0.25">
      <c r="J9618"/>
      <c r="K9618"/>
      <c r="L9618"/>
      <c r="M9618"/>
      <c r="N9618"/>
      <c r="O9618"/>
      <c r="P9618"/>
      <c r="Q9618"/>
      <c r="R9618"/>
      <c r="S9618"/>
      <c r="T9618"/>
      <c r="U9618"/>
      <c r="V9618"/>
      <c r="W9618"/>
      <c r="X9618"/>
      <c r="Y9618"/>
      <c r="Z9618"/>
      <c r="AA9618"/>
      <c r="AB9618"/>
      <c r="AC9618"/>
      <c r="AD9618"/>
      <c r="AE9618"/>
      <c r="AF9618"/>
      <c r="AG9618"/>
      <c r="AH9618"/>
      <c r="AI9618"/>
      <c r="AJ9618"/>
      <c r="AK9618"/>
      <c r="AL9618"/>
      <c r="AM9618"/>
      <c r="AN9618"/>
      <c r="AO9618"/>
      <c r="AP9618"/>
      <c r="AQ9618"/>
      <c r="AR9618"/>
      <c r="AS9618"/>
      <c r="AT9618"/>
      <c r="AU9618"/>
      <c r="AV9618"/>
      <c r="AW9618"/>
      <c r="AX9618"/>
      <c r="AY9618"/>
      <c r="AZ9618"/>
      <c r="BA9618"/>
      <c r="BB9618"/>
      <c r="BC9618"/>
      <c r="BD9618"/>
      <c r="BE9618"/>
      <c r="BF9618"/>
      <c r="BG9618"/>
      <c r="BH9618"/>
      <c r="BI9618"/>
      <c r="BJ9618"/>
      <c r="BK9618"/>
      <c r="BL9618"/>
      <c r="BM9618"/>
      <c r="BN9618"/>
      <c r="BO9618"/>
      <c r="BP9618"/>
      <c r="BQ9618"/>
      <c r="BR9618"/>
      <c r="BS9618"/>
      <c r="BT9618"/>
      <c r="BU9618"/>
      <c r="BV9618"/>
      <c r="BW9618"/>
      <c r="BX9618"/>
      <c r="BY9618"/>
      <c r="BZ9618"/>
      <c r="CA9618"/>
      <c r="CB9618"/>
      <c r="CC9618"/>
      <c r="CD9618"/>
      <c r="CE9618"/>
      <c r="CF9618"/>
      <c r="CG9618"/>
      <c r="CH9618"/>
      <c r="CI9618"/>
      <c r="CJ9618"/>
      <c r="CK9618"/>
      <c r="CL9618"/>
      <c r="CM9618"/>
      <c r="CN9618"/>
      <c r="CO9618"/>
      <c r="CP9618"/>
      <c r="CQ9618"/>
      <c r="CR9618"/>
      <c r="CS9618"/>
      <c r="CT9618"/>
      <c r="CU9618"/>
      <c r="CV9618"/>
    </row>
    <row r="9619" spans="10:100" x14ac:dyDescent="0.25">
      <c r="J9619"/>
      <c r="K9619"/>
      <c r="L9619"/>
      <c r="M9619"/>
      <c r="N9619"/>
      <c r="O9619"/>
      <c r="P9619"/>
      <c r="Q9619"/>
      <c r="R9619"/>
      <c r="S9619"/>
      <c r="T9619"/>
      <c r="U9619"/>
      <c r="V9619"/>
      <c r="W9619"/>
      <c r="X9619"/>
      <c r="Y9619"/>
      <c r="Z9619"/>
      <c r="AA9619"/>
      <c r="AB9619"/>
      <c r="AC9619"/>
      <c r="AD9619"/>
      <c r="AE9619"/>
      <c r="AF9619"/>
      <c r="AG9619"/>
      <c r="AH9619"/>
      <c r="AI9619"/>
      <c r="AJ9619"/>
      <c r="AK9619"/>
      <c r="AL9619"/>
      <c r="AM9619"/>
      <c r="AN9619"/>
      <c r="AO9619"/>
      <c r="AP9619"/>
      <c r="AQ9619"/>
      <c r="AR9619"/>
      <c r="AS9619"/>
      <c r="AT9619"/>
      <c r="AU9619"/>
      <c r="AV9619"/>
      <c r="AW9619"/>
      <c r="AX9619"/>
      <c r="AY9619"/>
      <c r="AZ9619"/>
      <c r="BA9619"/>
      <c r="BB9619"/>
      <c r="BC9619"/>
      <c r="BD9619"/>
      <c r="BE9619"/>
      <c r="BF9619"/>
      <c r="BG9619"/>
      <c r="BH9619"/>
      <c r="BI9619"/>
      <c r="BJ9619"/>
      <c r="BK9619"/>
      <c r="BL9619"/>
      <c r="BM9619"/>
      <c r="BN9619"/>
      <c r="BO9619"/>
      <c r="BP9619"/>
      <c r="BQ9619"/>
      <c r="BR9619"/>
      <c r="BS9619"/>
      <c r="BT9619"/>
      <c r="BU9619"/>
      <c r="BV9619"/>
      <c r="BW9619"/>
      <c r="BX9619"/>
      <c r="BY9619"/>
      <c r="BZ9619"/>
      <c r="CA9619"/>
      <c r="CB9619"/>
      <c r="CC9619"/>
      <c r="CD9619"/>
      <c r="CE9619"/>
      <c r="CF9619"/>
      <c r="CG9619"/>
      <c r="CH9619"/>
      <c r="CI9619"/>
      <c r="CJ9619"/>
      <c r="CK9619"/>
      <c r="CL9619"/>
      <c r="CM9619"/>
      <c r="CN9619"/>
      <c r="CO9619"/>
      <c r="CP9619"/>
      <c r="CQ9619"/>
      <c r="CR9619"/>
      <c r="CS9619"/>
      <c r="CT9619"/>
      <c r="CU9619"/>
      <c r="CV9619"/>
    </row>
    <row r="9620" spans="10:100" x14ac:dyDescent="0.25">
      <c r="J9620"/>
      <c r="K9620"/>
      <c r="L9620"/>
      <c r="M9620"/>
      <c r="N9620"/>
      <c r="O9620"/>
      <c r="P9620"/>
      <c r="Q9620"/>
      <c r="R9620"/>
      <c r="S9620"/>
      <c r="T9620"/>
      <c r="U9620"/>
      <c r="V9620"/>
      <c r="W9620"/>
      <c r="X9620"/>
      <c r="Y9620"/>
      <c r="Z9620"/>
      <c r="AA9620"/>
      <c r="AB9620"/>
      <c r="AC9620"/>
      <c r="AD9620"/>
      <c r="AE9620"/>
      <c r="AF9620"/>
      <c r="AG9620"/>
      <c r="AH9620"/>
      <c r="AI9620"/>
      <c r="AJ9620"/>
      <c r="AK9620"/>
      <c r="AL9620"/>
      <c r="AM9620"/>
      <c r="AN9620"/>
      <c r="AO9620"/>
      <c r="AP9620"/>
      <c r="AQ9620"/>
      <c r="AR9620"/>
      <c r="AS9620"/>
      <c r="AT9620"/>
      <c r="AU9620"/>
      <c r="AV9620"/>
      <c r="AW9620"/>
      <c r="AX9620"/>
      <c r="AY9620"/>
      <c r="AZ9620"/>
      <c r="BA9620"/>
      <c r="BB9620"/>
      <c r="BC9620"/>
      <c r="BD9620"/>
      <c r="BE9620"/>
      <c r="BF9620"/>
      <c r="BG9620"/>
      <c r="BH9620"/>
      <c r="BI9620"/>
      <c r="BJ9620"/>
      <c r="BK9620"/>
      <c r="BL9620"/>
      <c r="BM9620"/>
      <c r="BN9620"/>
      <c r="BO9620"/>
      <c r="BP9620"/>
      <c r="BQ9620"/>
      <c r="BR9620"/>
      <c r="BS9620"/>
      <c r="BT9620"/>
      <c r="BU9620"/>
      <c r="BV9620"/>
      <c r="BW9620"/>
      <c r="BX9620"/>
      <c r="BY9620"/>
      <c r="BZ9620"/>
      <c r="CA9620"/>
      <c r="CB9620"/>
      <c r="CC9620"/>
      <c r="CD9620"/>
      <c r="CE9620"/>
      <c r="CF9620"/>
      <c r="CG9620"/>
      <c r="CH9620"/>
      <c r="CI9620"/>
      <c r="CJ9620"/>
      <c r="CK9620"/>
      <c r="CL9620"/>
      <c r="CM9620"/>
      <c r="CN9620"/>
      <c r="CO9620"/>
      <c r="CP9620"/>
      <c r="CQ9620"/>
      <c r="CR9620"/>
      <c r="CS9620"/>
      <c r="CT9620"/>
      <c r="CU9620"/>
      <c r="CV9620"/>
    </row>
    <row r="9621" spans="10:100" x14ac:dyDescent="0.25">
      <c r="J9621"/>
      <c r="K9621"/>
      <c r="L9621"/>
      <c r="M9621"/>
      <c r="N9621"/>
      <c r="O9621"/>
      <c r="P9621"/>
      <c r="Q9621"/>
      <c r="R9621"/>
      <c r="S9621"/>
      <c r="T9621"/>
      <c r="U9621"/>
      <c r="V9621"/>
      <c r="W9621"/>
      <c r="X9621"/>
      <c r="Y9621"/>
      <c r="Z9621"/>
      <c r="AA9621"/>
      <c r="AB9621"/>
      <c r="AC9621"/>
      <c r="AD9621"/>
      <c r="AE9621"/>
      <c r="AF9621"/>
      <c r="AG9621"/>
      <c r="AH9621"/>
      <c r="AI9621"/>
      <c r="AJ9621"/>
      <c r="AK9621"/>
      <c r="AL9621"/>
      <c r="AM9621"/>
      <c r="AN9621"/>
      <c r="AO9621"/>
      <c r="AP9621"/>
      <c r="AQ9621"/>
      <c r="AR9621"/>
      <c r="AS9621"/>
      <c r="AT9621"/>
      <c r="AU9621"/>
      <c r="AV9621"/>
      <c r="AW9621"/>
      <c r="AX9621"/>
      <c r="AY9621"/>
      <c r="AZ9621"/>
      <c r="BA9621"/>
      <c r="BB9621"/>
      <c r="BC9621"/>
      <c r="BD9621"/>
      <c r="BE9621"/>
      <c r="BF9621"/>
      <c r="BG9621"/>
      <c r="BH9621"/>
      <c r="BI9621"/>
      <c r="BJ9621"/>
      <c r="BK9621"/>
      <c r="BL9621"/>
      <c r="BM9621"/>
      <c r="BN9621"/>
      <c r="BO9621"/>
      <c r="BP9621"/>
      <c r="BQ9621"/>
      <c r="BR9621"/>
      <c r="BS9621"/>
      <c r="BT9621"/>
      <c r="BU9621"/>
      <c r="BV9621"/>
      <c r="BW9621"/>
      <c r="BX9621"/>
      <c r="BY9621"/>
      <c r="BZ9621"/>
      <c r="CA9621"/>
      <c r="CB9621"/>
      <c r="CC9621"/>
      <c r="CD9621"/>
      <c r="CE9621"/>
      <c r="CF9621"/>
      <c r="CG9621"/>
      <c r="CH9621"/>
      <c r="CI9621"/>
      <c r="CJ9621"/>
      <c r="CK9621"/>
      <c r="CL9621"/>
      <c r="CM9621"/>
      <c r="CN9621"/>
      <c r="CO9621"/>
      <c r="CP9621"/>
      <c r="CQ9621"/>
      <c r="CR9621"/>
      <c r="CS9621"/>
      <c r="CT9621"/>
      <c r="CU9621"/>
      <c r="CV9621"/>
    </row>
    <row r="9622" spans="10:100" x14ac:dyDescent="0.25">
      <c r="J9622"/>
      <c r="K9622"/>
      <c r="L9622"/>
      <c r="M9622"/>
      <c r="N9622"/>
      <c r="O9622"/>
      <c r="P9622"/>
      <c r="Q9622"/>
      <c r="R9622"/>
      <c r="S9622"/>
      <c r="T9622"/>
      <c r="U9622"/>
      <c r="V9622"/>
      <c r="W9622"/>
      <c r="X9622"/>
      <c r="Y9622"/>
      <c r="Z9622"/>
      <c r="AA9622"/>
      <c r="AB9622"/>
      <c r="AC9622"/>
      <c r="AD9622"/>
      <c r="AE9622"/>
      <c r="AF9622"/>
      <c r="AG9622"/>
      <c r="AH9622"/>
      <c r="AI9622"/>
      <c r="AJ9622"/>
      <c r="AK9622"/>
      <c r="AL9622"/>
      <c r="AM9622"/>
      <c r="AN9622"/>
      <c r="AO9622"/>
      <c r="AP9622"/>
      <c r="AQ9622"/>
      <c r="AR9622"/>
      <c r="AS9622"/>
      <c r="AT9622"/>
      <c r="AU9622"/>
      <c r="AV9622"/>
      <c r="AW9622"/>
      <c r="AX9622"/>
      <c r="AY9622"/>
      <c r="AZ9622"/>
      <c r="BA9622"/>
      <c r="BB9622"/>
      <c r="BC9622"/>
      <c r="BD9622"/>
      <c r="BE9622"/>
      <c r="BF9622"/>
      <c r="BG9622"/>
      <c r="BH9622"/>
      <c r="BI9622"/>
      <c r="BJ9622"/>
      <c r="BK9622"/>
      <c r="BL9622"/>
      <c r="BM9622"/>
      <c r="BN9622"/>
      <c r="BO9622"/>
      <c r="BP9622"/>
      <c r="BQ9622"/>
      <c r="BR9622"/>
      <c r="BS9622"/>
      <c r="BT9622"/>
      <c r="BU9622"/>
      <c r="BV9622"/>
      <c r="BW9622"/>
      <c r="BX9622"/>
      <c r="BY9622"/>
      <c r="BZ9622"/>
      <c r="CA9622"/>
      <c r="CB9622"/>
      <c r="CC9622"/>
      <c r="CD9622"/>
      <c r="CE9622"/>
      <c r="CF9622"/>
      <c r="CG9622"/>
      <c r="CH9622"/>
      <c r="CI9622"/>
      <c r="CJ9622"/>
      <c r="CK9622"/>
      <c r="CL9622"/>
      <c r="CM9622"/>
      <c r="CN9622"/>
      <c r="CO9622"/>
      <c r="CP9622"/>
      <c r="CQ9622"/>
      <c r="CR9622"/>
      <c r="CS9622"/>
      <c r="CT9622"/>
      <c r="CU9622"/>
      <c r="CV9622"/>
    </row>
    <row r="9623" spans="10:100" x14ac:dyDescent="0.25">
      <c r="J9623"/>
      <c r="K9623"/>
      <c r="L9623"/>
      <c r="M9623"/>
      <c r="N9623"/>
      <c r="O9623"/>
      <c r="P9623"/>
      <c r="Q9623"/>
      <c r="R9623"/>
      <c r="S9623"/>
      <c r="T9623"/>
      <c r="U9623"/>
      <c r="V9623"/>
      <c r="W9623"/>
      <c r="X9623"/>
      <c r="Y9623"/>
      <c r="Z9623"/>
      <c r="AA9623"/>
      <c r="AB9623"/>
      <c r="AC9623"/>
      <c r="AD9623"/>
      <c r="AE9623"/>
      <c r="AF9623"/>
      <c r="AG9623"/>
      <c r="AH9623"/>
      <c r="AI9623"/>
      <c r="AJ9623"/>
      <c r="AK9623"/>
      <c r="AL9623"/>
      <c r="AM9623"/>
      <c r="AN9623"/>
      <c r="AO9623"/>
      <c r="AP9623"/>
      <c r="AQ9623"/>
      <c r="AR9623"/>
      <c r="AS9623"/>
      <c r="AT9623"/>
      <c r="AU9623"/>
      <c r="AV9623"/>
      <c r="AW9623"/>
      <c r="AX9623"/>
      <c r="AY9623"/>
      <c r="AZ9623"/>
      <c r="BA9623"/>
      <c r="BB9623"/>
      <c r="BC9623"/>
      <c r="BD9623"/>
      <c r="BE9623"/>
      <c r="BF9623"/>
      <c r="BG9623"/>
      <c r="BH9623"/>
      <c r="BI9623"/>
      <c r="BJ9623"/>
      <c r="BK9623"/>
      <c r="BL9623"/>
      <c r="BM9623"/>
      <c r="BN9623"/>
      <c r="BO9623"/>
      <c r="BP9623"/>
      <c r="BQ9623"/>
      <c r="BR9623"/>
      <c r="BS9623"/>
      <c r="BT9623"/>
      <c r="BU9623"/>
      <c r="BV9623"/>
      <c r="BW9623"/>
      <c r="BX9623"/>
      <c r="BY9623"/>
      <c r="BZ9623"/>
      <c r="CA9623"/>
      <c r="CB9623"/>
      <c r="CC9623"/>
      <c r="CD9623"/>
      <c r="CE9623"/>
      <c r="CF9623"/>
      <c r="CG9623"/>
      <c r="CH9623"/>
      <c r="CI9623"/>
      <c r="CJ9623"/>
      <c r="CK9623"/>
      <c r="CL9623"/>
      <c r="CM9623"/>
      <c r="CN9623"/>
      <c r="CO9623"/>
      <c r="CP9623"/>
      <c r="CQ9623"/>
      <c r="CR9623"/>
      <c r="CS9623"/>
      <c r="CT9623"/>
      <c r="CU9623"/>
      <c r="CV9623"/>
    </row>
    <row r="9624" spans="10:100" x14ac:dyDescent="0.25">
      <c r="J9624"/>
      <c r="K9624"/>
      <c r="L9624"/>
      <c r="M9624"/>
      <c r="N9624"/>
      <c r="O9624"/>
      <c r="P9624"/>
      <c r="Q9624"/>
      <c r="R9624"/>
      <c r="S9624"/>
      <c r="T9624"/>
      <c r="U9624"/>
      <c r="V9624"/>
      <c r="W9624"/>
      <c r="X9624"/>
      <c r="Y9624"/>
      <c r="Z9624"/>
      <c r="AA9624"/>
      <c r="AB9624"/>
      <c r="AC9624"/>
      <c r="AD9624"/>
      <c r="AE9624"/>
      <c r="AF9624"/>
      <c r="AG9624"/>
      <c r="AH9624"/>
      <c r="AI9624"/>
      <c r="AJ9624"/>
      <c r="AK9624"/>
      <c r="AL9624"/>
      <c r="AM9624"/>
      <c r="AN9624"/>
      <c r="AO9624"/>
      <c r="AP9624"/>
      <c r="AQ9624"/>
      <c r="AR9624"/>
      <c r="AS9624"/>
      <c r="AT9624"/>
      <c r="AU9624"/>
      <c r="AV9624"/>
      <c r="AW9624"/>
      <c r="AX9624"/>
      <c r="AY9624"/>
      <c r="AZ9624"/>
      <c r="BA9624"/>
      <c r="BB9624"/>
      <c r="BC9624"/>
      <c r="BD9624"/>
      <c r="BE9624"/>
      <c r="BF9624"/>
      <c r="BG9624"/>
      <c r="BH9624"/>
      <c r="BI9624"/>
      <c r="BJ9624"/>
      <c r="BK9624"/>
      <c r="BL9624"/>
      <c r="BM9624"/>
      <c r="BN9624"/>
      <c r="BO9624"/>
      <c r="BP9624"/>
      <c r="BQ9624"/>
      <c r="BR9624"/>
      <c r="BS9624"/>
      <c r="BT9624"/>
      <c r="BU9624"/>
      <c r="BV9624"/>
      <c r="BW9624"/>
      <c r="BX9624"/>
      <c r="BY9624"/>
      <c r="BZ9624"/>
      <c r="CA9624"/>
      <c r="CB9624"/>
      <c r="CC9624"/>
      <c r="CD9624"/>
      <c r="CE9624"/>
      <c r="CF9624"/>
      <c r="CG9624"/>
      <c r="CH9624"/>
      <c r="CI9624"/>
      <c r="CJ9624"/>
      <c r="CK9624"/>
      <c r="CL9624"/>
      <c r="CM9624"/>
      <c r="CN9624"/>
      <c r="CO9624"/>
      <c r="CP9624"/>
      <c r="CQ9624"/>
      <c r="CR9624"/>
      <c r="CS9624"/>
      <c r="CT9624"/>
      <c r="CU9624"/>
      <c r="CV9624"/>
    </row>
    <row r="9625" spans="10:100" x14ac:dyDescent="0.25">
      <c r="J9625"/>
      <c r="K9625"/>
      <c r="L9625"/>
      <c r="M9625"/>
      <c r="N9625"/>
      <c r="O9625"/>
      <c r="P9625"/>
      <c r="Q9625"/>
      <c r="R9625"/>
      <c r="S9625"/>
      <c r="T9625"/>
      <c r="U9625"/>
      <c r="V9625"/>
      <c r="W9625"/>
      <c r="X9625"/>
      <c r="Y9625"/>
      <c r="Z9625"/>
      <c r="AA9625"/>
      <c r="AB9625"/>
      <c r="AC9625"/>
      <c r="AD9625"/>
      <c r="AE9625"/>
      <c r="AF9625"/>
      <c r="AG9625"/>
      <c r="AH9625"/>
      <c r="AI9625"/>
      <c r="AJ9625"/>
      <c r="AK9625"/>
      <c r="AL9625"/>
      <c r="AM9625"/>
      <c r="AN9625"/>
      <c r="AO9625"/>
      <c r="AP9625"/>
      <c r="AQ9625"/>
      <c r="AR9625"/>
      <c r="AS9625"/>
      <c r="AT9625"/>
      <c r="AU9625"/>
      <c r="AV9625"/>
      <c r="AW9625"/>
      <c r="AX9625"/>
      <c r="AY9625"/>
      <c r="AZ9625"/>
      <c r="BA9625"/>
      <c r="BB9625"/>
      <c r="BC9625"/>
      <c r="BD9625"/>
      <c r="BE9625"/>
      <c r="BF9625"/>
      <c r="BG9625"/>
      <c r="BH9625"/>
      <c r="BI9625"/>
      <c r="BJ9625"/>
      <c r="BK9625"/>
      <c r="BL9625"/>
      <c r="BM9625"/>
      <c r="BN9625"/>
      <c r="BO9625"/>
      <c r="BP9625"/>
      <c r="BQ9625"/>
      <c r="BR9625"/>
      <c r="BS9625"/>
      <c r="BT9625"/>
      <c r="BU9625"/>
      <c r="BV9625"/>
      <c r="BW9625"/>
      <c r="BX9625"/>
      <c r="BY9625"/>
      <c r="BZ9625"/>
      <c r="CA9625"/>
      <c r="CB9625"/>
      <c r="CC9625"/>
      <c r="CD9625"/>
      <c r="CE9625"/>
      <c r="CF9625"/>
      <c r="CG9625"/>
      <c r="CH9625"/>
      <c r="CI9625"/>
      <c r="CJ9625"/>
      <c r="CK9625"/>
      <c r="CL9625"/>
      <c r="CM9625"/>
      <c r="CN9625"/>
      <c r="CO9625"/>
      <c r="CP9625"/>
      <c r="CQ9625"/>
      <c r="CR9625"/>
      <c r="CS9625"/>
      <c r="CT9625"/>
      <c r="CU9625"/>
      <c r="CV9625"/>
    </row>
    <row r="9626" spans="10:100" x14ac:dyDescent="0.25">
      <c r="J9626"/>
      <c r="K9626"/>
      <c r="L9626"/>
      <c r="M9626"/>
      <c r="N9626"/>
      <c r="O9626"/>
      <c r="P9626"/>
      <c r="Q9626"/>
      <c r="R9626"/>
      <c r="S9626"/>
      <c r="T9626"/>
      <c r="U9626"/>
      <c r="V9626"/>
      <c r="W9626"/>
      <c r="X9626"/>
      <c r="Y9626"/>
      <c r="Z9626"/>
      <c r="AA9626"/>
      <c r="AB9626"/>
      <c r="AC9626"/>
      <c r="AD9626"/>
      <c r="AE9626"/>
      <c r="AF9626"/>
      <c r="AG9626"/>
      <c r="AH9626"/>
      <c r="AI9626"/>
      <c r="AJ9626"/>
      <c r="AK9626"/>
      <c r="AL9626"/>
      <c r="AM9626"/>
      <c r="AN9626"/>
      <c r="AO9626"/>
      <c r="AP9626"/>
      <c r="AQ9626"/>
      <c r="AR9626"/>
      <c r="AS9626"/>
      <c r="AT9626"/>
      <c r="AU9626"/>
      <c r="AV9626"/>
      <c r="AW9626"/>
      <c r="AX9626"/>
      <c r="AY9626"/>
      <c r="AZ9626"/>
      <c r="BA9626"/>
      <c r="BB9626"/>
      <c r="BC9626"/>
      <c r="BD9626"/>
      <c r="BE9626"/>
      <c r="BF9626"/>
      <c r="BG9626"/>
      <c r="BH9626"/>
      <c r="BI9626"/>
      <c r="BJ9626"/>
      <c r="BK9626"/>
      <c r="BL9626"/>
      <c r="BM9626"/>
      <c r="BN9626"/>
      <c r="BO9626"/>
      <c r="BP9626"/>
      <c r="BQ9626"/>
      <c r="BR9626"/>
      <c r="BS9626"/>
      <c r="BT9626"/>
      <c r="BU9626"/>
      <c r="BV9626"/>
      <c r="BW9626"/>
      <c r="BX9626"/>
      <c r="BY9626"/>
      <c r="BZ9626"/>
      <c r="CA9626"/>
      <c r="CB9626"/>
      <c r="CC9626"/>
      <c r="CD9626"/>
      <c r="CE9626"/>
      <c r="CF9626"/>
      <c r="CG9626"/>
      <c r="CH9626"/>
      <c r="CI9626"/>
      <c r="CJ9626"/>
      <c r="CK9626"/>
      <c r="CL9626"/>
      <c r="CM9626"/>
      <c r="CN9626"/>
      <c r="CO9626"/>
      <c r="CP9626"/>
      <c r="CQ9626"/>
      <c r="CR9626"/>
      <c r="CS9626"/>
      <c r="CT9626"/>
      <c r="CU9626"/>
      <c r="CV9626"/>
    </row>
    <row r="9627" spans="10:100" x14ac:dyDescent="0.25">
      <c r="J9627"/>
      <c r="K9627"/>
      <c r="L9627"/>
      <c r="M9627"/>
      <c r="N9627"/>
      <c r="O9627"/>
      <c r="P9627"/>
      <c r="Q9627"/>
      <c r="R9627"/>
      <c r="S9627"/>
      <c r="T9627"/>
      <c r="U9627"/>
      <c r="V9627"/>
      <c r="W9627"/>
      <c r="X9627"/>
      <c r="Y9627"/>
      <c r="Z9627"/>
      <c r="AA9627"/>
      <c r="AB9627"/>
      <c r="AC9627"/>
      <c r="AD9627"/>
      <c r="AE9627"/>
      <c r="AF9627"/>
      <c r="AG9627"/>
      <c r="AH9627"/>
      <c r="AI9627"/>
      <c r="AJ9627"/>
      <c r="AK9627"/>
      <c r="AL9627"/>
      <c r="AM9627"/>
      <c r="AN9627"/>
      <c r="AO9627"/>
      <c r="AP9627"/>
      <c r="AQ9627"/>
      <c r="AR9627"/>
      <c r="AS9627"/>
      <c r="AT9627"/>
      <c r="AU9627"/>
      <c r="AV9627"/>
      <c r="AW9627"/>
      <c r="AX9627"/>
      <c r="AY9627"/>
      <c r="AZ9627"/>
      <c r="BA9627"/>
      <c r="BB9627"/>
      <c r="BC9627"/>
      <c r="BD9627"/>
      <c r="BE9627"/>
      <c r="BF9627"/>
      <c r="BG9627"/>
      <c r="BH9627"/>
      <c r="BI9627"/>
      <c r="BJ9627"/>
      <c r="BK9627"/>
      <c r="BL9627"/>
      <c r="BM9627"/>
      <c r="BN9627"/>
      <c r="BO9627"/>
      <c r="BP9627"/>
      <c r="BQ9627"/>
      <c r="BR9627"/>
      <c r="BS9627"/>
      <c r="BT9627"/>
      <c r="BU9627"/>
      <c r="BV9627"/>
      <c r="BW9627"/>
      <c r="BX9627"/>
      <c r="BY9627"/>
      <c r="BZ9627"/>
      <c r="CA9627"/>
      <c r="CB9627"/>
      <c r="CC9627"/>
      <c r="CD9627"/>
      <c r="CE9627"/>
      <c r="CF9627"/>
      <c r="CG9627"/>
      <c r="CH9627"/>
      <c r="CI9627"/>
      <c r="CJ9627"/>
      <c r="CK9627"/>
      <c r="CL9627"/>
      <c r="CM9627"/>
      <c r="CN9627"/>
      <c r="CO9627"/>
      <c r="CP9627"/>
      <c r="CQ9627"/>
      <c r="CR9627"/>
      <c r="CS9627"/>
      <c r="CT9627"/>
      <c r="CU9627"/>
      <c r="CV9627"/>
    </row>
    <row r="9628" spans="10:100" x14ac:dyDescent="0.25">
      <c r="J9628"/>
      <c r="K9628"/>
      <c r="L9628"/>
      <c r="M9628"/>
      <c r="N9628"/>
      <c r="O9628"/>
      <c r="P9628"/>
      <c r="Q9628"/>
      <c r="R9628"/>
      <c r="S9628"/>
      <c r="T9628"/>
      <c r="U9628"/>
      <c r="V9628"/>
      <c r="W9628"/>
      <c r="X9628"/>
      <c r="Y9628"/>
      <c r="Z9628"/>
      <c r="AA9628"/>
      <c r="AB9628"/>
      <c r="AC9628"/>
      <c r="AD9628"/>
      <c r="AE9628"/>
      <c r="AF9628"/>
      <c r="AG9628"/>
      <c r="AH9628"/>
      <c r="AI9628"/>
      <c r="AJ9628"/>
      <c r="AK9628"/>
      <c r="AL9628"/>
      <c r="AM9628"/>
      <c r="AN9628"/>
      <c r="AO9628"/>
      <c r="AP9628"/>
      <c r="AQ9628"/>
      <c r="AR9628"/>
      <c r="AS9628"/>
      <c r="AT9628"/>
      <c r="AU9628"/>
      <c r="AV9628"/>
      <c r="AW9628"/>
      <c r="AX9628"/>
      <c r="AY9628"/>
      <c r="AZ9628"/>
      <c r="BA9628"/>
      <c r="BB9628"/>
      <c r="BC9628"/>
      <c r="BD9628"/>
      <c r="BE9628"/>
      <c r="BF9628"/>
      <c r="BG9628"/>
      <c r="BH9628"/>
      <c r="BI9628"/>
      <c r="BJ9628"/>
      <c r="BK9628"/>
      <c r="BL9628"/>
      <c r="BM9628"/>
      <c r="BN9628"/>
      <c r="BO9628"/>
      <c r="BP9628"/>
      <c r="BQ9628"/>
      <c r="BR9628"/>
      <c r="BS9628"/>
      <c r="BT9628"/>
      <c r="BU9628"/>
      <c r="BV9628"/>
      <c r="BW9628"/>
      <c r="BX9628"/>
      <c r="BY9628"/>
      <c r="BZ9628"/>
      <c r="CA9628"/>
      <c r="CB9628"/>
      <c r="CC9628"/>
      <c r="CD9628"/>
      <c r="CE9628"/>
      <c r="CF9628"/>
      <c r="CG9628"/>
      <c r="CH9628"/>
      <c r="CI9628"/>
      <c r="CJ9628"/>
      <c r="CK9628"/>
      <c r="CL9628"/>
      <c r="CM9628"/>
      <c r="CN9628"/>
      <c r="CO9628"/>
      <c r="CP9628"/>
      <c r="CQ9628"/>
      <c r="CR9628"/>
      <c r="CS9628"/>
      <c r="CT9628"/>
      <c r="CU9628"/>
      <c r="CV9628"/>
    </row>
    <row r="9629" spans="10:100" x14ac:dyDescent="0.25">
      <c r="J9629"/>
      <c r="K9629"/>
      <c r="L9629"/>
      <c r="M9629"/>
      <c r="N9629"/>
      <c r="O9629"/>
      <c r="P9629"/>
      <c r="Q9629"/>
      <c r="R9629"/>
      <c r="S9629"/>
      <c r="T9629"/>
      <c r="U9629"/>
      <c r="V9629"/>
      <c r="W9629"/>
      <c r="X9629"/>
      <c r="Y9629"/>
      <c r="Z9629"/>
      <c r="AA9629"/>
      <c r="AB9629"/>
      <c r="AC9629"/>
      <c r="AD9629"/>
      <c r="AE9629"/>
      <c r="AF9629"/>
      <c r="AG9629"/>
      <c r="AH9629"/>
      <c r="AI9629"/>
      <c r="AJ9629"/>
      <c r="AK9629"/>
      <c r="AL9629"/>
      <c r="AM9629"/>
      <c r="AN9629"/>
      <c r="AO9629"/>
      <c r="AP9629"/>
      <c r="AQ9629"/>
      <c r="AR9629"/>
      <c r="AS9629"/>
      <c r="AT9629"/>
      <c r="AU9629"/>
      <c r="AV9629"/>
      <c r="AW9629"/>
      <c r="AX9629"/>
      <c r="AY9629"/>
      <c r="AZ9629"/>
      <c r="BA9629"/>
      <c r="BB9629"/>
      <c r="BC9629"/>
      <c r="BD9629"/>
      <c r="BE9629"/>
      <c r="BF9629"/>
      <c r="BG9629"/>
      <c r="BH9629"/>
      <c r="BI9629"/>
      <c r="BJ9629"/>
      <c r="BK9629"/>
      <c r="BL9629"/>
      <c r="BM9629"/>
      <c r="BN9629"/>
      <c r="BO9629"/>
      <c r="BP9629"/>
      <c r="BQ9629"/>
      <c r="BR9629"/>
      <c r="BS9629"/>
      <c r="BT9629"/>
      <c r="BU9629"/>
      <c r="BV9629"/>
      <c r="BW9629"/>
      <c r="BX9629"/>
      <c r="BY9629"/>
      <c r="BZ9629"/>
      <c r="CA9629"/>
      <c r="CB9629"/>
      <c r="CC9629"/>
      <c r="CD9629"/>
      <c r="CE9629"/>
      <c r="CF9629"/>
      <c r="CG9629"/>
      <c r="CH9629"/>
      <c r="CI9629"/>
      <c r="CJ9629"/>
      <c r="CK9629"/>
      <c r="CL9629"/>
      <c r="CM9629"/>
      <c r="CN9629"/>
      <c r="CO9629"/>
      <c r="CP9629"/>
      <c r="CQ9629"/>
      <c r="CR9629"/>
      <c r="CS9629"/>
      <c r="CT9629"/>
      <c r="CU9629"/>
      <c r="CV9629"/>
    </row>
    <row r="9630" spans="10:100" x14ac:dyDescent="0.25">
      <c r="J9630"/>
      <c r="K9630"/>
      <c r="L9630"/>
      <c r="M9630"/>
      <c r="N9630"/>
      <c r="O9630"/>
      <c r="P9630"/>
      <c r="Q9630"/>
      <c r="R9630"/>
      <c r="S9630"/>
      <c r="T9630"/>
      <c r="U9630"/>
      <c r="V9630"/>
      <c r="W9630"/>
      <c r="X9630"/>
      <c r="Y9630"/>
      <c r="Z9630"/>
      <c r="AA9630"/>
      <c r="AB9630"/>
      <c r="AC9630"/>
      <c r="AD9630"/>
      <c r="AE9630"/>
      <c r="AF9630"/>
      <c r="AG9630"/>
      <c r="AH9630"/>
      <c r="AI9630"/>
      <c r="AJ9630"/>
      <c r="AK9630"/>
      <c r="AL9630"/>
      <c r="AM9630"/>
      <c r="AN9630"/>
      <c r="AO9630"/>
      <c r="AP9630"/>
      <c r="AQ9630"/>
      <c r="AR9630"/>
      <c r="AS9630"/>
      <c r="AT9630"/>
      <c r="AU9630"/>
      <c r="AV9630"/>
      <c r="AW9630"/>
      <c r="AX9630"/>
      <c r="AY9630"/>
      <c r="AZ9630"/>
      <c r="BA9630"/>
      <c r="BB9630"/>
      <c r="BC9630"/>
      <c r="BD9630"/>
      <c r="BE9630"/>
      <c r="BF9630"/>
      <c r="BG9630"/>
      <c r="BH9630"/>
      <c r="BI9630"/>
      <c r="BJ9630"/>
      <c r="BK9630"/>
      <c r="BL9630"/>
      <c r="BM9630"/>
      <c r="BN9630"/>
      <c r="BO9630"/>
      <c r="BP9630"/>
      <c r="BQ9630"/>
      <c r="BR9630"/>
      <c r="BS9630"/>
      <c r="BT9630"/>
      <c r="BU9630"/>
      <c r="BV9630"/>
      <c r="BW9630"/>
      <c r="BX9630"/>
      <c r="BY9630"/>
      <c r="BZ9630"/>
      <c r="CA9630"/>
      <c r="CB9630"/>
      <c r="CC9630"/>
      <c r="CD9630"/>
      <c r="CE9630"/>
      <c r="CF9630"/>
      <c r="CG9630"/>
      <c r="CH9630"/>
      <c r="CI9630"/>
      <c r="CJ9630"/>
      <c r="CK9630"/>
      <c r="CL9630"/>
      <c r="CM9630"/>
      <c r="CN9630"/>
      <c r="CO9630"/>
      <c r="CP9630"/>
      <c r="CQ9630"/>
      <c r="CR9630"/>
      <c r="CS9630"/>
      <c r="CT9630"/>
      <c r="CU9630"/>
      <c r="CV9630"/>
    </row>
    <row r="9631" spans="10:100" x14ac:dyDescent="0.25">
      <c r="J9631"/>
      <c r="K9631"/>
      <c r="L9631"/>
      <c r="M9631"/>
      <c r="N9631"/>
      <c r="O9631"/>
      <c r="P9631"/>
      <c r="Q9631"/>
      <c r="R9631"/>
      <c r="S9631"/>
      <c r="T9631"/>
      <c r="U9631"/>
      <c r="V9631"/>
      <c r="W9631"/>
      <c r="X9631"/>
      <c r="Y9631"/>
      <c r="Z9631"/>
      <c r="AA9631"/>
      <c r="AB9631"/>
      <c r="AC9631"/>
      <c r="AD9631"/>
      <c r="AE9631"/>
      <c r="AF9631"/>
      <c r="AG9631"/>
      <c r="AH9631"/>
      <c r="AI9631"/>
      <c r="AJ9631"/>
      <c r="AK9631"/>
      <c r="AL9631"/>
      <c r="AM9631"/>
      <c r="AN9631"/>
      <c r="AO9631"/>
      <c r="AP9631"/>
      <c r="AQ9631"/>
      <c r="AR9631"/>
      <c r="AS9631"/>
      <c r="AT9631"/>
      <c r="AU9631"/>
      <c r="AV9631"/>
      <c r="AW9631"/>
      <c r="AX9631"/>
      <c r="AY9631"/>
      <c r="AZ9631"/>
      <c r="BA9631"/>
      <c r="BB9631"/>
      <c r="BC9631"/>
      <c r="BD9631"/>
      <c r="BE9631"/>
      <c r="BF9631"/>
      <c r="BG9631"/>
      <c r="BH9631"/>
      <c r="BI9631"/>
      <c r="BJ9631"/>
      <c r="BK9631"/>
      <c r="BL9631"/>
      <c r="BM9631"/>
      <c r="BN9631"/>
      <c r="BO9631"/>
      <c r="BP9631"/>
      <c r="BQ9631"/>
      <c r="BR9631"/>
      <c r="BS9631"/>
      <c r="BT9631"/>
      <c r="BU9631"/>
      <c r="BV9631"/>
      <c r="BW9631"/>
      <c r="BX9631"/>
      <c r="BY9631"/>
      <c r="BZ9631"/>
      <c r="CA9631"/>
      <c r="CB9631"/>
      <c r="CC9631"/>
      <c r="CD9631"/>
      <c r="CE9631"/>
      <c r="CF9631"/>
      <c r="CG9631"/>
      <c r="CH9631"/>
      <c r="CI9631"/>
      <c r="CJ9631"/>
      <c r="CK9631"/>
      <c r="CL9631"/>
      <c r="CM9631"/>
      <c r="CN9631"/>
      <c r="CO9631"/>
      <c r="CP9631"/>
      <c r="CQ9631"/>
      <c r="CR9631"/>
      <c r="CS9631"/>
      <c r="CT9631"/>
      <c r="CU9631"/>
      <c r="CV9631"/>
    </row>
    <row r="9632" spans="10:100" x14ac:dyDescent="0.25">
      <c r="J9632"/>
      <c r="K9632"/>
      <c r="L9632"/>
      <c r="M9632"/>
      <c r="N9632"/>
      <c r="O9632"/>
      <c r="P9632"/>
      <c r="Q9632"/>
      <c r="R9632"/>
      <c r="S9632"/>
      <c r="T9632"/>
      <c r="U9632"/>
      <c r="V9632"/>
      <c r="W9632"/>
      <c r="X9632"/>
      <c r="Y9632"/>
      <c r="Z9632"/>
      <c r="AA9632"/>
      <c r="AB9632"/>
      <c r="AC9632"/>
      <c r="AD9632"/>
      <c r="AE9632"/>
      <c r="AF9632"/>
      <c r="AG9632"/>
      <c r="AH9632"/>
      <c r="AI9632"/>
      <c r="AJ9632"/>
      <c r="AK9632"/>
      <c r="AL9632"/>
      <c r="AM9632"/>
      <c r="AN9632"/>
      <c r="AO9632"/>
      <c r="AP9632"/>
      <c r="AQ9632"/>
      <c r="AR9632"/>
      <c r="AS9632"/>
      <c r="AT9632"/>
      <c r="AU9632"/>
      <c r="AV9632"/>
      <c r="AW9632"/>
      <c r="AX9632"/>
      <c r="AY9632"/>
      <c r="AZ9632"/>
      <c r="BA9632"/>
      <c r="BB9632"/>
      <c r="BC9632"/>
      <c r="BD9632"/>
      <c r="BE9632"/>
      <c r="BF9632"/>
      <c r="BG9632"/>
      <c r="BH9632"/>
      <c r="BI9632"/>
      <c r="BJ9632"/>
      <c r="BK9632"/>
      <c r="BL9632"/>
      <c r="BM9632"/>
      <c r="BN9632"/>
      <c r="BO9632"/>
      <c r="BP9632"/>
      <c r="BQ9632"/>
      <c r="BR9632"/>
      <c r="BS9632"/>
      <c r="BT9632"/>
      <c r="BU9632"/>
      <c r="BV9632"/>
      <c r="BW9632"/>
      <c r="BX9632"/>
      <c r="BY9632"/>
      <c r="BZ9632"/>
      <c r="CA9632"/>
      <c r="CB9632"/>
      <c r="CC9632"/>
      <c r="CD9632"/>
      <c r="CE9632"/>
      <c r="CF9632"/>
      <c r="CG9632"/>
      <c r="CH9632"/>
      <c r="CI9632"/>
      <c r="CJ9632"/>
      <c r="CK9632"/>
      <c r="CL9632"/>
      <c r="CM9632"/>
      <c r="CN9632"/>
      <c r="CO9632"/>
      <c r="CP9632"/>
      <c r="CQ9632"/>
      <c r="CR9632"/>
      <c r="CS9632"/>
      <c r="CT9632"/>
      <c r="CU9632"/>
      <c r="CV9632"/>
    </row>
    <row r="9633" spans="10:100" x14ac:dyDescent="0.25">
      <c r="J9633"/>
      <c r="K9633"/>
      <c r="L9633"/>
      <c r="M9633"/>
      <c r="N9633"/>
      <c r="O9633"/>
      <c r="P9633"/>
      <c r="Q9633"/>
      <c r="R9633"/>
      <c r="S9633"/>
      <c r="T9633"/>
      <c r="U9633"/>
      <c r="V9633"/>
      <c r="W9633"/>
      <c r="X9633"/>
      <c r="Y9633"/>
      <c r="Z9633"/>
      <c r="AA9633"/>
      <c r="AB9633"/>
      <c r="AC9633"/>
      <c r="AD9633"/>
      <c r="AE9633"/>
      <c r="AF9633"/>
      <c r="AG9633"/>
      <c r="AH9633"/>
      <c r="AI9633"/>
      <c r="AJ9633"/>
      <c r="AK9633"/>
      <c r="AL9633"/>
      <c r="AM9633"/>
      <c r="AN9633"/>
      <c r="AO9633"/>
      <c r="AP9633"/>
      <c r="AQ9633"/>
      <c r="AR9633"/>
      <c r="AS9633"/>
      <c r="AT9633"/>
      <c r="AU9633"/>
      <c r="AV9633"/>
      <c r="AW9633"/>
      <c r="AX9633"/>
      <c r="AY9633"/>
      <c r="AZ9633"/>
      <c r="BA9633"/>
      <c r="BB9633"/>
      <c r="BC9633"/>
      <c r="BD9633"/>
      <c r="BE9633"/>
      <c r="BF9633"/>
      <c r="BG9633"/>
      <c r="BH9633"/>
      <c r="BI9633"/>
      <c r="BJ9633"/>
      <c r="BK9633"/>
      <c r="BL9633"/>
      <c r="BM9633"/>
      <c r="BN9633"/>
      <c r="BO9633"/>
      <c r="BP9633"/>
      <c r="BQ9633"/>
      <c r="BR9633"/>
      <c r="BS9633"/>
      <c r="BT9633"/>
      <c r="BU9633"/>
      <c r="BV9633"/>
      <c r="BW9633"/>
      <c r="BX9633"/>
      <c r="BY9633"/>
      <c r="BZ9633"/>
      <c r="CA9633"/>
      <c r="CB9633"/>
      <c r="CC9633"/>
      <c r="CD9633"/>
      <c r="CE9633"/>
      <c r="CF9633"/>
      <c r="CG9633"/>
      <c r="CH9633"/>
      <c r="CI9633"/>
      <c r="CJ9633"/>
      <c r="CK9633"/>
      <c r="CL9633"/>
      <c r="CM9633"/>
      <c r="CN9633"/>
      <c r="CO9633"/>
      <c r="CP9633"/>
      <c r="CQ9633"/>
      <c r="CR9633"/>
      <c r="CS9633"/>
      <c r="CT9633"/>
      <c r="CU9633"/>
      <c r="CV9633"/>
    </row>
    <row r="9634" spans="10:100" x14ac:dyDescent="0.25">
      <c r="J9634"/>
      <c r="K9634"/>
      <c r="L9634"/>
      <c r="M9634"/>
      <c r="N9634"/>
      <c r="O9634"/>
      <c r="P9634"/>
      <c r="Q9634"/>
      <c r="R9634"/>
      <c r="S9634"/>
      <c r="T9634"/>
      <c r="U9634"/>
      <c r="V9634"/>
      <c r="W9634"/>
      <c r="X9634"/>
      <c r="Y9634"/>
      <c r="Z9634"/>
      <c r="AA9634"/>
      <c r="AB9634"/>
      <c r="AC9634"/>
      <c r="AD9634"/>
      <c r="AE9634"/>
      <c r="AF9634"/>
      <c r="AG9634"/>
      <c r="AH9634"/>
      <c r="AI9634"/>
      <c r="AJ9634"/>
      <c r="AK9634"/>
      <c r="AL9634"/>
      <c r="AM9634"/>
      <c r="AN9634"/>
      <c r="AO9634"/>
      <c r="AP9634"/>
      <c r="AQ9634"/>
      <c r="AR9634"/>
      <c r="AS9634"/>
      <c r="AT9634"/>
      <c r="AU9634"/>
      <c r="AV9634"/>
      <c r="AW9634"/>
      <c r="AX9634"/>
      <c r="AY9634"/>
      <c r="AZ9634"/>
      <c r="BA9634"/>
      <c r="BB9634"/>
      <c r="BC9634"/>
      <c r="BD9634"/>
      <c r="BE9634"/>
      <c r="BF9634"/>
      <c r="BG9634"/>
      <c r="BH9634"/>
      <c r="BI9634"/>
      <c r="BJ9634"/>
      <c r="BK9634"/>
      <c r="BL9634"/>
      <c r="BM9634"/>
      <c r="BN9634"/>
      <c r="BO9634"/>
      <c r="BP9634"/>
      <c r="BQ9634"/>
      <c r="BR9634"/>
      <c r="BS9634"/>
      <c r="BT9634"/>
      <c r="BU9634"/>
      <c r="BV9634"/>
      <c r="BW9634"/>
      <c r="BX9634"/>
      <c r="BY9634"/>
      <c r="BZ9634"/>
      <c r="CA9634"/>
      <c r="CB9634"/>
      <c r="CC9634"/>
      <c r="CD9634"/>
      <c r="CE9634"/>
      <c r="CF9634"/>
      <c r="CG9634"/>
      <c r="CH9634"/>
      <c r="CI9634"/>
      <c r="CJ9634"/>
      <c r="CK9634"/>
      <c r="CL9634"/>
      <c r="CM9634"/>
      <c r="CN9634"/>
      <c r="CO9634"/>
      <c r="CP9634"/>
      <c r="CQ9634"/>
      <c r="CR9634"/>
      <c r="CS9634"/>
      <c r="CT9634"/>
      <c r="CU9634"/>
      <c r="CV9634"/>
    </row>
    <row r="9635" spans="10:100" x14ac:dyDescent="0.25">
      <c r="J9635"/>
      <c r="K9635"/>
      <c r="L9635"/>
      <c r="M9635"/>
      <c r="N9635"/>
      <c r="O9635"/>
      <c r="P9635"/>
      <c r="Q9635"/>
      <c r="R9635"/>
      <c r="S9635"/>
      <c r="T9635"/>
      <c r="U9635"/>
      <c r="V9635"/>
      <c r="W9635"/>
      <c r="X9635"/>
      <c r="Y9635"/>
      <c r="Z9635"/>
      <c r="AA9635"/>
      <c r="AB9635"/>
      <c r="AC9635"/>
      <c r="AD9635"/>
      <c r="AE9635"/>
      <c r="AF9635"/>
      <c r="AG9635"/>
      <c r="AH9635"/>
      <c r="AI9635"/>
      <c r="AJ9635"/>
      <c r="AK9635"/>
      <c r="AL9635"/>
      <c r="AM9635"/>
      <c r="AN9635"/>
      <c r="AO9635"/>
      <c r="AP9635"/>
      <c r="AQ9635"/>
      <c r="AR9635"/>
      <c r="AS9635"/>
      <c r="AT9635"/>
      <c r="AU9635"/>
      <c r="AV9635"/>
      <c r="AW9635"/>
      <c r="AX9635"/>
      <c r="AY9635"/>
      <c r="AZ9635"/>
      <c r="BA9635"/>
      <c r="BB9635"/>
      <c r="BC9635"/>
      <c r="BD9635"/>
      <c r="BE9635"/>
      <c r="BF9635"/>
      <c r="BG9635"/>
      <c r="BH9635"/>
      <c r="BI9635"/>
      <c r="BJ9635"/>
      <c r="BK9635"/>
      <c r="BL9635"/>
      <c r="BM9635"/>
      <c r="BN9635"/>
      <c r="BO9635"/>
      <c r="BP9635"/>
      <c r="BQ9635"/>
      <c r="BR9635"/>
      <c r="BS9635"/>
      <c r="BT9635"/>
      <c r="BU9635"/>
      <c r="BV9635"/>
      <c r="BW9635"/>
      <c r="BX9635"/>
      <c r="BY9635"/>
      <c r="BZ9635"/>
      <c r="CA9635"/>
      <c r="CB9635"/>
      <c r="CC9635"/>
      <c r="CD9635"/>
      <c r="CE9635"/>
      <c r="CF9635"/>
      <c r="CG9635"/>
      <c r="CH9635"/>
      <c r="CI9635"/>
      <c r="CJ9635"/>
      <c r="CK9635"/>
      <c r="CL9635"/>
      <c r="CM9635"/>
      <c r="CN9635"/>
      <c r="CO9635"/>
      <c r="CP9635"/>
      <c r="CQ9635"/>
      <c r="CR9635"/>
      <c r="CS9635"/>
      <c r="CT9635"/>
      <c r="CU9635"/>
      <c r="CV9635"/>
    </row>
    <row r="9636" spans="10:100" x14ac:dyDescent="0.25">
      <c r="J9636"/>
      <c r="K9636"/>
      <c r="L9636"/>
      <c r="M9636"/>
      <c r="N9636"/>
      <c r="O9636"/>
      <c r="P9636"/>
      <c r="Q9636"/>
      <c r="R9636"/>
      <c r="S9636"/>
      <c r="T9636"/>
      <c r="U9636"/>
      <c r="V9636"/>
      <c r="W9636"/>
      <c r="X9636"/>
      <c r="Y9636"/>
      <c r="Z9636"/>
      <c r="AA9636"/>
      <c r="AB9636"/>
      <c r="AC9636"/>
      <c r="AD9636"/>
      <c r="AE9636"/>
      <c r="AF9636"/>
      <c r="AG9636"/>
      <c r="AH9636"/>
      <c r="AI9636"/>
      <c r="AJ9636"/>
      <c r="AK9636"/>
      <c r="AL9636"/>
      <c r="AM9636"/>
      <c r="AN9636"/>
      <c r="AO9636"/>
      <c r="AP9636"/>
      <c r="AQ9636"/>
      <c r="AR9636"/>
      <c r="AS9636"/>
      <c r="AT9636"/>
      <c r="AU9636"/>
      <c r="AV9636"/>
      <c r="AW9636"/>
      <c r="AX9636"/>
      <c r="AY9636"/>
      <c r="AZ9636"/>
      <c r="BA9636"/>
      <c r="BB9636"/>
      <c r="BC9636"/>
      <c r="BD9636"/>
      <c r="BE9636"/>
      <c r="BF9636"/>
      <c r="BG9636"/>
      <c r="BH9636"/>
      <c r="BI9636"/>
      <c r="BJ9636"/>
      <c r="BK9636"/>
      <c r="BL9636"/>
      <c r="BM9636"/>
      <c r="BN9636"/>
      <c r="BO9636"/>
      <c r="BP9636"/>
      <c r="BQ9636"/>
      <c r="BR9636"/>
      <c r="BS9636"/>
      <c r="BT9636"/>
      <c r="BU9636"/>
      <c r="BV9636"/>
      <c r="BW9636"/>
      <c r="BX9636"/>
      <c r="BY9636"/>
      <c r="BZ9636"/>
      <c r="CA9636"/>
      <c r="CB9636"/>
      <c r="CC9636"/>
      <c r="CD9636"/>
      <c r="CE9636"/>
      <c r="CF9636"/>
      <c r="CG9636"/>
      <c r="CH9636"/>
      <c r="CI9636"/>
      <c r="CJ9636"/>
      <c r="CK9636"/>
      <c r="CL9636"/>
      <c r="CM9636"/>
      <c r="CN9636"/>
      <c r="CO9636"/>
      <c r="CP9636"/>
      <c r="CQ9636"/>
      <c r="CR9636"/>
      <c r="CS9636"/>
      <c r="CT9636"/>
      <c r="CU9636"/>
      <c r="CV9636"/>
    </row>
    <row r="9637" spans="10:100" x14ac:dyDescent="0.25">
      <c r="J9637"/>
      <c r="K9637"/>
      <c r="L9637"/>
      <c r="M9637"/>
      <c r="N9637"/>
      <c r="O9637"/>
      <c r="P9637"/>
      <c r="Q9637"/>
      <c r="R9637"/>
      <c r="S9637"/>
      <c r="T9637"/>
      <c r="U9637"/>
      <c r="V9637"/>
      <c r="W9637"/>
      <c r="X9637"/>
      <c r="Y9637"/>
      <c r="Z9637"/>
      <c r="AA9637"/>
      <c r="AB9637"/>
      <c r="AC9637"/>
      <c r="AD9637"/>
      <c r="AE9637"/>
      <c r="AF9637"/>
      <c r="AG9637"/>
      <c r="AH9637"/>
      <c r="AI9637"/>
      <c r="AJ9637"/>
      <c r="AK9637"/>
      <c r="AL9637"/>
      <c r="AM9637"/>
      <c r="AN9637"/>
      <c r="AO9637"/>
      <c r="AP9637"/>
      <c r="AQ9637"/>
      <c r="AR9637"/>
      <c r="AS9637"/>
      <c r="AT9637"/>
      <c r="AU9637"/>
      <c r="AV9637"/>
      <c r="AW9637"/>
      <c r="AX9637"/>
      <c r="AY9637"/>
      <c r="AZ9637"/>
      <c r="BA9637"/>
      <c r="BB9637"/>
      <c r="BC9637"/>
      <c r="BD9637"/>
      <c r="BE9637"/>
      <c r="BF9637"/>
      <c r="BG9637"/>
      <c r="BH9637"/>
      <c r="BI9637"/>
      <c r="BJ9637"/>
      <c r="BK9637"/>
      <c r="BL9637"/>
      <c r="BM9637"/>
      <c r="BN9637"/>
      <c r="BO9637"/>
      <c r="BP9637"/>
      <c r="BQ9637"/>
      <c r="BR9637"/>
      <c r="BS9637"/>
      <c r="BT9637"/>
      <c r="BU9637"/>
      <c r="BV9637"/>
      <c r="BW9637"/>
      <c r="BX9637"/>
      <c r="BY9637"/>
      <c r="BZ9637"/>
      <c r="CA9637"/>
      <c r="CB9637"/>
      <c r="CC9637"/>
      <c r="CD9637"/>
      <c r="CE9637"/>
      <c r="CF9637"/>
      <c r="CG9637"/>
      <c r="CH9637"/>
      <c r="CI9637"/>
      <c r="CJ9637"/>
      <c r="CK9637"/>
      <c r="CL9637"/>
      <c r="CM9637"/>
      <c r="CN9637"/>
      <c r="CO9637"/>
      <c r="CP9637"/>
      <c r="CQ9637"/>
      <c r="CR9637"/>
      <c r="CS9637"/>
      <c r="CT9637"/>
      <c r="CU9637"/>
      <c r="CV9637"/>
    </row>
    <row r="9638" spans="10:100" x14ac:dyDescent="0.25">
      <c r="J9638"/>
      <c r="K9638"/>
      <c r="L9638"/>
      <c r="M9638"/>
      <c r="N9638"/>
      <c r="O9638"/>
      <c r="P9638"/>
      <c r="Q9638"/>
      <c r="R9638"/>
      <c r="S9638"/>
      <c r="T9638"/>
      <c r="U9638"/>
      <c r="V9638"/>
      <c r="W9638"/>
      <c r="X9638"/>
      <c r="Y9638"/>
      <c r="Z9638"/>
      <c r="AA9638"/>
      <c r="AB9638"/>
      <c r="AC9638"/>
      <c r="AD9638"/>
      <c r="AE9638"/>
      <c r="AF9638"/>
      <c r="AG9638"/>
      <c r="AH9638"/>
      <c r="AI9638"/>
      <c r="AJ9638"/>
      <c r="AK9638"/>
      <c r="AL9638"/>
      <c r="AM9638"/>
      <c r="AN9638"/>
      <c r="AO9638"/>
      <c r="AP9638"/>
      <c r="AQ9638"/>
      <c r="AR9638"/>
      <c r="AS9638"/>
      <c r="AT9638"/>
      <c r="AU9638"/>
      <c r="AV9638"/>
      <c r="AW9638"/>
      <c r="AX9638"/>
      <c r="AY9638"/>
      <c r="AZ9638"/>
      <c r="BA9638"/>
      <c r="BB9638"/>
      <c r="BC9638"/>
      <c r="BD9638"/>
      <c r="BE9638"/>
      <c r="BF9638"/>
      <c r="BG9638"/>
      <c r="BH9638"/>
      <c r="BI9638"/>
      <c r="BJ9638"/>
      <c r="BK9638"/>
      <c r="BL9638"/>
      <c r="BM9638"/>
      <c r="BN9638"/>
      <c r="BO9638"/>
      <c r="BP9638"/>
      <c r="BQ9638"/>
      <c r="BR9638"/>
      <c r="BS9638"/>
      <c r="BT9638"/>
      <c r="BU9638"/>
      <c r="BV9638"/>
      <c r="BW9638"/>
      <c r="BX9638"/>
      <c r="BY9638"/>
      <c r="BZ9638"/>
      <c r="CA9638"/>
      <c r="CB9638"/>
      <c r="CC9638"/>
      <c r="CD9638"/>
      <c r="CE9638"/>
      <c r="CF9638"/>
      <c r="CG9638"/>
      <c r="CH9638"/>
      <c r="CI9638"/>
      <c r="CJ9638"/>
      <c r="CK9638"/>
      <c r="CL9638"/>
      <c r="CM9638"/>
      <c r="CN9638"/>
      <c r="CO9638"/>
      <c r="CP9638"/>
      <c r="CQ9638"/>
      <c r="CR9638"/>
      <c r="CS9638"/>
      <c r="CT9638"/>
      <c r="CU9638"/>
      <c r="CV9638"/>
    </row>
    <row r="9639" spans="10:100" x14ac:dyDescent="0.25">
      <c r="J9639"/>
      <c r="K9639"/>
      <c r="L9639"/>
      <c r="M9639"/>
      <c r="N9639"/>
      <c r="O9639"/>
      <c r="P9639"/>
      <c r="Q9639"/>
      <c r="R9639"/>
      <c r="S9639"/>
      <c r="T9639"/>
      <c r="U9639"/>
      <c r="V9639"/>
      <c r="W9639"/>
      <c r="X9639"/>
      <c r="Y9639"/>
      <c r="Z9639"/>
      <c r="AA9639"/>
      <c r="AB9639"/>
      <c r="AC9639"/>
      <c r="AD9639"/>
      <c r="AE9639"/>
      <c r="AF9639"/>
      <c r="AG9639"/>
      <c r="AH9639"/>
      <c r="AI9639"/>
      <c r="AJ9639"/>
      <c r="AK9639"/>
      <c r="AL9639"/>
      <c r="AM9639"/>
      <c r="AN9639"/>
      <c r="AO9639"/>
      <c r="AP9639"/>
      <c r="AQ9639"/>
      <c r="AR9639"/>
      <c r="AS9639"/>
      <c r="AT9639"/>
      <c r="AU9639"/>
      <c r="AV9639"/>
      <c r="AW9639"/>
      <c r="AX9639"/>
      <c r="AY9639"/>
      <c r="AZ9639"/>
      <c r="BA9639"/>
      <c r="BB9639"/>
      <c r="BC9639"/>
      <c r="BD9639"/>
      <c r="BE9639"/>
      <c r="BF9639"/>
      <c r="BG9639"/>
      <c r="BH9639"/>
      <c r="BI9639"/>
      <c r="BJ9639"/>
      <c r="BK9639"/>
      <c r="BL9639"/>
      <c r="BM9639"/>
      <c r="BN9639"/>
      <c r="BO9639"/>
      <c r="BP9639"/>
      <c r="BQ9639"/>
      <c r="BR9639"/>
      <c r="BS9639"/>
      <c r="BT9639"/>
      <c r="BU9639"/>
      <c r="BV9639"/>
      <c r="BW9639"/>
      <c r="BX9639"/>
      <c r="BY9639"/>
      <c r="BZ9639"/>
      <c r="CA9639"/>
      <c r="CB9639"/>
      <c r="CC9639"/>
      <c r="CD9639"/>
      <c r="CE9639"/>
      <c r="CF9639"/>
      <c r="CG9639"/>
      <c r="CH9639"/>
      <c r="CI9639"/>
      <c r="CJ9639"/>
      <c r="CK9639"/>
      <c r="CL9639"/>
      <c r="CM9639"/>
      <c r="CN9639"/>
      <c r="CO9639"/>
      <c r="CP9639"/>
      <c r="CQ9639"/>
      <c r="CR9639"/>
      <c r="CS9639"/>
      <c r="CT9639"/>
      <c r="CU9639"/>
      <c r="CV9639"/>
    </row>
    <row r="9640" spans="10:100" x14ac:dyDescent="0.25">
      <c r="J9640"/>
      <c r="K9640"/>
      <c r="L9640"/>
      <c r="M9640"/>
      <c r="N9640"/>
      <c r="O9640"/>
      <c r="P9640"/>
      <c r="Q9640"/>
      <c r="R9640"/>
      <c r="S9640"/>
      <c r="T9640"/>
      <c r="U9640"/>
      <c r="V9640"/>
      <c r="W9640"/>
      <c r="X9640"/>
      <c r="Y9640"/>
      <c r="Z9640"/>
      <c r="AA9640"/>
      <c r="AB9640"/>
      <c r="AC9640"/>
      <c r="AD9640"/>
      <c r="AE9640"/>
      <c r="AF9640"/>
      <c r="AG9640"/>
      <c r="AH9640"/>
      <c r="AI9640"/>
      <c r="AJ9640"/>
      <c r="AK9640"/>
      <c r="AL9640"/>
      <c r="AM9640"/>
      <c r="AN9640"/>
      <c r="AO9640"/>
      <c r="AP9640"/>
      <c r="AQ9640"/>
      <c r="AR9640"/>
      <c r="AS9640"/>
      <c r="AT9640"/>
      <c r="AU9640"/>
      <c r="AV9640"/>
      <c r="AW9640"/>
      <c r="AX9640"/>
      <c r="AY9640"/>
      <c r="AZ9640"/>
      <c r="BA9640"/>
      <c r="BB9640"/>
      <c r="BC9640"/>
      <c r="BD9640"/>
      <c r="BE9640"/>
      <c r="BF9640"/>
      <c r="BG9640"/>
      <c r="BH9640"/>
      <c r="BI9640"/>
      <c r="BJ9640"/>
      <c r="BK9640"/>
      <c r="BL9640"/>
      <c r="BM9640"/>
      <c r="BN9640"/>
      <c r="BO9640"/>
      <c r="BP9640"/>
      <c r="BQ9640"/>
      <c r="BR9640"/>
      <c r="BS9640"/>
      <c r="BT9640"/>
      <c r="BU9640"/>
      <c r="BV9640"/>
      <c r="BW9640"/>
      <c r="BX9640"/>
      <c r="BY9640"/>
      <c r="BZ9640"/>
      <c r="CA9640"/>
      <c r="CB9640"/>
      <c r="CC9640"/>
      <c r="CD9640"/>
      <c r="CE9640"/>
      <c r="CF9640"/>
      <c r="CG9640"/>
      <c r="CH9640"/>
      <c r="CI9640"/>
      <c r="CJ9640"/>
      <c r="CK9640"/>
      <c r="CL9640"/>
      <c r="CM9640"/>
      <c r="CN9640"/>
      <c r="CO9640"/>
      <c r="CP9640"/>
      <c r="CQ9640"/>
      <c r="CR9640"/>
      <c r="CS9640"/>
      <c r="CT9640"/>
      <c r="CU9640"/>
      <c r="CV9640"/>
    </row>
    <row r="9641" spans="10:100" x14ac:dyDescent="0.25">
      <c r="J9641"/>
      <c r="K9641"/>
      <c r="L9641"/>
      <c r="M9641"/>
      <c r="N9641"/>
      <c r="O9641"/>
      <c r="P9641"/>
      <c r="Q9641"/>
      <c r="R9641"/>
      <c r="S9641"/>
      <c r="T9641"/>
      <c r="U9641"/>
      <c r="V9641"/>
      <c r="W9641"/>
      <c r="X9641"/>
      <c r="Y9641"/>
      <c r="Z9641"/>
      <c r="AA9641"/>
      <c r="AB9641"/>
      <c r="AC9641"/>
      <c r="AD9641"/>
      <c r="AE9641"/>
      <c r="AF9641"/>
      <c r="AG9641"/>
      <c r="AH9641"/>
      <c r="AI9641"/>
      <c r="AJ9641"/>
      <c r="AK9641"/>
      <c r="AL9641"/>
      <c r="AM9641"/>
      <c r="AN9641"/>
      <c r="AO9641"/>
      <c r="AP9641"/>
      <c r="AQ9641"/>
      <c r="AR9641"/>
      <c r="AS9641"/>
      <c r="AT9641"/>
      <c r="AU9641"/>
      <c r="AV9641"/>
      <c r="AW9641"/>
      <c r="AX9641"/>
      <c r="AY9641"/>
      <c r="AZ9641"/>
      <c r="BA9641"/>
      <c r="BB9641"/>
      <c r="BC9641"/>
      <c r="BD9641"/>
      <c r="BE9641"/>
      <c r="BF9641"/>
      <c r="BG9641"/>
      <c r="BH9641"/>
      <c r="BI9641"/>
      <c r="BJ9641"/>
      <c r="BK9641"/>
      <c r="BL9641"/>
      <c r="BM9641"/>
      <c r="BN9641"/>
      <c r="BO9641"/>
      <c r="BP9641"/>
      <c r="BQ9641"/>
      <c r="BR9641"/>
      <c r="BS9641"/>
      <c r="BT9641"/>
      <c r="BU9641"/>
      <c r="BV9641"/>
      <c r="BW9641"/>
      <c r="BX9641"/>
      <c r="BY9641"/>
      <c r="BZ9641"/>
      <c r="CA9641"/>
      <c r="CB9641"/>
      <c r="CC9641"/>
      <c r="CD9641"/>
      <c r="CE9641"/>
      <c r="CF9641"/>
      <c r="CG9641"/>
      <c r="CH9641"/>
      <c r="CI9641"/>
      <c r="CJ9641"/>
      <c r="CK9641"/>
      <c r="CL9641"/>
      <c r="CM9641"/>
      <c r="CN9641"/>
      <c r="CO9641"/>
      <c r="CP9641"/>
      <c r="CQ9641"/>
      <c r="CR9641"/>
      <c r="CS9641"/>
      <c r="CT9641"/>
      <c r="CU9641"/>
      <c r="CV9641"/>
    </row>
    <row r="9642" spans="10:100" x14ac:dyDescent="0.25">
      <c r="J9642"/>
      <c r="K9642"/>
      <c r="L9642"/>
      <c r="M9642"/>
      <c r="N9642"/>
      <c r="O9642"/>
      <c r="P9642"/>
      <c r="Q9642"/>
      <c r="R9642"/>
      <c r="S9642"/>
      <c r="T9642"/>
      <c r="U9642"/>
      <c r="V9642"/>
      <c r="W9642"/>
      <c r="X9642"/>
      <c r="Y9642"/>
      <c r="Z9642"/>
      <c r="AA9642"/>
      <c r="AB9642"/>
      <c r="AC9642"/>
      <c r="AD9642"/>
      <c r="AE9642"/>
      <c r="AF9642"/>
      <c r="AG9642"/>
      <c r="AH9642"/>
      <c r="AI9642"/>
      <c r="AJ9642"/>
      <c r="AK9642"/>
      <c r="AL9642"/>
      <c r="AM9642"/>
      <c r="AN9642"/>
      <c r="AO9642"/>
      <c r="AP9642"/>
      <c r="AQ9642"/>
      <c r="AR9642"/>
      <c r="AS9642"/>
      <c r="AT9642"/>
      <c r="AU9642"/>
      <c r="AV9642"/>
      <c r="AW9642"/>
      <c r="AX9642"/>
      <c r="AY9642"/>
      <c r="AZ9642"/>
      <c r="BA9642"/>
      <c r="BB9642"/>
      <c r="BC9642"/>
      <c r="BD9642"/>
      <c r="BE9642"/>
      <c r="BF9642"/>
      <c r="BG9642"/>
      <c r="BH9642"/>
      <c r="BI9642"/>
      <c r="BJ9642"/>
      <c r="BK9642"/>
      <c r="BL9642"/>
      <c r="BM9642"/>
      <c r="BN9642"/>
      <c r="BO9642"/>
      <c r="BP9642"/>
      <c r="BQ9642"/>
      <c r="BR9642"/>
      <c r="BS9642"/>
      <c r="BT9642"/>
      <c r="BU9642"/>
      <c r="BV9642"/>
      <c r="BW9642"/>
      <c r="BX9642"/>
      <c r="BY9642"/>
      <c r="BZ9642"/>
      <c r="CA9642"/>
      <c r="CB9642"/>
      <c r="CC9642"/>
      <c r="CD9642"/>
      <c r="CE9642"/>
      <c r="CF9642"/>
      <c r="CG9642"/>
      <c r="CH9642"/>
      <c r="CI9642"/>
      <c r="CJ9642"/>
      <c r="CK9642"/>
      <c r="CL9642"/>
      <c r="CM9642"/>
      <c r="CN9642"/>
      <c r="CO9642"/>
      <c r="CP9642"/>
      <c r="CQ9642"/>
      <c r="CR9642"/>
      <c r="CS9642"/>
      <c r="CT9642"/>
      <c r="CU9642"/>
      <c r="CV9642"/>
    </row>
    <row r="9643" spans="10:100" x14ac:dyDescent="0.25">
      <c r="J9643"/>
      <c r="K9643"/>
      <c r="L9643"/>
      <c r="M9643"/>
      <c r="N9643"/>
      <c r="O9643"/>
      <c r="P9643"/>
      <c r="Q9643"/>
      <c r="R9643"/>
      <c r="S9643"/>
      <c r="T9643"/>
      <c r="U9643"/>
      <c r="V9643"/>
      <c r="W9643"/>
      <c r="X9643"/>
      <c r="Y9643"/>
      <c r="Z9643"/>
      <c r="AA9643"/>
      <c r="AB9643"/>
      <c r="AC9643"/>
      <c r="AD9643"/>
      <c r="AE9643"/>
      <c r="AF9643"/>
      <c r="AG9643"/>
      <c r="AH9643"/>
      <c r="AI9643"/>
      <c r="AJ9643"/>
      <c r="AK9643"/>
      <c r="AL9643"/>
      <c r="AM9643"/>
      <c r="AN9643"/>
      <c r="AO9643"/>
      <c r="AP9643"/>
      <c r="AQ9643"/>
      <c r="AR9643"/>
      <c r="AS9643"/>
      <c r="AT9643"/>
      <c r="AU9643"/>
      <c r="AV9643"/>
      <c r="AW9643"/>
      <c r="AX9643"/>
      <c r="AY9643"/>
      <c r="AZ9643"/>
      <c r="BA9643"/>
      <c r="BB9643"/>
      <c r="BC9643"/>
      <c r="BD9643"/>
      <c r="BE9643"/>
      <c r="BF9643"/>
      <c r="BG9643"/>
      <c r="BH9643"/>
      <c r="BI9643"/>
      <c r="BJ9643"/>
      <c r="BK9643"/>
      <c r="BL9643"/>
      <c r="BM9643"/>
      <c r="BN9643"/>
      <c r="BO9643"/>
      <c r="BP9643"/>
      <c r="BQ9643"/>
      <c r="BR9643"/>
      <c r="BS9643"/>
      <c r="BT9643"/>
      <c r="BU9643"/>
      <c r="BV9643"/>
      <c r="BW9643"/>
      <c r="BX9643"/>
      <c r="BY9643"/>
      <c r="BZ9643"/>
      <c r="CA9643"/>
      <c r="CB9643"/>
      <c r="CC9643"/>
      <c r="CD9643"/>
      <c r="CE9643"/>
      <c r="CF9643"/>
      <c r="CG9643"/>
      <c r="CH9643"/>
      <c r="CI9643"/>
      <c r="CJ9643"/>
      <c r="CK9643"/>
      <c r="CL9643"/>
      <c r="CM9643"/>
      <c r="CN9643"/>
      <c r="CO9643"/>
      <c r="CP9643"/>
      <c r="CQ9643"/>
      <c r="CR9643"/>
      <c r="CS9643"/>
      <c r="CT9643"/>
      <c r="CU9643"/>
      <c r="CV9643"/>
    </row>
    <row r="9644" spans="10:100" x14ac:dyDescent="0.25">
      <c r="J9644"/>
      <c r="K9644"/>
      <c r="L9644"/>
      <c r="M9644"/>
      <c r="N9644"/>
      <c r="O9644"/>
      <c r="P9644"/>
      <c r="Q9644"/>
      <c r="R9644"/>
      <c r="S9644"/>
      <c r="T9644"/>
      <c r="U9644"/>
      <c r="V9644"/>
      <c r="W9644"/>
      <c r="X9644"/>
      <c r="Y9644"/>
      <c r="Z9644"/>
      <c r="AA9644"/>
      <c r="AB9644"/>
      <c r="AC9644"/>
      <c r="AD9644"/>
      <c r="AE9644"/>
      <c r="AF9644"/>
      <c r="AG9644"/>
      <c r="AH9644"/>
      <c r="AI9644"/>
      <c r="AJ9644"/>
      <c r="AK9644"/>
      <c r="AL9644"/>
      <c r="AM9644"/>
      <c r="AN9644"/>
      <c r="AO9644"/>
      <c r="AP9644"/>
      <c r="AQ9644"/>
      <c r="AR9644"/>
      <c r="AS9644"/>
      <c r="AT9644"/>
      <c r="AU9644"/>
      <c r="AV9644"/>
      <c r="AW9644"/>
      <c r="AX9644"/>
      <c r="AY9644"/>
      <c r="AZ9644"/>
      <c r="BA9644"/>
      <c r="BB9644"/>
      <c r="BC9644"/>
      <c r="BD9644"/>
      <c r="BE9644"/>
      <c r="BF9644"/>
      <c r="BG9644"/>
      <c r="BH9644"/>
      <c r="BI9644"/>
      <c r="BJ9644"/>
      <c r="BK9644"/>
      <c r="BL9644"/>
      <c r="BM9644"/>
      <c r="BN9644"/>
      <c r="BO9644"/>
      <c r="BP9644"/>
      <c r="BQ9644"/>
      <c r="BR9644"/>
      <c r="BS9644"/>
      <c r="BT9644"/>
      <c r="BU9644"/>
      <c r="BV9644"/>
      <c r="BW9644"/>
      <c r="BX9644"/>
      <c r="BY9644"/>
      <c r="BZ9644"/>
      <c r="CA9644"/>
      <c r="CB9644"/>
      <c r="CC9644"/>
      <c r="CD9644"/>
      <c r="CE9644"/>
      <c r="CF9644"/>
      <c r="CG9644"/>
      <c r="CH9644"/>
      <c r="CI9644"/>
      <c r="CJ9644"/>
      <c r="CK9644"/>
      <c r="CL9644"/>
      <c r="CM9644"/>
      <c r="CN9644"/>
      <c r="CO9644"/>
      <c r="CP9644"/>
      <c r="CQ9644"/>
      <c r="CR9644"/>
      <c r="CS9644"/>
      <c r="CT9644"/>
      <c r="CU9644"/>
      <c r="CV9644"/>
    </row>
    <row r="9645" spans="10:100" x14ac:dyDescent="0.25">
      <c r="J9645"/>
      <c r="K9645"/>
      <c r="L9645"/>
      <c r="M9645"/>
      <c r="N9645"/>
      <c r="O9645"/>
      <c r="P9645"/>
      <c r="Q9645"/>
      <c r="R9645"/>
      <c r="S9645"/>
      <c r="T9645"/>
      <c r="U9645"/>
      <c r="V9645"/>
      <c r="W9645"/>
      <c r="X9645"/>
      <c r="Y9645"/>
      <c r="Z9645"/>
      <c r="AA9645"/>
      <c r="AB9645"/>
      <c r="AC9645"/>
      <c r="AD9645"/>
      <c r="AE9645"/>
      <c r="AF9645"/>
      <c r="AG9645"/>
      <c r="AH9645"/>
      <c r="AI9645"/>
      <c r="AJ9645"/>
      <c r="AK9645"/>
      <c r="AL9645"/>
      <c r="AM9645"/>
      <c r="AN9645"/>
      <c r="AO9645"/>
      <c r="AP9645"/>
      <c r="AQ9645"/>
      <c r="AR9645"/>
      <c r="AS9645"/>
      <c r="AT9645"/>
      <c r="AU9645"/>
      <c r="AV9645"/>
      <c r="AW9645"/>
      <c r="AX9645"/>
      <c r="AY9645"/>
      <c r="AZ9645"/>
      <c r="BA9645"/>
      <c r="BB9645"/>
      <c r="BC9645"/>
      <c r="BD9645"/>
      <c r="BE9645"/>
      <c r="BF9645"/>
      <c r="BG9645"/>
      <c r="BH9645"/>
      <c r="BI9645"/>
      <c r="BJ9645"/>
      <c r="BK9645"/>
      <c r="BL9645"/>
      <c r="BM9645"/>
      <c r="BN9645"/>
      <c r="BO9645"/>
      <c r="BP9645"/>
      <c r="BQ9645"/>
      <c r="BR9645"/>
      <c r="BS9645"/>
      <c r="BT9645"/>
      <c r="BU9645"/>
      <c r="BV9645"/>
      <c r="BW9645"/>
      <c r="BX9645"/>
      <c r="BY9645"/>
      <c r="BZ9645"/>
      <c r="CA9645"/>
      <c r="CB9645"/>
      <c r="CC9645"/>
      <c r="CD9645"/>
      <c r="CE9645"/>
      <c r="CF9645"/>
      <c r="CG9645"/>
      <c r="CH9645"/>
      <c r="CI9645"/>
      <c r="CJ9645"/>
      <c r="CK9645"/>
      <c r="CL9645"/>
      <c r="CM9645"/>
      <c r="CN9645"/>
      <c r="CO9645"/>
      <c r="CP9645"/>
      <c r="CQ9645"/>
      <c r="CR9645"/>
      <c r="CS9645"/>
      <c r="CT9645"/>
      <c r="CU9645"/>
      <c r="CV9645"/>
    </row>
    <row r="9646" spans="10:100" x14ac:dyDescent="0.25">
      <c r="J9646"/>
      <c r="K9646"/>
      <c r="L9646"/>
      <c r="M9646"/>
      <c r="N9646"/>
      <c r="O9646"/>
      <c r="P9646"/>
      <c r="Q9646"/>
      <c r="R9646"/>
      <c r="S9646"/>
      <c r="T9646"/>
      <c r="U9646"/>
      <c r="V9646"/>
      <c r="W9646"/>
      <c r="X9646"/>
      <c r="Y9646"/>
      <c r="Z9646"/>
      <c r="AA9646"/>
      <c r="AB9646"/>
      <c r="AC9646"/>
      <c r="AD9646"/>
      <c r="AE9646"/>
      <c r="AF9646"/>
      <c r="AG9646"/>
      <c r="AH9646"/>
      <c r="AI9646"/>
      <c r="AJ9646"/>
      <c r="AK9646"/>
      <c r="AL9646"/>
      <c r="AM9646"/>
      <c r="AN9646"/>
      <c r="AO9646"/>
      <c r="AP9646"/>
      <c r="AQ9646"/>
      <c r="AR9646"/>
      <c r="AS9646"/>
      <c r="AT9646"/>
      <c r="AU9646"/>
      <c r="AV9646"/>
      <c r="AW9646"/>
      <c r="AX9646"/>
      <c r="AY9646"/>
      <c r="AZ9646"/>
      <c r="BA9646"/>
      <c r="BB9646"/>
      <c r="BC9646"/>
      <c r="BD9646"/>
      <c r="BE9646"/>
      <c r="BF9646"/>
      <c r="BG9646"/>
      <c r="BH9646"/>
      <c r="BI9646"/>
      <c r="BJ9646"/>
      <c r="BK9646"/>
      <c r="BL9646"/>
      <c r="BM9646"/>
      <c r="BN9646"/>
      <c r="BO9646"/>
      <c r="BP9646"/>
      <c r="BQ9646"/>
      <c r="BR9646"/>
      <c r="BS9646"/>
      <c r="BT9646"/>
      <c r="BU9646"/>
      <c r="BV9646"/>
      <c r="BW9646"/>
      <c r="BX9646"/>
      <c r="BY9646"/>
      <c r="BZ9646"/>
      <c r="CA9646"/>
      <c r="CB9646"/>
      <c r="CC9646"/>
      <c r="CD9646"/>
      <c r="CE9646"/>
      <c r="CF9646"/>
      <c r="CG9646"/>
      <c r="CH9646"/>
      <c r="CI9646"/>
      <c r="CJ9646"/>
      <c r="CK9646"/>
      <c r="CL9646"/>
      <c r="CM9646"/>
      <c r="CN9646"/>
      <c r="CO9646"/>
      <c r="CP9646"/>
      <c r="CQ9646"/>
      <c r="CR9646"/>
      <c r="CS9646"/>
      <c r="CT9646"/>
      <c r="CU9646"/>
      <c r="CV9646"/>
    </row>
    <row r="9647" spans="10:100" x14ac:dyDescent="0.25">
      <c r="J9647"/>
      <c r="K9647"/>
      <c r="L9647"/>
      <c r="M9647"/>
      <c r="N9647"/>
      <c r="O9647"/>
      <c r="P9647"/>
      <c r="Q9647"/>
      <c r="R9647"/>
      <c r="S9647"/>
      <c r="T9647"/>
      <c r="U9647"/>
      <c r="V9647"/>
      <c r="W9647"/>
      <c r="X9647"/>
      <c r="Y9647"/>
      <c r="Z9647"/>
      <c r="AA9647"/>
      <c r="AB9647"/>
      <c r="AC9647"/>
      <c r="AD9647"/>
      <c r="AE9647"/>
      <c r="AF9647"/>
      <c r="AG9647"/>
      <c r="AH9647"/>
      <c r="AI9647"/>
      <c r="AJ9647"/>
      <c r="AK9647"/>
      <c r="AL9647"/>
      <c r="AM9647"/>
      <c r="AN9647"/>
      <c r="AO9647"/>
      <c r="AP9647"/>
      <c r="AQ9647"/>
      <c r="AR9647"/>
      <c r="AS9647"/>
      <c r="AT9647"/>
      <c r="AU9647"/>
      <c r="AV9647"/>
      <c r="AW9647"/>
      <c r="AX9647"/>
      <c r="AY9647"/>
      <c r="AZ9647"/>
      <c r="BA9647"/>
      <c r="BB9647"/>
      <c r="BC9647"/>
      <c r="BD9647"/>
      <c r="BE9647"/>
      <c r="BF9647"/>
      <c r="BG9647"/>
      <c r="BH9647"/>
      <c r="BI9647"/>
      <c r="BJ9647"/>
      <c r="BK9647"/>
      <c r="BL9647"/>
      <c r="BM9647"/>
      <c r="BN9647"/>
      <c r="BO9647"/>
      <c r="BP9647"/>
      <c r="BQ9647"/>
      <c r="BR9647"/>
      <c r="BS9647"/>
      <c r="BT9647"/>
      <c r="BU9647"/>
      <c r="BV9647"/>
      <c r="BW9647"/>
      <c r="BX9647"/>
      <c r="BY9647"/>
      <c r="BZ9647"/>
      <c r="CA9647"/>
      <c r="CB9647"/>
      <c r="CC9647"/>
      <c r="CD9647"/>
      <c r="CE9647"/>
      <c r="CF9647"/>
      <c r="CG9647"/>
      <c r="CH9647"/>
      <c r="CI9647"/>
      <c r="CJ9647"/>
      <c r="CK9647"/>
      <c r="CL9647"/>
      <c r="CM9647"/>
      <c r="CN9647"/>
      <c r="CO9647"/>
      <c r="CP9647"/>
      <c r="CQ9647"/>
      <c r="CR9647"/>
      <c r="CS9647"/>
      <c r="CT9647"/>
      <c r="CU9647"/>
      <c r="CV9647"/>
    </row>
    <row r="9648" spans="10:100" x14ac:dyDescent="0.25">
      <c r="J9648"/>
      <c r="K9648"/>
      <c r="L9648"/>
      <c r="M9648"/>
      <c r="N9648"/>
      <c r="O9648"/>
      <c r="P9648"/>
      <c r="Q9648"/>
      <c r="R9648"/>
      <c r="S9648"/>
      <c r="T9648"/>
      <c r="U9648"/>
      <c r="V9648"/>
      <c r="W9648"/>
      <c r="X9648"/>
      <c r="Y9648"/>
      <c r="Z9648"/>
      <c r="AA9648"/>
      <c r="AB9648"/>
      <c r="AC9648"/>
      <c r="AD9648"/>
      <c r="AE9648"/>
      <c r="AF9648"/>
      <c r="AG9648"/>
      <c r="AH9648"/>
      <c r="AI9648"/>
      <c r="AJ9648"/>
      <c r="AK9648"/>
      <c r="AL9648"/>
      <c r="AM9648"/>
      <c r="AN9648"/>
      <c r="AO9648"/>
      <c r="AP9648"/>
      <c r="AQ9648"/>
      <c r="AR9648"/>
      <c r="AS9648"/>
      <c r="AT9648"/>
      <c r="AU9648"/>
      <c r="AV9648"/>
      <c r="AW9648"/>
      <c r="AX9648"/>
      <c r="AY9648"/>
      <c r="AZ9648"/>
      <c r="BA9648"/>
      <c r="BB9648"/>
      <c r="BC9648"/>
      <c r="BD9648"/>
      <c r="BE9648"/>
      <c r="BF9648"/>
      <c r="BG9648"/>
      <c r="BH9648"/>
      <c r="BI9648"/>
      <c r="BJ9648"/>
      <c r="BK9648"/>
      <c r="BL9648"/>
      <c r="BM9648"/>
      <c r="BN9648"/>
      <c r="BO9648"/>
      <c r="BP9648"/>
      <c r="BQ9648"/>
      <c r="BR9648"/>
      <c r="BS9648"/>
      <c r="BT9648"/>
      <c r="BU9648"/>
      <c r="BV9648"/>
      <c r="BW9648"/>
      <c r="BX9648"/>
      <c r="BY9648"/>
      <c r="BZ9648"/>
      <c r="CA9648"/>
      <c r="CB9648"/>
      <c r="CC9648"/>
      <c r="CD9648"/>
      <c r="CE9648"/>
      <c r="CF9648"/>
      <c r="CG9648"/>
      <c r="CH9648"/>
      <c r="CI9648"/>
      <c r="CJ9648"/>
      <c r="CK9648"/>
      <c r="CL9648"/>
      <c r="CM9648"/>
      <c r="CN9648"/>
      <c r="CO9648"/>
      <c r="CP9648"/>
      <c r="CQ9648"/>
      <c r="CR9648"/>
      <c r="CS9648"/>
      <c r="CT9648"/>
      <c r="CU9648"/>
      <c r="CV9648"/>
    </row>
    <row r="9649" spans="10:100" x14ac:dyDescent="0.25">
      <c r="J9649"/>
      <c r="K9649"/>
      <c r="L9649"/>
      <c r="M9649"/>
      <c r="N9649"/>
      <c r="O9649"/>
      <c r="P9649"/>
      <c r="Q9649"/>
      <c r="R9649"/>
      <c r="S9649"/>
      <c r="T9649"/>
      <c r="U9649"/>
      <c r="V9649"/>
      <c r="W9649"/>
      <c r="X9649"/>
      <c r="Y9649"/>
      <c r="Z9649"/>
      <c r="AA9649"/>
      <c r="AB9649"/>
      <c r="AC9649"/>
      <c r="AD9649"/>
      <c r="AE9649"/>
      <c r="AF9649"/>
      <c r="AG9649"/>
      <c r="AH9649"/>
      <c r="AI9649"/>
      <c r="AJ9649"/>
      <c r="AK9649"/>
      <c r="AL9649"/>
      <c r="AM9649"/>
      <c r="AN9649"/>
      <c r="AO9649"/>
      <c r="AP9649"/>
      <c r="AQ9649"/>
      <c r="AR9649"/>
      <c r="AS9649"/>
      <c r="AT9649"/>
      <c r="AU9649"/>
      <c r="AV9649"/>
      <c r="AW9649"/>
      <c r="AX9649"/>
      <c r="AY9649"/>
      <c r="AZ9649"/>
      <c r="BA9649"/>
      <c r="BB9649"/>
      <c r="BC9649"/>
      <c r="BD9649"/>
      <c r="BE9649"/>
      <c r="BF9649"/>
      <c r="BG9649"/>
      <c r="BH9649"/>
      <c r="BI9649"/>
      <c r="BJ9649"/>
      <c r="BK9649"/>
      <c r="BL9649"/>
      <c r="BM9649"/>
      <c r="BN9649"/>
      <c r="BO9649"/>
      <c r="BP9649"/>
      <c r="BQ9649"/>
      <c r="BR9649"/>
      <c r="BS9649"/>
      <c r="BT9649"/>
      <c r="BU9649"/>
      <c r="BV9649"/>
      <c r="BW9649"/>
      <c r="BX9649"/>
      <c r="BY9649"/>
      <c r="BZ9649"/>
      <c r="CA9649"/>
      <c r="CB9649"/>
      <c r="CC9649"/>
      <c r="CD9649"/>
      <c r="CE9649"/>
      <c r="CF9649"/>
      <c r="CG9649"/>
      <c r="CH9649"/>
      <c r="CI9649"/>
      <c r="CJ9649"/>
      <c r="CK9649"/>
      <c r="CL9649"/>
      <c r="CM9649"/>
      <c r="CN9649"/>
      <c r="CO9649"/>
      <c r="CP9649"/>
      <c r="CQ9649"/>
      <c r="CR9649"/>
      <c r="CS9649"/>
      <c r="CT9649"/>
      <c r="CU9649"/>
      <c r="CV9649"/>
    </row>
    <row r="9650" spans="10:100" x14ac:dyDescent="0.25">
      <c r="J9650"/>
      <c r="K9650"/>
      <c r="L9650"/>
      <c r="M9650"/>
      <c r="N9650"/>
      <c r="O9650"/>
      <c r="P9650"/>
      <c r="Q9650"/>
      <c r="R9650"/>
      <c r="S9650"/>
      <c r="T9650"/>
      <c r="U9650"/>
      <c r="V9650"/>
      <c r="W9650"/>
      <c r="X9650"/>
      <c r="Y9650"/>
      <c r="Z9650"/>
      <c r="AA9650"/>
      <c r="AB9650"/>
      <c r="AC9650"/>
      <c r="AD9650"/>
      <c r="AE9650"/>
      <c r="AF9650"/>
      <c r="AG9650"/>
      <c r="AH9650"/>
      <c r="AI9650"/>
      <c r="AJ9650"/>
      <c r="AK9650"/>
      <c r="AL9650"/>
      <c r="AM9650"/>
      <c r="AN9650"/>
      <c r="AO9650"/>
      <c r="AP9650"/>
      <c r="AQ9650"/>
      <c r="AR9650"/>
      <c r="AS9650"/>
      <c r="AT9650"/>
      <c r="AU9650"/>
      <c r="AV9650"/>
      <c r="AW9650"/>
      <c r="AX9650"/>
      <c r="AY9650"/>
      <c r="AZ9650"/>
      <c r="BA9650"/>
      <c r="BB9650"/>
      <c r="BC9650"/>
      <c r="BD9650"/>
      <c r="BE9650"/>
      <c r="BF9650"/>
      <c r="BG9650"/>
      <c r="BH9650"/>
      <c r="BI9650"/>
      <c r="BJ9650"/>
      <c r="BK9650"/>
      <c r="BL9650"/>
      <c r="BM9650"/>
      <c r="BN9650"/>
      <c r="BO9650"/>
      <c r="BP9650"/>
      <c r="BQ9650"/>
      <c r="BR9650"/>
      <c r="BS9650"/>
      <c r="BT9650"/>
      <c r="BU9650"/>
      <c r="BV9650"/>
      <c r="BW9650"/>
      <c r="BX9650"/>
      <c r="BY9650"/>
      <c r="BZ9650"/>
      <c r="CA9650"/>
      <c r="CB9650"/>
      <c r="CC9650"/>
      <c r="CD9650"/>
      <c r="CE9650"/>
      <c r="CF9650"/>
      <c r="CG9650"/>
      <c r="CH9650"/>
      <c r="CI9650"/>
      <c r="CJ9650"/>
      <c r="CK9650"/>
      <c r="CL9650"/>
      <c r="CM9650"/>
      <c r="CN9650"/>
      <c r="CO9650"/>
      <c r="CP9650"/>
      <c r="CQ9650"/>
      <c r="CR9650"/>
      <c r="CS9650"/>
      <c r="CT9650"/>
      <c r="CU9650"/>
      <c r="CV9650"/>
    </row>
    <row r="9651" spans="10:100" x14ac:dyDescent="0.25">
      <c r="J9651"/>
      <c r="K9651"/>
      <c r="L9651"/>
      <c r="M9651"/>
      <c r="N9651"/>
      <c r="O9651"/>
      <c r="P9651"/>
      <c r="Q9651"/>
      <c r="R9651"/>
      <c r="S9651"/>
      <c r="T9651"/>
      <c r="U9651"/>
      <c r="V9651"/>
      <c r="W9651"/>
      <c r="X9651"/>
      <c r="Y9651"/>
      <c r="Z9651"/>
      <c r="AA9651"/>
      <c r="AB9651"/>
      <c r="AC9651"/>
      <c r="AD9651"/>
      <c r="AE9651"/>
      <c r="AF9651"/>
      <c r="AG9651"/>
      <c r="AH9651"/>
      <c r="AI9651"/>
      <c r="AJ9651"/>
      <c r="AK9651"/>
      <c r="AL9651"/>
      <c r="AM9651"/>
      <c r="AN9651"/>
      <c r="AO9651"/>
      <c r="AP9651"/>
      <c r="AQ9651"/>
      <c r="AR9651"/>
      <c r="AS9651"/>
      <c r="AT9651"/>
      <c r="AU9651"/>
      <c r="AV9651"/>
      <c r="AW9651"/>
      <c r="AX9651"/>
      <c r="AY9651"/>
      <c r="AZ9651"/>
      <c r="BA9651"/>
      <c r="BB9651"/>
      <c r="BC9651"/>
      <c r="BD9651"/>
      <c r="BE9651"/>
      <c r="BF9651"/>
      <c r="BG9651"/>
      <c r="BH9651"/>
      <c r="BI9651"/>
      <c r="BJ9651"/>
      <c r="BK9651"/>
      <c r="BL9651"/>
      <c r="BM9651"/>
      <c r="BN9651"/>
      <c r="BO9651"/>
      <c r="BP9651"/>
      <c r="BQ9651"/>
      <c r="BR9651"/>
      <c r="BS9651"/>
      <c r="BT9651"/>
      <c r="BU9651"/>
      <c r="BV9651"/>
      <c r="BW9651"/>
      <c r="BX9651"/>
      <c r="BY9651"/>
      <c r="BZ9651"/>
      <c r="CA9651"/>
      <c r="CB9651"/>
      <c r="CC9651"/>
      <c r="CD9651"/>
      <c r="CE9651"/>
      <c r="CF9651"/>
      <c r="CG9651"/>
      <c r="CH9651"/>
      <c r="CI9651"/>
      <c r="CJ9651"/>
      <c r="CK9651"/>
      <c r="CL9651"/>
      <c r="CM9651"/>
      <c r="CN9651"/>
      <c r="CO9651"/>
      <c r="CP9651"/>
      <c r="CQ9651"/>
      <c r="CR9651"/>
      <c r="CS9651"/>
      <c r="CT9651"/>
      <c r="CU9651"/>
      <c r="CV9651"/>
    </row>
    <row r="9652" spans="10:100" x14ac:dyDescent="0.25">
      <c r="J9652"/>
      <c r="K9652"/>
      <c r="L9652"/>
      <c r="M9652"/>
      <c r="N9652"/>
      <c r="O9652"/>
      <c r="P9652"/>
      <c r="Q9652"/>
      <c r="R9652"/>
      <c r="S9652"/>
      <c r="T9652"/>
      <c r="U9652"/>
      <c r="V9652"/>
      <c r="W9652"/>
      <c r="X9652"/>
      <c r="Y9652"/>
      <c r="Z9652"/>
      <c r="AA9652"/>
      <c r="AB9652"/>
      <c r="AC9652"/>
      <c r="AD9652"/>
      <c r="AE9652"/>
      <c r="AF9652"/>
      <c r="AG9652"/>
      <c r="AH9652"/>
      <c r="AI9652"/>
      <c r="AJ9652"/>
      <c r="AK9652"/>
      <c r="AL9652"/>
      <c r="AM9652"/>
      <c r="AN9652"/>
      <c r="AO9652"/>
      <c r="AP9652"/>
      <c r="AQ9652"/>
      <c r="AR9652"/>
      <c r="AS9652"/>
      <c r="AT9652"/>
      <c r="AU9652"/>
      <c r="AV9652"/>
      <c r="AW9652"/>
      <c r="AX9652"/>
      <c r="AY9652"/>
      <c r="AZ9652"/>
      <c r="BA9652"/>
      <c r="BB9652"/>
      <c r="BC9652"/>
      <c r="BD9652"/>
      <c r="BE9652"/>
      <c r="BF9652"/>
      <c r="BG9652"/>
      <c r="BH9652"/>
      <c r="BI9652"/>
      <c r="BJ9652"/>
      <c r="BK9652"/>
      <c r="BL9652"/>
      <c r="BM9652"/>
      <c r="BN9652"/>
      <c r="BO9652"/>
      <c r="BP9652"/>
      <c r="BQ9652"/>
      <c r="BR9652"/>
      <c r="BS9652"/>
      <c r="BT9652"/>
      <c r="BU9652"/>
      <c r="BV9652"/>
      <c r="BW9652"/>
      <c r="BX9652"/>
      <c r="BY9652"/>
      <c r="BZ9652"/>
      <c r="CA9652"/>
      <c r="CB9652"/>
      <c r="CC9652"/>
      <c r="CD9652"/>
      <c r="CE9652"/>
      <c r="CF9652"/>
      <c r="CG9652"/>
      <c r="CH9652"/>
      <c r="CI9652"/>
      <c r="CJ9652"/>
      <c r="CK9652"/>
      <c r="CL9652"/>
      <c r="CM9652"/>
      <c r="CN9652"/>
      <c r="CO9652"/>
      <c r="CP9652"/>
      <c r="CQ9652"/>
      <c r="CR9652"/>
      <c r="CS9652"/>
      <c r="CT9652"/>
      <c r="CU9652"/>
      <c r="CV9652"/>
    </row>
    <row r="9653" spans="10:100" x14ac:dyDescent="0.25">
      <c r="J9653"/>
      <c r="K9653"/>
      <c r="L9653"/>
      <c r="M9653"/>
      <c r="N9653"/>
      <c r="O9653"/>
      <c r="P9653"/>
      <c r="Q9653"/>
      <c r="R9653"/>
      <c r="S9653"/>
      <c r="T9653"/>
      <c r="U9653"/>
      <c r="V9653"/>
      <c r="W9653"/>
      <c r="X9653"/>
      <c r="Y9653"/>
      <c r="Z9653"/>
      <c r="AA9653"/>
      <c r="AB9653"/>
      <c r="AC9653"/>
      <c r="AD9653"/>
      <c r="AE9653"/>
      <c r="AF9653"/>
      <c r="AG9653"/>
      <c r="AH9653"/>
      <c r="AI9653"/>
      <c r="AJ9653"/>
      <c r="AK9653"/>
      <c r="AL9653"/>
      <c r="AM9653"/>
      <c r="AN9653"/>
      <c r="AO9653"/>
      <c r="AP9653"/>
      <c r="AQ9653"/>
      <c r="AR9653"/>
      <c r="AS9653"/>
      <c r="AT9653"/>
      <c r="AU9653"/>
      <c r="AV9653"/>
      <c r="AW9653"/>
      <c r="AX9653"/>
      <c r="AY9653"/>
      <c r="AZ9653"/>
      <c r="BA9653"/>
      <c r="BB9653"/>
      <c r="BC9653"/>
      <c r="BD9653"/>
      <c r="BE9653"/>
      <c r="BF9653"/>
      <c r="BG9653"/>
      <c r="BH9653"/>
      <c r="BI9653"/>
      <c r="BJ9653"/>
      <c r="BK9653"/>
      <c r="BL9653"/>
      <c r="BM9653"/>
      <c r="BN9653"/>
      <c r="BO9653"/>
      <c r="BP9653"/>
      <c r="BQ9653"/>
      <c r="BR9653"/>
      <c r="BS9653"/>
      <c r="BT9653"/>
      <c r="BU9653"/>
      <c r="BV9653"/>
      <c r="BW9653"/>
      <c r="BX9653"/>
      <c r="BY9653"/>
      <c r="BZ9653"/>
      <c r="CA9653"/>
      <c r="CB9653"/>
      <c r="CC9653"/>
      <c r="CD9653"/>
      <c r="CE9653"/>
      <c r="CF9653"/>
      <c r="CG9653"/>
      <c r="CH9653"/>
      <c r="CI9653"/>
      <c r="CJ9653"/>
      <c r="CK9653"/>
      <c r="CL9653"/>
      <c r="CM9653"/>
      <c r="CN9653"/>
      <c r="CO9653"/>
      <c r="CP9653"/>
      <c r="CQ9653"/>
      <c r="CR9653"/>
      <c r="CS9653"/>
      <c r="CT9653"/>
      <c r="CU9653"/>
      <c r="CV9653"/>
    </row>
    <row r="9654" spans="10:100" x14ac:dyDescent="0.25">
      <c r="J9654"/>
      <c r="K9654"/>
      <c r="L9654"/>
      <c r="M9654"/>
      <c r="N9654"/>
      <c r="O9654"/>
      <c r="P9654"/>
      <c r="Q9654"/>
      <c r="R9654"/>
      <c r="S9654"/>
      <c r="T9654"/>
      <c r="U9654"/>
      <c r="V9654"/>
      <c r="W9654"/>
      <c r="X9654"/>
      <c r="Y9654"/>
      <c r="Z9654"/>
      <c r="AA9654"/>
      <c r="AB9654"/>
      <c r="AC9654"/>
      <c r="AD9654"/>
      <c r="AE9654"/>
      <c r="AF9654"/>
      <c r="AG9654"/>
      <c r="AH9654"/>
      <c r="AI9654"/>
      <c r="AJ9654"/>
      <c r="AK9654"/>
      <c r="AL9654"/>
      <c r="AM9654"/>
      <c r="AN9654"/>
      <c r="AO9654"/>
      <c r="AP9654"/>
      <c r="AQ9654"/>
      <c r="AR9654"/>
      <c r="AS9654"/>
      <c r="AT9654"/>
      <c r="AU9654"/>
      <c r="AV9654"/>
      <c r="AW9654"/>
      <c r="AX9654"/>
      <c r="AY9654"/>
      <c r="AZ9654"/>
      <c r="BA9654"/>
      <c r="BB9654"/>
      <c r="BC9654"/>
      <c r="BD9654"/>
      <c r="BE9654"/>
      <c r="BF9654"/>
      <c r="BG9654"/>
      <c r="BH9654"/>
      <c r="BI9654"/>
      <c r="BJ9654"/>
      <c r="BK9654"/>
      <c r="BL9654"/>
      <c r="BM9654"/>
      <c r="BN9654"/>
      <c r="BO9654"/>
      <c r="BP9654"/>
      <c r="BQ9654"/>
      <c r="BR9654"/>
      <c r="BS9654"/>
      <c r="BT9654"/>
      <c r="BU9654"/>
      <c r="BV9654"/>
      <c r="BW9654"/>
      <c r="BX9654"/>
      <c r="BY9654"/>
      <c r="BZ9654"/>
      <c r="CA9654"/>
      <c r="CB9654"/>
      <c r="CC9654"/>
      <c r="CD9654"/>
      <c r="CE9654"/>
      <c r="CF9654"/>
      <c r="CG9654"/>
      <c r="CH9654"/>
      <c r="CI9654"/>
      <c r="CJ9654"/>
      <c r="CK9654"/>
      <c r="CL9654"/>
      <c r="CM9654"/>
      <c r="CN9654"/>
      <c r="CO9654"/>
      <c r="CP9654"/>
      <c r="CQ9654"/>
      <c r="CR9654"/>
      <c r="CS9654"/>
      <c r="CT9654"/>
      <c r="CU9654"/>
      <c r="CV9654"/>
    </row>
    <row r="9655" spans="10:100" x14ac:dyDescent="0.25">
      <c r="J9655"/>
      <c r="K9655"/>
      <c r="L9655"/>
      <c r="M9655"/>
      <c r="N9655"/>
      <c r="O9655"/>
      <c r="P9655"/>
      <c r="Q9655"/>
      <c r="R9655"/>
      <c r="S9655"/>
      <c r="T9655"/>
      <c r="U9655"/>
      <c r="V9655"/>
      <c r="W9655"/>
      <c r="X9655"/>
      <c r="Y9655"/>
      <c r="Z9655"/>
      <c r="AA9655"/>
      <c r="AB9655"/>
      <c r="AC9655"/>
      <c r="AD9655"/>
      <c r="AE9655"/>
      <c r="AF9655"/>
      <c r="AG9655"/>
      <c r="AH9655"/>
      <c r="AI9655"/>
      <c r="AJ9655"/>
      <c r="AK9655"/>
      <c r="AL9655"/>
      <c r="AM9655"/>
      <c r="AN9655"/>
      <c r="AO9655"/>
      <c r="AP9655"/>
      <c r="AQ9655"/>
      <c r="AR9655"/>
      <c r="AS9655"/>
      <c r="AT9655"/>
      <c r="AU9655"/>
      <c r="AV9655"/>
      <c r="AW9655"/>
      <c r="AX9655"/>
      <c r="AY9655"/>
      <c r="AZ9655"/>
      <c r="BA9655"/>
      <c r="BB9655"/>
      <c r="BC9655"/>
      <c r="BD9655"/>
      <c r="BE9655"/>
      <c r="BF9655"/>
      <c r="BG9655"/>
      <c r="BH9655"/>
      <c r="BI9655"/>
      <c r="BJ9655"/>
      <c r="BK9655"/>
      <c r="BL9655"/>
      <c r="BM9655"/>
      <c r="BN9655"/>
      <c r="BO9655"/>
      <c r="BP9655"/>
      <c r="BQ9655"/>
      <c r="BR9655"/>
      <c r="BS9655"/>
      <c r="BT9655"/>
      <c r="BU9655"/>
      <c r="BV9655"/>
      <c r="BW9655"/>
      <c r="BX9655"/>
      <c r="BY9655"/>
      <c r="BZ9655"/>
      <c r="CA9655"/>
      <c r="CB9655"/>
      <c r="CC9655"/>
      <c r="CD9655"/>
      <c r="CE9655"/>
      <c r="CF9655"/>
      <c r="CG9655"/>
      <c r="CH9655"/>
      <c r="CI9655"/>
      <c r="CJ9655"/>
      <c r="CK9655"/>
      <c r="CL9655"/>
      <c r="CM9655"/>
      <c r="CN9655"/>
      <c r="CO9655"/>
      <c r="CP9655"/>
      <c r="CQ9655"/>
      <c r="CR9655"/>
      <c r="CS9655"/>
      <c r="CT9655"/>
      <c r="CU9655"/>
      <c r="CV9655"/>
    </row>
    <row r="9656" spans="10:100" x14ac:dyDescent="0.25">
      <c r="J9656"/>
      <c r="K9656"/>
      <c r="L9656"/>
      <c r="M9656"/>
      <c r="N9656"/>
      <c r="O9656"/>
      <c r="P9656"/>
      <c r="Q9656"/>
      <c r="R9656"/>
      <c r="S9656"/>
      <c r="T9656"/>
      <c r="U9656"/>
      <c r="V9656"/>
      <c r="W9656"/>
      <c r="X9656"/>
      <c r="Y9656"/>
      <c r="Z9656"/>
      <c r="AA9656"/>
      <c r="AB9656"/>
      <c r="AC9656"/>
      <c r="AD9656"/>
      <c r="AE9656"/>
      <c r="AF9656"/>
      <c r="AG9656"/>
      <c r="AH9656"/>
      <c r="AI9656"/>
      <c r="AJ9656"/>
      <c r="AK9656"/>
      <c r="AL9656"/>
      <c r="AM9656"/>
      <c r="AN9656"/>
      <c r="AO9656"/>
      <c r="AP9656"/>
      <c r="AQ9656"/>
      <c r="AR9656"/>
      <c r="AS9656"/>
      <c r="AT9656"/>
      <c r="AU9656"/>
      <c r="AV9656"/>
      <c r="AW9656"/>
      <c r="AX9656"/>
      <c r="AY9656"/>
      <c r="AZ9656"/>
      <c r="BA9656"/>
      <c r="BB9656"/>
      <c r="BC9656"/>
      <c r="BD9656"/>
      <c r="BE9656"/>
      <c r="BF9656"/>
      <c r="BG9656"/>
      <c r="BH9656"/>
      <c r="BI9656"/>
      <c r="BJ9656"/>
      <c r="BK9656"/>
      <c r="BL9656"/>
      <c r="BM9656"/>
      <c r="BN9656"/>
      <c r="BO9656"/>
      <c r="BP9656"/>
      <c r="BQ9656"/>
      <c r="BR9656"/>
      <c r="BS9656"/>
      <c r="BT9656"/>
      <c r="BU9656"/>
      <c r="BV9656"/>
      <c r="BW9656"/>
      <c r="BX9656"/>
      <c r="BY9656"/>
      <c r="BZ9656"/>
      <c r="CA9656"/>
      <c r="CB9656"/>
      <c r="CC9656"/>
      <c r="CD9656"/>
      <c r="CE9656"/>
      <c r="CF9656"/>
      <c r="CG9656"/>
      <c r="CH9656"/>
      <c r="CI9656"/>
      <c r="CJ9656"/>
      <c r="CK9656"/>
      <c r="CL9656"/>
      <c r="CM9656"/>
      <c r="CN9656"/>
      <c r="CO9656"/>
      <c r="CP9656"/>
      <c r="CQ9656"/>
      <c r="CR9656"/>
      <c r="CS9656"/>
      <c r="CT9656"/>
      <c r="CU9656"/>
      <c r="CV9656"/>
    </row>
    <row r="9657" spans="10:100" x14ac:dyDescent="0.25">
      <c r="J9657"/>
      <c r="K9657"/>
      <c r="L9657"/>
      <c r="M9657"/>
      <c r="N9657"/>
      <c r="O9657"/>
      <c r="P9657"/>
      <c r="Q9657"/>
      <c r="R9657"/>
      <c r="S9657"/>
      <c r="T9657"/>
      <c r="U9657"/>
      <c r="V9657"/>
      <c r="W9657"/>
      <c r="X9657"/>
      <c r="Y9657"/>
      <c r="Z9657"/>
      <c r="AA9657"/>
      <c r="AB9657"/>
      <c r="AC9657"/>
      <c r="AD9657"/>
      <c r="AE9657"/>
      <c r="AF9657"/>
      <c r="AG9657"/>
      <c r="AH9657"/>
      <c r="AI9657"/>
      <c r="AJ9657"/>
      <c r="AK9657"/>
      <c r="AL9657"/>
      <c r="AM9657"/>
      <c r="AN9657"/>
      <c r="AO9657"/>
      <c r="AP9657"/>
      <c r="AQ9657"/>
      <c r="AR9657"/>
      <c r="AS9657"/>
      <c r="AT9657"/>
      <c r="AU9657"/>
      <c r="AV9657"/>
      <c r="AW9657"/>
      <c r="AX9657"/>
      <c r="AY9657"/>
      <c r="AZ9657"/>
      <c r="BA9657"/>
      <c r="BB9657"/>
      <c r="BC9657"/>
      <c r="BD9657"/>
      <c r="BE9657"/>
      <c r="BF9657"/>
      <c r="BG9657"/>
      <c r="BH9657"/>
      <c r="BI9657"/>
      <c r="BJ9657"/>
      <c r="BK9657"/>
      <c r="BL9657"/>
      <c r="BM9657"/>
      <c r="BN9657"/>
      <c r="BO9657"/>
      <c r="BP9657"/>
      <c r="BQ9657"/>
      <c r="BR9657"/>
      <c r="BS9657"/>
      <c r="BT9657"/>
      <c r="BU9657"/>
      <c r="BV9657"/>
      <c r="BW9657"/>
      <c r="BX9657"/>
      <c r="BY9657"/>
      <c r="BZ9657"/>
      <c r="CA9657"/>
      <c r="CB9657"/>
      <c r="CC9657"/>
      <c r="CD9657"/>
      <c r="CE9657"/>
      <c r="CF9657"/>
      <c r="CG9657"/>
      <c r="CH9657"/>
      <c r="CI9657"/>
      <c r="CJ9657"/>
      <c r="CK9657"/>
      <c r="CL9657"/>
      <c r="CM9657"/>
      <c r="CN9657"/>
      <c r="CO9657"/>
      <c r="CP9657"/>
      <c r="CQ9657"/>
      <c r="CR9657"/>
      <c r="CS9657"/>
      <c r="CT9657"/>
      <c r="CU9657"/>
      <c r="CV9657"/>
    </row>
    <row r="9658" spans="10:100" x14ac:dyDescent="0.25">
      <c r="J9658"/>
      <c r="K9658"/>
      <c r="L9658"/>
      <c r="M9658"/>
      <c r="N9658"/>
      <c r="O9658"/>
      <c r="P9658"/>
      <c r="Q9658"/>
      <c r="R9658"/>
      <c r="S9658"/>
      <c r="T9658"/>
      <c r="U9658"/>
      <c r="V9658"/>
      <c r="W9658"/>
      <c r="X9658"/>
      <c r="Y9658"/>
      <c r="Z9658"/>
      <c r="AA9658"/>
      <c r="AB9658"/>
      <c r="AC9658"/>
      <c r="AD9658"/>
      <c r="AE9658"/>
      <c r="AF9658"/>
      <c r="AG9658"/>
      <c r="AH9658"/>
      <c r="AI9658"/>
      <c r="AJ9658"/>
      <c r="AK9658"/>
      <c r="AL9658"/>
      <c r="AM9658"/>
      <c r="AN9658"/>
      <c r="AO9658"/>
      <c r="AP9658"/>
      <c r="AQ9658"/>
      <c r="AR9658"/>
      <c r="AS9658"/>
      <c r="AT9658"/>
      <c r="AU9658"/>
      <c r="AV9658"/>
      <c r="AW9658"/>
      <c r="AX9658"/>
      <c r="AY9658"/>
      <c r="AZ9658"/>
      <c r="BA9658"/>
      <c r="BB9658"/>
      <c r="BC9658"/>
      <c r="BD9658"/>
      <c r="BE9658"/>
      <c r="BF9658"/>
      <c r="BG9658"/>
      <c r="BH9658"/>
      <c r="BI9658"/>
      <c r="BJ9658"/>
      <c r="BK9658"/>
      <c r="BL9658"/>
      <c r="BM9658"/>
      <c r="BN9658"/>
      <c r="BO9658"/>
      <c r="BP9658"/>
      <c r="BQ9658"/>
      <c r="BR9658"/>
      <c r="BS9658"/>
      <c r="BT9658"/>
      <c r="BU9658"/>
      <c r="BV9658"/>
      <c r="BW9658"/>
      <c r="BX9658"/>
      <c r="BY9658"/>
      <c r="BZ9658"/>
      <c r="CA9658"/>
      <c r="CB9658"/>
      <c r="CC9658"/>
      <c r="CD9658"/>
      <c r="CE9658"/>
      <c r="CF9658"/>
      <c r="CG9658"/>
      <c r="CH9658"/>
      <c r="CI9658"/>
      <c r="CJ9658"/>
      <c r="CK9658"/>
      <c r="CL9658"/>
      <c r="CM9658"/>
      <c r="CN9658"/>
      <c r="CO9658"/>
      <c r="CP9658"/>
      <c r="CQ9658"/>
      <c r="CR9658"/>
      <c r="CS9658"/>
      <c r="CT9658"/>
      <c r="CU9658"/>
      <c r="CV9658"/>
    </row>
    <row r="9659" spans="10:100" x14ac:dyDescent="0.25">
      <c r="J9659"/>
      <c r="K9659"/>
      <c r="L9659"/>
      <c r="M9659"/>
      <c r="N9659"/>
      <c r="O9659"/>
      <c r="P9659"/>
      <c r="Q9659"/>
      <c r="R9659"/>
      <c r="S9659"/>
      <c r="T9659"/>
      <c r="U9659"/>
      <c r="V9659"/>
      <c r="W9659"/>
      <c r="X9659"/>
      <c r="Y9659"/>
      <c r="Z9659"/>
      <c r="AA9659"/>
      <c r="AB9659"/>
      <c r="AC9659"/>
      <c r="AD9659"/>
      <c r="AE9659"/>
      <c r="AF9659"/>
      <c r="AG9659"/>
      <c r="AH9659"/>
      <c r="AI9659"/>
      <c r="AJ9659"/>
      <c r="AK9659"/>
      <c r="AL9659"/>
      <c r="AM9659"/>
      <c r="AN9659"/>
      <c r="AO9659"/>
      <c r="AP9659"/>
      <c r="AQ9659"/>
      <c r="AR9659"/>
      <c r="AS9659"/>
      <c r="AT9659"/>
      <c r="AU9659"/>
      <c r="AV9659"/>
      <c r="AW9659"/>
      <c r="AX9659"/>
      <c r="AY9659"/>
      <c r="AZ9659"/>
      <c r="BA9659"/>
      <c r="BB9659"/>
      <c r="BC9659"/>
      <c r="BD9659"/>
      <c r="BE9659"/>
      <c r="BF9659"/>
      <c r="BG9659"/>
      <c r="BH9659"/>
      <c r="BI9659"/>
      <c r="BJ9659"/>
      <c r="BK9659"/>
      <c r="BL9659"/>
      <c r="BM9659"/>
      <c r="BN9659"/>
      <c r="BO9659"/>
      <c r="BP9659"/>
      <c r="BQ9659"/>
      <c r="BR9659"/>
      <c r="BS9659"/>
      <c r="BT9659"/>
      <c r="BU9659"/>
      <c r="BV9659"/>
      <c r="BW9659"/>
      <c r="BX9659"/>
      <c r="BY9659"/>
      <c r="BZ9659"/>
      <c r="CA9659"/>
      <c r="CB9659"/>
      <c r="CC9659"/>
      <c r="CD9659"/>
      <c r="CE9659"/>
      <c r="CF9659"/>
      <c r="CG9659"/>
      <c r="CH9659"/>
      <c r="CI9659"/>
      <c r="CJ9659"/>
      <c r="CK9659"/>
      <c r="CL9659"/>
      <c r="CM9659"/>
      <c r="CN9659"/>
      <c r="CO9659"/>
      <c r="CP9659"/>
      <c r="CQ9659"/>
      <c r="CR9659"/>
      <c r="CS9659"/>
      <c r="CT9659"/>
      <c r="CU9659"/>
      <c r="CV9659"/>
    </row>
    <row r="9660" spans="10:100" x14ac:dyDescent="0.25">
      <c r="J9660"/>
      <c r="K9660"/>
      <c r="L9660"/>
      <c r="M9660"/>
      <c r="N9660"/>
      <c r="O9660"/>
      <c r="P9660"/>
      <c r="Q9660"/>
      <c r="R9660"/>
      <c r="S9660"/>
      <c r="T9660"/>
      <c r="U9660"/>
      <c r="V9660"/>
      <c r="W9660"/>
      <c r="X9660"/>
      <c r="Y9660"/>
      <c r="Z9660"/>
      <c r="AA9660"/>
      <c r="AB9660"/>
      <c r="AC9660"/>
      <c r="AD9660"/>
      <c r="AE9660"/>
      <c r="AF9660"/>
      <c r="AG9660"/>
      <c r="AH9660"/>
      <c r="AI9660"/>
      <c r="AJ9660"/>
      <c r="AK9660"/>
      <c r="AL9660"/>
      <c r="AM9660"/>
      <c r="AN9660"/>
      <c r="AO9660"/>
      <c r="AP9660"/>
      <c r="AQ9660"/>
      <c r="AR9660"/>
      <c r="AS9660"/>
      <c r="AT9660"/>
      <c r="AU9660"/>
      <c r="AV9660"/>
      <c r="AW9660"/>
      <c r="AX9660"/>
      <c r="AY9660"/>
      <c r="AZ9660"/>
      <c r="BA9660"/>
      <c r="BB9660"/>
      <c r="BC9660"/>
      <c r="BD9660"/>
      <c r="BE9660"/>
      <c r="BF9660"/>
      <c r="BG9660"/>
      <c r="BH9660"/>
      <c r="BI9660"/>
      <c r="BJ9660"/>
      <c r="BK9660"/>
      <c r="BL9660"/>
      <c r="BM9660"/>
      <c r="BN9660"/>
      <c r="BO9660"/>
      <c r="BP9660"/>
      <c r="BQ9660"/>
      <c r="BR9660"/>
      <c r="BS9660"/>
      <c r="BT9660"/>
      <c r="BU9660"/>
      <c r="BV9660"/>
      <c r="BW9660"/>
      <c r="BX9660"/>
      <c r="BY9660"/>
      <c r="BZ9660"/>
      <c r="CA9660"/>
      <c r="CB9660"/>
      <c r="CC9660"/>
      <c r="CD9660"/>
      <c r="CE9660"/>
      <c r="CF9660"/>
      <c r="CG9660"/>
      <c r="CH9660"/>
      <c r="CI9660"/>
      <c r="CJ9660"/>
      <c r="CK9660"/>
      <c r="CL9660"/>
      <c r="CM9660"/>
      <c r="CN9660"/>
      <c r="CO9660"/>
      <c r="CP9660"/>
      <c r="CQ9660"/>
      <c r="CR9660"/>
      <c r="CS9660"/>
      <c r="CT9660"/>
      <c r="CU9660"/>
      <c r="CV9660"/>
    </row>
    <row r="9661" spans="10:100" x14ac:dyDescent="0.25">
      <c r="J9661"/>
      <c r="K9661"/>
      <c r="L9661"/>
      <c r="M9661"/>
      <c r="N9661"/>
      <c r="O9661"/>
      <c r="P9661"/>
      <c r="Q9661"/>
      <c r="R9661"/>
      <c r="S9661"/>
      <c r="T9661"/>
      <c r="U9661"/>
      <c r="V9661"/>
      <c r="W9661"/>
      <c r="X9661"/>
      <c r="Y9661"/>
      <c r="Z9661"/>
      <c r="AA9661"/>
      <c r="AB9661"/>
      <c r="AC9661"/>
      <c r="AD9661"/>
      <c r="AE9661"/>
      <c r="AF9661"/>
      <c r="AG9661"/>
      <c r="AH9661"/>
      <c r="AI9661"/>
      <c r="AJ9661"/>
      <c r="AK9661"/>
      <c r="AL9661"/>
      <c r="AM9661"/>
      <c r="AN9661"/>
      <c r="AO9661"/>
      <c r="AP9661"/>
      <c r="AQ9661"/>
      <c r="AR9661"/>
      <c r="AS9661"/>
      <c r="AT9661"/>
      <c r="AU9661"/>
      <c r="AV9661"/>
      <c r="AW9661"/>
      <c r="AX9661"/>
      <c r="AY9661"/>
      <c r="AZ9661"/>
      <c r="BA9661"/>
      <c r="BB9661"/>
      <c r="BC9661"/>
      <c r="BD9661"/>
      <c r="BE9661"/>
      <c r="BF9661"/>
      <c r="BG9661"/>
      <c r="BH9661"/>
      <c r="BI9661"/>
      <c r="BJ9661"/>
      <c r="BK9661"/>
      <c r="BL9661"/>
      <c r="BM9661"/>
      <c r="BN9661"/>
      <c r="BO9661"/>
      <c r="BP9661"/>
      <c r="BQ9661"/>
      <c r="BR9661"/>
      <c r="BS9661"/>
      <c r="BT9661"/>
      <c r="BU9661"/>
      <c r="BV9661"/>
      <c r="BW9661"/>
      <c r="BX9661"/>
      <c r="BY9661"/>
      <c r="BZ9661"/>
      <c r="CA9661"/>
      <c r="CB9661"/>
      <c r="CC9661"/>
      <c r="CD9661"/>
      <c r="CE9661"/>
      <c r="CF9661"/>
      <c r="CG9661"/>
      <c r="CH9661"/>
      <c r="CI9661"/>
      <c r="CJ9661"/>
      <c r="CK9661"/>
      <c r="CL9661"/>
      <c r="CM9661"/>
      <c r="CN9661"/>
      <c r="CO9661"/>
      <c r="CP9661"/>
      <c r="CQ9661"/>
      <c r="CR9661"/>
      <c r="CS9661"/>
      <c r="CT9661"/>
      <c r="CU9661"/>
      <c r="CV9661"/>
    </row>
    <row r="9662" spans="10:100" x14ac:dyDescent="0.25">
      <c r="J9662"/>
      <c r="K9662"/>
      <c r="L9662"/>
      <c r="M9662"/>
      <c r="N9662"/>
      <c r="O9662"/>
      <c r="P9662"/>
      <c r="Q9662"/>
      <c r="R9662"/>
      <c r="S9662"/>
      <c r="T9662"/>
      <c r="U9662"/>
      <c r="V9662"/>
      <c r="W9662"/>
      <c r="X9662"/>
      <c r="Y9662"/>
      <c r="Z9662"/>
      <c r="AA9662"/>
      <c r="AB9662"/>
      <c r="AC9662"/>
      <c r="AD9662"/>
      <c r="AE9662"/>
      <c r="AF9662"/>
      <c r="AG9662"/>
      <c r="AH9662"/>
      <c r="AI9662"/>
      <c r="AJ9662"/>
      <c r="AK9662"/>
      <c r="AL9662"/>
      <c r="AM9662"/>
      <c r="AN9662"/>
      <c r="AO9662"/>
      <c r="AP9662"/>
      <c r="AQ9662"/>
      <c r="AR9662"/>
      <c r="AS9662"/>
      <c r="AT9662"/>
      <c r="AU9662"/>
      <c r="AV9662"/>
      <c r="AW9662"/>
      <c r="AX9662"/>
      <c r="AY9662"/>
      <c r="AZ9662"/>
      <c r="BA9662"/>
      <c r="BB9662"/>
      <c r="BC9662"/>
      <c r="BD9662"/>
      <c r="BE9662"/>
      <c r="BF9662"/>
      <c r="BG9662"/>
      <c r="BH9662"/>
      <c r="BI9662"/>
      <c r="BJ9662"/>
      <c r="BK9662"/>
      <c r="BL9662"/>
      <c r="BM9662"/>
      <c r="BN9662"/>
      <c r="BO9662"/>
      <c r="BP9662"/>
      <c r="BQ9662"/>
      <c r="BR9662"/>
      <c r="BS9662"/>
      <c r="BT9662"/>
      <c r="BU9662"/>
      <c r="BV9662"/>
      <c r="BW9662"/>
      <c r="BX9662"/>
      <c r="BY9662"/>
      <c r="BZ9662"/>
      <c r="CA9662"/>
      <c r="CB9662"/>
      <c r="CC9662"/>
      <c r="CD9662"/>
      <c r="CE9662"/>
      <c r="CF9662"/>
      <c r="CG9662"/>
      <c r="CH9662"/>
      <c r="CI9662"/>
      <c r="CJ9662"/>
      <c r="CK9662"/>
      <c r="CL9662"/>
      <c r="CM9662"/>
      <c r="CN9662"/>
      <c r="CO9662"/>
      <c r="CP9662"/>
      <c r="CQ9662"/>
      <c r="CR9662"/>
      <c r="CS9662"/>
      <c r="CT9662"/>
      <c r="CU9662"/>
      <c r="CV9662"/>
    </row>
    <row r="9663" spans="10:100" x14ac:dyDescent="0.25">
      <c r="J9663"/>
      <c r="K9663"/>
      <c r="L9663"/>
      <c r="M9663"/>
      <c r="N9663"/>
      <c r="O9663"/>
      <c r="P9663"/>
      <c r="Q9663"/>
      <c r="R9663"/>
      <c r="S9663"/>
      <c r="T9663"/>
      <c r="U9663"/>
      <c r="V9663"/>
      <c r="W9663"/>
      <c r="X9663"/>
      <c r="Y9663"/>
      <c r="Z9663"/>
      <c r="AA9663"/>
      <c r="AB9663"/>
      <c r="AC9663"/>
      <c r="AD9663"/>
      <c r="AE9663"/>
      <c r="AF9663"/>
      <c r="AG9663"/>
      <c r="AH9663"/>
      <c r="AI9663"/>
      <c r="AJ9663"/>
      <c r="AK9663"/>
      <c r="AL9663"/>
      <c r="AM9663"/>
      <c r="AN9663"/>
      <c r="AO9663"/>
      <c r="AP9663"/>
      <c r="AQ9663"/>
      <c r="AR9663"/>
      <c r="AS9663"/>
      <c r="AT9663"/>
      <c r="AU9663"/>
      <c r="AV9663"/>
      <c r="AW9663"/>
      <c r="AX9663"/>
      <c r="AY9663"/>
      <c r="AZ9663"/>
      <c r="BA9663"/>
      <c r="BB9663"/>
      <c r="BC9663"/>
      <c r="BD9663"/>
      <c r="BE9663"/>
      <c r="BF9663"/>
      <c r="BG9663"/>
      <c r="BH9663"/>
      <c r="BI9663"/>
      <c r="BJ9663"/>
      <c r="BK9663"/>
      <c r="BL9663"/>
      <c r="BM9663"/>
      <c r="BN9663"/>
      <c r="BO9663"/>
      <c r="BP9663"/>
      <c r="BQ9663"/>
      <c r="BR9663"/>
      <c r="BS9663"/>
      <c r="BT9663"/>
      <c r="BU9663"/>
      <c r="BV9663"/>
      <c r="BW9663"/>
      <c r="BX9663"/>
      <c r="BY9663"/>
      <c r="BZ9663"/>
      <c r="CA9663"/>
      <c r="CB9663"/>
      <c r="CC9663"/>
      <c r="CD9663"/>
      <c r="CE9663"/>
      <c r="CF9663"/>
      <c r="CG9663"/>
      <c r="CH9663"/>
      <c r="CI9663"/>
      <c r="CJ9663"/>
      <c r="CK9663"/>
      <c r="CL9663"/>
      <c r="CM9663"/>
      <c r="CN9663"/>
      <c r="CO9663"/>
      <c r="CP9663"/>
      <c r="CQ9663"/>
      <c r="CR9663"/>
      <c r="CS9663"/>
      <c r="CT9663"/>
      <c r="CU9663"/>
      <c r="CV9663"/>
    </row>
    <row r="9664" spans="10:100" x14ac:dyDescent="0.25">
      <c r="J9664"/>
      <c r="K9664"/>
      <c r="L9664"/>
      <c r="M9664"/>
      <c r="N9664"/>
      <c r="O9664"/>
      <c r="P9664"/>
      <c r="Q9664"/>
      <c r="R9664"/>
      <c r="S9664"/>
      <c r="T9664"/>
      <c r="U9664"/>
      <c r="V9664"/>
      <c r="W9664"/>
      <c r="X9664"/>
      <c r="Y9664"/>
      <c r="Z9664"/>
      <c r="AA9664"/>
      <c r="AB9664"/>
      <c r="AC9664"/>
      <c r="AD9664"/>
      <c r="AE9664"/>
      <c r="AF9664"/>
      <c r="AG9664"/>
      <c r="AH9664"/>
      <c r="AI9664"/>
      <c r="AJ9664"/>
      <c r="AK9664"/>
      <c r="AL9664"/>
      <c r="AM9664"/>
      <c r="AN9664"/>
      <c r="AO9664"/>
      <c r="AP9664"/>
      <c r="AQ9664"/>
      <c r="AR9664"/>
      <c r="AS9664"/>
      <c r="AT9664"/>
      <c r="AU9664"/>
      <c r="AV9664"/>
      <c r="AW9664"/>
      <c r="AX9664"/>
      <c r="AY9664"/>
      <c r="AZ9664"/>
      <c r="BA9664"/>
      <c r="BB9664"/>
      <c r="BC9664"/>
      <c r="BD9664"/>
      <c r="BE9664"/>
      <c r="BF9664"/>
      <c r="BG9664"/>
      <c r="BH9664"/>
      <c r="BI9664"/>
      <c r="BJ9664"/>
      <c r="BK9664"/>
      <c r="BL9664"/>
      <c r="BM9664"/>
      <c r="BN9664"/>
      <c r="BO9664"/>
      <c r="BP9664"/>
      <c r="BQ9664"/>
      <c r="BR9664"/>
      <c r="BS9664"/>
      <c r="BT9664"/>
      <c r="BU9664"/>
      <c r="BV9664"/>
      <c r="BW9664"/>
      <c r="BX9664"/>
      <c r="BY9664"/>
      <c r="BZ9664"/>
      <c r="CA9664"/>
      <c r="CB9664"/>
      <c r="CC9664"/>
      <c r="CD9664"/>
      <c r="CE9664"/>
      <c r="CF9664"/>
      <c r="CG9664"/>
      <c r="CH9664"/>
      <c r="CI9664"/>
      <c r="CJ9664"/>
      <c r="CK9664"/>
      <c r="CL9664"/>
      <c r="CM9664"/>
      <c r="CN9664"/>
      <c r="CO9664"/>
      <c r="CP9664"/>
      <c r="CQ9664"/>
      <c r="CR9664"/>
      <c r="CS9664"/>
      <c r="CT9664"/>
      <c r="CU9664"/>
      <c r="CV9664"/>
    </row>
    <row r="9665" spans="10:100" x14ac:dyDescent="0.25">
      <c r="J9665"/>
      <c r="K9665"/>
      <c r="L9665"/>
      <c r="M9665"/>
      <c r="N9665"/>
      <c r="O9665"/>
      <c r="P9665"/>
      <c r="Q9665"/>
      <c r="R9665"/>
      <c r="S9665"/>
      <c r="T9665"/>
      <c r="U9665"/>
      <c r="V9665"/>
      <c r="W9665"/>
      <c r="X9665"/>
      <c r="Y9665"/>
      <c r="Z9665"/>
      <c r="AA9665"/>
      <c r="AB9665"/>
      <c r="AC9665"/>
      <c r="AD9665"/>
      <c r="AE9665"/>
      <c r="AF9665"/>
      <c r="AG9665"/>
      <c r="AH9665"/>
      <c r="AI9665"/>
      <c r="AJ9665"/>
      <c r="AK9665"/>
      <c r="AL9665"/>
      <c r="AM9665"/>
      <c r="AN9665"/>
      <c r="AO9665"/>
      <c r="AP9665"/>
      <c r="AQ9665"/>
      <c r="AR9665"/>
      <c r="AS9665"/>
      <c r="AT9665"/>
      <c r="AU9665"/>
      <c r="AV9665"/>
      <c r="AW9665"/>
      <c r="AX9665"/>
      <c r="AY9665"/>
      <c r="AZ9665"/>
      <c r="BA9665"/>
      <c r="BB9665"/>
      <c r="BC9665"/>
      <c r="BD9665"/>
      <c r="BE9665"/>
      <c r="BF9665"/>
      <c r="BG9665"/>
      <c r="BH9665"/>
      <c r="BI9665"/>
      <c r="BJ9665"/>
      <c r="BK9665"/>
      <c r="BL9665"/>
      <c r="BM9665"/>
      <c r="BN9665"/>
      <c r="BO9665"/>
      <c r="BP9665"/>
      <c r="BQ9665"/>
      <c r="BR9665"/>
      <c r="BS9665"/>
      <c r="BT9665"/>
      <c r="BU9665"/>
      <c r="BV9665"/>
      <c r="BW9665"/>
      <c r="BX9665"/>
      <c r="BY9665"/>
      <c r="BZ9665"/>
      <c r="CA9665"/>
      <c r="CB9665"/>
      <c r="CC9665"/>
      <c r="CD9665"/>
      <c r="CE9665"/>
      <c r="CF9665"/>
      <c r="CG9665"/>
      <c r="CH9665"/>
      <c r="CI9665"/>
      <c r="CJ9665"/>
      <c r="CK9665"/>
      <c r="CL9665"/>
      <c r="CM9665"/>
      <c r="CN9665"/>
      <c r="CO9665"/>
      <c r="CP9665"/>
      <c r="CQ9665"/>
      <c r="CR9665"/>
      <c r="CS9665"/>
      <c r="CT9665"/>
      <c r="CU9665"/>
      <c r="CV9665"/>
    </row>
    <row r="9666" spans="10:100" x14ac:dyDescent="0.25">
      <c r="J9666"/>
      <c r="K9666"/>
      <c r="L9666"/>
      <c r="M9666"/>
      <c r="N9666"/>
      <c r="O9666"/>
      <c r="P9666"/>
      <c r="Q9666"/>
      <c r="R9666"/>
      <c r="S9666"/>
      <c r="T9666"/>
      <c r="U9666"/>
      <c r="V9666"/>
      <c r="W9666"/>
      <c r="X9666"/>
      <c r="Y9666"/>
      <c r="Z9666"/>
      <c r="AA9666"/>
      <c r="AB9666"/>
      <c r="AC9666"/>
      <c r="AD9666"/>
      <c r="AE9666"/>
      <c r="AF9666"/>
      <c r="AG9666"/>
      <c r="AH9666"/>
      <c r="AI9666"/>
      <c r="AJ9666"/>
      <c r="AK9666"/>
      <c r="AL9666"/>
      <c r="AM9666"/>
      <c r="AN9666"/>
      <c r="AO9666"/>
      <c r="AP9666"/>
      <c r="AQ9666"/>
      <c r="AR9666"/>
      <c r="AS9666"/>
      <c r="AT9666"/>
      <c r="AU9666"/>
      <c r="AV9666"/>
      <c r="AW9666"/>
      <c r="AX9666"/>
      <c r="AY9666"/>
      <c r="AZ9666"/>
      <c r="BA9666"/>
      <c r="BB9666"/>
      <c r="BC9666"/>
      <c r="BD9666"/>
      <c r="BE9666"/>
      <c r="BF9666"/>
      <c r="BG9666"/>
      <c r="BH9666"/>
      <c r="BI9666"/>
      <c r="BJ9666"/>
      <c r="BK9666"/>
      <c r="BL9666"/>
      <c r="BM9666"/>
      <c r="BN9666"/>
      <c r="BO9666"/>
      <c r="BP9666"/>
      <c r="BQ9666"/>
      <c r="BR9666"/>
      <c r="BS9666"/>
      <c r="BT9666"/>
      <c r="BU9666"/>
      <c r="BV9666"/>
      <c r="BW9666"/>
      <c r="BX9666"/>
      <c r="BY9666"/>
      <c r="BZ9666"/>
      <c r="CA9666"/>
      <c r="CB9666"/>
      <c r="CC9666"/>
      <c r="CD9666"/>
      <c r="CE9666"/>
      <c r="CF9666"/>
      <c r="CG9666"/>
      <c r="CH9666"/>
      <c r="CI9666"/>
      <c r="CJ9666"/>
      <c r="CK9666"/>
      <c r="CL9666"/>
      <c r="CM9666"/>
      <c r="CN9666"/>
      <c r="CO9666"/>
      <c r="CP9666"/>
      <c r="CQ9666"/>
      <c r="CR9666"/>
      <c r="CS9666"/>
      <c r="CT9666"/>
      <c r="CU9666"/>
      <c r="CV9666"/>
    </row>
    <row r="9667" spans="10:100" x14ac:dyDescent="0.25">
      <c r="J9667"/>
      <c r="K9667"/>
      <c r="L9667"/>
      <c r="M9667"/>
      <c r="N9667"/>
      <c r="O9667"/>
      <c r="P9667"/>
      <c r="Q9667"/>
      <c r="R9667"/>
      <c r="S9667"/>
      <c r="T9667"/>
      <c r="U9667"/>
      <c r="V9667"/>
      <c r="W9667"/>
      <c r="X9667"/>
      <c r="Y9667"/>
      <c r="Z9667"/>
      <c r="AA9667"/>
      <c r="AB9667"/>
      <c r="AC9667"/>
      <c r="AD9667"/>
      <c r="AE9667"/>
      <c r="AF9667"/>
      <c r="AG9667"/>
      <c r="AH9667"/>
      <c r="AI9667"/>
      <c r="AJ9667"/>
      <c r="AK9667"/>
      <c r="AL9667"/>
      <c r="AM9667"/>
      <c r="AN9667"/>
      <c r="AO9667"/>
      <c r="AP9667"/>
      <c r="AQ9667"/>
      <c r="AR9667"/>
      <c r="AS9667"/>
      <c r="AT9667"/>
      <c r="AU9667"/>
      <c r="AV9667"/>
      <c r="AW9667"/>
      <c r="AX9667"/>
      <c r="AY9667"/>
      <c r="AZ9667"/>
      <c r="BA9667"/>
      <c r="BB9667"/>
      <c r="BC9667"/>
      <c r="BD9667"/>
      <c r="BE9667"/>
      <c r="BF9667"/>
      <c r="BG9667"/>
      <c r="BH9667"/>
      <c r="BI9667"/>
      <c r="BJ9667"/>
      <c r="BK9667"/>
      <c r="BL9667"/>
      <c r="BM9667"/>
      <c r="BN9667"/>
      <c r="BO9667"/>
      <c r="BP9667"/>
      <c r="BQ9667"/>
      <c r="BR9667"/>
      <c r="BS9667"/>
      <c r="BT9667"/>
      <c r="BU9667"/>
      <c r="BV9667"/>
      <c r="BW9667"/>
      <c r="BX9667"/>
      <c r="BY9667"/>
      <c r="BZ9667"/>
      <c r="CA9667"/>
      <c r="CB9667"/>
      <c r="CC9667"/>
      <c r="CD9667"/>
      <c r="CE9667"/>
      <c r="CF9667"/>
      <c r="CG9667"/>
      <c r="CH9667"/>
      <c r="CI9667"/>
      <c r="CJ9667"/>
      <c r="CK9667"/>
      <c r="CL9667"/>
      <c r="CM9667"/>
      <c r="CN9667"/>
      <c r="CO9667"/>
      <c r="CP9667"/>
      <c r="CQ9667"/>
      <c r="CR9667"/>
      <c r="CS9667"/>
      <c r="CT9667"/>
      <c r="CU9667"/>
      <c r="CV9667"/>
    </row>
    <row r="9668" spans="10:100" x14ac:dyDescent="0.25">
      <c r="J9668"/>
      <c r="K9668"/>
      <c r="L9668"/>
      <c r="M9668"/>
      <c r="N9668"/>
      <c r="O9668"/>
      <c r="P9668"/>
      <c r="Q9668"/>
      <c r="R9668"/>
      <c r="S9668"/>
      <c r="T9668"/>
      <c r="U9668"/>
      <c r="V9668"/>
      <c r="W9668"/>
      <c r="X9668"/>
      <c r="Y9668"/>
      <c r="Z9668"/>
      <c r="AA9668"/>
      <c r="AB9668"/>
      <c r="AC9668"/>
      <c r="AD9668"/>
      <c r="AE9668"/>
      <c r="AF9668"/>
      <c r="AG9668"/>
      <c r="AH9668"/>
      <c r="AI9668"/>
      <c r="AJ9668"/>
      <c r="AK9668"/>
      <c r="AL9668"/>
      <c r="AM9668"/>
      <c r="AN9668"/>
      <c r="AO9668"/>
      <c r="AP9668"/>
      <c r="AQ9668"/>
      <c r="AR9668"/>
      <c r="AS9668"/>
      <c r="AT9668"/>
      <c r="AU9668"/>
      <c r="AV9668"/>
      <c r="AW9668"/>
      <c r="AX9668"/>
      <c r="AY9668"/>
      <c r="AZ9668"/>
      <c r="BA9668"/>
      <c r="BB9668"/>
      <c r="BC9668"/>
      <c r="BD9668"/>
      <c r="BE9668"/>
      <c r="BF9668"/>
      <c r="BG9668"/>
      <c r="BH9668"/>
      <c r="BI9668"/>
      <c r="BJ9668"/>
      <c r="BK9668"/>
      <c r="BL9668"/>
      <c r="BM9668"/>
      <c r="BN9668"/>
      <c r="BO9668"/>
      <c r="BP9668"/>
      <c r="BQ9668"/>
      <c r="BR9668"/>
      <c r="BS9668"/>
      <c r="BT9668"/>
      <c r="BU9668"/>
      <c r="BV9668"/>
      <c r="BW9668"/>
      <c r="BX9668"/>
      <c r="BY9668"/>
      <c r="BZ9668"/>
      <c r="CA9668"/>
      <c r="CB9668"/>
      <c r="CC9668"/>
      <c r="CD9668"/>
      <c r="CE9668"/>
      <c r="CF9668"/>
      <c r="CG9668"/>
      <c r="CH9668"/>
      <c r="CI9668"/>
      <c r="CJ9668"/>
      <c r="CK9668"/>
      <c r="CL9668"/>
      <c r="CM9668"/>
      <c r="CN9668"/>
      <c r="CO9668"/>
      <c r="CP9668"/>
      <c r="CQ9668"/>
      <c r="CR9668"/>
      <c r="CS9668"/>
      <c r="CT9668"/>
      <c r="CU9668"/>
      <c r="CV9668"/>
    </row>
    <row r="9669" spans="10:100" x14ac:dyDescent="0.25">
      <c r="J9669"/>
      <c r="K9669"/>
      <c r="L9669"/>
      <c r="M9669"/>
      <c r="N9669"/>
      <c r="O9669"/>
      <c r="P9669"/>
      <c r="Q9669"/>
      <c r="R9669"/>
      <c r="S9669"/>
      <c r="T9669"/>
      <c r="U9669"/>
      <c r="V9669"/>
      <c r="W9669"/>
      <c r="X9669"/>
      <c r="Y9669"/>
      <c r="Z9669"/>
      <c r="AA9669"/>
      <c r="AB9669"/>
      <c r="AC9669"/>
      <c r="AD9669"/>
      <c r="AE9669"/>
      <c r="AF9669"/>
      <c r="AG9669"/>
      <c r="AH9669"/>
      <c r="AI9669"/>
      <c r="AJ9669"/>
      <c r="AK9669"/>
      <c r="AL9669"/>
      <c r="AM9669"/>
      <c r="AN9669"/>
      <c r="AO9669"/>
      <c r="AP9669"/>
      <c r="AQ9669"/>
      <c r="AR9669"/>
      <c r="AS9669"/>
      <c r="AT9669"/>
      <c r="AU9669"/>
      <c r="AV9669"/>
      <c r="AW9669"/>
      <c r="AX9669"/>
      <c r="AY9669"/>
      <c r="AZ9669"/>
      <c r="BA9669"/>
      <c r="BB9669"/>
      <c r="BC9669"/>
      <c r="BD9669"/>
      <c r="BE9669"/>
      <c r="BF9669"/>
      <c r="BG9669"/>
      <c r="BH9669"/>
      <c r="BI9669"/>
      <c r="BJ9669"/>
      <c r="BK9669"/>
      <c r="BL9669"/>
      <c r="BM9669"/>
      <c r="BN9669"/>
      <c r="BO9669"/>
      <c r="BP9669"/>
      <c r="BQ9669"/>
      <c r="BR9669"/>
      <c r="BS9669"/>
      <c r="BT9669"/>
      <c r="BU9669"/>
      <c r="BV9669"/>
      <c r="BW9669"/>
      <c r="BX9669"/>
      <c r="BY9669"/>
      <c r="BZ9669"/>
      <c r="CA9669"/>
      <c r="CB9669"/>
      <c r="CC9669"/>
      <c r="CD9669"/>
      <c r="CE9669"/>
      <c r="CF9669"/>
      <c r="CG9669"/>
      <c r="CH9669"/>
      <c r="CI9669"/>
      <c r="CJ9669"/>
      <c r="CK9669"/>
      <c r="CL9669"/>
      <c r="CM9669"/>
      <c r="CN9669"/>
      <c r="CO9669"/>
      <c r="CP9669"/>
      <c r="CQ9669"/>
      <c r="CR9669"/>
      <c r="CS9669"/>
      <c r="CT9669"/>
      <c r="CU9669"/>
      <c r="CV9669"/>
    </row>
    <row r="9670" spans="10:100" x14ac:dyDescent="0.25">
      <c r="J9670"/>
      <c r="K9670"/>
      <c r="L9670"/>
      <c r="M9670"/>
      <c r="N9670"/>
      <c r="O9670"/>
      <c r="P9670"/>
      <c r="Q9670"/>
      <c r="R9670"/>
      <c r="S9670"/>
      <c r="T9670"/>
      <c r="U9670"/>
      <c r="V9670"/>
      <c r="W9670"/>
      <c r="X9670"/>
      <c r="Y9670"/>
      <c r="Z9670"/>
      <c r="AA9670"/>
      <c r="AB9670"/>
      <c r="AC9670"/>
      <c r="AD9670"/>
      <c r="AE9670"/>
      <c r="AF9670"/>
      <c r="AG9670"/>
      <c r="AH9670"/>
      <c r="AI9670"/>
      <c r="AJ9670"/>
      <c r="AK9670"/>
      <c r="AL9670"/>
      <c r="AM9670"/>
      <c r="AN9670"/>
      <c r="AO9670"/>
      <c r="AP9670"/>
      <c r="AQ9670"/>
      <c r="AR9670"/>
      <c r="AS9670"/>
      <c r="AT9670"/>
      <c r="AU9670"/>
      <c r="AV9670"/>
      <c r="AW9670"/>
      <c r="AX9670"/>
      <c r="AY9670"/>
      <c r="AZ9670"/>
      <c r="BA9670"/>
      <c r="BB9670"/>
      <c r="BC9670"/>
      <c r="BD9670"/>
      <c r="BE9670"/>
      <c r="BF9670"/>
      <c r="BG9670"/>
      <c r="BH9670"/>
      <c r="BI9670"/>
      <c r="BJ9670"/>
      <c r="BK9670"/>
      <c r="BL9670"/>
      <c r="BM9670"/>
      <c r="BN9670"/>
      <c r="BO9670"/>
      <c r="BP9670"/>
      <c r="BQ9670"/>
      <c r="BR9670"/>
      <c r="BS9670"/>
      <c r="BT9670"/>
      <c r="BU9670"/>
      <c r="BV9670"/>
      <c r="BW9670"/>
      <c r="BX9670"/>
      <c r="BY9670"/>
      <c r="BZ9670"/>
      <c r="CA9670"/>
      <c r="CB9670"/>
      <c r="CC9670"/>
      <c r="CD9670"/>
      <c r="CE9670"/>
      <c r="CF9670"/>
      <c r="CG9670"/>
      <c r="CH9670"/>
      <c r="CI9670"/>
      <c r="CJ9670"/>
      <c r="CK9670"/>
      <c r="CL9670"/>
      <c r="CM9670"/>
      <c r="CN9670"/>
      <c r="CO9670"/>
      <c r="CP9670"/>
      <c r="CQ9670"/>
      <c r="CR9670"/>
      <c r="CS9670"/>
      <c r="CT9670"/>
      <c r="CU9670"/>
      <c r="CV9670"/>
    </row>
    <row r="9671" spans="10:100" x14ac:dyDescent="0.25">
      <c r="J9671"/>
      <c r="K9671"/>
      <c r="L9671"/>
      <c r="M9671"/>
      <c r="N9671"/>
      <c r="O9671"/>
      <c r="P9671"/>
      <c r="Q9671"/>
      <c r="R9671"/>
      <c r="S9671"/>
      <c r="T9671"/>
      <c r="U9671"/>
      <c r="V9671"/>
      <c r="W9671"/>
      <c r="X9671"/>
      <c r="Y9671"/>
      <c r="Z9671"/>
      <c r="AA9671"/>
      <c r="AB9671"/>
      <c r="AC9671"/>
      <c r="AD9671"/>
      <c r="AE9671"/>
      <c r="AF9671"/>
      <c r="AG9671"/>
      <c r="AH9671"/>
      <c r="AI9671"/>
      <c r="AJ9671"/>
      <c r="AK9671"/>
      <c r="AL9671"/>
      <c r="AM9671"/>
      <c r="AN9671"/>
      <c r="AO9671"/>
      <c r="AP9671"/>
      <c r="AQ9671"/>
      <c r="AR9671"/>
      <c r="AS9671"/>
      <c r="AT9671"/>
      <c r="AU9671"/>
      <c r="AV9671"/>
      <c r="AW9671"/>
      <c r="AX9671"/>
      <c r="AY9671"/>
      <c r="AZ9671"/>
      <c r="BA9671"/>
      <c r="BB9671"/>
      <c r="BC9671"/>
      <c r="BD9671"/>
      <c r="BE9671"/>
      <c r="BF9671"/>
      <c r="BG9671"/>
      <c r="BH9671"/>
      <c r="BI9671"/>
      <c r="BJ9671"/>
      <c r="BK9671"/>
      <c r="BL9671"/>
      <c r="BM9671"/>
      <c r="BN9671"/>
      <c r="BO9671"/>
      <c r="BP9671"/>
      <c r="BQ9671"/>
      <c r="BR9671"/>
      <c r="BS9671"/>
      <c r="BT9671"/>
      <c r="BU9671"/>
      <c r="BV9671"/>
      <c r="BW9671"/>
      <c r="BX9671"/>
      <c r="BY9671"/>
      <c r="BZ9671"/>
      <c r="CA9671"/>
      <c r="CB9671"/>
      <c r="CC9671"/>
      <c r="CD9671"/>
      <c r="CE9671"/>
      <c r="CF9671"/>
      <c r="CG9671"/>
      <c r="CH9671"/>
      <c r="CI9671"/>
      <c r="CJ9671"/>
      <c r="CK9671"/>
      <c r="CL9671"/>
      <c r="CM9671"/>
      <c r="CN9671"/>
      <c r="CO9671"/>
      <c r="CP9671"/>
      <c r="CQ9671"/>
      <c r="CR9671"/>
      <c r="CS9671"/>
      <c r="CT9671"/>
      <c r="CU9671"/>
      <c r="CV9671"/>
    </row>
    <row r="9672" spans="10:100" x14ac:dyDescent="0.25">
      <c r="J9672"/>
      <c r="K9672"/>
      <c r="L9672"/>
      <c r="M9672"/>
      <c r="N9672"/>
      <c r="O9672"/>
      <c r="P9672"/>
      <c r="Q9672"/>
      <c r="R9672"/>
      <c r="S9672"/>
      <c r="T9672"/>
      <c r="U9672"/>
      <c r="V9672"/>
      <c r="W9672"/>
      <c r="X9672"/>
      <c r="Y9672"/>
      <c r="Z9672"/>
      <c r="AA9672"/>
      <c r="AB9672"/>
      <c r="AC9672"/>
      <c r="AD9672"/>
      <c r="AE9672"/>
      <c r="AF9672"/>
      <c r="AG9672"/>
      <c r="AH9672"/>
      <c r="AI9672"/>
      <c r="AJ9672"/>
      <c r="AK9672"/>
      <c r="AL9672"/>
      <c r="AM9672"/>
      <c r="AN9672"/>
      <c r="AO9672"/>
      <c r="AP9672"/>
      <c r="AQ9672"/>
      <c r="AR9672"/>
      <c r="AS9672"/>
      <c r="AT9672"/>
      <c r="AU9672"/>
      <c r="AV9672"/>
      <c r="AW9672"/>
      <c r="AX9672"/>
      <c r="AY9672"/>
      <c r="AZ9672"/>
      <c r="BA9672"/>
      <c r="BB9672"/>
      <c r="BC9672"/>
      <c r="BD9672"/>
      <c r="BE9672"/>
      <c r="BF9672"/>
      <c r="BG9672"/>
      <c r="BH9672"/>
      <c r="BI9672"/>
      <c r="BJ9672"/>
      <c r="BK9672"/>
      <c r="BL9672"/>
      <c r="BM9672"/>
      <c r="BN9672"/>
      <c r="BO9672"/>
      <c r="BP9672"/>
      <c r="BQ9672"/>
      <c r="BR9672"/>
      <c r="BS9672"/>
      <c r="BT9672"/>
      <c r="BU9672"/>
      <c r="BV9672"/>
      <c r="BW9672"/>
      <c r="BX9672"/>
      <c r="BY9672"/>
      <c r="BZ9672"/>
      <c r="CA9672"/>
      <c r="CB9672"/>
      <c r="CC9672"/>
      <c r="CD9672"/>
      <c r="CE9672"/>
      <c r="CF9672"/>
      <c r="CG9672"/>
      <c r="CH9672"/>
      <c r="CI9672"/>
      <c r="CJ9672"/>
      <c r="CK9672"/>
      <c r="CL9672"/>
      <c r="CM9672"/>
      <c r="CN9672"/>
      <c r="CO9672"/>
      <c r="CP9672"/>
      <c r="CQ9672"/>
      <c r="CR9672"/>
      <c r="CS9672"/>
      <c r="CT9672"/>
      <c r="CU9672"/>
      <c r="CV9672"/>
    </row>
    <row r="9673" spans="10:100" x14ac:dyDescent="0.25">
      <c r="J9673"/>
      <c r="K9673"/>
      <c r="L9673"/>
      <c r="M9673"/>
      <c r="N9673"/>
      <c r="O9673"/>
      <c r="P9673"/>
      <c r="Q9673"/>
      <c r="R9673"/>
      <c r="S9673"/>
      <c r="T9673"/>
      <c r="U9673"/>
      <c r="V9673"/>
      <c r="W9673"/>
      <c r="X9673"/>
      <c r="Y9673"/>
      <c r="Z9673"/>
      <c r="AA9673"/>
      <c r="AB9673"/>
      <c r="AC9673"/>
      <c r="AD9673"/>
      <c r="AE9673"/>
      <c r="AF9673"/>
      <c r="AG9673"/>
      <c r="AH9673"/>
      <c r="AI9673"/>
      <c r="AJ9673"/>
      <c r="AK9673"/>
      <c r="AL9673"/>
      <c r="AM9673"/>
      <c r="AN9673"/>
      <c r="AO9673"/>
      <c r="AP9673"/>
      <c r="AQ9673"/>
      <c r="AR9673"/>
      <c r="AS9673"/>
      <c r="AT9673"/>
      <c r="AU9673"/>
      <c r="AV9673"/>
      <c r="AW9673"/>
      <c r="AX9673"/>
      <c r="AY9673"/>
      <c r="AZ9673"/>
      <c r="BA9673"/>
      <c r="BB9673"/>
      <c r="BC9673"/>
      <c r="BD9673"/>
      <c r="BE9673"/>
      <c r="BF9673"/>
      <c r="BG9673"/>
      <c r="BH9673"/>
      <c r="BI9673"/>
      <c r="BJ9673"/>
      <c r="BK9673"/>
      <c r="BL9673"/>
      <c r="BM9673"/>
      <c r="BN9673"/>
      <c r="BO9673"/>
      <c r="BP9673"/>
      <c r="BQ9673"/>
      <c r="BR9673"/>
      <c r="BS9673"/>
      <c r="BT9673"/>
      <c r="BU9673"/>
      <c r="BV9673"/>
      <c r="BW9673"/>
      <c r="BX9673"/>
      <c r="BY9673"/>
      <c r="BZ9673"/>
      <c r="CA9673"/>
      <c r="CB9673"/>
      <c r="CC9673"/>
      <c r="CD9673"/>
      <c r="CE9673"/>
      <c r="CF9673"/>
      <c r="CG9673"/>
      <c r="CH9673"/>
      <c r="CI9673"/>
      <c r="CJ9673"/>
      <c r="CK9673"/>
      <c r="CL9673"/>
      <c r="CM9673"/>
      <c r="CN9673"/>
      <c r="CO9673"/>
      <c r="CP9673"/>
      <c r="CQ9673"/>
      <c r="CR9673"/>
      <c r="CS9673"/>
      <c r="CT9673"/>
      <c r="CU9673"/>
      <c r="CV9673"/>
    </row>
    <row r="9674" spans="10:100" x14ac:dyDescent="0.25">
      <c r="J9674"/>
      <c r="K9674"/>
      <c r="L9674"/>
      <c r="M9674"/>
      <c r="N9674"/>
      <c r="O9674"/>
      <c r="P9674"/>
      <c r="Q9674"/>
      <c r="R9674"/>
      <c r="S9674"/>
      <c r="T9674"/>
      <c r="U9674"/>
      <c r="V9674"/>
      <c r="W9674"/>
      <c r="X9674"/>
      <c r="Y9674"/>
      <c r="Z9674"/>
      <c r="AA9674"/>
      <c r="AB9674"/>
      <c r="AC9674"/>
      <c r="AD9674"/>
      <c r="AE9674"/>
      <c r="AF9674"/>
      <c r="AG9674"/>
      <c r="AH9674"/>
      <c r="AI9674"/>
      <c r="AJ9674"/>
      <c r="AK9674"/>
      <c r="AL9674"/>
      <c r="AM9674"/>
      <c r="AN9674"/>
      <c r="AO9674"/>
      <c r="AP9674"/>
      <c r="AQ9674"/>
      <c r="AR9674"/>
      <c r="AS9674"/>
      <c r="AT9674"/>
      <c r="AU9674"/>
      <c r="AV9674"/>
      <c r="AW9674"/>
      <c r="AX9674"/>
      <c r="AY9674"/>
      <c r="AZ9674"/>
      <c r="BA9674"/>
      <c r="BB9674"/>
      <c r="BC9674"/>
      <c r="BD9674"/>
      <c r="BE9674"/>
      <c r="BF9674"/>
      <c r="BG9674"/>
      <c r="BH9674"/>
      <c r="BI9674"/>
      <c r="BJ9674"/>
      <c r="BK9674"/>
      <c r="BL9674"/>
      <c r="BM9674"/>
      <c r="BN9674"/>
      <c r="BO9674"/>
      <c r="BP9674"/>
      <c r="BQ9674"/>
      <c r="BR9674"/>
      <c r="BS9674"/>
      <c r="BT9674"/>
      <c r="BU9674"/>
      <c r="BV9674"/>
      <c r="BW9674"/>
      <c r="BX9674"/>
      <c r="BY9674"/>
      <c r="BZ9674"/>
      <c r="CA9674"/>
      <c r="CB9674"/>
      <c r="CC9674"/>
      <c r="CD9674"/>
      <c r="CE9674"/>
      <c r="CF9674"/>
      <c r="CG9674"/>
      <c r="CH9674"/>
      <c r="CI9674"/>
      <c r="CJ9674"/>
      <c r="CK9674"/>
      <c r="CL9674"/>
      <c r="CM9674"/>
      <c r="CN9674"/>
      <c r="CO9674"/>
      <c r="CP9674"/>
      <c r="CQ9674"/>
      <c r="CR9674"/>
      <c r="CS9674"/>
      <c r="CT9674"/>
      <c r="CU9674"/>
      <c r="CV9674"/>
    </row>
    <row r="9675" spans="10:100" x14ac:dyDescent="0.25">
      <c r="J9675"/>
      <c r="K9675"/>
      <c r="L9675"/>
      <c r="M9675"/>
      <c r="N9675"/>
      <c r="O9675"/>
      <c r="P9675"/>
      <c r="Q9675"/>
      <c r="R9675"/>
      <c r="S9675"/>
      <c r="T9675"/>
      <c r="U9675"/>
      <c r="V9675"/>
      <c r="W9675"/>
      <c r="X9675"/>
      <c r="Y9675"/>
      <c r="Z9675"/>
      <c r="AA9675"/>
      <c r="AB9675"/>
      <c r="AC9675"/>
      <c r="AD9675"/>
      <c r="AE9675"/>
      <c r="AF9675"/>
      <c r="AG9675"/>
      <c r="AH9675"/>
      <c r="AI9675"/>
      <c r="AJ9675"/>
      <c r="AK9675"/>
      <c r="AL9675"/>
      <c r="AM9675"/>
      <c r="AN9675"/>
      <c r="AO9675"/>
      <c r="AP9675"/>
      <c r="AQ9675"/>
      <c r="AR9675"/>
      <c r="AS9675"/>
      <c r="AT9675"/>
      <c r="AU9675"/>
      <c r="AV9675"/>
      <c r="AW9675"/>
      <c r="AX9675"/>
      <c r="AY9675"/>
      <c r="AZ9675"/>
      <c r="BA9675"/>
      <c r="BB9675"/>
      <c r="BC9675"/>
      <c r="BD9675"/>
      <c r="BE9675"/>
      <c r="BF9675"/>
      <c r="BG9675"/>
      <c r="BH9675"/>
      <c r="BI9675"/>
      <c r="BJ9675"/>
      <c r="BK9675"/>
      <c r="BL9675"/>
      <c r="BM9675"/>
      <c r="BN9675"/>
      <c r="BO9675"/>
      <c r="BP9675"/>
      <c r="BQ9675"/>
      <c r="BR9675"/>
      <c r="BS9675"/>
      <c r="BT9675"/>
      <c r="BU9675"/>
      <c r="BV9675"/>
      <c r="BW9675"/>
      <c r="BX9675"/>
      <c r="BY9675"/>
      <c r="BZ9675"/>
      <c r="CA9675"/>
      <c r="CB9675"/>
      <c r="CC9675"/>
      <c r="CD9675"/>
      <c r="CE9675"/>
      <c r="CF9675"/>
      <c r="CG9675"/>
      <c r="CH9675"/>
      <c r="CI9675"/>
      <c r="CJ9675"/>
      <c r="CK9675"/>
      <c r="CL9675"/>
      <c r="CM9675"/>
      <c r="CN9675"/>
      <c r="CO9675"/>
      <c r="CP9675"/>
      <c r="CQ9675"/>
      <c r="CR9675"/>
      <c r="CS9675"/>
      <c r="CT9675"/>
      <c r="CU9675"/>
      <c r="CV9675"/>
    </row>
    <row r="9676" spans="10:100" x14ac:dyDescent="0.25">
      <c r="J9676"/>
      <c r="K9676"/>
      <c r="L9676"/>
      <c r="M9676"/>
      <c r="N9676"/>
      <c r="O9676"/>
      <c r="P9676"/>
      <c r="Q9676"/>
      <c r="R9676"/>
      <c r="S9676"/>
      <c r="T9676"/>
      <c r="U9676"/>
      <c r="V9676"/>
      <c r="W9676"/>
      <c r="X9676"/>
      <c r="Y9676"/>
      <c r="Z9676"/>
      <c r="AA9676"/>
      <c r="AB9676"/>
      <c r="AC9676"/>
      <c r="AD9676"/>
      <c r="AE9676"/>
      <c r="AF9676"/>
      <c r="AG9676"/>
      <c r="AH9676"/>
      <c r="AI9676"/>
      <c r="AJ9676"/>
      <c r="AK9676"/>
      <c r="AL9676"/>
      <c r="AM9676"/>
      <c r="AN9676"/>
      <c r="AO9676"/>
      <c r="AP9676"/>
      <c r="AQ9676"/>
      <c r="AR9676"/>
      <c r="AS9676"/>
      <c r="AT9676"/>
      <c r="AU9676"/>
      <c r="AV9676"/>
      <c r="AW9676"/>
      <c r="AX9676"/>
      <c r="AY9676"/>
      <c r="AZ9676"/>
      <c r="BA9676"/>
      <c r="BB9676"/>
      <c r="BC9676"/>
      <c r="BD9676"/>
      <c r="BE9676"/>
      <c r="BF9676"/>
      <c r="BG9676"/>
      <c r="BH9676"/>
      <c r="BI9676"/>
      <c r="BJ9676"/>
      <c r="BK9676"/>
      <c r="BL9676"/>
      <c r="BM9676"/>
      <c r="BN9676"/>
      <c r="BO9676"/>
      <c r="BP9676"/>
      <c r="BQ9676"/>
      <c r="BR9676"/>
      <c r="BS9676"/>
      <c r="BT9676"/>
      <c r="BU9676"/>
      <c r="BV9676"/>
      <c r="BW9676"/>
      <c r="BX9676"/>
      <c r="BY9676"/>
      <c r="BZ9676"/>
      <c r="CA9676"/>
      <c r="CB9676"/>
      <c r="CC9676"/>
      <c r="CD9676"/>
      <c r="CE9676"/>
      <c r="CF9676"/>
      <c r="CG9676"/>
      <c r="CH9676"/>
      <c r="CI9676"/>
      <c r="CJ9676"/>
      <c r="CK9676"/>
      <c r="CL9676"/>
      <c r="CM9676"/>
      <c r="CN9676"/>
      <c r="CO9676"/>
      <c r="CP9676"/>
      <c r="CQ9676"/>
      <c r="CR9676"/>
      <c r="CS9676"/>
      <c r="CT9676"/>
      <c r="CU9676"/>
      <c r="CV9676"/>
    </row>
    <row r="9677" spans="10:100" x14ac:dyDescent="0.25">
      <c r="J9677"/>
      <c r="K9677"/>
      <c r="L9677"/>
      <c r="M9677"/>
      <c r="N9677"/>
      <c r="O9677"/>
      <c r="P9677"/>
      <c r="Q9677"/>
      <c r="R9677"/>
      <c r="S9677"/>
      <c r="T9677"/>
      <c r="U9677"/>
      <c r="V9677"/>
      <c r="W9677"/>
      <c r="X9677"/>
      <c r="Y9677"/>
      <c r="Z9677"/>
      <c r="AA9677"/>
      <c r="AB9677"/>
      <c r="AC9677"/>
      <c r="AD9677"/>
      <c r="AE9677"/>
      <c r="AF9677"/>
      <c r="AG9677"/>
      <c r="AH9677"/>
      <c r="AI9677"/>
      <c r="AJ9677"/>
      <c r="AK9677"/>
      <c r="AL9677"/>
      <c r="AM9677"/>
      <c r="AN9677"/>
      <c r="AO9677"/>
      <c r="AP9677"/>
      <c r="AQ9677"/>
      <c r="AR9677"/>
      <c r="AS9677"/>
      <c r="AT9677"/>
      <c r="AU9677"/>
      <c r="AV9677"/>
      <c r="AW9677"/>
      <c r="AX9677"/>
      <c r="AY9677"/>
      <c r="AZ9677"/>
      <c r="BA9677"/>
      <c r="BB9677"/>
      <c r="BC9677"/>
      <c r="BD9677"/>
      <c r="BE9677"/>
      <c r="BF9677"/>
      <c r="BG9677"/>
      <c r="BH9677"/>
      <c r="BI9677"/>
      <c r="BJ9677"/>
      <c r="BK9677"/>
      <c r="BL9677"/>
      <c r="BM9677"/>
      <c r="BN9677"/>
      <c r="BO9677"/>
      <c r="BP9677"/>
      <c r="BQ9677"/>
      <c r="BR9677"/>
      <c r="BS9677"/>
      <c r="BT9677"/>
      <c r="BU9677"/>
      <c r="BV9677"/>
      <c r="BW9677"/>
      <c r="BX9677"/>
      <c r="BY9677"/>
      <c r="BZ9677"/>
      <c r="CA9677"/>
      <c r="CB9677"/>
      <c r="CC9677"/>
      <c r="CD9677"/>
      <c r="CE9677"/>
      <c r="CF9677"/>
      <c r="CG9677"/>
      <c r="CH9677"/>
      <c r="CI9677"/>
      <c r="CJ9677"/>
      <c r="CK9677"/>
      <c r="CL9677"/>
      <c r="CM9677"/>
      <c r="CN9677"/>
      <c r="CO9677"/>
      <c r="CP9677"/>
      <c r="CQ9677"/>
      <c r="CR9677"/>
      <c r="CS9677"/>
      <c r="CT9677"/>
      <c r="CU9677"/>
      <c r="CV9677"/>
    </row>
    <row r="9678" spans="10:100" x14ac:dyDescent="0.25">
      <c r="J9678"/>
      <c r="K9678"/>
      <c r="L9678"/>
      <c r="M9678"/>
      <c r="N9678"/>
      <c r="O9678"/>
      <c r="P9678"/>
      <c r="Q9678"/>
      <c r="R9678"/>
      <c r="S9678"/>
      <c r="T9678"/>
      <c r="U9678"/>
      <c r="V9678"/>
      <c r="W9678"/>
      <c r="X9678"/>
      <c r="Y9678"/>
      <c r="Z9678"/>
      <c r="AA9678"/>
      <c r="AB9678"/>
      <c r="AC9678"/>
      <c r="AD9678"/>
      <c r="AE9678"/>
      <c r="AF9678"/>
      <c r="AG9678"/>
      <c r="AH9678"/>
      <c r="AI9678"/>
      <c r="AJ9678"/>
      <c r="AK9678"/>
      <c r="AL9678"/>
      <c r="AM9678"/>
      <c r="AN9678"/>
      <c r="AO9678"/>
      <c r="AP9678"/>
      <c r="AQ9678"/>
      <c r="AR9678"/>
      <c r="AS9678"/>
      <c r="AT9678"/>
      <c r="AU9678"/>
      <c r="AV9678"/>
      <c r="AW9678"/>
      <c r="AX9678"/>
      <c r="AY9678"/>
      <c r="AZ9678"/>
      <c r="BA9678"/>
      <c r="BB9678"/>
      <c r="BC9678"/>
      <c r="BD9678"/>
      <c r="BE9678"/>
      <c r="BF9678"/>
      <c r="BG9678"/>
      <c r="BH9678"/>
      <c r="BI9678"/>
      <c r="BJ9678"/>
      <c r="BK9678"/>
      <c r="BL9678"/>
      <c r="BM9678"/>
      <c r="BN9678"/>
      <c r="BO9678"/>
      <c r="BP9678"/>
      <c r="BQ9678"/>
      <c r="BR9678"/>
      <c r="BS9678"/>
      <c r="BT9678"/>
      <c r="BU9678"/>
      <c r="BV9678"/>
      <c r="BW9678"/>
      <c r="BX9678"/>
      <c r="BY9678"/>
      <c r="BZ9678"/>
      <c r="CA9678"/>
      <c r="CB9678"/>
      <c r="CC9678"/>
      <c r="CD9678"/>
      <c r="CE9678"/>
      <c r="CF9678"/>
      <c r="CG9678"/>
      <c r="CH9678"/>
      <c r="CI9678"/>
      <c r="CJ9678"/>
      <c r="CK9678"/>
      <c r="CL9678"/>
      <c r="CM9678"/>
      <c r="CN9678"/>
      <c r="CO9678"/>
      <c r="CP9678"/>
      <c r="CQ9678"/>
      <c r="CR9678"/>
      <c r="CS9678"/>
      <c r="CT9678"/>
      <c r="CU9678"/>
      <c r="CV9678"/>
    </row>
    <row r="9679" spans="10:100" x14ac:dyDescent="0.25">
      <c r="J9679"/>
      <c r="K9679"/>
      <c r="L9679"/>
      <c r="M9679"/>
      <c r="N9679"/>
      <c r="O9679"/>
      <c r="P9679"/>
      <c r="Q9679"/>
      <c r="R9679"/>
      <c r="S9679"/>
      <c r="T9679"/>
      <c r="U9679"/>
      <c r="V9679"/>
      <c r="W9679"/>
      <c r="X9679"/>
      <c r="Y9679"/>
      <c r="Z9679"/>
      <c r="AA9679"/>
      <c r="AB9679"/>
      <c r="AC9679"/>
      <c r="AD9679"/>
      <c r="AE9679"/>
      <c r="AF9679"/>
      <c r="AG9679"/>
      <c r="AH9679"/>
      <c r="AI9679"/>
      <c r="AJ9679"/>
      <c r="AK9679"/>
      <c r="AL9679"/>
      <c r="AM9679"/>
      <c r="AN9679"/>
      <c r="AO9679"/>
      <c r="AP9679"/>
      <c r="AQ9679"/>
      <c r="AR9679"/>
      <c r="AS9679"/>
      <c r="AT9679"/>
      <c r="AU9679"/>
      <c r="AV9679"/>
      <c r="AW9679"/>
      <c r="AX9679"/>
      <c r="AY9679"/>
      <c r="AZ9679"/>
      <c r="BA9679"/>
      <c r="BB9679"/>
      <c r="BC9679"/>
      <c r="BD9679"/>
      <c r="BE9679"/>
      <c r="BF9679"/>
      <c r="BG9679"/>
      <c r="BH9679"/>
      <c r="BI9679"/>
      <c r="BJ9679"/>
      <c r="BK9679"/>
      <c r="BL9679"/>
      <c r="BM9679"/>
      <c r="BN9679"/>
      <c r="BO9679"/>
      <c r="BP9679"/>
      <c r="BQ9679"/>
      <c r="BR9679"/>
      <c r="BS9679"/>
      <c r="BT9679"/>
      <c r="BU9679"/>
      <c r="BV9679"/>
      <c r="BW9679"/>
      <c r="BX9679"/>
      <c r="BY9679"/>
      <c r="BZ9679"/>
      <c r="CA9679"/>
      <c r="CB9679"/>
      <c r="CC9679"/>
      <c r="CD9679"/>
      <c r="CE9679"/>
      <c r="CF9679"/>
      <c r="CG9679"/>
      <c r="CH9679"/>
      <c r="CI9679"/>
      <c r="CJ9679"/>
      <c r="CK9679"/>
      <c r="CL9679"/>
      <c r="CM9679"/>
      <c r="CN9679"/>
      <c r="CO9679"/>
      <c r="CP9679"/>
      <c r="CQ9679"/>
      <c r="CR9679"/>
      <c r="CS9679"/>
      <c r="CT9679"/>
      <c r="CU9679"/>
      <c r="CV9679"/>
    </row>
    <row r="9680" spans="10:100" x14ac:dyDescent="0.25">
      <c r="J9680"/>
      <c r="K9680"/>
      <c r="L9680"/>
      <c r="M9680"/>
      <c r="N9680"/>
      <c r="O9680"/>
      <c r="P9680"/>
      <c r="Q9680"/>
      <c r="R9680"/>
      <c r="S9680"/>
      <c r="T9680"/>
      <c r="U9680"/>
      <c r="V9680"/>
      <c r="W9680"/>
      <c r="X9680"/>
      <c r="Y9680"/>
      <c r="Z9680"/>
      <c r="AA9680"/>
      <c r="AB9680"/>
      <c r="AC9680"/>
      <c r="AD9680"/>
      <c r="AE9680"/>
      <c r="AF9680"/>
      <c r="AG9680"/>
      <c r="AH9680"/>
      <c r="AI9680"/>
      <c r="AJ9680"/>
      <c r="AK9680"/>
      <c r="AL9680"/>
      <c r="AM9680"/>
      <c r="AN9680"/>
      <c r="AO9680"/>
      <c r="AP9680"/>
      <c r="AQ9680"/>
      <c r="AR9680"/>
      <c r="AS9680"/>
      <c r="AT9680"/>
      <c r="AU9680"/>
      <c r="AV9680"/>
      <c r="AW9680"/>
      <c r="AX9680"/>
      <c r="AY9680"/>
      <c r="AZ9680"/>
      <c r="BA9680"/>
      <c r="BB9680"/>
      <c r="BC9680"/>
      <c r="BD9680"/>
      <c r="BE9680"/>
      <c r="BF9680"/>
      <c r="BG9680"/>
      <c r="BH9680"/>
      <c r="BI9680"/>
      <c r="BJ9680"/>
      <c r="BK9680"/>
      <c r="BL9680"/>
      <c r="BM9680"/>
      <c r="BN9680"/>
      <c r="BO9680"/>
      <c r="BP9680"/>
      <c r="BQ9680"/>
      <c r="BR9680"/>
      <c r="BS9680"/>
      <c r="BT9680"/>
      <c r="BU9680"/>
      <c r="BV9680"/>
      <c r="BW9680"/>
      <c r="BX9680"/>
      <c r="BY9680"/>
      <c r="BZ9680"/>
      <c r="CA9680"/>
      <c r="CB9680"/>
      <c r="CC9680"/>
      <c r="CD9680"/>
      <c r="CE9680"/>
      <c r="CF9680"/>
      <c r="CG9680"/>
      <c r="CH9680"/>
      <c r="CI9680"/>
      <c r="CJ9680"/>
      <c r="CK9680"/>
      <c r="CL9680"/>
      <c r="CM9680"/>
      <c r="CN9680"/>
      <c r="CO9680"/>
      <c r="CP9680"/>
      <c r="CQ9680"/>
      <c r="CR9680"/>
      <c r="CS9680"/>
      <c r="CT9680"/>
      <c r="CU9680"/>
      <c r="CV9680"/>
    </row>
    <row r="9681" spans="10:100" x14ac:dyDescent="0.25">
      <c r="J9681"/>
      <c r="K9681"/>
      <c r="L9681"/>
      <c r="M9681"/>
      <c r="N9681"/>
      <c r="O9681"/>
      <c r="P9681"/>
      <c r="Q9681"/>
      <c r="R9681"/>
      <c r="S9681"/>
      <c r="T9681"/>
      <c r="U9681"/>
      <c r="V9681"/>
      <c r="W9681"/>
      <c r="X9681"/>
      <c r="Y9681"/>
      <c r="Z9681"/>
      <c r="AA9681"/>
      <c r="AB9681"/>
      <c r="AC9681"/>
      <c r="AD9681"/>
      <c r="AE9681"/>
      <c r="AF9681"/>
      <c r="AG9681"/>
      <c r="AH9681"/>
      <c r="AI9681"/>
      <c r="AJ9681"/>
      <c r="AK9681"/>
      <c r="AL9681"/>
      <c r="AM9681"/>
      <c r="AN9681"/>
      <c r="AO9681"/>
      <c r="AP9681"/>
      <c r="AQ9681"/>
      <c r="AR9681"/>
      <c r="AS9681"/>
      <c r="AT9681"/>
      <c r="AU9681"/>
      <c r="AV9681"/>
      <c r="AW9681"/>
      <c r="AX9681"/>
      <c r="AY9681"/>
      <c r="AZ9681"/>
      <c r="BA9681"/>
      <c r="BB9681"/>
      <c r="BC9681"/>
      <c r="BD9681"/>
      <c r="BE9681"/>
      <c r="BF9681"/>
      <c r="BG9681"/>
      <c r="BH9681"/>
      <c r="BI9681"/>
      <c r="BJ9681"/>
      <c r="BK9681"/>
      <c r="BL9681"/>
      <c r="BM9681"/>
      <c r="BN9681"/>
      <c r="BO9681"/>
      <c r="BP9681"/>
      <c r="BQ9681"/>
      <c r="BR9681"/>
      <c r="BS9681"/>
      <c r="BT9681"/>
      <c r="BU9681"/>
      <c r="BV9681"/>
      <c r="BW9681"/>
      <c r="BX9681"/>
      <c r="BY9681"/>
      <c r="BZ9681"/>
      <c r="CA9681"/>
      <c r="CB9681"/>
      <c r="CC9681"/>
      <c r="CD9681"/>
      <c r="CE9681"/>
      <c r="CF9681"/>
      <c r="CG9681"/>
      <c r="CH9681"/>
      <c r="CI9681"/>
      <c r="CJ9681"/>
      <c r="CK9681"/>
      <c r="CL9681"/>
      <c r="CM9681"/>
      <c r="CN9681"/>
      <c r="CO9681"/>
      <c r="CP9681"/>
      <c r="CQ9681"/>
      <c r="CR9681"/>
      <c r="CS9681"/>
      <c r="CT9681"/>
      <c r="CU9681"/>
      <c r="CV9681"/>
    </row>
    <row r="9682" spans="10:100" x14ac:dyDescent="0.25">
      <c r="J9682"/>
      <c r="K9682"/>
      <c r="L9682"/>
      <c r="M9682"/>
      <c r="N9682"/>
      <c r="O9682"/>
      <c r="P9682"/>
      <c r="Q9682"/>
      <c r="R9682"/>
      <c r="S9682"/>
      <c r="T9682"/>
      <c r="U9682"/>
      <c r="V9682"/>
      <c r="W9682"/>
      <c r="X9682"/>
      <c r="Y9682"/>
      <c r="Z9682"/>
      <c r="AA9682"/>
      <c r="AB9682"/>
      <c r="AC9682"/>
      <c r="AD9682"/>
      <c r="AE9682"/>
      <c r="AF9682"/>
      <c r="AG9682"/>
      <c r="AH9682"/>
      <c r="AI9682"/>
      <c r="AJ9682"/>
      <c r="AK9682"/>
      <c r="AL9682"/>
      <c r="AM9682"/>
      <c r="AN9682"/>
      <c r="AO9682"/>
      <c r="AP9682"/>
      <c r="AQ9682"/>
      <c r="AR9682"/>
      <c r="AS9682"/>
      <c r="AT9682"/>
      <c r="AU9682"/>
      <c r="AV9682"/>
      <c r="AW9682"/>
      <c r="AX9682"/>
      <c r="AY9682"/>
      <c r="AZ9682"/>
      <c r="BA9682"/>
      <c r="BB9682"/>
      <c r="BC9682"/>
      <c r="BD9682"/>
      <c r="BE9682"/>
      <c r="BF9682"/>
      <c r="BG9682"/>
      <c r="BH9682"/>
      <c r="BI9682"/>
      <c r="BJ9682"/>
      <c r="BK9682"/>
      <c r="BL9682"/>
      <c r="BM9682"/>
      <c r="BN9682"/>
      <c r="BO9682"/>
      <c r="BP9682"/>
      <c r="BQ9682"/>
      <c r="BR9682"/>
      <c r="BS9682"/>
      <c r="BT9682"/>
      <c r="BU9682"/>
      <c r="BV9682"/>
      <c r="BW9682"/>
      <c r="BX9682"/>
      <c r="BY9682"/>
      <c r="BZ9682"/>
      <c r="CA9682"/>
      <c r="CB9682"/>
      <c r="CC9682"/>
      <c r="CD9682"/>
      <c r="CE9682"/>
      <c r="CF9682"/>
      <c r="CG9682"/>
      <c r="CH9682"/>
      <c r="CI9682"/>
      <c r="CJ9682"/>
      <c r="CK9682"/>
      <c r="CL9682"/>
      <c r="CM9682"/>
      <c r="CN9682"/>
      <c r="CO9682"/>
      <c r="CP9682"/>
      <c r="CQ9682"/>
      <c r="CR9682"/>
      <c r="CS9682"/>
      <c r="CT9682"/>
      <c r="CU9682"/>
      <c r="CV9682"/>
    </row>
    <row r="9683" spans="10:100" x14ac:dyDescent="0.25">
      <c r="J9683"/>
      <c r="K9683"/>
      <c r="L9683"/>
      <c r="M9683"/>
      <c r="N9683"/>
      <c r="O9683"/>
      <c r="P9683"/>
      <c r="Q9683"/>
      <c r="R9683"/>
      <c r="S9683"/>
      <c r="T9683"/>
      <c r="U9683"/>
      <c r="V9683"/>
      <c r="W9683"/>
      <c r="X9683"/>
      <c r="Y9683"/>
      <c r="Z9683"/>
      <c r="AA9683"/>
      <c r="AB9683"/>
      <c r="AC9683"/>
      <c r="AD9683"/>
      <c r="AE9683"/>
      <c r="AF9683"/>
      <c r="AG9683"/>
      <c r="AH9683"/>
      <c r="AI9683"/>
      <c r="AJ9683"/>
      <c r="AK9683"/>
      <c r="AL9683"/>
      <c r="AM9683"/>
      <c r="AN9683"/>
      <c r="AO9683"/>
      <c r="AP9683"/>
      <c r="AQ9683"/>
      <c r="AR9683"/>
      <c r="AS9683"/>
      <c r="AT9683"/>
      <c r="AU9683"/>
      <c r="AV9683"/>
      <c r="AW9683"/>
      <c r="AX9683"/>
      <c r="AY9683"/>
      <c r="AZ9683"/>
      <c r="BA9683"/>
      <c r="BB9683"/>
      <c r="BC9683"/>
      <c r="BD9683"/>
      <c r="BE9683"/>
      <c r="BF9683"/>
      <c r="BG9683"/>
      <c r="BH9683"/>
      <c r="BI9683"/>
      <c r="BJ9683"/>
      <c r="BK9683"/>
      <c r="BL9683"/>
      <c r="BM9683"/>
      <c r="BN9683"/>
      <c r="BO9683"/>
      <c r="BP9683"/>
      <c r="BQ9683"/>
      <c r="BR9683"/>
      <c r="BS9683"/>
      <c r="BT9683"/>
      <c r="BU9683"/>
      <c r="BV9683"/>
      <c r="BW9683"/>
      <c r="BX9683"/>
      <c r="BY9683"/>
      <c r="BZ9683"/>
      <c r="CA9683"/>
      <c r="CB9683"/>
      <c r="CC9683"/>
      <c r="CD9683"/>
      <c r="CE9683"/>
      <c r="CF9683"/>
      <c r="CG9683"/>
      <c r="CH9683"/>
      <c r="CI9683"/>
      <c r="CJ9683"/>
      <c r="CK9683"/>
      <c r="CL9683"/>
      <c r="CM9683"/>
      <c r="CN9683"/>
      <c r="CO9683"/>
      <c r="CP9683"/>
      <c r="CQ9683"/>
      <c r="CR9683"/>
      <c r="CS9683"/>
      <c r="CT9683"/>
      <c r="CU9683"/>
      <c r="CV9683"/>
    </row>
    <row r="9684" spans="10:100" x14ac:dyDescent="0.25">
      <c r="J9684"/>
      <c r="K9684"/>
      <c r="L9684"/>
      <c r="M9684"/>
      <c r="N9684"/>
      <c r="O9684"/>
      <c r="P9684"/>
      <c r="Q9684"/>
      <c r="R9684"/>
      <c r="S9684"/>
      <c r="T9684"/>
      <c r="U9684"/>
      <c r="V9684"/>
      <c r="W9684"/>
      <c r="X9684"/>
      <c r="Y9684"/>
      <c r="Z9684"/>
      <c r="AA9684"/>
      <c r="AB9684"/>
      <c r="AC9684"/>
      <c r="AD9684"/>
      <c r="AE9684"/>
      <c r="AF9684"/>
      <c r="AG9684"/>
      <c r="AH9684"/>
      <c r="AI9684"/>
      <c r="AJ9684"/>
      <c r="AK9684"/>
      <c r="AL9684"/>
      <c r="AM9684"/>
      <c r="AN9684"/>
      <c r="AO9684"/>
      <c r="AP9684"/>
      <c r="AQ9684"/>
      <c r="AR9684"/>
      <c r="AS9684"/>
      <c r="AT9684"/>
      <c r="AU9684"/>
      <c r="AV9684"/>
      <c r="AW9684"/>
      <c r="AX9684"/>
      <c r="AY9684"/>
      <c r="AZ9684"/>
      <c r="BA9684"/>
      <c r="BB9684"/>
      <c r="BC9684"/>
      <c r="BD9684"/>
      <c r="BE9684"/>
      <c r="BF9684"/>
      <c r="BG9684"/>
      <c r="BH9684"/>
      <c r="BI9684"/>
      <c r="BJ9684"/>
      <c r="BK9684"/>
      <c r="BL9684"/>
      <c r="BM9684"/>
      <c r="BN9684"/>
      <c r="BO9684"/>
      <c r="BP9684"/>
      <c r="BQ9684"/>
      <c r="BR9684"/>
      <c r="BS9684"/>
      <c r="BT9684"/>
      <c r="BU9684"/>
      <c r="BV9684"/>
      <c r="BW9684"/>
      <c r="BX9684"/>
      <c r="BY9684"/>
      <c r="BZ9684"/>
      <c r="CA9684"/>
      <c r="CB9684"/>
      <c r="CC9684"/>
      <c r="CD9684"/>
      <c r="CE9684"/>
      <c r="CF9684"/>
      <c r="CG9684"/>
      <c r="CH9684"/>
      <c r="CI9684"/>
      <c r="CJ9684"/>
      <c r="CK9684"/>
      <c r="CL9684"/>
      <c r="CM9684"/>
      <c r="CN9684"/>
      <c r="CO9684"/>
      <c r="CP9684"/>
      <c r="CQ9684"/>
      <c r="CR9684"/>
      <c r="CS9684"/>
      <c r="CT9684"/>
      <c r="CU9684"/>
      <c r="CV9684"/>
    </row>
    <row r="9685" spans="10:100" x14ac:dyDescent="0.25">
      <c r="J9685"/>
      <c r="K9685"/>
      <c r="L9685"/>
      <c r="M9685"/>
      <c r="N9685"/>
      <c r="O9685"/>
      <c r="P9685"/>
      <c r="Q9685"/>
      <c r="R9685"/>
      <c r="S9685"/>
      <c r="T9685"/>
      <c r="U9685"/>
      <c r="V9685"/>
      <c r="W9685"/>
      <c r="X9685"/>
      <c r="Y9685"/>
      <c r="Z9685"/>
      <c r="AA9685"/>
      <c r="AB9685"/>
      <c r="AC9685"/>
      <c r="AD9685"/>
      <c r="AE9685"/>
      <c r="AF9685"/>
      <c r="AG9685"/>
      <c r="AH9685"/>
      <c r="AI9685"/>
      <c r="AJ9685"/>
      <c r="AK9685"/>
      <c r="AL9685"/>
      <c r="AM9685"/>
      <c r="AN9685"/>
      <c r="AO9685"/>
      <c r="AP9685"/>
      <c r="AQ9685"/>
      <c r="AR9685"/>
      <c r="AS9685"/>
      <c r="AT9685"/>
      <c r="AU9685"/>
      <c r="AV9685"/>
      <c r="AW9685"/>
      <c r="AX9685"/>
      <c r="AY9685"/>
      <c r="AZ9685"/>
      <c r="BA9685"/>
      <c r="BB9685"/>
      <c r="BC9685"/>
      <c r="BD9685"/>
      <c r="BE9685"/>
      <c r="BF9685"/>
      <c r="BG9685"/>
      <c r="BH9685"/>
      <c r="BI9685"/>
      <c r="BJ9685"/>
      <c r="BK9685"/>
      <c r="BL9685"/>
      <c r="BM9685"/>
      <c r="BN9685"/>
      <c r="BO9685"/>
      <c r="BP9685"/>
      <c r="BQ9685"/>
      <c r="BR9685"/>
      <c r="BS9685"/>
      <c r="BT9685"/>
      <c r="BU9685"/>
      <c r="BV9685"/>
      <c r="BW9685"/>
      <c r="BX9685"/>
      <c r="BY9685"/>
      <c r="BZ9685"/>
      <c r="CA9685"/>
      <c r="CB9685"/>
      <c r="CC9685"/>
      <c r="CD9685"/>
      <c r="CE9685"/>
      <c r="CF9685"/>
      <c r="CG9685"/>
      <c r="CH9685"/>
      <c r="CI9685"/>
      <c r="CJ9685"/>
      <c r="CK9685"/>
      <c r="CL9685"/>
      <c r="CM9685"/>
      <c r="CN9685"/>
      <c r="CO9685"/>
      <c r="CP9685"/>
      <c r="CQ9685"/>
      <c r="CR9685"/>
      <c r="CS9685"/>
      <c r="CT9685"/>
      <c r="CU9685"/>
      <c r="CV9685"/>
    </row>
    <row r="9686" spans="10:100" x14ac:dyDescent="0.25">
      <c r="J9686"/>
      <c r="K9686"/>
      <c r="L9686"/>
      <c r="M9686"/>
      <c r="N9686"/>
      <c r="O9686"/>
      <c r="P9686"/>
      <c r="Q9686"/>
      <c r="R9686"/>
      <c r="S9686"/>
      <c r="T9686"/>
      <c r="U9686"/>
      <c r="V9686"/>
      <c r="W9686"/>
      <c r="X9686"/>
      <c r="Y9686"/>
      <c r="Z9686"/>
      <c r="AA9686"/>
      <c r="AB9686"/>
      <c r="AC9686"/>
      <c r="AD9686"/>
      <c r="AE9686"/>
      <c r="AF9686"/>
      <c r="AG9686"/>
      <c r="AH9686"/>
      <c r="AI9686"/>
      <c r="AJ9686"/>
      <c r="AK9686"/>
      <c r="AL9686"/>
      <c r="AM9686"/>
      <c r="AN9686"/>
      <c r="AO9686"/>
      <c r="AP9686"/>
      <c r="AQ9686"/>
      <c r="AR9686"/>
      <c r="AS9686"/>
      <c r="AT9686"/>
      <c r="AU9686"/>
      <c r="AV9686"/>
      <c r="AW9686"/>
      <c r="AX9686"/>
      <c r="AY9686"/>
      <c r="AZ9686"/>
      <c r="BA9686"/>
      <c r="BB9686"/>
      <c r="BC9686"/>
      <c r="BD9686"/>
      <c r="BE9686"/>
      <c r="BF9686"/>
      <c r="BG9686"/>
      <c r="BH9686"/>
      <c r="BI9686"/>
      <c r="BJ9686"/>
      <c r="BK9686"/>
      <c r="BL9686"/>
      <c r="BM9686"/>
      <c r="BN9686"/>
      <c r="BO9686"/>
      <c r="BP9686"/>
      <c r="BQ9686"/>
      <c r="BR9686"/>
      <c r="BS9686"/>
      <c r="BT9686"/>
      <c r="BU9686"/>
      <c r="BV9686"/>
      <c r="BW9686"/>
      <c r="BX9686"/>
      <c r="BY9686"/>
      <c r="BZ9686"/>
      <c r="CA9686"/>
      <c r="CB9686"/>
      <c r="CC9686"/>
      <c r="CD9686"/>
      <c r="CE9686"/>
      <c r="CF9686"/>
      <c r="CG9686"/>
      <c r="CH9686"/>
      <c r="CI9686"/>
      <c r="CJ9686"/>
      <c r="CK9686"/>
      <c r="CL9686"/>
      <c r="CM9686"/>
      <c r="CN9686"/>
      <c r="CO9686"/>
      <c r="CP9686"/>
      <c r="CQ9686"/>
      <c r="CR9686"/>
      <c r="CS9686"/>
      <c r="CT9686"/>
      <c r="CU9686"/>
      <c r="CV9686"/>
    </row>
    <row r="9687" spans="10:100" x14ac:dyDescent="0.25">
      <c r="J9687"/>
      <c r="K9687"/>
      <c r="L9687"/>
      <c r="M9687"/>
      <c r="N9687"/>
      <c r="O9687"/>
      <c r="P9687"/>
      <c r="Q9687"/>
      <c r="R9687"/>
      <c r="S9687"/>
      <c r="T9687"/>
      <c r="U9687"/>
      <c r="V9687"/>
      <c r="W9687"/>
      <c r="X9687"/>
      <c r="Y9687"/>
      <c r="Z9687"/>
      <c r="AA9687"/>
      <c r="AB9687"/>
      <c r="AC9687"/>
      <c r="AD9687"/>
      <c r="AE9687"/>
      <c r="AF9687"/>
      <c r="AG9687"/>
      <c r="AH9687"/>
      <c r="AI9687"/>
      <c r="AJ9687"/>
      <c r="AK9687"/>
      <c r="AL9687"/>
      <c r="AM9687"/>
      <c r="AN9687"/>
      <c r="AO9687"/>
      <c r="AP9687"/>
      <c r="AQ9687"/>
      <c r="AR9687"/>
      <c r="AS9687"/>
      <c r="AT9687"/>
      <c r="AU9687"/>
      <c r="AV9687"/>
      <c r="AW9687"/>
      <c r="AX9687"/>
      <c r="AY9687"/>
      <c r="AZ9687"/>
      <c r="BA9687"/>
      <c r="BB9687"/>
      <c r="BC9687"/>
      <c r="BD9687"/>
      <c r="BE9687"/>
      <c r="BF9687"/>
      <c r="BG9687"/>
      <c r="BH9687"/>
      <c r="BI9687"/>
      <c r="BJ9687"/>
      <c r="BK9687"/>
      <c r="BL9687"/>
      <c r="BM9687"/>
      <c r="BN9687"/>
      <c r="BO9687"/>
      <c r="BP9687"/>
      <c r="BQ9687"/>
      <c r="BR9687"/>
      <c r="BS9687"/>
      <c r="BT9687"/>
      <c r="BU9687"/>
      <c r="BV9687"/>
      <c r="BW9687"/>
      <c r="BX9687"/>
      <c r="BY9687"/>
      <c r="BZ9687"/>
      <c r="CA9687"/>
      <c r="CB9687"/>
      <c r="CC9687"/>
      <c r="CD9687"/>
      <c r="CE9687"/>
      <c r="CF9687"/>
      <c r="CG9687"/>
      <c r="CH9687"/>
      <c r="CI9687"/>
      <c r="CJ9687"/>
      <c r="CK9687"/>
      <c r="CL9687"/>
      <c r="CM9687"/>
      <c r="CN9687"/>
      <c r="CO9687"/>
      <c r="CP9687"/>
      <c r="CQ9687"/>
      <c r="CR9687"/>
      <c r="CS9687"/>
      <c r="CT9687"/>
      <c r="CU9687"/>
      <c r="CV9687"/>
    </row>
    <row r="9688" spans="10:100" x14ac:dyDescent="0.25">
      <c r="J9688"/>
      <c r="K9688"/>
      <c r="L9688"/>
      <c r="M9688"/>
      <c r="N9688"/>
      <c r="O9688"/>
      <c r="P9688"/>
      <c r="Q9688"/>
      <c r="R9688"/>
      <c r="S9688"/>
      <c r="T9688"/>
      <c r="U9688"/>
      <c r="V9688"/>
      <c r="W9688"/>
      <c r="X9688"/>
      <c r="Y9688"/>
      <c r="Z9688"/>
      <c r="AA9688"/>
      <c r="AB9688"/>
      <c r="AC9688"/>
      <c r="AD9688"/>
      <c r="AE9688"/>
      <c r="AF9688"/>
      <c r="AG9688"/>
      <c r="AH9688"/>
      <c r="AI9688"/>
      <c r="AJ9688"/>
      <c r="AK9688"/>
      <c r="AL9688"/>
      <c r="AM9688"/>
      <c r="AN9688"/>
      <c r="AO9688"/>
      <c r="AP9688"/>
      <c r="AQ9688"/>
      <c r="AR9688"/>
      <c r="AS9688"/>
      <c r="AT9688"/>
      <c r="AU9688"/>
      <c r="AV9688"/>
      <c r="AW9688"/>
      <c r="AX9688"/>
      <c r="AY9688"/>
      <c r="AZ9688"/>
      <c r="BA9688"/>
      <c r="BB9688"/>
      <c r="BC9688"/>
      <c r="BD9688"/>
      <c r="BE9688"/>
      <c r="BF9688"/>
      <c r="BG9688"/>
      <c r="BH9688"/>
      <c r="BI9688"/>
      <c r="BJ9688"/>
      <c r="BK9688"/>
      <c r="BL9688"/>
      <c r="BM9688"/>
      <c r="BN9688"/>
      <c r="BO9688"/>
      <c r="BP9688"/>
      <c r="BQ9688"/>
      <c r="BR9688"/>
      <c r="BS9688"/>
      <c r="BT9688"/>
      <c r="BU9688"/>
      <c r="BV9688"/>
      <c r="BW9688"/>
      <c r="BX9688"/>
      <c r="BY9688"/>
      <c r="BZ9688"/>
      <c r="CA9688"/>
      <c r="CB9688"/>
      <c r="CC9688"/>
      <c r="CD9688"/>
      <c r="CE9688"/>
      <c r="CF9688"/>
      <c r="CG9688"/>
      <c r="CH9688"/>
      <c r="CI9688"/>
      <c r="CJ9688"/>
      <c r="CK9688"/>
      <c r="CL9688"/>
      <c r="CM9688"/>
      <c r="CN9688"/>
      <c r="CO9688"/>
      <c r="CP9688"/>
      <c r="CQ9688"/>
      <c r="CR9688"/>
      <c r="CS9688"/>
      <c r="CT9688"/>
      <c r="CU9688"/>
      <c r="CV9688"/>
    </row>
    <row r="9689" spans="10:100" x14ac:dyDescent="0.25">
      <c r="J9689"/>
      <c r="K9689"/>
      <c r="L9689"/>
      <c r="M9689"/>
      <c r="N9689"/>
      <c r="O9689"/>
      <c r="P9689"/>
      <c r="Q9689"/>
      <c r="R9689"/>
      <c r="S9689"/>
      <c r="T9689"/>
      <c r="U9689"/>
      <c r="V9689"/>
      <c r="W9689"/>
      <c r="X9689"/>
      <c r="Y9689"/>
      <c r="Z9689"/>
      <c r="AA9689"/>
      <c r="AB9689"/>
      <c r="AC9689"/>
      <c r="AD9689"/>
      <c r="AE9689"/>
      <c r="AF9689"/>
      <c r="AG9689"/>
      <c r="AH9689"/>
      <c r="AI9689"/>
      <c r="AJ9689"/>
      <c r="AK9689"/>
      <c r="AL9689"/>
      <c r="AM9689"/>
      <c r="AN9689"/>
      <c r="AO9689"/>
      <c r="AP9689"/>
      <c r="AQ9689"/>
      <c r="AR9689"/>
      <c r="AS9689"/>
      <c r="AT9689"/>
      <c r="AU9689"/>
      <c r="AV9689"/>
      <c r="AW9689"/>
      <c r="AX9689"/>
      <c r="AY9689"/>
      <c r="AZ9689"/>
      <c r="BA9689"/>
      <c r="BB9689"/>
      <c r="BC9689"/>
      <c r="BD9689"/>
      <c r="BE9689"/>
      <c r="BF9689"/>
      <c r="BG9689"/>
      <c r="BH9689"/>
      <c r="BI9689"/>
      <c r="BJ9689"/>
      <c r="BK9689"/>
      <c r="BL9689"/>
      <c r="BM9689"/>
      <c r="BN9689"/>
      <c r="BO9689"/>
      <c r="BP9689"/>
      <c r="BQ9689"/>
      <c r="BR9689"/>
      <c r="BS9689"/>
      <c r="BT9689"/>
      <c r="BU9689"/>
      <c r="BV9689"/>
      <c r="BW9689"/>
      <c r="BX9689"/>
      <c r="BY9689"/>
      <c r="BZ9689"/>
      <c r="CA9689"/>
      <c r="CB9689"/>
      <c r="CC9689"/>
      <c r="CD9689"/>
      <c r="CE9689"/>
      <c r="CF9689"/>
      <c r="CG9689"/>
      <c r="CH9689"/>
      <c r="CI9689"/>
      <c r="CJ9689"/>
      <c r="CK9689"/>
      <c r="CL9689"/>
      <c r="CM9689"/>
      <c r="CN9689"/>
      <c r="CO9689"/>
      <c r="CP9689"/>
      <c r="CQ9689"/>
      <c r="CR9689"/>
      <c r="CS9689"/>
      <c r="CT9689"/>
      <c r="CU9689"/>
      <c r="CV9689"/>
    </row>
    <row r="9690" spans="10:100" x14ac:dyDescent="0.25">
      <c r="J9690"/>
      <c r="K9690"/>
      <c r="L9690"/>
      <c r="M9690"/>
      <c r="N9690"/>
      <c r="O9690"/>
      <c r="P9690"/>
      <c r="Q9690"/>
      <c r="R9690"/>
      <c r="S9690"/>
      <c r="T9690"/>
      <c r="U9690"/>
      <c r="V9690"/>
      <c r="W9690"/>
      <c r="X9690"/>
      <c r="Y9690"/>
      <c r="Z9690"/>
      <c r="AA9690"/>
      <c r="AB9690"/>
      <c r="AC9690"/>
      <c r="AD9690"/>
      <c r="AE9690"/>
      <c r="AF9690"/>
      <c r="AG9690"/>
      <c r="AH9690"/>
      <c r="AI9690"/>
      <c r="AJ9690"/>
      <c r="AK9690"/>
      <c r="AL9690"/>
      <c r="AM9690"/>
      <c r="AN9690"/>
      <c r="AO9690"/>
      <c r="AP9690"/>
      <c r="AQ9690"/>
      <c r="AR9690"/>
      <c r="AS9690"/>
      <c r="AT9690"/>
      <c r="AU9690"/>
      <c r="AV9690"/>
      <c r="AW9690"/>
      <c r="AX9690"/>
      <c r="AY9690"/>
      <c r="AZ9690"/>
      <c r="BA9690"/>
      <c r="BB9690"/>
      <c r="BC9690"/>
      <c r="BD9690"/>
      <c r="BE9690"/>
      <c r="BF9690"/>
      <c r="BG9690"/>
      <c r="BH9690"/>
      <c r="BI9690"/>
      <c r="BJ9690"/>
      <c r="BK9690"/>
      <c r="BL9690"/>
      <c r="BM9690"/>
      <c r="BN9690"/>
      <c r="BO9690"/>
      <c r="BP9690"/>
      <c r="BQ9690"/>
      <c r="BR9690"/>
      <c r="BS9690"/>
      <c r="BT9690"/>
      <c r="BU9690"/>
      <c r="BV9690"/>
      <c r="BW9690"/>
      <c r="BX9690"/>
      <c r="BY9690"/>
      <c r="BZ9690"/>
      <c r="CA9690"/>
      <c r="CB9690"/>
      <c r="CC9690"/>
      <c r="CD9690"/>
      <c r="CE9690"/>
      <c r="CF9690"/>
      <c r="CG9690"/>
      <c r="CH9690"/>
      <c r="CI9690"/>
      <c r="CJ9690"/>
      <c r="CK9690"/>
      <c r="CL9690"/>
      <c r="CM9690"/>
      <c r="CN9690"/>
      <c r="CO9690"/>
      <c r="CP9690"/>
      <c r="CQ9690"/>
      <c r="CR9690"/>
      <c r="CS9690"/>
      <c r="CT9690"/>
      <c r="CU9690"/>
      <c r="CV9690"/>
    </row>
    <row r="9691" spans="10:100" x14ac:dyDescent="0.25">
      <c r="J9691"/>
      <c r="K9691"/>
      <c r="L9691"/>
      <c r="M9691"/>
      <c r="N9691"/>
      <c r="O9691"/>
      <c r="P9691"/>
      <c r="Q9691"/>
      <c r="R9691"/>
      <c r="S9691"/>
      <c r="T9691"/>
      <c r="U9691"/>
      <c r="V9691"/>
      <c r="W9691"/>
      <c r="X9691"/>
      <c r="Y9691"/>
      <c r="Z9691"/>
      <c r="AA9691"/>
      <c r="AB9691"/>
      <c r="AC9691"/>
      <c r="AD9691"/>
      <c r="AE9691"/>
      <c r="AF9691"/>
      <c r="AG9691"/>
      <c r="AH9691"/>
      <c r="AI9691"/>
      <c r="AJ9691"/>
      <c r="AK9691"/>
      <c r="AL9691"/>
      <c r="AM9691"/>
      <c r="AN9691"/>
      <c r="AO9691"/>
      <c r="AP9691"/>
      <c r="AQ9691"/>
      <c r="AR9691"/>
      <c r="AS9691"/>
      <c r="AT9691"/>
      <c r="AU9691"/>
      <c r="AV9691"/>
      <c r="AW9691"/>
      <c r="AX9691"/>
      <c r="AY9691"/>
      <c r="AZ9691"/>
      <c r="BA9691"/>
      <c r="BB9691"/>
      <c r="BC9691"/>
      <c r="BD9691"/>
      <c r="BE9691"/>
      <c r="BF9691"/>
      <c r="BG9691"/>
      <c r="BH9691"/>
      <c r="BI9691"/>
      <c r="BJ9691"/>
      <c r="BK9691"/>
      <c r="BL9691"/>
      <c r="BM9691"/>
      <c r="BN9691"/>
      <c r="BO9691"/>
      <c r="BP9691"/>
      <c r="BQ9691"/>
      <c r="BR9691"/>
      <c r="BS9691"/>
      <c r="BT9691"/>
      <c r="BU9691"/>
      <c r="BV9691"/>
      <c r="BW9691"/>
      <c r="BX9691"/>
      <c r="BY9691"/>
      <c r="BZ9691"/>
      <c r="CA9691"/>
      <c r="CB9691"/>
      <c r="CC9691"/>
      <c r="CD9691"/>
      <c r="CE9691"/>
      <c r="CF9691"/>
      <c r="CG9691"/>
      <c r="CH9691"/>
      <c r="CI9691"/>
      <c r="CJ9691"/>
      <c r="CK9691"/>
      <c r="CL9691"/>
      <c r="CM9691"/>
      <c r="CN9691"/>
      <c r="CO9691"/>
      <c r="CP9691"/>
      <c r="CQ9691"/>
      <c r="CR9691"/>
      <c r="CS9691"/>
      <c r="CT9691"/>
      <c r="CU9691"/>
      <c r="CV9691"/>
    </row>
    <row r="9692" spans="10:100" x14ac:dyDescent="0.25">
      <c r="J9692"/>
      <c r="K9692"/>
      <c r="L9692"/>
      <c r="M9692"/>
      <c r="N9692"/>
      <c r="O9692"/>
      <c r="P9692"/>
      <c r="Q9692"/>
      <c r="R9692"/>
      <c r="S9692"/>
      <c r="T9692"/>
      <c r="U9692"/>
      <c r="V9692"/>
      <c r="W9692"/>
      <c r="X9692"/>
      <c r="Y9692"/>
      <c r="Z9692"/>
      <c r="AA9692"/>
      <c r="AB9692"/>
      <c r="AC9692"/>
      <c r="AD9692"/>
      <c r="AE9692"/>
      <c r="AF9692"/>
      <c r="AG9692"/>
      <c r="AH9692"/>
      <c r="AI9692"/>
      <c r="AJ9692"/>
      <c r="AK9692"/>
      <c r="AL9692"/>
      <c r="AM9692"/>
      <c r="AN9692"/>
      <c r="AO9692"/>
      <c r="AP9692"/>
      <c r="AQ9692"/>
      <c r="AR9692"/>
      <c r="AS9692"/>
      <c r="AT9692"/>
      <c r="AU9692"/>
      <c r="AV9692"/>
      <c r="AW9692"/>
      <c r="AX9692"/>
      <c r="AY9692"/>
      <c r="AZ9692"/>
      <c r="BA9692"/>
      <c r="BB9692"/>
      <c r="BC9692"/>
      <c r="BD9692"/>
      <c r="BE9692"/>
      <c r="BF9692"/>
      <c r="BG9692"/>
      <c r="BH9692"/>
      <c r="BI9692"/>
      <c r="BJ9692"/>
      <c r="BK9692"/>
      <c r="BL9692"/>
      <c r="BM9692"/>
      <c r="BN9692"/>
      <c r="BO9692"/>
      <c r="BP9692"/>
      <c r="BQ9692"/>
      <c r="BR9692"/>
      <c r="BS9692"/>
      <c r="BT9692"/>
      <c r="BU9692"/>
      <c r="BV9692"/>
      <c r="BW9692"/>
      <c r="BX9692"/>
      <c r="BY9692"/>
      <c r="BZ9692"/>
      <c r="CA9692"/>
      <c r="CB9692"/>
      <c r="CC9692"/>
      <c r="CD9692"/>
      <c r="CE9692"/>
      <c r="CF9692"/>
      <c r="CG9692"/>
      <c r="CH9692"/>
      <c r="CI9692"/>
      <c r="CJ9692"/>
      <c r="CK9692"/>
      <c r="CL9692"/>
      <c r="CM9692"/>
      <c r="CN9692"/>
      <c r="CO9692"/>
      <c r="CP9692"/>
      <c r="CQ9692"/>
      <c r="CR9692"/>
      <c r="CS9692"/>
      <c r="CT9692"/>
      <c r="CU9692"/>
      <c r="CV9692"/>
    </row>
    <row r="9693" spans="10:100" x14ac:dyDescent="0.25">
      <c r="J9693"/>
      <c r="K9693"/>
      <c r="L9693"/>
      <c r="M9693"/>
      <c r="N9693"/>
      <c r="O9693"/>
      <c r="P9693"/>
      <c r="Q9693"/>
      <c r="R9693"/>
      <c r="S9693"/>
      <c r="T9693"/>
      <c r="U9693"/>
      <c r="V9693"/>
      <c r="W9693"/>
      <c r="X9693"/>
      <c r="Y9693"/>
      <c r="Z9693"/>
      <c r="AA9693"/>
      <c r="AB9693"/>
      <c r="AC9693"/>
      <c r="AD9693"/>
      <c r="AE9693"/>
      <c r="AF9693"/>
      <c r="AG9693"/>
      <c r="AH9693"/>
      <c r="AI9693"/>
      <c r="AJ9693"/>
      <c r="AK9693"/>
      <c r="AL9693"/>
      <c r="AM9693"/>
      <c r="AN9693"/>
      <c r="AO9693"/>
      <c r="AP9693"/>
      <c r="AQ9693"/>
      <c r="AR9693"/>
      <c r="AS9693"/>
      <c r="AT9693"/>
      <c r="AU9693"/>
      <c r="AV9693"/>
      <c r="AW9693"/>
      <c r="AX9693"/>
      <c r="AY9693"/>
      <c r="AZ9693"/>
      <c r="BA9693"/>
      <c r="BB9693"/>
      <c r="BC9693"/>
      <c r="BD9693"/>
      <c r="BE9693"/>
      <c r="BF9693"/>
      <c r="BG9693"/>
      <c r="BH9693"/>
      <c r="BI9693"/>
      <c r="BJ9693"/>
      <c r="BK9693"/>
      <c r="BL9693"/>
      <c r="BM9693"/>
      <c r="BN9693"/>
      <c r="BO9693"/>
      <c r="BP9693"/>
      <c r="BQ9693"/>
      <c r="BR9693"/>
      <c r="BS9693"/>
      <c r="BT9693"/>
      <c r="BU9693"/>
      <c r="BV9693"/>
      <c r="BW9693"/>
      <c r="BX9693"/>
      <c r="BY9693"/>
      <c r="BZ9693"/>
      <c r="CA9693"/>
      <c r="CB9693"/>
      <c r="CC9693"/>
      <c r="CD9693"/>
      <c r="CE9693"/>
      <c r="CF9693"/>
      <c r="CG9693"/>
      <c r="CH9693"/>
      <c r="CI9693"/>
      <c r="CJ9693"/>
      <c r="CK9693"/>
      <c r="CL9693"/>
      <c r="CM9693"/>
      <c r="CN9693"/>
      <c r="CO9693"/>
      <c r="CP9693"/>
      <c r="CQ9693"/>
      <c r="CR9693"/>
      <c r="CS9693"/>
      <c r="CT9693"/>
      <c r="CU9693"/>
      <c r="CV9693"/>
    </row>
    <row r="9694" spans="10:100" x14ac:dyDescent="0.25">
      <c r="J9694"/>
      <c r="K9694"/>
      <c r="L9694"/>
      <c r="M9694"/>
      <c r="N9694"/>
      <c r="O9694"/>
      <c r="P9694"/>
      <c r="Q9694"/>
      <c r="R9694"/>
      <c r="S9694"/>
      <c r="T9694"/>
      <c r="U9694"/>
      <c r="V9694"/>
      <c r="W9694"/>
      <c r="X9694"/>
      <c r="Y9694"/>
      <c r="Z9694"/>
      <c r="AA9694"/>
      <c r="AB9694"/>
      <c r="AC9694"/>
      <c r="AD9694"/>
      <c r="AE9694"/>
      <c r="AF9694"/>
      <c r="AG9694"/>
      <c r="AH9694"/>
      <c r="AI9694"/>
      <c r="AJ9694"/>
      <c r="AK9694"/>
      <c r="AL9694"/>
      <c r="AM9694"/>
      <c r="AN9694"/>
      <c r="AO9694"/>
      <c r="AP9694"/>
      <c r="AQ9694"/>
      <c r="AR9694"/>
      <c r="AS9694"/>
      <c r="AT9694"/>
      <c r="AU9694"/>
      <c r="AV9694"/>
      <c r="AW9694"/>
      <c r="AX9694"/>
      <c r="AY9694"/>
      <c r="AZ9694"/>
      <c r="BA9694"/>
      <c r="BB9694"/>
      <c r="BC9694"/>
      <c r="BD9694"/>
      <c r="BE9694"/>
      <c r="BF9694"/>
      <c r="BG9694"/>
      <c r="BH9694"/>
      <c r="BI9694"/>
      <c r="BJ9694"/>
      <c r="BK9694"/>
      <c r="BL9694"/>
      <c r="BM9694"/>
      <c r="BN9694"/>
      <c r="BO9694"/>
      <c r="BP9694"/>
      <c r="BQ9694"/>
      <c r="BR9694"/>
      <c r="BS9694"/>
      <c r="BT9694"/>
      <c r="BU9694"/>
      <c r="BV9694"/>
      <c r="BW9694"/>
      <c r="BX9694"/>
      <c r="BY9694"/>
      <c r="BZ9694"/>
      <c r="CA9694"/>
      <c r="CB9694"/>
      <c r="CC9694"/>
      <c r="CD9694"/>
      <c r="CE9694"/>
      <c r="CF9694"/>
      <c r="CG9694"/>
      <c r="CH9694"/>
      <c r="CI9694"/>
      <c r="CJ9694"/>
      <c r="CK9694"/>
      <c r="CL9694"/>
      <c r="CM9694"/>
      <c r="CN9694"/>
      <c r="CO9694"/>
      <c r="CP9694"/>
      <c r="CQ9694"/>
      <c r="CR9694"/>
      <c r="CS9694"/>
      <c r="CT9694"/>
      <c r="CU9694"/>
      <c r="CV9694"/>
    </row>
    <row r="9695" spans="10:100" x14ac:dyDescent="0.25">
      <c r="J9695"/>
      <c r="K9695"/>
      <c r="L9695"/>
      <c r="M9695"/>
      <c r="N9695"/>
      <c r="O9695"/>
      <c r="P9695"/>
      <c r="Q9695"/>
      <c r="R9695"/>
      <c r="S9695"/>
      <c r="T9695"/>
      <c r="U9695"/>
      <c r="V9695"/>
      <c r="W9695"/>
      <c r="X9695"/>
      <c r="Y9695"/>
      <c r="Z9695"/>
      <c r="AA9695"/>
      <c r="AB9695"/>
      <c r="AC9695"/>
      <c r="AD9695"/>
      <c r="AE9695"/>
      <c r="AF9695"/>
      <c r="AG9695"/>
      <c r="AH9695"/>
      <c r="AI9695"/>
      <c r="AJ9695"/>
      <c r="AK9695"/>
      <c r="AL9695"/>
      <c r="AM9695"/>
      <c r="AN9695"/>
      <c r="AO9695"/>
      <c r="AP9695"/>
      <c r="AQ9695"/>
      <c r="AR9695"/>
      <c r="AS9695"/>
      <c r="AT9695"/>
      <c r="AU9695"/>
      <c r="AV9695"/>
      <c r="AW9695"/>
      <c r="AX9695"/>
      <c r="AY9695"/>
      <c r="AZ9695"/>
      <c r="BA9695"/>
      <c r="BB9695"/>
      <c r="BC9695"/>
      <c r="BD9695"/>
      <c r="BE9695"/>
      <c r="BF9695"/>
      <c r="BG9695"/>
      <c r="BH9695"/>
      <c r="BI9695"/>
      <c r="BJ9695"/>
      <c r="BK9695"/>
      <c r="BL9695"/>
      <c r="BM9695"/>
      <c r="BN9695"/>
      <c r="BO9695"/>
      <c r="BP9695"/>
      <c r="BQ9695"/>
      <c r="BR9695"/>
      <c r="BS9695"/>
      <c r="BT9695"/>
      <c r="BU9695"/>
      <c r="BV9695"/>
      <c r="BW9695"/>
      <c r="BX9695"/>
      <c r="BY9695"/>
      <c r="BZ9695"/>
      <c r="CA9695"/>
      <c r="CB9695"/>
      <c r="CC9695"/>
      <c r="CD9695"/>
      <c r="CE9695"/>
      <c r="CF9695"/>
      <c r="CG9695"/>
      <c r="CH9695"/>
      <c r="CI9695"/>
      <c r="CJ9695"/>
      <c r="CK9695"/>
      <c r="CL9695"/>
      <c r="CM9695"/>
      <c r="CN9695"/>
      <c r="CO9695"/>
      <c r="CP9695"/>
      <c r="CQ9695"/>
      <c r="CR9695"/>
      <c r="CS9695"/>
      <c r="CT9695"/>
      <c r="CU9695"/>
      <c r="CV9695"/>
    </row>
    <row r="9696" spans="10:100" x14ac:dyDescent="0.25">
      <c r="J9696"/>
      <c r="K9696"/>
      <c r="L9696"/>
      <c r="M9696"/>
      <c r="N9696"/>
      <c r="O9696"/>
      <c r="P9696"/>
      <c r="Q9696"/>
      <c r="R9696"/>
      <c r="S9696"/>
      <c r="T9696"/>
      <c r="U9696"/>
      <c r="V9696"/>
      <c r="W9696"/>
      <c r="X9696"/>
      <c r="Y9696"/>
      <c r="Z9696"/>
      <c r="AA9696"/>
      <c r="AB9696"/>
      <c r="AC9696"/>
      <c r="AD9696"/>
      <c r="AE9696"/>
      <c r="AF9696"/>
      <c r="AG9696"/>
      <c r="AH9696"/>
      <c r="AI9696"/>
      <c r="AJ9696"/>
      <c r="AK9696"/>
      <c r="AL9696"/>
      <c r="AM9696"/>
      <c r="AN9696"/>
      <c r="AO9696"/>
      <c r="AP9696"/>
      <c r="AQ9696"/>
      <c r="AR9696"/>
      <c r="AS9696"/>
      <c r="AT9696"/>
      <c r="AU9696"/>
      <c r="AV9696"/>
      <c r="AW9696"/>
      <c r="AX9696"/>
      <c r="AY9696"/>
      <c r="AZ9696"/>
      <c r="BA9696"/>
      <c r="BB9696"/>
      <c r="BC9696"/>
      <c r="BD9696"/>
      <c r="BE9696"/>
      <c r="BF9696"/>
      <c r="BG9696"/>
      <c r="BH9696"/>
      <c r="BI9696"/>
      <c r="BJ9696"/>
      <c r="BK9696"/>
      <c r="BL9696"/>
      <c r="BM9696"/>
      <c r="BN9696"/>
      <c r="BO9696"/>
      <c r="BP9696"/>
      <c r="BQ9696"/>
      <c r="BR9696"/>
      <c r="BS9696"/>
      <c r="BT9696"/>
      <c r="BU9696"/>
      <c r="BV9696"/>
      <c r="BW9696"/>
      <c r="BX9696"/>
      <c r="BY9696"/>
      <c r="BZ9696"/>
      <c r="CA9696"/>
      <c r="CB9696"/>
      <c r="CC9696"/>
      <c r="CD9696"/>
      <c r="CE9696"/>
      <c r="CF9696"/>
      <c r="CG9696"/>
      <c r="CH9696"/>
      <c r="CI9696"/>
      <c r="CJ9696"/>
      <c r="CK9696"/>
      <c r="CL9696"/>
      <c r="CM9696"/>
      <c r="CN9696"/>
      <c r="CO9696"/>
      <c r="CP9696"/>
      <c r="CQ9696"/>
      <c r="CR9696"/>
      <c r="CS9696"/>
      <c r="CT9696"/>
      <c r="CU9696"/>
      <c r="CV9696"/>
    </row>
    <row r="9697" spans="10:100" x14ac:dyDescent="0.25">
      <c r="J9697"/>
      <c r="K9697"/>
      <c r="L9697"/>
      <c r="M9697"/>
      <c r="N9697"/>
      <c r="O9697"/>
      <c r="P9697"/>
      <c r="Q9697"/>
      <c r="R9697"/>
      <c r="S9697"/>
      <c r="T9697"/>
      <c r="U9697"/>
      <c r="V9697"/>
      <c r="W9697"/>
      <c r="X9697"/>
      <c r="Y9697"/>
      <c r="Z9697"/>
      <c r="AA9697"/>
      <c r="AB9697"/>
      <c r="AC9697"/>
      <c r="AD9697"/>
      <c r="AE9697"/>
      <c r="AF9697"/>
      <c r="AG9697"/>
      <c r="AH9697"/>
      <c r="AI9697"/>
      <c r="AJ9697"/>
      <c r="AK9697"/>
      <c r="AL9697"/>
      <c r="AM9697"/>
      <c r="AN9697"/>
      <c r="AO9697"/>
      <c r="AP9697"/>
      <c r="AQ9697"/>
      <c r="AR9697"/>
      <c r="AS9697"/>
      <c r="AT9697"/>
      <c r="AU9697"/>
      <c r="AV9697"/>
      <c r="AW9697"/>
      <c r="AX9697"/>
      <c r="AY9697"/>
      <c r="AZ9697"/>
      <c r="BA9697"/>
      <c r="BB9697"/>
      <c r="BC9697"/>
      <c r="BD9697"/>
      <c r="BE9697"/>
      <c r="BF9697"/>
      <c r="BG9697"/>
      <c r="BH9697"/>
      <c r="BI9697"/>
      <c r="BJ9697"/>
      <c r="BK9697"/>
      <c r="BL9697"/>
      <c r="BM9697"/>
      <c r="BN9697"/>
      <c r="BO9697"/>
      <c r="BP9697"/>
      <c r="BQ9697"/>
      <c r="BR9697"/>
      <c r="BS9697"/>
      <c r="BT9697"/>
      <c r="BU9697"/>
      <c r="BV9697"/>
      <c r="BW9697"/>
      <c r="BX9697"/>
      <c r="BY9697"/>
      <c r="BZ9697"/>
      <c r="CA9697"/>
      <c r="CB9697"/>
      <c r="CC9697"/>
      <c r="CD9697"/>
      <c r="CE9697"/>
      <c r="CF9697"/>
      <c r="CG9697"/>
      <c r="CH9697"/>
      <c r="CI9697"/>
      <c r="CJ9697"/>
      <c r="CK9697"/>
      <c r="CL9697"/>
      <c r="CM9697"/>
      <c r="CN9697"/>
      <c r="CO9697"/>
      <c r="CP9697"/>
      <c r="CQ9697"/>
      <c r="CR9697"/>
      <c r="CS9697"/>
      <c r="CT9697"/>
      <c r="CU9697"/>
      <c r="CV9697"/>
    </row>
    <row r="9698" spans="10:100" x14ac:dyDescent="0.25">
      <c r="J9698"/>
      <c r="K9698"/>
      <c r="L9698"/>
      <c r="M9698"/>
      <c r="N9698"/>
      <c r="O9698"/>
      <c r="P9698"/>
      <c r="Q9698"/>
      <c r="R9698"/>
      <c r="S9698"/>
      <c r="T9698"/>
      <c r="U9698"/>
      <c r="V9698"/>
      <c r="W9698"/>
      <c r="X9698"/>
      <c r="Y9698"/>
      <c r="Z9698"/>
      <c r="AA9698"/>
      <c r="AB9698"/>
      <c r="AC9698"/>
      <c r="AD9698"/>
      <c r="AE9698"/>
      <c r="AF9698"/>
      <c r="AG9698"/>
      <c r="AH9698"/>
      <c r="AI9698"/>
      <c r="AJ9698"/>
      <c r="AK9698"/>
      <c r="AL9698"/>
      <c r="AM9698"/>
      <c r="AN9698"/>
      <c r="AO9698"/>
      <c r="AP9698"/>
      <c r="AQ9698"/>
      <c r="AR9698"/>
      <c r="AS9698"/>
      <c r="AT9698"/>
      <c r="AU9698"/>
      <c r="AV9698"/>
      <c r="AW9698"/>
      <c r="AX9698"/>
      <c r="AY9698"/>
      <c r="AZ9698"/>
      <c r="BA9698"/>
      <c r="BB9698"/>
      <c r="BC9698"/>
      <c r="BD9698"/>
      <c r="BE9698"/>
      <c r="BF9698"/>
      <c r="BG9698"/>
      <c r="BH9698"/>
      <c r="BI9698"/>
      <c r="BJ9698"/>
      <c r="BK9698"/>
      <c r="BL9698"/>
      <c r="BM9698"/>
      <c r="BN9698"/>
      <c r="BO9698"/>
      <c r="BP9698"/>
      <c r="BQ9698"/>
      <c r="BR9698"/>
      <c r="BS9698"/>
      <c r="BT9698"/>
      <c r="BU9698"/>
      <c r="BV9698"/>
      <c r="BW9698"/>
      <c r="BX9698"/>
      <c r="BY9698"/>
      <c r="BZ9698"/>
      <c r="CA9698"/>
      <c r="CB9698"/>
      <c r="CC9698"/>
      <c r="CD9698"/>
      <c r="CE9698"/>
      <c r="CF9698"/>
      <c r="CG9698"/>
      <c r="CH9698"/>
      <c r="CI9698"/>
      <c r="CJ9698"/>
      <c r="CK9698"/>
      <c r="CL9698"/>
      <c r="CM9698"/>
      <c r="CN9698"/>
      <c r="CO9698"/>
      <c r="CP9698"/>
      <c r="CQ9698"/>
      <c r="CR9698"/>
      <c r="CS9698"/>
      <c r="CT9698"/>
      <c r="CU9698"/>
      <c r="CV9698"/>
    </row>
    <row r="9699" spans="10:100" x14ac:dyDescent="0.25">
      <c r="J9699"/>
      <c r="K9699"/>
      <c r="L9699"/>
      <c r="M9699"/>
      <c r="N9699"/>
      <c r="O9699"/>
      <c r="P9699"/>
      <c r="Q9699"/>
      <c r="R9699"/>
      <c r="S9699"/>
      <c r="T9699"/>
      <c r="U9699"/>
      <c r="V9699"/>
      <c r="W9699"/>
      <c r="X9699"/>
      <c r="Y9699"/>
      <c r="Z9699"/>
      <c r="AA9699"/>
      <c r="AB9699"/>
      <c r="AC9699"/>
      <c r="AD9699"/>
      <c r="AE9699"/>
      <c r="AF9699"/>
      <c r="AG9699"/>
      <c r="AH9699"/>
      <c r="AI9699"/>
      <c r="AJ9699"/>
      <c r="AK9699"/>
      <c r="AL9699"/>
      <c r="AM9699"/>
      <c r="AN9699"/>
      <c r="AO9699"/>
      <c r="AP9699"/>
      <c r="AQ9699"/>
      <c r="AR9699"/>
      <c r="AS9699"/>
      <c r="AT9699"/>
      <c r="AU9699"/>
      <c r="AV9699"/>
      <c r="AW9699"/>
      <c r="AX9699"/>
      <c r="AY9699"/>
      <c r="AZ9699"/>
      <c r="BA9699"/>
      <c r="BB9699"/>
      <c r="BC9699"/>
      <c r="BD9699"/>
      <c r="BE9699"/>
      <c r="BF9699"/>
      <c r="BG9699"/>
      <c r="BH9699"/>
      <c r="BI9699"/>
      <c r="BJ9699"/>
      <c r="BK9699"/>
      <c r="BL9699"/>
      <c r="BM9699"/>
      <c r="BN9699"/>
      <c r="BO9699"/>
      <c r="BP9699"/>
      <c r="BQ9699"/>
      <c r="BR9699"/>
      <c r="BS9699"/>
      <c r="BT9699"/>
      <c r="BU9699"/>
      <c r="BV9699"/>
      <c r="BW9699"/>
      <c r="BX9699"/>
      <c r="BY9699"/>
      <c r="BZ9699"/>
      <c r="CA9699"/>
      <c r="CB9699"/>
      <c r="CC9699"/>
      <c r="CD9699"/>
      <c r="CE9699"/>
      <c r="CF9699"/>
      <c r="CG9699"/>
      <c r="CH9699"/>
      <c r="CI9699"/>
      <c r="CJ9699"/>
      <c r="CK9699"/>
      <c r="CL9699"/>
      <c r="CM9699"/>
      <c r="CN9699"/>
      <c r="CO9699"/>
      <c r="CP9699"/>
      <c r="CQ9699"/>
      <c r="CR9699"/>
      <c r="CS9699"/>
      <c r="CT9699"/>
      <c r="CU9699"/>
      <c r="CV9699"/>
    </row>
    <row r="9700" spans="10:100" x14ac:dyDescent="0.25">
      <c r="J9700"/>
      <c r="K9700"/>
      <c r="L9700"/>
      <c r="M9700"/>
      <c r="N9700"/>
      <c r="O9700"/>
      <c r="P9700"/>
      <c r="Q9700"/>
      <c r="R9700"/>
      <c r="S9700"/>
      <c r="T9700"/>
      <c r="U9700"/>
      <c r="V9700"/>
      <c r="W9700"/>
      <c r="X9700"/>
      <c r="Y9700"/>
      <c r="Z9700"/>
      <c r="AA9700"/>
      <c r="AB9700"/>
      <c r="AC9700"/>
      <c r="AD9700"/>
      <c r="AE9700"/>
      <c r="AF9700"/>
      <c r="AG9700"/>
      <c r="AH9700"/>
      <c r="AI9700"/>
      <c r="AJ9700"/>
      <c r="AK9700"/>
      <c r="AL9700"/>
      <c r="AM9700"/>
      <c r="AN9700"/>
      <c r="AO9700"/>
      <c r="AP9700"/>
      <c r="AQ9700"/>
      <c r="AR9700"/>
      <c r="AS9700"/>
      <c r="AT9700"/>
      <c r="AU9700"/>
      <c r="AV9700"/>
      <c r="AW9700"/>
      <c r="AX9700"/>
      <c r="AY9700"/>
      <c r="AZ9700"/>
      <c r="BA9700"/>
      <c r="BB9700"/>
      <c r="BC9700"/>
      <c r="BD9700"/>
      <c r="BE9700"/>
      <c r="BF9700"/>
      <c r="BG9700"/>
      <c r="BH9700"/>
      <c r="BI9700"/>
      <c r="BJ9700"/>
      <c r="BK9700"/>
      <c r="BL9700"/>
      <c r="BM9700"/>
      <c r="BN9700"/>
      <c r="BO9700"/>
      <c r="BP9700"/>
      <c r="BQ9700"/>
      <c r="BR9700"/>
      <c r="BS9700"/>
      <c r="BT9700"/>
      <c r="BU9700"/>
      <c r="BV9700"/>
      <c r="BW9700"/>
      <c r="BX9700"/>
      <c r="BY9700"/>
      <c r="BZ9700"/>
      <c r="CA9700"/>
      <c r="CB9700"/>
      <c r="CC9700"/>
      <c r="CD9700"/>
      <c r="CE9700"/>
      <c r="CF9700"/>
      <c r="CG9700"/>
      <c r="CH9700"/>
      <c r="CI9700"/>
      <c r="CJ9700"/>
      <c r="CK9700"/>
      <c r="CL9700"/>
      <c r="CM9700"/>
      <c r="CN9700"/>
      <c r="CO9700"/>
      <c r="CP9700"/>
      <c r="CQ9700"/>
      <c r="CR9700"/>
      <c r="CS9700"/>
      <c r="CT9700"/>
      <c r="CU9700"/>
      <c r="CV9700"/>
    </row>
    <row r="9701" spans="10:100" x14ac:dyDescent="0.25">
      <c r="J9701"/>
      <c r="K9701"/>
      <c r="L9701"/>
      <c r="M9701"/>
      <c r="N9701"/>
      <c r="O9701"/>
      <c r="P9701"/>
      <c r="Q9701"/>
      <c r="R9701"/>
      <c r="S9701"/>
      <c r="T9701"/>
      <c r="U9701"/>
      <c r="V9701"/>
      <c r="W9701"/>
      <c r="X9701"/>
      <c r="Y9701"/>
      <c r="Z9701"/>
      <c r="AA9701"/>
      <c r="AB9701"/>
      <c r="AC9701"/>
      <c r="AD9701"/>
      <c r="AE9701"/>
      <c r="AF9701"/>
      <c r="AG9701"/>
      <c r="AH9701"/>
      <c r="AI9701"/>
      <c r="AJ9701"/>
      <c r="AK9701"/>
      <c r="AL9701"/>
      <c r="AM9701"/>
      <c r="AN9701"/>
      <c r="AO9701"/>
      <c r="AP9701"/>
      <c r="AQ9701"/>
      <c r="AR9701"/>
      <c r="AS9701"/>
      <c r="AT9701"/>
      <c r="AU9701"/>
      <c r="AV9701"/>
      <c r="AW9701"/>
      <c r="AX9701"/>
      <c r="AY9701"/>
      <c r="AZ9701"/>
      <c r="BA9701"/>
      <c r="BB9701"/>
      <c r="BC9701"/>
      <c r="BD9701"/>
      <c r="BE9701"/>
      <c r="BF9701"/>
      <c r="BG9701"/>
      <c r="BH9701"/>
      <c r="BI9701"/>
      <c r="BJ9701"/>
      <c r="BK9701"/>
      <c r="BL9701"/>
      <c r="BM9701"/>
      <c r="BN9701"/>
      <c r="BO9701"/>
      <c r="BP9701"/>
      <c r="BQ9701"/>
      <c r="BR9701"/>
      <c r="BS9701"/>
      <c r="BT9701"/>
      <c r="BU9701"/>
      <c r="BV9701"/>
      <c r="BW9701"/>
      <c r="BX9701"/>
      <c r="BY9701"/>
      <c r="BZ9701"/>
      <c r="CA9701"/>
      <c r="CB9701"/>
      <c r="CC9701"/>
      <c r="CD9701"/>
      <c r="CE9701"/>
      <c r="CF9701"/>
      <c r="CG9701"/>
      <c r="CH9701"/>
      <c r="CI9701"/>
      <c r="CJ9701"/>
      <c r="CK9701"/>
      <c r="CL9701"/>
      <c r="CM9701"/>
      <c r="CN9701"/>
      <c r="CO9701"/>
      <c r="CP9701"/>
      <c r="CQ9701"/>
      <c r="CR9701"/>
      <c r="CS9701"/>
      <c r="CT9701"/>
      <c r="CU9701"/>
      <c r="CV9701"/>
    </row>
    <row r="9702" spans="10:100" x14ac:dyDescent="0.25">
      <c r="J9702"/>
      <c r="K9702"/>
      <c r="L9702"/>
      <c r="M9702"/>
      <c r="N9702"/>
      <c r="O9702"/>
      <c r="P9702"/>
      <c r="Q9702"/>
      <c r="R9702"/>
      <c r="S9702"/>
      <c r="T9702"/>
      <c r="U9702"/>
      <c r="V9702"/>
      <c r="W9702"/>
      <c r="X9702"/>
      <c r="Y9702"/>
      <c r="Z9702"/>
      <c r="AA9702"/>
      <c r="AB9702"/>
      <c r="AC9702"/>
      <c r="AD9702"/>
      <c r="AE9702"/>
      <c r="AF9702"/>
      <c r="AG9702"/>
      <c r="AH9702"/>
      <c r="AI9702"/>
      <c r="AJ9702"/>
      <c r="AK9702"/>
      <c r="AL9702"/>
      <c r="AM9702"/>
      <c r="AN9702"/>
      <c r="AO9702"/>
      <c r="AP9702"/>
      <c r="AQ9702"/>
      <c r="AR9702"/>
      <c r="AS9702"/>
      <c r="AT9702"/>
      <c r="AU9702"/>
      <c r="AV9702"/>
      <c r="AW9702"/>
      <c r="AX9702"/>
      <c r="AY9702"/>
      <c r="AZ9702"/>
      <c r="BA9702"/>
      <c r="BB9702"/>
      <c r="BC9702"/>
      <c r="BD9702"/>
      <c r="BE9702"/>
      <c r="BF9702"/>
      <c r="BG9702"/>
      <c r="BH9702"/>
      <c r="BI9702"/>
      <c r="BJ9702"/>
      <c r="BK9702"/>
      <c r="BL9702"/>
      <c r="BM9702"/>
      <c r="BN9702"/>
      <c r="BO9702"/>
      <c r="BP9702"/>
      <c r="BQ9702"/>
      <c r="BR9702"/>
      <c r="BS9702"/>
      <c r="BT9702"/>
      <c r="BU9702"/>
      <c r="BV9702"/>
      <c r="BW9702"/>
      <c r="BX9702"/>
      <c r="BY9702"/>
      <c r="BZ9702"/>
      <c r="CA9702"/>
      <c r="CB9702"/>
      <c r="CC9702"/>
      <c r="CD9702"/>
      <c r="CE9702"/>
      <c r="CF9702"/>
      <c r="CG9702"/>
      <c r="CH9702"/>
      <c r="CI9702"/>
      <c r="CJ9702"/>
      <c r="CK9702"/>
      <c r="CL9702"/>
      <c r="CM9702"/>
      <c r="CN9702"/>
      <c r="CO9702"/>
      <c r="CP9702"/>
      <c r="CQ9702"/>
      <c r="CR9702"/>
      <c r="CS9702"/>
      <c r="CT9702"/>
      <c r="CU9702"/>
      <c r="CV9702"/>
    </row>
    <row r="9703" spans="10:100" x14ac:dyDescent="0.25">
      <c r="J9703"/>
      <c r="K9703"/>
      <c r="L9703"/>
      <c r="M9703"/>
      <c r="N9703"/>
      <c r="O9703"/>
      <c r="P9703"/>
      <c r="Q9703"/>
      <c r="R9703"/>
      <c r="S9703"/>
      <c r="T9703"/>
      <c r="U9703"/>
      <c r="V9703"/>
      <c r="W9703"/>
      <c r="X9703"/>
      <c r="Y9703"/>
      <c r="Z9703"/>
      <c r="AA9703"/>
      <c r="AB9703"/>
      <c r="AC9703"/>
      <c r="AD9703"/>
      <c r="AE9703"/>
      <c r="AF9703"/>
      <c r="AG9703"/>
      <c r="AH9703"/>
      <c r="AI9703"/>
      <c r="AJ9703"/>
      <c r="AK9703"/>
      <c r="AL9703"/>
      <c r="AM9703"/>
      <c r="AN9703"/>
      <c r="AO9703"/>
      <c r="AP9703"/>
      <c r="AQ9703"/>
      <c r="AR9703"/>
      <c r="AS9703"/>
      <c r="AT9703"/>
      <c r="AU9703"/>
      <c r="AV9703"/>
      <c r="AW9703"/>
      <c r="AX9703"/>
      <c r="AY9703"/>
      <c r="AZ9703"/>
      <c r="BA9703"/>
      <c r="BB9703"/>
      <c r="BC9703"/>
      <c r="BD9703"/>
      <c r="BE9703"/>
      <c r="BF9703"/>
      <c r="BG9703"/>
      <c r="BH9703"/>
      <c r="BI9703"/>
      <c r="BJ9703"/>
      <c r="BK9703"/>
      <c r="BL9703"/>
      <c r="BM9703"/>
      <c r="BN9703"/>
      <c r="BO9703"/>
      <c r="BP9703"/>
      <c r="BQ9703"/>
      <c r="BR9703"/>
      <c r="BS9703"/>
      <c r="BT9703"/>
      <c r="BU9703"/>
      <c r="BV9703"/>
      <c r="BW9703"/>
      <c r="BX9703"/>
      <c r="BY9703"/>
      <c r="BZ9703"/>
      <c r="CA9703"/>
      <c r="CB9703"/>
      <c r="CC9703"/>
      <c r="CD9703"/>
      <c r="CE9703"/>
      <c r="CF9703"/>
      <c r="CG9703"/>
      <c r="CH9703"/>
      <c r="CI9703"/>
      <c r="CJ9703"/>
      <c r="CK9703"/>
      <c r="CL9703"/>
      <c r="CM9703"/>
      <c r="CN9703"/>
      <c r="CO9703"/>
      <c r="CP9703"/>
      <c r="CQ9703"/>
      <c r="CR9703"/>
      <c r="CS9703"/>
      <c r="CT9703"/>
      <c r="CU9703"/>
      <c r="CV9703"/>
    </row>
    <row r="9704" spans="10:100" x14ac:dyDescent="0.25">
      <c r="J9704"/>
      <c r="K9704"/>
      <c r="L9704"/>
      <c r="M9704"/>
      <c r="N9704"/>
      <c r="O9704"/>
      <c r="P9704"/>
      <c r="Q9704"/>
      <c r="R9704"/>
      <c r="S9704"/>
      <c r="T9704"/>
      <c r="U9704"/>
      <c r="V9704"/>
      <c r="W9704"/>
      <c r="X9704"/>
      <c r="Y9704"/>
      <c r="Z9704"/>
      <c r="AA9704"/>
      <c r="AB9704"/>
      <c r="AC9704"/>
      <c r="AD9704"/>
      <c r="AE9704"/>
      <c r="AF9704"/>
      <c r="AG9704"/>
      <c r="AH9704"/>
      <c r="AI9704"/>
      <c r="AJ9704"/>
      <c r="AK9704"/>
      <c r="AL9704"/>
      <c r="AM9704"/>
      <c r="AN9704"/>
      <c r="AO9704"/>
      <c r="AP9704"/>
      <c r="AQ9704"/>
      <c r="AR9704"/>
      <c r="AS9704"/>
      <c r="AT9704"/>
      <c r="AU9704"/>
      <c r="AV9704"/>
      <c r="AW9704"/>
      <c r="AX9704"/>
      <c r="AY9704"/>
      <c r="AZ9704"/>
      <c r="BA9704"/>
      <c r="BB9704"/>
      <c r="BC9704"/>
      <c r="BD9704"/>
      <c r="BE9704"/>
      <c r="BF9704"/>
      <c r="BG9704"/>
      <c r="BH9704"/>
      <c r="BI9704"/>
      <c r="BJ9704"/>
      <c r="BK9704"/>
      <c r="BL9704"/>
      <c r="BM9704"/>
      <c r="BN9704"/>
      <c r="BO9704"/>
      <c r="BP9704"/>
      <c r="BQ9704"/>
      <c r="BR9704"/>
      <c r="BS9704"/>
      <c r="BT9704"/>
      <c r="BU9704"/>
      <c r="BV9704"/>
      <c r="BW9704"/>
      <c r="BX9704"/>
      <c r="BY9704"/>
      <c r="BZ9704"/>
      <c r="CA9704"/>
      <c r="CB9704"/>
      <c r="CC9704"/>
      <c r="CD9704"/>
      <c r="CE9704"/>
      <c r="CF9704"/>
      <c r="CG9704"/>
      <c r="CH9704"/>
      <c r="CI9704"/>
      <c r="CJ9704"/>
      <c r="CK9704"/>
      <c r="CL9704"/>
      <c r="CM9704"/>
      <c r="CN9704"/>
      <c r="CO9704"/>
      <c r="CP9704"/>
      <c r="CQ9704"/>
      <c r="CR9704"/>
      <c r="CS9704"/>
      <c r="CT9704"/>
      <c r="CU9704"/>
      <c r="CV9704"/>
    </row>
    <row r="9705" spans="10:100" x14ac:dyDescent="0.25">
      <c r="J9705"/>
      <c r="K9705"/>
      <c r="L9705"/>
      <c r="M9705"/>
      <c r="N9705"/>
      <c r="O9705"/>
      <c r="P9705"/>
      <c r="Q9705"/>
      <c r="R9705"/>
      <c r="S9705"/>
      <c r="T9705"/>
      <c r="U9705"/>
      <c r="V9705"/>
      <c r="W9705"/>
      <c r="X9705"/>
      <c r="Y9705"/>
      <c r="Z9705"/>
      <c r="AA9705"/>
      <c r="AB9705"/>
      <c r="AC9705"/>
      <c r="AD9705"/>
      <c r="AE9705"/>
      <c r="AF9705"/>
      <c r="AG9705"/>
      <c r="AH9705"/>
      <c r="AI9705"/>
      <c r="AJ9705"/>
      <c r="AK9705"/>
      <c r="AL9705"/>
      <c r="AM9705"/>
      <c r="AN9705"/>
      <c r="AO9705"/>
      <c r="AP9705"/>
      <c r="AQ9705"/>
      <c r="AR9705"/>
      <c r="AS9705"/>
      <c r="AT9705"/>
      <c r="AU9705"/>
      <c r="AV9705"/>
      <c r="AW9705"/>
      <c r="AX9705"/>
      <c r="AY9705"/>
      <c r="AZ9705"/>
      <c r="BA9705"/>
      <c r="BB9705"/>
      <c r="BC9705"/>
      <c r="BD9705"/>
      <c r="BE9705"/>
      <c r="BF9705"/>
      <c r="BG9705"/>
      <c r="BH9705"/>
      <c r="BI9705"/>
      <c r="BJ9705"/>
      <c r="BK9705"/>
      <c r="BL9705"/>
      <c r="BM9705"/>
      <c r="BN9705"/>
      <c r="BO9705"/>
      <c r="BP9705"/>
      <c r="BQ9705"/>
      <c r="BR9705"/>
      <c r="BS9705"/>
      <c r="BT9705"/>
      <c r="BU9705"/>
      <c r="BV9705"/>
      <c r="BW9705"/>
      <c r="BX9705"/>
      <c r="BY9705"/>
      <c r="BZ9705"/>
      <c r="CA9705"/>
      <c r="CB9705"/>
      <c r="CC9705"/>
      <c r="CD9705"/>
      <c r="CE9705"/>
      <c r="CF9705"/>
      <c r="CG9705"/>
      <c r="CH9705"/>
      <c r="CI9705"/>
      <c r="CJ9705"/>
      <c r="CK9705"/>
      <c r="CL9705"/>
      <c r="CM9705"/>
      <c r="CN9705"/>
      <c r="CO9705"/>
      <c r="CP9705"/>
      <c r="CQ9705"/>
      <c r="CR9705"/>
      <c r="CS9705"/>
      <c r="CT9705"/>
      <c r="CU9705"/>
      <c r="CV9705"/>
    </row>
    <row r="9706" spans="10:100" x14ac:dyDescent="0.25">
      <c r="J9706"/>
      <c r="K9706"/>
      <c r="L9706"/>
      <c r="M9706"/>
      <c r="N9706"/>
      <c r="O9706"/>
      <c r="P9706"/>
      <c r="Q9706"/>
      <c r="R9706"/>
      <c r="S9706"/>
      <c r="T9706"/>
      <c r="U9706"/>
      <c r="V9706"/>
      <c r="W9706"/>
      <c r="X9706"/>
      <c r="Y9706"/>
      <c r="Z9706"/>
      <c r="AA9706"/>
      <c r="AB9706"/>
      <c r="AC9706"/>
      <c r="AD9706"/>
      <c r="AE9706"/>
      <c r="AF9706"/>
      <c r="AG9706"/>
      <c r="AH9706"/>
      <c r="AI9706"/>
      <c r="AJ9706"/>
      <c r="AK9706"/>
      <c r="AL9706"/>
      <c r="AM9706"/>
      <c r="AN9706"/>
      <c r="AO9706"/>
      <c r="AP9706"/>
      <c r="AQ9706"/>
      <c r="AR9706"/>
      <c r="AS9706"/>
      <c r="AT9706"/>
      <c r="AU9706"/>
      <c r="AV9706"/>
      <c r="AW9706"/>
      <c r="AX9706"/>
      <c r="AY9706"/>
      <c r="AZ9706"/>
      <c r="BA9706"/>
      <c r="BB9706"/>
      <c r="BC9706"/>
      <c r="BD9706"/>
      <c r="BE9706"/>
      <c r="BF9706"/>
      <c r="BG9706"/>
      <c r="BH9706"/>
      <c r="BI9706"/>
      <c r="BJ9706"/>
      <c r="BK9706"/>
      <c r="BL9706"/>
      <c r="BM9706"/>
      <c r="BN9706"/>
      <c r="BO9706"/>
      <c r="BP9706"/>
      <c r="BQ9706"/>
      <c r="BR9706"/>
      <c r="BS9706"/>
      <c r="BT9706"/>
      <c r="BU9706"/>
      <c r="BV9706"/>
      <c r="BW9706"/>
      <c r="BX9706"/>
      <c r="BY9706"/>
      <c r="BZ9706"/>
      <c r="CA9706"/>
      <c r="CB9706"/>
      <c r="CC9706"/>
      <c r="CD9706"/>
      <c r="CE9706"/>
      <c r="CF9706"/>
      <c r="CG9706"/>
      <c r="CH9706"/>
      <c r="CI9706"/>
      <c r="CJ9706"/>
      <c r="CK9706"/>
      <c r="CL9706"/>
      <c r="CM9706"/>
      <c r="CN9706"/>
      <c r="CO9706"/>
      <c r="CP9706"/>
      <c r="CQ9706"/>
      <c r="CR9706"/>
      <c r="CS9706"/>
      <c r="CT9706"/>
      <c r="CU9706"/>
      <c r="CV9706"/>
    </row>
    <row r="9707" spans="10:100" x14ac:dyDescent="0.25">
      <c r="J9707"/>
      <c r="K9707"/>
      <c r="L9707"/>
      <c r="M9707"/>
      <c r="N9707"/>
      <c r="O9707"/>
      <c r="P9707"/>
      <c r="Q9707"/>
      <c r="R9707"/>
      <c r="S9707"/>
      <c r="T9707"/>
      <c r="U9707"/>
      <c r="V9707"/>
      <c r="W9707"/>
      <c r="X9707"/>
      <c r="Y9707"/>
      <c r="Z9707"/>
      <c r="AA9707"/>
      <c r="AB9707"/>
      <c r="AC9707"/>
      <c r="AD9707"/>
      <c r="AE9707"/>
      <c r="AF9707"/>
      <c r="AG9707"/>
      <c r="AH9707"/>
      <c r="AI9707"/>
      <c r="AJ9707"/>
      <c r="AK9707"/>
      <c r="AL9707"/>
      <c r="AM9707"/>
      <c r="AN9707"/>
      <c r="AO9707"/>
      <c r="AP9707"/>
      <c r="AQ9707"/>
      <c r="AR9707"/>
      <c r="AS9707"/>
      <c r="AT9707"/>
      <c r="AU9707"/>
      <c r="AV9707"/>
      <c r="AW9707"/>
      <c r="AX9707"/>
      <c r="AY9707"/>
      <c r="AZ9707"/>
      <c r="BA9707"/>
      <c r="BB9707"/>
      <c r="BC9707"/>
      <c r="BD9707"/>
      <c r="BE9707"/>
      <c r="BF9707"/>
      <c r="BG9707"/>
      <c r="BH9707"/>
      <c r="BI9707"/>
      <c r="BJ9707"/>
      <c r="BK9707"/>
      <c r="BL9707"/>
      <c r="BM9707"/>
      <c r="BN9707"/>
      <c r="BO9707"/>
      <c r="BP9707"/>
      <c r="BQ9707"/>
      <c r="BR9707"/>
      <c r="BS9707"/>
      <c r="BT9707"/>
      <c r="BU9707"/>
      <c r="BV9707"/>
      <c r="BW9707"/>
      <c r="BX9707"/>
      <c r="BY9707"/>
      <c r="BZ9707"/>
      <c r="CA9707"/>
      <c r="CB9707"/>
      <c r="CC9707"/>
      <c r="CD9707"/>
      <c r="CE9707"/>
      <c r="CF9707"/>
      <c r="CG9707"/>
      <c r="CH9707"/>
      <c r="CI9707"/>
      <c r="CJ9707"/>
      <c r="CK9707"/>
      <c r="CL9707"/>
      <c r="CM9707"/>
      <c r="CN9707"/>
      <c r="CO9707"/>
      <c r="CP9707"/>
      <c r="CQ9707"/>
      <c r="CR9707"/>
      <c r="CS9707"/>
      <c r="CT9707"/>
      <c r="CU9707"/>
      <c r="CV9707"/>
    </row>
    <row r="9708" spans="10:100" x14ac:dyDescent="0.25">
      <c r="J9708"/>
      <c r="K9708"/>
      <c r="L9708"/>
      <c r="M9708"/>
      <c r="N9708"/>
      <c r="O9708"/>
      <c r="P9708"/>
      <c r="Q9708"/>
      <c r="R9708"/>
      <c r="S9708"/>
      <c r="T9708"/>
      <c r="U9708"/>
      <c r="V9708"/>
      <c r="W9708"/>
      <c r="X9708"/>
      <c r="Y9708"/>
      <c r="Z9708"/>
      <c r="AA9708"/>
      <c r="AB9708"/>
      <c r="AC9708"/>
      <c r="AD9708"/>
      <c r="AE9708"/>
      <c r="AF9708"/>
      <c r="AG9708"/>
      <c r="AH9708"/>
      <c r="AI9708"/>
      <c r="AJ9708"/>
      <c r="AK9708"/>
      <c r="AL9708"/>
      <c r="AM9708"/>
      <c r="AN9708"/>
      <c r="AO9708"/>
      <c r="AP9708"/>
      <c r="AQ9708"/>
      <c r="AR9708"/>
      <c r="AS9708"/>
      <c r="AT9708"/>
      <c r="AU9708"/>
      <c r="AV9708"/>
      <c r="AW9708"/>
      <c r="AX9708"/>
      <c r="AY9708"/>
      <c r="AZ9708"/>
      <c r="BA9708"/>
      <c r="BB9708"/>
      <c r="BC9708"/>
      <c r="BD9708"/>
      <c r="BE9708"/>
      <c r="BF9708"/>
      <c r="BG9708"/>
      <c r="BH9708"/>
      <c r="BI9708"/>
      <c r="BJ9708"/>
      <c r="BK9708"/>
      <c r="BL9708"/>
      <c r="BM9708"/>
      <c r="BN9708"/>
      <c r="BO9708"/>
      <c r="BP9708"/>
      <c r="BQ9708"/>
      <c r="BR9708"/>
      <c r="BS9708"/>
      <c r="BT9708"/>
      <c r="BU9708"/>
      <c r="BV9708"/>
      <c r="BW9708"/>
      <c r="BX9708"/>
      <c r="BY9708"/>
      <c r="BZ9708"/>
      <c r="CA9708"/>
      <c r="CB9708"/>
      <c r="CC9708"/>
      <c r="CD9708"/>
      <c r="CE9708"/>
      <c r="CF9708"/>
      <c r="CG9708"/>
      <c r="CH9708"/>
      <c r="CI9708"/>
      <c r="CJ9708"/>
      <c r="CK9708"/>
      <c r="CL9708"/>
      <c r="CM9708"/>
      <c r="CN9708"/>
      <c r="CO9708"/>
      <c r="CP9708"/>
      <c r="CQ9708"/>
      <c r="CR9708"/>
      <c r="CS9708"/>
      <c r="CT9708"/>
      <c r="CU9708"/>
      <c r="CV9708"/>
    </row>
    <row r="9709" spans="10:100" x14ac:dyDescent="0.25">
      <c r="J9709"/>
      <c r="K9709"/>
      <c r="L9709"/>
      <c r="M9709"/>
      <c r="N9709"/>
      <c r="O9709"/>
      <c r="P9709"/>
      <c r="Q9709"/>
      <c r="R9709"/>
      <c r="S9709"/>
      <c r="T9709"/>
      <c r="U9709"/>
      <c r="V9709"/>
      <c r="W9709"/>
      <c r="X9709"/>
      <c r="Y9709"/>
      <c r="Z9709"/>
      <c r="AA9709"/>
      <c r="AB9709"/>
      <c r="AC9709"/>
      <c r="AD9709"/>
      <c r="AE9709"/>
      <c r="AF9709"/>
      <c r="AG9709"/>
      <c r="AH9709"/>
      <c r="AI9709"/>
      <c r="AJ9709"/>
      <c r="AK9709"/>
      <c r="AL9709"/>
      <c r="AM9709"/>
      <c r="AN9709"/>
      <c r="AO9709"/>
      <c r="AP9709"/>
      <c r="AQ9709"/>
      <c r="AR9709"/>
      <c r="AS9709"/>
      <c r="AT9709"/>
      <c r="AU9709"/>
      <c r="AV9709"/>
      <c r="AW9709"/>
      <c r="AX9709"/>
      <c r="AY9709"/>
      <c r="AZ9709"/>
      <c r="BA9709"/>
      <c r="BB9709"/>
      <c r="BC9709"/>
      <c r="BD9709"/>
      <c r="BE9709"/>
      <c r="BF9709"/>
      <c r="BG9709"/>
      <c r="BH9709"/>
      <c r="BI9709"/>
      <c r="BJ9709"/>
      <c r="BK9709"/>
      <c r="BL9709"/>
      <c r="BM9709"/>
      <c r="BN9709"/>
      <c r="BO9709"/>
      <c r="BP9709"/>
      <c r="BQ9709"/>
      <c r="BR9709"/>
      <c r="BS9709"/>
      <c r="BT9709"/>
      <c r="BU9709"/>
      <c r="BV9709"/>
      <c r="BW9709"/>
      <c r="BX9709"/>
      <c r="BY9709"/>
      <c r="BZ9709"/>
      <c r="CA9709"/>
      <c r="CB9709"/>
      <c r="CC9709"/>
      <c r="CD9709"/>
      <c r="CE9709"/>
      <c r="CF9709"/>
      <c r="CG9709"/>
      <c r="CH9709"/>
      <c r="CI9709"/>
      <c r="CJ9709"/>
      <c r="CK9709"/>
      <c r="CL9709"/>
      <c r="CM9709"/>
      <c r="CN9709"/>
      <c r="CO9709"/>
      <c r="CP9709"/>
      <c r="CQ9709"/>
      <c r="CR9709"/>
      <c r="CS9709"/>
      <c r="CT9709"/>
      <c r="CU9709"/>
      <c r="CV9709"/>
    </row>
    <row r="9710" spans="10:100" x14ac:dyDescent="0.25">
      <c r="J9710"/>
      <c r="K9710"/>
      <c r="L9710"/>
      <c r="M9710"/>
      <c r="N9710"/>
      <c r="O9710"/>
      <c r="P9710"/>
      <c r="Q9710"/>
      <c r="R9710"/>
      <c r="S9710"/>
      <c r="T9710"/>
      <c r="U9710"/>
      <c r="V9710"/>
      <c r="W9710"/>
      <c r="X9710"/>
      <c r="Y9710"/>
      <c r="Z9710"/>
      <c r="AA9710"/>
      <c r="AB9710"/>
      <c r="AC9710"/>
      <c r="AD9710"/>
      <c r="AE9710"/>
      <c r="AF9710"/>
      <c r="AG9710"/>
      <c r="AH9710"/>
      <c r="AI9710"/>
      <c r="AJ9710"/>
      <c r="AK9710"/>
      <c r="AL9710"/>
      <c r="AM9710"/>
      <c r="AN9710"/>
      <c r="AO9710"/>
      <c r="AP9710"/>
      <c r="AQ9710"/>
      <c r="AR9710"/>
      <c r="AS9710"/>
      <c r="AT9710"/>
      <c r="AU9710"/>
      <c r="AV9710"/>
      <c r="AW9710"/>
      <c r="AX9710"/>
      <c r="AY9710"/>
      <c r="AZ9710"/>
      <c r="BA9710"/>
      <c r="BB9710"/>
      <c r="BC9710"/>
      <c r="BD9710"/>
      <c r="BE9710"/>
      <c r="BF9710"/>
      <c r="BG9710"/>
      <c r="BH9710"/>
      <c r="BI9710"/>
      <c r="BJ9710"/>
      <c r="BK9710"/>
      <c r="BL9710"/>
      <c r="BM9710"/>
      <c r="BN9710"/>
      <c r="BO9710"/>
      <c r="BP9710"/>
      <c r="BQ9710"/>
      <c r="BR9710"/>
      <c r="BS9710"/>
      <c r="BT9710"/>
      <c r="BU9710"/>
      <c r="BV9710"/>
      <c r="BW9710"/>
      <c r="BX9710"/>
      <c r="BY9710"/>
      <c r="BZ9710"/>
      <c r="CA9710"/>
      <c r="CB9710"/>
      <c r="CC9710"/>
      <c r="CD9710"/>
      <c r="CE9710"/>
      <c r="CF9710"/>
      <c r="CG9710"/>
      <c r="CH9710"/>
      <c r="CI9710"/>
      <c r="CJ9710"/>
      <c r="CK9710"/>
      <c r="CL9710"/>
      <c r="CM9710"/>
      <c r="CN9710"/>
      <c r="CO9710"/>
      <c r="CP9710"/>
      <c r="CQ9710"/>
      <c r="CR9710"/>
      <c r="CS9710"/>
      <c r="CT9710"/>
      <c r="CU9710"/>
      <c r="CV9710"/>
    </row>
    <row r="9711" spans="10:100" x14ac:dyDescent="0.25">
      <c r="J9711"/>
      <c r="K9711"/>
      <c r="L9711"/>
      <c r="M9711"/>
      <c r="N9711"/>
      <c r="O9711"/>
      <c r="P9711"/>
      <c r="Q9711"/>
      <c r="R9711"/>
      <c r="S9711"/>
      <c r="T9711"/>
      <c r="U9711"/>
      <c r="V9711"/>
      <c r="W9711"/>
      <c r="X9711"/>
      <c r="Y9711"/>
      <c r="Z9711"/>
      <c r="AA9711"/>
      <c r="AB9711"/>
      <c r="AC9711"/>
      <c r="AD9711"/>
      <c r="AE9711"/>
      <c r="AF9711"/>
      <c r="AG9711"/>
      <c r="AH9711"/>
      <c r="AI9711"/>
      <c r="AJ9711"/>
      <c r="AK9711"/>
      <c r="AL9711"/>
      <c r="AM9711"/>
      <c r="AN9711"/>
      <c r="AO9711"/>
      <c r="AP9711"/>
      <c r="AQ9711"/>
      <c r="AR9711"/>
      <c r="AS9711"/>
      <c r="AT9711"/>
      <c r="AU9711"/>
      <c r="AV9711"/>
      <c r="AW9711"/>
      <c r="AX9711"/>
      <c r="AY9711"/>
      <c r="AZ9711"/>
      <c r="BA9711"/>
      <c r="BB9711"/>
      <c r="BC9711"/>
      <c r="BD9711"/>
      <c r="BE9711"/>
      <c r="BF9711"/>
      <c r="BG9711"/>
      <c r="BH9711"/>
      <c r="BI9711"/>
      <c r="BJ9711"/>
      <c r="BK9711"/>
      <c r="BL9711"/>
      <c r="BM9711"/>
      <c r="BN9711"/>
      <c r="BO9711"/>
      <c r="BP9711"/>
      <c r="BQ9711"/>
      <c r="BR9711"/>
      <c r="BS9711"/>
      <c r="BT9711"/>
      <c r="BU9711"/>
      <c r="BV9711"/>
      <c r="BW9711"/>
      <c r="BX9711"/>
      <c r="BY9711"/>
      <c r="BZ9711"/>
      <c r="CA9711"/>
      <c r="CB9711"/>
      <c r="CC9711"/>
      <c r="CD9711"/>
      <c r="CE9711"/>
      <c r="CF9711"/>
      <c r="CG9711"/>
      <c r="CH9711"/>
      <c r="CI9711"/>
      <c r="CJ9711"/>
      <c r="CK9711"/>
      <c r="CL9711"/>
      <c r="CM9711"/>
      <c r="CN9711"/>
      <c r="CO9711"/>
      <c r="CP9711"/>
      <c r="CQ9711"/>
      <c r="CR9711"/>
      <c r="CS9711"/>
      <c r="CT9711"/>
      <c r="CU9711"/>
      <c r="CV9711"/>
    </row>
    <row r="9712" spans="10:100" x14ac:dyDescent="0.25">
      <c r="J9712"/>
      <c r="K9712"/>
      <c r="L9712"/>
      <c r="M9712"/>
      <c r="N9712"/>
      <c r="O9712"/>
      <c r="P9712"/>
      <c r="Q9712"/>
      <c r="R9712"/>
      <c r="S9712"/>
      <c r="T9712"/>
      <c r="U9712"/>
      <c r="V9712"/>
      <c r="W9712"/>
      <c r="X9712"/>
      <c r="Y9712"/>
      <c r="Z9712"/>
      <c r="AA9712"/>
      <c r="AB9712"/>
      <c r="AC9712"/>
      <c r="AD9712"/>
      <c r="AE9712"/>
      <c r="AF9712"/>
      <c r="AG9712"/>
      <c r="AH9712"/>
      <c r="AI9712"/>
      <c r="AJ9712"/>
      <c r="AK9712"/>
      <c r="AL9712"/>
      <c r="AM9712"/>
      <c r="AN9712"/>
      <c r="AO9712"/>
      <c r="AP9712"/>
      <c r="AQ9712"/>
      <c r="AR9712"/>
      <c r="AS9712"/>
      <c r="AT9712"/>
      <c r="AU9712"/>
      <c r="AV9712"/>
      <c r="AW9712"/>
      <c r="AX9712"/>
      <c r="AY9712"/>
      <c r="AZ9712"/>
      <c r="BA9712"/>
      <c r="BB9712"/>
      <c r="BC9712"/>
      <c r="BD9712"/>
      <c r="BE9712"/>
      <c r="BF9712"/>
      <c r="BG9712"/>
      <c r="BH9712"/>
      <c r="BI9712"/>
      <c r="BJ9712"/>
      <c r="BK9712"/>
      <c r="BL9712"/>
      <c r="BM9712"/>
      <c r="BN9712"/>
      <c r="BO9712"/>
      <c r="BP9712"/>
      <c r="BQ9712"/>
      <c r="BR9712"/>
      <c r="BS9712"/>
      <c r="BT9712"/>
      <c r="BU9712"/>
      <c r="BV9712"/>
      <c r="BW9712"/>
      <c r="BX9712"/>
      <c r="BY9712"/>
      <c r="BZ9712"/>
      <c r="CA9712"/>
      <c r="CB9712"/>
      <c r="CC9712"/>
      <c r="CD9712"/>
      <c r="CE9712"/>
      <c r="CF9712"/>
      <c r="CG9712"/>
      <c r="CH9712"/>
      <c r="CI9712"/>
      <c r="CJ9712"/>
      <c r="CK9712"/>
      <c r="CL9712"/>
      <c r="CM9712"/>
      <c r="CN9712"/>
      <c r="CO9712"/>
      <c r="CP9712"/>
      <c r="CQ9712"/>
      <c r="CR9712"/>
      <c r="CS9712"/>
      <c r="CT9712"/>
      <c r="CU9712"/>
      <c r="CV9712"/>
    </row>
    <row r="9713" spans="10:100" x14ac:dyDescent="0.25">
      <c r="J9713"/>
      <c r="K9713"/>
      <c r="L9713"/>
      <c r="M9713"/>
      <c r="N9713"/>
      <c r="O9713"/>
      <c r="P9713"/>
      <c r="Q9713"/>
      <c r="R9713"/>
      <c r="S9713"/>
      <c r="T9713"/>
      <c r="U9713"/>
      <c r="V9713"/>
      <c r="W9713"/>
      <c r="X9713"/>
      <c r="Y9713"/>
      <c r="Z9713"/>
      <c r="AA9713"/>
      <c r="AB9713"/>
      <c r="AC9713"/>
      <c r="AD9713"/>
      <c r="AE9713"/>
      <c r="AF9713"/>
      <c r="AG9713"/>
      <c r="AH9713"/>
      <c r="AI9713"/>
      <c r="AJ9713"/>
      <c r="AK9713"/>
      <c r="AL9713"/>
      <c r="AM9713"/>
      <c r="AN9713"/>
      <c r="AO9713"/>
      <c r="AP9713"/>
      <c r="AQ9713"/>
      <c r="AR9713"/>
      <c r="AS9713"/>
      <c r="AT9713"/>
      <c r="AU9713"/>
      <c r="AV9713"/>
      <c r="AW9713"/>
      <c r="AX9713"/>
      <c r="AY9713"/>
      <c r="AZ9713"/>
      <c r="BA9713"/>
      <c r="BB9713"/>
      <c r="BC9713"/>
      <c r="BD9713"/>
      <c r="BE9713"/>
      <c r="BF9713"/>
      <c r="BG9713"/>
      <c r="BH9713"/>
      <c r="BI9713"/>
      <c r="BJ9713"/>
      <c r="BK9713"/>
      <c r="BL9713"/>
      <c r="BM9713"/>
      <c r="BN9713"/>
      <c r="BO9713"/>
      <c r="BP9713"/>
      <c r="BQ9713"/>
      <c r="BR9713"/>
      <c r="BS9713"/>
      <c r="BT9713"/>
      <c r="BU9713"/>
      <c r="BV9713"/>
      <c r="BW9713"/>
      <c r="BX9713"/>
      <c r="BY9713"/>
      <c r="BZ9713"/>
      <c r="CA9713"/>
      <c r="CB9713"/>
      <c r="CC9713"/>
      <c r="CD9713"/>
      <c r="CE9713"/>
      <c r="CF9713"/>
      <c r="CG9713"/>
      <c r="CH9713"/>
      <c r="CI9713"/>
      <c r="CJ9713"/>
      <c r="CK9713"/>
      <c r="CL9713"/>
      <c r="CM9713"/>
      <c r="CN9713"/>
      <c r="CO9713"/>
      <c r="CP9713"/>
      <c r="CQ9713"/>
      <c r="CR9713"/>
      <c r="CS9713"/>
      <c r="CT9713"/>
      <c r="CU9713"/>
      <c r="CV9713"/>
    </row>
    <row r="9714" spans="10:100" x14ac:dyDescent="0.25">
      <c r="J9714"/>
      <c r="K9714"/>
      <c r="L9714"/>
      <c r="M9714"/>
      <c r="N9714"/>
      <c r="O9714"/>
      <c r="P9714"/>
      <c r="Q9714"/>
      <c r="R9714"/>
      <c r="S9714"/>
      <c r="T9714"/>
      <c r="U9714"/>
      <c r="V9714"/>
      <c r="W9714"/>
      <c r="X9714"/>
      <c r="Y9714"/>
      <c r="Z9714"/>
      <c r="AA9714"/>
      <c r="AB9714"/>
      <c r="AC9714"/>
      <c r="AD9714"/>
      <c r="AE9714"/>
      <c r="AF9714"/>
      <c r="AG9714"/>
      <c r="AH9714"/>
      <c r="AI9714"/>
      <c r="AJ9714"/>
      <c r="AK9714"/>
      <c r="AL9714"/>
      <c r="AM9714"/>
      <c r="AN9714"/>
      <c r="AO9714"/>
      <c r="AP9714"/>
      <c r="AQ9714"/>
      <c r="AR9714"/>
      <c r="AS9714"/>
      <c r="AT9714"/>
      <c r="AU9714"/>
      <c r="AV9714"/>
      <c r="AW9714"/>
      <c r="AX9714"/>
      <c r="AY9714"/>
      <c r="AZ9714"/>
      <c r="BA9714"/>
      <c r="BB9714"/>
      <c r="BC9714"/>
      <c r="BD9714"/>
      <c r="BE9714"/>
      <c r="BF9714"/>
      <c r="BG9714"/>
      <c r="BH9714"/>
      <c r="BI9714"/>
      <c r="BJ9714"/>
      <c r="BK9714"/>
      <c r="BL9714"/>
      <c r="BM9714"/>
      <c r="BN9714"/>
      <c r="BO9714"/>
      <c r="BP9714"/>
      <c r="BQ9714"/>
      <c r="BR9714"/>
      <c r="BS9714"/>
      <c r="BT9714"/>
      <c r="BU9714"/>
      <c r="BV9714"/>
      <c r="BW9714"/>
      <c r="BX9714"/>
      <c r="BY9714"/>
      <c r="BZ9714"/>
      <c r="CA9714"/>
      <c r="CB9714"/>
      <c r="CC9714"/>
      <c r="CD9714"/>
      <c r="CE9714"/>
      <c r="CF9714"/>
      <c r="CG9714"/>
      <c r="CH9714"/>
      <c r="CI9714"/>
      <c r="CJ9714"/>
      <c r="CK9714"/>
      <c r="CL9714"/>
      <c r="CM9714"/>
      <c r="CN9714"/>
      <c r="CO9714"/>
      <c r="CP9714"/>
      <c r="CQ9714"/>
      <c r="CR9714"/>
      <c r="CS9714"/>
      <c r="CT9714"/>
      <c r="CU9714"/>
      <c r="CV9714"/>
    </row>
    <row r="9715" spans="10:100" x14ac:dyDescent="0.25">
      <c r="J9715"/>
      <c r="K9715"/>
      <c r="L9715"/>
      <c r="M9715"/>
      <c r="N9715"/>
      <c r="O9715"/>
      <c r="P9715"/>
      <c r="Q9715"/>
      <c r="R9715"/>
      <c r="S9715"/>
      <c r="T9715"/>
      <c r="U9715"/>
      <c r="V9715"/>
      <c r="W9715"/>
      <c r="X9715"/>
      <c r="Y9715"/>
      <c r="Z9715"/>
      <c r="AA9715"/>
      <c r="AB9715"/>
      <c r="AC9715"/>
      <c r="AD9715"/>
      <c r="AE9715"/>
      <c r="AF9715"/>
      <c r="AG9715"/>
      <c r="AH9715"/>
      <c r="AI9715"/>
      <c r="AJ9715"/>
      <c r="AK9715"/>
      <c r="AL9715"/>
      <c r="AM9715"/>
      <c r="AN9715"/>
      <c r="AO9715"/>
      <c r="AP9715"/>
      <c r="AQ9715"/>
      <c r="AR9715"/>
      <c r="AS9715"/>
      <c r="AT9715"/>
      <c r="AU9715"/>
      <c r="AV9715"/>
      <c r="AW9715"/>
      <c r="AX9715"/>
      <c r="AY9715"/>
      <c r="AZ9715"/>
      <c r="BA9715"/>
      <c r="BB9715"/>
      <c r="BC9715"/>
      <c r="BD9715"/>
      <c r="BE9715"/>
      <c r="BF9715"/>
      <c r="BG9715"/>
      <c r="BH9715"/>
      <c r="BI9715"/>
      <c r="BJ9715"/>
      <c r="BK9715"/>
      <c r="BL9715"/>
      <c r="BM9715"/>
      <c r="BN9715"/>
      <c r="BO9715"/>
      <c r="BP9715"/>
      <c r="BQ9715"/>
      <c r="BR9715"/>
      <c r="BS9715"/>
      <c r="BT9715"/>
      <c r="BU9715"/>
      <c r="BV9715"/>
      <c r="BW9715"/>
      <c r="BX9715"/>
      <c r="BY9715"/>
      <c r="BZ9715"/>
      <c r="CA9715"/>
      <c r="CB9715"/>
      <c r="CC9715"/>
      <c r="CD9715"/>
      <c r="CE9715"/>
      <c r="CF9715"/>
      <c r="CG9715"/>
      <c r="CH9715"/>
      <c r="CI9715"/>
      <c r="CJ9715"/>
      <c r="CK9715"/>
      <c r="CL9715"/>
      <c r="CM9715"/>
      <c r="CN9715"/>
      <c r="CO9715"/>
      <c r="CP9715"/>
      <c r="CQ9715"/>
      <c r="CR9715"/>
      <c r="CS9715"/>
      <c r="CT9715"/>
      <c r="CU9715"/>
      <c r="CV9715"/>
    </row>
    <row r="9716" spans="10:100" x14ac:dyDescent="0.25">
      <c r="J9716"/>
      <c r="K9716"/>
      <c r="L9716"/>
      <c r="M9716"/>
      <c r="N9716"/>
      <c r="O9716"/>
      <c r="P9716"/>
      <c r="Q9716"/>
      <c r="R9716"/>
      <c r="S9716"/>
      <c r="T9716"/>
      <c r="U9716"/>
      <c r="V9716"/>
      <c r="W9716"/>
      <c r="X9716"/>
      <c r="Y9716"/>
      <c r="Z9716"/>
      <c r="AA9716"/>
      <c r="AB9716"/>
      <c r="AC9716"/>
      <c r="AD9716"/>
      <c r="AE9716"/>
      <c r="AF9716"/>
      <c r="AG9716"/>
      <c r="AH9716"/>
      <c r="AI9716"/>
      <c r="AJ9716"/>
      <c r="AK9716"/>
      <c r="AL9716"/>
      <c r="AM9716"/>
      <c r="AN9716"/>
      <c r="AO9716"/>
      <c r="AP9716"/>
      <c r="AQ9716"/>
      <c r="AR9716"/>
      <c r="AS9716"/>
      <c r="AT9716"/>
      <c r="AU9716"/>
      <c r="AV9716"/>
      <c r="AW9716"/>
      <c r="AX9716"/>
      <c r="AY9716"/>
      <c r="AZ9716"/>
      <c r="BA9716"/>
      <c r="BB9716"/>
      <c r="BC9716"/>
      <c r="BD9716"/>
      <c r="BE9716"/>
      <c r="BF9716"/>
      <c r="BG9716"/>
      <c r="BH9716"/>
      <c r="BI9716"/>
      <c r="BJ9716"/>
      <c r="BK9716"/>
      <c r="BL9716"/>
      <c r="BM9716"/>
      <c r="BN9716"/>
      <c r="BO9716"/>
      <c r="BP9716"/>
      <c r="BQ9716"/>
      <c r="BR9716"/>
      <c r="BS9716"/>
      <c r="BT9716"/>
      <c r="BU9716"/>
      <c r="BV9716"/>
      <c r="BW9716"/>
      <c r="BX9716"/>
      <c r="BY9716"/>
      <c r="BZ9716"/>
      <c r="CA9716"/>
      <c r="CB9716"/>
      <c r="CC9716"/>
      <c r="CD9716"/>
      <c r="CE9716"/>
      <c r="CF9716"/>
      <c r="CG9716"/>
      <c r="CH9716"/>
      <c r="CI9716"/>
      <c r="CJ9716"/>
      <c r="CK9716"/>
      <c r="CL9716"/>
      <c r="CM9716"/>
      <c r="CN9716"/>
      <c r="CO9716"/>
      <c r="CP9716"/>
      <c r="CQ9716"/>
      <c r="CR9716"/>
      <c r="CS9716"/>
      <c r="CT9716"/>
      <c r="CU9716"/>
      <c r="CV9716"/>
    </row>
    <row r="9717" spans="10:100" x14ac:dyDescent="0.25">
      <c r="J9717"/>
      <c r="K9717"/>
      <c r="L9717"/>
      <c r="M9717"/>
      <c r="N9717"/>
      <c r="O9717"/>
      <c r="P9717"/>
      <c r="Q9717"/>
      <c r="R9717"/>
      <c r="S9717"/>
      <c r="T9717"/>
      <c r="U9717"/>
      <c r="V9717"/>
      <c r="W9717"/>
      <c r="X9717"/>
      <c r="Y9717"/>
      <c r="Z9717"/>
      <c r="AA9717"/>
      <c r="AB9717"/>
      <c r="AC9717"/>
      <c r="AD9717"/>
      <c r="AE9717"/>
      <c r="AF9717"/>
      <c r="AG9717"/>
      <c r="AH9717"/>
      <c r="AI9717"/>
      <c r="AJ9717"/>
      <c r="AK9717"/>
      <c r="AL9717"/>
      <c r="AM9717"/>
      <c r="AN9717"/>
      <c r="AO9717"/>
      <c r="AP9717"/>
      <c r="AQ9717"/>
      <c r="AR9717"/>
      <c r="AS9717"/>
      <c r="AT9717"/>
      <c r="AU9717"/>
      <c r="AV9717"/>
      <c r="AW9717"/>
      <c r="AX9717"/>
      <c r="AY9717"/>
      <c r="AZ9717"/>
      <c r="BA9717"/>
      <c r="BB9717"/>
      <c r="BC9717"/>
      <c r="BD9717"/>
      <c r="BE9717"/>
      <c r="BF9717"/>
      <c r="BG9717"/>
      <c r="BH9717"/>
      <c r="BI9717"/>
      <c r="BJ9717"/>
      <c r="BK9717"/>
      <c r="BL9717"/>
      <c r="BM9717"/>
      <c r="BN9717"/>
      <c r="BO9717"/>
      <c r="BP9717"/>
      <c r="BQ9717"/>
      <c r="BR9717"/>
      <c r="BS9717"/>
      <c r="BT9717"/>
      <c r="BU9717"/>
      <c r="BV9717"/>
      <c r="BW9717"/>
      <c r="BX9717"/>
      <c r="BY9717"/>
      <c r="BZ9717"/>
      <c r="CA9717"/>
      <c r="CB9717"/>
      <c r="CC9717"/>
      <c r="CD9717"/>
      <c r="CE9717"/>
      <c r="CF9717"/>
      <c r="CG9717"/>
      <c r="CH9717"/>
      <c r="CI9717"/>
      <c r="CJ9717"/>
      <c r="CK9717"/>
      <c r="CL9717"/>
      <c r="CM9717"/>
      <c r="CN9717"/>
      <c r="CO9717"/>
      <c r="CP9717"/>
      <c r="CQ9717"/>
      <c r="CR9717"/>
      <c r="CS9717"/>
      <c r="CT9717"/>
      <c r="CU9717"/>
      <c r="CV9717"/>
    </row>
    <row r="9718" spans="10:100" x14ac:dyDescent="0.25">
      <c r="J9718"/>
      <c r="K9718"/>
      <c r="L9718"/>
      <c r="M9718"/>
      <c r="N9718"/>
      <c r="O9718"/>
      <c r="P9718"/>
      <c r="Q9718"/>
      <c r="R9718"/>
      <c r="S9718"/>
      <c r="T9718"/>
      <c r="U9718"/>
      <c r="V9718"/>
      <c r="W9718"/>
      <c r="X9718"/>
      <c r="Y9718"/>
      <c r="Z9718"/>
      <c r="AA9718"/>
      <c r="AB9718"/>
      <c r="AC9718"/>
      <c r="AD9718"/>
      <c r="AE9718"/>
      <c r="AF9718"/>
      <c r="AG9718"/>
      <c r="AH9718"/>
      <c r="AI9718"/>
      <c r="AJ9718"/>
      <c r="AK9718"/>
      <c r="AL9718"/>
      <c r="AM9718"/>
      <c r="AN9718"/>
      <c r="AO9718"/>
      <c r="AP9718"/>
      <c r="AQ9718"/>
      <c r="AR9718"/>
      <c r="AS9718"/>
      <c r="AT9718"/>
      <c r="AU9718"/>
      <c r="AV9718"/>
      <c r="AW9718"/>
      <c r="AX9718"/>
      <c r="AY9718"/>
      <c r="AZ9718"/>
      <c r="BA9718"/>
      <c r="BB9718"/>
      <c r="BC9718"/>
      <c r="BD9718"/>
      <c r="BE9718"/>
      <c r="BF9718"/>
      <c r="BG9718"/>
      <c r="BH9718"/>
      <c r="BI9718"/>
      <c r="BJ9718"/>
      <c r="BK9718"/>
      <c r="BL9718"/>
      <c r="BM9718"/>
      <c r="BN9718"/>
      <c r="BO9718"/>
      <c r="BP9718"/>
      <c r="BQ9718"/>
      <c r="BR9718"/>
      <c r="BS9718"/>
      <c r="BT9718"/>
      <c r="BU9718"/>
      <c r="BV9718"/>
      <c r="BW9718"/>
      <c r="BX9718"/>
      <c r="BY9718"/>
      <c r="BZ9718"/>
      <c r="CA9718"/>
      <c r="CB9718"/>
      <c r="CC9718"/>
      <c r="CD9718"/>
      <c r="CE9718"/>
      <c r="CF9718"/>
      <c r="CG9718"/>
      <c r="CH9718"/>
      <c r="CI9718"/>
      <c r="CJ9718"/>
      <c r="CK9718"/>
      <c r="CL9718"/>
      <c r="CM9718"/>
      <c r="CN9718"/>
      <c r="CO9718"/>
      <c r="CP9718"/>
      <c r="CQ9718"/>
      <c r="CR9718"/>
      <c r="CS9718"/>
      <c r="CT9718"/>
      <c r="CU9718"/>
      <c r="CV9718"/>
    </row>
    <row r="9719" spans="10:100" x14ac:dyDescent="0.25">
      <c r="J9719"/>
      <c r="K9719"/>
      <c r="L9719"/>
      <c r="M9719"/>
      <c r="N9719"/>
      <c r="O9719"/>
      <c r="P9719"/>
      <c r="Q9719"/>
      <c r="R9719"/>
      <c r="S9719"/>
      <c r="T9719"/>
      <c r="U9719"/>
      <c r="V9719"/>
      <c r="W9719"/>
      <c r="X9719"/>
      <c r="Y9719"/>
      <c r="Z9719"/>
      <c r="AA9719"/>
      <c r="AB9719"/>
      <c r="AC9719"/>
      <c r="AD9719"/>
      <c r="AE9719"/>
      <c r="AF9719"/>
      <c r="AG9719"/>
      <c r="AH9719"/>
      <c r="AI9719"/>
      <c r="AJ9719"/>
      <c r="AK9719"/>
      <c r="AL9719"/>
      <c r="AM9719"/>
      <c r="AN9719"/>
      <c r="AO9719"/>
      <c r="AP9719"/>
      <c r="AQ9719"/>
      <c r="AR9719"/>
      <c r="AS9719"/>
      <c r="AT9719"/>
      <c r="AU9719"/>
      <c r="AV9719"/>
      <c r="AW9719"/>
      <c r="AX9719"/>
      <c r="AY9719"/>
      <c r="AZ9719"/>
      <c r="BA9719"/>
      <c r="BB9719"/>
      <c r="BC9719"/>
      <c r="BD9719"/>
      <c r="BE9719"/>
      <c r="BF9719"/>
      <c r="BG9719"/>
      <c r="BH9719"/>
      <c r="BI9719"/>
      <c r="BJ9719"/>
      <c r="BK9719"/>
      <c r="BL9719"/>
      <c r="BM9719"/>
      <c r="BN9719"/>
      <c r="BO9719"/>
      <c r="BP9719"/>
      <c r="BQ9719"/>
      <c r="BR9719"/>
      <c r="BS9719"/>
      <c r="BT9719"/>
      <c r="BU9719"/>
      <c r="BV9719"/>
      <c r="BW9719"/>
      <c r="BX9719"/>
      <c r="BY9719"/>
      <c r="BZ9719"/>
      <c r="CA9719"/>
      <c r="CB9719"/>
      <c r="CC9719"/>
      <c r="CD9719"/>
      <c r="CE9719"/>
      <c r="CF9719"/>
      <c r="CG9719"/>
      <c r="CH9719"/>
      <c r="CI9719"/>
      <c r="CJ9719"/>
      <c r="CK9719"/>
      <c r="CL9719"/>
      <c r="CM9719"/>
      <c r="CN9719"/>
      <c r="CO9719"/>
      <c r="CP9719"/>
      <c r="CQ9719"/>
      <c r="CR9719"/>
      <c r="CS9719"/>
      <c r="CT9719"/>
      <c r="CU9719"/>
      <c r="CV9719"/>
    </row>
    <row r="9720" spans="10:100" x14ac:dyDescent="0.25">
      <c r="J9720"/>
      <c r="K9720"/>
      <c r="L9720"/>
      <c r="M9720"/>
      <c r="N9720"/>
      <c r="O9720"/>
      <c r="P9720"/>
      <c r="Q9720"/>
      <c r="R9720"/>
      <c r="S9720"/>
      <c r="T9720"/>
      <c r="U9720"/>
      <c r="V9720"/>
      <c r="W9720"/>
      <c r="X9720"/>
      <c r="Y9720"/>
      <c r="Z9720"/>
      <c r="AA9720"/>
      <c r="AB9720"/>
      <c r="AC9720"/>
      <c r="AD9720"/>
      <c r="AE9720"/>
      <c r="AF9720"/>
      <c r="AG9720"/>
      <c r="AH9720"/>
      <c r="AI9720"/>
      <c r="AJ9720"/>
      <c r="AK9720"/>
      <c r="AL9720"/>
      <c r="AM9720"/>
      <c r="AN9720"/>
      <c r="AO9720"/>
      <c r="AP9720"/>
      <c r="AQ9720"/>
      <c r="AR9720"/>
      <c r="AS9720"/>
      <c r="AT9720"/>
      <c r="AU9720"/>
      <c r="AV9720"/>
      <c r="AW9720"/>
      <c r="AX9720"/>
      <c r="AY9720"/>
      <c r="AZ9720"/>
      <c r="BA9720"/>
      <c r="BB9720"/>
      <c r="BC9720"/>
      <c r="BD9720"/>
      <c r="BE9720"/>
      <c r="BF9720"/>
      <c r="BG9720"/>
      <c r="BH9720"/>
      <c r="BI9720"/>
      <c r="BJ9720"/>
      <c r="BK9720"/>
      <c r="BL9720"/>
      <c r="BM9720"/>
      <c r="BN9720"/>
      <c r="BO9720"/>
      <c r="BP9720"/>
      <c r="BQ9720"/>
      <c r="BR9720"/>
      <c r="BS9720"/>
      <c r="BT9720"/>
      <c r="BU9720"/>
      <c r="BV9720"/>
      <c r="BW9720"/>
      <c r="BX9720"/>
      <c r="BY9720"/>
      <c r="BZ9720"/>
      <c r="CA9720"/>
      <c r="CB9720"/>
      <c r="CC9720"/>
      <c r="CD9720"/>
      <c r="CE9720"/>
      <c r="CF9720"/>
      <c r="CG9720"/>
      <c r="CH9720"/>
      <c r="CI9720"/>
      <c r="CJ9720"/>
      <c r="CK9720"/>
      <c r="CL9720"/>
      <c r="CM9720"/>
      <c r="CN9720"/>
      <c r="CO9720"/>
      <c r="CP9720"/>
      <c r="CQ9720"/>
      <c r="CR9720"/>
      <c r="CS9720"/>
      <c r="CT9720"/>
      <c r="CU9720"/>
      <c r="CV9720"/>
    </row>
    <row r="9721" spans="10:100" x14ac:dyDescent="0.25">
      <c r="J9721"/>
      <c r="K9721"/>
      <c r="L9721"/>
      <c r="M9721"/>
      <c r="N9721"/>
      <c r="O9721"/>
      <c r="P9721"/>
      <c r="Q9721"/>
      <c r="R9721"/>
      <c r="S9721"/>
      <c r="T9721"/>
      <c r="U9721"/>
      <c r="V9721"/>
      <c r="W9721"/>
      <c r="X9721"/>
      <c r="Y9721"/>
      <c r="Z9721"/>
      <c r="AA9721"/>
      <c r="AB9721"/>
      <c r="AC9721"/>
      <c r="AD9721"/>
      <c r="AE9721"/>
      <c r="AF9721"/>
      <c r="AG9721"/>
      <c r="AH9721"/>
      <c r="AI9721"/>
      <c r="AJ9721"/>
      <c r="AK9721"/>
      <c r="AL9721"/>
      <c r="AM9721"/>
      <c r="AN9721"/>
      <c r="AO9721"/>
      <c r="AP9721"/>
      <c r="AQ9721"/>
      <c r="AR9721"/>
      <c r="AS9721"/>
      <c r="AT9721"/>
      <c r="AU9721"/>
      <c r="AV9721"/>
      <c r="AW9721"/>
      <c r="AX9721"/>
      <c r="AY9721"/>
      <c r="AZ9721"/>
      <c r="BA9721"/>
      <c r="BB9721"/>
      <c r="BC9721"/>
      <c r="BD9721"/>
      <c r="BE9721"/>
      <c r="BF9721"/>
      <c r="BG9721"/>
      <c r="BH9721"/>
      <c r="BI9721"/>
      <c r="BJ9721"/>
      <c r="BK9721"/>
      <c r="BL9721"/>
      <c r="BM9721"/>
      <c r="BN9721"/>
      <c r="BO9721"/>
      <c r="BP9721"/>
      <c r="BQ9721"/>
      <c r="BR9721"/>
      <c r="BS9721"/>
      <c r="BT9721"/>
      <c r="BU9721"/>
      <c r="BV9721"/>
      <c r="BW9721"/>
      <c r="BX9721"/>
      <c r="BY9721"/>
      <c r="BZ9721"/>
      <c r="CA9721"/>
      <c r="CB9721"/>
      <c r="CC9721"/>
      <c r="CD9721"/>
      <c r="CE9721"/>
      <c r="CF9721"/>
      <c r="CG9721"/>
      <c r="CH9721"/>
      <c r="CI9721"/>
      <c r="CJ9721"/>
      <c r="CK9721"/>
      <c r="CL9721"/>
      <c r="CM9721"/>
      <c r="CN9721"/>
      <c r="CO9721"/>
      <c r="CP9721"/>
      <c r="CQ9721"/>
      <c r="CR9721"/>
      <c r="CS9721"/>
      <c r="CT9721"/>
      <c r="CU9721"/>
      <c r="CV9721"/>
    </row>
    <row r="9722" spans="10:100" x14ac:dyDescent="0.25">
      <c r="J9722"/>
      <c r="K9722"/>
      <c r="L9722"/>
      <c r="M9722"/>
      <c r="N9722"/>
      <c r="O9722"/>
      <c r="P9722"/>
      <c r="Q9722"/>
      <c r="R9722"/>
      <c r="S9722"/>
      <c r="T9722"/>
      <c r="U9722"/>
      <c r="V9722"/>
      <c r="W9722"/>
      <c r="X9722"/>
      <c r="Y9722"/>
      <c r="Z9722"/>
      <c r="AA9722"/>
      <c r="AB9722"/>
      <c r="AC9722"/>
      <c r="AD9722"/>
      <c r="AE9722"/>
      <c r="AF9722"/>
      <c r="AG9722"/>
      <c r="AH9722"/>
      <c r="AI9722"/>
      <c r="AJ9722"/>
      <c r="AK9722"/>
      <c r="AL9722"/>
      <c r="AM9722"/>
      <c r="AN9722"/>
      <c r="AO9722"/>
      <c r="AP9722"/>
      <c r="AQ9722"/>
      <c r="AR9722"/>
      <c r="AS9722"/>
      <c r="AT9722"/>
      <c r="AU9722"/>
      <c r="AV9722"/>
      <c r="AW9722"/>
      <c r="AX9722"/>
      <c r="AY9722"/>
      <c r="AZ9722"/>
      <c r="BA9722"/>
      <c r="BB9722"/>
      <c r="BC9722"/>
      <c r="BD9722"/>
      <c r="BE9722"/>
      <c r="BF9722"/>
      <c r="BG9722"/>
      <c r="BH9722"/>
      <c r="BI9722"/>
      <c r="BJ9722"/>
      <c r="BK9722"/>
      <c r="BL9722"/>
      <c r="BM9722"/>
      <c r="BN9722"/>
      <c r="BO9722"/>
      <c r="BP9722"/>
      <c r="BQ9722"/>
      <c r="BR9722"/>
      <c r="BS9722"/>
      <c r="BT9722"/>
      <c r="BU9722"/>
      <c r="BV9722"/>
      <c r="BW9722"/>
      <c r="BX9722"/>
      <c r="BY9722"/>
      <c r="BZ9722"/>
      <c r="CA9722"/>
      <c r="CB9722"/>
      <c r="CC9722"/>
      <c r="CD9722"/>
      <c r="CE9722"/>
      <c r="CF9722"/>
      <c r="CG9722"/>
      <c r="CH9722"/>
      <c r="CI9722"/>
      <c r="CJ9722"/>
      <c r="CK9722"/>
      <c r="CL9722"/>
      <c r="CM9722"/>
      <c r="CN9722"/>
      <c r="CO9722"/>
      <c r="CP9722"/>
      <c r="CQ9722"/>
      <c r="CR9722"/>
      <c r="CS9722"/>
      <c r="CT9722"/>
      <c r="CU9722"/>
      <c r="CV9722"/>
    </row>
    <row r="9723" spans="10:100" x14ac:dyDescent="0.25">
      <c r="J9723"/>
      <c r="K9723"/>
      <c r="L9723"/>
      <c r="M9723"/>
      <c r="N9723"/>
      <c r="O9723"/>
      <c r="P9723"/>
      <c r="Q9723"/>
      <c r="R9723"/>
      <c r="S9723"/>
      <c r="T9723"/>
      <c r="U9723"/>
      <c r="V9723"/>
      <c r="W9723"/>
      <c r="X9723"/>
      <c r="Y9723"/>
      <c r="Z9723"/>
      <c r="AA9723"/>
      <c r="AB9723"/>
      <c r="AC9723"/>
      <c r="AD9723"/>
      <c r="AE9723"/>
      <c r="AF9723"/>
      <c r="AG9723"/>
      <c r="AH9723"/>
      <c r="AI9723"/>
      <c r="AJ9723"/>
      <c r="AK9723"/>
      <c r="AL9723"/>
      <c r="AM9723"/>
      <c r="AN9723"/>
      <c r="AO9723"/>
      <c r="AP9723"/>
      <c r="AQ9723"/>
      <c r="AR9723"/>
      <c r="AS9723"/>
      <c r="AT9723"/>
      <c r="AU9723"/>
      <c r="AV9723"/>
      <c r="AW9723"/>
      <c r="AX9723"/>
      <c r="AY9723"/>
      <c r="AZ9723"/>
      <c r="BA9723"/>
      <c r="BB9723"/>
      <c r="BC9723"/>
      <c r="BD9723"/>
      <c r="BE9723"/>
      <c r="BF9723"/>
      <c r="BG9723"/>
      <c r="BH9723"/>
      <c r="BI9723"/>
      <c r="BJ9723"/>
      <c r="BK9723"/>
      <c r="BL9723"/>
      <c r="BM9723"/>
      <c r="BN9723"/>
      <c r="BO9723"/>
      <c r="BP9723"/>
      <c r="BQ9723"/>
      <c r="BR9723"/>
      <c r="BS9723"/>
      <c r="BT9723"/>
      <c r="BU9723"/>
      <c r="BV9723"/>
      <c r="BW9723"/>
      <c r="BX9723"/>
      <c r="BY9723"/>
      <c r="BZ9723"/>
      <c r="CA9723"/>
      <c r="CB9723"/>
      <c r="CC9723"/>
      <c r="CD9723"/>
      <c r="CE9723"/>
      <c r="CF9723"/>
      <c r="CG9723"/>
      <c r="CH9723"/>
      <c r="CI9723"/>
      <c r="CJ9723"/>
      <c r="CK9723"/>
      <c r="CL9723"/>
      <c r="CM9723"/>
      <c r="CN9723"/>
      <c r="CO9723"/>
      <c r="CP9723"/>
      <c r="CQ9723"/>
      <c r="CR9723"/>
      <c r="CS9723"/>
      <c r="CT9723"/>
      <c r="CU9723"/>
      <c r="CV9723"/>
    </row>
    <row r="9724" spans="10:100" x14ac:dyDescent="0.25">
      <c r="J9724"/>
      <c r="K9724"/>
      <c r="L9724"/>
      <c r="M9724"/>
      <c r="N9724"/>
      <c r="O9724"/>
      <c r="P9724"/>
      <c r="Q9724"/>
      <c r="R9724"/>
      <c r="S9724"/>
      <c r="T9724"/>
      <c r="U9724"/>
      <c r="V9724"/>
      <c r="W9724"/>
      <c r="X9724"/>
      <c r="Y9724"/>
      <c r="Z9724"/>
      <c r="AA9724"/>
      <c r="AB9724"/>
      <c r="AC9724"/>
      <c r="AD9724"/>
      <c r="AE9724"/>
      <c r="AF9724"/>
      <c r="AG9724"/>
      <c r="AH9724"/>
      <c r="AI9724"/>
      <c r="AJ9724"/>
      <c r="AK9724"/>
      <c r="AL9724"/>
      <c r="AM9724"/>
      <c r="AN9724"/>
      <c r="AO9724"/>
      <c r="AP9724"/>
      <c r="AQ9724"/>
      <c r="AR9724"/>
      <c r="AS9724"/>
      <c r="AT9724"/>
      <c r="AU9724"/>
      <c r="AV9724"/>
      <c r="AW9724"/>
      <c r="AX9724"/>
      <c r="AY9724"/>
      <c r="AZ9724"/>
      <c r="BA9724"/>
      <c r="BB9724"/>
      <c r="BC9724"/>
      <c r="BD9724"/>
      <c r="BE9724"/>
      <c r="BF9724"/>
      <c r="BG9724"/>
      <c r="BH9724"/>
      <c r="BI9724"/>
      <c r="BJ9724"/>
      <c r="BK9724"/>
      <c r="BL9724"/>
      <c r="BM9724"/>
      <c r="BN9724"/>
      <c r="BO9724"/>
      <c r="BP9724"/>
      <c r="BQ9724"/>
      <c r="BR9724"/>
      <c r="BS9724"/>
      <c r="BT9724"/>
      <c r="BU9724"/>
      <c r="BV9724"/>
      <c r="BW9724"/>
      <c r="BX9724"/>
      <c r="BY9724"/>
      <c r="BZ9724"/>
      <c r="CA9724"/>
      <c r="CB9724"/>
      <c r="CC9724"/>
      <c r="CD9724"/>
      <c r="CE9724"/>
      <c r="CF9724"/>
      <c r="CG9724"/>
      <c r="CH9724"/>
      <c r="CI9724"/>
      <c r="CJ9724"/>
      <c r="CK9724"/>
      <c r="CL9724"/>
      <c r="CM9724"/>
      <c r="CN9724"/>
      <c r="CO9724"/>
      <c r="CP9724"/>
      <c r="CQ9724"/>
      <c r="CR9724"/>
      <c r="CS9724"/>
      <c r="CT9724"/>
      <c r="CU9724"/>
      <c r="CV9724"/>
    </row>
    <row r="9725" spans="10:100" x14ac:dyDescent="0.25">
      <c r="J9725"/>
      <c r="K9725"/>
      <c r="L9725"/>
      <c r="M9725"/>
      <c r="N9725"/>
      <c r="O9725"/>
      <c r="P9725"/>
      <c r="Q9725"/>
      <c r="R9725"/>
      <c r="S9725"/>
      <c r="T9725"/>
      <c r="U9725"/>
      <c r="V9725"/>
      <c r="W9725"/>
      <c r="X9725"/>
      <c r="Y9725"/>
      <c r="Z9725"/>
      <c r="AA9725"/>
      <c r="AB9725"/>
      <c r="AC9725"/>
      <c r="AD9725"/>
      <c r="AE9725"/>
      <c r="AF9725"/>
      <c r="AG9725"/>
      <c r="AH9725"/>
      <c r="AI9725"/>
      <c r="AJ9725"/>
      <c r="AK9725"/>
      <c r="AL9725"/>
      <c r="AM9725"/>
      <c r="AN9725"/>
      <c r="AO9725"/>
      <c r="AP9725"/>
      <c r="AQ9725"/>
      <c r="AR9725"/>
      <c r="AS9725"/>
      <c r="AT9725"/>
      <c r="AU9725"/>
      <c r="AV9725"/>
      <c r="AW9725"/>
      <c r="AX9725"/>
      <c r="AY9725"/>
      <c r="AZ9725"/>
      <c r="BA9725"/>
      <c r="BB9725"/>
      <c r="BC9725"/>
      <c r="BD9725"/>
      <c r="BE9725"/>
      <c r="BF9725"/>
      <c r="BG9725"/>
      <c r="BH9725"/>
      <c r="BI9725"/>
      <c r="BJ9725"/>
      <c r="BK9725"/>
      <c r="BL9725"/>
      <c r="BM9725"/>
      <c r="BN9725"/>
      <c r="BO9725"/>
      <c r="BP9725"/>
      <c r="BQ9725"/>
      <c r="BR9725"/>
      <c r="BS9725"/>
      <c r="BT9725"/>
      <c r="BU9725"/>
      <c r="BV9725"/>
      <c r="BW9725"/>
      <c r="BX9725"/>
      <c r="BY9725"/>
      <c r="BZ9725"/>
      <c r="CA9725"/>
      <c r="CB9725"/>
      <c r="CC9725"/>
      <c r="CD9725"/>
      <c r="CE9725"/>
      <c r="CF9725"/>
      <c r="CG9725"/>
      <c r="CH9725"/>
      <c r="CI9725"/>
      <c r="CJ9725"/>
      <c r="CK9725"/>
      <c r="CL9725"/>
      <c r="CM9725"/>
      <c r="CN9725"/>
      <c r="CO9725"/>
      <c r="CP9725"/>
      <c r="CQ9725"/>
      <c r="CR9725"/>
      <c r="CS9725"/>
      <c r="CT9725"/>
      <c r="CU9725"/>
      <c r="CV9725"/>
    </row>
    <row r="9726" spans="10:100" x14ac:dyDescent="0.25">
      <c r="J9726"/>
      <c r="K9726"/>
      <c r="L9726"/>
      <c r="M9726"/>
      <c r="N9726"/>
      <c r="O9726"/>
      <c r="P9726"/>
      <c r="Q9726"/>
      <c r="R9726"/>
      <c r="S9726"/>
      <c r="T9726"/>
      <c r="U9726"/>
      <c r="V9726"/>
      <c r="W9726"/>
      <c r="X9726"/>
      <c r="Y9726"/>
      <c r="Z9726"/>
      <c r="AA9726"/>
      <c r="AB9726"/>
      <c r="AC9726"/>
      <c r="AD9726"/>
      <c r="AE9726"/>
      <c r="AF9726"/>
      <c r="AG9726"/>
      <c r="AH9726"/>
      <c r="AI9726"/>
      <c r="AJ9726"/>
      <c r="AK9726"/>
      <c r="AL9726"/>
      <c r="AM9726"/>
      <c r="AN9726"/>
      <c r="AO9726"/>
      <c r="AP9726"/>
      <c r="AQ9726"/>
      <c r="AR9726"/>
      <c r="AS9726"/>
      <c r="AT9726"/>
      <c r="AU9726"/>
      <c r="AV9726"/>
      <c r="AW9726"/>
      <c r="AX9726"/>
      <c r="AY9726"/>
      <c r="AZ9726"/>
      <c r="BA9726"/>
      <c r="BB9726"/>
      <c r="BC9726"/>
      <c r="BD9726"/>
      <c r="BE9726"/>
      <c r="BF9726"/>
      <c r="BG9726"/>
      <c r="BH9726"/>
      <c r="BI9726"/>
      <c r="BJ9726"/>
      <c r="BK9726"/>
      <c r="BL9726"/>
      <c r="BM9726"/>
      <c r="BN9726"/>
      <c r="BO9726"/>
      <c r="BP9726"/>
      <c r="BQ9726"/>
      <c r="BR9726"/>
      <c r="BS9726"/>
      <c r="BT9726"/>
      <c r="BU9726"/>
      <c r="BV9726"/>
      <c r="BW9726"/>
      <c r="BX9726"/>
      <c r="BY9726"/>
      <c r="BZ9726"/>
      <c r="CA9726"/>
      <c r="CB9726"/>
      <c r="CC9726"/>
      <c r="CD9726"/>
      <c r="CE9726"/>
      <c r="CF9726"/>
      <c r="CG9726"/>
      <c r="CH9726"/>
      <c r="CI9726"/>
      <c r="CJ9726"/>
      <c r="CK9726"/>
      <c r="CL9726"/>
      <c r="CM9726"/>
      <c r="CN9726"/>
      <c r="CO9726"/>
      <c r="CP9726"/>
      <c r="CQ9726"/>
      <c r="CR9726"/>
      <c r="CS9726"/>
      <c r="CT9726"/>
      <c r="CU9726"/>
      <c r="CV9726"/>
    </row>
    <row r="9727" spans="10:100" x14ac:dyDescent="0.25">
      <c r="J9727"/>
      <c r="K9727"/>
      <c r="L9727"/>
      <c r="M9727"/>
      <c r="N9727"/>
      <c r="O9727"/>
      <c r="P9727"/>
      <c r="Q9727"/>
      <c r="R9727"/>
      <c r="S9727"/>
      <c r="T9727"/>
      <c r="U9727"/>
      <c r="V9727"/>
      <c r="W9727"/>
      <c r="X9727"/>
      <c r="Y9727"/>
      <c r="Z9727"/>
      <c r="AA9727"/>
      <c r="AB9727"/>
      <c r="AC9727"/>
      <c r="AD9727"/>
      <c r="AE9727"/>
      <c r="AF9727"/>
      <c r="AG9727"/>
      <c r="AH9727"/>
      <c r="AI9727"/>
      <c r="AJ9727"/>
      <c r="AK9727"/>
      <c r="AL9727"/>
      <c r="AM9727"/>
      <c r="AN9727"/>
      <c r="AO9727"/>
      <c r="AP9727"/>
      <c r="AQ9727"/>
      <c r="AR9727"/>
      <c r="AS9727"/>
      <c r="AT9727"/>
      <c r="AU9727"/>
      <c r="AV9727"/>
      <c r="AW9727"/>
      <c r="AX9727"/>
      <c r="AY9727"/>
      <c r="AZ9727"/>
      <c r="BA9727"/>
      <c r="BB9727"/>
      <c r="BC9727"/>
      <c r="BD9727"/>
      <c r="BE9727"/>
      <c r="BF9727"/>
      <c r="BG9727"/>
      <c r="BH9727"/>
      <c r="BI9727"/>
      <c r="BJ9727"/>
      <c r="BK9727"/>
      <c r="BL9727"/>
      <c r="BM9727"/>
      <c r="BN9727"/>
      <c r="BO9727"/>
      <c r="BP9727"/>
      <c r="BQ9727"/>
      <c r="BR9727"/>
      <c r="BS9727"/>
      <c r="BT9727"/>
      <c r="BU9727"/>
      <c r="BV9727"/>
      <c r="BW9727"/>
      <c r="BX9727"/>
      <c r="BY9727"/>
      <c r="BZ9727"/>
      <c r="CA9727"/>
      <c r="CB9727"/>
      <c r="CC9727"/>
      <c r="CD9727"/>
      <c r="CE9727"/>
      <c r="CF9727"/>
      <c r="CG9727"/>
      <c r="CH9727"/>
      <c r="CI9727"/>
      <c r="CJ9727"/>
      <c r="CK9727"/>
      <c r="CL9727"/>
      <c r="CM9727"/>
      <c r="CN9727"/>
      <c r="CO9727"/>
      <c r="CP9727"/>
      <c r="CQ9727"/>
      <c r="CR9727"/>
      <c r="CS9727"/>
      <c r="CT9727"/>
      <c r="CU9727"/>
      <c r="CV9727"/>
    </row>
    <row r="9728" spans="10:100" x14ac:dyDescent="0.25">
      <c r="J9728"/>
      <c r="K9728"/>
      <c r="L9728"/>
      <c r="M9728"/>
      <c r="N9728"/>
      <c r="O9728"/>
      <c r="P9728"/>
      <c r="Q9728"/>
      <c r="R9728"/>
      <c r="S9728"/>
      <c r="T9728"/>
      <c r="U9728"/>
      <c r="V9728"/>
      <c r="W9728"/>
      <c r="X9728"/>
      <c r="Y9728"/>
      <c r="Z9728"/>
      <c r="AA9728"/>
      <c r="AB9728"/>
      <c r="AC9728"/>
      <c r="AD9728"/>
      <c r="AE9728"/>
      <c r="AF9728"/>
      <c r="AG9728"/>
      <c r="AH9728"/>
      <c r="AI9728"/>
      <c r="AJ9728"/>
      <c r="AK9728"/>
      <c r="AL9728"/>
      <c r="AM9728"/>
      <c r="AN9728"/>
      <c r="AO9728"/>
      <c r="AP9728"/>
      <c r="AQ9728"/>
      <c r="AR9728"/>
      <c r="AS9728"/>
      <c r="AT9728"/>
      <c r="AU9728"/>
      <c r="AV9728"/>
      <c r="AW9728"/>
      <c r="AX9728"/>
      <c r="AY9728"/>
      <c r="AZ9728"/>
      <c r="BA9728"/>
      <c r="BB9728"/>
      <c r="BC9728"/>
      <c r="BD9728"/>
      <c r="BE9728"/>
      <c r="BF9728"/>
      <c r="BG9728"/>
      <c r="BH9728"/>
      <c r="BI9728"/>
      <c r="BJ9728"/>
      <c r="BK9728"/>
      <c r="BL9728"/>
      <c r="BM9728"/>
      <c r="BN9728"/>
      <c r="BO9728"/>
      <c r="BP9728"/>
      <c r="BQ9728"/>
      <c r="BR9728"/>
      <c r="BS9728"/>
      <c r="BT9728"/>
      <c r="BU9728"/>
      <c r="BV9728"/>
      <c r="BW9728"/>
      <c r="BX9728"/>
      <c r="BY9728"/>
      <c r="BZ9728"/>
      <c r="CA9728"/>
      <c r="CB9728"/>
      <c r="CC9728"/>
      <c r="CD9728"/>
      <c r="CE9728"/>
      <c r="CF9728"/>
      <c r="CG9728"/>
      <c r="CH9728"/>
      <c r="CI9728"/>
      <c r="CJ9728"/>
      <c r="CK9728"/>
      <c r="CL9728"/>
      <c r="CM9728"/>
      <c r="CN9728"/>
      <c r="CO9728"/>
      <c r="CP9728"/>
      <c r="CQ9728"/>
      <c r="CR9728"/>
      <c r="CS9728"/>
      <c r="CT9728"/>
      <c r="CU9728"/>
      <c r="CV9728"/>
    </row>
    <row r="9729" spans="10:100" x14ac:dyDescent="0.25">
      <c r="J9729"/>
      <c r="K9729"/>
      <c r="L9729"/>
      <c r="M9729"/>
      <c r="N9729"/>
      <c r="O9729"/>
      <c r="P9729"/>
      <c r="Q9729"/>
      <c r="R9729"/>
      <c r="S9729"/>
      <c r="T9729"/>
      <c r="U9729"/>
      <c r="V9729"/>
      <c r="W9729"/>
      <c r="X9729"/>
      <c r="Y9729"/>
      <c r="Z9729"/>
      <c r="AA9729"/>
      <c r="AB9729"/>
      <c r="AC9729"/>
      <c r="AD9729"/>
      <c r="AE9729"/>
      <c r="AF9729"/>
      <c r="AG9729"/>
      <c r="AH9729"/>
      <c r="AI9729"/>
      <c r="AJ9729"/>
      <c r="AK9729"/>
      <c r="AL9729"/>
      <c r="AM9729"/>
      <c r="AN9729"/>
      <c r="AO9729"/>
      <c r="AP9729"/>
      <c r="AQ9729"/>
      <c r="AR9729"/>
      <c r="AS9729"/>
      <c r="AT9729"/>
      <c r="AU9729"/>
      <c r="AV9729"/>
      <c r="AW9729"/>
      <c r="AX9729"/>
      <c r="AY9729"/>
      <c r="AZ9729"/>
      <c r="BA9729"/>
      <c r="BB9729"/>
      <c r="BC9729"/>
      <c r="BD9729"/>
      <c r="BE9729"/>
      <c r="BF9729"/>
      <c r="BG9729"/>
      <c r="BH9729"/>
      <c r="BI9729"/>
      <c r="BJ9729"/>
      <c r="BK9729"/>
      <c r="BL9729"/>
      <c r="BM9729"/>
      <c r="BN9729"/>
      <c r="BO9729"/>
      <c r="BP9729"/>
      <c r="BQ9729"/>
      <c r="BR9729"/>
      <c r="BS9729"/>
      <c r="BT9729"/>
      <c r="BU9729"/>
      <c r="BV9729"/>
      <c r="BW9729"/>
      <c r="BX9729"/>
      <c r="BY9729"/>
      <c r="BZ9729"/>
      <c r="CA9729"/>
      <c r="CB9729"/>
      <c r="CC9729"/>
      <c r="CD9729"/>
      <c r="CE9729"/>
      <c r="CF9729"/>
      <c r="CG9729"/>
      <c r="CH9729"/>
      <c r="CI9729"/>
      <c r="CJ9729"/>
      <c r="CK9729"/>
      <c r="CL9729"/>
      <c r="CM9729"/>
      <c r="CN9729"/>
      <c r="CO9729"/>
      <c r="CP9729"/>
      <c r="CQ9729"/>
      <c r="CR9729"/>
      <c r="CS9729"/>
      <c r="CT9729"/>
      <c r="CU9729"/>
      <c r="CV9729"/>
    </row>
    <row r="9730" spans="10:100" x14ac:dyDescent="0.25">
      <c r="J9730"/>
      <c r="K9730"/>
      <c r="L9730"/>
      <c r="M9730"/>
      <c r="N9730"/>
      <c r="O9730"/>
      <c r="P9730"/>
      <c r="Q9730"/>
      <c r="R9730"/>
      <c r="S9730"/>
      <c r="T9730"/>
      <c r="U9730"/>
      <c r="V9730"/>
      <c r="W9730"/>
      <c r="X9730"/>
      <c r="Y9730"/>
      <c r="Z9730"/>
      <c r="AA9730"/>
      <c r="AB9730"/>
      <c r="AC9730"/>
      <c r="AD9730"/>
      <c r="AE9730"/>
      <c r="AF9730"/>
      <c r="AG9730"/>
      <c r="AH9730"/>
      <c r="AI9730"/>
      <c r="AJ9730"/>
      <c r="AK9730"/>
      <c r="AL9730"/>
      <c r="AM9730"/>
      <c r="AN9730"/>
      <c r="AO9730"/>
      <c r="AP9730"/>
      <c r="AQ9730"/>
      <c r="AR9730"/>
      <c r="AS9730"/>
      <c r="AT9730"/>
      <c r="AU9730"/>
      <c r="AV9730"/>
      <c r="AW9730"/>
      <c r="AX9730"/>
      <c r="AY9730"/>
      <c r="AZ9730"/>
      <c r="BA9730"/>
      <c r="BB9730"/>
      <c r="BC9730"/>
      <c r="BD9730"/>
      <c r="BE9730"/>
      <c r="BF9730"/>
      <c r="BG9730"/>
      <c r="BH9730"/>
      <c r="BI9730"/>
      <c r="BJ9730"/>
      <c r="BK9730"/>
      <c r="BL9730"/>
      <c r="BM9730"/>
      <c r="BN9730"/>
      <c r="BO9730"/>
      <c r="BP9730"/>
      <c r="BQ9730"/>
      <c r="BR9730"/>
      <c r="BS9730"/>
      <c r="BT9730"/>
      <c r="BU9730"/>
      <c r="BV9730"/>
      <c r="BW9730"/>
      <c r="BX9730"/>
      <c r="BY9730"/>
      <c r="BZ9730"/>
      <c r="CA9730"/>
      <c r="CB9730"/>
      <c r="CC9730"/>
      <c r="CD9730"/>
      <c r="CE9730"/>
      <c r="CF9730"/>
      <c r="CG9730"/>
      <c r="CH9730"/>
      <c r="CI9730"/>
      <c r="CJ9730"/>
      <c r="CK9730"/>
      <c r="CL9730"/>
      <c r="CM9730"/>
      <c r="CN9730"/>
      <c r="CO9730"/>
      <c r="CP9730"/>
      <c r="CQ9730"/>
      <c r="CR9730"/>
      <c r="CS9730"/>
      <c r="CT9730"/>
      <c r="CU9730"/>
      <c r="CV9730"/>
    </row>
    <row r="9731" spans="10:100" x14ac:dyDescent="0.25">
      <c r="J9731"/>
      <c r="K9731"/>
      <c r="L9731"/>
      <c r="M9731"/>
      <c r="N9731"/>
      <c r="O9731"/>
      <c r="P9731"/>
      <c r="Q9731"/>
      <c r="R9731"/>
      <c r="S9731"/>
      <c r="T9731"/>
      <c r="U9731"/>
      <c r="V9731"/>
      <c r="W9731"/>
      <c r="X9731"/>
      <c r="Y9731"/>
      <c r="Z9731"/>
      <c r="AA9731"/>
      <c r="AB9731"/>
      <c r="AC9731"/>
      <c r="AD9731"/>
      <c r="AE9731"/>
      <c r="AF9731"/>
      <c r="AG9731"/>
      <c r="AH9731"/>
      <c r="AI9731"/>
      <c r="AJ9731"/>
      <c r="AK9731"/>
      <c r="AL9731"/>
      <c r="AM9731"/>
      <c r="AN9731"/>
      <c r="AO9731"/>
      <c r="AP9731"/>
      <c r="AQ9731"/>
      <c r="AR9731"/>
      <c r="AS9731"/>
      <c r="AT9731"/>
      <c r="AU9731"/>
      <c r="AV9731"/>
      <c r="AW9731"/>
      <c r="AX9731"/>
      <c r="AY9731"/>
      <c r="AZ9731"/>
      <c r="BA9731"/>
      <c r="BB9731"/>
      <c r="BC9731"/>
      <c r="BD9731"/>
      <c r="BE9731"/>
      <c r="BF9731"/>
      <c r="BG9731"/>
      <c r="BH9731"/>
      <c r="BI9731"/>
      <c r="BJ9731"/>
      <c r="BK9731"/>
      <c r="BL9731"/>
      <c r="BM9731"/>
      <c r="BN9731"/>
      <c r="BO9731"/>
      <c r="BP9731"/>
      <c r="BQ9731"/>
      <c r="BR9731"/>
      <c r="BS9731"/>
      <c r="BT9731"/>
      <c r="BU9731"/>
      <c r="BV9731"/>
      <c r="BW9731"/>
      <c r="BX9731"/>
      <c r="BY9731"/>
      <c r="BZ9731"/>
      <c r="CA9731"/>
      <c r="CB9731"/>
      <c r="CC9731"/>
      <c r="CD9731"/>
      <c r="CE9731"/>
      <c r="CF9731"/>
      <c r="CG9731"/>
      <c r="CH9731"/>
      <c r="CI9731"/>
      <c r="CJ9731"/>
      <c r="CK9731"/>
      <c r="CL9731"/>
      <c r="CM9731"/>
      <c r="CN9731"/>
      <c r="CO9731"/>
      <c r="CP9731"/>
      <c r="CQ9731"/>
      <c r="CR9731"/>
      <c r="CS9731"/>
      <c r="CT9731"/>
      <c r="CU9731"/>
      <c r="CV9731"/>
    </row>
    <row r="9732" spans="10:100" x14ac:dyDescent="0.25">
      <c r="J9732"/>
      <c r="K9732"/>
      <c r="L9732"/>
      <c r="M9732"/>
      <c r="N9732"/>
      <c r="O9732"/>
      <c r="P9732"/>
      <c r="Q9732"/>
      <c r="R9732"/>
      <c r="S9732"/>
      <c r="T9732"/>
      <c r="U9732"/>
      <c r="V9732"/>
      <c r="W9732"/>
      <c r="X9732"/>
      <c r="Y9732"/>
      <c r="Z9732"/>
      <c r="AA9732"/>
      <c r="AB9732"/>
      <c r="AC9732"/>
      <c r="AD9732"/>
      <c r="AE9732"/>
      <c r="AF9732"/>
      <c r="AG9732"/>
      <c r="AH9732"/>
      <c r="AI9732"/>
      <c r="AJ9732"/>
      <c r="AK9732"/>
      <c r="AL9732"/>
      <c r="AM9732"/>
      <c r="AN9732"/>
      <c r="AO9732"/>
      <c r="AP9732"/>
      <c r="AQ9732"/>
      <c r="AR9732"/>
      <c r="AS9732"/>
      <c r="AT9732"/>
      <c r="AU9732"/>
      <c r="AV9732"/>
      <c r="AW9732"/>
      <c r="AX9732"/>
      <c r="AY9732"/>
      <c r="AZ9732"/>
      <c r="BA9732"/>
      <c r="BB9732"/>
      <c r="BC9732"/>
      <c r="BD9732"/>
      <c r="BE9732"/>
      <c r="BF9732"/>
      <c r="BG9732"/>
      <c r="BH9732"/>
      <c r="BI9732"/>
      <c r="BJ9732"/>
      <c r="BK9732"/>
      <c r="BL9732"/>
      <c r="BM9732"/>
      <c r="BN9732"/>
      <c r="BO9732"/>
      <c r="BP9732"/>
      <c r="BQ9732"/>
      <c r="BR9732"/>
      <c r="BS9732"/>
      <c r="BT9732"/>
      <c r="BU9732"/>
      <c r="BV9732"/>
      <c r="BW9732"/>
      <c r="BX9732"/>
      <c r="BY9732"/>
      <c r="BZ9732"/>
      <c r="CA9732"/>
      <c r="CB9732"/>
      <c r="CC9732"/>
      <c r="CD9732"/>
      <c r="CE9732"/>
      <c r="CF9732"/>
      <c r="CG9732"/>
      <c r="CH9732"/>
      <c r="CI9732"/>
      <c r="CJ9732"/>
      <c r="CK9732"/>
      <c r="CL9732"/>
      <c r="CM9732"/>
      <c r="CN9732"/>
      <c r="CO9732"/>
      <c r="CP9732"/>
      <c r="CQ9732"/>
      <c r="CR9732"/>
      <c r="CS9732"/>
      <c r="CT9732"/>
      <c r="CU9732"/>
      <c r="CV9732"/>
    </row>
    <row r="9733" spans="10:100" x14ac:dyDescent="0.25">
      <c r="J9733"/>
      <c r="K9733"/>
      <c r="L9733"/>
      <c r="M9733"/>
      <c r="N9733"/>
      <c r="O9733"/>
      <c r="P9733"/>
      <c r="Q9733"/>
      <c r="R9733"/>
      <c r="S9733"/>
      <c r="T9733"/>
      <c r="U9733"/>
      <c r="V9733"/>
      <c r="W9733"/>
      <c r="X9733"/>
      <c r="Y9733"/>
      <c r="Z9733"/>
      <c r="AA9733"/>
      <c r="AB9733"/>
      <c r="AC9733"/>
      <c r="AD9733"/>
      <c r="AE9733"/>
      <c r="AF9733"/>
      <c r="AG9733"/>
      <c r="AH9733"/>
      <c r="AI9733"/>
      <c r="AJ9733"/>
      <c r="AK9733"/>
      <c r="AL9733"/>
      <c r="AM9733"/>
      <c r="AN9733"/>
      <c r="AO9733"/>
      <c r="AP9733"/>
      <c r="AQ9733"/>
      <c r="AR9733"/>
      <c r="AS9733"/>
      <c r="AT9733"/>
      <c r="AU9733"/>
      <c r="AV9733"/>
      <c r="AW9733"/>
      <c r="AX9733"/>
      <c r="AY9733"/>
      <c r="AZ9733"/>
      <c r="BA9733"/>
      <c r="BB9733"/>
      <c r="BC9733"/>
      <c r="BD9733"/>
      <c r="BE9733"/>
      <c r="BF9733"/>
      <c r="BG9733"/>
      <c r="BH9733"/>
      <c r="BI9733"/>
      <c r="BJ9733"/>
      <c r="BK9733"/>
      <c r="BL9733"/>
      <c r="BM9733"/>
      <c r="BN9733"/>
      <c r="BO9733"/>
      <c r="BP9733"/>
      <c r="BQ9733"/>
      <c r="BR9733"/>
      <c r="BS9733"/>
      <c r="BT9733"/>
      <c r="BU9733"/>
      <c r="BV9733"/>
      <c r="BW9733"/>
      <c r="BX9733"/>
      <c r="BY9733"/>
      <c r="BZ9733"/>
      <c r="CA9733"/>
      <c r="CB9733"/>
      <c r="CC9733"/>
      <c r="CD9733"/>
      <c r="CE9733"/>
      <c r="CF9733"/>
      <c r="CG9733"/>
      <c r="CH9733"/>
      <c r="CI9733"/>
      <c r="CJ9733"/>
      <c r="CK9733"/>
      <c r="CL9733"/>
      <c r="CM9733"/>
      <c r="CN9733"/>
      <c r="CO9733"/>
      <c r="CP9733"/>
      <c r="CQ9733"/>
      <c r="CR9733"/>
      <c r="CS9733"/>
      <c r="CT9733"/>
      <c r="CU9733"/>
      <c r="CV9733"/>
    </row>
    <row r="9734" spans="10:100" x14ac:dyDescent="0.25">
      <c r="J9734"/>
      <c r="K9734"/>
      <c r="L9734"/>
      <c r="M9734"/>
      <c r="N9734"/>
      <c r="O9734"/>
      <c r="P9734"/>
      <c r="Q9734"/>
      <c r="R9734"/>
      <c r="S9734"/>
      <c r="T9734"/>
      <c r="U9734"/>
      <c r="V9734"/>
      <c r="W9734"/>
      <c r="X9734"/>
      <c r="Y9734"/>
      <c r="Z9734"/>
      <c r="AA9734"/>
      <c r="AB9734"/>
      <c r="AC9734"/>
      <c r="AD9734"/>
      <c r="AE9734"/>
      <c r="AF9734"/>
      <c r="AG9734"/>
      <c r="AH9734"/>
      <c r="AI9734"/>
      <c r="AJ9734"/>
      <c r="AK9734"/>
      <c r="AL9734"/>
      <c r="AM9734"/>
      <c r="AN9734"/>
      <c r="AO9734"/>
      <c r="AP9734"/>
      <c r="AQ9734"/>
      <c r="AR9734"/>
      <c r="AS9734"/>
      <c r="AT9734"/>
      <c r="AU9734"/>
      <c r="AV9734"/>
      <c r="AW9734"/>
      <c r="AX9734"/>
      <c r="AY9734"/>
      <c r="AZ9734"/>
      <c r="BA9734"/>
      <c r="BB9734"/>
      <c r="BC9734"/>
      <c r="BD9734"/>
      <c r="BE9734"/>
      <c r="BF9734"/>
      <c r="BG9734"/>
      <c r="BH9734"/>
      <c r="BI9734"/>
      <c r="BJ9734"/>
      <c r="BK9734"/>
      <c r="BL9734"/>
      <c r="BM9734"/>
      <c r="BN9734"/>
      <c r="BO9734"/>
      <c r="BP9734"/>
      <c r="BQ9734"/>
      <c r="BR9734"/>
      <c r="BS9734"/>
      <c r="BT9734"/>
      <c r="BU9734"/>
      <c r="BV9734"/>
      <c r="BW9734"/>
      <c r="BX9734"/>
      <c r="BY9734"/>
      <c r="BZ9734"/>
      <c r="CA9734"/>
      <c r="CB9734"/>
      <c r="CC9734"/>
      <c r="CD9734"/>
      <c r="CE9734"/>
      <c r="CF9734"/>
      <c r="CG9734"/>
      <c r="CH9734"/>
      <c r="CI9734"/>
      <c r="CJ9734"/>
      <c r="CK9734"/>
      <c r="CL9734"/>
      <c r="CM9734"/>
      <c r="CN9734"/>
      <c r="CO9734"/>
      <c r="CP9734"/>
      <c r="CQ9734"/>
      <c r="CR9734"/>
      <c r="CS9734"/>
      <c r="CT9734"/>
      <c r="CU9734"/>
      <c r="CV9734"/>
    </row>
    <row r="9735" spans="10:100" x14ac:dyDescent="0.25">
      <c r="J9735"/>
      <c r="K9735"/>
      <c r="L9735"/>
      <c r="M9735"/>
      <c r="N9735"/>
      <c r="O9735"/>
      <c r="P9735"/>
      <c r="Q9735"/>
      <c r="R9735"/>
      <c r="S9735"/>
      <c r="T9735"/>
      <c r="U9735"/>
      <c r="V9735"/>
      <c r="W9735"/>
      <c r="X9735"/>
      <c r="Y9735"/>
      <c r="Z9735"/>
      <c r="AA9735"/>
      <c r="AB9735"/>
      <c r="AC9735"/>
      <c r="AD9735"/>
      <c r="AE9735"/>
      <c r="AF9735"/>
      <c r="AG9735"/>
      <c r="AH9735"/>
      <c r="AI9735"/>
      <c r="AJ9735"/>
      <c r="AK9735"/>
      <c r="AL9735"/>
      <c r="AM9735"/>
      <c r="AN9735"/>
      <c r="AO9735"/>
      <c r="AP9735"/>
      <c r="AQ9735"/>
      <c r="AR9735"/>
      <c r="AS9735"/>
      <c r="AT9735"/>
      <c r="AU9735"/>
      <c r="AV9735"/>
      <c r="AW9735"/>
      <c r="AX9735"/>
      <c r="AY9735"/>
      <c r="AZ9735"/>
      <c r="BA9735"/>
      <c r="BB9735"/>
      <c r="BC9735"/>
      <c r="BD9735"/>
      <c r="BE9735"/>
      <c r="BF9735"/>
      <c r="BG9735"/>
      <c r="BH9735"/>
      <c r="BI9735"/>
      <c r="BJ9735"/>
      <c r="BK9735"/>
      <c r="BL9735"/>
      <c r="BM9735"/>
      <c r="BN9735"/>
      <c r="BO9735"/>
      <c r="BP9735"/>
      <c r="BQ9735"/>
      <c r="BR9735"/>
      <c r="BS9735"/>
      <c r="BT9735"/>
      <c r="BU9735"/>
      <c r="BV9735"/>
      <c r="BW9735"/>
      <c r="BX9735"/>
      <c r="BY9735"/>
      <c r="BZ9735"/>
      <c r="CA9735"/>
      <c r="CB9735"/>
      <c r="CC9735"/>
      <c r="CD9735"/>
      <c r="CE9735"/>
      <c r="CF9735"/>
      <c r="CG9735"/>
      <c r="CH9735"/>
      <c r="CI9735"/>
      <c r="CJ9735"/>
      <c r="CK9735"/>
      <c r="CL9735"/>
      <c r="CM9735"/>
      <c r="CN9735"/>
      <c r="CO9735"/>
      <c r="CP9735"/>
      <c r="CQ9735"/>
      <c r="CR9735"/>
      <c r="CS9735"/>
      <c r="CT9735"/>
      <c r="CU9735"/>
      <c r="CV9735"/>
    </row>
    <row r="9736" spans="10:100" x14ac:dyDescent="0.25">
      <c r="J9736"/>
      <c r="K9736"/>
      <c r="L9736"/>
      <c r="M9736"/>
      <c r="N9736"/>
      <c r="O9736"/>
      <c r="P9736"/>
      <c r="Q9736"/>
      <c r="R9736"/>
      <c r="S9736"/>
      <c r="T9736"/>
      <c r="U9736"/>
      <c r="V9736"/>
      <c r="W9736"/>
      <c r="X9736"/>
      <c r="Y9736"/>
      <c r="Z9736"/>
      <c r="AA9736"/>
      <c r="AB9736"/>
      <c r="AC9736"/>
      <c r="AD9736"/>
      <c r="AE9736"/>
      <c r="AF9736"/>
      <c r="AG9736"/>
      <c r="AH9736"/>
      <c r="AI9736"/>
      <c r="AJ9736"/>
      <c r="AK9736"/>
      <c r="AL9736"/>
      <c r="AM9736"/>
      <c r="AN9736"/>
      <c r="AO9736"/>
      <c r="AP9736"/>
      <c r="AQ9736"/>
      <c r="AR9736"/>
      <c r="AS9736"/>
      <c r="AT9736"/>
      <c r="AU9736"/>
      <c r="AV9736"/>
      <c r="AW9736"/>
      <c r="AX9736"/>
      <c r="AY9736"/>
      <c r="AZ9736"/>
      <c r="BA9736"/>
      <c r="BB9736"/>
      <c r="BC9736"/>
      <c r="BD9736"/>
      <c r="BE9736"/>
      <c r="BF9736"/>
      <c r="BG9736"/>
      <c r="BH9736"/>
      <c r="BI9736"/>
      <c r="BJ9736"/>
      <c r="BK9736"/>
      <c r="BL9736"/>
      <c r="BM9736"/>
      <c r="BN9736"/>
      <c r="BO9736"/>
      <c r="BP9736"/>
      <c r="BQ9736"/>
      <c r="BR9736"/>
      <c r="BS9736"/>
      <c r="BT9736"/>
      <c r="BU9736"/>
      <c r="BV9736"/>
      <c r="BW9736"/>
      <c r="BX9736"/>
      <c r="BY9736"/>
      <c r="BZ9736"/>
      <c r="CA9736"/>
      <c r="CB9736"/>
      <c r="CC9736"/>
      <c r="CD9736"/>
      <c r="CE9736"/>
      <c r="CF9736"/>
      <c r="CG9736"/>
      <c r="CH9736"/>
      <c r="CI9736"/>
      <c r="CJ9736"/>
      <c r="CK9736"/>
      <c r="CL9736"/>
      <c r="CM9736"/>
      <c r="CN9736"/>
      <c r="CO9736"/>
      <c r="CP9736"/>
      <c r="CQ9736"/>
      <c r="CR9736"/>
      <c r="CS9736"/>
      <c r="CT9736"/>
      <c r="CU9736"/>
      <c r="CV9736"/>
    </row>
    <row r="9737" spans="10:100" x14ac:dyDescent="0.25">
      <c r="J9737"/>
      <c r="K9737"/>
      <c r="L9737"/>
      <c r="M9737"/>
      <c r="N9737"/>
      <c r="O9737"/>
      <c r="P9737"/>
      <c r="Q9737"/>
      <c r="R9737"/>
      <c r="S9737"/>
      <c r="T9737"/>
      <c r="U9737"/>
      <c r="V9737"/>
      <c r="W9737"/>
      <c r="X9737"/>
      <c r="Y9737"/>
      <c r="Z9737"/>
      <c r="AA9737"/>
      <c r="AB9737"/>
      <c r="AC9737"/>
      <c r="AD9737"/>
      <c r="AE9737"/>
      <c r="AF9737"/>
      <c r="AG9737"/>
      <c r="AH9737"/>
      <c r="AI9737"/>
      <c r="AJ9737"/>
      <c r="AK9737"/>
      <c r="AL9737"/>
      <c r="AM9737"/>
      <c r="AN9737"/>
      <c r="AO9737"/>
      <c r="AP9737"/>
      <c r="AQ9737"/>
      <c r="AR9737"/>
      <c r="AS9737"/>
      <c r="AT9737"/>
      <c r="AU9737"/>
      <c r="AV9737"/>
      <c r="AW9737"/>
      <c r="AX9737"/>
      <c r="AY9737"/>
      <c r="AZ9737"/>
      <c r="BA9737"/>
      <c r="BB9737"/>
      <c r="BC9737"/>
      <c r="BD9737"/>
      <c r="BE9737"/>
      <c r="BF9737"/>
      <c r="BG9737"/>
      <c r="BH9737"/>
      <c r="BI9737"/>
      <c r="BJ9737"/>
      <c r="BK9737"/>
      <c r="BL9737"/>
      <c r="BM9737"/>
      <c r="BN9737"/>
      <c r="BO9737"/>
      <c r="BP9737"/>
      <c r="BQ9737"/>
      <c r="BR9737"/>
      <c r="BS9737"/>
      <c r="BT9737"/>
      <c r="BU9737"/>
      <c r="BV9737"/>
      <c r="BW9737"/>
      <c r="BX9737"/>
      <c r="BY9737"/>
      <c r="BZ9737"/>
      <c r="CA9737"/>
      <c r="CB9737"/>
      <c r="CC9737"/>
      <c r="CD9737"/>
      <c r="CE9737"/>
      <c r="CF9737"/>
      <c r="CG9737"/>
      <c r="CH9737"/>
      <c r="CI9737"/>
      <c r="CJ9737"/>
      <c r="CK9737"/>
      <c r="CL9737"/>
      <c r="CM9737"/>
      <c r="CN9737"/>
      <c r="CO9737"/>
      <c r="CP9737"/>
      <c r="CQ9737"/>
      <c r="CR9737"/>
      <c r="CS9737"/>
      <c r="CT9737"/>
      <c r="CU9737"/>
      <c r="CV9737"/>
    </row>
    <row r="9738" spans="10:100" x14ac:dyDescent="0.25">
      <c r="J9738"/>
      <c r="K9738"/>
      <c r="L9738"/>
      <c r="M9738"/>
      <c r="N9738"/>
      <c r="O9738"/>
      <c r="P9738"/>
      <c r="Q9738"/>
      <c r="R9738"/>
      <c r="S9738"/>
      <c r="T9738"/>
      <c r="U9738"/>
      <c r="V9738"/>
      <c r="W9738"/>
      <c r="X9738"/>
      <c r="Y9738"/>
      <c r="Z9738"/>
      <c r="AA9738"/>
      <c r="AB9738"/>
      <c r="AC9738"/>
      <c r="AD9738"/>
      <c r="AE9738"/>
      <c r="AF9738"/>
      <c r="AG9738"/>
      <c r="AH9738"/>
      <c r="AI9738"/>
      <c r="AJ9738"/>
      <c r="AK9738"/>
      <c r="AL9738"/>
      <c r="AM9738"/>
      <c r="AN9738"/>
      <c r="AO9738"/>
      <c r="AP9738"/>
      <c r="AQ9738"/>
      <c r="AR9738"/>
      <c r="AS9738"/>
      <c r="AT9738"/>
      <c r="AU9738"/>
      <c r="AV9738"/>
      <c r="AW9738"/>
      <c r="AX9738"/>
      <c r="AY9738"/>
      <c r="AZ9738"/>
      <c r="BA9738"/>
      <c r="BB9738"/>
      <c r="BC9738"/>
      <c r="BD9738"/>
      <c r="BE9738"/>
      <c r="BF9738"/>
      <c r="BG9738"/>
      <c r="BH9738"/>
      <c r="BI9738"/>
      <c r="BJ9738"/>
      <c r="BK9738"/>
      <c r="BL9738"/>
      <c r="BM9738"/>
      <c r="BN9738"/>
      <c r="BO9738"/>
      <c r="BP9738"/>
      <c r="BQ9738"/>
      <c r="BR9738"/>
      <c r="BS9738"/>
      <c r="BT9738"/>
      <c r="BU9738"/>
      <c r="BV9738"/>
      <c r="BW9738"/>
      <c r="BX9738"/>
      <c r="BY9738"/>
      <c r="BZ9738"/>
      <c r="CA9738"/>
      <c r="CB9738"/>
      <c r="CC9738"/>
      <c r="CD9738"/>
      <c r="CE9738"/>
      <c r="CF9738"/>
      <c r="CG9738"/>
      <c r="CH9738"/>
      <c r="CI9738"/>
      <c r="CJ9738"/>
      <c r="CK9738"/>
      <c r="CL9738"/>
      <c r="CM9738"/>
      <c r="CN9738"/>
      <c r="CO9738"/>
      <c r="CP9738"/>
      <c r="CQ9738"/>
      <c r="CR9738"/>
      <c r="CS9738"/>
      <c r="CT9738"/>
      <c r="CU9738"/>
      <c r="CV9738"/>
    </row>
    <row r="9739" spans="10:100" x14ac:dyDescent="0.25">
      <c r="J9739"/>
      <c r="K9739"/>
      <c r="L9739"/>
      <c r="M9739"/>
      <c r="N9739"/>
      <c r="O9739"/>
      <c r="P9739"/>
      <c r="Q9739"/>
      <c r="R9739"/>
      <c r="S9739"/>
      <c r="T9739"/>
      <c r="U9739"/>
      <c r="V9739"/>
      <c r="W9739"/>
      <c r="X9739"/>
      <c r="Y9739"/>
      <c r="Z9739"/>
      <c r="AA9739"/>
      <c r="AB9739"/>
      <c r="AC9739"/>
      <c r="AD9739"/>
      <c r="AE9739"/>
      <c r="AF9739"/>
      <c r="AG9739"/>
      <c r="AH9739"/>
      <c r="AI9739"/>
      <c r="AJ9739"/>
      <c r="AK9739"/>
      <c r="AL9739"/>
      <c r="AM9739"/>
      <c r="AN9739"/>
      <c r="AO9739"/>
      <c r="AP9739"/>
      <c r="AQ9739"/>
      <c r="AR9739"/>
      <c r="AS9739"/>
      <c r="AT9739"/>
      <c r="AU9739"/>
      <c r="AV9739"/>
      <c r="AW9739"/>
      <c r="AX9739"/>
      <c r="AY9739"/>
      <c r="AZ9739"/>
      <c r="BA9739"/>
      <c r="BB9739"/>
      <c r="BC9739"/>
      <c r="BD9739"/>
      <c r="BE9739"/>
      <c r="BF9739"/>
      <c r="BG9739"/>
      <c r="BH9739"/>
      <c r="BI9739"/>
      <c r="BJ9739"/>
      <c r="BK9739"/>
      <c r="BL9739"/>
      <c r="BM9739"/>
      <c r="BN9739"/>
      <c r="BO9739"/>
      <c r="BP9739"/>
      <c r="BQ9739"/>
      <c r="BR9739"/>
      <c r="BS9739"/>
      <c r="BT9739"/>
      <c r="BU9739"/>
      <c r="BV9739"/>
      <c r="BW9739"/>
      <c r="BX9739"/>
      <c r="BY9739"/>
      <c r="BZ9739"/>
      <c r="CA9739"/>
      <c r="CB9739"/>
      <c r="CC9739"/>
      <c r="CD9739"/>
      <c r="CE9739"/>
      <c r="CF9739"/>
      <c r="CG9739"/>
      <c r="CH9739"/>
      <c r="CI9739"/>
      <c r="CJ9739"/>
      <c r="CK9739"/>
      <c r="CL9739"/>
      <c r="CM9739"/>
      <c r="CN9739"/>
      <c r="CO9739"/>
      <c r="CP9739"/>
      <c r="CQ9739"/>
      <c r="CR9739"/>
      <c r="CS9739"/>
      <c r="CT9739"/>
      <c r="CU9739"/>
      <c r="CV9739"/>
    </row>
    <row r="9740" spans="10:100" x14ac:dyDescent="0.25">
      <c r="J9740"/>
      <c r="K9740"/>
      <c r="L9740"/>
      <c r="M9740"/>
      <c r="N9740"/>
      <c r="O9740"/>
      <c r="P9740"/>
      <c r="Q9740"/>
      <c r="R9740"/>
      <c r="S9740"/>
      <c r="T9740"/>
      <c r="U9740"/>
      <c r="V9740"/>
      <c r="W9740"/>
      <c r="X9740"/>
      <c r="Y9740"/>
      <c r="Z9740"/>
      <c r="AA9740"/>
      <c r="AB9740"/>
      <c r="AC9740"/>
      <c r="AD9740"/>
      <c r="AE9740"/>
      <c r="AF9740"/>
      <c r="AG9740"/>
      <c r="AH9740"/>
      <c r="AI9740"/>
      <c r="AJ9740"/>
      <c r="AK9740"/>
      <c r="AL9740"/>
      <c r="AM9740"/>
      <c r="AN9740"/>
      <c r="AO9740"/>
      <c r="AP9740"/>
      <c r="AQ9740"/>
      <c r="AR9740"/>
      <c r="AS9740"/>
      <c r="AT9740"/>
      <c r="AU9740"/>
      <c r="AV9740"/>
      <c r="AW9740"/>
      <c r="AX9740"/>
      <c r="AY9740"/>
      <c r="AZ9740"/>
      <c r="BA9740"/>
      <c r="BB9740"/>
      <c r="BC9740"/>
      <c r="BD9740"/>
      <c r="BE9740"/>
      <c r="BF9740"/>
      <c r="BG9740"/>
      <c r="BH9740"/>
      <c r="BI9740"/>
      <c r="BJ9740"/>
      <c r="BK9740"/>
      <c r="BL9740"/>
      <c r="BM9740"/>
      <c r="BN9740"/>
      <c r="BO9740"/>
      <c r="BP9740"/>
      <c r="BQ9740"/>
      <c r="BR9740"/>
      <c r="BS9740"/>
      <c r="BT9740"/>
      <c r="BU9740"/>
      <c r="BV9740"/>
      <c r="BW9740"/>
      <c r="BX9740"/>
      <c r="BY9740"/>
      <c r="BZ9740"/>
      <c r="CA9740"/>
      <c r="CB9740"/>
      <c r="CC9740"/>
      <c r="CD9740"/>
      <c r="CE9740"/>
      <c r="CF9740"/>
      <c r="CG9740"/>
      <c r="CH9740"/>
      <c r="CI9740"/>
      <c r="CJ9740"/>
      <c r="CK9740"/>
      <c r="CL9740"/>
      <c r="CM9740"/>
      <c r="CN9740"/>
      <c r="CO9740"/>
      <c r="CP9740"/>
      <c r="CQ9740"/>
      <c r="CR9740"/>
      <c r="CS9740"/>
      <c r="CT9740"/>
      <c r="CU9740"/>
      <c r="CV9740"/>
    </row>
    <row r="9741" spans="10:100" x14ac:dyDescent="0.25">
      <c r="J9741"/>
      <c r="K9741"/>
      <c r="L9741"/>
      <c r="M9741"/>
      <c r="N9741"/>
      <c r="O9741"/>
      <c r="P9741"/>
      <c r="Q9741"/>
      <c r="R9741"/>
      <c r="S9741"/>
      <c r="T9741"/>
      <c r="U9741"/>
      <c r="V9741"/>
      <c r="W9741"/>
      <c r="X9741"/>
      <c r="Y9741"/>
      <c r="Z9741"/>
      <c r="AA9741"/>
      <c r="AB9741"/>
      <c r="AC9741"/>
      <c r="AD9741"/>
      <c r="AE9741"/>
      <c r="AF9741"/>
      <c r="AG9741"/>
      <c r="AH9741"/>
      <c r="AI9741"/>
      <c r="AJ9741"/>
      <c r="AK9741"/>
      <c r="AL9741"/>
      <c r="AM9741"/>
      <c r="AN9741"/>
      <c r="AO9741"/>
      <c r="AP9741"/>
      <c r="AQ9741"/>
      <c r="AR9741"/>
      <c r="AS9741"/>
      <c r="AT9741"/>
      <c r="AU9741"/>
      <c r="AV9741"/>
      <c r="AW9741"/>
      <c r="AX9741"/>
      <c r="AY9741"/>
      <c r="AZ9741"/>
      <c r="BA9741"/>
      <c r="BB9741"/>
      <c r="BC9741"/>
      <c r="BD9741"/>
      <c r="BE9741"/>
      <c r="BF9741"/>
      <c r="BG9741"/>
      <c r="BH9741"/>
      <c r="BI9741"/>
      <c r="BJ9741"/>
      <c r="BK9741"/>
      <c r="BL9741"/>
      <c r="BM9741"/>
      <c r="BN9741"/>
      <c r="BO9741"/>
      <c r="BP9741"/>
      <c r="BQ9741"/>
      <c r="BR9741"/>
      <c r="BS9741"/>
      <c r="BT9741"/>
      <c r="BU9741"/>
      <c r="BV9741"/>
      <c r="BW9741"/>
      <c r="BX9741"/>
      <c r="BY9741"/>
      <c r="BZ9741"/>
      <c r="CA9741"/>
      <c r="CB9741"/>
      <c r="CC9741"/>
      <c r="CD9741"/>
      <c r="CE9741"/>
      <c r="CF9741"/>
      <c r="CG9741"/>
      <c r="CH9741"/>
      <c r="CI9741"/>
      <c r="CJ9741"/>
      <c r="CK9741"/>
      <c r="CL9741"/>
      <c r="CM9741"/>
      <c r="CN9741"/>
      <c r="CO9741"/>
      <c r="CP9741"/>
      <c r="CQ9741"/>
      <c r="CR9741"/>
      <c r="CS9741"/>
      <c r="CT9741"/>
      <c r="CU9741"/>
      <c r="CV9741"/>
    </row>
    <row r="9742" spans="10:100" x14ac:dyDescent="0.25">
      <c r="J9742"/>
      <c r="K9742"/>
      <c r="L9742"/>
      <c r="M9742"/>
      <c r="N9742"/>
      <c r="O9742"/>
      <c r="P9742"/>
      <c r="Q9742"/>
      <c r="R9742"/>
      <c r="S9742"/>
      <c r="T9742"/>
      <c r="U9742"/>
      <c r="V9742"/>
      <c r="W9742"/>
      <c r="X9742"/>
      <c r="Y9742"/>
      <c r="Z9742"/>
      <c r="AA9742"/>
      <c r="AB9742"/>
      <c r="AC9742"/>
      <c r="AD9742"/>
      <c r="AE9742"/>
      <c r="AF9742"/>
      <c r="AG9742"/>
      <c r="AH9742"/>
      <c r="AI9742"/>
      <c r="AJ9742"/>
      <c r="AK9742"/>
      <c r="AL9742"/>
      <c r="AM9742"/>
      <c r="AN9742"/>
      <c r="AO9742"/>
      <c r="AP9742"/>
      <c r="AQ9742"/>
      <c r="AR9742"/>
      <c r="AS9742"/>
      <c r="AT9742"/>
      <c r="AU9742"/>
      <c r="AV9742"/>
      <c r="AW9742"/>
      <c r="AX9742"/>
      <c r="AY9742"/>
      <c r="AZ9742"/>
      <c r="BA9742"/>
      <c r="BB9742"/>
      <c r="BC9742"/>
      <c r="BD9742"/>
      <c r="BE9742"/>
      <c r="BF9742"/>
      <c r="BG9742"/>
      <c r="BH9742"/>
      <c r="BI9742"/>
      <c r="BJ9742"/>
      <c r="BK9742"/>
      <c r="BL9742"/>
      <c r="BM9742"/>
      <c r="BN9742"/>
      <c r="BO9742"/>
      <c r="BP9742"/>
      <c r="BQ9742"/>
      <c r="BR9742"/>
      <c r="BS9742"/>
      <c r="BT9742"/>
      <c r="BU9742"/>
      <c r="BV9742"/>
      <c r="BW9742"/>
      <c r="BX9742"/>
      <c r="BY9742"/>
      <c r="BZ9742"/>
      <c r="CA9742"/>
      <c r="CB9742"/>
      <c r="CC9742"/>
      <c r="CD9742"/>
      <c r="CE9742"/>
      <c r="CF9742"/>
      <c r="CG9742"/>
      <c r="CH9742"/>
      <c r="CI9742"/>
      <c r="CJ9742"/>
      <c r="CK9742"/>
      <c r="CL9742"/>
      <c r="CM9742"/>
      <c r="CN9742"/>
      <c r="CO9742"/>
      <c r="CP9742"/>
      <c r="CQ9742"/>
      <c r="CR9742"/>
      <c r="CS9742"/>
      <c r="CT9742"/>
      <c r="CU9742"/>
      <c r="CV9742"/>
    </row>
    <row r="9743" spans="10:100" x14ac:dyDescent="0.25">
      <c r="J9743"/>
      <c r="K9743"/>
      <c r="L9743"/>
      <c r="M9743"/>
      <c r="N9743"/>
      <c r="O9743"/>
      <c r="P9743"/>
      <c r="Q9743"/>
      <c r="R9743"/>
      <c r="S9743"/>
      <c r="T9743"/>
      <c r="U9743"/>
      <c r="V9743"/>
      <c r="W9743"/>
      <c r="X9743"/>
      <c r="Y9743"/>
      <c r="Z9743"/>
      <c r="AA9743"/>
      <c r="AB9743"/>
      <c r="AC9743"/>
      <c r="AD9743"/>
      <c r="AE9743"/>
      <c r="AF9743"/>
      <c r="AG9743"/>
      <c r="AH9743"/>
      <c r="AI9743"/>
      <c r="AJ9743"/>
      <c r="AK9743"/>
      <c r="AL9743"/>
      <c r="AM9743"/>
      <c r="AN9743"/>
      <c r="AO9743"/>
      <c r="AP9743"/>
      <c r="AQ9743"/>
      <c r="AR9743"/>
      <c r="AS9743"/>
      <c r="AT9743"/>
      <c r="AU9743"/>
      <c r="AV9743"/>
      <c r="AW9743"/>
      <c r="AX9743"/>
      <c r="AY9743"/>
      <c r="AZ9743"/>
      <c r="BA9743"/>
      <c r="BB9743"/>
      <c r="BC9743"/>
      <c r="BD9743"/>
      <c r="BE9743"/>
      <c r="BF9743"/>
      <c r="BG9743"/>
      <c r="BH9743"/>
      <c r="BI9743"/>
      <c r="BJ9743"/>
      <c r="BK9743"/>
      <c r="BL9743"/>
      <c r="BM9743"/>
      <c r="BN9743"/>
      <c r="BO9743"/>
      <c r="BP9743"/>
      <c r="BQ9743"/>
      <c r="BR9743"/>
      <c r="BS9743"/>
      <c r="BT9743"/>
      <c r="BU9743"/>
      <c r="BV9743"/>
      <c r="BW9743"/>
      <c r="BX9743"/>
      <c r="BY9743"/>
      <c r="BZ9743"/>
      <c r="CA9743"/>
      <c r="CB9743"/>
      <c r="CC9743"/>
      <c r="CD9743"/>
      <c r="CE9743"/>
      <c r="CF9743"/>
      <c r="CG9743"/>
      <c r="CH9743"/>
      <c r="CI9743"/>
      <c r="CJ9743"/>
      <c r="CK9743"/>
      <c r="CL9743"/>
      <c r="CM9743"/>
      <c r="CN9743"/>
      <c r="CO9743"/>
      <c r="CP9743"/>
      <c r="CQ9743"/>
      <c r="CR9743"/>
      <c r="CS9743"/>
      <c r="CT9743"/>
      <c r="CU9743"/>
      <c r="CV9743"/>
    </row>
    <row r="9744" spans="10:100" x14ac:dyDescent="0.25">
      <c r="J9744"/>
      <c r="K9744"/>
      <c r="L9744"/>
      <c r="M9744"/>
      <c r="N9744"/>
      <c r="O9744"/>
      <c r="P9744"/>
      <c r="Q9744"/>
      <c r="R9744"/>
      <c r="S9744"/>
      <c r="T9744"/>
      <c r="U9744"/>
      <c r="V9744"/>
      <c r="W9744"/>
      <c r="X9744"/>
      <c r="Y9744"/>
      <c r="Z9744"/>
      <c r="AA9744"/>
      <c r="AB9744"/>
      <c r="AC9744"/>
      <c r="AD9744"/>
      <c r="AE9744"/>
      <c r="AF9744"/>
      <c r="AG9744"/>
      <c r="AH9744"/>
      <c r="AI9744"/>
      <c r="AJ9744"/>
      <c r="AK9744"/>
      <c r="AL9744"/>
      <c r="AM9744"/>
      <c r="AN9744"/>
      <c r="AO9744"/>
      <c r="AP9744"/>
      <c r="AQ9744"/>
      <c r="AR9744"/>
      <c r="AS9744"/>
      <c r="AT9744"/>
      <c r="AU9744"/>
      <c r="AV9744"/>
      <c r="AW9744"/>
      <c r="AX9744"/>
      <c r="AY9744"/>
      <c r="AZ9744"/>
      <c r="BA9744"/>
      <c r="BB9744"/>
      <c r="BC9744"/>
      <c r="BD9744"/>
      <c r="BE9744"/>
      <c r="BF9744"/>
      <c r="BG9744"/>
      <c r="BH9744"/>
      <c r="BI9744"/>
      <c r="BJ9744"/>
      <c r="BK9744"/>
      <c r="BL9744"/>
      <c r="BM9744"/>
      <c r="BN9744"/>
      <c r="BO9744"/>
      <c r="BP9744"/>
      <c r="BQ9744"/>
      <c r="BR9744"/>
      <c r="BS9744"/>
      <c r="BT9744"/>
      <c r="BU9744"/>
      <c r="BV9744"/>
      <c r="BW9744"/>
      <c r="BX9744"/>
      <c r="BY9744"/>
      <c r="BZ9744"/>
      <c r="CA9744"/>
      <c r="CB9744"/>
      <c r="CC9744"/>
      <c r="CD9744"/>
      <c r="CE9744"/>
      <c r="CF9744"/>
      <c r="CG9744"/>
      <c r="CH9744"/>
      <c r="CI9744"/>
      <c r="CJ9744"/>
      <c r="CK9744"/>
      <c r="CL9744"/>
      <c r="CM9744"/>
      <c r="CN9744"/>
      <c r="CO9744"/>
      <c r="CP9744"/>
      <c r="CQ9744"/>
      <c r="CR9744"/>
      <c r="CS9744"/>
      <c r="CT9744"/>
      <c r="CU9744"/>
      <c r="CV9744"/>
    </row>
    <row r="9745" spans="10:100" x14ac:dyDescent="0.25">
      <c r="J9745"/>
      <c r="K9745"/>
      <c r="L9745"/>
      <c r="M9745"/>
      <c r="N9745"/>
      <c r="O9745"/>
      <c r="P9745"/>
      <c r="Q9745"/>
      <c r="R9745"/>
      <c r="S9745"/>
      <c r="T9745"/>
      <c r="U9745"/>
      <c r="V9745"/>
      <c r="W9745"/>
      <c r="X9745"/>
      <c r="Y9745"/>
      <c r="Z9745"/>
      <c r="AA9745"/>
      <c r="AB9745"/>
      <c r="AC9745"/>
      <c r="AD9745"/>
      <c r="AE9745"/>
      <c r="AF9745"/>
      <c r="AG9745"/>
      <c r="AH9745"/>
      <c r="AI9745"/>
      <c r="AJ9745"/>
      <c r="AK9745"/>
      <c r="AL9745"/>
      <c r="AM9745"/>
      <c r="AN9745"/>
      <c r="AO9745"/>
      <c r="AP9745"/>
      <c r="AQ9745"/>
      <c r="AR9745"/>
      <c r="AS9745"/>
      <c r="AT9745"/>
      <c r="AU9745"/>
      <c r="AV9745"/>
      <c r="AW9745"/>
      <c r="AX9745"/>
      <c r="AY9745"/>
      <c r="AZ9745"/>
      <c r="BA9745"/>
      <c r="BB9745"/>
      <c r="BC9745"/>
      <c r="BD9745"/>
      <c r="BE9745"/>
      <c r="BF9745"/>
      <c r="BG9745"/>
      <c r="BH9745"/>
      <c r="BI9745"/>
      <c r="BJ9745"/>
      <c r="BK9745"/>
      <c r="BL9745"/>
      <c r="BM9745"/>
      <c r="BN9745"/>
      <c r="BO9745"/>
      <c r="BP9745"/>
      <c r="BQ9745"/>
      <c r="BR9745"/>
      <c r="BS9745"/>
      <c r="BT9745"/>
      <c r="BU9745"/>
      <c r="BV9745"/>
      <c r="BW9745"/>
      <c r="BX9745"/>
      <c r="BY9745"/>
      <c r="BZ9745"/>
      <c r="CA9745"/>
      <c r="CB9745"/>
      <c r="CC9745"/>
      <c r="CD9745"/>
      <c r="CE9745"/>
      <c r="CF9745"/>
      <c r="CG9745"/>
      <c r="CH9745"/>
      <c r="CI9745"/>
      <c r="CJ9745"/>
      <c r="CK9745"/>
      <c r="CL9745"/>
      <c r="CM9745"/>
      <c r="CN9745"/>
      <c r="CO9745"/>
      <c r="CP9745"/>
      <c r="CQ9745"/>
      <c r="CR9745"/>
      <c r="CS9745"/>
      <c r="CT9745"/>
      <c r="CU9745"/>
      <c r="CV9745"/>
    </row>
    <row r="9746" spans="10:100" x14ac:dyDescent="0.25">
      <c r="J9746"/>
      <c r="K9746"/>
      <c r="L9746"/>
      <c r="M9746"/>
      <c r="N9746"/>
      <c r="O9746"/>
      <c r="P9746"/>
      <c r="Q9746"/>
      <c r="R9746"/>
      <c r="S9746"/>
      <c r="T9746"/>
      <c r="U9746"/>
      <c r="V9746"/>
      <c r="W9746"/>
      <c r="X9746"/>
      <c r="Y9746"/>
      <c r="Z9746"/>
      <c r="AA9746"/>
      <c r="AB9746"/>
      <c r="AC9746"/>
      <c r="AD9746"/>
      <c r="AE9746"/>
      <c r="AF9746"/>
      <c r="AG9746"/>
      <c r="AH9746"/>
      <c r="AI9746"/>
      <c r="AJ9746"/>
      <c r="AK9746"/>
      <c r="AL9746"/>
      <c r="AM9746"/>
      <c r="AN9746"/>
      <c r="AO9746"/>
      <c r="AP9746"/>
      <c r="AQ9746"/>
      <c r="AR9746"/>
      <c r="AS9746"/>
      <c r="AT9746"/>
      <c r="AU9746"/>
      <c r="AV9746"/>
      <c r="AW9746"/>
      <c r="AX9746"/>
      <c r="AY9746"/>
      <c r="AZ9746"/>
      <c r="BA9746"/>
      <c r="BB9746"/>
      <c r="BC9746"/>
      <c r="BD9746"/>
      <c r="BE9746"/>
      <c r="BF9746"/>
      <c r="BG9746"/>
      <c r="BH9746"/>
      <c r="BI9746"/>
      <c r="BJ9746"/>
      <c r="BK9746"/>
      <c r="BL9746"/>
      <c r="BM9746"/>
      <c r="BN9746"/>
      <c r="BO9746"/>
      <c r="BP9746"/>
      <c r="BQ9746"/>
      <c r="BR9746"/>
      <c r="BS9746"/>
      <c r="BT9746"/>
      <c r="BU9746"/>
      <c r="BV9746"/>
      <c r="BW9746"/>
      <c r="BX9746"/>
      <c r="BY9746"/>
      <c r="BZ9746"/>
      <c r="CA9746"/>
      <c r="CB9746"/>
      <c r="CC9746"/>
      <c r="CD9746"/>
      <c r="CE9746"/>
      <c r="CF9746"/>
      <c r="CG9746"/>
      <c r="CH9746"/>
      <c r="CI9746"/>
      <c r="CJ9746"/>
      <c r="CK9746"/>
      <c r="CL9746"/>
      <c r="CM9746"/>
      <c r="CN9746"/>
      <c r="CO9746"/>
      <c r="CP9746"/>
      <c r="CQ9746"/>
      <c r="CR9746"/>
      <c r="CS9746"/>
      <c r="CT9746"/>
      <c r="CU9746"/>
      <c r="CV9746"/>
    </row>
    <row r="9747" spans="10:100" x14ac:dyDescent="0.25">
      <c r="J9747"/>
      <c r="K9747"/>
      <c r="L9747"/>
      <c r="M9747"/>
      <c r="N9747"/>
      <c r="O9747"/>
      <c r="P9747"/>
      <c r="Q9747"/>
      <c r="R9747"/>
      <c r="S9747"/>
      <c r="T9747"/>
      <c r="U9747"/>
      <c r="V9747"/>
      <c r="W9747"/>
      <c r="X9747"/>
      <c r="Y9747"/>
      <c r="Z9747"/>
      <c r="AA9747"/>
      <c r="AB9747"/>
      <c r="AC9747"/>
      <c r="AD9747"/>
      <c r="AE9747"/>
      <c r="AF9747"/>
      <c r="AG9747"/>
      <c r="AH9747"/>
      <c r="AI9747"/>
      <c r="AJ9747"/>
      <c r="AK9747"/>
      <c r="AL9747"/>
      <c r="AM9747"/>
      <c r="AN9747"/>
      <c r="AO9747"/>
      <c r="AP9747"/>
      <c r="AQ9747"/>
      <c r="AR9747"/>
      <c r="AS9747"/>
      <c r="AT9747"/>
      <c r="AU9747"/>
      <c r="AV9747"/>
      <c r="AW9747"/>
      <c r="AX9747"/>
      <c r="AY9747"/>
      <c r="AZ9747"/>
      <c r="BA9747"/>
      <c r="BB9747"/>
      <c r="BC9747"/>
      <c r="BD9747"/>
      <c r="BE9747"/>
      <c r="BF9747"/>
      <c r="BG9747"/>
      <c r="BH9747"/>
      <c r="BI9747"/>
      <c r="BJ9747"/>
      <c r="BK9747"/>
      <c r="BL9747"/>
      <c r="BM9747"/>
      <c r="BN9747"/>
      <c r="BO9747"/>
      <c r="BP9747"/>
      <c r="BQ9747"/>
      <c r="BR9747"/>
      <c r="BS9747"/>
      <c r="BT9747"/>
      <c r="BU9747"/>
      <c r="BV9747"/>
      <c r="BW9747"/>
      <c r="BX9747"/>
      <c r="BY9747"/>
      <c r="BZ9747"/>
      <c r="CA9747"/>
      <c r="CB9747"/>
      <c r="CC9747"/>
      <c r="CD9747"/>
      <c r="CE9747"/>
      <c r="CF9747"/>
      <c r="CG9747"/>
      <c r="CH9747"/>
      <c r="CI9747"/>
      <c r="CJ9747"/>
      <c r="CK9747"/>
      <c r="CL9747"/>
      <c r="CM9747"/>
      <c r="CN9747"/>
      <c r="CO9747"/>
      <c r="CP9747"/>
      <c r="CQ9747"/>
      <c r="CR9747"/>
      <c r="CS9747"/>
      <c r="CT9747"/>
      <c r="CU9747"/>
      <c r="CV9747"/>
    </row>
    <row r="9748" spans="10:100" x14ac:dyDescent="0.25">
      <c r="J9748"/>
      <c r="K9748"/>
      <c r="L9748"/>
      <c r="M9748"/>
      <c r="N9748"/>
      <c r="O9748"/>
      <c r="P9748"/>
      <c r="Q9748"/>
      <c r="R9748"/>
      <c r="S9748"/>
      <c r="T9748"/>
      <c r="U9748"/>
      <c r="V9748"/>
      <c r="W9748"/>
      <c r="X9748"/>
      <c r="Y9748"/>
      <c r="Z9748"/>
      <c r="AA9748"/>
      <c r="AB9748"/>
      <c r="AC9748"/>
      <c r="AD9748"/>
      <c r="AE9748"/>
      <c r="AF9748"/>
      <c r="AG9748"/>
      <c r="AH9748"/>
      <c r="AI9748"/>
      <c r="AJ9748"/>
      <c r="AK9748"/>
      <c r="AL9748"/>
      <c r="AM9748"/>
      <c r="AN9748"/>
      <c r="AO9748"/>
      <c r="AP9748"/>
      <c r="AQ9748"/>
      <c r="AR9748"/>
      <c r="AS9748"/>
      <c r="AT9748"/>
      <c r="AU9748"/>
      <c r="AV9748"/>
      <c r="AW9748"/>
      <c r="AX9748"/>
      <c r="AY9748"/>
      <c r="AZ9748"/>
      <c r="BA9748"/>
      <c r="BB9748"/>
      <c r="BC9748"/>
      <c r="BD9748"/>
      <c r="BE9748"/>
      <c r="BF9748"/>
      <c r="BG9748"/>
      <c r="BH9748"/>
      <c r="BI9748"/>
      <c r="BJ9748"/>
      <c r="BK9748"/>
      <c r="BL9748"/>
      <c r="BM9748"/>
      <c r="BN9748"/>
      <c r="BO9748"/>
      <c r="BP9748"/>
      <c r="BQ9748"/>
      <c r="BR9748"/>
      <c r="BS9748"/>
      <c r="BT9748"/>
      <c r="BU9748"/>
      <c r="BV9748"/>
      <c r="BW9748"/>
      <c r="BX9748"/>
      <c r="BY9748"/>
      <c r="BZ9748"/>
      <c r="CA9748"/>
      <c r="CB9748"/>
      <c r="CC9748"/>
      <c r="CD9748"/>
      <c r="CE9748"/>
      <c r="CF9748"/>
      <c r="CG9748"/>
      <c r="CH9748"/>
      <c r="CI9748"/>
      <c r="CJ9748"/>
      <c r="CK9748"/>
      <c r="CL9748"/>
      <c r="CM9748"/>
      <c r="CN9748"/>
      <c r="CO9748"/>
      <c r="CP9748"/>
      <c r="CQ9748"/>
      <c r="CR9748"/>
      <c r="CS9748"/>
      <c r="CT9748"/>
      <c r="CU9748"/>
      <c r="CV9748"/>
    </row>
    <row r="9749" spans="10:100" x14ac:dyDescent="0.25">
      <c r="J9749"/>
      <c r="K9749"/>
      <c r="L9749"/>
      <c r="M9749"/>
      <c r="N9749"/>
      <c r="O9749"/>
      <c r="P9749"/>
      <c r="Q9749"/>
      <c r="R9749"/>
      <c r="S9749"/>
      <c r="T9749"/>
      <c r="U9749"/>
      <c r="V9749"/>
      <c r="W9749"/>
      <c r="X9749"/>
      <c r="Y9749"/>
      <c r="Z9749"/>
      <c r="AA9749"/>
      <c r="AB9749"/>
      <c r="AC9749"/>
      <c r="AD9749"/>
      <c r="AE9749"/>
      <c r="AF9749"/>
      <c r="AG9749"/>
      <c r="AH9749"/>
      <c r="AI9749"/>
      <c r="AJ9749"/>
      <c r="AK9749"/>
      <c r="AL9749"/>
      <c r="AM9749"/>
      <c r="AN9749"/>
      <c r="AO9749"/>
      <c r="AP9749"/>
      <c r="AQ9749"/>
      <c r="AR9749"/>
      <c r="AS9749"/>
      <c r="AT9749"/>
      <c r="AU9749"/>
      <c r="AV9749"/>
      <c r="AW9749"/>
      <c r="AX9749"/>
      <c r="AY9749"/>
      <c r="AZ9749"/>
      <c r="BA9749"/>
      <c r="BB9749"/>
      <c r="BC9749"/>
      <c r="BD9749"/>
      <c r="BE9749"/>
      <c r="BF9749"/>
      <c r="BG9749"/>
      <c r="BH9749"/>
      <c r="BI9749"/>
      <c r="BJ9749"/>
      <c r="BK9749"/>
      <c r="BL9749"/>
      <c r="BM9749"/>
      <c r="BN9749"/>
      <c r="BO9749"/>
      <c r="BP9749"/>
      <c r="BQ9749"/>
      <c r="BR9749"/>
      <c r="BS9749"/>
      <c r="BT9749"/>
      <c r="BU9749"/>
      <c r="BV9749"/>
      <c r="BW9749"/>
      <c r="BX9749"/>
      <c r="BY9749"/>
      <c r="BZ9749"/>
      <c r="CA9749"/>
      <c r="CB9749"/>
      <c r="CC9749"/>
      <c r="CD9749"/>
      <c r="CE9749"/>
      <c r="CF9749"/>
      <c r="CG9749"/>
      <c r="CH9749"/>
      <c r="CI9749"/>
      <c r="CJ9749"/>
      <c r="CK9749"/>
      <c r="CL9749"/>
      <c r="CM9749"/>
      <c r="CN9749"/>
      <c r="CO9749"/>
      <c r="CP9749"/>
      <c r="CQ9749"/>
      <c r="CR9749"/>
      <c r="CS9749"/>
      <c r="CT9749"/>
      <c r="CU9749"/>
      <c r="CV9749"/>
    </row>
    <row r="9750" spans="10:100" x14ac:dyDescent="0.25">
      <c r="J9750"/>
      <c r="K9750"/>
      <c r="L9750"/>
      <c r="M9750"/>
      <c r="N9750"/>
      <c r="O9750"/>
      <c r="P9750"/>
      <c r="Q9750"/>
      <c r="R9750"/>
      <c r="S9750"/>
      <c r="T9750"/>
      <c r="U9750"/>
      <c r="V9750"/>
      <c r="W9750"/>
      <c r="X9750"/>
      <c r="Y9750"/>
      <c r="Z9750"/>
      <c r="AA9750"/>
      <c r="AB9750"/>
      <c r="AC9750"/>
      <c r="AD9750"/>
      <c r="AE9750"/>
      <c r="AF9750"/>
      <c r="AG9750"/>
      <c r="AH9750"/>
      <c r="AI9750"/>
      <c r="AJ9750"/>
      <c r="AK9750"/>
      <c r="AL9750"/>
      <c r="AM9750"/>
      <c r="AN9750"/>
      <c r="AO9750"/>
      <c r="AP9750"/>
      <c r="AQ9750"/>
      <c r="AR9750"/>
      <c r="AS9750"/>
      <c r="AT9750"/>
      <c r="AU9750"/>
      <c r="AV9750"/>
      <c r="AW9750"/>
      <c r="AX9750"/>
      <c r="AY9750"/>
      <c r="AZ9750"/>
      <c r="BA9750"/>
      <c r="BB9750"/>
      <c r="BC9750"/>
      <c r="BD9750"/>
      <c r="BE9750"/>
      <c r="BF9750"/>
      <c r="BG9750"/>
      <c r="BH9750"/>
      <c r="BI9750"/>
      <c r="BJ9750"/>
      <c r="BK9750"/>
      <c r="BL9750"/>
      <c r="BM9750"/>
      <c r="BN9750"/>
      <c r="BO9750"/>
      <c r="BP9750"/>
      <c r="BQ9750"/>
      <c r="BR9750"/>
      <c r="BS9750"/>
      <c r="BT9750"/>
      <c r="BU9750"/>
      <c r="BV9750"/>
      <c r="BW9750"/>
      <c r="BX9750"/>
      <c r="BY9750"/>
      <c r="BZ9750"/>
      <c r="CA9750"/>
      <c r="CB9750"/>
      <c r="CC9750"/>
      <c r="CD9750"/>
      <c r="CE9750"/>
      <c r="CF9750"/>
      <c r="CG9750"/>
      <c r="CH9750"/>
      <c r="CI9750"/>
      <c r="CJ9750"/>
      <c r="CK9750"/>
      <c r="CL9750"/>
      <c r="CM9750"/>
      <c r="CN9750"/>
      <c r="CO9750"/>
      <c r="CP9750"/>
      <c r="CQ9750"/>
      <c r="CR9750"/>
      <c r="CS9750"/>
      <c r="CT9750"/>
      <c r="CU9750"/>
      <c r="CV9750"/>
    </row>
    <row r="9751" spans="10:100" x14ac:dyDescent="0.25">
      <c r="J9751"/>
      <c r="K9751"/>
      <c r="L9751"/>
      <c r="M9751"/>
      <c r="N9751"/>
      <c r="O9751"/>
      <c r="P9751"/>
      <c r="Q9751"/>
      <c r="R9751"/>
      <c r="S9751"/>
      <c r="T9751"/>
      <c r="U9751"/>
      <c r="V9751"/>
      <c r="W9751"/>
      <c r="X9751"/>
      <c r="Y9751"/>
      <c r="Z9751"/>
      <c r="AA9751"/>
      <c r="AB9751"/>
      <c r="AC9751"/>
      <c r="AD9751"/>
      <c r="AE9751"/>
      <c r="AF9751"/>
      <c r="AG9751"/>
      <c r="AH9751"/>
      <c r="AI9751"/>
      <c r="AJ9751"/>
      <c r="AK9751"/>
      <c r="AL9751"/>
      <c r="AM9751"/>
      <c r="AN9751"/>
      <c r="AO9751"/>
      <c r="AP9751"/>
      <c r="AQ9751"/>
      <c r="AR9751"/>
      <c r="AS9751"/>
      <c r="AT9751"/>
      <c r="AU9751"/>
      <c r="AV9751"/>
      <c r="AW9751"/>
      <c r="AX9751"/>
      <c r="AY9751"/>
      <c r="AZ9751"/>
      <c r="BA9751"/>
      <c r="BB9751"/>
      <c r="BC9751"/>
      <c r="BD9751"/>
      <c r="BE9751"/>
      <c r="BF9751"/>
      <c r="BG9751"/>
      <c r="BH9751"/>
      <c r="BI9751"/>
      <c r="BJ9751"/>
      <c r="BK9751"/>
      <c r="BL9751"/>
      <c r="BM9751"/>
      <c r="BN9751"/>
      <c r="BO9751"/>
      <c r="BP9751"/>
      <c r="BQ9751"/>
      <c r="BR9751"/>
      <c r="BS9751"/>
      <c r="BT9751"/>
      <c r="BU9751"/>
      <c r="BV9751"/>
      <c r="BW9751"/>
      <c r="BX9751"/>
      <c r="BY9751"/>
      <c r="BZ9751"/>
      <c r="CA9751"/>
      <c r="CB9751"/>
      <c r="CC9751"/>
      <c r="CD9751"/>
      <c r="CE9751"/>
      <c r="CF9751"/>
      <c r="CG9751"/>
      <c r="CH9751"/>
      <c r="CI9751"/>
      <c r="CJ9751"/>
      <c r="CK9751"/>
      <c r="CL9751"/>
      <c r="CM9751"/>
      <c r="CN9751"/>
      <c r="CO9751"/>
      <c r="CP9751"/>
      <c r="CQ9751"/>
      <c r="CR9751"/>
      <c r="CS9751"/>
      <c r="CT9751"/>
      <c r="CU9751"/>
      <c r="CV9751"/>
    </row>
    <row r="9752" spans="10:100" x14ac:dyDescent="0.25">
      <c r="J9752"/>
      <c r="K9752"/>
      <c r="L9752"/>
      <c r="M9752"/>
      <c r="N9752"/>
      <c r="O9752"/>
      <c r="P9752"/>
      <c r="Q9752"/>
      <c r="R9752"/>
      <c r="S9752"/>
      <c r="T9752"/>
      <c r="U9752"/>
      <c r="V9752"/>
      <c r="W9752"/>
      <c r="X9752"/>
      <c r="Y9752"/>
      <c r="Z9752"/>
      <c r="AA9752"/>
      <c r="AB9752"/>
      <c r="AC9752"/>
      <c r="AD9752"/>
      <c r="AE9752"/>
      <c r="AF9752"/>
      <c r="AG9752"/>
      <c r="AH9752"/>
      <c r="AI9752"/>
      <c r="AJ9752"/>
      <c r="AK9752"/>
      <c r="AL9752"/>
      <c r="AM9752"/>
      <c r="AN9752"/>
      <c r="AO9752"/>
      <c r="AP9752"/>
      <c r="AQ9752"/>
      <c r="AR9752"/>
      <c r="AS9752"/>
      <c r="AT9752"/>
      <c r="AU9752"/>
      <c r="AV9752"/>
      <c r="AW9752"/>
      <c r="AX9752"/>
      <c r="AY9752"/>
      <c r="AZ9752"/>
      <c r="BA9752"/>
      <c r="BB9752"/>
      <c r="BC9752"/>
      <c r="BD9752"/>
      <c r="BE9752"/>
      <c r="BF9752"/>
      <c r="BG9752"/>
      <c r="BH9752"/>
      <c r="BI9752"/>
      <c r="BJ9752"/>
      <c r="BK9752"/>
      <c r="BL9752"/>
      <c r="BM9752"/>
      <c r="BN9752"/>
      <c r="BO9752"/>
      <c r="BP9752"/>
      <c r="BQ9752"/>
      <c r="BR9752"/>
      <c r="BS9752"/>
      <c r="BT9752"/>
      <c r="BU9752"/>
      <c r="BV9752"/>
      <c r="BW9752"/>
      <c r="BX9752"/>
      <c r="BY9752"/>
      <c r="BZ9752"/>
      <c r="CA9752"/>
      <c r="CB9752"/>
      <c r="CC9752"/>
      <c r="CD9752"/>
      <c r="CE9752"/>
      <c r="CF9752"/>
      <c r="CG9752"/>
      <c r="CH9752"/>
      <c r="CI9752"/>
      <c r="CJ9752"/>
      <c r="CK9752"/>
      <c r="CL9752"/>
      <c r="CM9752"/>
      <c r="CN9752"/>
      <c r="CO9752"/>
      <c r="CP9752"/>
      <c r="CQ9752"/>
      <c r="CR9752"/>
      <c r="CS9752"/>
      <c r="CT9752"/>
      <c r="CU9752"/>
      <c r="CV9752"/>
    </row>
    <row r="9753" spans="10:100" x14ac:dyDescent="0.25">
      <c r="J9753"/>
      <c r="K9753"/>
      <c r="L9753"/>
      <c r="M9753"/>
      <c r="N9753"/>
      <c r="O9753"/>
      <c r="P9753"/>
      <c r="Q9753"/>
      <c r="R9753"/>
      <c r="S9753"/>
      <c r="T9753"/>
      <c r="U9753"/>
      <c r="V9753"/>
      <c r="W9753"/>
      <c r="X9753"/>
      <c r="Y9753"/>
      <c r="Z9753"/>
      <c r="AA9753"/>
      <c r="AB9753"/>
      <c r="AC9753"/>
      <c r="AD9753"/>
      <c r="AE9753"/>
      <c r="AF9753"/>
      <c r="AG9753"/>
      <c r="AH9753"/>
      <c r="AI9753"/>
      <c r="AJ9753"/>
      <c r="AK9753"/>
      <c r="AL9753"/>
      <c r="AM9753"/>
      <c r="AN9753"/>
      <c r="AO9753"/>
      <c r="AP9753"/>
      <c r="AQ9753"/>
      <c r="AR9753"/>
      <c r="AS9753"/>
      <c r="AT9753"/>
      <c r="AU9753"/>
      <c r="AV9753"/>
      <c r="AW9753"/>
      <c r="AX9753"/>
      <c r="AY9753"/>
      <c r="AZ9753"/>
      <c r="BA9753"/>
      <c r="BB9753"/>
      <c r="BC9753"/>
      <c r="BD9753"/>
      <c r="BE9753"/>
      <c r="BF9753"/>
      <c r="BG9753"/>
      <c r="BH9753"/>
      <c r="BI9753"/>
      <c r="BJ9753"/>
      <c r="BK9753"/>
      <c r="BL9753"/>
      <c r="BM9753"/>
      <c r="BN9753"/>
      <c r="BO9753"/>
      <c r="BP9753"/>
      <c r="BQ9753"/>
      <c r="BR9753"/>
      <c r="BS9753"/>
      <c r="BT9753"/>
      <c r="BU9753"/>
      <c r="BV9753"/>
      <c r="BW9753"/>
      <c r="BX9753"/>
      <c r="BY9753"/>
      <c r="BZ9753"/>
      <c r="CA9753"/>
      <c r="CB9753"/>
      <c r="CC9753"/>
      <c r="CD9753"/>
      <c r="CE9753"/>
      <c r="CF9753"/>
      <c r="CG9753"/>
      <c r="CH9753"/>
      <c r="CI9753"/>
      <c r="CJ9753"/>
      <c r="CK9753"/>
      <c r="CL9753"/>
      <c r="CM9753"/>
      <c r="CN9753"/>
      <c r="CO9753"/>
      <c r="CP9753"/>
      <c r="CQ9753"/>
      <c r="CR9753"/>
      <c r="CS9753"/>
      <c r="CT9753"/>
      <c r="CU9753"/>
      <c r="CV9753"/>
    </row>
    <row r="9754" spans="10:100" x14ac:dyDescent="0.25">
      <c r="J9754"/>
      <c r="K9754"/>
      <c r="L9754"/>
      <c r="M9754"/>
      <c r="N9754"/>
      <c r="O9754"/>
      <c r="P9754"/>
      <c r="Q9754"/>
      <c r="R9754"/>
      <c r="S9754"/>
      <c r="T9754"/>
      <c r="U9754"/>
      <c r="V9754"/>
      <c r="W9754"/>
      <c r="X9754"/>
      <c r="Y9754"/>
      <c r="Z9754"/>
      <c r="AA9754"/>
      <c r="AB9754"/>
      <c r="AC9754"/>
      <c r="AD9754"/>
      <c r="AE9754"/>
      <c r="AF9754"/>
      <c r="AG9754"/>
      <c r="AH9754"/>
      <c r="AI9754"/>
      <c r="AJ9754"/>
      <c r="AK9754"/>
      <c r="AL9754"/>
      <c r="AM9754"/>
      <c r="AN9754"/>
      <c r="AO9754"/>
      <c r="AP9754"/>
      <c r="AQ9754"/>
      <c r="AR9754"/>
      <c r="AS9754"/>
      <c r="AT9754"/>
      <c r="AU9754"/>
      <c r="AV9754"/>
      <c r="AW9754"/>
      <c r="AX9754"/>
      <c r="AY9754"/>
      <c r="AZ9754"/>
      <c r="BA9754"/>
      <c r="BB9754"/>
      <c r="BC9754"/>
      <c r="BD9754"/>
      <c r="BE9754"/>
      <c r="BF9754"/>
      <c r="BG9754"/>
      <c r="BH9754"/>
      <c r="BI9754"/>
      <c r="BJ9754"/>
      <c r="BK9754"/>
      <c r="BL9754"/>
      <c r="BM9754"/>
      <c r="BN9754"/>
      <c r="BO9754"/>
      <c r="BP9754"/>
      <c r="BQ9754"/>
      <c r="BR9754"/>
      <c r="BS9754"/>
      <c r="BT9754"/>
      <c r="BU9754"/>
      <c r="BV9754"/>
      <c r="BW9754"/>
      <c r="BX9754"/>
      <c r="BY9754"/>
      <c r="BZ9754"/>
      <c r="CA9754"/>
      <c r="CB9754"/>
      <c r="CC9754"/>
      <c r="CD9754"/>
      <c r="CE9754"/>
      <c r="CF9754"/>
      <c r="CG9754"/>
      <c r="CH9754"/>
      <c r="CI9754"/>
      <c r="CJ9754"/>
      <c r="CK9754"/>
      <c r="CL9754"/>
      <c r="CM9754"/>
      <c r="CN9754"/>
      <c r="CO9754"/>
      <c r="CP9754"/>
      <c r="CQ9754"/>
      <c r="CR9754"/>
      <c r="CS9754"/>
      <c r="CT9754"/>
      <c r="CU9754"/>
      <c r="CV9754"/>
    </row>
    <row r="9755" spans="10:100" x14ac:dyDescent="0.25">
      <c r="J9755"/>
      <c r="K9755"/>
      <c r="L9755"/>
      <c r="M9755"/>
      <c r="N9755"/>
      <c r="O9755"/>
      <c r="P9755"/>
      <c r="Q9755"/>
      <c r="R9755"/>
      <c r="S9755"/>
      <c r="T9755"/>
      <c r="U9755"/>
      <c r="V9755"/>
      <c r="W9755"/>
      <c r="X9755"/>
      <c r="Y9755"/>
      <c r="Z9755"/>
      <c r="AA9755"/>
      <c r="AB9755"/>
      <c r="AC9755"/>
      <c r="AD9755"/>
      <c r="AE9755"/>
      <c r="AF9755"/>
      <c r="AG9755"/>
      <c r="AH9755"/>
      <c r="AI9755"/>
      <c r="AJ9755"/>
      <c r="AK9755"/>
      <c r="AL9755"/>
      <c r="AM9755"/>
      <c r="AN9755"/>
      <c r="AO9755"/>
      <c r="AP9755"/>
      <c r="AQ9755"/>
      <c r="AR9755"/>
      <c r="AS9755"/>
      <c r="AT9755"/>
      <c r="AU9755"/>
      <c r="AV9755"/>
      <c r="AW9755"/>
      <c r="AX9755"/>
      <c r="AY9755"/>
      <c r="AZ9755"/>
      <c r="BA9755"/>
      <c r="BB9755"/>
      <c r="BC9755"/>
      <c r="BD9755"/>
      <c r="BE9755"/>
      <c r="BF9755"/>
      <c r="BG9755"/>
      <c r="BH9755"/>
      <c r="BI9755"/>
      <c r="BJ9755"/>
      <c r="BK9755"/>
      <c r="BL9755"/>
      <c r="BM9755"/>
      <c r="BN9755"/>
      <c r="BO9755"/>
      <c r="BP9755"/>
      <c r="BQ9755"/>
      <c r="BR9755"/>
      <c r="BS9755"/>
      <c r="BT9755"/>
      <c r="BU9755"/>
      <c r="BV9755"/>
      <c r="BW9755"/>
      <c r="BX9755"/>
      <c r="BY9755"/>
      <c r="BZ9755"/>
      <c r="CA9755"/>
      <c r="CB9755"/>
      <c r="CC9755"/>
      <c r="CD9755"/>
      <c r="CE9755"/>
      <c r="CF9755"/>
      <c r="CG9755"/>
      <c r="CH9755"/>
      <c r="CI9755"/>
      <c r="CJ9755"/>
      <c r="CK9755"/>
      <c r="CL9755"/>
      <c r="CM9755"/>
      <c r="CN9755"/>
      <c r="CO9755"/>
      <c r="CP9755"/>
      <c r="CQ9755"/>
      <c r="CR9755"/>
      <c r="CS9755"/>
      <c r="CT9755"/>
      <c r="CU9755"/>
      <c r="CV9755"/>
    </row>
    <row r="9756" spans="10:100" x14ac:dyDescent="0.25">
      <c r="J9756"/>
      <c r="K9756"/>
      <c r="L9756"/>
      <c r="M9756"/>
      <c r="N9756"/>
      <c r="O9756"/>
      <c r="P9756"/>
      <c r="Q9756"/>
      <c r="R9756"/>
      <c r="S9756"/>
      <c r="T9756"/>
      <c r="U9756"/>
      <c r="V9756"/>
      <c r="W9756"/>
      <c r="X9756"/>
      <c r="Y9756"/>
      <c r="Z9756"/>
      <c r="AA9756"/>
      <c r="AB9756"/>
      <c r="AC9756"/>
      <c r="AD9756"/>
      <c r="AE9756"/>
      <c r="AF9756"/>
      <c r="AG9756"/>
      <c r="AH9756"/>
      <c r="AI9756"/>
      <c r="AJ9756"/>
      <c r="AK9756"/>
      <c r="AL9756"/>
      <c r="AM9756"/>
      <c r="AN9756"/>
      <c r="AO9756"/>
      <c r="AP9756"/>
      <c r="AQ9756"/>
      <c r="AR9756"/>
      <c r="AS9756"/>
      <c r="AT9756"/>
      <c r="AU9756"/>
      <c r="AV9756"/>
      <c r="AW9756"/>
      <c r="AX9756"/>
      <c r="AY9756"/>
      <c r="AZ9756"/>
      <c r="BA9756"/>
      <c r="BB9756"/>
      <c r="BC9756"/>
      <c r="BD9756"/>
      <c r="BE9756"/>
      <c r="BF9756"/>
      <c r="BG9756"/>
      <c r="BH9756"/>
      <c r="BI9756"/>
      <c r="BJ9756"/>
      <c r="BK9756"/>
      <c r="BL9756"/>
      <c r="BM9756"/>
      <c r="BN9756"/>
      <c r="BO9756"/>
      <c r="BP9756"/>
      <c r="BQ9756"/>
      <c r="BR9756"/>
      <c r="BS9756"/>
      <c r="BT9756"/>
      <c r="BU9756"/>
      <c r="BV9756"/>
      <c r="BW9756"/>
      <c r="BX9756"/>
      <c r="BY9756"/>
      <c r="BZ9756"/>
      <c r="CA9756"/>
      <c r="CB9756"/>
      <c r="CC9756"/>
      <c r="CD9756"/>
      <c r="CE9756"/>
      <c r="CF9756"/>
      <c r="CG9756"/>
      <c r="CH9756"/>
      <c r="CI9756"/>
      <c r="CJ9756"/>
      <c r="CK9756"/>
      <c r="CL9756"/>
      <c r="CM9756"/>
      <c r="CN9756"/>
      <c r="CO9756"/>
      <c r="CP9756"/>
      <c r="CQ9756"/>
      <c r="CR9756"/>
      <c r="CS9756"/>
      <c r="CT9756"/>
      <c r="CU9756"/>
      <c r="CV9756"/>
    </row>
    <row r="9757" spans="10:100" x14ac:dyDescent="0.25">
      <c r="J9757"/>
      <c r="K9757"/>
      <c r="L9757"/>
      <c r="M9757"/>
      <c r="N9757"/>
      <c r="O9757"/>
      <c r="P9757"/>
      <c r="Q9757"/>
      <c r="R9757"/>
      <c r="S9757"/>
      <c r="T9757"/>
      <c r="U9757"/>
      <c r="V9757"/>
      <c r="W9757"/>
      <c r="X9757"/>
      <c r="Y9757"/>
      <c r="Z9757"/>
      <c r="AA9757"/>
      <c r="AB9757"/>
      <c r="AC9757"/>
      <c r="AD9757"/>
      <c r="AE9757"/>
      <c r="AF9757"/>
      <c r="AG9757"/>
      <c r="AH9757"/>
      <c r="AI9757"/>
      <c r="AJ9757"/>
      <c r="AK9757"/>
      <c r="AL9757"/>
      <c r="AM9757"/>
      <c r="AN9757"/>
      <c r="AO9757"/>
      <c r="AP9757"/>
      <c r="AQ9757"/>
      <c r="AR9757"/>
      <c r="AS9757"/>
      <c r="AT9757"/>
      <c r="AU9757"/>
      <c r="AV9757"/>
      <c r="AW9757"/>
      <c r="AX9757"/>
      <c r="AY9757"/>
      <c r="AZ9757"/>
      <c r="BA9757"/>
      <c r="BB9757"/>
      <c r="BC9757"/>
      <c r="BD9757"/>
      <c r="BE9757"/>
      <c r="BF9757"/>
      <c r="BG9757"/>
      <c r="BH9757"/>
      <c r="BI9757"/>
      <c r="BJ9757"/>
      <c r="BK9757"/>
      <c r="BL9757"/>
      <c r="BM9757"/>
      <c r="BN9757"/>
      <c r="BO9757"/>
      <c r="BP9757"/>
      <c r="BQ9757"/>
      <c r="BR9757"/>
      <c r="BS9757"/>
      <c r="BT9757"/>
      <c r="BU9757"/>
      <c r="BV9757"/>
      <c r="BW9757"/>
      <c r="BX9757"/>
      <c r="BY9757"/>
      <c r="BZ9757"/>
      <c r="CA9757"/>
      <c r="CB9757"/>
      <c r="CC9757"/>
      <c r="CD9757"/>
      <c r="CE9757"/>
      <c r="CF9757"/>
      <c r="CG9757"/>
      <c r="CH9757"/>
      <c r="CI9757"/>
      <c r="CJ9757"/>
      <c r="CK9757"/>
      <c r="CL9757"/>
      <c r="CM9757"/>
      <c r="CN9757"/>
      <c r="CO9757"/>
      <c r="CP9757"/>
      <c r="CQ9757"/>
      <c r="CR9757"/>
      <c r="CS9757"/>
      <c r="CT9757"/>
      <c r="CU9757"/>
      <c r="CV9757"/>
    </row>
    <row r="9758" spans="10:100" x14ac:dyDescent="0.25">
      <c r="J9758"/>
      <c r="K9758"/>
      <c r="L9758"/>
      <c r="M9758"/>
      <c r="N9758"/>
      <c r="O9758"/>
      <c r="P9758"/>
      <c r="Q9758"/>
      <c r="R9758"/>
      <c r="S9758"/>
      <c r="T9758"/>
      <c r="U9758"/>
      <c r="V9758"/>
      <c r="W9758"/>
      <c r="X9758"/>
      <c r="Y9758"/>
      <c r="Z9758"/>
      <c r="AA9758"/>
      <c r="AB9758"/>
      <c r="AC9758"/>
      <c r="AD9758"/>
      <c r="AE9758"/>
      <c r="AF9758"/>
      <c r="AG9758"/>
      <c r="AH9758"/>
      <c r="AI9758"/>
      <c r="AJ9758"/>
      <c r="AK9758"/>
      <c r="AL9758"/>
      <c r="AM9758"/>
      <c r="AN9758"/>
      <c r="AO9758"/>
      <c r="AP9758"/>
      <c r="AQ9758"/>
      <c r="AR9758"/>
      <c r="AS9758"/>
      <c r="AT9758"/>
      <c r="AU9758"/>
      <c r="AV9758"/>
      <c r="AW9758"/>
      <c r="AX9758"/>
      <c r="AY9758"/>
      <c r="AZ9758"/>
      <c r="BA9758"/>
      <c r="BB9758"/>
      <c r="BC9758"/>
      <c r="BD9758"/>
      <c r="BE9758"/>
      <c r="BF9758"/>
      <c r="BG9758"/>
      <c r="BH9758"/>
      <c r="BI9758"/>
      <c r="BJ9758"/>
      <c r="BK9758"/>
      <c r="BL9758"/>
      <c r="BM9758"/>
      <c r="BN9758"/>
      <c r="BO9758"/>
      <c r="BP9758"/>
      <c r="BQ9758"/>
      <c r="BR9758"/>
      <c r="BS9758"/>
      <c r="BT9758"/>
      <c r="BU9758"/>
      <c r="BV9758"/>
      <c r="BW9758"/>
      <c r="BX9758"/>
      <c r="BY9758"/>
      <c r="BZ9758"/>
      <c r="CA9758"/>
      <c r="CB9758"/>
      <c r="CC9758"/>
      <c r="CD9758"/>
      <c r="CE9758"/>
      <c r="CF9758"/>
      <c r="CG9758"/>
      <c r="CH9758"/>
      <c r="CI9758"/>
      <c r="CJ9758"/>
      <c r="CK9758"/>
      <c r="CL9758"/>
      <c r="CM9758"/>
      <c r="CN9758"/>
      <c r="CO9758"/>
      <c r="CP9758"/>
      <c r="CQ9758"/>
      <c r="CR9758"/>
      <c r="CS9758"/>
      <c r="CT9758"/>
      <c r="CU9758"/>
      <c r="CV9758"/>
    </row>
    <row r="9759" spans="10:100" x14ac:dyDescent="0.25">
      <c r="J9759"/>
      <c r="K9759"/>
      <c r="L9759"/>
      <c r="M9759"/>
      <c r="N9759"/>
      <c r="O9759"/>
      <c r="P9759"/>
      <c r="Q9759"/>
      <c r="R9759"/>
      <c r="S9759"/>
      <c r="T9759"/>
      <c r="U9759"/>
      <c r="V9759"/>
      <c r="W9759"/>
      <c r="X9759"/>
      <c r="Y9759"/>
      <c r="Z9759"/>
      <c r="AA9759"/>
      <c r="AB9759"/>
      <c r="AC9759"/>
      <c r="AD9759"/>
      <c r="AE9759"/>
      <c r="AF9759"/>
      <c r="AG9759"/>
      <c r="AH9759"/>
      <c r="AI9759"/>
      <c r="AJ9759"/>
      <c r="AK9759"/>
      <c r="AL9759"/>
      <c r="AM9759"/>
      <c r="AN9759"/>
      <c r="AO9759"/>
      <c r="AP9759"/>
      <c r="AQ9759"/>
      <c r="AR9759"/>
      <c r="AS9759"/>
      <c r="AT9759"/>
      <c r="AU9759"/>
      <c r="AV9759"/>
      <c r="AW9759"/>
      <c r="AX9759"/>
      <c r="AY9759"/>
      <c r="AZ9759"/>
      <c r="BA9759"/>
      <c r="BB9759"/>
      <c r="BC9759"/>
      <c r="BD9759"/>
      <c r="BE9759"/>
      <c r="BF9759"/>
      <c r="BG9759"/>
      <c r="BH9759"/>
      <c r="BI9759"/>
      <c r="BJ9759"/>
      <c r="BK9759"/>
      <c r="BL9759"/>
      <c r="BM9759"/>
      <c r="BN9759"/>
      <c r="BO9759"/>
      <c r="BP9759"/>
      <c r="BQ9759"/>
      <c r="BR9759"/>
      <c r="BS9759"/>
      <c r="BT9759"/>
      <c r="BU9759"/>
      <c r="BV9759"/>
      <c r="BW9759"/>
      <c r="BX9759"/>
      <c r="BY9759"/>
      <c r="BZ9759"/>
      <c r="CA9759"/>
      <c r="CB9759"/>
      <c r="CC9759"/>
      <c r="CD9759"/>
      <c r="CE9759"/>
      <c r="CF9759"/>
      <c r="CG9759"/>
      <c r="CH9759"/>
      <c r="CI9759"/>
      <c r="CJ9759"/>
      <c r="CK9759"/>
      <c r="CL9759"/>
      <c r="CM9759"/>
      <c r="CN9759"/>
      <c r="CO9759"/>
      <c r="CP9759"/>
      <c r="CQ9759"/>
      <c r="CR9759"/>
      <c r="CS9759"/>
      <c r="CT9759"/>
      <c r="CU9759"/>
      <c r="CV9759"/>
    </row>
    <row r="9760" spans="10:100" x14ac:dyDescent="0.25">
      <c r="J9760"/>
      <c r="K9760"/>
      <c r="L9760"/>
      <c r="M9760"/>
      <c r="N9760"/>
      <c r="O9760"/>
      <c r="P9760"/>
      <c r="Q9760"/>
      <c r="R9760"/>
      <c r="S9760"/>
      <c r="T9760"/>
      <c r="U9760"/>
      <c r="V9760"/>
      <c r="W9760"/>
      <c r="X9760"/>
      <c r="Y9760"/>
      <c r="Z9760"/>
      <c r="AA9760"/>
      <c r="AB9760"/>
      <c r="AC9760"/>
      <c r="AD9760"/>
      <c r="AE9760"/>
      <c r="AF9760"/>
      <c r="AG9760"/>
      <c r="AH9760"/>
      <c r="AI9760"/>
      <c r="AJ9760"/>
      <c r="AK9760"/>
      <c r="AL9760"/>
      <c r="AM9760"/>
      <c r="AN9760"/>
      <c r="AO9760"/>
      <c r="AP9760"/>
      <c r="AQ9760"/>
      <c r="AR9760"/>
      <c r="AS9760"/>
      <c r="AT9760"/>
      <c r="AU9760"/>
      <c r="AV9760"/>
      <c r="AW9760"/>
      <c r="AX9760"/>
      <c r="AY9760"/>
      <c r="AZ9760"/>
      <c r="BA9760"/>
      <c r="BB9760"/>
      <c r="BC9760"/>
      <c r="BD9760"/>
      <c r="BE9760"/>
      <c r="BF9760"/>
      <c r="BG9760"/>
      <c r="BH9760"/>
      <c r="BI9760"/>
      <c r="BJ9760"/>
      <c r="BK9760"/>
      <c r="BL9760"/>
      <c r="BM9760"/>
      <c r="BN9760"/>
      <c r="BO9760"/>
      <c r="BP9760"/>
      <c r="BQ9760"/>
      <c r="BR9760"/>
      <c r="BS9760"/>
      <c r="BT9760"/>
      <c r="BU9760"/>
      <c r="BV9760"/>
      <c r="BW9760"/>
      <c r="BX9760"/>
      <c r="BY9760"/>
      <c r="BZ9760"/>
      <c r="CA9760"/>
      <c r="CB9760"/>
      <c r="CC9760"/>
      <c r="CD9760"/>
      <c r="CE9760"/>
      <c r="CF9760"/>
      <c r="CG9760"/>
      <c r="CH9760"/>
      <c r="CI9760"/>
      <c r="CJ9760"/>
      <c r="CK9760"/>
      <c r="CL9760"/>
      <c r="CM9760"/>
      <c r="CN9760"/>
      <c r="CO9760"/>
      <c r="CP9760"/>
      <c r="CQ9760"/>
      <c r="CR9760"/>
      <c r="CS9760"/>
      <c r="CT9760"/>
      <c r="CU9760"/>
      <c r="CV9760"/>
    </row>
    <row r="9761" spans="10:100" x14ac:dyDescent="0.25">
      <c r="J9761"/>
      <c r="K9761"/>
      <c r="L9761"/>
      <c r="M9761"/>
      <c r="N9761"/>
      <c r="O9761"/>
      <c r="P9761"/>
      <c r="Q9761"/>
      <c r="R9761"/>
      <c r="S9761"/>
      <c r="T9761"/>
      <c r="U9761"/>
      <c r="V9761"/>
      <c r="W9761"/>
      <c r="X9761"/>
      <c r="Y9761"/>
      <c r="Z9761"/>
      <c r="AA9761"/>
      <c r="AB9761"/>
      <c r="AC9761"/>
      <c r="AD9761"/>
      <c r="AE9761"/>
      <c r="AF9761"/>
      <c r="AG9761"/>
      <c r="AH9761"/>
      <c r="AI9761"/>
      <c r="AJ9761"/>
      <c r="AK9761"/>
      <c r="AL9761"/>
      <c r="AM9761"/>
      <c r="AN9761"/>
      <c r="AO9761"/>
      <c r="AP9761"/>
      <c r="AQ9761"/>
      <c r="AR9761"/>
      <c r="AS9761"/>
      <c r="AT9761"/>
      <c r="AU9761"/>
      <c r="AV9761"/>
      <c r="AW9761"/>
      <c r="AX9761"/>
      <c r="AY9761"/>
      <c r="AZ9761"/>
      <c r="BA9761"/>
      <c r="BB9761"/>
      <c r="BC9761"/>
      <c r="BD9761"/>
      <c r="BE9761"/>
      <c r="BF9761"/>
      <c r="BG9761"/>
      <c r="BH9761"/>
      <c r="BI9761"/>
      <c r="BJ9761"/>
      <c r="BK9761"/>
      <c r="BL9761"/>
      <c r="BM9761"/>
      <c r="BN9761"/>
      <c r="BO9761"/>
      <c r="BP9761"/>
      <c r="BQ9761"/>
      <c r="BR9761"/>
      <c r="BS9761"/>
      <c r="BT9761"/>
      <c r="BU9761"/>
      <c r="BV9761"/>
      <c r="BW9761"/>
      <c r="BX9761"/>
      <c r="BY9761"/>
      <c r="BZ9761"/>
      <c r="CA9761"/>
      <c r="CB9761"/>
      <c r="CC9761"/>
      <c r="CD9761"/>
      <c r="CE9761"/>
      <c r="CF9761"/>
      <c r="CG9761"/>
      <c r="CH9761"/>
      <c r="CI9761"/>
      <c r="CJ9761"/>
      <c r="CK9761"/>
      <c r="CL9761"/>
      <c r="CM9761"/>
      <c r="CN9761"/>
      <c r="CO9761"/>
      <c r="CP9761"/>
      <c r="CQ9761"/>
      <c r="CR9761"/>
      <c r="CS9761"/>
      <c r="CT9761"/>
      <c r="CU9761"/>
      <c r="CV9761"/>
    </row>
    <row r="9762" spans="10:100" x14ac:dyDescent="0.25">
      <c r="J9762"/>
      <c r="K9762"/>
      <c r="L9762"/>
      <c r="M9762"/>
      <c r="N9762"/>
      <c r="O9762"/>
      <c r="P9762"/>
      <c r="Q9762"/>
      <c r="R9762"/>
      <c r="S9762"/>
      <c r="T9762"/>
      <c r="U9762"/>
      <c r="V9762"/>
      <c r="W9762"/>
      <c r="X9762"/>
      <c r="Y9762"/>
      <c r="Z9762"/>
      <c r="AA9762"/>
      <c r="AB9762"/>
      <c r="AC9762"/>
      <c r="AD9762"/>
      <c r="AE9762"/>
      <c r="AF9762"/>
      <c r="AG9762"/>
      <c r="AH9762"/>
      <c r="AI9762"/>
      <c r="AJ9762"/>
      <c r="AK9762"/>
      <c r="AL9762"/>
      <c r="AM9762"/>
      <c r="AN9762"/>
      <c r="AO9762"/>
      <c r="AP9762"/>
      <c r="AQ9762"/>
      <c r="AR9762"/>
      <c r="AS9762"/>
      <c r="AT9762"/>
      <c r="AU9762"/>
      <c r="AV9762"/>
      <c r="AW9762"/>
      <c r="AX9762"/>
      <c r="AY9762"/>
      <c r="AZ9762"/>
      <c r="BA9762"/>
      <c r="BB9762"/>
      <c r="BC9762"/>
      <c r="BD9762"/>
      <c r="BE9762"/>
      <c r="BF9762"/>
      <c r="BG9762"/>
      <c r="BH9762"/>
      <c r="BI9762"/>
      <c r="BJ9762"/>
      <c r="BK9762"/>
      <c r="BL9762"/>
      <c r="BM9762"/>
      <c r="BN9762"/>
      <c r="BO9762"/>
      <c r="BP9762"/>
      <c r="BQ9762"/>
      <c r="BR9762"/>
      <c r="BS9762"/>
      <c r="BT9762"/>
      <c r="BU9762"/>
      <c r="BV9762"/>
      <c r="BW9762"/>
      <c r="BX9762"/>
      <c r="BY9762"/>
      <c r="BZ9762"/>
      <c r="CA9762"/>
      <c r="CB9762"/>
      <c r="CC9762"/>
      <c r="CD9762"/>
      <c r="CE9762"/>
      <c r="CF9762"/>
      <c r="CG9762"/>
      <c r="CH9762"/>
      <c r="CI9762"/>
      <c r="CJ9762"/>
      <c r="CK9762"/>
      <c r="CL9762"/>
      <c r="CM9762"/>
      <c r="CN9762"/>
      <c r="CO9762"/>
      <c r="CP9762"/>
      <c r="CQ9762"/>
      <c r="CR9762"/>
      <c r="CS9762"/>
      <c r="CT9762"/>
      <c r="CU9762"/>
      <c r="CV9762"/>
    </row>
    <row r="9763" spans="10:100" x14ac:dyDescent="0.25">
      <c r="J9763"/>
      <c r="K9763"/>
      <c r="L9763"/>
      <c r="M9763"/>
      <c r="N9763"/>
      <c r="O9763"/>
      <c r="P9763"/>
      <c r="Q9763"/>
      <c r="R9763"/>
      <c r="S9763"/>
      <c r="T9763"/>
      <c r="U9763"/>
      <c r="V9763"/>
      <c r="W9763"/>
      <c r="X9763"/>
      <c r="Y9763"/>
      <c r="Z9763"/>
      <c r="AA9763"/>
      <c r="AB9763"/>
      <c r="AC9763"/>
      <c r="AD9763"/>
      <c r="AE9763"/>
      <c r="AF9763"/>
      <c r="AG9763"/>
      <c r="AH9763"/>
      <c r="AI9763"/>
      <c r="AJ9763"/>
      <c r="AK9763"/>
      <c r="AL9763"/>
      <c r="AM9763"/>
      <c r="AN9763"/>
      <c r="AO9763"/>
      <c r="AP9763"/>
      <c r="AQ9763"/>
      <c r="AR9763"/>
      <c r="AS9763"/>
      <c r="AT9763"/>
      <c r="AU9763"/>
      <c r="AV9763"/>
      <c r="AW9763"/>
      <c r="AX9763"/>
      <c r="AY9763"/>
      <c r="AZ9763"/>
      <c r="BA9763"/>
      <c r="BB9763"/>
      <c r="BC9763"/>
      <c r="BD9763"/>
      <c r="BE9763"/>
      <c r="BF9763"/>
      <c r="BG9763"/>
      <c r="BH9763"/>
      <c r="BI9763"/>
      <c r="BJ9763"/>
      <c r="BK9763"/>
      <c r="BL9763"/>
      <c r="BM9763"/>
      <c r="BN9763"/>
      <c r="BO9763"/>
      <c r="BP9763"/>
      <c r="BQ9763"/>
      <c r="BR9763"/>
      <c r="BS9763"/>
      <c r="BT9763"/>
      <c r="BU9763"/>
      <c r="BV9763"/>
      <c r="BW9763"/>
      <c r="BX9763"/>
      <c r="BY9763"/>
      <c r="BZ9763"/>
      <c r="CA9763"/>
      <c r="CB9763"/>
      <c r="CC9763"/>
      <c r="CD9763"/>
      <c r="CE9763"/>
      <c r="CF9763"/>
      <c r="CG9763"/>
      <c r="CH9763"/>
      <c r="CI9763"/>
      <c r="CJ9763"/>
      <c r="CK9763"/>
      <c r="CL9763"/>
      <c r="CM9763"/>
      <c r="CN9763"/>
      <c r="CO9763"/>
      <c r="CP9763"/>
      <c r="CQ9763"/>
      <c r="CR9763"/>
      <c r="CS9763"/>
      <c r="CT9763"/>
      <c r="CU9763"/>
      <c r="CV9763"/>
    </row>
    <row r="9764" spans="10:100" x14ac:dyDescent="0.25">
      <c r="J9764"/>
      <c r="K9764"/>
      <c r="L9764"/>
      <c r="M9764"/>
      <c r="N9764"/>
      <c r="O9764"/>
      <c r="P9764"/>
      <c r="Q9764"/>
      <c r="R9764"/>
      <c r="S9764"/>
      <c r="T9764"/>
      <c r="U9764"/>
      <c r="V9764"/>
      <c r="W9764"/>
      <c r="X9764"/>
      <c r="Y9764"/>
      <c r="Z9764"/>
      <c r="AA9764"/>
      <c r="AB9764"/>
      <c r="AC9764"/>
      <c r="AD9764"/>
      <c r="AE9764"/>
      <c r="AF9764"/>
      <c r="AG9764"/>
      <c r="AH9764"/>
      <c r="AI9764"/>
      <c r="AJ9764"/>
      <c r="AK9764"/>
      <c r="AL9764"/>
      <c r="AM9764"/>
      <c r="AN9764"/>
      <c r="AO9764"/>
      <c r="AP9764"/>
      <c r="AQ9764"/>
      <c r="AR9764"/>
      <c r="AS9764"/>
      <c r="AT9764"/>
      <c r="AU9764"/>
      <c r="AV9764"/>
      <c r="AW9764"/>
      <c r="AX9764"/>
      <c r="AY9764"/>
      <c r="AZ9764"/>
      <c r="BA9764"/>
      <c r="BB9764"/>
      <c r="BC9764"/>
      <c r="BD9764"/>
      <c r="BE9764"/>
      <c r="BF9764"/>
      <c r="BG9764"/>
      <c r="BH9764"/>
      <c r="BI9764"/>
      <c r="BJ9764"/>
      <c r="BK9764"/>
      <c r="BL9764"/>
      <c r="BM9764"/>
      <c r="BN9764"/>
      <c r="BO9764"/>
      <c r="BP9764"/>
      <c r="BQ9764"/>
      <c r="BR9764"/>
      <c r="BS9764"/>
      <c r="BT9764"/>
      <c r="BU9764"/>
      <c r="BV9764"/>
      <c r="BW9764"/>
      <c r="BX9764"/>
      <c r="BY9764"/>
      <c r="BZ9764"/>
      <c r="CA9764"/>
      <c r="CB9764"/>
      <c r="CC9764"/>
      <c r="CD9764"/>
      <c r="CE9764"/>
      <c r="CF9764"/>
      <c r="CG9764"/>
      <c r="CH9764"/>
      <c r="CI9764"/>
      <c r="CJ9764"/>
      <c r="CK9764"/>
      <c r="CL9764"/>
      <c r="CM9764"/>
      <c r="CN9764"/>
      <c r="CO9764"/>
      <c r="CP9764"/>
      <c r="CQ9764"/>
      <c r="CR9764"/>
      <c r="CS9764"/>
      <c r="CT9764"/>
      <c r="CU9764"/>
      <c r="CV9764"/>
    </row>
    <row r="9765" spans="10:100" x14ac:dyDescent="0.25">
      <c r="J9765"/>
      <c r="K9765"/>
      <c r="L9765"/>
      <c r="M9765"/>
      <c r="N9765"/>
      <c r="O9765"/>
      <c r="P9765"/>
      <c r="Q9765"/>
      <c r="R9765"/>
      <c r="S9765"/>
      <c r="T9765"/>
      <c r="U9765"/>
      <c r="V9765"/>
      <c r="W9765"/>
      <c r="X9765"/>
      <c r="Y9765"/>
      <c r="Z9765"/>
      <c r="AA9765"/>
      <c r="AB9765"/>
      <c r="AC9765"/>
      <c r="AD9765"/>
      <c r="AE9765"/>
      <c r="AF9765"/>
      <c r="AG9765"/>
      <c r="AH9765"/>
      <c r="AI9765"/>
      <c r="AJ9765"/>
      <c r="AK9765"/>
      <c r="AL9765"/>
      <c r="AM9765"/>
      <c r="AN9765"/>
      <c r="AO9765"/>
      <c r="AP9765"/>
      <c r="AQ9765"/>
      <c r="AR9765"/>
      <c r="AS9765"/>
      <c r="AT9765"/>
      <c r="AU9765"/>
      <c r="AV9765"/>
      <c r="AW9765"/>
      <c r="AX9765"/>
      <c r="AY9765"/>
      <c r="AZ9765"/>
      <c r="BA9765"/>
      <c r="BB9765"/>
      <c r="BC9765"/>
      <c r="BD9765"/>
      <c r="BE9765"/>
      <c r="BF9765"/>
      <c r="BG9765"/>
      <c r="BH9765"/>
      <c r="BI9765"/>
      <c r="BJ9765"/>
      <c r="BK9765"/>
      <c r="BL9765"/>
      <c r="BM9765"/>
      <c r="BN9765"/>
      <c r="BO9765"/>
      <c r="BP9765"/>
      <c r="BQ9765"/>
      <c r="BR9765"/>
      <c r="BS9765"/>
      <c r="BT9765"/>
      <c r="BU9765"/>
      <c r="BV9765"/>
      <c r="BW9765"/>
      <c r="BX9765"/>
      <c r="BY9765"/>
      <c r="BZ9765"/>
      <c r="CA9765"/>
      <c r="CB9765"/>
      <c r="CC9765"/>
      <c r="CD9765"/>
      <c r="CE9765"/>
      <c r="CF9765"/>
      <c r="CG9765"/>
      <c r="CH9765"/>
      <c r="CI9765"/>
      <c r="CJ9765"/>
      <c r="CK9765"/>
      <c r="CL9765"/>
      <c r="CM9765"/>
      <c r="CN9765"/>
      <c r="CO9765"/>
      <c r="CP9765"/>
      <c r="CQ9765"/>
      <c r="CR9765"/>
      <c r="CS9765"/>
      <c r="CT9765"/>
      <c r="CU9765"/>
      <c r="CV9765"/>
    </row>
    <row r="9766" spans="10:100" x14ac:dyDescent="0.25">
      <c r="J9766"/>
      <c r="K9766"/>
      <c r="L9766"/>
      <c r="M9766"/>
      <c r="N9766"/>
      <c r="O9766"/>
      <c r="P9766"/>
      <c r="Q9766"/>
      <c r="R9766"/>
      <c r="S9766"/>
      <c r="T9766"/>
      <c r="U9766"/>
      <c r="V9766"/>
      <c r="W9766"/>
      <c r="X9766"/>
      <c r="Y9766"/>
      <c r="Z9766"/>
      <c r="AA9766"/>
      <c r="AB9766"/>
      <c r="AC9766"/>
      <c r="AD9766"/>
      <c r="AE9766"/>
      <c r="AF9766"/>
      <c r="AG9766"/>
      <c r="AH9766"/>
      <c r="AI9766"/>
      <c r="AJ9766"/>
      <c r="AK9766"/>
      <c r="AL9766"/>
      <c r="AM9766"/>
      <c r="AN9766"/>
      <c r="AO9766"/>
      <c r="AP9766"/>
      <c r="AQ9766"/>
      <c r="AR9766"/>
      <c r="AS9766"/>
      <c r="AT9766"/>
      <c r="AU9766"/>
      <c r="AV9766"/>
      <c r="AW9766"/>
      <c r="AX9766"/>
      <c r="AY9766"/>
      <c r="AZ9766"/>
      <c r="BA9766"/>
      <c r="BB9766"/>
      <c r="BC9766"/>
      <c r="BD9766"/>
      <c r="BE9766"/>
      <c r="BF9766"/>
      <c r="BG9766"/>
      <c r="BH9766"/>
      <c r="BI9766"/>
      <c r="BJ9766"/>
      <c r="BK9766"/>
      <c r="BL9766"/>
      <c r="BM9766"/>
      <c r="BN9766"/>
      <c r="BO9766"/>
      <c r="BP9766"/>
      <c r="BQ9766"/>
      <c r="BR9766"/>
      <c r="BS9766"/>
      <c r="BT9766"/>
      <c r="BU9766"/>
      <c r="BV9766"/>
      <c r="BW9766"/>
      <c r="BX9766"/>
      <c r="BY9766"/>
      <c r="BZ9766"/>
      <c r="CA9766"/>
      <c r="CB9766"/>
      <c r="CC9766"/>
      <c r="CD9766"/>
      <c r="CE9766"/>
      <c r="CF9766"/>
      <c r="CG9766"/>
      <c r="CH9766"/>
      <c r="CI9766"/>
      <c r="CJ9766"/>
      <c r="CK9766"/>
      <c r="CL9766"/>
      <c r="CM9766"/>
      <c r="CN9766"/>
      <c r="CO9766"/>
      <c r="CP9766"/>
      <c r="CQ9766"/>
      <c r="CR9766"/>
      <c r="CS9766"/>
      <c r="CT9766"/>
      <c r="CU9766"/>
      <c r="CV9766"/>
    </row>
    <row r="9767" spans="10:100" x14ac:dyDescent="0.25">
      <c r="J9767"/>
      <c r="K9767"/>
      <c r="L9767"/>
      <c r="M9767"/>
      <c r="N9767"/>
      <c r="O9767"/>
      <c r="P9767"/>
      <c r="Q9767"/>
      <c r="R9767"/>
      <c r="S9767"/>
      <c r="T9767"/>
      <c r="U9767"/>
      <c r="V9767"/>
      <c r="W9767"/>
      <c r="X9767"/>
      <c r="Y9767"/>
      <c r="Z9767"/>
      <c r="AA9767"/>
      <c r="AB9767"/>
      <c r="AC9767"/>
      <c r="AD9767"/>
      <c r="AE9767"/>
      <c r="AF9767"/>
      <c r="AG9767"/>
      <c r="AH9767"/>
      <c r="AI9767"/>
      <c r="AJ9767"/>
      <c r="AK9767"/>
      <c r="AL9767"/>
      <c r="AM9767"/>
      <c r="AN9767"/>
      <c r="AO9767"/>
      <c r="AP9767"/>
      <c r="AQ9767"/>
      <c r="AR9767"/>
      <c r="AS9767"/>
      <c r="AT9767"/>
      <c r="AU9767"/>
      <c r="AV9767"/>
      <c r="AW9767"/>
      <c r="AX9767"/>
      <c r="AY9767"/>
      <c r="AZ9767"/>
      <c r="BA9767"/>
      <c r="BB9767"/>
      <c r="BC9767"/>
      <c r="BD9767"/>
      <c r="BE9767"/>
      <c r="BF9767"/>
      <c r="BG9767"/>
      <c r="BH9767"/>
      <c r="BI9767"/>
      <c r="BJ9767"/>
      <c r="BK9767"/>
      <c r="BL9767"/>
      <c r="BM9767"/>
      <c r="BN9767"/>
      <c r="BO9767"/>
      <c r="BP9767"/>
      <c r="BQ9767"/>
      <c r="BR9767"/>
      <c r="BS9767"/>
      <c r="BT9767"/>
      <c r="BU9767"/>
      <c r="BV9767"/>
      <c r="BW9767"/>
      <c r="BX9767"/>
      <c r="BY9767"/>
      <c r="BZ9767"/>
      <c r="CA9767"/>
      <c r="CB9767"/>
      <c r="CC9767"/>
      <c r="CD9767"/>
      <c r="CE9767"/>
      <c r="CF9767"/>
      <c r="CG9767"/>
      <c r="CH9767"/>
      <c r="CI9767"/>
      <c r="CJ9767"/>
      <c r="CK9767"/>
      <c r="CL9767"/>
      <c r="CM9767"/>
      <c r="CN9767"/>
      <c r="CO9767"/>
      <c r="CP9767"/>
      <c r="CQ9767"/>
      <c r="CR9767"/>
      <c r="CS9767"/>
      <c r="CT9767"/>
      <c r="CU9767"/>
      <c r="CV9767"/>
    </row>
    <row r="9768" spans="10:100" x14ac:dyDescent="0.25">
      <c r="J9768"/>
      <c r="K9768"/>
      <c r="L9768"/>
      <c r="M9768"/>
      <c r="N9768"/>
      <c r="O9768"/>
      <c r="P9768"/>
      <c r="Q9768"/>
      <c r="R9768"/>
      <c r="S9768"/>
      <c r="T9768"/>
      <c r="U9768"/>
      <c r="V9768"/>
      <c r="W9768"/>
      <c r="X9768"/>
      <c r="Y9768"/>
      <c r="Z9768"/>
      <c r="AA9768"/>
      <c r="AB9768"/>
      <c r="AC9768"/>
      <c r="AD9768"/>
      <c r="AE9768"/>
      <c r="AF9768"/>
      <c r="AG9768"/>
      <c r="AH9768"/>
      <c r="AI9768"/>
      <c r="AJ9768"/>
      <c r="AK9768"/>
      <c r="AL9768"/>
      <c r="AM9768"/>
      <c r="AN9768"/>
      <c r="AO9768"/>
      <c r="AP9768"/>
      <c r="AQ9768"/>
      <c r="AR9768"/>
      <c r="AS9768"/>
      <c r="AT9768"/>
      <c r="AU9768"/>
      <c r="AV9768"/>
      <c r="AW9768"/>
      <c r="AX9768"/>
      <c r="AY9768"/>
      <c r="AZ9768"/>
      <c r="BA9768"/>
      <c r="BB9768"/>
      <c r="BC9768"/>
      <c r="BD9768"/>
      <c r="BE9768"/>
      <c r="BF9768"/>
      <c r="BG9768"/>
      <c r="BH9768"/>
      <c r="BI9768"/>
      <c r="BJ9768"/>
      <c r="BK9768"/>
      <c r="BL9768"/>
      <c r="BM9768"/>
      <c r="BN9768"/>
      <c r="BO9768"/>
      <c r="BP9768"/>
      <c r="BQ9768"/>
      <c r="BR9768"/>
      <c r="BS9768"/>
      <c r="BT9768"/>
      <c r="BU9768"/>
      <c r="BV9768"/>
      <c r="BW9768"/>
      <c r="BX9768"/>
      <c r="BY9768"/>
      <c r="BZ9768"/>
      <c r="CA9768"/>
      <c r="CB9768"/>
      <c r="CC9768"/>
      <c r="CD9768"/>
      <c r="CE9768"/>
      <c r="CF9768"/>
      <c r="CG9768"/>
      <c r="CH9768"/>
      <c r="CI9768"/>
      <c r="CJ9768"/>
      <c r="CK9768"/>
      <c r="CL9768"/>
      <c r="CM9768"/>
      <c r="CN9768"/>
      <c r="CO9768"/>
      <c r="CP9768"/>
      <c r="CQ9768"/>
      <c r="CR9768"/>
      <c r="CS9768"/>
      <c r="CT9768"/>
      <c r="CU9768"/>
      <c r="CV9768"/>
    </row>
    <row r="9769" spans="10:100" x14ac:dyDescent="0.25">
      <c r="J9769"/>
      <c r="K9769"/>
      <c r="L9769"/>
      <c r="M9769"/>
      <c r="N9769"/>
      <c r="O9769"/>
      <c r="P9769"/>
      <c r="Q9769"/>
      <c r="R9769"/>
      <c r="S9769"/>
      <c r="T9769"/>
      <c r="U9769"/>
      <c r="V9769"/>
      <c r="W9769"/>
      <c r="X9769"/>
      <c r="Y9769"/>
      <c r="Z9769"/>
      <c r="AA9769"/>
      <c r="AB9769"/>
      <c r="AC9769"/>
      <c r="AD9769"/>
      <c r="AE9769"/>
      <c r="AF9769"/>
      <c r="AG9769"/>
      <c r="AH9769"/>
      <c r="AI9769"/>
      <c r="AJ9769"/>
      <c r="AK9769"/>
      <c r="AL9769"/>
      <c r="AM9769"/>
      <c r="AN9769"/>
      <c r="AO9769"/>
      <c r="AP9769"/>
      <c r="AQ9769"/>
      <c r="AR9769"/>
      <c r="AS9769"/>
      <c r="AT9769"/>
      <c r="AU9769"/>
      <c r="AV9769"/>
      <c r="AW9769"/>
      <c r="AX9769"/>
      <c r="AY9769"/>
      <c r="AZ9769"/>
      <c r="BA9769"/>
      <c r="BB9769"/>
      <c r="BC9769"/>
      <c r="BD9769"/>
      <c r="BE9769"/>
      <c r="BF9769"/>
      <c r="BG9769"/>
      <c r="BH9769"/>
      <c r="BI9769"/>
      <c r="BJ9769"/>
      <c r="BK9769"/>
      <c r="BL9769"/>
      <c r="BM9769"/>
      <c r="BN9769"/>
      <c r="BO9769"/>
      <c r="BP9769"/>
      <c r="BQ9769"/>
      <c r="BR9769"/>
      <c r="BS9769"/>
      <c r="BT9769"/>
      <c r="BU9769"/>
      <c r="BV9769"/>
      <c r="BW9769"/>
      <c r="BX9769"/>
      <c r="BY9769"/>
      <c r="BZ9769"/>
      <c r="CA9769"/>
      <c r="CB9769"/>
      <c r="CC9769"/>
      <c r="CD9769"/>
      <c r="CE9769"/>
      <c r="CF9769"/>
      <c r="CG9769"/>
      <c r="CH9769"/>
      <c r="CI9769"/>
      <c r="CJ9769"/>
      <c r="CK9769"/>
      <c r="CL9769"/>
      <c r="CM9769"/>
      <c r="CN9769"/>
      <c r="CO9769"/>
      <c r="CP9769"/>
      <c r="CQ9769"/>
      <c r="CR9769"/>
      <c r="CS9769"/>
      <c r="CT9769"/>
      <c r="CU9769"/>
      <c r="CV9769"/>
    </row>
    <row r="9770" spans="10:100" x14ac:dyDescent="0.25">
      <c r="J9770"/>
      <c r="K9770"/>
      <c r="L9770"/>
      <c r="M9770"/>
      <c r="N9770"/>
      <c r="O9770"/>
      <c r="P9770"/>
      <c r="Q9770"/>
      <c r="R9770"/>
      <c r="S9770"/>
      <c r="T9770"/>
      <c r="U9770"/>
      <c r="V9770"/>
      <c r="W9770"/>
      <c r="X9770"/>
      <c r="Y9770"/>
      <c r="Z9770"/>
      <c r="AA9770"/>
      <c r="AB9770"/>
      <c r="AC9770"/>
      <c r="AD9770"/>
      <c r="AE9770"/>
      <c r="AF9770"/>
      <c r="AG9770"/>
      <c r="AH9770"/>
      <c r="AI9770"/>
      <c r="AJ9770"/>
      <c r="AK9770"/>
      <c r="AL9770"/>
      <c r="AM9770"/>
      <c r="AN9770"/>
      <c r="AO9770"/>
      <c r="AP9770"/>
      <c r="AQ9770"/>
      <c r="AR9770"/>
      <c r="AS9770"/>
      <c r="AT9770"/>
      <c r="AU9770"/>
      <c r="AV9770"/>
      <c r="AW9770"/>
      <c r="AX9770"/>
      <c r="AY9770"/>
      <c r="AZ9770"/>
      <c r="BA9770"/>
      <c r="BB9770"/>
      <c r="BC9770"/>
      <c r="BD9770"/>
      <c r="BE9770"/>
      <c r="BF9770"/>
      <c r="BG9770"/>
      <c r="BH9770"/>
      <c r="BI9770"/>
      <c r="BJ9770"/>
      <c r="BK9770"/>
      <c r="BL9770"/>
      <c r="BM9770"/>
      <c r="BN9770"/>
      <c r="BO9770"/>
      <c r="BP9770"/>
      <c r="BQ9770"/>
      <c r="BR9770"/>
      <c r="BS9770"/>
      <c r="BT9770"/>
      <c r="BU9770"/>
      <c r="BV9770"/>
      <c r="BW9770"/>
      <c r="BX9770"/>
      <c r="BY9770"/>
      <c r="BZ9770"/>
      <c r="CA9770"/>
      <c r="CB9770"/>
      <c r="CC9770"/>
      <c r="CD9770"/>
      <c r="CE9770"/>
      <c r="CF9770"/>
      <c r="CG9770"/>
      <c r="CH9770"/>
      <c r="CI9770"/>
      <c r="CJ9770"/>
      <c r="CK9770"/>
      <c r="CL9770"/>
      <c r="CM9770"/>
      <c r="CN9770"/>
      <c r="CO9770"/>
      <c r="CP9770"/>
      <c r="CQ9770"/>
      <c r="CR9770"/>
      <c r="CS9770"/>
      <c r="CT9770"/>
      <c r="CU9770"/>
      <c r="CV9770"/>
    </row>
    <row r="9771" spans="10:100" x14ac:dyDescent="0.25">
      <c r="J9771"/>
      <c r="K9771"/>
      <c r="L9771"/>
      <c r="M9771"/>
      <c r="N9771"/>
      <c r="O9771"/>
      <c r="P9771"/>
      <c r="Q9771"/>
      <c r="R9771"/>
      <c r="S9771"/>
      <c r="T9771"/>
      <c r="U9771"/>
      <c r="V9771"/>
      <c r="W9771"/>
      <c r="X9771"/>
      <c r="Y9771"/>
      <c r="Z9771"/>
      <c r="AA9771"/>
      <c r="AB9771"/>
      <c r="AC9771"/>
      <c r="AD9771"/>
      <c r="AE9771"/>
      <c r="AF9771"/>
      <c r="AG9771"/>
      <c r="AH9771"/>
      <c r="AI9771"/>
      <c r="AJ9771"/>
      <c r="AK9771"/>
      <c r="AL9771"/>
      <c r="AM9771"/>
      <c r="AN9771"/>
      <c r="AO9771"/>
      <c r="AP9771"/>
      <c r="AQ9771"/>
      <c r="AR9771"/>
      <c r="AS9771"/>
      <c r="AT9771"/>
      <c r="AU9771"/>
      <c r="AV9771"/>
      <c r="AW9771"/>
      <c r="AX9771"/>
      <c r="AY9771"/>
      <c r="AZ9771"/>
      <c r="BA9771"/>
      <c r="BB9771"/>
      <c r="BC9771"/>
      <c r="BD9771"/>
      <c r="BE9771"/>
      <c r="BF9771"/>
      <c r="BG9771"/>
      <c r="BH9771"/>
      <c r="BI9771"/>
      <c r="BJ9771"/>
      <c r="BK9771"/>
      <c r="BL9771"/>
      <c r="BM9771"/>
      <c r="BN9771"/>
      <c r="BO9771"/>
      <c r="BP9771"/>
      <c r="BQ9771"/>
      <c r="BR9771"/>
      <c r="BS9771"/>
      <c r="BT9771"/>
      <c r="BU9771"/>
      <c r="BV9771"/>
      <c r="BW9771"/>
      <c r="BX9771"/>
      <c r="BY9771"/>
      <c r="BZ9771"/>
      <c r="CA9771"/>
      <c r="CB9771"/>
      <c r="CC9771"/>
      <c r="CD9771"/>
      <c r="CE9771"/>
      <c r="CF9771"/>
      <c r="CG9771"/>
      <c r="CH9771"/>
      <c r="CI9771"/>
      <c r="CJ9771"/>
      <c r="CK9771"/>
      <c r="CL9771"/>
      <c r="CM9771"/>
      <c r="CN9771"/>
      <c r="CO9771"/>
      <c r="CP9771"/>
      <c r="CQ9771"/>
      <c r="CR9771"/>
      <c r="CS9771"/>
      <c r="CT9771"/>
      <c r="CU9771"/>
      <c r="CV9771"/>
    </row>
    <row r="9772" spans="10:100" x14ac:dyDescent="0.25">
      <c r="J9772"/>
      <c r="K9772"/>
      <c r="L9772"/>
      <c r="M9772"/>
      <c r="N9772"/>
      <c r="O9772"/>
      <c r="P9772"/>
      <c r="Q9772"/>
      <c r="R9772"/>
      <c r="S9772"/>
      <c r="T9772"/>
      <c r="U9772"/>
      <c r="V9772"/>
      <c r="W9772"/>
      <c r="X9772"/>
      <c r="Y9772"/>
      <c r="Z9772"/>
      <c r="AA9772"/>
      <c r="AB9772"/>
      <c r="AC9772"/>
      <c r="AD9772"/>
      <c r="AE9772"/>
      <c r="AF9772"/>
      <c r="AG9772"/>
      <c r="AH9772"/>
      <c r="AI9772"/>
      <c r="AJ9772"/>
      <c r="AK9772"/>
      <c r="AL9772"/>
      <c r="AM9772"/>
      <c r="AN9772"/>
      <c r="AO9772"/>
      <c r="AP9772"/>
      <c r="AQ9772"/>
      <c r="AR9772"/>
      <c r="AS9772"/>
      <c r="AT9772"/>
      <c r="AU9772"/>
      <c r="AV9772"/>
      <c r="AW9772"/>
      <c r="AX9772"/>
      <c r="AY9772"/>
      <c r="AZ9772"/>
      <c r="BA9772"/>
      <c r="BB9772"/>
      <c r="BC9772"/>
      <c r="BD9772"/>
      <c r="BE9772"/>
      <c r="BF9772"/>
      <c r="BG9772"/>
      <c r="BH9772"/>
      <c r="BI9772"/>
      <c r="BJ9772"/>
      <c r="BK9772"/>
      <c r="BL9772"/>
      <c r="BM9772"/>
      <c r="BN9772"/>
      <c r="BO9772"/>
      <c r="BP9772"/>
      <c r="BQ9772"/>
      <c r="BR9772"/>
      <c r="BS9772"/>
      <c r="BT9772"/>
      <c r="BU9772"/>
      <c r="BV9772"/>
      <c r="BW9772"/>
      <c r="BX9772"/>
      <c r="BY9772"/>
      <c r="BZ9772"/>
      <c r="CA9772"/>
      <c r="CB9772"/>
      <c r="CC9772"/>
      <c r="CD9772"/>
      <c r="CE9772"/>
      <c r="CF9772"/>
      <c r="CG9772"/>
      <c r="CH9772"/>
      <c r="CI9772"/>
      <c r="CJ9772"/>
      <c r="CK9772"/>
      <c r="CL9772"/>
      <c r="CM9772"/>
      <c r="CN9772"/>
      <c r="CO9772"/>
      <c r="CP9772"/>
      <c r="CQ9772"/>
      <c r="CR9772"/>
      <c r="CS9772"/>
      <c r="CT9772"/>
      <c r="CU9772"/>
      <c r="CV9772"/>
    </row>
    <row r="9773" spans="10:100" x14ac:dyDescent="0.25">
      <c r="J9773"/>
      <c r="K9773"/>
      <c r="L9773"/>
      <c r="M9773"/>
      <c r="N9773"/>
      <c r="O9773"/>
      <c r="P9773"/>
      <c r="Q9773"/>
      <c r="R9773"/>
      <c r="S9773"/>
      <c r="T9773"/>
      <c r="U9773"/>
      <c r="V9773"/>
      <c r="W9773"/>
      <c r="X9773"/>
      <c r="Y9773"/>
      <c r="Z9773"/>
      <c r="AA9773"/>
      <c r="AB9773"/>
      <c r="AC9773"/>
      <c r="AD9773"/>
      <c r="AE9773"/>
      <c r="AF9773"/>
      <c r="AG9773"/>
      <c r="AH9773"/>
      <c r="AI9773"/>
      <c r="AJ9773"/>
      <c r="AK9773"/>
      <c r="AL9773"/>
      <c r="AM9773"/>
      <c r="AN9773"/>
      <c r="AO9773"/>
      <c r="AP9773"/>
      <c r="AQ9773"/>
      <c r="AR9773"/>
      <c r="AS9773"/>
      <c r="AT9773"/>
      <c r="AU9773"/>
      <c r="AV9773"/>
      <c r="AW9773"/>
      <c r="AX9773"/>
      <c r="AY9773"/>
      <c r="AZ9773"/>
      <c r="BA9773"/>
      <c r="BB9773"/>
      <c r="BC9773"/>
      <c r="BD9773"/>
      <c r="BE9773"/>
      <c r="BF9773"/>
      <c r="BG9773"/>
      <c r="BH9773"/>
      <c r="BI9773"/>
      <c r="BJ9773"/>
      <c r="BK9773"/>
      <c r="BL9773"/>
      <c r="BM9773"/>
      <c r="BN9773"/>
      <c r="BO9773"/>
      <c r="BP9773"/>
      <c r="BQ9773"/>
      <c r="BR9773"/>
      <c r="BS9773"/>
      <c r="BT9773"/>
      <c r="BU9773"/>
      <c r="BV9773"/>
      <c r="BW9773"/>
      <c r="BX9773"/>
      <c r="BY9773"/>
      <c r="BZ9773"/>
      <c r="CA9773"/>
      <c r="CB9773"/>
      <c r="CC9773"/>
      <c r="CD9773"/>
      <c r="CE9773"/>
      <c r="CF9773"/>
      <c r="CG9773"/>
      <c r="CH9773"/>
      <c r="CI9773"/>
      <c r="CJ9773"/>
      <c r="CK9773"/>
      <c r="CL9773"/>
      <c r="CM9773"/>
      <c r="CN9773"/>
      <c r="CO9773"/>
      <c r="CP9773"/>
      <c r="CQ9773"/>
      <c r="CR9773"/>
      <c r="CS9773"/>
      <c r="CT9773"/>
      <c r="CU9773"/>
      <c r="CV9773"/>
    </row>
    <row r="9774" spans="10:100" x14ac:dyDescent="0.25">
      <c r="J9774"/>
      <c r="K9774"/>
      <c r="L9774"/>
      <c r="M9774"/>
      <c r="N9774"/>
      <c r="O9774"/>
      <c r="P9774"/>
      <c r="Q9774"/>
      <c r="R9774"/>
      <c r="S9774"/>
      <c r="T9774"/>
      <c r="U9774"/>
      <c r="V9774"/>
      <c r="W9774"/>
      <c r="X9774"/>
      <c r="Y9774"/>
      <c r="Z9774"/>
      <c r="AA9774"/>
      <c r="AB9774"/>
      <c r="AC9774"/>
      <c r="AD9774"/>
      <c r="AE9774"/>
      <c r="AF9774"/>
      <c r="AG9774"/>
      <c r="AH9774"/>
      <c r="AI9774"/>
      <c r="AJ9774"/>
      <c r="AK9774"/>
      <c r="AL9774"/>
      <c r="AM9774"/>
      <c r="AN9774"/>
      <c r="AO9774"/>
      <c r="AP9774"/>
      <c r="AQ9774"/>
      <c r="AR9774"/>
      <c r="AS9774"/>
      <c r="AT9774"/>
      <c r="AU9774"/>
      <c r="AV9774"/>
      <c r="AW9774"/>
      <c r="AX9774"/>
      <c r="AY9774"/>
      <c r="AZ9774"/>
      <c r="BA9774"/>
      <c r="BB9774"/>
      <c r="BC9774"/>
      <c r="BD9774"/>
      <c r="BE9774"/>
      <c r="BF9774"/>
      <c r="BG9774"/>
      <c r="BH9774"/>
      <c r="BI9774"/>
      <c r="BJ9774"/>
      <c r="BK9774"/>
      <c r="BL9774"/>
      <c r="BM9774"/>
      <c r="BN9774"/>
      <c r="BO9774"/>
      <c r="BP9774"/>
      <c r="BQ9774"/>
      <c r="BR9774"/>
      <c r="BS9774"/>
      <c r="BT9774"/>
      <c r="BU9774"/>
      <c r="BV9774"/>
      <c r="BW9774"/>
      <c r="BX9774"/>
      <c r="BY9774"/>
      <c r="BZ9774"/>
      <c r="CA9774"/>
      <c r="CB9774"/>
      <c r="CC9774"/>
      <c r="CD9774"/>
      <c r="CE9774"/>
      <c r="CF9774"/>
      <c r="CG9774"/>
      <c r="CH9774"/>
      <c r="CI9774"/>
      <c r="CJ9774"/>
      <c r="CK9774"/>
      <c r="CL9774"/>
      <c r="CM9774"/>
      <c r="CN9774"/>
      <c r="CO9774"/>
      <c r="CP9774"/>
      <c r="CQ9774"/>
      <c r="CR9774"/>
      <c r="CS9774"/>
      <c r="CT9774"/>
      <c r="CU9774"/>
      <c r="CV9774"/>
    </row>
    <row r="9775" spans="10:100" x14ac:dyDescent="0.25">
      <c r="J9775"/>
      <c r="K9775"/>
      <c r="L9775"/>
      <c r="M9775"/>
      <c r="N9775"/>
      <c r="O9775"/>
      <c r="P9775"/>
      <c r="Q9775"/>
      <c r="R9775"/>
      <c r="S9775"/>
      <c r="T9775"/>
      <c r="U9775"/>
      <c r="V9775"/>
      <c r="W9775"/>
      <c r="X9775"/>
      <c r="Y9775"/>
      <c r="Z9775"/>
      <c r="AA9775"/>
      <c r="AB9775"/>
      <c r="AC9775"/>
      <c r="AD9775"/>
      <c r="AE9775"/>
      <c r="AF9775"/>
      <c r="AG9775"/>
      <c r="AH9775"/>
      <c r="AI9775"/>
      <c r="AJ9775"/>
      <c r="AK9775"/>
      <c r="AL9775"/>
      <c r="AM9775"/>
      <c r="AN9775"/>
      <c r="AO9775"/>
      <c r="AP9775"/>
      <c r="AQ9775"/>
      <c r="AR9775"/>
      <c r="AS9775"/>
      <c r="AT9775"/>
      <c r="AU9775"/>
      <c r="AV9775"/>
      <c r="AW9775"/>
      <c r="AX9775"/>
      <c r="AY9775"/>
      <c r="AZ9775"/>
      <c r="BA9775"/>
      <c r="BB9775"/>
      <c r="BC9775"/>
      <c r="BD9775"/>
      <c r="BE9775"/>
      <c r="BF9775"/>
      <c r="BG9775"/>
      <c r="BH9775"/>
      <c r="BI9775"/>
      <c r="BJ9775"/>
      <c r="BK9775"/>
      <c r="BL9775"/>
      <c r="BM9775"/>
      <c r="BN9775"/>
      <c r="BO9775"/>
      <c r="BP9775"/>
      <c r="BQ9775"/>
      <c r="BR9775"/>
      <c r="BS9775"/>
      <c r="BT9775"/>
      <c r="BU9775"/>
      <c r="BV9775"/>
      <c r="BW9775"/>
      <c r="BX9775"/>
      <c r="BY9775"/>
      <c r="BZ9775"/>
      <c r="CA9775"/>
      <c r="CB9775"/>
      <c r="CC9775"/>
      <c r="CD9775"/>
      <c r="CE9775"/>
      <c r="CF9775"/>
      <c r="CG9775"/>
      <c r="CH9775"/>
      <c r="CI9775"/>
      <c r="CJ9775"/>
      <c r="CK9775"/>
      <c r="CL9775"/>
      <c r="CM9775"/>
      <c r="CN9775"/>
      <c r="CO9775"/>
      <c r="CP9775"/>
      <c r="CQ9775"/>
      <c r="CR9775"/>
      <c r="CS9775"/>
      <c r="CT9775"/>
      <c r="CU9775"/>
      <c r="CV9775"/>
    </row>
    <row r="9776" spans="10:100" x14ac:dyDescent="0.25">
      <c r="J9776"/>
      <c r="K9776"/>
      <c r="L9776"/>
      <c r="M9776"/>
      <c r="N9776"/>
      <c r="O9776"/>
      <c r="P9776"/>
      <c r="Q9776"/>
      <c r="R9776"/>
      <c r="S9776"/>
      <c r="T9776"/>
      <c r="U9776"/>
      <c r="V9776"/>
      <c r="W9776"/>
      <c r="X9776"/>
      <c r="Y9776"/>
      <c r="Z9776"/>
      <c r="AA9776"/>
      <c r="AB9776"/>
      <c r="AC9776"/>
      <c r="AD9776"/>
      <c r="AE9776"/>
      <c r="AF9776"/>
      <c r="AG9776"/>
      <c r="AH9776"/>
      <c r="AI9776"/>
      <c r="AJ9776"/>
      <c r="AK9776"/>
      <c r="AL9776"/>
      <c r="AM9776"/>
      <c r="AN9776"/>
      <c r="AO9776"/>
      <c r="AP9776"/>
      <c r="AQ9776"/>
      <c r="AR9776"/>
      <c r="AS9776"/>
      <c r="AT9776"/>
      <c r="AU9776"/>
      <c r="AV9776"/>
      <c r="AW9776"/>
      <c r="AX9776"/>
      <c r="AY9776"/>
      <c r="AZ9776"/>
      <c r="BA9776"/>
      <c r="BB9776"/>
      <c r="BC9776"/>
      <c r="BD9776"/>
      <c r="BE9776"/>
      <c r="BF9776"/>
      <c r="BG9776"/>
      <c r="BH9776"/>
      <c r="BI9776"/>
      <c r="BJ9776"/>
      <c r="BK9776"/>
      <c r="BL9776"/>
      <c r="BM9776"/>
      <c r="BN9776"/>
      <c r="BO9776"/>
      <c r="BP9776"/>
      <c r="BQ9776"/>
      <c r="BR9776"/>
      <c r="BS9776"/>
      <c r="BT9776"/>
      <c r="BU9776"/>
      <c r="BV9776"/>
      <c r="BW9776"/>
      <c r="BX9776"/>
      <c r="BY9776"/>
      <c r="BZ9776"/>
      <c r="CA9776"/>
      <c r="CB9776"/>
      <c r="CC9776"/>
      <c r="CD9776"/>
      <c r="CE9776"/>
      <c r="CF9776"/>
      <c r="CG9776"/>
      <c r="CH9776"/>
      <c r="CI9776"/>
      <c r="CJ9776"/>
      <c r="CK9776"/>
      <c r="CL9776"/>
      <c r="CM9776"/>
      <c r="CN9776"/>
      <c r="CO9776"/>
      <c r="CP9776"/>
      <c r="CQ9776"/>
      <c r="CR9776"/>
      <c r="CS9776"/>
      <c r="CT9776"/>
      <c r="CU9776"/>
      <c r="CV9776"/>
    </row>
    <row r="9777" spans="10:100" x14ac:dyDescent="0.25">
      <c r="J9777"/>
      <c r="K9777"/>
      <c r="L9777"/>
      <c r="M9777"/>
      <c r="N9777"/>
      <c r="O9777"/>
      <c r="P9777"/>
      <c r="Q9777"/>
      <c r="R9777"/>
      <c r="S9777"/>
      <c r="T9777"/>
      <c r="U9777"/>
      <c r="V9777"/>
      <c r="W9777"/>
      <c r="X9777"/>
      <c r="Y9777"/>
      <c r="Z9777"/>
      <c r="AA9777"/>
      <c r="AB9777"/>
      <c r="AC9777"/>
      <c r="AD9777"/>
      <c r="AE9777"/>
      <c r="AF9777"/>
      <c r="AG9777"/>
      <c r="AH9777"/>
      <c r="AI9777"/>
      <c r="AJ9777"/>
      <c r="AK9777"/>
      <c r="AL9777"/>
      <c r="AM9777"/>
      <c r="AN9777"/>
      <c r="AO9777"/>
      <c r="AP9777"/>
      <c r="AQ9777"/>
      <c r="AR9777"/>
      <c r="AS9777"/>
      <c r="AT9777"/>
      <c r="AU9777"/>
      <c r="AV9777"/>
      <c r="AW9777"/>
      <c r="AX9777"/>
      <c r="AY9777"/>
      <c r="AZ9777"/>
      <c r="BA9777"/>
      <c r="BB9777"/>
      <c r="BC9777"/>
      <c r="BD9777"/>
      <c r="BE9777"/>
      <c r="BF9777"/>
      <c r="BG9777"/>
      <c r="BH9777"/>
      <c r="BI9777"/>
      <c r="BJ9777"/>
      <c r="BK9777"/>
      <c r="BL9777"/>
      <c r="BM9777"/>
      <c r="BN9777"/>
      <c r="BO9777"/>
      <c r="BP9777"/>
      <c r="BQ9777"/>
      <c r="BR9777"/>
      <c r="BS9777"/>
      <c r="BT9777"/>
      <c r="BU9777"/>
      <c r="BV9777"/>
      <c r="BW9777"/>
      <c r="BX9777"/>
      <c r="BY9777"/>
      <c r="BZ9777"/>
      <c r="CA9777"/>
      <c r="CB9777"/>
      <c r="CC9777"/>
      <c r="CD9777"/>
      <c r="CE9777"/>
      <c r="CF9777"/>
      <c r="CG9777"/>
      <c r="CH9777"/>
      <c r="CI9777"/>
      <c r="CJ9777"/>
      <c r="CK9777"/>
      <c r="CL9777"/>
      <c r="CM9777"/>
      <c r="CN9777"/>
      <c r="CO9777"/>
      <c r="CP9777"/>
      <c r="CQ9777"/>
      <c r="CR9777"/>
      <c r="CS9777"/>
      <c r="CT9777"/>
      <c r="CU9777"/>
      <c r="CV9777"/>
    </row>
    <row r="9778" spans="10:100" x14ac:dyDescent="0.25">
      <c r="J9778"/>
      <c r="K9778"/>
      <c r="L9778"/>
      <c r="M9778"/>
      <c r="N9778"/>
      <c r="O9778"/>
      <c r="P9778"/>
      <c r="Q9778"/>
      <c r="R9778"/>
      <c r="S9778"/>
      <c r="T9778"/>
      <c r="U9778"/>
      <c r="V9778"/>
      <c r="W9778"/>
      <c r="X9778"/>
      <c r="Y9778"/>
      <c r="Z9778"/>
      <c r="AA9778"/>
      <c r="AB9778"/>
      <c r="AC9778"/>
      <c r="AD9778"/>
      <c r="AE9778"/>
      <c r="AF9778"/>
      <c r="AG9778"/>
      <c r="AH9778"/>
      <c r="AI9778"/>
      <c r="AJ9778"/>
      <c r="AK9778"/>
      <c r="AL9778"/>
      <c r="AM9778"/>
      <c r="AN9778"/>
      <c r="AO9778"/>
      <c r="AP9778"/>
      <c r="AQ9778"/>
      <c r="AR9778"/>
      <c r="AS9778"/>
      <c r="AT9778"/>
      <c r="AU9778"/>
      <c r="AV9778"/>
      <c r="AW9778"/>
      <c r="AX9778"/>
      <c r="AY9778"/>
      <c r="AZ9778"/>
      <c r="BA9778"/>
      <c r="BB9778"/>
      <c r="BC9778"/>
      <c r="BD9778"/>
      <c r="BE9778"/>
      <c r="BF9778"/>
      <c r="BG9778"/>
      <c r="BH9778"/>
      <c r="BI9778"/>
      <c r="BJ9778"/>
      <c r="BK9778"/>
      <c r="BL9778"/>
      <c r="BM9778"/>
      <c r="BN9778"/>
      <c r="BO9778"/>
      <c r="BP9778"/>
      <c r="BQ9778"/>
      <c r="BR9778"/>
      <c r="BS9778"/>
      <c r="BT9778"/>
      <c r="BU9778"/>
      <c r="BV9778"/>
      <c r="BW9778"/>
      <c r="BX9778"/>
      <c r="BY9778"/>
      <c r="BZ9778"/>
      <c r="CA9778"/>
      <c r="CB9778"/>
      <c r="CC9778"/>
      <c r="CD9778"/>
      <c r="CE9778"/>
      <c r="CF9778"/>
      <c r="CG9778"/>
      <c r="CH9778"/>
      <c r="CI9778"/>
      <c r="CJ9778"/>
      <c r="CK9778"/>
      <c r="CL9778"/>
      <c r="CM9778"/>
      <c r="CN9778"/>
      <c r="CO9778"/>
      <c r="CP9778"/>
      <c r="CQ9778"/>
      <c r="CR9778"/>
      <c r="CS9778"/>
      <c r="CT9778"/>
      <c r="CU9778"/>
      <c r="CV9778"/>
    </row>
    <row r="9779" spans="10:100" x14ac:dyDescent="0.25">
      <c r="J9779"/>
      <c r="K9779"/>
      <c r="L9779"/>
      <c r="M9779"/>
      <c r="N9779"/>
      <c r="O9779"/>
      <c r="P9779"/>
      <c r="Q9779"/>
      <c r="R9779"/>
      <c r="S9779"/>
      <c r="T9779"/>
      <c r="U9779"/>
      <c r="V9779"/>
      <c r="W9779"/>
      <c r="X9779"/>
      <c r="Y9779"/>
      <c r="Z9779"/>
      <c r="AA9779"/>
      <c r="AB9779"/>
      <c r="AC9779"/>
      <c r="AD9779"/>
      <c r="AE9779"/>
      <c r="AF9779"/>
      <c r="AG9779"/>
      <c r="AH9779"/>
      <c r="AI9779"/>
      <c r="AJ9779"/>
      <c r="AK9779"/>
      <c r="AL9779"/>
      <c r="AM9779"/>
      <c r="AN9779"/>
      <c r="AO9779"/>
      <c r="AP9779"/>
      <c r="AQ9779"/>
      <c r="AR9779"/>
      <c r="AS9779"/>
      <c r="AT9779"/>
      <c r="AU9779"/>
      <c r="AV9779"/>
      <c r="AW9779"/>
      <c r="AX9779"/>
      <c r="AY9779"/>
      <c r="AZ9779"/>
      <c r="BA9779"/>
      <c r="BB9779"/>
      <c r="BC9779"/>
      <c r="BD9779"/>
      <c r="BE9779"/>
      <c r="BF9779"/>
      <c r="BG9779"/>
      <c r="BH9779"/>
      <c r="BI9779"/>
      <c r="BJ9779"/>
      <c r="BK9779"/>
      <c r="BL9779"/>
      <c r="BM9779"/>
      <c r="BN9779"/>
      <c r="BO9779"/>
      <c r="BP9779"/>
      <c r="BQ9779"/>
      <c r="BR9779"/>
      <c r="BS9779"/>
      <c r="BT9779"/>
      <c r="BU9779"/>
      <c r="BV9779"/>
      <c r="BW9779"/>
      <c r="BX9779"/>
      <c r="BY9779"/>
      <c r="BZ9779"/>
      <c r="CA9779"/>
      <c r="CB9779"/>
      <c r="CC9779"/>
      <c r="CD9779"/>
      <c r="CE9779"/>
      <c r="CF9779"/>
      <c r="CG9779"/>
      <c r="CH9779"/>
      <c r="CI9779"/>
      <c r="CJ9779"/>
      <c r="CK9779"/>
      <c r="CL9779"/>
      <c r="CM9779"/>
      <c r="CN9779"/>
      <c r="CO9779"/>
      <c r="CP9779"/>
      <c r="CQ9779"/>
      <c r="CR9779"/>
      <c r="CS9779"/>
      <c r="CT9779"/>
      <c r="CU9779"/>
      <c r="CV9779"/>
    </row>
    <row r="9780" spans="10:100" x14ac:dyDescent="0.25">
      <c r="J9780"/>
      <c r="K9780"/>
      <c r="L9780"/>
      <c r="M9780"/>
      <c r="N9780"/>
      <c r="O9780"/>
      <c r="P9780"/>
      <c r="Q9780"/>
      <c r="R9780"/>
      <c r="S9780"/>
      <c r="T9780"/>
      <c r="U9780"/>
      <c r="V9780"/>
      <c r="W9780"/>
      <c r="X9780"/>
      <c r="Y9780"/>
      <c r="Z9780"/>
      <c r="AA9780"/>
      <c r="AB9780"/>
      <c r="AC9780"/>
      <c r="AD9780"/>
      <c r="AE9780"/>
      <c r="AF9780"/>
      <c r="AG9780"/>
      <c r="AH9780"/>
      <c r="AI9780"/>
      <c r="AJ9780"/>
      <c r="AK9780"/>
      <c r="AL9780"/>
      <c r="AM9780"/>
      <c r="AN9780"/>
      <c r="AO9780"/>
      <c r="AP9780"/>
      <c r="AQ9780"/>
      <c r="AR9780"/>
      <c r="AS9780"/>
      <c r="AT9780"/>
      <c r="AU9780"/>
      <c r="AV9780"/>
      <c r="AW9780"/>
      <c r="AX9780"/>
      <c r="AY9780"/>
      <c r="AZ9780"/>
      <c r="BA9780"/>
      <c r="BB9780"/>
      <c r="BC9780"/>
      <c r="BD9780"/>
      <c r="BE9780"/>
      <c r="BF9780"/>
      <c r="BG9780"/>
      <c r="BH9780"/>
      <c r="BI9780"/>
      <c r="BJ9780"/>
      <c r="BK9780"/>
      <c r="BL9780"/>
      <c r="BM9780"/>
      <c r="BN9780"/>
      <c r="BO9780"/>
      <c r="BP9780"/>
      <c r="BQ9780"/>
      <c r="BR9780"/>
      <c r="BS9780"/>
      <c r="BT9780"/>
      <c r="BU9780"/>
      <c r="BV9780"/>
      <c r="BW9780"/>
      <c r="BX9780"/>
      <c r="BY9780"/>
      <c r="BZ9780"/>
      <c r="CA9780"/>
      <c r="CB9780"/>
      <c r="CC9780"/>
      <c r="CD9780"/>
      <c r="CE9780"/>
      <c r="CF9780"/>
      <c r="CG9780"/>
      <c r="CH9780"/>
      <c r="CI9780"/>
      <c r="CJ9780"/>
      <c r="CK9780"/>
      <c r="CL9780"/>
      <c r="CM9780"/>
      <c r="CN9780"/>
      <c r="CO9780"/>
      <c r="CP9780"/>
      <c r="CQ9780"/>
      <c r="CR9780"/>
      <c r="CS9780"/>
      <c r="CT9780"/>
      <c r="CU9780"/>
      <c r="CV9780"/>
    </row>
    <row r="9781" spans="10:100" x14ac:dyDescent="0.25">
      <c r="J9781"/>
      <c r="K9781"/>
      <c r="L9781"/>
      <c r="M9781"/>
      <c r="N9781"/>
      <c r="O9781"/>
      <c r="P9781"/>
      <c r="Q9781"/>
      <c r="R9781"/>
      <c r="S9781"/>
      <c r="T9781"/>
      <c r="U9781"/>
      <c r="V9781"/>
      <c r="W9781"/>
      <c r="X9781"/>
      <c r="Y9781"/>
      <c r="Z9781"/>
      <c r="AA9781"/>
      <c r="AB9781"/>
      <c r="AC9781"/>
      <c r="AD9781"/>
      <c r="AE9781"/>
      <c r="AF9781"/>
      <c r="AG9781"/>
      <c r="AH9781"/>
      <c r="AI9781"/>
      <c r="AJ9781"/>
      <c r="AK9781"/>
      <c r="AL9781"/>
      <c r="AM9781"/>
      <c r="AN9781"/>
      <c r="AO9781"/>
      <c r="AP9781"/>
      <c r="AQ9781"/>
      <c r="AR9781"/>
      <c r="AS9781"/>
      <c r="AT9781"/>
      <c r="AU9781"/>
      <c r="AV9781"/>
      <c r="AW9781"/>
      <c r="AX9781"/>
      <c r="AY9781"/>
      <c r="AZ9781"/>
      <c r="BA9781"/>
      <c r="BB9781"/>
      <c r="BC9781"/>
      <c r="BD9781"/>
      <c r="BE9781"/>
      <c r="BF9781"/>
      <c r="BG9781"/>
      <c r="BH9781"/>
      <c r="BI9781"/>
      <c r="BJ9781"/>
      <c r="BK9781"/>
      <c r="BL9781"/>
      <c r="BM9781"/>
      <c r="BN9781"/>
      <c r="BO9781"/>
      <c r="BP9781"/>
      <c r="BQ9781"/>
      <c r="BR9781"/>
      <c r="BS9781"/>
      <c r="BT9781"/>
      <c r="BU9781"/>
      <c r="BV9781"/>
      <c r="BW9781"/>
      <c r="BX9781"/>
      <c r="BY9781"/>
      <c r="BZ9781"/>
      <c r="CA9781"/>
      <c r="CB9781"/>
      <c r="CC9781"/>
      <c r="CD9781"/>
      <c r="CE9781"/>
      <c r="CF9781"/>
      <c r="CG9781"/>
      <c r="CH9781"/>
      <c r="CI9781"/>
      <c r="CJ9781"/>
      <c r="CK9781"/>
      <c r="CL9781"/>
      <c r="CM9781"/>
      <c r="CN9781"/>
      <c r="CO9781"/>
      <c r="CP9781"/>
      <c r="CQ9781"/>
      <c r="CR9781"/>
      <c r="CS9781"/>
      <c r="CT9781"/>
      <c r="CU9781"/>
      <c r="CV9781"/>
    </row>
    <row r="9782" spans="10:100" x14ac:dyDescent="0.25">
      <c r="J9782"/>
      <c r="K9782"/>
      <c r="L9782"/>
      <c r="M9782"/>
      <c r="N9782"/>
      <c r="O9782"/>
      <c r="P9782"/>
      <c r="Q9782"/>
      <c r="R9782"/>
      <c r="S9782"/>
      <c r="T9782"/>
      <c r="U9782"/>
      <c r="V9782"/>
      <c r="W9782"/>
      <c r="X9782"/>
      <c r="Y9782"/>
      <c r="Z9782"/>
      <c r="AA9782"/>
      <c r="AB9782"/>
      <c r="AC9782"/>
      <c r="AD9782"/>
      <c r="AE9782"/>
      <c r="AF9782"/>
      <c r="AG9782"/>
      <c r="AH9782"/>
      <c r="AI9782"/>
      <c r="AJ9782"/>
      <c r="AK9782"/>
      <c r="AL9782"/>
      <c r="AM9782"/>
      <c r="AN9782"/>
      <c r="AO9782"/>
      <c r="AP9782"/>
      <c r="AQ9782"/>
      <c r="AR9782"/>
      <c r="AS9782"/>
      <c r="AT9782"/>
      <c r="AU9782"/>
      <c r="AV9782"/>
      <c r="AW9782"/>
      <c r="AX9782"/>
      <c r="AY9782"/>
      <c r="AZ9782"/>
      <c r="BA9782"/>
      <c r="BB9782"/>
      <c r="BC9782"/>
      <c r="BD9782"/>
      <c r="BE9782"/>
      <c r="BF9782"/>
      <c r="BG9782"/>
      <c r="BH9782"/>
      <c r="BI9782"/>
      <c r="BJ9782"/>
      <c r="BK9782"/>
      <c r="BL9782"/>
      <c r="BM9782"/>
      <c r="BN9782"/>
      <c r="BO9782"/>
      <c r="BP9782"/>
      <c r="BQ9782"/>
      <c r="BR9782"/>
      <c r="BS9782"/>
      <c r="BT9782"/>
      <c r="BU9782"/>
      <c r="BV9782"/>
      <c r="BW9782"/>
      <c r="BX9782"/>
      <c r="BY9782"/>
      <c r="BZ9782"/>
      <c r="CA9782"/>
      <c r="CB9782"/>
      <c r="CC9782"/>
      <c r="CD9782"/>
      <c r="CE9782"/>
      <c r="CF9782"/>
      <c r="CG9782"/>
      <c r="CH9782"/>
      <c r="CI9782"/>
      <c r="CJ9782"/>
      <c r="CK9782"/>
      <c r="CL9782"/>
      <c r="CM9782"/>
      <c r="CN9782"/>
      <c r="CO9782"/>
      <c r="CP9782"/>
      <c r="CQ9782"/>
      <c r="CR9782"/>
      <c r="CS9782"/>
      <c r="CT9782"/>
      <c r="CU9782"/>
      <c r="CV9782"/>
    </row>
    <row r="9783" spans="10:100" x14ac:dyDescent="0.25">
      <c r="J9783"/>
      <c r="K9783"/>
      <c r="L9783"/>
      <c r="M9783"/>
      <c r="N9783"/>
      <c r="O9783"/>
      <c r="P9783"/>
      <c r="Q9783"/>
      <c r="R9783"/>
      <c r="S9783"/>
      <c r="T9783"/>
      <c r="U9783"/>
      <c r="V9783"/>
      <c r="W9783"/>
      <c r="X9783"/>
      <c r="Y9783"/>
      <c r="Z9783"/>
      <c r="AA9783"/>
      <c r="AB9783"/>
      <c r="AC9783"/>
      <c r="AD9783"/>
      <c r="AE9783"/>
      <c r="AF9783"/>
      <c r="AG9783"/>
      <c r="AH9783"/>
      <c r="AI9783"/>
      <c r="AJ9783"/>
      <c r="AK9783"/>
      <c r="AL9783"/>
      <c r="AM9783"/>
      <c r="AN9783"/>
      <c r="AO9783"/>
      <c r="AP9783"/>
      <c r="AQ9783"/>
      <c r="AR9783"/>
      <c r="AS9783"/>
      <c r="AT9783"/>
      <c r="AU9783"/>
      <c r="AV9783"/>
      <c r="AW9783"/>
      <c r="AX9783"/>
      <c r="AY9783"/>
      <c r="AZ9783"/>
      <c r="BA9783"/>
      <c r="BB9783"/>
      <c r="BC9783"/>
      <c r="BD9783"/>
      <c r="BE9783"/>
      <c r="BF9783"/>
      <c r="BG9783"/>
      <c r="BH9783"/>
      <c r="BI9783"/>
      <c r="BJ9783"/>
      <c r="BK9783"/>
      <c r="BL9783"/>
      <c r="BM9783"/>
      <c r="BN9783"/>
      <c r="BO9783"/>
      <c r="BP9783"/>
      <c r="BQ9783"/>
      <c r="BR9783"/>
      <c r="BS9783"/>
      <c r="BT9783"/>
      <c r="BU9783"/>
      <c r="BV9783"/>
      <c r="BW9783"/>
      <c r="BX9783"/>
      <c r="BY9783"/>
      <c r="BZ9783"/>
      <c r="CA9783"/>
      <c r="CB9783"/>
      <c r="CC9783"/>
      <c r="CD9783"/>
      <c r="CE9783"/>
      <c r="CF9783"/>
      <c r="CG9783"/>
      <c r="CH9783"/>
      <c r="CI9783"/>
      <c r="CJ9783"/>
      <c r="CK9783"/>
      <c r="CL9783"/>
      <c r="CM9783"/>
      <c r="CN9783"/>
      <c r="CO9783"/>
      <c r="CP9783"/>
      <c r="CQ9783"/>
      <c r="CR9783"/>
      <c r="CS9783"/>
      <c r="CT9783"/>
      <c r="CU9783"/>
      <c r="CV9783"/>
    </row>
    <row r="9784" spans="10:100" x14ac:dyDescent="0.25">
      <c r="J9784"/>
      <c r="K9784"/>
      <c r="L9784"/>
      <c r="M9784"/>
      <c r="N9784"/>
      <c r="O9784"/>
      <c r="P9784"/>
      <c r="Q9784"/>
      <c r="R9784"/>
      <c r="S9784"/>
      <c r="T9784"/>
      <c r="U9784"/>
      <c r="V9784"/>
      <c r="W9784"/>
      <c r="X9784"/>
      <c r="Y9784"/>
      <c r="Z9784"/>
      <c r="AA9784"/>
      <c r="AB9784"/>
      <c r="AC9784"/>
      <c r="AD9784"/>
      <c r="AE9784"/>
      <c r="AF9784"/>
      <c r="AG9784"/>
      <c r="AH9784"/>
      <c r="AI9784"/>
      <c r="AJ9784"/>
      <c r="AK9784"/>
      <c r="AL9784"/>
      <c r="AM9784"/>
      <c r="AN9784"/>
      <c r="AO9784"/>
      <c r="AP9784"/>
      <c r="AQ9784"/>
      <c r="AR9784"/>
      <c r="AS9784"/>
      <c r="AT9784"/>
      <c r="AU9784"/>
      <c r="AV9784"/>
      <c r="AW9784"/>
      <c r="AX9784"/>
      <c r="AY9784"/>
      <c r="AZ9784"/>
      <c r="BA9784"/>
      <c r="BB9784"/>
      <c r="BC9784"/>
      <c r="BD9784"/>
      <c r="BE9784"/>
      <c r="BF9784"/>
      <c r="BG9784"/>
      <c r="BH9784"/>
      <c r="BI9784"/>
      <c r="BJ9784"/>
      <c r="BK9784"/>
      <c r="BL9784"/>
      <c r="BM9784"/>
      <c r="BN9784"/>
      <c r="BO9784"/>
      <c r="BP9784"/>
      <c r="BQ9784"/>
      <c r="BR9784"/>
      <c r="BS9784"/>
      <c r="BT9784"/>
      <c r="BU9784"/>
      <c r="BV9784"/>
      <c r="BW9784"/>
      <c r="BX9784"/>
      <c r="BY9784"/>
      <c r="BZ9784"/>
      <c r="CA9784"/>
      <c r="CB9784"/>
      <c r="CC9784"/>
      <c r="CD9784"/>
      <c r="CE9784"/>
      <c r="CF9784"/>
      <c r="CG9784"/>
      <c r="CH9784"/>
      <c r="CI9784"/>
      <c r="CJ9784"/>
      <c r="CK9784"/>
      <c r="CL9784"/>
      <c r="CM9784"/>
      <c r="CN9784"/>
      <c r="CO9784"/>
      <c r="CP9784"/>
      <c r="CQ9784"/>
      <c r="CR9784"/>
      <c r="CS9784"/>
      <c r="CT9784"/>
      <c r="CU9784"/>
      <c r="CV9784"/>
    </row>
    <row r="9785" spans="10:100" x14ac:dyDescent="0.25">
      <c r="J9785"/>
      <c r="K9785"/>
      <c r="L9785"/>
      <c r="M9785"/>
      <c r="N9785"/>
      <c r="O9785"/>
      <c r="P9785"/>
      <c r="Q9785"/>
      <c r="R9785"/>
      <c r="S9785"/>
      <c r="T9785"/>
      <c r="U9785"/>
      <c r="V9785"/>
      <c r="W9785"/>
      <c r="X9785"/>
      <c r="Y9785"/>
      <c r="Z9785"/>
      <c r="AA9785"/>
      <c r="AB9785"/>
      <c r="AC9785"/>
      <c r="AD9785"/>
      <c r="AE9785"/>
      <c r="AF9785"/>
      <c r="AG9785"/>
      <c r="AH9785"/>
      <c r="AI9785"/>
      <c r="AJ9785"/>
      <c r="AK9785"/>
      <c r="AL9785"/>
      <c r="AM9785"/>
      <c r="AN9785"/>
      <c r="AO9785"/>
      <c r="AP9785"/>
      <c r="AQ9785"/>
      <c r="AR9785"/>
      <c r="AS9785"/>
      <c r="AT9785"/>
      <c r="AU9785"/>
      <c r="AV9785"/>
      <c r="AW9785"/>
      <c r="AX9785"/>
      <c r="AY9785"/>
      <c r="AZ9785"/>
      <c r="BA9785"/>
      <c r="BB9785"/>
      <c r="BC9785"/>
      <c r="BD9785"/>
      <c r="BE9785"/>
      <c r="BF9785"/>
      <c r="BG9785"/>
      <c r="BH9785"/>
      <c r="BI9785"/>
      <c r="BJ9785"/>
      <c r="BK9785"/>
      <c r="BL9785"/>
      <c r="BM9785"/>
      <c r="BN9785"/>
      <c r="BO9785"/>
      <c r="BP9785"/>
      <c r="BQ9785"/>
      <c r="BR9785"/>
      <c r="BS9785"/>
      <c r="BT9785"/>
      <c r="BU9785"/>
      <c r="BV9785"/>
      <c r="BW9785"/>
      <c r="BX9785"/>
      <c r="BY9785"/>
      <c r="BZ9785"/>
      <c r="CA9785"/>
      <c r="CB9785"/>
      <c r="CC9785"/>
      <c r="CD9785"/>
      <c r="CE9785"/>
      <c r="CF9785"/>
      <c r="CG9785"/>
      <c r="CH9785"/>
      <c r="CI9785"/>
      <c r="CJ9785"/>
      <c r="CK9785"/>
      <c r="CL9785"/>
      <c r="CM9785"/>
      <c r="CN9785"/>
      <c r="CO9785"/>
      <c r="CP9785"/>
      <c r="CQ9785"/>
      <c r="CR9785"/>
      <c r="CS9785"/>
      <c r="CT9785"/>
      <c r="CU9785"/>
      <c r="CV9785"/>
    </row>
    <row r="9786" spans="10:100" x14ac:dyDescent="0.25">
      <c r="J9786"/>
      <c r="K9786"/>
      <c r="L9786"/>
      <c r="M9786"/>
      <c r="N9786"/>
      <c r="O9786"/>
      <c r="P9786"/>
      <c r="Q9786"/>
      <c r="R9786"/>
      <c r="S9786"/>
      <c r="T9786"/>
      <c r="U9786"/>
      <c r="V9786"/>
      <c r="W9786"/>
      <c r="X9786"/>
      <c r="Y9786"/>
      <c r="Z9786"/>
      <c r="AA9786"/>
      <c r="AB9786"/>
      <c r="AC9786"/>
      <c r="AD9786"/>
      <c r="AE9786"/>
      <c r="AF9786"/>
      <c r="AG9786"/>
      <c r="AH9786"/>
      <c r="AI9786"/>
      <c r="AJ9786"/>
      <c r="AK9786"/>
      <c r="AL9786"/>
      <c r="AM9786"/>
      <c r="AN9786"/>
      <c r="AO9786"/>
      <c r="AP9786"/>
      <c r="AQ9786"/>
      <c r="AR9786"/>
      <c r="AS9786"/>
      <c r="AT9786"/>
      <c r="AU9786"/>
      <c r="AV9786"/>
      <c r="AW9786"/>
      <c r="AX9786"/>
      <c r="AY9786"/>
      <c r="AZ9786"/>
      <c r="BA9786"/>
      <c r="BB9786"/>
      <c r="BC9786"/>
      <c r="BD9786"/>
      <c r="BE9786"/>
      <c r="BF9786"/>
      <c r="BG9786"/>
      <c r="BH9786"/>
      <c r="BI9786"/>
      <c r="BJ9786"/>
      <c r="BK9786"/>
      <c r="BL9786"/>
      <c r="BM9786"/>
      <c r="BN9786"/>
      <c r="BO9786"/>
      <c r="BP9786"/>
      <c r="BQ9786"/>
      <c r="BR9786"/>
      <c r="BS9786"/>
      <c r="BT9786"/>
      <c r="BU9786"/>
      <c r="BV9786"/>
      <c r="BW9786"/>
      <c r="BX9786"/>
      <c r="BY9786"/>
      <c r="BZ9786"/>
      <c r="CA9786"/>
      <c r="CB9786"/>
      <c r="CC9786"/>
      <c r="CD9786"/>
      <c r="CE9786"/>
      <c r="CF9786"/>
      <c r="CG9786"/>
      <c r="CH9786"/>
      <c r="CI9786"/>
      <c r="CJ9786"/>
      <c r="CK9786"/>
      <c r="CL9786"/>
      <c r="CM9786"/>
      <c r="CN9786"/>
      <c r="CO9786"/>
      <c r="CP9786"/>
      <c r="CQ9786"/>
      <c r="CR9786"/>
      <c r="CS9786"/>
      <c r="CT9786"/>
      <c r="CU9786"/>
      <c r="CV9786"/>
    </row>
    <row r="9787" spans="10:100" x14ac:dyDescent="0.25">
      <c r="J9787"/>
      <c r="K9787"/>
      <c r="L9787"/>
      <c r="M9787"/>
      <c r="N9787"/>
      <c r="O9787"/>
      <c r="P9787"/>
      <c r="Q9787"/>
      <c r="R9787"/>
      <c r="S9787"/>
      <c r="T9787"/>
      <c r="U9787"/>
      <c r="V9787"/>
      <c r="W9787"/>
      <c r="X9787"/>
      <c r="Y9787"/>
      <c r="Z9787"/>
      <c r="AA9787"/>
      <c r="AB9787"/>
      <c r="AC9787"/>
      <c r="AD9787"/>
      <c r="AE9787"/>
      <c r="AF9787"/>
      <c r="AG9787"/>
      <c r="AH9787"/>
      <c r="AI9787"/>
      <c r="AJ9787"/>
      <c r="AK9787"/>
      <c r="AL9787"/>
      <c r="AM9787"/>
      <c r="AN9787"/>
      <c r="AO9787"/>
      <c r="AP9787"/>
      <c r="AQ9787"/>
      <c r="AR9787"/>
      <c r="AS9787"/>
      <c r="AT9787"/>
      <c r="AU9787"/>
      <c r="AV9787"/>
      <c r="AW9787"/>
      <c r="AX9787"/>
      <c r="AY9787"/>
      <c r="AZ9787"/>
      <c r="BA9787"/>
      <c r="BB9787"/>
      <c r="BC9787"/>
      <c r="BD9787"/>
      <c r="BE9787"/>
      <c r="BF9787"/>
      <c r="BG9787"/>
      <c r="BH9787"/>
      <c r="BI9787"/>
      <c r="BJ9787"/>
      <c r="BK9787"/>
      <c r="BL9787"/>
      <c r="BM9787"/>
      <c r="BN9787"/>
      <c r="BO9787"/>
      <c r="BP9787"/>
      <c r="BQ9787"/>
      <c r="BR9787"/>
      <c r="BS9787"/>
      <c r="BT9787"/>
      <c r="BU9787"/>
      <c r="BV9787"/>
      <c r="BW9787"/>
      <c r="BX9787"/>
      <c r="BY9787"/>
      <c r="BZ9787"/>
      <c r="CA9787"/>
      <c r="CB9787"/>
      <c r="CC9787"/>
      <c r="CD9787"/>
      <c r="CE9787"/>
      <c r="CF9787"/>
      <c r="CG9787"/>
      <c r="CH9787"/>
      <c r="CI9787"/>
      <c r="CJ9787"/>
      <c r="CK9787"/>
      <c r="CL9787"/>
      <c r="CM9787"/>
      <c r="CN9787"/>
      <c r="CO9787"/>
      <c r="CP9787"/>
      <c r="CQ9787"/>
      <c r="CR9787"/>
      <c r="CS9787"/>
      <c r="CT9787"/>
      <c r="CU9787"/>
      <c r="CV9787"/>
    </row>
    <row r="9788" spans="10:100" x14ac:dyDescent="0.25">
      <c r="J9788"/>
      <c r="K9788"/>
      <c r="L9788"/>
      <c r="M9788"/>
      <c r="N9788"/>
      <c r="O9788"/>
      <c r="P9788"/>
      <c r="Q9788"/>
      <c r="R9788"/>
      <c r="S9788"/>
      <c r="T9788"/>
      <c r="U9788"/>
      <c r="V9788"/>
      <c r="W9788"/>
      <c r="X9788"/>
      <c r="Y9788"/>
      <c r="Z9788"/>
      <c r="AA9788"/>
      <c r="AB9788"/>
      <c r="AC9788"/>
      <c r="AD9788"/>
      <c r="AE9788"/>
      <c r="AF9788"/>
      <c r="AG9788"/>
      <c r="AH9788"/>
      <c r="AI9788"/>
      <c r="AJ9788"/>
      <c r="AK9788"/>
      <c r="AL9788"/>
      <c r="AM9788"/>
      <c r="AN9788"/>
      <c r="AO9788"/>
      <c r="AP9788"/>
      <c r="AQ9788"/>
      <c r="AR9788"/>
      <c r="AS9788"/>
      <c r="AT9788"/>
      <c r="AU9788"/>
      <c r="AV9788"/>
      <c r="AW9788"/>
      <c r="AX9788"/>
      <c r="AY9788"/>
      <c r="AZ9788"/>
      <c r="BA9788"/>
      <c r="BB9788"/>
      <c r="BC9788"/>
      <c r="BD9788"/>
      <c r="BE9788"/>
      <c r="BF9788"/>
      <c r="BG9788"/>
      <c r="BH9788"/>
      <c r="BI9788"/>
      <c r="BJ9788"/>
      <c r="BK9788"/>
      <c r="BL9788"/>
      <c r="BM9788"/>
      <c r="BN9788"/>
      <c r="BO9788"/>
      <c r="BP9788"/>
      <c r="BQ9788"/>
      <c r="BR9788"/>
      <c r="BS9788"/>
      <c r="BT9788"/>
      <c r="BU9788"/>
      <c r="BV9788"/>
      <c r="BW9788"/>
      <c r="BX9788"/>
      <c r="BY9788"/>
      <c r="BZ9788"/>
      <c r="CA9788"/>
      <c r="CB9788"/>
      <c r="CC9788"/>
      <c r="CD9788"/>
      <c r="CE9788"/>
      <c r="CF9788"/>
      <c r="CG9788"/>
      <c r="CH9788"/>
      <c r="CI9788"/>
      <c r="CJ9788"/>
      <c r="CK9788"/>
      <c r="CL9788"/>
      <c r="CM9788"/>
      <c r="CN9788"/>
      <c r="CO9788"/>
      <c r="CP9788"/>
      <c r="CQ9788"/>
      <c r="CR9788"/>
      <c r="CS9788"/>
      <c r="CT9788"/>
      <c r="CU9788"/>
      <c r="CV9788"/>
    </row>
    <row r="9789" spans="10:100" x14ac:dyDescent="0.25">
      <c r="J9789"/>
      <c r="K9789"/>
      <c r="L9789"/>
      <c r="M9789"/>
      <c r="N9789"/>
      <c r="O9789"/>
      <c r="P9789"/>
      <c r="Q9789"/>
      <c r="R9789"/>
      <c r="S9789"/>
      <c r="T9789"/>
      <c r="U9789"/>
      <c r="V9789"/>
      <c r="W9789"/>
      <c r="X9789"/>
      <c r="Y9789"/>
      <c r="Z9789"/>
      <c r="AA9789"/>
      <c r="AB9789"/>
      <c r="AC9789"/>
      <c r="AD9789"/>
      <c r="AE9789"/>
      <c r="AF9789"/>
      <c r="AG9789"/>
      <c r="AH9789"/>
      <c r="AI9789"/>
      <c r="AJ9789"/>
      <c r="AK9789"/>
      <c r="AL9789"/>
      <c r="AM9789"/>
      <c r="AN9789"/>
      <c r="AO9789"/>
      <c r="AP9789"/>
      <c r="AQ9789"/>
      <c r="AR9789"/>
      <c r="AS9789"/>
      <c r="AT9789"/>
      <c r="AU9789"/>
      <c r="AV9789"/>
      <c r="AW9789"/>
      <c r="AX9789"/>
      <c r="AY9789"/>
      <c r="AZ9789"/>
      <c r="BA9789"/>
      <c r="BB9789"/>
      <c r="BC9789"/>
      <c r="BD9789"/>
      <c r="BE9789"/>
      <c r="BF9789"/>
      <c r="BG9789"/>
      <c r="BH9789"/>
      <c r="BI9789"/>
      <c r="BJ9789"/>
      <c r="BK9789"/>
      <c r="BL9789"/>
      <c r="BM9789"/>
      <c r="BN9789"/>
      <c r="BO9789"/>
      <c r="BP9789"/>
      <c r="BQ9789"/>
      <c r="BR9789"/>
      <c r="BS9789"/>
      <c r="BT9789"/>
      <c r="BU9789"/>
      <c r="BV9789"/>
      <c r="BW9789"/>
      <c r="BX9789"/>
      <c r="BY9789"/>
      <c r="BZ9789"/>
      <c r="CA9789"/>
      <c r="CB9789"/>
      <c r="CC9789"/>
      <c r="CD9789"/>
      <c r="CE9789"/>
      <c r="CF9789"/>
      <c r="CG9789"/>
      <c r="CH9789"/>
      <c r="CI9789"/>
      <c r="CJ9789"/>
      <c r="CK9789"/>
      <c r="CL9789"/>
      <c r="CM9789"/>
      <c r="CN9789"/>
      <c r="CO9789"/>
      <c r="CP9789"/>
      <c r="CQ9789"/>
      <c r="CR9789"/>
      <c r="CS9789"/>
      <c r="CT9789"/>
      <c r="CU9789"/>
      <c r="CV9789"/>
    </row>
    <row r="9790" spans="10:100" x14ac:dyDescent="0.25">
      <c r="J9790"/>
      <c r="K9790"/>
      <c r="L9790"/>
      <c r="M9790"/>
      <c r="N9790"/>
      <c r="O9790"/>
      <c r="P9790"/>
      <c r="Q9790"/>
      <c r="R9790"/>
      <c r="S9790"/>
      <c r="T9790"/>
      <c r="U9790"/>
      <c r="V9790"/>
      <c r="W9790"/>
      <c r="X9790"/>
      <c r="Y9790"/>
      <c r="Z9790"/>
      <c r="AA9790"/>
      <c r="AB9790"/>
      <c r="AC9790"/>
      <c r="AD9790"/>
      <c r="AE9790"/>
      <c r="AF9790"/>
      <c r="AG9790"/>
      <c r="AH9790"/>
      <c r="AI9790"/>
      <c r="AJ9790"/>
      <c r="AK9790"/>
      <c r="AL9790"/>
      <c r="AM9790"/>
      <c r="AN9790"/>
      <c r="AO9790"/>
      <c r="AP9790"/>
      <c r="AQ9790"/>
      <c r="AR9790"/>
      <c r="AS9790"/>
      <c r="AT9790"/>
      <c r="AU9790"/>
      <c r="AV9790"/>
      <c r="AW9790"/>
      <c r="AX9790"/>
      <c r="AY9790"/>
      <c r="AZ9790"/>
      <c r="BA9790"/>
      <c r="BB9790"/>
      <c r="BC9790"/>
      <c r="BD9790"/>
      <c r="BE9790"/>
      <c r="BF9790"/>
      <c r="BG9790"/>
      <c r="BH9790"/>
      <c r="BI9790"/>
      <c r="BJ9790"/>
      <c r="BK9790"/>
      <c r="BL9790"/>
      <c r="BM9790"/>
      <c r="BN9790"/>
      <c r="BO9790"/>
      <c r="BP9790"/>
      <c r="BQ9790"/>
      <c r="BR9790"/>
      <c r="BS9790"/>
      <c r="BT9790"/>
      <c r="BU9790"/>
      <c r="BV9790"/>
      <c r="BW9790"/>
      <c r="BX9790"/>
      <c r="BY9790"/>
      <c r="BZ9790"/>
      <c r="CA9790"/>
      <c r="CB9790"/>
      <c r="CC9790"/>
      <c r="CD9790"/>
      <c r="CE9790"/>
      <c r="CF9790"/>
      <c r="CG9790"/>
      <c r="CH9790"/>
      <c r="CI9790"/>
      <c r="CJ9790"/>
      <c r="CK9790"/>
      <c r="CL9790"/>
      <c r="CM9790"/>
      <c r="CN9790"/>
      <c r="CO9790"/>
      <c r="CP9790"/>
      <c r="CQ9790"/>
      <c r="CR9790"/>
      <c r="CS9790"/>
      <c r="CT9790"/>
      <c r="CU9790"/>
      <c r="CV9790"/>
    </row>
    <row r="9791" spans="10:100" x14ac:dyDescent="0.25">
      <c r="J9791"/>
      <c r="K9791"/>
      <c r="L9791"/>
      <c r="M9791"/>
      <c r="N9791"/>
      <c r="O9791"/>
      <c r="P9791"/>
      <c r="Q9791"/>
      <c r="R9791"/>
      <c r="S9791"/>
      <c r="T9791"/>
      <c r="U9791"/>
      <c r="V9791"/>
      <c r="W9791"/>
      <c r="X9791"/>
      <c r="Y9791"/>
      <c r="Z9791"/>
      <c r="AA9791"/>
      <c r="AB9791"/>
      <c r="AC9791"/>
      <c r="AD9791"/>
      <c r="AE9791"/>
      <c r="AF9791"/>
      <c r="AG9791"/>
      <c r="AH9791"/>
      <c r="AI9791"/>
      <c r="AJ9791"/>
      <c r="AK9791"/>
      <c r="AL9791"/>
      <c r="AM9791"/>
      <c r="AN9791"/>
      <c r="AO9791"/>
      <c r="AP9791"/>
      <c r="AQ9791"/>
      <c r="AR9791"/>
      <c r="AS9791"/>
      <c r="AT9791"/>
      <c r="AU9791"/>
      <c r="AV9791"/>
      <c r="AW9791"/>
      <c r="AX9791"/>
      <c r="AY9791"/>
      <c r="AZ9791"/>
      <c r="BA9791"/>
      <c r="BB9791"/>
      <c r="BC9791"/>
      <c r="BD9791"/>
      <c r="BE9791"/>
      <c r="BF9791"/>
      <c r="BG9791"/>
      <c r="BH9791"/>
      <c r="BI9791"/>
      <c r="BJ9791"/>
      <c r="BK9791"/>
      <c r="BL9791"/>
      <c r="BM9791"/>
      <c r="BN9791"/>
      <c r="BO9791"/>
      <c r="BP9791"/>
      <c r="BQ9791"/>
      <c r="BR9791"/>
      <c r="BS9791"/>
      <c r="BT9791"/>
      <c r="BU9791"/>
      <c r="BV9791"/>
      <c r="BW9791"/>
      <c r="BX9791"/>
      <c r="BY9791"/>
      <c r="BZ9791"/>
      <c r="CA9791"/>
      <c r="CB9791"/>
      <c r="CC9791"/>
      <c r="CD9791"/>
      <c r="CE9791"/>
      <c r="CF9791"/>
      <c r="CG9791"/>
      <c r="CH9791"/>
      <c r="CI9791"/>
      <c r="CJ9791"/>
      <c r="CK9791"/>
      <c r="CL9791"/>
      <c r="CM9791"/>
      <c r="CN9791"/>
      <c r="CO9791"/>
      <c r="CP9791"/>
      <c r="CQ9791"/>
      <c r="CR9791"/>
      <c r="CS9791"/>
      <c r="CT9791"/>
      <c r="CU9791"/>
      <c r="CV9791"/>
    </row>
    <row r="9792" spans="10:100" x14ac:dyDescent="0.25">
      <c r="J9792"/>
      <c r="K9792"/>
      <c r="L9792"/>
      <c r="M9792"/>
      <c r="N9792"/>
      <c r="O9792"/>
      <c r="P9792"/>
      <c r="Q9792"/>
      <c r="R9792"/>
      <c r="S9792"/>
      <c r="T9792"/>
      <c r="U9792"/>
      <c r="V9792"/>
      <c r="W9792"/>
      <c r="X9792"/>
      <c r="Y9792"/>
      <c r="Z9792"/>
      <c r="AA9792"/>
      <c r="AB9792"/>
      <c r="AC9792"/>
      <c r="AD9792"/>
      <c r="AE9792"/>
      <c r="AF9792"/>
      <c r="AG9792"/>
      <c r="AH9792"/>
      <c r="AI9792"/>
      <c r="AJ9792"/>
      <c r="AK9792"/>
      <c r="AL9792"/>
      <c r="AM9792"/>
      <c r="AN9792"/>
      <c r="AO9792"/>
      <c r="AP9792"/>
      <c r="AQ9792"/>
      <c r="AR9792"/>
      <c r="AS9792"/>
      <c r="AT9792"/>
      <c r="AU9792"/>
      <c r="AV9792"/>
      <c r="AW9792"/>
      <c r="AX9792"/>
      <c r="AY9792"/>
      <c r="AZ9792"/>
      <c r="BA9792"/>
      <c r="BB9792"/>
      <c r="BC9792"/>
      <c r="BD9792"/>
      <c r="BE9792"/>
      <c r="BF9792"/>
      <c r="BG9792"/>
      <c r="BH9792"/>
      <c r="BI9792"/>
      <c r="BJ9792"/>
      <c r="BK9792"/>
      <c r="BL9792"/>
      <c r="BM9792"/>
      <c r="BN9792"/>
      <c r="BO9792"/>
      <c r="BP9792"/>
      <c r="BQ9792"/>
      <c r="BR9792"/>
      <c r="BS9792"/>
      <c r="BT9792"/>
      <c r="BU9792"/>
      <c r="BV9792"/>
      <c r="BW9792"/>
      <c r="BX9792"/>
      <c r="BY9792"/>
      <c r="BZ9792"/>
      <c r="CA9792"/>
      <c r="CB9792"/>
      <c r="CC9792"/>
      <c r="CD9792"/>
      <c r="CE9792"/>
      <c r="CF9792"/>
      <c r="CG9792"/>
      <c r="CH9792"/>
      <c r="CI9792"/>
      <c r="CJ9792"/>
      <c r="CK9792"/>
      <c r="CL9792"/>
      <c r="CM9792"/>
      <c r="CN9792"/>
      <c r="CO9792"/>
      <c r="CP9792"/>
      <c r="CQ9792"/>
      <c r="CR9792"/>
      <c r="CS9792"/>
      <c r="CT9792"/>
      <c r="CU9792"/>
      <c r="CV9792"/>
    </row>
    <row r="9793" spans="10:100" x14ac:dyDescent="0.25">
      <c r="J9793"/>
      <c r="K9793"/>
      <c r="L9793"/>
      <c r="M9793"/>
      <c r="N9793"/>
      <c r="O9793"/>
      <c r="P9793"/>
      <c r="Q9793"/>
      <c r="R9793"/>
      <c r="S9793"/>
      <c r="T9793"/>
      <c r="U9793"/>
      <c r="V9793"/>
      <c r="W9793"/>
      <c r="X9793"/>
      <c r="Y9793"/>
      <c r="Z9793"/>
      <c r="AA9793"/>
      <c r="AB9793"/>
      <c r="AC9793"/>
      <c r="AD9793"/>
      <c r="AE9793"/>
      <c r="AF9793"/>
      <c r="AG9793"/>
      <c r="AH9793"/>
      <c r="AI9793"/>
      <c r="AJ9793"/>
      <c r="AK9793"/>
      <c r="AL9793"/>
      <c r="AM9793"/>
      <c r="AN9793"/>
      <c r="AO9793"/>
      <c r="AP9793"/>
      <c r="AQ9793"/>
      <c r="AR9793"/>
      <c r="AS9793"/>
      <c r="AT9793"/>
      <c r="AU9793"/>
      <c r="AV9793"/>
      <c r="AW9793"/>
      <c r="AX9793"/>
      <c r="AY9793"/>
      <c r="AZ9793"/>
      <c r="BA9793"/>
      <c r="BB9793"/>
      <c r="BC9793"/>
      <c r="BD9793"/>
      <c r="BE9793"/>
      <c r="BF9793"/>
      <c r="BG9793"/>
      <c r="BH9793"/>
      <c r="BI9793"/>
      <c r="BJ9793"/>
      <c r="BK9793"/>
      <c r="BL9793"/>
      <c r="BM9793"/>
      <c r="BN9793"/>
      <c r="BO9793"/>
      <c r="BP9793"/>
      <c r="BQ9793"/>
      <c r="BR9793"/>
      <c r="BS9793"/>
      <c r="BT9793"/>
      <c r="BU9793"/>
      <c r="BV9793"/>
      <c r="BW9793"/>
      <c r="BX9793"/>
      <c r="BY9793"/>
      <c r="BZ9793"/>
      <c r="CA9793"/>
      <c r="CB9793"/>
      <c r="CC9793"/>
      <c r="CD9793"/>
      <c r="CE9793"/>
      <c r="CF9793"/>
      <c r="CG9793"/>
      <c r="CH9793"/>
      <c r="CI9793"/>
      <c r="CJ9793"/>
      <c r="CK9793"/>
      <c r="CL9793"/>
      <c r="CM9793"/>
      <c r="CN9793"/>
      <c r="CO9793"/>
      <c r="CP9793"/>
      <c r="CQ9793"/>
      <c r="CR9793"/>
      <c r="CS9793"/>
      <c r="CT9793"/>
      <c r="CU9793"/>
      <c r="CV9793"/>
    </row>
    <row r="9794" spans="10:100" x14ac:dyDescent="0.25">
      <c r="J9794"/>
      <c r="K9794"/>
      <c r="L9794"/>
      <c r="M9794"/>
      <c r="N9794"/>
      <c r="O9794"/>
      <c r="P9794"/>
      <c r="Q9794"/>
      <c r="R9794"/>
      <c r="S9794"/>
      <c r="T9794"/>
      <c r="U9794"/>
      <c r="V9794"/>
      <c r="W9794"/>
      <c r="X9794"/>
      <c r="Y9794"/>
      <c r="Z9794"/>
      <c r="AA9794"/>
      <c r="AB9794"/>
      <c r="AC9794"/>
      <c r="AD9794"/>
      <c r="AE9794"/>
      <c r="AF9794"/>
      <c r="AG9794"/>
      <c r="AH9794"/>
      <c r="AI9794"/>
      <c r="AJ9794"/>
      <c r="AK9794"/>
      <c r="AL9794"/>
      <c r="AM9794"/>
      <c r="AN9794"/>
      <c r="AO9794"/>
      <c r="AP9794"/>
      <c r="AQ9794"/>
      <c r="AR9794"/>
      <c r="AS9794"/>
      <c r="AT9794"/>
      <c r="AU9794"/>
      <c r="AV9794"/>
      <c r="AW9794"/>
      <c r="AX9794"/>
      <c r="AY9794"/>
      <c r="AZ9794"/>
      <c r="BA9794"/>
      <c r="BB9794"/>
      <c r="BC9794"/>
      <c r="BD9794"/>
      <c r="BE9794"/>
      <c r="BF9794"/>
      <c r="BG9794"/>
      <c r="BH9794"/>
      <c r="BI9794"/>
      <c r="BJ9794"/>
      <c r="BK9794"/>
      <c r="BL9794"/>
      <c r="BM9794"/>
      <c r="BN9794"/>
      <c r="BO9794"/>
      <c r="BP9794"/>
      <c r="BQ9794"/>
      <c r="BR9794"/>
      <c r="BS9794"/>
      <c r="BT9794"/>
      <c r="BU9794"/>
      <c r="BV9794"/>
      <c r="BW9794"/>
      <c r="BX9794"/>
      <c r="BY9794"/>
      <c r="BZ9794"/>
      <c r="CA9794"/>
      <c r="CB9794"/>
      <c r="CC9794"/>
      <c r="CD9794"/>
      <c r="CE9794"/>
      <c r="CF9794"/>
      <c r="CG9794"/>
      <c r="CH9794"/>
      <c r="CI9794"/>
      <c r="CJ9794"/>
      <c r="CK9794"/>
      <c r="CL9794"/>
      <c r="CM9794"/>
      <c r="CN9794"/>
      <c r="CO9794"/>
      <c r="CP9794"/>
      <c r="CQ9794"/>
      <c r="CR9794"/>
      <c r="CS9794"/>
      <c r="CT9794"/>
      <c r="CU9794"/>
      <c r="CV9794"/>
    </row>
    <row r="9795" spans="10:100" x14ac:dyDescent="0.25">
      <c r="J9795"/>
      <c r="K9795"/>
      <c r="L9795"/>
      <c r="M9795"/>
      <c r="N9795"/>
      <c r="O9795"/>
      <c r="P9795"/>
      <c r="Q9795"/>
      <c r="R9795"/>
      <c r="S9795"/>
      <c r="T9795"/>
      <c r="U9795"/>
      <c r="V9795"/>
      <c r="W9795"/>
      <c r="X9795"/>
      <c r="Y9795"/>
      <c r="Z9795"/>
      <c r="AA9795"/>
      <c r="AB9795"/>
      <c r="AC9795"/>
      <c r="AD9795"/>
      <c r="AE9795"/>
      <c r="AF9795"/>
      <c r="AG9795"/>
      <c r="AH9795"/>
      <c r="AI9795"/>
      <c r="AJ9795"/>
      <c r="AK9795"/>
      <c r="AL9795"/>
      <c r="AM9795"/>
      <c r="AN9795"/>
      <c r="AO9795"/>
      <c r="AP9795"/>
      <c r="AQ9795"/>
      <c r="AR9795"/>
      <c r="AS9795"/>
      <c r="AT9795"/>
      <c r="AU9795"/>
      <c r="AV9795"/>
      <c r="AW9795"/>
      <c r="AX9795"/>
      <c r="AY9795"/>
      <c r="AZ9795"/>
      <c r="BA9795"/>
      <c r="BB9795"/>
      <c r="BC9795"/>
      <c r="BD9795"/>
      <c r="BE9795"/>
      <c r="BF9795"/>
      <c r="BG9795"/>
      <c r="BH9795"/>
      <c r="BI9795"/>
      <c r="BJ9795"/>
      <c r="BK9795"/>
      <c r="BL9795"/>
      <c r="BM9795"/>
      <c r="BN9795"/>
      <c r="BO9795"/>
      <c r="BP9795"/>
      <c r="BQ9795"/>
      <c r="BR9795"/>
      <c r="BS9795"/>
      <c r="BT9795"/>
      <c r="BU9795"/>
      <c r="BV9795"/>
      <c r="BW9795"/>
      <c r="BX9795"/>
      <c r="BY9795"/>
      <c r="BZ9795"/>
      <c r="CA9795"/>
      <c r="CB9795"/>
      <c r="CC9795"/>
      <c r="CD9795"/>
      <c r="CE9795"/>
      <c r="CF9795"/>
      <c r="CG9795"/>
      <c r="CH9795"/>
      <c r="CI9795"/>
      <c r="CJ9795"/>
      <c r="CK9795"/>
      <c r="CL9795"/>
      <c r="CM9795"/>
      <c r="CN9795"/>
      <c r="CO9795"/>
      <c r="CP9795"/>
      <c r="CQ9795"/>
      <c r="CR9795"/>
      <c r="CS9795"/>
      <c r="CT9795"/>
      <c r="CU9795"/>
      <c r="CV9795"/>
    </row>
    <row r="9796" spans="10:100" x14ac:dyDescent="0.25">
      <c r="J9796"/>
      <c r="K9796"/>
      <c r="L9796"/>
      <c r="M9796"/>
      <c r="N9796"/>
      <c r="O9796"/>
      <c r="P9796"/>
      <c r="Q9796"/>
      <c r="R9796"/>
      <c r="S9796"/>
      <c r="T9796"/>
      <c r="U9796"/>
      <c r="V9796"/>
      <c r="W9796"/>
      <c r="X9796"/>
      <c r="Y9796"/>
      <c r="Z9796"/>
      <c r="AA9796"/>
      <c r="AB9796"/>
      <c r="AC9796"/>
      <c r="AD9796"/>
      <c r="AE9796"/>
      <c r="AF9796"/>
      <c r="AG9796"/>
      <c r="AH9796"/>
      <c r="AI9796"/>
      <c r="AJ9796"/>
      <c r="AK9796"/>
      <c r="AL9796"/>
      <c r="AM9796"/>
      <c r="AN9796"/>
      <c r="AO9796"/>
      <c r="AP9796"/>
      <c r="AQ9796"/>
      <c r="AR9796"/>
      <c r="AS9796"/>
      <c r="AT9796"/>
      <c r="AU9796"/>
      <c r="AV9796"/>
      <c r="AW9796"/>
      <c r="AX9796"/>
      <c r="AY9796"/>
      <c r="AZ9796"/>
      <c r="BA9796"/>
      <c r="BB9796"/>
      <c r="BC9796"/>
      <c r="BD9796"/>
      <c r="BE9796"/>
      <c r="BF9796"/>
      <c r="BG9796"/>
      <c r="BH9796"/>
      <c r="BI9796"/>
      <c r="BJ9796"/>
      <c r="BK9796"/>
      <c r="BL9796"/>
      <c r="BM9796"/>
      <c r="BN9796"/>
      <c r="BO9796"/>
      <c r="BP9796"/>
      <c r="BQ9796"/>
      <c r="BR9796"/>
      <c r="BS9796"/>
      <c r="BT9796"/>
      <c r="BU9796"/>
      <c r="BV9796"/>
      <c r="BW9796"/>
      <c r="BX9796"/>
      <c r="BY9796"/>
      <c r="BZ9796"/>
      <c r="CA9796"/>
      <c r="CB9796"/>
      <c r="CC9796"/>
      <c r="CD9796"/>
      <c r="CE9796"/>
      <c r="CF9796"/>
      <c r="CG9796"/>
      <c r="CH9796"/>
      <c r="CI9796"/>
      <c r="CJ9796"/>
      <c r="CK9796"/>
      <c r="CL9796"/>
      <c r="CM9796"/>
      <c r="CN9796"/>
      <c r="CO9796"/>
      <c r="CP9796"/>
      <c r="CQ9796"/>
      <c r="CR9796"/>
      <c r="CS9796"/>
      <c r="CT9796"/>
      <c r="CU9796"/>
      <c r="CV9796"/>
    </row>
    <row r="9797" spans="10:100" x14ac:dyDescent="0.25">
      <c r="J9797"/>
      <c r="K9797"/>
      <c r="L9797"/>
      <c r="M9797"/>
      <c r="N9797"/>
      <c r="O9797"/>
      <c r="P9797"/>
      <c r="Q9797"/>
      <c r="R9797"/>
      <c r="S9797"/>
      <c r="T9797"/>
      <c r="U9797"/>
      <c r="V9797"/>
      <c r="W9797"/>
      <c r="X9797"/>
      <c r="Y9797"/>
      <c r="Z9797"/>
      <c r="AA9797"/>
      <c r="AB9797"/>
      <c r="AC9797"/>
      <c r="AD9797"/>
      <c r="AE9797"/>
      <c r="AF9797"/>
      <c r="AG9797"/>
      <c r="AH9797"/>
      <c r="AI9797"/>
      <c r="AJ9797"/>
      <c r="AK9797"/>
      <c r="AL9797"/>
      <c r="AM9797"/>
      <c r="AN9797"/>
      <c r="AO9797"/>
      <c r="AP9797"/>
      <c r="AQ9797"/>
      <c r="AR9797"/>
      <c r="AS9797"/>
      <c r="AT9797"/>
      <c r="AU9797"/>
      <c r="AV9797"/>
      <c r="AW9797"/>
      <c r="AX9797"/>
      <c r="AY9797"/>
      <c r="AZ9797"/>
      <c r="BA9797"/>
      <c r="BB9797"/>
      <c r="BC9797"/>
      <c r="BD9797"/>
      <c r="BE9797"/>
      <c r="BF9797"/>
      <c r="BG9797"/>
      <c r="BH9797"/>
      <c r="BI9797"/>
      <c r="BJ9797"/>
      <c r="BK9797"/>
      <c r="BL9797"/>
      <c r="BM9797"/>
      <c r="BN9797"/>
      <c r="BO9797"/>
      <c r="BP9797"/>
      <c r="BQ9797"/>
      <c r="BR9797"/>
      <c r="BS9797"/>
      <c r="BT9797"/>
      <c r="BU9797"/>
      <c r="BV9797"/>
      <c r="BW9797"/>
      <c r="BX9797"/>
      <c r="BY9797"/>
      <c r="BZ9797"/>
      <c r="CA9797"/>
      <c r="CB9797"/>
      <c r="CC9797"/>
      <c r="CD9797"/>
      <c r="CE9797"/>
      <c r="CF9797"/>
      <c r="CG9797"/>
      <c r="CH9797"/>
      <c r="CI9797"/>
      <c r="CJ9797"/>
      <c r="CK9797"/>
      <c r="CL9797"/>
      <c r="CM9797"/>
      <c r="CN9797"/>
      <c r="CO9797"/>
      <c r="CP9797"/>
      <c r="CQ9797"/>
      <c r="CR9797"/>
      <c r="CS9797"/>
      <c r="CT9797"/>
      <c r="CU9797"/>
      <c r="CV9797"/>
    </row>
    <row r="9798" spans="10:100" x14ac:dyDescent="0.25">
      <c r="J9798"/>
      <c r="K9798"/>
      <c r="L9798"/>
      <c r="M9798"/>
      <c r="N9798"/>
      <c r="O9798"/>
      <c r="P9798"/>
      <c r="Q9798"/>
      <c r="R9798"/>
      <c r="S9798"/>
      <c r="T9798"/>
      <c r="U9798"/>
      <c r="V9798"/>
      <c r="W9798"/>
      <c r="X9798"/>
      <c r="Y9798"/>
      <c r="Z9798"/>
      <c r="AA9798"/>
      <c r="AB9798"/>
      <c r="AC9798"/>
      <c r="AD9798"/>
      <c r="AE9798"/>
      <c r="AF9798"/>
      <c r="AG9798"/>
      <c r="AH9798"/>
      <c r="AI9798"/>
      <c r="AJ9798"/>
      <c r="AK9798"/>
      <c r="AL9798"/>
      <c r="AM9798"/>
      <c r="AN9798"/>
      <c r="AO9798"/>
      <c r="AP9798"/>
      <c r="AQ9798"/>
      <c r="AR9798"/>
      <c r="AS9798"/>
      <c r="AT9798"/>
      <c r="AU9798"/>
      <c r="AV9798"/>
      <c r="AW9798"/>
      <c r="AX9798"/>
      <c r="AY9798"/>
      <c r="AZ9798"/>
      <c r="BA9798"/>
      <c r="BB9798"/>
      <c r="BC9798"/>
      <c r="BD9798"/>
      <c r="BE9798"/>
      <c r="BF9798"/>
      <c r="BG9798"/>
      <c r="BH9798"/>
      <c r="BI9798"/>
      <c r="BJ9798"/>
      <c r="BK9798"/>
      <c r="BL9798"/>
      <c r="BM9798"/>
      <c r="BN9798"/>
      <c r="BO9798"/>
      <c r="BP9798"/>
      <c r="BQ9798"/>
      <c r="BR9798"/>
      <c r="BS9798"/>
      <c r="BT9798"/>
      <c r="BU9798"/>
      <c r="BV9798"/>
      <c r="BW9798"/>
      <c r="BX9798"/>
      <c r="BY9798"/>
      <c r="BZ9798"/>
      <c r="CA9798"/>
      <c r="CB9798"/>
      <c r="CC9798"/>
      <c r="CD9798"/>
      <c r="CE9798"/>
      <c r="CF9798"/>
      <c r="CG9798"/>
      <c r="CH9798"/>
      <c r="CI9798"/>
      <c r="CJ9798"/>
      <c r="CK9798"/>
      <c r="CL9798"/>
      <c r="CM9798"/>
      <c r="CN9798"/>
      <c r="CO9798"/>
      <c r="CP9798"/>
      <c r="CQ9798"/>
      <c r="CR9798"/>
      <c r="CS9798"/>
      <c r="CT9798"/>
      <c r="CU9798"/>
      <c r="CV9798"/>
    </row>
    <row r="9799" spans="10:100" x14ac:dyDescent="0.25">
      <c r="J9799"/>
      <c r="K9799"/>
      <c r="L9799"/>
      <c r="M9799"/>
      <c r="N9799"/>
      <c r="O9799"/>
      <c r="P9799"/>
      <c r="Q9799"/>
      <c r="R9799"/>
      <c r="S9799"/>
      <c r="T9799"/>
      <c r="U9799"/>
      <c r="V9799"/>
      <c r="W9799"/>
      <c r="X9799"/>
      <c r="Y9799"/>
      <c r="Z9799"/>
      <c r="AA9799"/>
      <c r="AB9799"/>
      <c r="AC9799"/>
      <c r="AD9799"/>
      <c r="AE9799"/>
      <c r="AF9799"/>
      <c r="AG9799"/>
      <c r="AH9799"/>
      <c r="AI9799"/>
      <c r="AJ9799"/>
      <c r="AK9799"/>
      <c r="AL9799"/>
      <c r="AM9799"/>
      <c r="AN9799"/>
      <c r="AO9799"/>
      <c r="AP9799"/>
      <c r="AQ9799"/>
      <c r="AR9799"/>
      <c r="AS9799"/>
      <c r="AT9799"/>
      <c r="AU9799"/>
      <c r="AV9799"/>
      <c r="AW9799"/>
      <c r="AX9799"/>
      <c r="AY9799"/>
      <c r="AZ9799"/>
      <c r="BA9799"/>
      <c r="BB9799"/>
      <c r="BC9799"/>
      <c r="BD9799"/>
      <c r="BE9799"/>
      <c r="BF9799"/>
      <c r="BG9799"/>
      <c r="BH9799"/>
      <c r="BI9799"/>
      <c r="BJ9799"/>
      <c r="BK9799"/>
      <c r="BL9799"/>
      <c r="BM9799"/>
      <c r="BN9799"/>
      <c r="BO9799"/>
      <c r="BP9799"/>
      <c r="BQ9799"/>
      <c r="BR9799"/>
      <c r="BS9799"/>
      <c r="BT9799"/>
      <c r="BU9799"/>
      <c r="BV9799"/>
      <c r="BW9799"/>
      <c r="BX9799"/>
      <c r="BY9799"/>
      <c r="BZ9799"/>
      <c r="CA9799"/>
      <c r="CB9799"/>
      <c r="CC9799"/>
      <c r="CD9799"/>
      <c r="CE9799"/>
      <c r="CF9799"/>
      <c r="CG9799"/>
      <c r="CH9799"/>
      <c r="CI9799"/>
      <c r="CJ9799"/>
      <c r="CK9799"/>
      <c r="CL9799"/>
      <c r="CM9799"/>
      <c r="CN9799"/>
      <c r="CO9799"/>
      <c r="CP9799"/>
      <c r="CQ9799"/>
      <c r="CR9799"/>
      <c r="CS9799"/>
      <c r="CT9799"/>
      <c r="CU9799"/>
      <c r="CV9799"/>
    </row>
    <row r="9800" spans="10:100" x14ac:dyDescent="0.25">
      <c r="J9800"/>
      <c r="K9800"/>
      <c r="L9800"/>
      <c r="M9800"/>
      <c r="N9800"/>
      <c r="O9800"/>
      <c r="P9800"/>
      <c r="Q9800"/>
      <c r="R9800"/>
      <c r="S9800"/>
      <c r="T9800"/>
      <c r="U9800"/>
      <c r="V9800"/>
      <c r="W9800"/>
      <c r="X9800"/>
      <c r="Y9800"/>
      <c r="Z9800"/>
      <c r="AA9800"/>
      <c r="AB9800"/>
      <c r="AC9800"/>
      <c r="AD9800"/>
      <c r="AE9800"/>
      <c r="AF9800"/>
      <c r="AG9800"/>
      <c r="AH9800"/>
      <c r="AI9800"/>
      <c r="AJ9800"/>
      <c r="AK9800"/>
      <c r="AL9800"/>
      <c r="AM9800"/>
      <c r="AN9800"/>
      <c r="AO9800"/>
      <c r="AP9800"/>
      <c r="AQ9800"/>
      <c r="AR9800"/>
      <c r="AS9800"/>
      <c r="AT9800"/>
      <c r="AU9800"/>
      <c r="AV9800"/>
      <c r="AW9800"/>
      <c r="AX9800"/>
      <c r="AY9800"/>
      <c r="AZ9800"/>
      <c r="BA9800"/>
      <c r="BB9800"/>
      <c r="BC9800"/>
      <c r="BD9800"/>
      <c r="BE9800"/>
      <c r="BF9800"/>
      <c r="BG9800"/>
      <c r="BH9800"/>
      <c r="BI9800"/>
      <c r="BJ9800"/>
      <c r="BK9800"/>
      <c r="BL9800"/>
      <c r="BM9800"/>
      <c r="BN9800"/>
      <c r="BO9800"/>
      <c r="BP9800"/>
      <c r="BQ9800"/>
      <c r="BR9800"/>
      <c r="BS9800"/>
      <c r="BT9800"/>
      <c r="BU9800"/>
      <c r="BV9800"/>
      <c r="BW9800"/>
      <c r="BX9800"/>
      <c r="BY9800"/>
      <c r="BZ9800"/>
      <c r="CA9800"/>
      <c r="CB9800"/>
      <c r="CC9800"/>
      <c r="CD9800"/>
      <c r="CE9800"/>
      <c r="CF9800"/>
      <c r="CG9800"/>
      <c r="CH9800"/>
      <c r="CI9800"/>
      <c r="CJ9800"/>
      <c r="CK9800"/>
      <c r="CL9800"/>
      <c r="CM9800"/>
      <c r="CN9800"/>
      <c r="CO9800"/>
      <c r="CP9800"/>
      <c r="CQ9800"/>
      <c r="CR9800"/>
      <c r="CS9800"/>
      <c r="CT9800"/>
      <c r="CU9800"/>
      <c r="CV9800"/>
    </row>
    <row r="9801" spans="10:100" x14ac:dyDescent="0.25">
      <c r="J9801"/>
      <c r="K9801"/>
      <c r="L9801"/>
      <c r="M9801"/>
      <c r="N9801"/>
      <c r="O9801"/>
      <c r="P9801"/>
      <c r="Q9801"/>
      <c r="R9801"/>
      <c r="S9801"/>
      <c r="T9801"/>
      <c r="U9801"/>
      <c r="V9801"/>
      <c r="W9801"/>
      <c r="X9801"/>
      <c r="Y9801"/>
      <c r="Z9801"/>
      <c r="AA9801"/>
      <c r="AB9801"/>
      <c r="AC9801"/>
      <c r="AD9801"/>
      <c r="AE9801"/>
      <c r="AF9801"/>
      <c r="AG9801"/>
      <c r="AH9801"/>
      <c r="AI9801"/>
      <c r="AJ9801"/>
      <c r="AK9801"/>
      <c r="AL9801"/>
      <c r="AM9801"/>
      <c r="AN9801"/>
      <c r="AO9801"/>
      <c r="AP9801"/>
      <c r="AQ9801"/>
      <c r="AR9801"/>
      <c r="AS9801"/>
      <c r="AT9801"/>
      <c r="AU9801"/>
      <c r="AV9801"/>
      <c r="AW9801"/>
      <c r="AX9801"/>
      <c r="AY9801"/>
      <c r="AZ9801"/>
      <c r="BA9801"/>
      <c r="BB9801"/>
      <c r="BC9801"/>
      <c r="BD9801"/>
      <c r="BE9801"/>
      <c r="BF9801"/>
      <c r="BG9801"/>
      <c r="BH9801"/>
      <c r="BI9801"/>
      <c r="BJ9801"/>
      <c r="BK9801"/>
      <c r="BL9801"/>
      <c r="BM9801"/>
      <c r="BN9801"/>
      <c r="BO9801"/>
      <c r="BP9801"/>
      <c r="BQ9801"/>
      <c r="BR9801"/>
      <c r="BS9801"/>
      <c r="BT9801"/>
      <c r="BU9801"/>
      <c r="BV9801"/>
      <c r="BW9801"/>
      <c r="BX9801"/>
      <c r="BY9801"/>
      <c r="BZ9801"/>
      <c r="CA9801"/>
      <c r="CB9801"/>
      <c r="CC9801"/>
      <c r="CD9801"/>
      <c r="CE9801"/>
      <c r="CF9801"/>
      <c r="CG9801"/>
      <c r="CH9801"/>
      <c r="CI9801"/>
      <c r="CJ9801"/>
      <c r="CK9801"/>
      <c r="CL9801"/>
      <c r="CM9801"/>
      <c r="CN9801"/>
      <c r="CO9801"/>
      <c r="CP9801"/>
      <c r="CQ9801"/>
      <c r="CR9801"/>
      <c r="CS9801"/>
      <c r="CT9801"/>
      <c r="CU9801"/>
      <c r="CV9801"/>
    </row>
    <row r="9802" spans="10:100" x14ac:dyDescent="0.25">
      <c r="J9802"/>
      <c r="K9802"/>
      <c r="L9802"/>
      <c r="M9802"/>
      <c r="N9802"/>
      <c r="O9802"/>
      <c r="P9802"/>
      <c r="Q9802"/>
      <c r="R9802"/>
      <c r="S9802"/>
      <c r="T9802"/>
      <c r="U9802"/>
      <c r="V9802"/>
      <c r="W9802"/>
      <c r="X9802"/>
      <c r="Y9802"/>
      <c r="Z9802"/>
      <c r="AA9802"/>
      <c r="AB9802"/>
      <c r="AC9802"/>
      <c r="AD9802"/>
      <c r="AE9802"/>
      <c r="AF9802"/>
      <c r="AG9802"/>
      <c r="AH9802"/>
      <c r="AI9802"/>
      <c r="AJ9802"/>
      <c r="AK9802"/>
      <c r="AL9802"/>
      <c r="AM9802"/>
      <c r="AN9802"/>
      <c r="AO9802"/>
      <c r="AP9802"/>
      <c r="AQ9802"/>
      <c r="AR9802"/>
      <c r="AS9802"/>
      <c r="AT9802"/>
      <c r="AU9802"/>
      <c r="AV9802"/>
      <c r="AW9802"/>
      <c r="AX9802"/>
      <c r="AY9802"/>
      <c r="AZ9802"/>
      <c r="BA9802"/>
      <c r="BB9802"/>
      <c r="BC9802"/>
      <c r="BD9802"/>
      <c r="BE9802"/>
      <c r="BF9802"/>
      <c r="BG9802"/>
      <c r="BH9802"/>
      <c r="BI9802"/>
      <c r="BJ9802"/>
      <c r="BK9802"/>
      <c r="BL9802"/>
      <c r="BM9802"/>
      <c r="BN9802"/>
      <c r="BO9802"/>
      <c r="BP9802"/>
      <c r="BQ9802"/>
      <c r="BR9802"/>
      <c r="BS9802"/>
      <c r="BT9802"/>
      <c r="BU9802"/>
      <c r="BV9802"/>
      <c r="BW9802"/>
      <c r="BX9802"/>
      <c r="BY9802"/>
      <c r="BZ9802"/>
      <c r="CA9802"/>
      <c r="CB9802"/>
      <c r="CC9802"/>
      <c r="CD9802"/>
      <c r="CE9802"/>
      <c r="CF9802"/>
      <c r="CG9802"/>
      <c r="CH9802"/>
      <c r="CI9802"/>
      <c r="CJ9802"/>
      <c r="CK9802"/>
      <c r="CL9802"/>
      <c r="CM9802"/>
      <c r="CN9802"/>
      <c r="CO9802"/>
      <c r="CP9802"/>
      <c r="CQ9802"/>
      <c r="CR9802"/>
      <c r="CS9802"/>
      <c r="CT9802"/>
      <c r="CU9802"/>
      <c r="CV9802"/>
    </row>
    <row r="9803" spans="10:100" x14ac:dyDescent="0.25">
      <c r="J9803"/>
      <c r="K9803"/>
      <c r="L9803"/>
      <c r="M9803"/>
      <c r="N9803"/>
      <c r="O9803"/>
      <c r="P9803"/>
      <c r="Q9803"/>
      <c r="R9803"/>
      <c r="S9803"/>
      <c r="T9803"/>
      <c r="U9803"/>
      <c r="V9803"/>
      <c r="W9803"/>
      <c r="X9803"/>
      <c r="Y9803"/>
      <c r="Z9803"/>
      <c r="AA9803"/>
      <c r="AB9803"/>
      <c r="AC9803"/>
      <c r="AD9803"/>
      <c r="AE9803"/>
      <c r="AF9803"/>
      <c r="AG9803"/>
      <c r="AH9803"/>
      <c r="AI9803"/>
      <c r="AJ9803"/>
      <c r="AK9803"/>
      <c r="AL9803"/>
      <c r="AM9803"/>
      <c r="AN9803"/>
      <c r="AO9803"/>
      <c r="AP9803"/>
      <c r="AQ9803"/>
      <c r="AR9803"/>
      <c r="AS9803"/>
      <c r="AT9803"/>
      <c r="AU9803"/>
      <c r="AV9803"/>
      <c r="AW9803"/>
      <c r="AX9803"/>
      <c r="AY9803"/>
      <c r="AZ9803"/>
      <c r="BA9803"/>
      <c r="BB9803"/>
      <c r="BC9803"/>
      <c r="BD9803"/>
      <c r="BE9803"/>
      <c r="BF9803"/>
      <c r="BG9803"/>
      <c r="BH9803"/>
      <c r="BI9803"/>
      <c r="BJ9803"/>
      <c r="BK9803"/>
      <c r="BL9803"/>
      <c r="BM9803"/>
      <c r="BN9803"/>
      <c r="BO9803"/>
      <c r="BP9803"/>
      <c r="BQ9803"/>
      <c r="BR9803"/>
      <c r="BS9803"/>
      <c r="BT9803"/>
      <c r="BU9803"/>
      <c r="BV9803"/>
      <c r="BW9803"/>
      <c r="BX9803"/>
      <c r="BY9803"/>
      <c r="BZ9803"/>
      <c r="CA9803"/>
      <c r="CB9803"/>
      <c r="CC9803"/>
      <c r="CD9803"/>
      <c r="CE9803"/>
      <c r="CF9803"/>
      <c r="CG9803"/>
      <c r="CH9803"/>
      <c r="CI9803"/>
      <c r="CJ9803"/>
      <c r="CK9803"/>
      <c r="CL9803"/>
      <c r="CM9803"/>
      <c r="CN9803"/>
      <c r="CO9803"/>
      <c r="CP9803"/>
      <c r="CQ9803"/>
      <c r="CR9803"/>
      <c r="CS9803"/>
      <c r="CT9803"/>
      <c r="CU9803"/>
      <c r="CV9803"/>
    </row>
    <row r="9804" spans="10:100" x14ac:dyDescent="0.25">
      <c r="J9804"/>
      <c r="K9804"/>
      <c r="L9804"/>
      <c r="M9804"/>
      <c r="N9804"/>
      <c r="O9804"/>
      <c r="P9804"/>
      <c r="Q9804"/>
      <c r="R9804"/>
      <c r="S9804"/>
      <c r="T9804"/>
      <c r="U9804"/>
      <c r="V9804"/>
      <c r="W9804"/>
      <c r="X9804"/>
      <c r="Y9804"/>
      <c r="Z9804"/>
      <c r="AA9804"/>
      <c r="AB9804"/>
      <c r="AC9804"/>
      <c r="AD9804"/>
      <c r="AE9804"/>
      <c r="AF9804"/>
      <c r="AG9804"/>
      <c r="AH9804"/>
      <c r="AI9804"/>
      <c r="AJ9804"/>
      <c r="AK9804"/>
      <c r="AL9804"/>
      <c r="AM9804"/>
      <c r="AN9804"/>
      <c r="AO9804"/>
      <c r="AP9804"/>
      <c r="AQ9804"/>
      <c r="AR9804"/>
      <c r="AS9804"/>
      <c r="AT9804"/>
      <c r="AU9804"/>
      <c r="AV9804"/>
      <c r="AW9804"/>
      <c r="AX9804"/>
      <c r="AY9804"/>
      <c r="AZ9804"/>
      <c r="BA9804"/>
      <c r="BB9804"/>
      <c r="BC9804"/>
      <c r="BD9804"/>
      <c r="BE9804"/>
      <c r="BF9804"/>
      <c r="BG9804"/>
      <c r="BH9804"/>
      <c r="BI9804"/>
      <c r="BJ9804"/>
      <c r="BK9804"/>
      <c r="BL9804"/>
      <c r="BM9804"/>
      <c r="BN9804"/>
      <c r="BO9804"/>
      <c r="BP9804"/>
      <c r="BQ9804"/>
      <c r="BR9804"/>
      <c r="BS9804"/>
      <c r="BT9804"/>
      <c r="BU9804"/>
      <c r="BV9804"/>
      <c r="BW9804"/>
      <c r="BX9804"/>
      <c r="BY9804"/>
      <c r="BZ9804"/>
      <c r="CA9804"/>
      <c r="CB9804"/>
      <c r="CC9804"/>
      <c r="CD9804"/>
      <c r="CE9804"/>
      <c r="CF9804"/>
      <c r="CG9804"/>
      <c r="CH9804"/>
      <c r="CI9804"/>
      <c r="CJ9804"/>
      <c r="CK9804"/>
      <c r="CL9804"/>
      <c r="CM9804"/>
      <c r="CN9804"/>
      <c r="CO9804"/>
      <c r="CP9804"/>
      <c r="CQ9804"/>
      <c r="CR9804"/>
      <c r="CS9804"/>
      <c r="CT9804"/>
      <c r="CU9804"/>
      <c r="CV9804"/>
    </row>
    <row r="9805" spans="10:100" x14ac:dyDescent="0.25">
      <c r="J9805"/>
      <c r="K9805"/>
      <c r="L9805"/>
      <c r="M9805"/>
      <c r="N9805"/>
      <c r="O9805"/>
      <c r="P9805"/>
      <c r="Q9805"/>
      <c r="R9805"/>
      <c r="S9805"/>
      <c r="T9805"/>
      <c r="U9805"/>
      <c r="V9805"/>
      <c r="W9805"/>
      <c r="X9805"/>
      <c r="Y9805"/>
      <c r="Z9805"/>
      <c r="AA9805"/>
      <c r="AB9805"/>
      <c r="AC9805"/>
      <c r="AD9805"/>
      <c r="AE9805"/>
      <c r="AF9805"/>
      <c r="AG9805"/>
      <c r="AH9805"/>
      <c r="AI9805"/>
      <c r="AJ9805"/>
      <c r="AK9805"/>
      <c r="AL9805"/>
      <c r="AM9805"/>
      <c r="AN9805"/>
      <c r="AO9805"/>
      <c r="AP9805"/>
      <c r="AQ9805"/>
      <c r="AR9805"/>
      <c r="AS9805"/>
      <c r="AT9805"/>
      <c r="AU9805"/>
      <c r="AV9805"/>
      <c r="AW9805"/>
      <c r="AX9805"/>
      <c r="AY9805"/>
      <c r="AZ9805"/>
      <c r="BA9805"/>
      <c r="BB9805"/>
      <c r="BC9805"/>
      <c r="BD9805"/>
      <c r="BE9805"/>
      <c r="BF9805"/>
      <c r="BG9805"/>
      <c r="BH9805"/>
      <c r="BI9805"/>
      <c r="BJ9805"/>
      <c r="BK9805"/>
      <c r="BL9805"/>
      <c r="BM9805"/>
      <c r="BN9805"/>
      <c r="BO9805"/>
      <c r="BP9805"/>
      <c r="BQ9805"/>
      <c r="BR9805"/>
      <c r="BS9805"/>
      <c r="BT9805"/>
      <c r="BU9805"/>
      <c r="BV9805"/>
      <c r="BW9805"/>
      <c r="BX9805"/>
      <c r="BY9805"/>
      <c r="BZ9805"/>
      <c r="CA9805"/>
      <c r="CB9805"/>
      <c r="CC9805"/>
      <c r="CD9805"/>
      <c r="CE9805"/>
      <c r="CF9805"/>
      <c r="CG9805"/>
      <c r="CH9805"/>
      <c r="CI9805"/>
      <c r="CJ9805"/>
      <c r="CK9805"/>
      <c r="CL9805"/>
      <c r="CM9805"/>
      <c r="CN9805"/>
      <c r="CO9805"/>
      <c r="CP9805"/>
      <c r="CQ9805"/>
      <c r="CR9805"/>
      <c r="CS9805"/>
      <c r="CT9805"/>
      <c r="CU9805"/>
      <c r="CV9805"/>
    </row>
    <row r="9806" spans="10:100" x14ac:dyDescent="0.25">
      <c r="J9806"/>
      <c r="K9806"/>
      <c r="L9806"/>
      <c r="M9806"/>
      <c r="N9806"/>
      <c r="O9806"/>
      <c r="P9806"/>
      <c r="Q9806"/>
      <c r="R9806"/>
      <c r="S9806"/>
      <c r="T9806"/>
      <c r="U9806"/>
      <c r="V9806"/>
      <c r="W9806"/>
      <c r="X9806"/>
      <c r="Y9806"/>
      <c r="Z9806"/>
      <c r="AA9806"/>
      <c r="AB9806"/>
      <c r="AC9806"/>
      <c r="AD9806"/>
      <c r="AE9806"/>
      <c r="AF9806"/>
      <c r="AG9806"/>
      <c r="AH9806"/>
      <c r="AI9806"/>
      <c r="AJ9806"/>
      <c r="AK9806"/>
      <c r="AL9806"/>
      <c r="AM9806"/>
      <c r="AN9806"/>
      <c r="AO9806"/>
      <c r="AP9806"/>
      <c r="AQ9806"/>
      <c r="AR9806"/>
      <c r="AS9806"/>
      <c r="AT9806"/>
      <c r="AU9806"/>
      <c r="AV9806"/>
      <c r="AW9806"/>
      <c r="AX9806"/>
      <c r="AY9806"/>
      <c r="AZ9806"/>
      <c r="BA9806"/>
      <c r="BB9806"/>
      <c r="BC9806"/>
      <c r="BD9806"/>
      <c r="BE9806"/>
      <c r="BF9806"/>
      <c r="BG9806"/>
      <c r="BH9806"/>
      <c r="BI9806"/>
      <c r="BJ9806"/>
      <c r="BK9806"/>
      <c r="BL9806"/>
      <c r="BM9806"/>
      <c r="BN9806"/>
      <c r="BO9806"/>
      <c r="BP9806"/>
      <c r="BQ9806"/>
      <c r="BR9806"/>
      <c r="BS9806"/>
      <c r="BT9806"/>
      <c r="BU9806"/>
      <c r="BV9806"/>
      <c r="BW9806"/>
      <c r="BX9806"/>
      <c r="BY9806"/>
      <c r="BZ9806"/>
      <c r="CA9806"/>
      <c r="CB9806"/>
      <c r="CC9806"/>
      <c r="CD9806"/>
      <c r="CE9806"/>
      <c r="CF9806"/>
      <c r="CG9806"/>
      <c r="CH9806"/>
      <c r="CI9806"/>
      <c r="CJ9806"/>
      <c r="CK9806"/>
      <c r="CL9806"/>
      <c r="CM9806"/>
      <c r="CN9806"/>
      <c r="CO9806"/>
      <c r="CP9806"/>
      <c r="CQ9806"/>
      <c r="CR9806"/>
      <c r="CS9806"/>
      <c r="CT9806"/>
      <c r="CU9806"/>
      <c r="CV9806"/>
    </row>
    <row r="9807" spans="10:100" x14ac:dyDescent="0.25">
      <c r="J9807"/>
      <c r="K9807"/>
      <c r="L9807"/>
      <c r="M9807"/>
      <c r="N9807"/>
      <c r="O9807"/>
      <c r="P9807"/>
      <c r="Q9807"/>
      <c r="R9807"/>
      <c r="S9807"/>
      <c r="T9807"/>
      <c r="U9807"/>
      <c r="V9807"/>
      <c r="W9807"/>
      <c r="X9807"/>
      <c r="Y9807"/>
      <c r="Z9807"/>
      <c r="AA9807"/>
      <c r="AB9807"/>
      <c r="AC9807"/>
      <c r="AD9807"/>
      <c r="AE9807"/>
      <c r="AF9807"/>
      <c r="AG9807"/>
      <c r="AH9807"/>
      <c r="AI9807"/>
      <c r="AJ9807"/>
      <c r="AK9807"/>
      <c r="AL9807"/>
      <c r="AM9807"/>
      <c r="AN9807"/>
      <c r="AO9807"/>
      <c r="AP9807"/>
      <c r="AQ9807"/>
      <c r="AR9807"/>
      <c r="AS9807"/>
      <c r="AT9807"/>
      <c r="AU9807"/>
      <c r="AV9807"/>
      <c r="AW9807"/>
      <c r="AX9807"/>
      <c r="AY9807"/>
      <c r="AZ9807"/>
      <c r="BA9807"/>
      <c r="BB9807"/>
      <c r="BC9807"/>
      <c r="BD9807"/>
      <c r="BE9807"/>
      <c r="BF9807"/>
      <c r="BG9807"/>
      <c r="BH9807"/>
      <c r="BI9807"/>
      <c r="BJ9807"/>
      <c r="BK9807"/>
      <c r="BL9807"/>
      <c r="BM9807"/>
      <c r="BN9807"/>
      <c r="BO9807"/>
      <c r="BP9807"/>
      <c r="BQ9807"/>
      <c r="BR9807"/>
      <c r="BS9807"/>
      <c r="BT9807"/>
      <c r="BU9807"/>
      <c r="BV9807"/>
      <c r="BW9807"/>
      <c r="BX9807"/>
      <c r="BY9807"/>
      <c r="BZ9807"/>
      <c r="CA9807"/>
      <c r="CB9807"/>
      <c r="CC9807"/>
      <c r="CD9807"/>
      <c r="CE9807"/>
      <c r="CF9807"/>
      <c r="CG9807"/>
      <c r="CH9807"/>
      <c r="CI9807"/>
      <c r="CJ9807"/>
      <c r="CK9807"/>
      <c r="CL9807"/>
      <c r="CM9807"/>
      <c r="CN9807"/>
      <c r="CO9807"/>
      <c r="CP9807"/>
      <c r="CQ9807"/>
      <c r="CR9807"/>
      <c r="CS9807"/>
      <c r="CT9807"/>
      <c r="CU9807"/>
      <c r="CV9807"/>
    </row>
    <row r="9808" spans="10:100" x14ac:dyDescent="0.25">
      <c r="J9808"/>
      <c r="K9808"/>
      <c r="L9808"/>
      <c r="M9808"/>
      <c r="N9808"/>
      <c r="O9808"/>
      <c r="P9808"/>
      <c r="Q9808"/>
      <c r="R9808"/>
      <c r="S9808"/>
      <c r="T9808"/>
      <c r="U9808"/>
      <c r="V9808"/>
      <c r="W9808"/>
      <c r="X9808"/>
      <c r="Y9808"/>
      <c r="Z9808"/>
      <c r="AA9808"/>
      <c r="AB9808"/>
      <c r="AC9808"/>
      <c r="AD9808"/>
      <c r="AE9808"/>
      <c r="AF9808"/>
      <c r="AG9808"/>
      <c r="AH9808"/>
      <c r="AI9808"/>
      <c r="AJ9808"/>
      <c r="AK9808"/>
      <c r="AL9808"/>
      <c r="AM9808"/>
      <c r="AN9808"/>
      <c r="AO9808"/>
      <c r="AP9808"/>
      <c r="AQ9808"/>
      <c r="AR9808"/>
      <c r="AS9808"/>
      <c r="AT9808"/>
      <c r="AU9808"/>
      <c r="AV9808"/>
      <c r="AW9808"/>
      <c r="AX9808"/>
      <c r="AY9808"/>
      <c r="AZ9808"/>
      <c r="BA9808"/>
      <c r="BB9808"/>
      <c r="BC9808"/>
      <c r="BD9808"/>
      <c r="BE9808"/>
      <c r="BF9808"/>
      <c r="BG9808"/>
      <c r="BH9808"/>
      <c r="BI9808"/>
      <c r="BJ9808"/>
      <c r="BK9808"/>
      <c r="BL9808"/>
      <c r="BM9808"/>
      <c r="BN9808"/>
      <c r="BO9808"/>
      <c r="BP9808"/>
      <c r="BQ9808"/>
      <c r="BR9808"/>
      <c r="BS9808"/>
      <c r="BT9808"/>
      <c r="BU9808"/>
      <c r="BV9808"/>
      <c r="BW9808"/>
      <c r="BX9808"/>
      <c r="BY9808"/>
      <c r="BZ9808"/>
      <c r="CA9808"/>
      <c r="CB9808"/>
      <c r="CC9808"/>
      <c r="CD9808"/>
      <c r="CE9808"/>
      <c r="CF9808"/>
      <c r="CG9808"/>
      <c r="CH9808"/>
      <c r="CI9808"/>
      <c r="CJ9808"/>
      <c r="CK9808"/>
      <c r="CL9808"/>
      <c r="CM9808"/>
      <c r="CN9808"/>
      <c r="CO9808"/>
      <c r="CP9808"/>
      <c r="CQ9808"/>
      <c r="CR9808"/>
      <c r="CS9808"/>
      <c r="CT9808"/>
      <c r="CU9808"/>
      <c r="CV9808"/>
    </row>
    <row r="9809" spans="10:100" x14ac:dyDescent="0.25">
      <c r="J9809"/>
      <c r="K9809"/>
      <c r="L9809"/>
      <c r="M9809"/>
      <c r="N9809"/>
      <c r="O9809"/>
      <c r="P9809"/>
      <c r="Q9809"/>
      <c r="R9809"/>
      <c r="S9809"/>
      <c r="T9809"/>
      <c r="U9809"/>
      <c r="V9809"/>
      <c r="W9809"/>
      <c r="X9809"/>
      <c r="Y9809"/>
      <c r="Z9809"/>
      <c r="AA9809"/>
      <c r="AB9809"/>
      <c r="AC9809"/>
      <c r="AD9809"/>
      <c r="AE9809"/>
      <c r="AF9809"/>
      <c r="AG9809"/>
      <c r="AH9809"/>
      <c r="AI9809"/>
      <c r="AJ9809"/>
      <c r="AK9809"/>
      <c r="AL9809"/>
      <c r="AM9809"/>
      <c r="AN9809"/>
      <c r="AO9809"/>
      <c r="AP9809"/>
      <c r="AQ9809"/>
      <c r="AR9809"/>
      <c r="AS9809"/>
      <c r="AT9809"/>
      <c r="AU9809"/>
      <c r="AV9809"/>
      <c r="AW9809"/>
      <c r="AX9809"/>
      <c r="AY9809"/>
      <c r="AZ9809"/>
      <c r="BA9809"/>
      <c r="BB9809"/>
      <c r="BC9809"/>
      <c r="BD9809"/>
      <c r="BE9809"/>
      <c r="BF9809"/>
      <c r="BG9809"/>
      <c r="BH9809"/>
      <c r="BI9809"/>
      <c r="BJ9809"/>
      <c r="BK9809"/>
      <c r="BL9809"/>
      <c r="BM9809"/>
      <c r="BN9809"/>
      <c r="BO9809"/>
      <c r="BP9809"/>
      <c r="BQ9809"/>
      <c r="BR9809"/>
      <c r="BS9809"/>
      <c r="BT9809"/>
      <c r="BU9809"/>
      <c r="BV9809"/>
      <c r="BW9809"/>
      <c r="BX9809"/>
      <c r="BY9809"/>
      <c r="BZ9809"/>
      <c r="CA9809"/>
      <c r="CB9809"/>
      <c r="CC9809"/>
      <c r="CD9809"/>
      <c r="CE9809"/>
      <c r="CF9809"/>
      <c r="CG9809"/>
      <c r="CH9809"/>
      <c r="CI9809"/>
      <c r="CJ9809"/>
      <c r="CK9809"/>
      <c r="CL9809"/>
      <c r="CM9809"/>
      <c r="CN9809"/>
      <c r="CO9809"/>
      <c r="CP9809"/>
      <c r="CQ9809"/>
      <c r="CR9809"/>
      <c r="CS9809"/>
      <c r="CT9809"/>
      <c r="CU9809"/>
      <c r="CV9809"/>
    </row>
    <row r="9810" spans="10:100" x14ac:dyDescent="0.25">
      <c r="J9810"/>
      <c r="K9810"/>
      <c r="L9810"/>
      <c r="M9810"/>
      <c r="N9810"/>
      <c r="O9810"/>
      <c r="P9810"/>
      <c r="Q9810"/>
      <c r="R9810"/>
      <c r="S9810"/>
      <c r="T9810"/>
      <c r="U9810"/>
      <c r="V9810"/>
      <c r="W9810"/>
      <c r="X9810"/>
      <c r="Y9810"/>
      <c r="Z9810"/>
      <c r="AA9810"/>
      <c r="AB9810"/>
      <c r="AC9810"/>
      <c r="AD9810"/>
      <c r="AE9810"/>
      <c r="AF9810"/>
      <c r="AG9810"/>
      <c r="AH9810"/>
      <c r="AI9810"/>
      <c r="AJ9810"/>
      <c r="AK9810"/>
      <c r="AL9810"/>
      <c r="AM9810"/>
      <c r="AN9810"/>
      <c r="AO9810"/>
      <c r="AP9810"/>
      <c r="AQ9810"/>
      <c r="AR9810"/>
      <c r="AS9810"/>
      <c r="AT9810"/>
      <c r="AU9810"/>
      <c r="AV9810"/>
      <c r="AW9810"/>
      <c r="AX9810"/>
      <c r="AY9810"/>
      <c r="AZ9810"/>
      <c r="BA9810"/>
      <c r="BB9810"/>
      <c r="BC9810"/>
      <c r="BD9810"/>
      <c r="BE9810"/>
      <c r="BF9810"/>
      <c r="BG9810"/>
      <c r="BH9810"/>
      <c r="BI9810"/>
      <c r="BJ9810"/>
      <c r="BK9810"/>
      <c r="BL9810"/>
      <c r="BM9810"/>
      <c r="BN9810"/>
      <c r="BO9810"/>
      <c r="BP9810"/>
      <c r="BQ9810"/>
      <c r="BR9810"/>
      <c r="BS9810"/>
      <c r="BT9810"/>
      <c r="BU9810"/>
      <c r="BV9810"/>
      <c r="BW9810"/>
      <c r="BX9810"/>
      <c r="BY9810"/>
      <c r="BZ9810"/>
      <c r="CA9810"/>
      <c r="CB9810"/>
      <c r="CC9810"/>
      <c r="CD9810"/>
      <c r="CE9810"/>
      <c r="CF9810"/>
      <c r="CG9810"/>
      <c r="CH9810"/>
      <c r="CI9810"/>
      <c r="CJ9810"/>
      <c r="CK9810"/>
      <c r="CL9810"/>
      <c r="CM9810"/>
      <c r="CN9810"/>
      <c r="CO9810"/>
      <c r="CP9810"/>
      <c r="CQ9810"/>
      <c r="CR9810"/>
      <c r="CS9810"/>
      <c r="CT9810"/>
      <c r="CU9810"/>
      <c r="CV9810"/>
    </row>
    <row r="9811" spans="10:100" x14ac:dyDescent="0.25">
      <c r="J9811"/>
      <c r="K9811"/>
      <c r="L9811"/>
      <c r="M9811"/>
      <c r="N9811"/>
      <c r="O9811"/>
      <c r="P9811"/>
      <c r="Q9811"/>
      <c r="R9811"/>
      <c r="S9811"/>
      <c r="T9811"/>
      <c r="U9811"/>
      <c r="V9811"/>
      <c r="W9811"/>
      <c r="X9811"/>
      <c r="Y9811"/>
      <c r="Z9811"/>
      <c r="AA9811"/>
      <c r="AB9811"/>
      <c r="AC9811"/>
      <c r="AD9811"/>
      <c r="AE9811"/>
      <c r="AF9811"/>
      <c r="AG9811"/>
      <c r="AH9811"/>
      <c r="AI9811"/>
      <c r="AJ9811"/>
      <c r="AK9811"/>
      <c r="AL9811"/>
      <c r="AM9811"/>
      <c r="AN9811"/>
      <c r="AO9811"/>
      <c r="AP9811"/>
      <c r="AQ9811"/>
      <c r="AR9811"/>
      <c r="AS9811"/>
      <c r="AT9811"/>
      <c r="AU9811"/>
      <c r="AV9811"/>
      <c r="AW9811"/>
      <c r="AX9811"/>
      <c r="AY9811"/>
      <c r="AZ9811"/>
      <c r="BA9811"/>
      <c r="BB9811"/>
      <c r="BC9811"/>
      <c r="BD9811"/>
      <c r="BE9811"/>
      <c r="BF9811"/>
      <c r="BG9811"/>
      <c r="BH9811"/>
      <c r="BI9811"/>
      <c r="BJ9811"/>
      <c r="BK9811"/>
      <c r="BL9811"/>
      <c r="BM9811"/>
      <c r="BN9811"/>
      <c r="BO9811"/>
      <c r="BP9811"/>
      <c r="BQ9811"/>
      <c r="BR9811"/>
      <c r="BS9811"/>
      <c r="BT9811"/>
      <c r="BU9811"/>
      <c r="BV9811"/>
      <c r="BW9811"/>
      <c r="BX9811"/>
      <c r="BY9811"/>
      <c r="BZ9811"/>
      <c r="CA9811"/>
      <c r="CB9811"/>
      <c r="CC9811"/>
      <c r="CD9811"/>
      <c r="CE9811"/>
      <c r="CF9811"/>
      <c r="CG9811"/>
      <c r="CH9811"/>
      <c r="CI9811"/>
      <c r="CJ9811"/>
      <c r="CK9811"/>
      <c r="CL9811"/>
      <c r="CM9811"/>
      <c r="CN9811"/>
      <c r="CO9811"/>
      <c r="CP9811"/>
      <c r="CQ9811"/>
      <c r="CR9811"/>
      <c r="CS9811"/>
      <c r="CT9811"/>
      <c r="CU9811"/>
      <c r="CV9811"/>
    </row>
    <row r="9812" spans="10:100" x14ac:dyDescent="0.25">
      <c r="J9812"/>
      <c r="K9812"/>
      <c r="L9812"/>
      <c r="M9812"/>
      <c r="N9812"/>
      <c r="O9812"/>
      <c r="P9812"/>
      <c r="Q9812"/>
      <c r="R9812"/>
      <c r="S9812"/>
      <c r="T9812"/>
      <c r="U9812"/>
      <c r="V9812"/>
      <c r="W9812"/>
      <c r="X9812"/>
      <c r="Y9812"/>
      <c r="Z9812"/>
      <c r="AA9812"/>
      <c r="AB9812"/>
      <c r="AC9812"/>
      <c r="AD9812"/>
      <c r="AE9812"/>
      <c r="AF9812"/>
      <c r="AG9812"/>
      <c r="AH9812"/>
      <c r="AI9812"/>
      <c r="AJ9812"/>
      <c r="AK9812"/>
      <c r="AL9812"/>
      <c r="AM9812"/>
      <c r="AN9812"/>
      <c r="AO9812"/>
      <c r="AP9812"/>
      <c r="AQ9812"/>
      <c r="AR9812"/>
      <c r="AS9812"/>
      <c r="AT9812"/>
      <c r="AU9812"/>
      <c r="AV9812"/>
      <c r="AW9812"/>
      <c r="AX9812"/>
      <c r="AY9812"/>
      <c r="AZ9812"/>
      <c r="BA9812"/>
      <c r="BB9812"/>
      <c r="BC9812"/>
      <c r="BD9812"/>
      <c r="BE9812"/>
      <c r="BF9812"/>
      <c r="BG9812"/>
      <c r="BH9812"/>
      <c r="BI9812"/>
      <c r="BJ9812"/>
      <c r="BK9812"/>
      <c r="BL9812"/>
      <c r="BM9812"/>
      <c r="BN9812"/>
      <c r="BO9812"/>
      <c r="BP9812"/>
      <c r="BQ9812"/>
      <c r="BR9812"/>
      <c r="BS9812"/>
      <c r="BT9812"/>
      <c r="BU9812"/>
      <c r="BV9812"/>
      <c r="BW9812"/>
      <c r="BX9812"/>
      <c r="BY9812"/>
      <c r="BZ9812"/>
      <c r="CA9812"/>
      <c r="CB9812"/>
      <c r="CC9812"/>
      <c r="CD9812"/>
      <c r="CE9812"/>
      <c r="CF9812"/>
      <c r="CG9812"/>
      <c r="CH9812"/>
      <c r="CI9812"/>
      <c r="CJ9812"/>
      <c r="CK9812"/>
      <c r="CL9812"/>
      <c r="CM9812"/>
      <c r="CN9812"/>
      <c r="CO9812"/>
      <c r="CP9812"/>
      <c r="CQ9812"/>
      <c r="CR9812"/>
      <c r="CS9812"/>
      <c r="CT9812"/>
      <c r="CU9812"/>
      <c r="CV9812"/>
    </row>
    <row r="9813" spans="10:100" x14ac:dyDescent="0.25">
      <c r="J9813"/>
      <c r="K9813"/>
      <c r="L9813"/>
      <c r="M9813"/>
      <c r="N9813"/>
      <c r="O9813"/>
      <c r="P9813"/>
      <c r="Q9813"/>
      <c r="R9813"/>
      <c r="S9813"/>
      <c r="T9813"/>
      <c r="U9813"/>
      <c r="V9813"/>
      <c r="W9813"/>
      <c r="X9813"/>
      <c r="Y9813"/>
      <c r="Z9813"/>
      <c r="AA9813"/>
      <c r="AB9813"/>
      <c r="AC9813"/>
      <c r="AD9813"/>
      <c r="AE9813"/>
      <c r="AF9813"/>
      <c r="AG9813"/>
      <c r="AH9813"/>
      <c r="AI9813"/>
      <c r="AJ9813"/>
      <c r="AK9813"/>
      <c r="AL9813"/>
      <c r="AM9813"/>
      <c r="AN9813"/>
      <c r="AO9813"/>
      <c r="AP9813"/>
      <c r="AQ9813"/>
      <c r="AR9813"/>
      <c r="AS9813"/>
      <c r="AT9813"/>
      <c r="AU9813"/>
      <c r="AV9813"/>
      <c r="AW9813"/>
      <c r="AX9813"/>
      <c r="AY9813"/>
      <c r="AZ9813"/>
      <c r="BA9813"/>
      <c r="BB9813"/>
      <c r="BC9813"/>
      <c r="BD9813"/>
      <c r="BE9813"/>
      <c r="BF9813"/>
      <c r="BG9813"/>
      <c r="BH9813"/>
      <c r="BI9813"/>
      <c r="BJ9813"/>
      <c r="BK9813"/>
      <c r="BL9813"/>
      <c r="BM9813"/>
      <c r="BN9813"/>
      <c r="BO9813"/>
      <c r="BP9813"/>
      <c r="BQ9813"/>
      <c r="BR9813"/>
      <c r="BS9813"/>
      <c r="BT9813"/>
      <c r="BU9813"/>
      <c r="BV9813"/>
      <c r="BW9813"/>
      <c r="BX9813"/>
      <c r="BY9813"/>
      <c r="BZ9813"/>
      <c r="CA9813"/>
      <c r="CB9813"/>
      <c r="CC9813"/>
      <c r="CD9813"/>
      <c r="CE9813"/>
      <c r="CF9813"/>
      <c r="CG9813"/>
      <c r="CH9813"/>
      <c r="CI9813"/>
      <c r="CJ9813"/>
      <c r="CK9813"/>
      <c r="CL9813"/>
      <c r="CM9813"/>
      <c r="CN9813"/>
      <c r="CO9813"/>
      <c r="CP9813"/>
      <c r="CQ9813"/>
      <c r="CR9813"/>
      <c r="CS9813"/>
      <c r="CT9813"/>
      <c r="CU9813"/>
      <c r="CV9813"/>
    </row>
    <row r="9814" spans="10:100" x14ac:dyDescent="0.25">
      <c r="J9814"/>
      <c r="K9814"/>
      <c r="L9814"/>
      <c r="M9814"/>
      <c r="N9814"/>
      <c r="O9814"/>
      <c r="P9814"/>
      <c r="Q9814"/>
      <c r="R9814"/>
      <c r="S9814"/>
      <c r="T9814"/>
      <c r="U9814"/>
      <c r="V9814"/>
      <c r="W9814"/>
      <c r="X9814"/>
      <c r="Y9814"/>
      <c r="Z9814"/>
      <c r="AA9814"/>
      <c r="AB9814"/>
      <c r="AC9814"/>
      <c r="AD9814"/>
      <c r="AE9814"/>
      <c r="AF9814"/>
      <c r="AG9814"/>
      <c r="AH9814"/>
      <c r="AI9814"/>
      <c r="AJ9814"/>
      <c r="AK9814"/>
      <c r="AL9814"/>
      <c r="AM9814"/>
      <c r="AN9814"/>
      <c r="AO9814"/>
      <c r="AP9814"/>
      <c r="AQ9814"/>
      <c r="AR9814"/>
      <c r="AS9814"/>
      <c r="AT9814"/>
      <c r="AU9814"/>
      <c r="AV9814"/>
      <c r="AW9814"/>
      <c r="AX9814"/>
      <c r="AY9814"/>
      <c r="AZ9814"/>
      <c r="BA9814"/>
      <c r="BB9814"/>
      <c r="BC9814"/>
      <c r="BD9814"/>
      <c r="BE9814"/>
      <c r="BF9814"/>
      <c r="BG9814"/>
      <c r="BH9814"/>
      <c r="BI9814"/>
      <c r="BJ9814"/>
      <c r="BK9814"/>
      <c r="BL9814"/>
      <c r="BM9814"/>
      <c r="BN9814"/>
      <c r="BO9814"/>
      <c r="BP9814"/>
      <c r="BQ9814"/>
      <c r="BR9814"/>
      <c r="BS9814"/>
      <c r="BT9814"/>
      <c r="BU9814"/>
      <c r="BV9814"/>
      <c r="BW9814"/>
      <c r="BX9814"/>
      <c r="BY9814"/>
      <c r="BZ9814"/>
      <c r="CA9814"/>
      <c r="CB9814"/>
      <c r="CC9814"/>
      <c r="CD9814"/>
      <c r="CE9814"/>
      <c r="CF9814"/>
      <c r="CG9814"/>
      <c r="CH9814"/>
      <c r="CI9814"/>
      <c r="CJ9814"/>
      <c r="CK9814"/>
      <c r="CL9814"/>
      <c r="CM9814"/>
      <c r="CN9814"/>
      <c r="CO9814"/>
      <c r="CP9814"/>
      <c r="CQ9814"/>
      <c r="CR9814"/>
      <c r="CS9814"/>
      <c r="CT9814"/>
      <c r="CU9814"/>
      <c r="CV9814"/>
    </row>
    <row r="9815" spans="10:100" x14ac:dyDescent="0.25">
      <c r="J9815"/>
      <c r="K9815"/>
      <c r="L9815"/>
      <c r="M9815"/>
      <c r="N9815"/>
      <c r="O9815"/>
      <c r="P9815"/>
      <c r="Q9815"/>
      <c r="R9815"/>
      <c r="S9815"/>
      <c r="T9815"/>
      <c r="U9815"/>
      <c r="V9815"/>
      <c r="W9815"/>
      <c r="X9815"/>
      <c r="Y9815"/>
      <c r="Z9815"/>
      <c r="AA9815"/>
      <c r="AB9815"/>
      <c r="AC9815"/>
      <c r="AD9815"/>
      <c r="AE9815"/>
      <c r="AF9815"/>
      <c r="AG9815"/>
      <c r="AH9815"/>
      <c r="AI9815"/>
      <c r="AJ9815"/>
      <c r="AK9815"/>
      <c r="AL9815"/>
      <c r="AM9815"/>
      <c r="AN9815"/>
      <c r="AO9815"/>
      <c r="AP9815"/>
      <c r="AQ9815"/>
      <c r="AR9815"/>
      <c r="AS9815"/>
      <c r="AT9815"/>
      <c r="AU9815"/>
      <c r="AV9815"/>
      <c r="AW9815"/>
      <c r="AX9815"/>
      <c r="AY9815"/>
      <c r="AZ9815"/>
      <c r="BA9815"/>
      <c r="BB9815"/>
      <c r="BC9815"/>
      <c r="BD9815"/>
      <c r="BE9815"/>
      <c r="BF9815"/>
      <c r="BG9815"/>
      <c r="BH9815"/>
      <c r="BI9815"/>
      <c r="BJ9815"/>
      <c r="BK9815"/>
      <c r="BL9815"/>
      <c r="BM9815"/>
      <c r="BN9815"/>
      <c r="BO9815"/>
      <c r="BP9815"/>
      <c r="BQ9815"/>
      <c r="BR9815"/>
      <c r="BS9815"/>
      <c r="BT9815"/>
      <c r="BU9815"/>
      <c r="BV9815"/>
      <c r="BW9815"/>
      <c r="BX9815"/>
      <c r="BY9815"/>
      <c r="BZ9815"/>
      <c r="CA9815"/>
      <c r="CB9815"/>
      <c r="CC9815"/>
      <c r="CD9815"/>
      <c r="CE9815"/>
      <c r="CF9815"/>
      <c r="CG9815"/>
      <c r="CH9815"/>
      <c r="CI9815"/>
      <c r="CJ9815"/>
      <c r="CK9815"/>
      <c r="CL9815"/>
      <c r="CM9815"/>
      <c r="CN9815"/>
      <c r="CO9815"/>
      <c r="CP9815"/>
      <c r="CQ9815"/>
      <c r="CR9815"/>
      <c r="CS9815"/>
      <c r="CT9815"/>
      <c r="CU9815"/>
      <c r="CV9815"/>
    </row>
    <row r="9816" spans="10:100" x14ac:dyDescent="0.25">
      <c r="J9816"/>
      <c r="K9816"/>
      <c r="L9816"/>
      <c r="M9816"/>
      <c r="N9816"/>
      <c r="O9816"/>
      <c r="P9816"/>
      <c r="Q9816"/>
      <c r="R9816"/>
      <c r="S9816"/>
      <c r="T9816"/>
      <c r="U9816"/>
      <c r="V9816"/>
      <c r="W9816"/>
      <c r="X9816"/>
      <c r="Y9816"/>
      <c r="Z9816"/>
      <c r="AA9816"/>
      <c r="AB9816"/>
      <c r="AC9816"/>
      <c r="AD9816"/>
      <c r="AE9816"/>
      <c r="AF9816"/>
      <c r="AG9816"/>
      <c r="AH9816"/>
      <c r="AI9816"/>
      <c r="AJ9816"/>
      <c r="AK9816"/>
      <c r="AL9816"/>
      <c r="AM9816"/>
      <c r="AN9816"/>
      <c r="AO9816"/>
      <c r="AP9816"/>
      <c r="AQ9816"/>
      <c r="AR9816"/>
      <c r="AS9816"/>
      <c r="AT9816"/>
      <c r="AU9816"/>
      <c r="AV9816"/>
      <c r="AW9816"/>
      <c r="AX9816"/>
      <c r="AY9816"/>
      <c r="AZ9816"/>
      <c r="BA9816"/>
      <c r="BB9816"/>
      <c r="BC9816"/>
      <c r="BD9816"/>
      <c r="BE9816"/>
      <c r="BF9816"/>
      <c r="BG9816"/>
      <c r="BH9816"/>
      <c r="BI9816"/>
      <c r="BJ9816"/>
      <c r="BK9816"/>
      <c r="BL9816"/>
      <c r="BM9816"/>
      <c r="BN9816"/>
      <c r="BO9816"/>
      <c r="BP9816"/>
      <c r="BQ9816"/>
      <c r="BR9816"/>
      <c r="BS9816"/>
      <c r="BT9816"/>
      <c r="BU9816"/>
      <c r="BV9816"/>
      <c r="BW9816"/>
      <c r="BX9816"/>
      <c r="BY9816"/>
      <c r="BZ9816"/>
      <c r="CA9816"/>
      <c r="CB9816"/>
      <c r="CC9816"/>
      <c r="CD9816"/>
      <c r="CE9816"/>
      <c r="CF9816"/>
      <c r="CG9816"/>
      <c r="CH9816"/>
      <c r="CI9816"/>
      <c r="CJ9816"/>
      <c r="CK9816"/>
      <c r="CL9816"/>
      <c r="CM9816"/>
      <c r="CN9816"/>
      <c r="CO9816"/>
      <c r="CP9816"/>
      <c r="CQ9816"/>
      <c r="CR9816"/>
      <c r="CS9816"/>
      <c r="CT9816"/>
      <c r="CU9816"/>
      <c r="CV9816"/>
    </row>
    <row r="9817" spans="10:100" x14ac:dyDescent="0.25">
      <c r="J9817"/>
      <c r="K9817"/>
      <c r="L9817"/>
      <c r="M9817"/>
      <c r="N9817"/>
      <c r="O9817"/>
      <c r="P9817"/>
      <c r="Q9817"/>
      <c r="R9817"/>
      <c r="S9817"/>
      <c r="T9817"/>
      <c r="U9817"/>
      <c r="V9817"/>
      <c r="W9817"/>
      <c r="X9817"/>
      <c r="Y9817"/>
      <c r="Z9817"/>
      <c r="AA9817"/>
      <c r="AB9817"/>
      <c r="AC9817"/>
      <c r="AD9817"/>
      <c r="AE9817"/>
      <c r="AF9817"/>
      <c r="AG9817"/>
      <c r="AH9817"/>
      <c r="AI9817"/>
      <c r="AJ9817"/>
      <c r="AK9817"/>
      <c r="AL9817"/>
      <c r="AM9817"/>
      <c r="AN9817"/>
      <c r="AO9817"/>
      <c r="AP9817"/>
      <c r="AQ9817"/>
      <c r="AR9817"/>
      <c r="AS9817"/>
      <c r="AT9817"/>
      <c r="AU9817"/>
      <c r="AV9817"/>
      <c r="AW9817"/>
      <c r="AX9817"/>
      <c r="AY9817"/>
      <c r="AZ9817"/>
      <c r="BA9817"/>
      <c r="BB9817"/>
      <c r="BC9817"/>
      <c r="BD9817"/>
      <c r="BE9817"/>
      <c r="BF9817"/>
      <c r="BG9817"/>
      <c r="BH9817"/>
      <c r="BI9817"/>
      <c r="BJ9817"/>
      <c r="BK9817"/>
      <c r="BL9817"/>
      <c r="BM9817"/>
      <c r="BN9817"/>
      <c r="BO9817"/>
      <c r="BP9817"/>
      <c r="BQ9817"/>
      <c r="BR9817"/>
      <c r="BS9817"/>
      <c r="BT9817"/>
      <c r="BU9817"/>
      <c r="BV9817"/>
      <c r="BW9817"/>
      <c r="BX9817"/>
      <c r="BY9817"/>
      <c r="BZ9817"/>
      <c r="CA9817"/>
      <c r="CB9817"/>
      <c r="CC9817"/>
      <c r="CD9817"/>
      <c r="CE9817"/>
      <c r="CF9817"/>
      <c r="CG9817"/>
      <c r="CH9817"/>
      <c r="CI9817"/>
      <c r="CJ9817"/>
      <c r="CK9817"/>
      <c r="CL9817"/>
      <c r="CM9817"/>
      <c r="CN9817"/>
      <c r="CO9817"/>
      <c r="CP9817"/>
      <c r="CQ9817"/>
      <c r="CR9817"/>
      <c r="CS9817"/>
      <c r="CT9817"/>
      <c r="CU9817"/>
      <c r="CV9817"/>
    </row>
    <row r="9818" spans="10:100" x14ac:dyDescent="0.25">
      <c r="J9818"/>
      <c r="K9818"/>
      <c r="L9818"/>
      <c r="M9818"/>
      <c r="N9818"/>
      <c r="O9818"/>
      <c r="P9818"/>
      <c r="Q9818"/>
      <c r="R9818"/>
      <c r="S9818"/>
      <c r="T9818"/>
      <c r="U9818"/>
      <c r="V9818"/>
      <c r="W9818"/>
      <c r="X9818"/>
      <c r="Y9818"/>
      <c r="Z9818"/>
      <c r="AA9818"/>
      <c r="AB9818"/>
      <c r="AC9818"/>
      <c r="AD9818"/>
      <c r="AE9818"/>
      <c r="AF9818"/>
      <c r="AG9818"/>
      <c r="AH9818"/>
      <c r="AI9818"/>
      <c r="AJ9818"/>
      <c r="AK9818"/>
      <c r="AL9818"/>
      <c r="AM9818"/>
      <c r="AN9818"/>
      <c r="AO9818"/>
      <c r="AP9818"/>
      <c r="AQ9818"/>
      <c r="AR9818"/>
      <c r="AS9818"/>
      <c r="AT9818"/>
      <c r="AU9818"/>
      <c r="AV9818"/>
      <c r="AW9818"/>
      <c r="AX9818"/>
      <c r="AY9818"/>
      <c r="AZ9818"/>
      <c r="BA9818"/>
      <c r="BB9818"/>
      <c r="BC9818"/>
      <c r="BD9818"/>
      <c r="BE9818"/>
      <c r="BF9818"/>
      <c r="BG9818"/>
      <c r="BH9818"/>
      <c r="BI9818"/>
      <c r="BJ9818"/>
      <c r="BK9818"/>
      <c r="BL9818"/>
      <c r="BM9818"/>
      <c r="BN9818"/>
      <c r="BO9818"/>
      <c r="BP9818"/>
      <c r="BQ9818"/>
      <c r="BR9818"/>
      <c r="BS9818"/>
      <c r="BT9818"/>
      <c r="BU9818"/>
      <c r="BV9818"/>
      <c r="BW9818"/>
      <c r="BX9818"/>
      <c r="BY9818"/>
      <c r="BZ9818"/>
      <c r="CA9818"/>
      <c r="CB9818"/>
      <c r="CC9818"/>
      <c r="CD9818"/>
      <c r="CE9818"/>
      <c r="CF9818"/>
      <c r="CG9818"/>
      <c r="CH9818"/>
      <c r="CI9818"/>
      <c r="CJ9818"/>
      <c r="CK9818"/>
      <c r="CL9818"/>
      <c r="CM9818"/>
      <c r="CN9818"/>
      <c r="CO9818"/>
      <c r="CP9818"/>
      <c r="CQ9818"/>
      <c r="CR9818"/>
      <c r="CS9818"/>
      <c r="CT9818"/>
      <c r="CU9818"/>
      <c r="CV9818"/>
    </row>
    <row r="9819" spans="10:100" x14ac:dyDescent="0.25">
      <c r="J9819"/>
      <c r="K9819"/>
      <c r="L9819"/>
      <c r="M9819"/>
      <c r="N9819"/>
      <c r="O9819"/>
      <c r="P9819"/>
      <c r="Q9819"/>
      <c r="R9819"/>
      <c r="S9819"/>
      <c r="T9819"/>
      <c r="U9819"/>
      <c r="V9819"/>
      <c r="W9819"/>
      <c r="X9819"/>
      <c r="Y9819"/>
      <c r="Z9819"/>
      <c r="AA9819"/>
      <c r="AB9819"/>
      <c r="AC9819"/>
      <c r="AD9819"/>
      <c r="AE9819"/>
      <c r="AF9819"/>
      <c r="AG9819"/>
      <c r="AH9819"/>
      <c r="AI9819"/>
      <c r="AJ9819"/>
      <c r="AK9819"/>
      <c r="AL9819"/>
      <c r="AM9819"/>
      <c r="AN9819"/>
      <c r="AO9819"/>
      <c r="AP9819"/>
      <c r="AQ9819"/>
      <c r="AR9819"/>
      <c r="AS9819"/>
      <c r="AT9819"/>
      <c r="AU9819"/>
      <c r="AV9819"/>
      <c r="AW9819"/>
      <c r="AX9819"/>
      <c r="AY9819"/>
      <c r="AZ9819"/>
      <c r="BA9819"/>
      <c r="BB9819"/>
      <c r="BC9819"/>
      <c r="BD9819"/>
      <c r="BE9819"/>
      <c r="BF9819"/>
      <c r="BG9819"/>
      <c r="BH9819"/>
      <c r="BI9819"/>
      <c r="BJ9819"/>
      <c r="BK9819"/>
      <c r="BL9819"/>
      <c r="BM9819"/>
      <c r="BN9819"/>
      <c r="BO9819"/>
      <c r="BP9819"/>
      <c r="BQ9819"/>
      <c r="BR9819"/>
      <c r="BS9819"/>
      <c r="BT9819"/>
      <c r="BU9819"/>
      <c r="BV9819"/>
      <c r="BW9819"/>
      <c r="BX9819"/>
      <c r="BY9819"/>
      <c r="BZ9819"/>
      <c r="CA9819"/>
      <c r="CB9819"/>
      <c r="CC9819"/>
      <c r="CD9819"/>
      <c r="CE9819"/>
      <c r="CF9819"/>
      <c r="CG9819"/>
      <c r="CH9819"/>
      <c r="CI9819"/>
      <c r="CJ9819"/>
      <c r="CK9819"/>
      <c r="CL9819"/>
      <c r="CM9819"/>
      <c r="CN9819"/>
      <c r="CO9819"/>
      <c r="CP9819"/>
      <c r="CQ9819"/>
      <c r="CR9819"/>
      <c r="CS9819"/>
      <c r="CT9819"/>
      <c r="CU9819"/>
      <c r="CV9819"/>
    </row>
    <row r="9820" spans="10:100" x14ac:dyDescent="0.25">
      <c r="J9820"/>
      <c r="K9820"/>
      <c r="L9820"/>
      <c r="M9820"/>
      <c r="N9820"/>
      <c r="O9820"/>
      <c r="P9820"/>
      <c r="Q9820"/>
      <c r="R9820"/>
      <c r="S9820"/>
      <c r="T9820"/>
      <c r="U9820"/>
      <c r="V9820"/>
      <c r="W9820"/>
      <c r="X9820"/>
      <c r="Y9820"/>
      <c r="Z9820"/>
      <c r="AA9820"/>
      <c r="AB9820"/>
      <c r="AC9820"/>
      <c r="AD9820"/>
      <c r="AE9820"/>
      <c r="AF9820"/>
      <c r="AG9820"/>
      <c r="AH9820"/>
      <c r="AI9820"/>
      <c r="AJ9820"/>
      <c r="AK9820"/>
      <c r="AL9820"/>
      <c r="AM9820"/>
      <c r="AN9820"/>
      <c r="AO9820"/>
      <c r="AP9820"/>
      <c r="AQ9820"/>
      <c r="AR9820"/>
      <c r="AS9820"/>
      <c r="AT9820"/>
      <c r="AU9820"/>
      <c r="AV9820"/>
      <c r="AW9820"/>
      <c r="AX9820"/>
      <c r="AY9820"/>
      <c r="AZ9820"/>
      <c r="BA9820"/>
      <c r="BB9820"/>
      <c r="BC9820"/>
      <c r="BD9820"/>
      <c r="BE9820"/>
      <c r="BF9820"/>
      <c r="BG9820"/>
      <c r="BH9820"/>
      <c r="BI9820"/>
      <c r="BJ9820"/>
      <c r="BK9820"/>
      <c r="BL9820"/>
      <c r="BM9820"/>
      <c r="BN9820"/>
      <c r="BO9820"/>
      <c r="BP9820"/>
      <c r="BQ9820"/>
      <c r="BR9820"/>
      <c r="BS9820"/>
      <c r="BT9820"/>
      <c r="BU9820"/>
      <c r="BV9820"/>
      <c r="BW9820"/>
      <c r="BX9820"/>
      <c r="BY9820"/>
      <c r="BZ9820"/>
      <c r="CA9820"/>
      <c r="CB9820"/>
      <c r="CC9820"/>
      <c r="CD9820"/>
      <c r="CE9820"/>
      <c r="CF9820"/>
      <c r="CG9820"/>
      <c r="CH9820"/>
      <c r="CI9820"/>
      <c r="CJ9820"/>
      <c r="CK9820"/>
      <c r="CL9820"/>
      <c r="CM9820"/>
      <c r="CN9820"/>
      <c r="CO9820"/>
      <c r="CP9820"/>
      <c r="CQ9820"/>
      <c r="CR9820"/>
      <c r="CS9820"/>
      <c r="CT9820"/>
      <c r="CU9820"/>
      <c r="CV9820"/>
    </row>
    <row r="9821" spans="10:100" x14ac:dyDescent="0.25">
      <c r="J9821"/>
      <c r="K9821"/>
      <c r="L9821"/>
      <c r="M9821"/>
      <c r="N9821"/>
      <c r="O9821"/>
      <c r="P9821"/>
      <c r="Q9821"/>
      <c r="R9821"/>
      <c r="S9821"/>
      <c r="T9821"/>
      <c r="U9821"/>
      <c r="V9821"/>
      <c r="W9821"/>
      <c r="X9821"/>
      <c r="Y9821"/>
      <c r="Z9821"/>
      <c r="AA9821"/>
      <c r="AB9821"/>
      <c r="AC9821"/>
      <c r="AD9821"/>
      <c r="AE9821"/>
      <c r="AF9821"/>
      <c r="AG9821"/>
      <c r="AH9821"/>
      <c r="AI9821"/>
      <c r="AJ9821"/>
      <c r="AK9821"/>
      <c r="AL9821"/>
      <c r="AM9821"/>
      <c r="AN9821"/>
      <c r="AO9821"/>
      <c r="AP9821"/>
      <c r="AQ9821"/>
      <c r="AR9821"/>
      <c r="AS9821"/>
      <c r="AT9821"/>
      <c r="AU9821"/>
      <c r="AV9821"/>
      <c r="AW9821"/>
      <c r="AX9821"/>
      <c r="AY9821"/>
      <c r="AZ9821"/>
      <c r="BA9821"/>
      <c r="BB9821"/>
      <c r="BC9821"/>
      <c r="BD9821"/>
      <c r="BE9821"/>
      <c r="BF9821"/>
      <c r="BG9821"/>
      <c r="BH9821"/>
      <c r="BI9821"/>
      <c r="BJ9821"/>
      <c r="BK9821"/>
      <c r="BL9821"/>
      <c r="BM9821"/>
      <c r="BN9821"/>
      <c r="BO9821"/>
      <c r="BP9821"/>
      <c r="BQ9821"/>
      <c r="BR9821"/>
      <c r="BS9821"/>
      <c r="BT9821"/>
      <c r="BU9821"/>
      <c r="BV9821"/>
      <c r="BW9821"/>
      <c r="BX9821"/>
      <c r="BY9821"/>
      <c r="BZ9821"/>
      <c r="CA9821"/>
      <c r="CB9821"/>
      <c r="CC9821"/>
      <c r="CD9821"/>
      <c r="CE9821"/>
      <c r="CF9821"/>
      <c r="CG9821"/>
      <c r="CH9821"/>
      <c r="CI9821"/>
      <c r="CJ9821"/>
      <c r="CK9821"/>
      <c r="CL9821"/>
      <c r="CM9821"/>
      <c r="CN9821"/>
      <c r="CO9821"/>
      <c r="CP9821"/>
      <c r="CQ9821"/>
      <c r="CR9821"/>
      <c r="CS9821"/>
      <c r="CT9821"/>
      <c r="CU9821"/>
      <c r="CV9821"/>
    </row>
    <row r="9822" spans="10:100" x14ac:dyDescent="0.25">
      <c r="J9822"/>
      <c r="K9822"/>
      <c r="L9822"/>
      <c r="M9822"/>
      <c r="N9822"/>
      <c r="O9822"/>
      <c r="P9822"/>
      <c r="Q9822"/>
      <c r="R9822"/>
      <c r="S9822"/>
      <c r="T9822"/>
      <c r="U9822"/>
      <c r="V9822"/>
      <c r="W9822"/>
      <c r="X9822"/>
      <c r="Y9822"/>
      <c r="Z9822"/>
      <c r="AA9822"/>
      <c r="AB9822"/>
      <c r="AC9822"/>
      <c r="AD9822"/>
      <c r="AE9822"/>
      <c r="AF9822"/>
      <c r="AG9822"/>
      <c r="AH9822"/>
      <c r="AI9822"/>
      <c r="AJ9822"/>
      <c r="AK9822"/>
      <c r="AL9822"/>
      <c r="AM9822"/>
      <c r="AN9822"/>
      <c r="AO9822"/>
      <c r="AP9822"/>
      <c r="AQ9822"/>
      <c r="AR9822"/>
      <c r="AS9822"/>
      <c r="AT9822"/>
      <c r="AU9822"/>
      <c r="AV9822"/>
      <c r="AW9822"/>
      <c r="AX9822"/>
      <c r="AY9822"/>
      <c r="AZ9822"/>
      <c r="BA9822"/>
      <c r="BB9822"/>
      <c r="BC9822"/>
      <c r="BD9822"/>
      <c r="BE9822"/>
      <c r="BF9822"/>
      <c r="BG9822"/>
      <c r="BH9822"/>
      <c r="BI9822"/>
      <c r="BJ9822"/>
      <c r="BK9822"/>
      <c r="BL9822"/>
      <c r="BM9822"/>
      <c r="BN9822"/>
      <c r="BO9822"/>
      <c r="BP9822"/>
      <c r="BQ9822"/>
      <c r="BR9822"/>
      <c r="BS9822"/>
      <c r="BT9822"/>
      <c r="BU9822"/>
      <c r="BV9822"/>
      <c r="BW9822"/>
      <c r="BX9822"/>
      <c r="BY9822"/>
      <c r="BZ9822"/>
      <c r="CA9822"/>
      <c r="CB9822"/>
      <c r="CC9822"/>
      <c r="CD9822"/>
      <c r="CE9822"/>
      <c r="CF9822"/>
      <c r="CG9822"/>
      <c r="CH9822"/>
      <c r="CI9822"/>
      <c r="CJ9822"/>
      <c r="CK9822"/>
      <c r="CL9822"/>
      <c r="CM9822"/>
      <c r="CN9822"/>
      <c r="CO9822"/>
      <c r="CP9822"/>
      <c r="CQ9822"/>
      <c r="CR9822"/>
      <c r="CS9822"/>
      <c r="CT9822"/>
      <c r="CU9822"/>
      <c r="CV9822"/>
    </row>
    <row r="9823" spans="10:100" x14ac:dyDescent="0.25">
      <c r="J9823"/>
      <c r="K9823"/>
      <c r="L9823"/>
      <c r="M9823"/>
      <c r="N9823"/>
      <c r="O9823"/>
      <c r="P9823"/>
      <c r="Q9823"/>
      <c r="R9823"/>
      <c r="S9823"/>
      <c r="T9823"/>
      <c r="U9823"/>
      <c r="V9823"/>
      <c r="W9823"/>
      <c r="X9823"/>
      <c r="Y9823"/>
      <c r="Z9823"/>
      <c r="AA9823"/>
      <c r="AB9823"/>
      <c r="AC9823"/>
      <c r="AD9823"/>
      <c r="AE9823"/>
      <c r="AF9823"/>
      <c r="AG9823"/>
      <c r="AH9823"/>
      <c r="AI9823"/>
      <c r="AJ9823"/>
      <c r="AK9823"/>
      <c r="AL9823"/>
      <c r="AM9823"/>
      <c r="AN9823"/>
      <c r="AO9823"/>
      <c r="AP9823"/>
      <c r="AQ9823"/>
      <c r="AR9823"/>
      <c r="AS9823"/>
      <c r="AT9823"/>
      <c r="AU9823"/>
      <c r="AV9823"/>
      <c r="AW9823"/>
      <c r="AX9823"/>
      <c r="AY9823"/>
      <c r="AZ9823"/>
      <c r="BA9823"/>
      <c r="BB9823"/>
      <c r="BC9823"/>
      <c r="BD9823"/>
      <c r="BE9823"/>
      <c r="BF9823"/>
      <c r="BG9823"/>
      <c r="BH9823"/>
      <c r="BI9823"/>
      <c r="BJ9823"/>
      <c r="BK9823"/>
      <c r="BL9823"/>
      <c r="BM9823"/>
      <c r="BN9823"/>
      <c r="BO9823"/>
      <c r="BP9823"/>
      <c r="BQ9823"/>
      <c r="BR9823"/>
      <c r="BS9823"/>
      <c r="BT9823"/>
      <c r="BU9823"/>
      <c r="BV9823"/>
      <c r="BW9823"/>
      <c r="BX9823"/>
      <c r="BY9823"/>
      <c r="BZ9823"/>
      <c r="CA9823"/>
      <c r="CB9823"/>
      <c r="CC9823"/>
      <c r="CD9823"/>
      <c r="CE9823"/>
      <c r="CF9823"/>
      <c r="CG9823"/>
      <c r="CH9823"/>
      <c r="CI9823"/>
      <c r="CJ9823"/>
      <c r="CK9823"/>
      <c r="CL9823"/>
      <c r="CM9823"/>
      <c r="CN9823"/>
      <c r="CO9823"/>
      <c r="CP9823"/>
      <c r="CQ9823"/>
      <c r="CR9823"/>
      <c r="CS9823"/>
      <c r="CT9823"/>
      <c r="CU9823"/>
      <c r="CV9823"/>
    </row>
    <row r="9824" spans="10:100" x14ac:dyDescent="0.25">
      <c r="J9824"/>
      <c r="K9824"/>
      <c r="L9824"/>
      <c r="M9824"/>
      <c r="N9824"/>
      <c r="O9824"/>
      <c r="P9824"/>
      <c r="Q9824"/>
      <c r="R9824"/>
      <c r="S9824"/>
      <c r="T9824"/>
      <c r="U9824"/>
      <c r="V9824"/>
      <c r="W9824"/>
      <c r="X9824"/>
      <c r="Y9824"/>
      <c r="Z9824"/>
      <c r="AA9824"/>
      <c r="AB9824"/>
      <c r="AC9824"/>
      <c r="AD9824"/>
      <c r="AE9824"/>
      <c r="AF9824"/>
      <c r="AG9824"/>
      <c r="AH9824"/>
      <c r="AI9824"/>
      <c r="AJ9824"/>
      <c r="AK9824"/>
      <c r="AL9824"/>
      <c r="AM9824"/>
      <c r="AN9824"/>
      <c r="AO9824"/>
      <c r="AP9824"/>
      <c r="AQ9824"/>
      <c r="AR9824"/>
      <c r="AS9824"/>
      <c r="AT9824"/>
      <c r="AU9824"/>
      <c r="AV9824"/>
      <c r="AW9824"/>
      <c r="AX9824"/>
      <c r="AY9824"/>
      <c r="AZ9824"/>
      <c r="BA9824"/>
      <c r="BB9824"/>
      <c r="BC9824"/>
      <c r="BD9824"/>
      <c r="BE9824"/>
      <c r="BF9824"/>
      <c r="BG9824"/>
      <c r="BH9824"/>
      <c r="BI9824"/>
      <c r="BJ9824"/>
      <c r="BK9824"/>
      <c r="BL9824"/>
      <c r="BM9824"/>
      <c r="BN9824"/>
      <c r="BO9824"/>
      <c r="BP9824"/>
      <c r="BQ9824"/>
      <c r="BR9824"/>
      <c r="BS9824"/>
      <c r="BT9824"/>
      <c r="BU9824"/>
      <c r="BV9824"/>
      <c r="BW9824"/>
      <c r="BX9824"/>
      <c r="BY9824"/>
      <c r="BZ9824"/>
      <c r="CA9824"/>
      <c r="CB9824"/>
      <c r="CC9824"/>
      <c r="CD9824"/>
      <c r="CE9824"/>
      <c r="CF9824"/>
      <c r="CG9824"/>
      <c r="CH9824"/>
      <c r="CI9824"/>
      <c r="CJ9824"/>
      <c r="CK9824"/>
      <c r="CL9824"/>
      <c r="CM9824"/>
      <c r="CN9824"/>
      <c r="CO9824"/>
      <c r="CP9824"/>
      <c r="CQ9824"/>
      <c r="CR9824"/>
      <c r="CS9824"/>
      <c r="CT9824"/>
      <c r="CU9824"/>
      <c r="CV9824"/>
    </row>
    <row r="9825" spans="10:100" x14ac:dyDescent="0.25">
      <c r="J9825"/>
      <c r="K9825"/>
      <c r="L9825"/>
      <c r="M9825"/>
      <c r="N9825"/>
      <c r="O9825"/>
      <c r="P9825"/>
      <c r="Q9825"/>
      <c r="R9825"/>
      <c r="S9825"/>
      <c r="T9825"/>
      <c r="U9825"/>
      <c r="V9825"/>
      <c r="W9825"/>
      <c r="X9825"/>
      <c r="Y9825"/>
      <c r="Z9825"/>
      <c r="AA9825"/>
      <c r="AB9825"/>
      <c r="AC9825"/>
      <c r="AD9825"/>
      <c r="AE9825"/>
      <c r="AF9825"/>
      <c r="AG9825"/>
      <c r="AH9825"/>
      <c r="AI9825"/>
      <c r="AJ9825"/>
      <c r="AK9825"/>
      <c r="AL9825"/>
      <c r="AM9825"/>
      <c r="AN9825"/>
      <c r="AO9825"/>
      <c r="AP9825"/>
      <c r="AQ9825"/>
      <c r="AR9825"/>
      <c r="AS9825"/>
      <c r="AT9825"/>
      <c r="AU9825"/>
      <c r="AV9825"/>
      <c r="AW9825"/>
      <c r="AX9825"/>
      <c r="AY9825"/>
      <c r="AZ9825"/>
      <c r="BA9825"/>
      <c r="BB9825"/>
      <c r="BC9825"/>
      <c r="BD9825"/>
      <c r="BE9825"/>
      <c r="BF9825"/>
      <c r="BG9825"/>
      <c r="BH9825"/>
      <c r="BI9825"/>
      <c r="BJ9825"/>
      <c r="BK9825"/>
      <c r="BL9825"/>
      <c r="BM9825"/>
      <c r="BN9825"/>
      <c r="BO9825"/>
      <c r="BP9825"/>
      <c r="BQ9825"/>
      <c r="BR9825"/>
      <c r="BS9825"/>
      <c r="BT9825"/>
      <c r="BU9825"/>
      <c r="BV9825"/>
      <c r="BW9825"/>
      <c r="BX9825"/>
      <c r="BY9825"/>
      <c r="BZ9825"/>
      <c r="CA9825"/>
      <c r="CB9825"/>
      <c r="CC9825"/>
      <c r="CD9825"/>
      <c r="CE9825"/>
      <c r="CF9825"/>
      <c r="CG9825"/>
      <c r="CH9825"/>
      <c r="CI9825"/>
      <c r="CJ9825"/>
      <c r="CK9825"/>
      <c r="CL9825"/>
      <c r="CM9825"/>
      <c r="CN9825"/>
      <c r="CO9825"/>
      <c r="CP9825"/>
      <c r="CQ9825"/>
      <c r="CR9825"/>
      <c r="CS9825"/>
      <c r="CT9825"/>
      <c r="CU9825"/>
      <c r="CV9825"/>
    </row>
    <row r="9826" spans="10:100" x14ac:dyDescent="0.25">
      <c r="J9826"/>
      <c r="K9826"/>
      <c r="L9826"/>
      <c r="M9826"/>
      <c r="N9826"/>
      <c r="O9826"/>
      <c r="P9826"/>
      <c r="Q9826"/>
      <c r="R9826"/>
      <c r="S9826"/>
      <c r="T9826"/>
      <c r="U9826"/>
      <c r="V9826"/>
      <c r="W9826"/>
      <c r="X9826"/>
      <c r="Y9826"/>
      <c r="Z9826"/>
      <c r="AA9826"/>
      <c r="AB9826"/>
      <c r="AC9826"/>
      <c r="AD9826"/>
      <c r="AE9826"/>
      <c r="AF9826"/>
      <c r="AG9826"/>
      <c r="AH9826"/>
      <c r="AI9826"/>
      <c r="AJ9826"/>
      <c r="AK9826"/>
      <c r="AL9826"/>
      <c r="AM9826"/>
      <c r="AN9826"/>
      <c r="AO9826"/>
      <c r="AP9826"/>
      <c r="AQ9826"/>
      <c r="AR9826"/>
      <c r="AS9826"/>
      <c r="AT9826"/>
      <c r="AU9826"/>
      <c r="AV9826"/>
      <c r="AW9826"/>
      <c r="AX9826"/>
      <c r="AY9826"/>
      <c r="AZ9826"/>
      <c r="BA9826"/>
      <c r="BB9826"/>
      <c r="BC9826"/>
      <c r="BD9826"/>
      <c r="BE9826"/>
      <c r="BF9826"/>
      <c r="BG9826"/>
      <c r="BH9826"/>
      <c r="BI9826"/>
      <c r="BJ9826"/>
      <c r="BK9826"/>
      <c r="BL9826"/>
      <c r="BM9826"/>
      <c r="BN9826"/>
      <c r="BO9826"/>
      <c r="BP9826"/>
      <c r="BQ9826"/>
      <c r="BR9826"/>
      <c r="BS9826"/>
      <c r="BT9826"/>
      <c r="BU9826"/>
      <c r="BV9826"/>
      <c r="BW9826"/>
      <c r="BX9826"/>
      <c r="BY9826"/>
      <c r="BZ9826"/>
      <c r="CA9826"/>
      <c r="CB9826"/>
      <c r="CC9826"/>
      <c r="CD9826"/>
      <c r="CE9826"/>
      <c r="CF9826"/>
      <c r="CG9826"/>
      <c r="CH9826"/>
      <c r="CI9826"/>
      <c r="CJ9826"/>
      <c r="CK9826"/>
      <c r="CL9826"/>
      <c r="CM9826"/>
      <c r="CN9826"/>
      <c r="CO9826"/>
      <c r="CP9826"/>
      <c r="CQ9826"/>
      <c r="CR9826"/>
      <c r="CS9826"/>
      <c r="CT9826"/>
      <c r="CU9826"/>
      <c r="CV9826"/>
    </row>
    <row r="9827" spans="10:100" x14ac:dyDescent="0.25">
      <c r="J9827"/>
      <c r="K9827"/>
      <c r="L9827"/>
      <c r="M9827"/>
      <c r="N9827"/>
      <c r="O9827"/>
      <c r="P9827"/>
      <c r="Q9827"/>
      <c r="R9827"/>
      <c r="S9827"/>
      <c r="T9827"/>
      <c r="U9827"/>
      <c r="V9827"/>
      <c r="W9827"/>
      <c r="X9827"/>
      <c r="Y9827"/>
      <c r="Z9827"/>
      <c r="AA9827"/>
      <c r="AB9827"/>
      <c r="AC9827"/>
      <c r="AD9827"/>
      <c r="AE9827"/>
      <c r="AF9827"/>
      <c r="AG9827"/>
      <c r="AH9827"/>
      <c r="AI9827"/>
      <c r="AJ9827"/>
      <c r="AK9827"/>
      <c r="AL9827"/>
      <c r="AM9827"/>
      <c r="AN9827"/>
      <c r="AO9827"/>
      <c r="AP9827"/>
      <c r="AQ9827"/>
      <c r="AR9827"/>
      <c r="AS9827"/>
      <c r="AT9827"/>
      <c r="AU9827"/>
      <c r="AV9827"/>
      <c r="AW9827"/>
      <c r="AX9827"/>
      <c r="AY9827"/>
      <c r="AZ9827"/>
      <c r="BA9827"/>
      <c r="BB9827"/>
      <c r="BC9827"/>
      <c r="BD9827"/>
      <c r="BE9827"/>
      <c r="BF9827"/>
      <c r="BG9827"/>
      <c r="BH9827"/>
      <c r="BI9827"/>
      <c r="BJ9827"/>
      <c r="BK9827"/>
      <c r="BL9827"/>
      <c r="BM9827"/>
      <c r="BN9827"/>
      <c r="BO9827"/>
      <c r="BP9827"/>
      <c r="BQ9827"/>
      <c r="BR9827"/>
      <c r="BS9827"/>
      <c r="BT9827"/>
      <c r="BU9827"/>
      <c r="BV9827"/>
      <c r="BW9827"/>
      <c r="BX9827"/>
      <c r="BY9827"/>
      <c r="BZ9827"/>
      <c r="CA9827"/>
      <c r="CB9827"/>
      <c r="CC9827"/>
      <c r="CD9827"/>
      <c r="CE9827"/>
      <c r="CF9827"/>
      <c r="CG9827"/>
      <c r="CH9827"/>
      <c r="CI9827"/>
      <c r="CJ9827"/>
      <c r="CK9827"/>
      <c r="CL9827"/>
      <c r="CM9827"/>
      <c r="CN9827"/>
      <c r="CO9827"/>
      <c r="CP9827"/>
      <c r="CQ9827"/>
      <c r="CR9827"/>
      <c r="CS9827"/>
      <c r="CT9827"/>
      <c r="CU9827"/>
      <c r="CV9827"/>
    </row>
    <row r="9828" spans="10:100" x14ac:dyDescent="0.25">
      <c r="J9828"/>
      <c r="K9828"/>
      <c r="L9828"/>
      <c r="M9828"/>
      <c r="N9828"/>
      <c r="O9828"/>
      <c r="P9828"/>
      <c r="Q9828"/>
      <c r="R9828"/>
      <c r="S9828"/>
      <c r="T9828"/>
      <c r="U9828"/>
      <c r="V9828"/>
      <c r="W9828"/>
      <c r="X9828"/>
      <c r="Y9828"/>
      <c r="Z9828"/>
      <c r="AA9828"/>
      <c r="AB9828"/>
      <c r="AC9828"/>
      <c r="AD9828"/>
      <c r="AE9828"/>
      <c r="AF9828"/>
      <c r="AG9828"/>
      <c r="AH9828"/>
      <c r="AI9828"/>
      <c r="AJ9828"/>
      <c r="AK9828"/>
      <c r="AL9828"/>
      <c r="AM9828"/>
      <c r="AN9828"/>
      <c r="AO9828"/>
      <c r="AP9828"/>
      <c r="AQ9828"/>
      <c r="AR9828"/>
      <c r="AS9828"/>
      <c r="AT9828"/>
      <c r="AU9828"/>
      <c r="AV9828"/>
      <c r="AW9828"/>
      <c r="AX9828"/>
      <c r="AY9828"/>
      <c r="AZ9828"/>
      <c r="BA9828"/>
      <c r="BB9828"/>
      <c r="BC9828"/>
      <c r="BD9828"/>
      <c r="BE9828"/>
      <c r="BF9828"/>
      <c r="BG9828"/>
      <c r="BH9828"/>
      <c r="BI9828"/>
      <c r="BJ9828"/>
      <c r="BK9828"/>
      <c r="BL9828"/>
      <c r="BM9828"/>
      <c r="BN9828"/>
      <c r="BO9828"/>
      <c r="BP9828"/>
      <c r="BQ9828"/>
      <c r="BR9828"/>
      <c r="BS9828"/>
      <c r="BT9828"/>
      <c r="BU9828"/>
      <c r="BV9828"/>
      <c r="BW9828"/>
      <c r="BX9828"/>
      <c r="BY9828"/>
      <c r="BZ9828"/>
      <c r="CA9828"/>
      <c r="CB9828"/>
      <c r="CC9828"/>
      <c r="CD9828"/>
      <c r="CE9828"/>
      <c r="CF9828"/>
      <c r="CG9828"/>
      <c r="CH9828"/>
      <c r="CI9828"/>
      <c r="CJ9828"/>
      <c r="CK9828"/>
      <c r="CL9828"/>
      <c r="CM9828"/>
      <c r="CN9828"/>
      <c r="CO9828"/>
      <c r="CP9828"/>
      <c r="CQ9828"/>
      <c r="CR9828"/>
      <c r="CS9828"/>
      <c r="CT9828"/>
      <c r="CU9828"/>
      <c r="CV9828"/>
    </row>
    <row r="9829" spans="10:100" x14ac:dyDescent="0.25">
      <c r="J9829"/>
      <c r="K9829"/>
      <c r="L9829"/>
      <c r="M9829"/>
      <c r="N9829"/>
      <c r="O9829"/>
      <c r="P9829"/>
      <c r="Q9829"/>
      <c r="R9829"/>
      <c r="S9829"/>
      <c r="T9829"/>
      <c r="U9829"/>
      <c r="V9829"/>
      <c r="W9829"/>
      <c r="X9829"/>
      <c r="Y9829"/>
      <c r="Z9829"/>
      <c r="AA9829"/>
      <c r="AB9829"/>
      <c r="AC9829"/>
      <c r="AD9829"/>
      <c r="AE9829"/>
      <c r="AF9829"/>
      <c r="AG9829"/>
      <c r="AH9829"/>
      <c r="AI9829"/>
      <c r="AJ9829"/>
      <c r="AK9829"/>
      <c r="AL9829"/>
      <c r="AM9829"/>
      <c r="AN9829"/>
      <c r="AO9829"/>
      <c r="AP9829"/>
      <c r="AQ9829"/>
      <c r="AR9829"/>
      <c r="AS9829"/>
      <c r="AT9829"/>
      <c r="AU9829"/>
      <c r="AV9829"/>
      <c r="AW9829"/>
      <c r="AX9829"/>
      <c r="AY9829"/>
      <c r="AZ9829"/>
      <c r="BA9829"/>
      <c r="BB9829"/>
      <c r="BC9829"/>
      <c r="BD9829"/>
      <c r="BE9829"/>
      <c r="BF9829"/>
      <c r="BG9829"/>
      <c r="BH9829"/>
      <c r="BI9829"/>
      <c r="BJ9829"/>
      <c r="BK9829"/>
      <c r="BL9829"/>
      <c r="BM9829"/>
      <c r="BN9829"/>
      <c r="BO9829"/>
      <c r="BP9829"/>
      <c r="BQ9829"/>
      <c r="BR9829"/>
      <c r="BS9829"/>
      <c r="BT9829"/>
      <c r="BU9829"/>
      <c r="BV9829"/>
      <c r="BW9829"/>
      <c r="BX9829"/>
      <c r="BY9829"/>
      <c r="BZ9829"/>
      <c r="CA9829"/>
      <c r="CB9829"/>
      <c r="CC9829"/>
      <c r="CD9829"/>
      <c r="CE9829"/>
      <c r="CF9829"/>
      <c r="CG9829"/>
      <c r="CH9829"/>
      <c r="CI9829"/>
      <c r="CJ9829"/>
      <c r="CK9829"/>
      <c r="CL9829"/>
      <c r="CM9829"/>
      <c r="CN9829"/>
      <c r="CO9829"/>
      <c r="CP9829"/>
      <c r="CQ9829"/>
      <c r="CR9829"/>
      <c r="CS9829"/>
      <c r="CT9829"/>
      <c r="CU9829"/>
      <c r="CV9829"/>
    </row>
    <row r="9830" spans="10:100" x14ac:dyDescent="0.25">
      <c r="J9830"/>
      <c r="K9830"/>
      <c r="L9830"/>
      <c r="M9830"/>
      <c r="N9830"/>
      <c r="O9830"/>
      <c r="P9830"/>
      <c r="Q9830"/>
      <c r="R9830"/>
      <c r="S9830"/>
      <c r="T9830"/>
      <c r="U9830"/>
      <c r="V9830"/>
      <c r="W9830"/>
      <c r="X9830"/>
      <c r="Y9830"/>
      <c r="Z9830"/>
      <c r="AA9830"/>
      <c r="AB9830"/>
      <c r="AC9830"/>
      <c r="AD9830"/>
      <c r="AE9830"/>
      <c r="AF9830"/>
      <c r="AG9830"/>
      <c r="AH9830"/>
      <c r="AI9830"/>
      <c r="AJ9830"/>
      <c r="AK9830"/>
      <c r="AL9830"/>
      <c r="AM9830"/>
      <c r="AN9830"/>
      <c r="AO9830"/>
      <c r="AP9830"/>
      <c r="AQ9830"/>
      <c r="AR9830"/>
      <c r="AS9830"/>
      <c r="AT9830"/>
      <c r="AU9830"/>
      <c r="AV9830"/>
      <c r="AW9830"/>
      <c r="AX9830"/>
      <c r="AY9830"/>
      <c r="AZ9830"/>
      <c r="BA9830"/>
      <c r="BB9830"/>
      <c r="BC9830"/>
      <c r="BD9830"/>
      <c r="BE9830"/>
      <c r="BF9830"/>
      <c r="BG9830"/>
      <c r="BH9830"/>
      <c r="BI9830"/>
      <c r="BJ9830"/>
      <c r="BK9830"/>
      <c r="BL9830"/>
      <c r="BM9830"/>
      <c r="BN9830"/>
      <c r="BO9830"/>
      <c r="BP9830"/>
      <c r="BQ9830"/>
      <c r="BR9830"/>
      <c r="BS9830"/>
      <c r="BT9830"/>
      <c r="BU9830"/>
      <c r="BV9830"/>
      <c r="BW9830"/>
      <c r="BX9830"/>
      <c r="BY9830"/>
      <c r="BZ9830"/>
      <c r="CA9830"/>
      <c r="CB9830"/>
      <c r="CC9830"/>
      <c r="CD9830"/>
      <c r="CE9830"/>
      <c r="CF9830"/>
      <c r="CG9830"/>
      <c r="CH9830"/>
      <c r="CI9830"/>
      <c r="CJ9830"/>
      <c r="CK9830"/>
      <c r="CL9830"/>
      <c r="CM9830"/>
      <c r="CN9830"/>
      <c r="CO9830"/>
      <c r="CP9830"/>
      <c r="CQ9830"/>
      <c r="CR9830"/>
      <c r="CS9830"/>
      <c r="CT9830"/>
      <c r="CU9830"/>
      <c r="CV9830"/>
    </row>
    <row r="9831" spans="10:100" x14ac:dyDescent="0.25">
      <c r="J9831"/>
      <c r="K9831"/>
      <c r="L9831"/>
      <c r="M9831"/>
      <c r="N9831"/>
      <c r="O9831"/>
      <c r="P9831"/>
      <c r="Q9831"/>
      <c r="R9831"/>
      <c r="S9831"/>
      <c r="T9831"/>
      <c r="U9831"/>
      <c r="V9831"/>
      <c r="W9831"/>
      <c r="X9831"/>
      <c r="Y9831"/>
      <c r="Z9831"/>
      <c r="AA9831"/>
      <c r="AB9831"/>
      <c r="AC9831"/>
      <c r="AD9831"/>
      <c r="AE9831"/>
      <c r="AF9831"/>
      <c r="AG9831"/>
      <c r="AH9831"/>
      <c r="AI9831"/>
      <c r="AJ9831"/>
      <c r="AK9831"/>
      <c r="AL9831"/>
      <c r="AM9831"/>
      <c r="AN9831"/>
      <c r="AO9831"/>
      <c r="AP9831"/>
      <c r="AQ9831"/>
      <c r="AR9831"/>
      <c r="AS9831"/>
      <c r="AT9831"/>
      <c r="AU9831"/>
      <c r="AV9831"/>
      <c r="AW9831"/>
      <c r="AX9831"/>
      <c r="AY9831"/>
      <c r="AZ9831"/>
      <c r="BA9831"/>
      <c r="BB9831"/>
      <c r="BC9831"/>
      <c r="BD9831"/>
      <c r="BE9831"/>
      <c r="BF9831"/>
      <c r="BG9831"/>
      <c r="BH9831"/>
      <c r="BI9831"/>
      <c r="BJ9831"/>
      <c r="BK9831"/>
      <c r="BL9831"/>
      <c r="BM9831"/>
      <c r="BN9831"/>
      <c r="BO9831"/>
      <c r="BP9831"/>
      <c r="BQ9831"/>
      <c r="BR9831"/>
      <c r="BS9831"/>
      <c r="BT9831"/>
      <c r="BU9831"/>
      <c r="BV9831"/>
      <c r="BW9831"/>
      <c r="BX9831"/>
      <c r="BY9831"/>
      <c r="BZ9831"/>
      <c r="CA9831"/>
      <c r="CB9831"/>
      <c r="CC9831"/>
      <c r="CD9831"/>
      <c r="CE9831"/>
      <c r="CF9831"/>
      <c r="CG9831"/>
      <c r="CH9831"/>
      <c r="CI9831"/>
      <c r="CJ9831"/>
      <c r="CK9831"/>
      <c r="CL9831"/>
      <c r="CM9831"/>
      <c r="CN9831"/>
      <c r="CO9831"/>
      <c r="CP9831"/>
      <c r="CQ9831"/>
      <c r="CR9831"/>
      <c r="CS9831"/>
      <c r="CT9831"/>
      <c r="CU9831"/>
      <c r="CV9831"/>
    </row>
    <row r="9832" spans="10:100" x14ac:dyDescent="0.25">
      <c r="J9832"/>
      <c r="K9832"/>
      <c r="L9832"/>
      <c r="M9832"/>
      <c r="N9832"/>
      <c r="O9832"/>
      <c r="P9832"/>
      <c r="Q9832"/>
      <c r="R9832"/>
      <c r="S9832"/>
      <c r="T9832"/>
      <c r="U9832"/>
      <c r="V9832"/>
      <c r="W9832"/>
      <c r="X9832"/>
      <c r="Y9832"/>
      <c r="Z9832"/>
      <c r="AA9832"/>
      <c r="AB9832"/>
      <c r="AC9832"/>
      <c r="AD9832"/>
      <c r="AE9832"/>
      <c r="AF9832"/>
      <c r="AG9832"/>
      <c r="AH9832"/>
      <c r="AI9832"/>
      <c r="AJ9832"/>
      <c r="AK9832"/>
      <c r="AL9832"/>
      <c r="AM9832"/>
      <c r="AN9832"/>
      <c r="AO9832"/>
      <c r="AP9832"/>
      <c r="AQ9832"/>
      <c r="AR9832"/>
      <c r="AS9832"/>
      <c r="AT9832"/>
      <c r="AU9832"/>
      <c r="AV9832"/>
      <c r="AW9832"/>
      <c r="AX9832"/>
      <c r="AY9832"/>
      <c r="AZ9832"/>
      <c r="BA9832"/>
      <c r="BB9832"/>
      <c r="BC9832"/>
      <c r="BD9832"/>
      <c r="BE9832"/>
      <c r="BF9832"/>
      <c r="BG9832"/>
      <c r="BH9832"/>
      <c r="BI9832"/>
      <c r="BJ9832"/>
      <c r="BK9832"/>
      <c r="BL9832"/>
      <c r="BM9832"/>
      <c r="BN9832"/>
      <c r="BO9832"/>
      <c r="BP9832"/>
      <c r="BQ9832"/>
      <c r="BR9832"/>
      <c r="BS9832"/>
      <c r="BT9832"/>
      <c r="BU9832"/>
      <c r="BV9832"/>
      <c r="BW9832"/>
      <c r="BX9832"/>
      <c r="BY9832"/>
      <c r="BZ9832"/>
      <c r="CA9832"/>
      <c r="CB9832"/>
      <c r="CC9832"/>
      <c r="CD9832"/>
      <c r="CE9832"/>
      <c r="CF9832"/>
      <c r="CG9832"/>
      <c r="CH9832"/>
      <c r="CI9832"/>
      <c r="CJ9832"/>
      <c r="CK9832"/>
      <c r="CL9832"/>
      <c r="CM9832"/>
      <c r="CN9832"/>
      <c r="CO9832"/>
      <c r="CP9832"/>
      <c r="CQ9832"/>
      <c r="CR9832"/>
      <c r="CS9832"/>
      <c r="CT9832"/>
      <c r="CU9832"/>
      <c r="CV9832"/>
    </row>
    <row r="9833" spans="10:100" x14ac:dyDescent="0.25">
      <c r="J9833"/>
      <c r="K9833"/>
      <c r="L9833"/>
      <c r="M9833"/>
      <c r="N9833"/>
      <c r="O9833"/>
      <c r="P9833"/>
      <c r="Q9833"/>
      <c r="R9833"/>
      <c r="S9833"/>
      <c r="T9833"/>
      <c r="U9833"/>
      <c r="V9833"/>
      <c r="W9833"/>
      <c r="X9833"/>
      <c r="Y9833"/>
      <c r="Z9833"/>
      <c r="AA9833"/>
      <c r="AB9833"/>
      <c r="AC9833"/>
      <c r="AD9833"/>
      <c r="AE9833"/>
      <c r="AF9833"/>
      <c r="AG9833"/>
      <c r="AH9833"/>
      <c r="AI9833"/>
      <c r="AJ9833"/>
      <c r="AK9833"/>
      <c r="AL9833"/>
      <c r="AM9833"/>
      <c r="AN9833"/>
      <c r="AO9833"/>
      <c r="AP9833"/>
      <c r="AQ9833"/>
      <c r="AR9833"/>
      <c r="AS9833"/>
      <c r="AT9833"/>
      <c r="AU9833"/>
      <c r="AV9833"/>
      <c r="AW9833"/>
      <c r="AX9833"/>
      <c r="AY9833"/>
      <c r="AZ9833"/>
      <c r="BA9833"/>
      <c r="BB9833"/>
      <c r="BC9833"/>
      <c r="BD9833"/>
      <c r="BE9833"/>
      <c r="BF9833"/>
      <c r="BG9833"/>
      <c r="BH9833"/>
      <c r="BI9833"/>
      <c r="BJ9833"/>
      <c r="BK9833"/>
      <c r="BL9833"/>
      <c r="BM9833"/>
      <c r="BN9833"/>
      <c r="BO9833"/>
      <c r="BP9833"/>
      <c r="BQ9833"/>
      <c r="BR9833"/>
      <c r="BS9833"/>
      <c r="BT9833"/>
      <c r="BU9833"/>
      <c r="BV9833"/>
      <c r="BW9833"/>
      <c r="BX9833"/>
      <c r="BY9833"/>
      <c r="BZ9833"/>
      <c r="CA9833"/>
      <c r="CB9833"/>
      <c r="CC9833"/>
      <c r="CD9833"/>
      <c r="CE9833"/>
      <c r="CF9833"/>
      <c r="CG9833"/>
      <c r="CH9833"/>
      <c r="CI9833"/>
      <c r="CJ9833"/>
      <c r="CK9833"/>
      <c r="CL9833"/>
      <c r="CM9833"/>
      <c r="CN9833"/>
      <c r="CO9833"/>
      <c r="CP9833"/>
      <c r="CQ9833"/>
      <c r="CR9833"/>
      <c r="CS9833"/>
      <c r="CT9833"/>
      <c r="CU9833"/>
      <c r="CV9833"/>
    </row>
    <row r="9834" spans="10:100" x14ac:dyDescent="0.25">
      <c r="J9834"/>
      <c r="K9834"/>
      <c r="L9834"/>
      <c r="M9834"/>
      <c r="N9834"/>
      <c r="O9834"/>
      <c r="P9834"/>
      <c r="Q9834"/>
      <c r="R9834"/>
      <c r="S9834"/>
      <c r="T9834"/>
      <c r="U9834"/>
      <c r="V9834"/>
      <c r="W9834"/>
      <c r="X9834"/>
      <c r="Y9834"/>
      <c r="Z9834"/>
      <c r="AA9834"/>
      <c r="AB9834"/>
      <c r="AC9834"/>
      <c r="AD9834"/>
      <c r="AE9834"/>
      <c r="AF9834"/>
      <c r="AG9834"/>
      <c r="AH9834"/>
      <c r="AI9834"/>
      <c r="AJ9834"/>
      <c r="AK9834"/>
      <c r="AL9834"/>
      <c r="AM9834"/>
      <c r="AN9834"/>
      <c r="AO9834"/>
      <c r="AP9834"/>
      <c r="AQ9834"/>
      <c r="AR9834"/>
      <c r="AS9834"/>
      <c r="AT9834"/>
      <c r="AU9834"/>
      <c r="AV9834"/>
      <c r="AW9834"/>
      <c r="AX9834"/>
      <c r="AY9834"/>
      <c r="AZ9834"/>
      <c r="BA9834"/>
      <c r="BB9834"/>
      <c r="BC9834"/>
      <c r="BD9834"/>
      <c r="BE9834"/>
      <c r="BF9834"/>
      <c r="BG9834"/>
      <c r="BH9834"/>
      <c r="BI9834"/>
      <c r="BJ9834"/>
      <c r="BK9834"/>
      <c r="BL9834"/>
      <c r="BM9834"/>
      <c r="BN9834"/>
      <c r="BO9834"/>
      <c r="BP9834"/>
      <c r="BQ9834"/>
      <c r="BR9834"/>
      <c r="BS9834"/>
      <c r="BT9834"/>
      <c r="BU9834"/>
      <c r="BV9834"/>
      <c r="BW9834"/>
      <c r="BX9834"/>
      <c r="BY9834"/>
      <c r="BZ9834"/>
      <c r="CA9834"/>
      <c r="CB9834"/>
      <c r="CC9834"/>
      <c r="CD9834"/>
      <c r="CE9834"/>
      <c r="CF9834"/>
      <c r="CG9834"/>
      <c r="CH9834"/>
      <c r="CI9834"/>
      <c r="CJ9834"/>
      <c r="CK9834"/>
      <c r="CL9834"/>
      <c r="CM9834"/>
      <c r="CN9834"/>
      <c r="CO9834"/>
      <c r="CP9834"/>
      <c r="CQ9834"/>
      <c r="CR9834"/>
      <c r="CS9834"/>
      <c r="CT9834"/>
      <c r="CU9834"/>
      <c r="CV9834"/>
    </row>
    <row r="9835" spans="10:100" x14ac:dyDescent="0.25">
      <c r="J9835"/>
      <c r="K9835"/>
      <c r="L9835"/>
      <c r="M9835"/>
      <c r="N9835"/>
      <c r="O9835"/>
      <c r="P9835"/>
      <c r="Q9835"/>
      <c r="R9835"/>
      <c r="S9835"/>
      <c r="T9835"/>
      <c r="U9835"/>
      <c r="V9835"/>
      <c r="W9835"/>
      <c r="X9835"/>
      <c r="Y9835"/>
      <c r="Z9835"/>
      <c r="AA9835"/>
      <c r="AB9835"/>
      <c r="AC9835"/>
      <c r="AD9835"/>
      <c r="AE9835"/>
      <c r="AF9835"/>
      <c r="AG9835"/>
      <c r="AH9835"/>
      <c r="AI9835"/>
      <c r="AJ9835"/>
      <c r="AK9835"/>
      <c r="AL9835"/>
      <c r="AM9835"/>
      <c r="AN9835"/>
      <c r="AO9835"/>
      <c r="AP9835"/>
      <c r="AQ9835"/>
      <c r="AR9835"/>
      <c r="AS9835"/>
      <c r="AT9835"/>
      <c r="AU9835"/>
      <c r="AV9835"/>
      <c r="AW9835"/>
      <c r="AX9835"/>
      <c r="AY9835"/>
      <c r="AZ9835"/>
      <c r="BA9835"/>
      <c r="BB9835"/>
      <c r="BC9835"/>
      <c r="BD9835"/>
      <c r="BE9835"/>
      <c r="BF9835"/>
      <c r="BG9835"/>
      <c r="BH9835"/>
      <c r="BI9835"/>
      <c r="BJ9835"/>
      <c r="BK9835"/>
      <c r="BL9835"/>
      <c r="BM9835"/>
      <c r="BN9835"/>
      <c r="BO9835"/>
      <c r="BP9835"/>
      <c r="BQ9835"/>
      <c r="BR9835"/>
      <c r="BS9835"/>
      <c r="BT9835"/>
      <c r="BU9835"/>
      <c r="BV9835"/>
      <c r="BW9835"/>
      <c r="BX9835"/>
      <c r="BY9835"/>
      <c r="BZ9835"/>
      <c r="CA9835"/>
      <c r="CB9835"/>
      <c r="CC9835"/>
      <c r="CD9835"/>
      <c r="CE9835"/>
      <c r="CF9835"/>
      <c r="CG9835"/>
      <c r="CH9835"/>
      <c r="CI9835"/>
      <c r="CJ9835"/>
      <c r="CK9835"/>
      <c r="CL9835"/>
      <c r="CM9835"/>
      <c r="CN9835"/>
      <c r="CO9835"/>
      <c r="CP9835"/>
      <c r="CQ9835"/>
      <c r="CR9835"/>
      <c r="CS9835"/>
      <c r="CT9835"/>
      <c r="CU9835"/>
      <c r="CV9835"/>
    </row>
    <row r="9836" spans="10:100" x14ac:dyDescent="0.25">
      <c r="J9836"/>
      <c r="K9836"/>
      <c r="L9836"/>
      <c r="M9836"/>
      <c r="N9836"/>
      <c r="O9836"/>
      <c r="P9836"/>
      <c r="Q9836"/>
      <c r="R9836"/>
      <c r="S9836"/>
      <c r="T9836"/>
      <c r="U9836"/>
      <c r="V9836"/>
      <c r="W9836"/>
      <c r="X9836"/>
      <c r="Y9836"/>
      <c r="Z9836"/>
      <c r="AA9836"/>
      <c r="AB9836"/>
      <c r="AC9836"/>
      <c r="AD9836"/>
      <c r="AE9836"/>
      <c r="AF9836"/>
      <c r="AG9836"/>
      <c r="AH9836"/>
      <c r="AI9836"/>
      <c r="AJ9836"/>
      <c r="AK9836"/>
      <c r="AL9836"/>
      <c r="AM9836"/>
      <c r="AN9836"/>
      <c r="AO9836"/>
      <c r="AP9836"/>
      <c r="AQ9836"/>
      <c r="AR9836"/>
      <c r="AS9836"/>
      <c r="AT9836"/>
      <c r="AU9836"/>
      <c r="AV9836"/>
      <c r="AW9836"/>
      <c r="AX9836"/>
      <c r="AY9836"/>
      <c r="AZ9836"/>
      <c r="BA9836"/>
      <c r="BB9836"/>
      <c r="BC9836"/>
      <c r="BD9836"/>
      <c r="BE9836"/>
      <c r="BF9836"/>
      <c r="BG9836"/>
      <c r="BH9836"/>
      <c r="BI9836"/>
      <c r="BJ9836"/>
      <c r="BK9836"/>
      <c r="BL9836"/>
      <c r="BM9836"/>
      <c r="BN9836"/>
      <c r="BO9836"/>
      <c r="BP9836"/>
      <c r="BQ9836"/>
      <c r="BR9836"/>
      <c r="BS9836"/>
      <c r="BT9836"/>
      <c r="BU9836"/>
      <c r="BV9836"/>
      <c r="BW9836"/>
      <c r="BX9836"/>
      <c r="BY9836"/>
      <c r="BZ9836"/>
      <c r="CA9836"/>
      <c r="CB9836"/>
      <c r="CC9836"/>
      <c r="CD9836"/>
      <c r="CE9836"/>
      <c r="CF9836"/>
      <c r="CG9836"/>
      <c r="CH9836"/>
      <c r="CI9836"/>
      <c r="CJ9836"/>
      <c r="CK9836"/>
      <c r="CL9836"/>
      <c r="CM9836"/>
      <c r="CN9836"/>
      <c r="CO9836"/>
      <c r="CP9836"/>
      <c r="CQ9836"/>
      <c r="CR9836"/>
      <c r="CS9836"/>
      <c r="CT9836"/>
      <c r="CU9836"/>
      <c r="CV9836"/>
    </row>
    <row r="9837" spans="10:100" x14ac:dyDescent="0.25">
      <c r="J9837"/>
      <c r="K9837"/>
      <c r="L9837"/>
      <c r="M9837"/>
      <c r="N9837"/>
      <c r="O9837"/>
      <c r="P9837"/>
      <c r="Q9837"/>
      <c r="R9837"/>
      <c r="S9837"/>
      <c r="T9837"/>
      <c r="U9837"/>
      <c r="V9837"/>
      <c r="W9837"/>
      <c r="X9837"/>
      <c r="Y9837"/>
      <c r="Z9837"/>
      <c r="AA9837"/>
      <c r="AB9837"/>
      <c r="AC9837"/>
      <c r="AD9837"/>
      <c r="AE9837"/>
      <c r="AF9837"/>
      <c r="AG9837"/>
      <c r="AH9837"/>
      <c r="AI9837"/>
      <c r="AJ9837"/>
      <c r="AK9837"/>
      <c r="AL9837"/>
      <c r="AM9837"/>
      <c r="AN9837"/>
      <c r="AO9837"/>
      <c r="AP9837"/>
      <c r="AQ9837"/>
      <c r="AR9837"/>
      <c r="AS9837"/>
      <c r="AT9837"/>
      <c r="AU9837"/>
      <c r="AV9837"/>
      <c r="AW9837"/>
      <c r="AX9837"/>
      <c r="AY9837"/>
      <c r="AZ9837"/>
      <c r="BA9837"/>
      <c r="BB9837"/>
      <c r="BC9837"/>
      <c r="BD9837"/>
      <c r="BE9837"/>
      <c r="BF9837"/>
      <c r="BG9837"/>
      <c r="BH9837"/>
      <c r="BI9837"/>
      <c r="BJ9837"/>
      <c r="BK9837"/>
      <c r="BL9837"/>
      <c r="BM9837"/>
      <c r="BN9837"/>
      <c r="BO9837"/>
      <c r="BP9837"/>
      <c r="BQ9837"/>
      <c r="BR9837"/>
      <c r="BS9837"/>
      <c r="BT9837"/>
      <c r="BU9837"/>
      <c r="BV9837"/>
      <c r="BW9837"/>
      <c r="BX9837"/>
      <c r="BY9837"/>
      <c r="BZ9837"/>
      <c r="CA9837"/>
      <c r="CB9837"/>
      <c r="CC9837"/>
      <c r="CD9837"/>
      <c r="CE9837"/>
      <c r="CF9837"/>
      <c r="CG9837"/>
      <c r="CH9837"/>
      <c r="CI9837"/>
      <c r="CJ9837"/>
      <c r="CK9837"/>
      <c r="CL9837"/>
      <c r="CM9837"/>
      <c r="CN9837"/>
      <c r="CO9837"/>
      <c r="CP9837"/>
      <c r="CQ9837"/>
      <c r="CR9837"/>
      <c r="CS9837"/>
      <c r="CT9837"/>
      <c r="CU9837"/>
      <c r="CV9837"/>
    </row>
    <row r="9838" spans="10:100" x14ac:dyDescent="0.25">
      <c r="J9838"/>
      <c r="K9838"/>
      <c r="L9838"/>
      <c r="M9838"/>
      <c r="N9838"/>
      <c r="O9838"/>
      <c r="P9838"/>
      <c r="Q9838"/>
      <c r="R9838"/>
      <c r="S9838"/>
      <c r="T9838"/>
      <c r="U9838"/>
      <c r="V9838"/>
      <c r="W9838"/>
      <c r="X9838"/>
      <c r="Y9838"/>
      <c r="Z9838"/>
      <c r="AA9838"/>
      <c r="AB9838"/>
      <c r="AC9838"/>
      <c r="AD9838"/>
      <c r="AE9838"/>
      <c r="AF9838"/>
      <c r="AG9838"/>
      <c r="AH9838"/>
      <c r="AI9838"/>
      <c r="AJ9838"/>
      <c r="AK9838"/>
      <c r="AL9838"/>
      <c r="AM9838"/>
      <c r="AN9838"/>
      <c r="AO9838"/>
      <c r="AP9838"/>
      <c r="AQ9838"/>
      <c r="AR9838"/>
      <c r="AS9838"/>
      <c r="AT9838"/>
      <c r="AU9838"/>
      <c r="AV9838"/>
      <c r="AW9838"/>
      <c r="AX9838"/>
      <c r="AY9838"/>
      <c r="AZ9838"/>
      <c r="BA9838"/>
      <c r="BB9838"/>
      <c r="BC9838"/>
      <c r="BD9838"/>
      <c r="BE9838"/>
      <c r="BF9838"/>
      <c r="BG9838"/>
      <c r="BH9838"/>
      <c r="BI9838"/>
      <c r="BJ9838"/>
      <c r="BK9838"/>
      <c r="BL9838"/>
      <c r="BM9838"/>
      <c r="BN9838"/>
      <c r="BO9838"/>
      <c r="BP9838"/>
      <c r="BQ9838"/>
      <c r="BR9838"/>
      <c r="BS9838"/>
      <c r="BT9838"/>
      <c r="BU9838"/>
      <c r="BV9838"/>
      <c r="BW9838"/>
      <c r="BX9838"/>
      <c r="BY9838"/>
      <c r="BZ9838"/>
      <c r="CA9838"/>
      <c r="CB9838"/>
      <c r="CC9838"/>
      <c r="CD9838"/>
      <c r="CE9838"/>
      <c r="CF9838"/>
      <c r="CG9838"/>
      <c r="CH9838"/>
      <c r="CI9838"/>
      <c r="CJ9838"/>
      <c r="CK9838"/>
      <c r="CL9838"/>
      <c r="CM9838"/>
      <c r="CN9838"/>
      <c r="CO9838"/>
      <c r="CP9838"/>
      <c r="CQ9838"/>
      <c r="CR9838"/>
      <c r="CS9838"/>
      <c r="CT9838"/>
      <c r="CU9838"/>
      <c r="CV9838"/>
    </row>
    <row r="9839" spans="10:100" x14ac:dyDescent="0.25">
      <c r="J9839"/>
      <c r="K9839"/>
      <c r="L9839"/>
      <c r="M9839"/>
      <c r="N9839"/>
      <c r="O9839"/>
      <c r="P9839"/>
      <c r="Q9839"/>
      <c r="R9839"/>
      <c r="S9839"/>
      <c r="T9839"/>
      <c r="U9839"/>
      <c r="V9839"/>
      <c r="W9839"/>
      <c r="X9839"/>
      <c r="Y9839"/>
      <c r="Z9839"/>
      <c r="AA9839"/>
      <c r="AB9839"/>
      <c r="AC9839"/>
      <c r="AD9839"/>
      <c r="AE9839"/>
      <c r="AF9839"/>
      <c r="AG9839"/>
      <c r="AH9839"/>
      <c r="AI9839"/>
      <c r="AJ9839"/>
      <c r="AK9839"/>
      <c r="AL9839"/>
      <c r="AM9839"/>
      <c r="AN9839"/>
      <c r="AO9839"/>
      <c r="AP9839"/>
      <c r="AQ9839"/>
      <c r="AR9839"/>
      <c r="AS9839"/>
      <c r="AT9839"/>
      <c r="AU9839"/>
      <c r="AV9839"/>
      <c r="AW9839"/>
      <c r="AX9839"/>
      <c r="AY9839"/>
      <c r="AZ9839"/>
      <c r="BA9839"/>
      <c r="BB9839"/>
      <c r="BC9839"/>
      <c r="BD9839"/>
      <c r="BE9839"/>
      <c r="BF9839"/>
      <c r="BG9839"/>
      <c r="BH9839"/>
      <c r="BI9839"/>
      <c r="BJ9839"/>
      <c r="BK9839"/>
      <c r="BL9839"/>
      <c r="BM9839"/>
      <c r="BN9839"/>
      <c r="BO9839"/>
      <c r="BP9839"/>
      <c r="BQ9839"/>
      <c r="BR9839"/>
      <c r="BS9839"/>
      <c r="BT9839"/>
      <c r="BU9839"/>
      <c r="BV9839"/>
      <c r="BW9839"/>
      <c r="BX9839"/>
      <c r="BY9839"/>
      <c r="BZ9839"/>
      <c r="CA9839"/>
      <c r="CB9839"/>
      <c r="CC9839"/>
      <c r="CD9839"/>
      <c r="CE9839"/>
      <c r="CF9839"/>
      <c r="CG9839"/>
      <c r="CH9839"/>
      <c r="CI9839"/>
      <c r="CJ9839"/>
      <c r="CK9839"/>
      <c r="CL9839"/>
      <c r="CM9839"/>
      <c r="CN9839"/>
      <c r="CO9839"/>
      <c r="CP9839"/>
      <c r="CQ9839"/>
      <c r="CR9839"/>
      <c r="CS9839"/>
      <c r="CT9839"/>
      <c r="CU9839"/>
      <c r="CV9839"/>
    </row>
    <row r="9840" spans="10:100" x14ac:dyDescent="0.25">
      <c r="J9840"/>
      <c r="K9840"/>
      <c r="L9840"/>
      <c r="M9840"/>
      <c r="N9840"/>
      <c r="O9840"/>
      <c r="P9840"/>
      <c r="Q9840"/>
      <c r="R9840"/>
      <c r="S9840"/>
      <c r="T9840"/>
      <c r="U9840"/>
      <c r="V9840"/>
      <c r="W9840"/>
      <c r="X9840"/>
      <c r="Y9840"/>
      <c r="Z9840"/>
      <c r="AA9840"/>
      <c r="AB9840"/>
      <c r="AC9840"/>
      <c r="AD9840"/>
      <c r="AE9840"/>
      <c r="AF9840"/>
      <c r="AG9840"/>
      <c r="AH9840"/>
      <c r="AI9840"/>
      <c r="AJ9840"/>
      <c r="AK9840"/>
      <c r="AL9840"/>
      <c r="AM9840"/>
      <c r="AN9840"/>
      <c r="AO9840"/>
      <c r="AP9840"/>
      <c r="AQ9840"/>
      <c r="AR9840"/>
      <c r="AS9840"/>
      <c r="AT9840"/>
      <c r="AU9840"/>
      <c r="AV9840"/>
      <c r="AW9840"/>
      <c r="AX9840"/>
      <c r="AY9840"/>
      <c r="AZ9840"/>
      <c r="BA9840"/>
      <c r="BB9840"/>
      <c r="BC9840"/>
      <c r="BD9840"/>
      <c r="BE9840"/>
      <c r="BF9840"/>
      <c r="BG9840"/>
      <c r="BH9840"/>
      <c r="BI9840"/>
      <c r="BJ9840"/>
      <c r="BK9840"/>
      <c r="BL9840"/>
      <c r="BM9840"/>
      <c r="BN9840"/>
      <c r="BO9840"/>
      <c r="BP9840"/>
      <c r="BQ9840"/>
      <c r="BR9840"/>
      <c r="BS9840"/>
      <c r="BT9840"/>
      <c r="BU9840"/>
      <c r="BV9840"/>
      <c r="BW9840"/>
      <c r="BX9840"/>
      <c r="BY9840"/>
      <c r="BZ9840"/>
      <c r="CA9840"/>
      <c r="CB9840"/>
      <c r="CC9840"/>
      <c r="CD9840"/>
      <c r="CE9840"/>
      <c r="CF9840"/>
      <c r="CG9840"/>
      <c r="CH9840"/>
      <c r="CI9840"/>
      <c r="CJ9840"/>
      <c r="CK9840"/>
      <c r="CL9840"/>
      <c r="CM9840"/>
      <c r="CN9840"/>
      <c r="CO9840"/>
      <c r="CP9840"/>
      <c r="CQ9840"/>
      <c r="CR9840"/>
      <c r="CS9840"/>
      <c r="CT9840"/>
      <c r="CU9840"/>
      <c r="CV9840"/>
    </row>
    <row r="9841" spans="10:100" x14ac:dyDescent="0.25">
      <c r="J9841"/>
      <c r="K9841"/>
      <c r="L9841"/>
      <c r="M9841"/>
      <c r="N9841"/>
      <c r="O9841"/>
      <c r="P9841"/>
      <c r="Q9841"/>
      <c r="R9841"/>
      <c r="S9841"/>
      <c r="T9841"/>
      <c r="U9841"/>
      <c r="V9841"/>
      <c r="W9841"/>
      <c r="X9841"/>
      <c r="Y9841"/>
      <c r="Z9841"/>
      <c r="AA9841"/>
      <c r="AB9841"/>
      <c r="AC9841"/>
      <c r="AD9841"/>
      <c r="AE9841"/>
      <c r="AF9841"/>
      <c r="AG9841"/>
      <c r="AH9841"/>
      <c r="AI9841"/>
      <c r="AJ9841"/>
      <c r="AK9841"/>
      <c r="AL9841"/>
      <c r="AM9841"/>
      <c r="AN9841"/>
      <c r="AO9841"/>
      <c r="AP9841"/>
      <c r="AQ9841"/>
      <c r="AR9841"/>
      <c r="AS9841"/>
      <c r="AT9841"/>
      <c r="AU9841"/>
      <c r="AV9841"/>
      <c r="AW9841"/>
      <c r="AX9841"/>
      <c r="AY9841"/>
      <c r="AZ9841"/>
      <c r="BA9841"/>
      <c r="BB9841"/>
      <c r="BC9841"/>
      <c r="BD9841"/>
      <c r="BE9841"/>
      <c r="BF9841"/>
      <c r="BG9841"/>
      <c r="BH9841"/>
      <c r="BI9841"/>
      <c r="BJ9841"/>
      <c r="BK9841"/>
      <c r="BL9841"/>
      <c r="BM9841"/>
      <c r="BN9841"/>
      <c r="BO9841"/>
      <c r="BP9841"/>
      <c r="BQ9841"/>
      <c r="BR9841"/>
      <c r="BS9841"/>
      <c r="BT9841"/>
      <c r="BU9841"/>
      <c r="BV9841"/>
      <c r="BW9841"/>
      <c r="BX9841"/>
      <c r="BY9841"/>
      <c r="BZ9841"/>
      <c r="CA9841"/>
      <c r="CB9841"/>
      <c r="CC9841"/>
      <c r="CD9841"/>
      <c r="CE9841"/>
      <c r="CF9841"/>
      <c r="CG9841"/>
      <c r="CH9841"/>
      <c r="CI9841"/>
      <c r="CJ9841"/>
      <c r="CK9841"/>
      <c r="CL9841"/>
      <c r="CM9841"/>
      <c r="CN9841"/>
      <c r="CO9841"/>
      <c r="CP9841"/>
      <c r="CQ9841"/>
      <c r="CR9841"/>
      <c r="CS9841"/>
      <c r="CT9841"/>
      <c r="CU9841"/>
      <c r="CV9841"/>
    </row>
    <row r="9842" spans="10:100" x14ac:dyDescent="0.25">
      <c r="J9842"/>
      <c r="K9842"/>
      <c r="L9842"/>
      <c r="M9842"/>
      <c r="N9842"/>
      <c r="O9842"/>
      <c r="P9842"/>
      <c r="Q9842"/>
      <c r="R9842"/>
      <c r="S9842"/>
      <c r="T9842"/>
      <c r="U9842"/>
      <c r="V9842"/>
      <c r="W9842"/>
      <c r="X9842"/>
      <c r="Y9842"/>
      <c r="Z9842"/>
      <c r="AA9842"/>
      <c r="AB9842"/>
      <c r="AC9842"/>
      <c r="AD9842"/>
      <c r="AE9842"/>
      <c r="AF9842"/>
      <c r="AG9842"/>
      <c r="AH9842"/>
      <c r="AI9842"/>
      <c r="AJ9842"/>
      <c r="AK9842"/>
      <c r="AL9842"/>
      <c r="AM9842"/>
      <c r="AN9842"/>
      <c r="AO9842"/>
      <c r="AP9842"/>
      <c r="AQ9842"/>
      <c r="AR9842"/>
      <c r="AS9842"/>
      <c r="AT9842"/>
      <c r="AU9842"/>
      <c r="AV9842"/>
      <c r="AW9842"/>
      <c r="AX9842"/>
      <c r="AY9842"/>
      <c r="AZ9842"/>
      <c r="BA9842"/>
      <c r="BB9842"/>
      <c r="BC9842"/>
      <c r="BD9842"/>
      <c r="BE9842"/>
      <c r="BF9842"/>
      <c r="BG9842"/>
      <c r="BH9842"/>
      <c r="BI9842"/>
      <c r="BJ9842"/>
      <c r="BK9842"/>
      <c r="BL9842"/>
      <c r="BM9842"/>
      <c r="BN9842"/>
      <c r="BO9842"/>
      <c r="BP9842"/>
      <c r="BQ9842"/>
      <c r="BR9842"/>
      <c r="BS9842"/>
      <c r="BT9842"/>
      <c r="BU9842"/>
      <c r="BV9842"/>
      <c r="BW9842"/>
      <c r="BX9842"/>
      <c r="BY9842"/>
      <c r="BZ9842"/>
      <c r="CA9842"/>
      <c r="CB9842"/>
      <c r="CC9842"/>
      <c r="CD9842"/>
      <c r="CE9842"/>
      <c r="CF9842"/>
      <c r="CG9842"/>
      <c r="CH9842"/>
      <c r="CI9842"/>
      <c r="CJ9842"/>
      <c r="CK9842"/>
      <c r="CL9842"/>
      <c r="CM9842"/>
      <c r="CN9842"/>
      <c r="CO9842"/>
      <c r="CP9842"/>
      <c r="CQ9842"/>
      <c r="CR9842"/>
      <c r="CS9842"/>
      <c r="CT9842"/>
      <c r="CU9842"/>
      <c r="CV9842"/>
    </row>
    <row r="9843" spans="10:100" x14ac:dyDescent="0.25">
      <c r="J9843"/>
      <c r="K9843"/>
      <c r="L9843"/>
      <c r="M9843"/>
      <c r="N9843"/>
      <c r="O9843"/>
      <c r="P9843"/>
      <c r="Q9843"/>
      <c r="R9843"/>
      <c r="S9843"/>
      <c r="T9843"/>
      <c r="U9843"/>
      <c r="V9843"/>
      <c r="W9843"/>
      <c r="X9843"/>
      <c r="Y9843"/>
      <c r="Z9843"/>
      <c r="AA9843"/>
      <c r="AB9843"/>
      <c r="AC9843"/>
      <c r="AD9843"/>
      <c r="AE9843"/>
      <c r="AF9843"/>
      <c r="AG9843"/>
      <c r="AH9843"/>
      <c r="AI9843"/>
      <c r="AJ9843"/>
      <c r="AK9843"/>
      <c r="AL9843"/>
      <c r="AM9843"/>
      <c r="AN9843"/>
      <c r="AO9843"/>
      <c r="AP9843"/>
      <c r="AQ9843"/>
      <c r="AR9843"/>
      <c r="AS9843"/>
      <c r="AT9843"/>
      <c r="AU9843"/>
      <c r="AV9843"/>
      <c r="AW9843"/>
      <c r="AX9843"/>
      <c r="AY9843"/>
      <c r="AZ9843"/>
      <c r="BA9843"/>
      <c r="BB9843"/>
      <c r="BC9843"/>
      <c r="BD9843"/>
      <c r="BE9843"/>
      <c r="BF9843"/>
      <c r="BG9843"/>
      <c r="BH9843"/>
      <c r="BI9843"/>
      <c r="BJ9843"/>
      <c r="BK9843"/>
      <c r="BL9843"/>
      <c r="BM9843"/>
      <c r="BN9843"/>
      <c r="BO9843"/>
      <c r="BP9843"/>
      <c r="BQ9843"/>
      <c r="BR9843"/>
      <c r="BS9843"/>
      <c r="BT9843"/>
      <c r="BU9843"/>
      <c r="BV9843"/>
      <c r="BW9843"/>
      <c r="BX9843"/>
      <c r="BY9843"/>
      <c r="BZ9843"/>
      <c r="CA9843"/>
      <c r="CB9843"/>
      <c r="CC9843"/>
      <c r="CD9843"/>
      <c r="CE9843"/>
      <c r="CF9843"/>
      <c r="CG9843"/>
      <c r="CH9843"/>
      <c r="CI9843"/>
      <c r="CJ9843"/>
      <c r="CK9843"/>
      <c r="CL9843"/>
      <c r="CM9843"/>
      <c r="CN9843"/>
      <c r="CO9843"/>
      <c r="CP9843"/>
      <c r="CQ9843"/>
      <c r="CR9843"/>
      <c r="CS9843"/>
      <c r="CT9843"/>
      <c r="CU9843"/>
      <c r="CV9843"/>
    </row>
    <row r="9844" spans="10:100" x14ac:dyDescent="0.25">
      <c r="J9844"/>
      <c r="K9844"/>
      <c r="L9844"/>
      <c r="M9844"/>
      <c r="N9844"/>
      <c r="O9844"/>
      <c r="P9844"/>
      <c r="Q9844"/>
      <c r="R9844"/>
      <c r="S9844"/>
      <c r="T9844"/>
      <c r="U9844"/>
      <c r="V9844"/>
      <c r="W9844"/>
      <c r="X9844"/>
      <c r="Y9844"/>
      <c r="Z9844"/>
      <c r="AA9844"/>
      <c r="AB9844"/>
      <c r="AC9844"/>
      <c r="AD9844"/>
      <c r="AE9844"/>
      <c r="AF9844"/>
      <c r="AG9844"/>
      <c r="AH9844"/>
      <c r="AI9844"/>
      <c r="AJ9844"/>
      <c r="AK9844"/>
      <c r="AL9844"/>
      <c r="AM9844"/>
      <c r="AN9844"/>
      <c r="AO9844"/>
      <c r="AP9844"/>
      <c r="AQ9844"/>
      <c r="AR9844"/>
      <c r="AS9844"/>
      <c r="AT9844"/>
      <c r="AU9844"/>
      <c r="AV9844"/>
      <c r="AW9844"/>
      <c r="AX9844"/>
      <c r="AY9844"/>
      <c r="AZ9844"/>
      <c r="BA9844"/>
      <c r="BB9844"/>
      <c r="BC9844"/>
      <c r="BD9844"/>
      <c r="BE9844"/>
      <c r="BF9844"/>
      <c r="BG9844"/>
      <c r="BH9844"/>
      <c r="BI9844"/>
      <c r="BJ9844"/>
      <c r="BK9844"/>
      <c r="BL9844"/>
      <c r="BM9844"/>
      <c r="BN9844"/>
      <c r="BO9844"/>
      <c r="BP9844"/>
      <c r="BQ9844"/>
      <c r="BR9844"/>
      <c r="BS9844"/>
      <c r="BT9844"/>
      <c r="BU9844"/>
      <c r="BV9844"/>
      <c r="BW9844"/>
      <c r="BX9844"/>
      <c r="BY9844"/>
      <c r="BZ9844"/>
      <c r="CA9844"/>
      <c r="CB9844"/>
      <c r="CC9844"/>
      <c r="CD9844"/>
      <c r="CE9844"/>
      <c r="CF9844"/>
      <c r="CG9844"/>
      <c r="CH9844"/>
      <c r="CI9844"/>
      <c r="CJ9844"/>
      <c r="CK9844"/>
      <c r="CL9844"/>
      <c r="CM9844"/>
      <c r="CN9844"/>
      <c r="CO9844"/>
      <c r="CP9844"/>
      <c r="CQ9844"/>
      <c r="CR9844"/>
      <c r="CS9844"/>
      <c r="CT9844"/>
      <c r="CU9844"/>
      <c r="CV9844"/>
    </row>
    <row r="9845" spans="10:100" x14ac:dyDescent="0.25">
      <c r="J9845"/>
      <c r="K9845"/>
      <c r="L9845"/>
      <c r="M9845"/>
      <c r="N9845"/>
      <c r="O9845"/>
      <c r="P9845"/>
      <c r="Q9845"/>
      <c r="R9845"/>
      <c r="S9845"/>
      <c r="T9845"/>
      <c r="U9845"/>
      <c r="V9845"/>
      <c r="W9845"/>
      <c r="X9845"/>
      <c r="Y9845"/>
      <c r="Z9845"/>
      <c r="AA9845"/>
      <c r="AB9845"/>
      <c r="AC9845"/>
      <c r="AD9845"/>
      <c r="AE9845"/>
      <c r="AF9845"/>
      <c r="AG9845"/>
      <c r="AH9845"/>
      <c r="AI9845"/>
      <c r="AJ9845"/>
      <c r="AK9845"/>
      <c r="AL9845"/>
      <c r="AM9845"/>
      <c r="AN9845"/>
      <c r="AO9845"/>
      <c r="AP9845"/>
      <c r="AQ9845"/>
      <c r="AR9845"/>
      <c r="AS9845"/>
      <c r="AT9845"/>
      <c r="AU9845"/>
      <c r="AV9845"/>
      <c r="AW9845"/>
      <c r="AX9845"/>
      <c r="AY9845"/>
      <c r="AZ9845"/>
      <c r="BA9845"/>
      <c r="BB9845"/>
      <c r="BC9845"/>
      <c r="BD9845"/>
      <c r="BE9845"/>
      <c r="BF9845"/>
      <c r="BG9845"/>
      <c r="BH9845"/>
      <c r="BI9845"/>
      <c r="BJ9845"/>
      <c r="BK9845"/>
      <c r="BL9845"/>
      <c r="BM9845"/>
      <c r="BN9845"/>
      <c r="BO9845"/>
      <c r="BP9845"/>
      <c r="BQ9845"/>
      <c r="BR9845"/>
      <c r="BS9845"/>
      <c r="BT9845"/>
      <c r="BU9845"/>
      <c r="BV9845"/>
      <c r="BW9845"/>
      <c r="BX9845"/>
      <c r="BY9845"/>
      <c r="BZ9845"/>
      <c r="CA9845"/>
      <c r="CB9845"/>
      <c r="CC9845"/>
      <c r="CD9845"/>
      <c r="CE9845"/>
      <c r="CF9845"/>
      <c r="CG9845"/>
      <c r="CH9845"/>
      <c r="CI9845"/>
      <c r="CJ9845"/>
      <c r="CK9845"/>
      <c r="CL9845"/>
      <c r="CM9845"/>
      <c r="CN9845"/>
      <c r="CO9845"/>
      <c r="CP9845"/>
      <c r="CQ9845"/>
      <c r="CR9845"/>
      <c r="CS9845"/>
      <c r="CT9845"/>
      <c r="CU9845"/>
      <c r="CV9845"/>
    </row>
    <row r="9846" spans="10:100" x14ac:dyDescent="0.25">
      <c r="J9846"/>
      <c r="K9846"/>
      <c r="L9846"/>
      <c r="M9846"/>
      <c r="N9846"/>
      <c r="O9846"/>
      <c r="P9846"/>
      <c r="Q9846"/>
      <c r="R9846"/>
      <c r="S9846"/>
      <c r="T9846"/>
      <c r="U9846"/>
      <c r="V9846"/>
      <c r="W9846"/>
      <c r="X9846"/>
      <c r="Y9846"/>
      <c r="Z9846"/>
      <c r="AA9846"/>
      <c r="AB9846"/>
      <c r="AC9846"/>
      <c r="AD9846"/>
      <c r="AE9846"/>
      <c r="AF9846"/>
      <c r="AG9846"/>
      <c r="AH9846"/>
      <c r="AI9846"/>
      <c r="AJ9846"/>
      <c r="AK9846"/>
      <c r="AL9846"/>
      <c r="AM9846"/>
      <c r="AN9846"/>
      <c r="AO9846"/>
      <c r="AP9846"/>
      <c r="AQ9846"/>
      <c r="AR9846"/>
      <c r="AS9846"/>
      <c r="AT9846"/>
      <c r="AU9846"/>
      <c r="AV9846"/>
      <c r="AW9846"/>
      <c r="AX9846"/>
      <c r="AY9846"/>
      <c r="AZ9846"/>
      <c r="BA9846"/>
      <c r="BB9846"/>
      <c r="BC9846"/>
      <c r="BD9846"/>
      <c r="BE9846"/>
      <c r="BF9846"/>
      <c r="BG9846"/>
      <c r="BH9846"/>
      <c r="BI9846"/>
      <c r="BJ9846"/>
      <c r="BK9846"/>
      <c r="BL9846"/>
      <c r="BM9846"/>
      <c r="BN9846"/>
      <c r="BO9846"/>
      <c r="BP9846"/>
      <c r="BQ9846"/>
      <c r="BR9846"/>
      <c r="BS9846"/>
      <c r="BT9846"/>
      <c r="BU9846"/>
      <c r="BV9846"/>
      <c r="BW9846"/>
      <c r="BX9846"/>
      <c r="BY9846"/>
      <c r="BZ9846"/>
      <c r="CA9846"/>
      <c r="CB9846"/>
      <c r="CC9846"/>
      <c r="CD9846"/>
      <c r="CE9846"/>
      <c r="CF9846"/>
      <c r="CG9846"/>
      <c r="CH9846"/>
      <c r="CI9846"/>
      <c r="CJ9846"/>
      <c r="CK9846"/>
      <c r="CL9846"/>
      <c r="CM9846"/>
      <c r="CN9846"/>
      <c r="CO9846"/>
      <c r="CP9846"/>
      <c r="CQ9846"/>
      <c r="CR9846"/>
      <c r="CS9846"/>
      <c r="CT9846"/>
      <c r="CU9846"/>
      <c r="CV9846"/>
    </row>
    <row r="9847" spans="10:100" x14ac:dyDescent="0.25">
      <c r="J9847"/>
      <c r="K9847"/>
      <c r="L9847"/>
      <c r="M9847"/>
      <c r="N9847"/>
      <c r="O9847"/>
      <c r="P9847"/>
      <c r="Q9847"/>
      <c r="R9847"/>
      <c r="S9847"/>
      <c r="T9847"/>
      <c r="U9847"/>
      <c r="V9847"/>
      <c r="W9847"/>
      <c r="X9847"/>
      <c r="Y9847"/>
      <c r="Z9847"/>
      <c r="AA9847"/>
      <c r="AB9847"/>
      <c r="AC9847"/>
      <c r="AD9847"/>
      <c r="AE9847"/>
      <c r="AF9847"/>
      <c r="AG9847"/>
      <c r="AH9847"/>
      <c r="AI9847"/>
      <c r="AJ9847"/>
      <c r="AK9847"/>
      <c r="AL9847"/>
      <c r="AM9847"/>
      <c r="AN9847"/>
      <c r="AO9847"/>
      <c r="AP9847"/>
      <c r="AQ9847"/>
      <c r="AR9847"/>
      <c r="AS9847"/>
      <c r="AT9847"/>
      <c r="AU9847"/>
      <c r="AV9847"/>
      <c r="AW9847"/>
      <c r="AX9847"/>
      <c r="AY9847"/>
      <c r="AZ9847"/>
      <c r="BA9847"/>
      <c r="BB9847"/>
      <c r="BC9847"/>
      <c r="BD9847"/>
      <c r="BE9847"/>
      <c r="BF9847"/>
      <c r="BG9847"/>
      <c r="BH9847"/>
      <c r="BI9847"/>
      <c r="BJ9847"/>
      <c r="BK9847"/>
      <c r="BL9847"/>
      <c r="BM9847"/>
      <c r="BN9847"/>
      <c r="BO9847"/>
      <c r="BP9847"/>
      <c r="BQ9847"/>
      <c r="BR9847"/>
      <c r="BS9847"/>
      <c r="BT9847"/>
      <c r="BU9847"/>
      <c r="BV9847"/>
      <c r="BW9847"/>
      <c r="BX9847"/>
      <c r="BY9847"/>
      <c r="BZ9847"/>
      <c r="CA9847"/>
      <c r="CB9847"/>
      <c r="CC9847"/>
      <c r="CD9847"/>
      <c r="CE9847"/>
      <c r="CF9847"/>
      <c r="CG9847"/>
      <c r="CH9847"/>
      <c r="CI9847"/>
      <c r="CJ9847"/>
      <c r="CK9847"/>
      <c r="CL9847"/>
      <c r="CM9847"/>
      <c r="CN9847"/>
      <c r="CO9847"/>
      <c r="CP9847"/>
      <c r="CQ9847"/>
      <c r="CR9847"/>
      <c r="CS9847"/>
      <c r="CT9847"/>
      <c r="CU9847"/>
      <c r="CV9847"/>
    </row>
    <row r="9848" spans="10:100" x14ac:dyDescent="0.25">
      <c r="J9848"/>
      <c r="K9848"/>
      <c r="L9848"/>
      <c r="M9848"/>
      <c r="N9848"/>
      <c r="O9848"/>
      <c r="P9848"/>
      <c r="Q9848"/>
      <c r="R9848"/>
      <c r="S9848"/>
      <c r="T9848"/>
      <c r="U9848"/>
      <c r="V9848"/>
      <c r="W9848"/>
      <c r="X9848"/>
      <c r="Y9848"/>
      <c r="Z9848"/>
      <c r="AA9848"/>
      <c r="AB9848"/>
      <c r="AC9848"/>
      <c r="AD9848"/>
      <c r="AE9848"/>
      <c r="AF9848"/>
      <c r="AG9848"/>
      <c r="AH9848"/>
      <c r="AI9848"/>
      <c r="AJ9848"/>
      <c r="AK9848"/>
      <c r="AL9848"/>
      <c r="AM9848"/>
      <c r="AN9848"/>
      <c r="AO9848"/>
      <c r="AP9848"/>
      <c r="AQ9848"/>
      <c r="AR9848"/>
      <c r="AS9848"/>
      <c r="AT9848"/>
      <c r="AU9848"/>
      <c r="AV9848"/>
      <c r="AW9848"/>
      <c r="AX9848"/>
      <c r="AY9848"/>
      <c r="AZ9848"/>
      <c r="BA9848"/>
      <c r="BB9848"/>
      <c r="BC9848"/>
      <c r="BD9848"/>
      <c r="BE9848"/>
      <c r="BF9848"/>
      <c r="BG9848"/>
      <c r="BH9848"/>
      <c r="BI9848"/>
      <c r="BJ9848"/>
      <c r="BK9848"/>
      <c r="BL9848"/>
      <c r="BM9848"/>
      <c r="BN9848"/>
      <c r="BO9848"/>
      <c r="BP9848"/>
      <c r="BQ9848"/>
      <c r="BR9848"/>
      <c r="BS9848"/>
      <c r="BT9848"/>
      <c r="BU9848"/>
      <c r="BV9848"/>
      <c r="BW9848"/>
      <c r="BX9848"/>
      <c r="BY9848"/>
      <c r="BZ9848"/>
      <c r="CA9848"/>
      <c r="CB9848"/>
      <c r="CC9848"/>
      <c r="CD9848"/>
      <c r="CE9848"/>
      <c r="CF9848"/>
      <c r="CG9848"/>
      <c r="CH9848"/>
      <c r="CI9848"/>
      <c r="CJ9848"/>
      <c r="CK9848"/>
      <c r="CL9848"/>
      <c r="CM9848"/>
      <c r="CN9848"/>
      <c r="CO9848"/>
      <c r="CP9848"/>
      <c r="CQ9848"/>
      <c r="CR9848"/>
      <c r="CS9848"/>
      <c r="CT9848"/>
      <c r="CU9848"/>
      <c r="CV9848"/>
    </row>
    <row r="9849" spans="10:100" x14ac:dyDescent="0.25">
      <c r="J9849"/>
      <c r="K9849"/>
      <c r="L9849"/>
      <c r="M9849"/>
      <c r="N9849"/>
      <c r="O9849"/>
      <c r="P9849"/>
      <c r="Q9849"/>
      <c r="R9849"/>
      <c r="S9849"/>
      <c r="T9849"/>
      <c r="U9849"/>
      <c r="V9849"/>
      <c r="W9849"/>
      <c r="X9849"/>
      <c r="Y9849"/>
      <c r="Z9849"/>
      <c r="AA9849"/>
      <c r="AB9849"/>
      <c r="AC9849"/>
      <c r="AD9849"/>
      <c r="AE9849"/>
      <c r="AF9849"/>
      <c r="AG9849"/>
      <c r="AH9849"/>
      <c r="AI9849"/>
      <c r="AJ9849"/>
      <c r="AK9849"/>
      <c r="AL9849"/>
      <c r="AM9849"/>
      <c r="AN9849"/>
      <c r="AO9849"/>
      <c r="AP9849"/>
      <c r="AQ9849"/>
      <c r="AR9849"/>
      <c r="AS9849"/>
      <c r="AT9849"/>
      <c r="AU9849"/>
      <c r="AV9849"/>
      <c r="AW9849"/>
      <c r="AX9849"/>
      <c r="AY9849"/>
      <c r="AZ9849"/>
      <c r="BA9849"/>
      <c r="BB9849"/>
      <c r="BC9849"/>
      <c r="BD9849"/>
      <c r="BE9849"/>
      <c r="BF9849"/>
      <c r="BG9849"/>
      <c r="BH9849"/>
      <c r="BI9849"/>
      <c r="BJ9849"/>
      <c r="BK9849"/>
      <c r="BL9849"/>
      <c r="BM9849"/>
      <c r="BN9849"/>
      <c r="BO9849"/>
      <c r="BP9849"/>
      <c r="BQ9849"/>
      <c r="BR9849"/>
      <c r="BS9849"/>
      <c r="BT9849"/>
      <c r="BU9849"/>
      <c r="BV9849"/>
      <c r="BW9849"/>
      <c r="BX9849"/>
      <c r="BY9849"/>
      <c r="BZ9849"/>
      <c r="CA9849"/>
      <c r="CB9849"/>
      <c r="CC9849"/>
      <c r="CD9849"/>
      <c r="CE9849"/>
      <c r="CF9849"/>
      <c r="CG9849"/>
      <c r="CH9849"/>
      <c r="CI9849"/>
      <c r="CJ9849"/>
      <c r="CK9849"/>
      <c r="CL9849"/>
      <c r="CM9849"/>
      <c r="CN9849"/>
      <c r="CO9849"/>
      <c r="CP9849"/>
      <c r="CQ9849"/>
      <c r="CR9849"/>
      <c r="CS9849"/>
      <c r="CT9849"/>
      <c r="CU9849"/>
      <c r="CV9849"/>
    </row>
    <row r="9850" spans="10:100" x14ac:dyDescent="0.25">
      <c r="J9850"/>
      <c r="K9850"/>
      <c r="L9850"/>
      <c r="M9850"/>
      <c r="N9850"/>
      <c r="O9850"/>
      <c r="P9850"/>
      <c r="Q9850"/>
      <c r="R9850"/>
      <c r="S9850"/>
      <c r="T9850"/>
      <c r="U9850"/>
      <c r="V9850"/>
      <c r="W9850"/>
      <c r="X9850"/>
      <c r="Y9850"/>
      <c r="Z9850"/>
      <c r="AA9850"/>
      <c r="AB9850"/>
      <c r="AC9850"/>
      <c r="AD9850"/>
      <c r="AE9850"/>
      <c r="AF9850"/>
      <c r="AG9850"/>
      <c r="AH9850"/>
      <c r="AI9850"/>
      <c r="AJ9850"/>
      <c r="AK9850"/>
      <c r="AL9850"/>
      <c r="AM9850"/>
      <c r="AN9850"/>
      <c r="AO9850"/>
      <c r="AP9850"/>
      <c r="AQ9850"/>
      <c r="AR9850"/>
      <c r="AS9850"/>
      <c r="AT9850"/>
      <c r="AU9850"/>
      <c r="AV9850"/>
      <c r="AW9850"/>
      <c r="AX9850"/>
      <c r="AY9850"/>
      <c r="AZ9850"/>
      <c r="BA9850"/>
      <c r="BB9850"/>
      <c r="BC9850"/>
      <c r="BD9850"/>
      <c r="BE9850"/>
      <c r="BF9850"/>
      <c r="BG9850"/>
      <c r="BH9850"/>
      <c r="BI9850"/>
      <c r="BJ9850"/>
      <c r="BK9850"/>
      <c r="BL9850"/>
      <c r="BM9850"/>
      <c r="BN9850"/>
      <c r="BO9850"/>
      <c r="BP9850"/>
      <c r="BQ9850"/>
      <c r="BR9850"/>
      <c r="BS9850"/>
      <c r="BT9850"/>
      <c r="BU9850"/>
      <c r="BV9850"/>
      <c r="BW9850"/>
      <c r="BX9850"/>
      <c r="BY9850"/>
      <c r="BZ9850"/>
      <c r="CA9850"/>
      <c r="CB9850"/>
      <c r="CC9850"/>
      <c r="CD9850"/>
      <c r="CE9850"/>
      <c r="CF9850"/>
      <c r="CG9850"/>
      <c r="CH9850"/>
      <c r="CI9850"/>
      <c r="CJ9850"/>
      <c r="CK9850"/>
      <c r="CL9850"/>
      <c r="CM9850"/>
      <c r="CN9850"/>
      <c r="CO9850"/>
      <c r="CP9850"/>
      <c r="CQ9850"/>
      <c r="CR9850"/>
      <c r="CS9850"/>
      <c r="CT9850"/>
      <c r="CU9850"/>
      <c r="CV9850"/>
    </row>
    <row r="9851" spans="10:100" x14ac:dyDescent="0.25">
      <c r="J9851"/>
      <c r="K9851"/>
      <c r="L9851"/>
      <c r="M9851"/>
      <c r="N9851"/>
      <c r="O9851"/>
      <c r="P9851"/>
      <c r="Q9851"/>
      <c r="R9851"/>
      <c r="S9851"/>
      <c r="T9851"/>
      <c r="U9851"/>
      <c r="V9851"/>
      <c r="W9851"/>
      <c r="X9851"/>
      <c r="Y9851"/>
      <c r="Z9851"/>
      <c r="AA9851"/>
      <c r="AB9851"/>
      <c r="AC9851"/>
      <c r="AD9851"/>
      <c r="AE9851"/>
      <c r="AF9851"/>
      <c r="AG9851"/>
      <c r="AH9851"/>
      <c r="AI9851"/>
      <c r="AJ9851"/>
      <c r="AK9851"/>
      <c r="AL9851"/>
      <c r="AM9851"/>
      <c r="AN9851"/>
      <c r="AO9851"/>
      <c r="AP9851"/>
      <c r="AQ9851"/>
      <c r="AR9851"/>
      <c r="AS9851"/>
      <c r="AT9851"/>
      <c r="AU9851"/>
      <c r="AV9851"/>
      <c r="AW9851"/>
      <c r="AX9851"/>
      <c r="AY9851"/>
      <c r="AZ9851"/>
      <c r="BA9851"/>
      <c r="BB9851"/>
      <c r="BC9851"/>
      <c r="BD9851"/>
      <c r="BE9851"/>
      <c r="BF9851"/>
      <c r="BG9851"/>
      <c r="BH9851"/>
      <c r="BI9851"/>
      <c r="BJ9851"/>
      <c r="BK9851"/>
      <c r="BL9851"/>
      <c r="BM9851"/>
      <c r="BN9851"/>
      <c r="BO9851"/>
      <c r="BP9851"/>
      <c r="BQ9851"/>
      <c r="BR9851"/>
      <c r="BS9851"/>
      <c r="BT9851"/>
      <c r="BU9851"/>
      <c r="BV9851"/>
      <c r="BW9851"/>
      <c r="BX9851"/>
      <c r="BY9851"/>
      <c r="BZ9851"/>
      <c r="CA9851"/>
      <c r="CB9851"/>
      <c r="CC9851"/>
      <c r="CD9851"/>
      <c r="CE9851"/>
      <c r="CF9851"/>
      <c r="CG9851"/>
      <c r="CH9851"/>
      <c r="CI9851"/>
      <c r="CJ9851"/>
      <c r="CK9851"/>
      <c r="CL9851"/>
      <c r="CM9851"/>
      <c r="CN9851"/>
      <c r="CO9851"/>
      <c r="CP9851"/>
      <c r="CQ9851"/>
      <c r="CR9851"/>
      <c r="CS9851"/>
      <c r="CT9851"/>
      <c r="CU9851"/>
      <c r="CV9851"/>
    </row>
    <row r="9852" spans="10:100" x14ac:dyDescent="0.25">
      <c r="J9852"/>
      <c r="K9852"/>
      <c r="L9852"/>
      <c r="M9852"/>
      <c r="N9852"/>
      <c r="O9852"/>
      <c r="P9852"/>
      <c r="Q9852"/>
      <c r="R9852"/>
      <c r="S9852"/>
      <c r="T9852"/>
      <c r="U9852"/>
      <c r="V9852"/>
      <c r="W9852"/>
      <c r="X9852"/>
      <c r="Y9852"/>
      <c r="Z9852"/>
      <c r="AA9852"/>
      <c r="AB9852"/>
      <c r="AC9852"/>
      <c r="AD9852"/>
      <c r="AE9852"/>
      <c r="AF9852"/>
      <c r="AG9852"/>
      <c r="AH9852"/>
      <c r="AI9852"/>
      <c r="AJ9852"/>
      <c r="AK9852"/>
      <c r="AL9852"/>
      <c r="AM9852"/>
      <c r="AN9852"/>
      <c r="AO9852"/>
      <c r="AP9852"/>
      <c r="AQ9852"/>
      <c r="AR9852"/>
      <c r="AS9852"/>
      <c r="AT9852"/>
      <c r="AU9852"/>
      <c r="AV9852"/>
      <c r="AW9852"/>
      <c r="AX9852"/>
      <c r="AY9852"/>
      <c r="AZ9852"/>
      <c r="BA9852"/>
      <c r="BB9852"/>
      <c r="BC9852"/>
      <c r="BD9852"/>
      <c r="BE9852"/>
      <c r="BF9852"/>
      <c r="BG9852"/>
      <c r="BH9852"/>
      <c r="BI9852"/>
      <c r="BJ9852"/>
      <c r="BK9852"/>
      <c r="BL9852"/>
      <c r="BM9852"/>
      <c r="BN9852"/>
      <c r="BO9852"/>
      <c r="BP9852"/>
      <c r="BQ9852"/>
      <c r="BR9852"/>
      <c r="BS9852"/>
      <c r="BT9852"/>
      <c r="BU9852"/>
      <c r="BV9852"/>
      <c r="BW9852"/>
      <c r="BX9852"/>
      <c r="BY9852"/>
      <c r="BZ9852"/>
      <c r="CA9852"/>
      <c r="CB9852"/>
      <c r="CC9852"/>
      <c r="CD9852"/>
      <c r="CE9852"/>
      <c r="CF9852"/>
      <c r="CG9852"/>
      <c r="CH9852"/>
      <c r="CI9852"/>
      <c r="CJ9852"/>
      <c r="CK9852"/>
      <c r="CL9852"/>
      <c r="CM9852"/>
      <c r="CN9852"/>
      <c r="CO9852"/>
      <c r="CP9852"/>
      <c r="CQ9852"/>
      <c r="CR9852"/>
      <c r="CS9852"/>
      <c r="CT9852"/>
      <c r="CU9852"/>
      <c r="CV9852"/>
    </row>
    <row r="9853" spans="10:100" x14ac:dyDescent="0.25">
      <c r="J9853"/>
      <c r="K9853"/>
      <c r="L9853"/>
      <c r="M9853"/>
      <c r="N9853"/>
      <c r="O9853"/>
      <c r="P9853"/>
      <c r="Q9853"/>
      <c r="R9853"/>
      <c r="S9853"/>
      <c r="T9853"/>
      <c r="U9853"/>
      <c r="V9853"/>
      <c r="W9853"/>
      <c r="X9853"/>
      <c r="Y9853"/>
      <c r="Z9853"/>
      <c r="AA9853"/>
      <c r="AB9853"/>
      <c r="AC9853"/>
      <c r="AD9853"/>
      <c r="AE9853"/>
      <c r="AF9853"/>
      <c r="AG9853"/>
      <c r="AH9853"/>
      <c r="AI9853"/>
      <c r="AJ9853"/>
      <c r="AK9853"/>
      <c r="AL9853"/>
      <c r="AM9853"/>
      <c r="AN9853"/>
      <c r="AO9853"/>
      <c r="AP9853"/>
      <c r="AQ9853"/>
      <c r="AR9853"/>
      <c r="AS9853"/>
      <c r="AT9853"/>
      <c r="AU9853"/>
      <c r="AV9853"/>
      <c r="AW9853"/>
      <c r="AX9853"/>
      <c r="AY9853"/>
      <c r="AZ9853"/>
      <c r="BA9853"/>
      <c r="BB9853"/>
      <c r="BC9853"/>
      <c r="BD9853"/>
      <c r="BE9853"/>
      <c r="BF9853"/>
      <c r="BG9853"/>
      <c r="BH9853"/>
      <c r="BI9853"/>
      <c r="BJ9853"/>
      <c r="BK9853"/>
      <c r="BL9853"/>
      <c r="BM9853"/>
      <c r="BN9853"/>
      <c r="BO9853"/>
      <c r="BP9853"/>
      <c r="BQ9853"/>
      <c r="BR9853"/>
      <c r="BS9853"/>
      <c r="BT9853"/>
      <c r="BU9853"/>
      <c r="BV9853"/>
      <c r="BW9853"/>
      <c r="BX9853"/>
      <c r="BY9853"/>
      <c r="BZ9853"/>
      <c r="CA9853"/>
      <c r="CB9853"/>
      <c r="CC9853"/>
      <c r="CD9853"/>
      <c r="CE9853"/>
      <c r="CF9853"/>
      <c r="CG9853"/>
      <c r="CH9853"/>
      <c r="CI9853"/>
      <c r="CJ9853"/>
      <c r="CK9853"/>
      <c r="CL9853"/>
      <c r="CM9853"/>
      <c r="CN9853"/>
      <c r="CO9853"/>
      <c r="CP9853"/>
      <c r="CQ9853"/>
      <c r="CR9853"/>
      <c r="CS9853"/>
      <c r="CT9853"/>
      <c r="CU9853"/>
      <c r="CV9853"/>
    </row>
    <row r="9854" spans="10:100" x14ac:dyDescent="0.25">
      <c r="J9854"/>
      <c r="K9854"/>
      <c r="L9854"/>
      <c r="M9854"/>
      <c r="N9854"/>
      <c r="O9854"/>
      <c r="P9854"/>
      <c r="Q9854"/>
      <c r="R9854"/>
      <c r="S9854"/>
      <c r="T9854"/>
      <c r="U9854"/>
      <c r="V9854"/>
      <c r="W9854"/>
      <c r="X9854"/>
      <c r="Y9854"/>
      <c r="Z9854"/>
      <c r="AA9854"/>
      <c r="AB9854"/>
      <c r="AC9854"/>
      <c r="AD9854"/>
      <c r="AE9854"/>
      <c r="AF9854"/>
      <c r="AG9854"/>
      <c r="AH9854"/>
      <c r="AI9854"/>
      <c r="AJ9854"/>
      <c r="AK9854"/>
      <c r="AL9854"/>
      <c r="AM9854"/>
      <c r="AN9854"/>
      <c r="AO9854"/>
      <c r="AP9854"/>
      <c r="AQ9854"/>
      <c r="AR9854"/>
      <c r="AS9854"/>
      <c r="AT9854"/>
      <c r="AU9854"/>
      <c r="AV9854"/>
      <c r="AW9854"/>
      <c r="AX9854"/>
      <c r="AY9854"/>
      <c r="AZ9854"/>
      <c r="BA9854"/>
      <c r="BB9854"/>
      <c r="BC9854"/>
      <c r="BD9854"/>
      <c r="BE9854"/>
      <c r="BF9854"/>
      <c r="BG9854"/>
      <c r="BH9854"/>
      <c r="BI9854"/>
      <c r="BJ9854"/>
      <c r="BK9854"/>
      <c r="BL9854"/>
      <c r="BM9854"/>
      <c r="BN9854"/>
      <c r="BO9854"/>
      <c r="BP9854"/>
      <c r="BQ9854"/>
      <c r="BR9854"/>
      <c r="BS9854"/>
      <c r="BT9854"/>
      <c r="BU9854"/>
      <c r="BV9854"/>
      <c r="BW9854"/>
      <c r="BX9854"/>
      <c r="BY9854"/>
      <c r="BZ9854"/>
      <c r="CA9854"/>
      <c r="CB9854"/>
      <c r="CC9854"/>
      <c r="CD9854"/>
      <c r="CE9854"/>
      <c r="CF9854"/>
      <c r="CG9854"/>
      <c r="CH9854"/>
      <c r="CI9854"/>
      <c r="CJ9854"/>
      <c r="CK9854"/>
      <c r="CL9854"/>
      <c r="CM9854"/>
      <c r="CN9854"/>
      <c r="CO9854"/>
      <c r="CP9854"/>
      <c r="CQ9854"/>
      <c r="CR9854"/>
      <c r="CS9854"/>
      <c r="CT9854"/>
      <c r="CU9854"/>
      <c r="CV9854"/>
    </row>
    <row r="9855" spans="10:100" x14ac:dyDescent="0.25">
      <c r="J9855"/>
      <c r="K9855"/>
      <c r="L9855"/>
      <c r="M9855"/>
      <c r="N9855"/>
      <c r="O9855"/>
      <c r="P9855"/>
      <c r="Q9855"/>
      <c r="R9855"/>
      <c r="S9855"/>
      <c r="T9855"/>
      <c r="U9855"/>
      <c r="V9855"/>
      <c r="W9855"/>
      <c r="X9855"/>
      <c r="Y9855"/>
      <c r="Z9855"/>
      <c r="AA9855"/>
      <c r="AB9855"/>
      <c r="AC9855"/>
      <c r="AD9855"/>
      <c r="AE9855"/>
      <c r="AF9855"/>
      <c r="AG9855"/>
      <c r="AH9855"/>
      <c r="AI9855"/>
      <c r="AJ9855"/>
      <c r="AK9855"/>
      <c r="AL9855"/>
      <c r="AM9855"/>
      <c r="AN9855"/>
      <c r="AO9855"/>
      <c r="AP9855"/>
      <c r="AQ9855"/>
      <c r="AR9855"/>
      <c r="AS9855"/>
      <c r="AT9855"/>
      <c r="AU9855"/>
      <c r="AV9855"/>
      <c r="AW9855"/>
      <c r="AX9855"/>
      <c r="AY9855"/>
      <c r="AZ9855"/>
      <c r="BA9855"/>
      <c r="BB9855"/>
      <c r="BC9855"/>
      <c r="BD9855"/>
      <c r="BE9855"/>
      <c r="BF9855"/>
      <c r="BG9855"/>
      <c r="BH9855"/>
      <c r="BI9855"/>
      <c r="BJ9855"/>
      <c r="BK9855"/>
      <c r="BL9855"/>
      <c r="BM9855"/>
      <c r="BN9855"/>
      <c r="BO9855"/>
      <c r="BP9855"/>
      <c r="BQ9855"/>
      <c r="BR9855"/>
      <c r="BS9855"/>
      <c r="BT9855"/>
      <c r="BU9855"/>
      <c r="BV9855"/>
      <c r="BW9855"/>
      <c r="BX9855"/>
      <c r="BY9855"/>
      <c r="BZ9855"/>
      <c r="CA9855"/>
      <c r="CB9855"/>
      <c r="CC9855"/>
      <c r="CD9855"/>
      <c r="CE9855"/>
      <c r="CF9855"/>
      <c r="CG9855"/>
      <c r="CH9855"/>
      <c r="CI9855"/>
      <c r="CJ9855"/>
      <c r="CK9855"/>
      <c r="CL9855"/>
      <c r="CM9855"/>
      <c r="CN9855"/>
      <c r="CO9855"/>
      <c r="CP9855"/>
      <c r="CQ9855"/>
      <c r="CR9855"/>
      <c r="CS9855"/>
      <c r="CT9855"/>
      <c r="CU9855"/>
      <c r="CV9855"/>
    </row>
    <row r="9856" spans="10:100" x14ac:dyDescent="0.25">
      <c r="J9856"/>
      <c r="K9856"/>
      <c r="L9856"/>
      <c r="M9856"/>
      <c r="N9856"/>
      <c r="O9856"/>
      <c r="P9856"/>
      <c r="Q9856"/>
      <c r="R9856"/>
      <c r="S9856"/>
      <c r="T9856"/>
      <c r="U9856"/>
      <c r="V9856"/>
      <c r="W9856"/>
      <c r="X9856"/>
      <c r="Y9856"/>
      <c r="Z9856"/>
      <c r="AA9856"/>
      <c r="AB9856"/>
      <c r="AC9856"/>
      <c r="AD9856"/>
      <c r="AE9856"/>
      <c r="AF9856"/>
      <c r="AG9856"/>
      <c r="AH9856"/>
      <c r="AI9856"/>
      <c r="AJ9856"/>
      <c r="AK9856"/>
      <c r="AL9856"/>
      <c r="AM9856"/>
      <c r="AN9856"/>
      <c r="AO9856"/>
      <c r="AP9856"/>
      <c r="AQ9856"/>
      <c r="AR9856"/>
      <c r="AS9856"/>
      <c r="AT9856"/>
      <c r="AU9856"/>
      <c r="AV9856"/>
      <c r="AW9856"/>
      <c r="AX9856"/>
      <c r="AY9856"/>
      <c r="AZ9856"/>
      <c r="BA9856"/>
      <c r="BB9856"/>
      <c r="BC9856"/>
      <c r="BD9856"/>
      <c r="BE9856"/>
      <c r="BF9856"/>
      <c r="BG9856"/>
      <c r="BH9856"/>
      <c r="BI9856"/>
      <c r="BJ9856"/>
      <c r="BK9856"/>
      <c r="BL9856"/>
      <c r="BM9856"/>
      <c r="BN9856"/>
      <c r="BO9856"/>
      <c r="BP9856"/>
      <c r="BQ9856"/>
      <c r="BR9856"/>
      <c r="BS9856"/>
      <c r="BT9856"/>
      <c r="BU9856"/>
      <c r="BV9856"/>
      <c r="BW9856"/>
      <c r="BX9856"/>
      <c r="BY9856"/>
      <c r="BZ9856"/>
      <c r="CA9856"/>
      <c r="CB9856"/>
      <c r="CC9856"/>
      <c r="CD9856"/>
      <c r="CE9856"/>
      <c r="CF9856"/>
      <c r="CG9856"/>
      <c r="CH9856"/>
      <c r="CI9856"/>
      <c r="CJ9856"/>
      <c r="CK9856"/>
      <c r="CL9856"/>
      <c r="CM9856"/>
      <c r="CN9856"/>
      <c r="CO9856"/>
      <c r="CP9856"/>
      <c r="CQ9856"/>
      <c r="CR9856"/>
      <c r="CS9856"/>
      <c r="CT9856"/>
      <c r="CU9856"/>
      <c r="CV9856"/>
    </row>
    <row r="9857" spans="10:100" x14ac:dyDescent="0.25">
      <c r="J9857"/>
      <c r="K9857"/>
      <c r="L9857"/>
      <c r="M9857"/>
      <c r="N9857"/>
      <c r="O9857"/>
      <c r="P9857"/>
      <c r="Q9857"/>
      <c r="R9857"/>
      <c r="S9857"/>
      <c r="T9857"/>
      <c r="U9857"/>
      <c r="V9857"/>
      <c r="W9857"/>
      <c r="X9857"/>
      <c r="Y9857"/>
      <c r="Z9857"/>
      <c r="AA9857"/>
      <c r="AB9857"/>
      <c r="AC9857"/>
      <c r="AD9857"/>
      <c r="AE9857"/>
      <c r="AF9857"/>
      <c r="AG9857"/>
      <c r="AH9857"/>
      <c r="AI9857"/>
      <c r="AJ9857"/>
      <c r="AK9857"/>
      <c r="AL9857"/>
      <c r="AM9857"/>
      <c r="AN9857"/>
      <c r="AO9857"/>
      <c r="AP9857"/>
      <c r="AQ9857"/>
      <c r="AR9857"/>
      <c r="AS9857"/>
      <c r="AT9857"/>
      <c r="AU9857"/>
      <c r="AV9857"/>
      <c r="AW9857"/>
      <c r="AX9857"/>
      <c r="AY9857"/>
      <c r="AZ9857"/>
      <c r="BA9857"/>
      <c r="BB9857"/>
      <c r="BC9857"/>
      <c r="BD9857"/>
      <c r="BE9857"/>
      <c r="BF9857"/>
      <c r="BG9857"/>
      <c r="BH9857"/>
      <c r="BI9857"/>
      <c r="BJ9857"/>
      <c r="BK9857"/>
      <c r="BL9857"/>
      <c r="BM9857"/>
      <c r="BN9857"/>
      <c r="BO9857"/>
      <c r="BP9857"/>
      <c r="BQ9857"/>
      <c r="BR9857"/>
      <c r="BS9857"/>
      <c r="BT9857"/>
      <c r="BU9857"/>
      <c r="BV9857"/>
      <c r="BW9857"/>
      <c r="BX9857"/>
      <c r="BY9857"/>
      <c r="BZ9857"/>
      <c r="CA9857"/>
      <c r="CB9857"/>
      <c r="CC9857"/>
      <c r="CD9857"/>
      <c r="CE9857"/>
      <c r="CF9857"/>
      <c r="CG9857"/>
      <c r="CH9857"/>
      <c r="CI9857"/>
      <c r="CJ9857"/>
      <c r="CK9857"/>
      <c r="CL9857"/>
      <c r="CM9857"/>
      <c r="CN9857"/>
      <c r="CO9857"/>
      <c r="CP9857"/>
      <c r="CQ9857"/>
      <c r="CR9857"/>
      <c r="CS9857"/>
      <c r="CT9857"/>
      <c r="CU9857"/>
      <c r="CV9857"/>
    </row>
    <row r="9858" spans="10:100" x14ac:dyDescent="0.25">
      <c r="J9858"/>
      <c r="K9858"/>
      <c r="L9858"/>
      <c r="M9858"/>
      <c r="N9858"/>
      <c r="O9858"/>
      <c r="P9858"/>
      <c r="Q9858"/>
      <c r="R9858"/>
      <c r="S9858"/>
      <c r="T9858"/>
      <c r="U9858"/>
      <c r="V9858"/>
      <c r="W9858"/>
      <c r="X9858"/>
      <c r="Y9858"/>
      <c r="Z9858"/>
      <c r="AA9858"/>
      <c r="AB9858"/>
      <c r="AC9858"/>
      <c r="AD9858"/>
      <c r="AE9858"/>
      <c r="AF9858"/>
      <c r="AG9858"/>
      <c r="AH9858"/>
      <c r="AI9858"/>
      <c r="AJ9858"/>
      <c r="AK9858"/>
      <c r="AL9858"/>
      <c r="AM9858"/>
      <c r="AN9858"/>
      <c r="AO9858"/>
      <c r="AP9858"/>
      <c r="AQ9858"/>
      <c r="AR9858"/>
      <c r="AS9858"/>
      <c r="AT9858"/>
      <c r="AU9858"/>
      <c r="AV9858"/>
      <c r="AW9858"/>
      <c r="AX9858"/>
      <c r="AY9858"/>
      <c r="AZ9858"/>
      <c r="BA9858"/>
      <c r="BB9858"/>
      <c r="BC9858"/>
      <c r="BD9858"/>
      <c r="BE9858"/>
      <c r="BF9858"/>
      <c r="BG9858"/>
      <c r="BH9858"/>
      <c r="BI9858"/>
      <c r="BJ9858"/>
      <c r="BK9858"/>
      <c r="BL9858"/>
      <c r="BM9858"/>
      <c r="BN9858"/>
      <c r="BO9858"/>
      <c r="BP9858"/>
      <c r="BQ9858"/>
      <c r="BR9858"/>
      <c r="BS9858"/>
      <c r="BT9858"/>
      <c r="BU9858"/>
      <c r="BV9858"/>
      <c r="BW9858"/>
      <c r="BX9858"/>
      <c r="BY9858"/>
      <c r="BZ9858"/>
      <c r="CA9858"/>
      <c r="CB9858"/>
      <c r="CC9858"/>
      <c r="CD9858"/>
      <c r="CE9858"/>
      <c r="CF9858"/>
      <c r="CG9858"/>
      <c r="CH9858"/>
      <c r="CI9858"/>
      <c r="CJ9858"/>
      <c r="CK9858"/>
      <c r="CL9858"/>
      <c r="CM9858"/>
      <c r="CN9858"/>
      <c r="CO9858"/>
      <c r="CP9858"/>
      <c r="CQ9858"/>
      <c r="CR9858"/>
      <c r="CS9858"/>
      <c r="CT9858"/>
      <c r="CU9858"/>
      <c r="CV9858"/>
    </row>
    <row r="9859" spans="10:100" x14ac:dyDescent="0.25">
      <c r="J9859"/>
      <c r="K9859"/>
      <c r="L9859"/>
      <c r="M9859"/>
      <c r="N9859"/>
      <c r="O9859"/>
      <c r="P9859"/>
      <c r="Q9859"/>
      <c r="R9859"/>
      <c r="S9859"/>
      <c r="T9859"/>
      <c r="U9859"/>
      <c r="V9859"/>
      <c r="W9859"/>
      <c r="X9859"/>
      <c r="Y9859"/>
      <c r="Z9859"/>
      <c r="AA9859"/>
      <c r="AB9859"/>
      <c r="AC9859"/>
      <c r="AD9859"/>
      <c r="AE9859"/>
      <c r="AF9859"/>
      <c r="AG9859"/>
      <c r="AH9859"/>
      <c r="AI9859"/>
      <c r="AJ9859"/>
      <c r="AK9859"/>
      <c r="AL9859"/>
      <c r="AM9859"/>
      <c r="AN9859"/>
      <c r="AO9859"/>
      <c r="AP9859"/>
      <c r="AQ9859"/>
      <c r="AR9859"/>
      <c r="AS9859"/>
      <c r="AT9859"/>
      <c r="AU9859"/>
      <c r="AV9859"/>
      <c r="AW9859"/>
      <c r="AX9859"/>
      <c r="AY9859"/>
      <c r="AZ9859"/>
      <c r="BA9859"/>
      <c r="BB9859"/>
      <c r="BC9859"/>
      <c r="BD9859"/>
      <c r="BE9859"/>
      <c r="BF9859"/>
      <c r="BG9859"/>
      <c r="BH9859"/>
      <c r="BI9859"/>
      <c r="BJ9859"/>
      <c r="BK9859"/>
      <c r="BL9859"/>
      <c r="BM9859"/>
      <c r="BN9859"/>
      <c r="BO9859"/>
      <c r="BP9859"/>
      <c r="BQ9859"/>
      <c r="BR9859"/>
      <c r="BS9859"/>
      <c r="BT9859"/>
      <c r="BU9859"/>
      <c r="BV9859"/>
      <c r="BW9859"/>
      <c r="BX9859"/>
      <c r="BY9859"/>
      <c r="BZ9859"/>
      <c r="CA9859"/>
      <c r="CB9859"/>
      <c r="CC9859"/>
      <c r="CD9859"/>
      <c r="CE9859"/>
      <c r="CF9859"/>
      <c r="CG9859"/>
      <c r="CH9859"/>
      <c r="CI9859"/>
      <c r="CJ9859"/>
      <c r="CK9859"/>
      <c r="CL9859"/>
      <c r="CM9859"/>
      <c r="CN9859"/>
      <c r="CO9859"/>
      <c r="CP9859"/>
      <c r="CQ9859"/>
      <c r="CR9859"/>
      <c r="CS9859"/>
      <c r="CT9859"/>
      <c r="CU9859"/>
      <c r="CV9859"/>
    </row>
    <row r="9860" spans="10:100" x14ac:dyDescent="0.25">
      <c r="J9860"/>
      <c r="K9860"/>
      <c r="L9860"/>
      <c r="M9860"/>
      <c r="N9860"/>
      <c r="O9860"/>
      <c r="P9860"/>
      <c r="Q9860"/>
      <c r="R9860"/>
      <c r="S9860"/>
      <c r="T9860"/>
      <c r="U9860"/>
      <c r="V9860"/>
      <c r="W9860"/>
      <c r="X9860"/>
      <c r="Y9860"/>
      <c r="Z9860"/>
      <c r="AA9860"/>
      <c r="AB9860"/>
      <c r="AC9860"/>
      <c r="AD9860"/>
      <c r="AE9860"/>
      <c r="AF9860"/>
      <c r="AG9860"/>
      <c r="AH9860"/>
      <c r="AI9860"/>
      <c r="AJ9860"/>
      <c r="AK9860"/>
      <c r="AL9860"/>
      <c r="AM9860"/>
      <c r="AN9860"/>
      <c r="AO9860"/>
      <c r="AP9860"/>
      <c r="AQ9860"/>
      <c r="AR9860"/>
      <c r="AS9860"/>
      <c r="AT9860"/>
      <c r="AU9860"/>
      <c r="AV9860"/>
      <c r="AW9860"/>
      <c r="AX9860"/>
      <c r="AY9860"/>
      <c r="AZ9860"/>
      <c r="BA9860"/>
      <c r="BB9860"/>
      <c r="BC9860"/>
      <c r="BD9860"/>
      <c r="BE9860"/>
      <c r="BF9860"/>
      <c r="BG9860"/>
      <c r="BH9860"/>
      <c r="BI9860"/>
      <c r="BJ9860"/>
      <c r="BK9860"/>
      <c r="BL9860"/>
      <c r="BM9860"/>
      <c r="BN9860"/>
      <c r="BO9860"/>
      <c r="BP9860"/>
      <c r="BQ9860"/>
      <c r="BR9860"/>
      <c r="BS9860"/>
      <c r="BT9860"/>
      <c r="BU9860"/>
      <c r="BV9860"/>
      <c r="BW9860"/>
      <c r="BX9860"/>
      <c r="BY9860"/>
      <c r="BZ9860"/>
      <c r="CA9860"/>
      <c r="CB9860"/>
      <c r="CC9860"/>
      <c r="CD9860"/>
      <c r="CE9860"/>
      <c r="CF9860"/>
      <c r="CG9860"/>
      <c r="CH9860"/>
      <c r="CI9860"/>
      <c r="CJ9860"/>
      <c r="CK9860"/>
      <c r="CL9860"/>
      <c r="CM9860"/>
      <c r="CN9860"/>
      <c r="CO9860"/>
      <c r="CP9860"/>
      <c r="CQ9860"/>
      <c r="CR9860"/>
      <c r="CS9860"/>
      <c r="CT9860"/>
      <c r="CU9860"/>
      <c r="CV9860"/>
    </row>
    <row r="9861" spans="10:100" x14ac:dyDescent="0.25">
      <c r="J9861"/>
      <c r="K9861"/>
      <c r="L9861"/>
      <c r="M9861"/>
      <c r="N9861"/>
      <c r="O9861"/>
      <c r="P9861"/>
      <c r="Q9861"/>
      <c r="R9861"/>
      <c r="S9861"/>
      <c r="T9861"/>
      <c r="U9861"/>
      <c r="V9861"/>
      <c r="W9861"/>
      <c r="X9861"/>
      <c r="Y9861"/>
      <c r="Z9861"/>
      <c r="AA9861"/>
      <c r="AB9861"/>
      <c r="AC9861"/>
      <c r="AD9861"/>
      <c r="AE9861"/>
      <c r="AF9861"/>
      <c r="AG9861"/>
      <c r="AH9861"/>
      <c r="AI9861"/>
      <c r="AJ9861"/>
      <c r="AK9861"/>
      <c r="AL9861"/>
      <c r="AM9861"/>
      <c r="AN9861"/>
      <c r="AO9861"/>
      <c r="AP9861"/>
      <c r="AQ9861"/>
      <c r="AR9861"/>
      <c r="AS9861"/>
      <c r="AT9861"/>
      <c r="AU9861"/>
      <c r="AV9861"/>
      <c r="AW9861"/>
      <c r="AX9861"/>
      <c r="AY9861"/>
      <c r="AZ9861"/>
      <c r="BA9861"/>
      <c r="BB9861"/>
      <c r="BC9861"/>
      <c r="BD9861"/>
      <c r="BE9861"/>
      <c r="BF9861"/>
      <c r="BG9861"/>
      <c r="BH9861"/>
      <c r="BI9861"/>
      <c r="BJ9861"/>
      <c r="BK9861"/>
      <c r="BL9861"/>
      <c r="BM9861"/>
      <c r="BN9861"/>
      <c r="BO9861"/>
      <c r="BP9861"/>
      <c r="BQ9861"/>
      <c r="BR9861"/>
      <c r="BS9861"/>
      <c r="BT9861"/>
      <c r="BU9861"/>
      <c r="BV9861"/>
      <c r="BW9861"/>
      <c r="BX9861"/>
      <c r="BY9861"/>
      <c r="BZ9861"/>
      <c r="CA9861"/>
      <c r="CB9861"/>
      <c r="CC9861"/>
      <c r="CD9861"/>
      <c r="CE9861"/>
      <c r="CF9861"/>
      <c r="CG9861"/>
      <c r="CH9861"/>
      <c r="CI9861"/>
      <c r="CJ9861"/>
      <c r="CK9861"/>
      <c r="CL9861"/>
      <c r="CM9861"/>
      <c r="CN9861"/>
      <c r="CO9861"/>
      <c r="CP9861"/>
      <c r="CQ9861"/>
      <c r="CR9861"/>
      <c r="CS9861"/>
      <c r="CT9861"/>
      <c r="CU9861"/>
      <c r="CV9861"/>
    </row>
    <row r="9862" spans="10:100" x14ac:dyDescent="0.25">
      <c r="J9862"/>
      <c r="K9862"/>
      <c r="L9862"/>
      <c r="M9862"/>
      <c r="N9862"/>
      <c r="O9862"/>
      <c r="P9862"/>
      <c r="Q9862"/>
      <c r="R9862"/>
      <c r="S9862"/>
      <c r="T9862"/>
      <c r="U9862"/>
      <c r="V9862"/>
      <c r="W9862"/>
      <c r="X9862"/>
      <c r="Y9862"/>
      <c r="Z9862"/>
      <c r="AA9862"/>
      <c r="AB9862"/>
      <c r="AC9862"/>
      <c r="AD9862"/>
      <c r="AE9862"/>
      <c r="AF9862"/>
      <c r="AG9862"/>
      <c r="AH9862"/>
      <c r="AI9862"/>
      <c r="AJ9862"/>
      <c r="AK9862"/>
      <c r="AL9862"/>
      <c r="AM9862"/>
      <c r="AN9862"/>
      <c r="AO9862"/>
      <c r="AP9862"/>
      <c r="AQ9862"/>
      <c r="AR9862"/>
      <c r="AS9862"/>
      <c r="AT9862"/>
      <c r="AU9862"/>
      <c r="AV9862"/>
      <c r="AW9862"/>
      <c r="AX9862"/>
      <c r="AY9862"/>
      <c r="AZ9862"/>
      <c r="BA9862"/>
      <c r="BB9862"/>
      <c r="BC9862"/>
      <c r="BD9862"/>
      <c r="BE9862"/>
      <c r="BF9862"/>
      <c r="BG9862"/>
      <c r="BH9862"/>
      <c r="BI9862"/>
      <c r="BJ9862"/>
      <c r="BK9862"/>
      <c r="BL9862"/>
      <c r="BM9862"/>
      <c r="BN9862"/>
      <c r="BO9862"/>
      <c r="BP9862"/>
      <c r="BQ9862"/>
      <c r="BR9862"/>
      <c r="BS9862"/>
      <c r="BT9862"/>
      <c r="BU9862"/>
      <c r="BV9862"/>
      <c r="BW9862"/>
      <c r="BX9862"/>
      <c r="BY9862"/>
      <c r="BZ9862"/>
      <c r="CA9862"/>
      <c r="CB9862"/>
      <c r="CC9862"/>
      <c r="CD9862"/>
      <c r="CE9862"/>
      <c r="CF9862"/>
      <c r="CG9862"/>
      <c r="CH9862"/>
      <c r="CI9862"/>
      <c r="CJ9862"/>
      <c r="CK9862"/>
      <c r="CL9862"/>
      <c r="CM9862"/>
      <c r="CN9862"/>
      <c r="CO9862"/>
      <c r="CP9862"/>
      <c r="CQ9862"/>
      <c r="CR9862"/>
      <c r="CS9862"/>
      <c r="CT9862"/>
      <c r="CU9862"/>
      <c r="CV9862"/>
    </row>
    <row r="9863" spans="10:100" x14ac:dyDescent="0.25">
      <c r="J9863"/>
      <c r="K9863"/>
      <c r="L9863"/>
      <c r="M9863"/>
      <c r="N9863"/>
      <c r="O9863"/>
      <c r="P9863"/>
      <c r="Q9863"/>
      <c r="R9863"/>
      <c r="S9863"/>
      <c r="T9863"/>
      <c r="U9863"/>
      <c r="V9863"/>
      <c r="W9863"/>
      <c r="X9863"/>
      <c r="Y9863"/>
      <c r="Z9863"/>
      <c r="AA9863"/>
      <c r="AB9863"/>
      <c r="AC9863"/>
      <c r="AD9863"/>
      <c r="AE9863"/>
      <c r="AF9863"/>
      <c r="AG9863"/>
      <c r="AH9863"/>
      <c r="AI9863"/>
      <c r="AJ9863"/>
      <c r="AK9863"/>
      <c r="AL9863"/>
      <c r="AM9863"/>
      <c r="AN9863"/>
      <c r="AO9863"/>
      <c r="AP9863"/>
      <c r="AQ9863"/>
      <c r="AR9863"/>
      <c r="AS9863"/>
      <c r="AT9863"/>
      <c r="AU9863"/>
      <c r="AV9863"/>
      <c r="AW9863"/>
      <c r="AX9863"/>
      <c r="AY9863"/>
      <c r="AZ9863"/>
      <c r="BA9863"/>
      <c r="BB9863"/>
      <c r="BC9863"/>
      <c r="BD9863"/>
      <c r="BE9863"/>
      <c r="BF9863"/>
      <c r="BG9863"/>
      <c r="BH9863"/>
      <c r="BI9863"/>
      <c r="BJ9863"/>
      <c r="BK9863"/>
      <c r="BL9863"/>
      <c r="BM9863"/>
      <c r="BN9863"/>
      <c r="BO9863"/>
      <c r="BP9863"/>
      <c r="BQ9863"/>
      <c r="BR9863"/>
      <c r="BS9863"/>
      <c r="BT9863"/>
      <c r="BU9863"/>
      <c r="BV9863"/>
      <c r="BW9863"/>
      <c r="BX9863"/>
      <c r="BY9863"/>
      <c r="BZ9863"/>
      <c r="CA9863"/>
      <c r="CB9863"/>
      <c r="CC9863"/>
      <c r="CD9863"/>
      <c r="CE9863"/>
      <c r="CF9863"/>
      <c r="CG9863"/>
      <c r="CH9863"/>
      <c r="CI9863"/>
      <c r="CJ9863"/>
      <c r="CK9863"/>
      <c r="CL9863"/>
      <c r="CM9863"/>
      <c r="CN9863"/>
      <c r="CO9863"/>
      <c r="CP9863"/>
      <c r="CQ9863"/>
      <c r="CR9863"/>
      <c r="CS9863"/>
      <c r="CT9863"/>
      <c r="CU9863"/>
      <c r="CV9863"/>
    </row>
    <row r="9864" spans="10:100" x14ac:dyDescent="0.25">
      <c r="J9864"/>
      <c r="K9864"/>
      <c r="L9864"/>
      <c r="M9864"/>
      <c r="N9864"/>
      <c r="O9864"/>
      <c r="P9864"/>
      <c r="Q9864"/>
      <c r="R9864"/>
      <c r="S9864"/>
      <c r="T9864"/>
      <c r="U9864"/>
      <c r="V9864"/>
      <c r="W9864"/>
      <c r="X9864"/>
      <c r="Y9864"/>
      <c r="Z9864"/>
      <c r="AA9864"/>
      <c r="AB9864"/>
      <c r="AC9864"/>
      <c r="AD9864"/>
      <c r="AE9864"/>
      <c r="AF9864"/>
      <c r="AG9864"/>
      <c r="AH9864"/>
      <c r="AI9864"/>
      <c r="AJ9864"/>
      <c r="AK9864"/>
      <c r="AL9864"/>
      <c r="AM9864"/>
      <c r="AN9864"/>
      <c r="AO9864"/>
      <c r="AP9864"/>
      <c r="AQ9864"/>
      <c r="AR9864"/>
      <c r="AS9864"/>
      <c r="AT9864"/>
      <c r="AU9864"/>
      <c r="AV9864"/>
      <c r="AW9864"/>
      <c r="AX9864"/>
      <c r="AY9864"/>
      <c r="AZ9864"/>
      <c r="BA9864"/>
      <c r="BB9864"/>
      <c r="BC9864"/>
      <c r="BD9864"/>
      <c r="BE9864"/>
      <c r="BF9864"/>
      <c r="BG9864"/>
      <c r="BH9864"/>
      <c r="BI9864"/>
      <c r="BJ9864"/>
      <c r="BK9864"/>
      <c r="BL9864"/>
      <c r="BM9864"/>
      <c r="BN9864"/>
      <c r="BO9864"/>
      <c r="BP9864"/>
      <c r="BQ9864"/>
      <c r="BR9864"/>
      <c r="BS9864"/>
      <c r="BT9864"/>
      <c r="BU9864"/>
      <c r="BV9864"/>
      <c r="BW9864"/>
      <c r="BX9864"/>
      <c r="BY9864"/>
      <c r="BZ9864"/>
      <c r="CA9864"/>
      <c r="CB9864"/>
      <c r="CC9864"/>
      <c r="CD9864"/>
      <c r="CE9864"/>
      <c r="CF9864"/>
      <c r="CG9864"/>
      <c r="CH9864"/>
      <c r="CI9864"/>
      <c r="CJ9864"/>
      <c r="CK9864"/>
      <c r="CL9864"/>
      <c r="CM9864"/>
      <c r="CN9864"/>
      <c r="CO9864"/>
      <c r="CP9864"/>
      <c r="CQ9864"/>
      <c r="CR9864"/>
      <c r="CS9864"/>
      <c r="CT9864"/>
      <c r="CU9864"/>
      <c r="CV9864"/>
    </row>
    <row r="9865" spans="10:100" x14ac:dyDescent="0.25">
      <c r="J9865"/>
      <c r="K9865"/>
      <c r="L9865"/>
      <c r="M9865"/>
      <c r="N9865"/>
      <c r="O9865"/>
      <c r="P9865"/>
      <c r="Q9865"/>
      <c r="R9865"/>
      <c r="S9865"/>
      <c r="T9865"/>
      <c r="U9865"/>
      <c r="V9865"/>
      <c r="W9865"/>
      <c r="X9865"/>
      <c r="Y9865"/>
      <c r="Z9865"/>
      <c r="AA9865"/>
      <c r="AB9865"/>
      <c r="AC9865"/>
      <c r="AD9865"/>
      <c r="AE9865"/>
      <c r="AF9865"/>
      <c r="AG9865"/>
      <c r="AH9865"/>
      <c r="AI9865"/>
      <c r="AJ9865"/>
      <c r="AK9865"/>
      <c r="AL9865"/>
      <c r="AM9865"/>
      <c r="AN9865"/>
      <c r="AO9865"/>
      <c r="AP9865"/>
      <c r="AQ9865"/>
      <c r="AR9865"/>
      <c r="AS9865"/>
      <c r="AT9865"/>
      <c r="AU9865"/>
      <c r="AV9865"/>
      <c r="AW9865"/>
      <c r="AX9865"/>
      <c r="AY9865"/>
      <c r="AZ9865"/>
      <c r="BA9865"/>
      <c r="BB9865"/>
      <c r="BC9865"/>
      <c r="BD9865"/>
      <c r="BE9865"/>
      <c r="BF9865"/>
      <c r="BG9865"/>
      <c r="BH9865"/>
      <c r="BI9865"/>
      <c r="BJ9865"/>
      <c r="BK9865"/>
      <c r="BL9865"/>
      <c r="BM9865"/>
      <c r="BN9865"/>
      <c r="BO9865"/>
      <c r="BP9865"/>
      <c r="BQ9865"/>
      <c r="BR9865"/>
      <c r="BS9865"/>
      <c r="BT9865"/>
      <c r="BU9865"/>
      <c r="BV9865"/>
      <c r="BW9865"/>
      <c r="BX9865"/>
      <c r="BY9865"/>
      <c r="BZ9865"/>
      <c r="CA9865"/>
      <c r="CB9865"/>
      <c r="CC9865"/>
      <c r="CD9865"/>
      <c r="CE9865"/>
      <c r="CF9865"/>
      <c r="CG9865"/>
      <c r="CH9865"/>
      <c r="CI9865"/>
      <c r="CJ9865"/>
      <c r="CK9865"/>
      <c r="CL9865"/>
      <c r="CM9865"/>
      <c r="CN9865"/>
      <c r="CO9865"/>
      <c r="CP9865"/>
      <c r="CQ9865"/>
      <c r="CR9865"/>
      <c r="CS9865"/>
      <c r="CT9865"/>
      <c r="CU9865"/>
      <c r="CV9865"/>
    </row>
    <row r="9866" spans="10:100" x14ac:dyDescent="0.25">
      <c r="J9866"/>
      <c r="K9866"/>
      <c r="L9866"/>
      <c r="M9866"/>
      <c r="N9866"/>
      <c r="O9866"/>
      <c r="P9866"/>
      <c r="Q9866"/>
      <c r="R9866"/>
      <c r="S9866"/>
      <c r="T9866"/>
      <c r="U9866"/>
      <c r="V9866"/>
      <c r="W9866"/>
      <c r="X9866"/>
      <c r="Y9866"/>
      <c r="Z9866"/>
      <c r="AA9866"/>
      <c r="AB9866"/>
      <c r="AC9866"/>
      <c r="AD9866"/>
      <c r="AE9866"/>
      <c r="AF9866"/>
      <c r="AG9866"/>
      <c r="AH9866"/>
      <c r="AI9866"/>
      <c r="AJ9866"/>
      <c r="AK9866"/>
      <c r="AL9866"/>
      <c r="AM9866"/>
      <c r="AN9866"/>
      <c r="AO9866"/>
      <c r="AP9866"/>
      <c r="AQ9866"/>
      <c r="AR9866"/>
      <c r="AS9866"/>
      <c r="AT9866"/>
      <c r="AU9866"/>
      <c r="AV9866"/>
      <c r="AW9866"/>
      <c r="AX9866"/>
      <c r="AY9866"/>
      <c r="AZ9866"/>
      <c r="BA9866"/>
      <c r="BB9866"/>
      <c r="BC9866"/>
      <c r="BD9866"/>
      <c r="BE9866"/>
      <c r="BF9866"/>
      <c r="BG9866"/>
      <c r="BH9866"/>
      <c r="BI9866"/>
      <c r="BJ9866"/>
      <c r="BK9866"/>
      <c r="BL9866"/>
      <c r="BM9866"/>
      <c r="BN9866"/>
      <c r="BO9866"/>
      <c r="BP9866"/>
      <c r="BQ9866"/>
      <c r="BR9866"/>
      <c r="BS9866"/>
      <c r="BT9866"/>
      <c r="BU9866"/>
      <c r="BV9866"/>
      <c r="BW9866"/>
      <c r="BX9866"/>
      <c r="BY9866"/>
      <c r="BZ9866"/>
      <c r="CA9866"/>
      <c r="CB9866"/>
      <c r="CC9866"/>
      <c r="CD9866"/>
      <c r="CE9866"/>
      <c r="CF9866"/>
      <c r="CG9866"/>
      <c r="CH9866"/>
      <c r="CI9866"/>
      <c r="CJ9866"/>
      <c r="CK9866"/>
      <c r="CL9866"/>
      <c r="CM9866"/>
      <c r="CN9866"/>
      <c r="CO9866"/>
      <c r="CP9866"/>
      <c r="CQ9866"/>
      <c r="CR9866"/>
      <c r="CS9866"/>
      <c r="CT9866"/>
      <c r="CU9866"/>
      <c r="CV9866"/>
    </row>
    <row r="9867" spans="10:100" x14ac:dyDescent="0.25">
      <c r="J9867"/>
      <c r="K9867"/>
      <c r="L9867"/>
      <c r="M9867"/>
      <c r="N9867"/>
      <c r="O9867"/>
      <c r="P9867"/>
      <c r="Q9867"/>
      <c r="R9867"/>
      <c r="S9867"/>
      <c r="T9867"/>
      <c r="U9867"/>
      <c r="V9867"/>
      <c r="W9867"/>
      <c r="X9867"/>
      <c r="Y9867"/>
      <c r="Z9867"/>
      <c r="AA9867"/>
      <c r="AB9867"/>
      <c r="AC9867"/>
      <c r="AD9867"/>
      <c r="AE9867"/>
      <c r="AF9867"/>
      <c r="AG9867"/>
      <c r="AH9867"/>
      <c r="AI9867"/>
      <c r="AJ9867"/>
      <c r="AK9867"/>
      <c r="AL9867"/>
      <c r="AM9867"/>
      <c r="AN9867"/>
      <c r="AO9867"/>
      <c r="AP9867"/>
      <c r="AQ9867"/>
      <c r="AR9867"/>
      <c r="AS9867"/>
      <c r="AT9867"/>
      <c r="AU9867"/>
      <c r="AV9867"/>
      <c r="AW9867"/>
      <c r="AX9867"/>
      <c r="AY9867"/>
      <c r="AZ9867"/>
      <c r="BA9867"/>
      <c r="BB9867"/>
      <c r="BC9867"/>
      <c r="BD9867"/>
      <c r="BE9867"/>
      <c r="BF9867"/>
      <c r="BG9867"/>
      <c r="BH9867"/>
      <c r="BI9867"/>
      <c r="BJ9867"/>
      <c r="BK9867"/>
      <c r="BL9867"/>
      <c r="BM9867"/>
      <c r="BN9867"/>
      <c r="BO9867"/>
      <c r="BP9867"/>
      <c r="BQ9867"/>
      <c r="BR9867"/>
      <c r="BS9867"/>
      <c r="BT9867"/>
      <c r="BU9867"/>
      <c r="BV9867"/>
      <c r="BW9867"/>
      <c r="BX9867"/>
      <c r="BY9867"/>
      <c r="BZ9867"/>
      <c r="CA9867"/>
      <c r="CB9867"/>
      <c r="CC9867"/>
      <c r="CD9867"/>
      <c r="CE9867"/>
      <c r="CF9867"/>
      <c r="CG9867"/>
      <c r="CH9867"/>
      <c r="CI9867"/>
      <c r="CJ9867"/>
      <c r="CK9867"/>
      <c r="CL9867"/>
      <c r="CM9867"/>
      <c r="CN9867"/>
      <c r="CO9867"/>
      <c r="CP9867"/>
      <c r="CQ9867"/>
      <c r="CR9867"/>
      <c r="CS9867"/>
      <c r="CT9867"/>
      <c r="CU9867"/>
      <c r="CV9867"/>
    </row>
    <row r="9868" spans="10:100" x14ac:dyDescent="0.25">
      <c r="J9868"/>
      <c r="K9868"/>
      <c r="L9868"/>
      <c r="M9868"/>
      <c r="N9868"/>
      <c r="O9868"/>
      <c r="P9868"/>
      <c r="Q9868"/>
      <c r="R9868"/>
      <c r="S9868"/>
      <c r="T9868"/>
      <c r="U9868"/>
      <c r="V9868"/>
      <c r="W9868"/>
      <c r="X9868"/>
      <c r="Y9868"/>
      <c r="Z9868"/>
      <c r="AA9868"/>
      <c r="AB9868"/>
      <c r="AC9868"/>
      <c r="AD9868"/>
      <c r="AE9868"/>
      <c r="AF9868"/>
      <c r="AG9868"/>
      <c r="AH9868"/>
      <c r="AI9868"/>
      <c r="AJ9868"/>
      <c r="AK9868"/>
      <c r="AL9868"/>
      <c r="AM9868"/>
      <c r="AN9868"/>
      <c r="AO9868"/>
      <c r="AP9868"/>
      <c r="AQ9868"/>
      <c r="AR9868"/>
      <c r="AS9868"/>
      <c r="AT9868"/>
      <c r="AU9868"/>
      <c r="AV9868"/>
      <c r="AW9868"/>
      <c r="AX9868"/>
      <c r="AY9868"/>
      <c r="AZ9868"/>
      <c r="BA9868"/>
      <c r="BB9868"/>
      <c r="BC9868"/>
      <c r="BD9868"/>
      <c r="BE9868"/>
      <c r="BF9868"/>
      <c r="BG9868"/>
      <c r="BH9868"/>
      <c r="BI9868"/>
      <c r="BJ9868"/>
      <c r="BK9868"/>
      <c r="BL9868"/>
      <c r="BM9868"/>
      <c r="BN9868"/>
      <c r="BO9868"/>
      <c r="BP9868"/>
      <c r="BQ9868"/>
      <c r="BR9868"/>
      <c r="BS9868"/>
      <c r="BT9868"/>
      <c r="BU9868"/>
      <c r="BV9868"/>
      <c r="BW9868"/>
      <c r="BX9868"/>
      <c r="BY9868"/>
      <c r="BZ9868"/>
      <c r="CA9868"/>
      <c r="CB9868"/>
      <c r="CC9868"/>
      <c r="CD9868"/>
      <c r="CE9868"/>
      <c r="CF9868"/>
      <c r="CG9868"/>
      <c r="CH9868"/>
      <c r="CI9868"/>
      <c r="CJ9868"/>
      <c r="CK9868"/>
      <c r="CL9868"/>
      <c r="CM9868"/>
      <c r="CN9868"/>
      <c r="CO9868"/>
      <c r="CP9868"/>
      <c r="CQ9868"/>
      <c r="CR9868"/>
      <c r="CS9868"/>
      <c r="CT9868"/>
      <c r="CU9868"/>
      <c r="CV9868"/>
    </row>
    <row r="9869" spans="10:100" x14ac:dyDescent="0.25">
      <c r="J9869"/>
      <c r="K9869"/>
      <c r="L9869"/>
      <c r="M9869"/>
      <c r="N9869"/>
      <c r="O9869"/>
      <c r="P9869"/>
      <c r="Q9869"/>
      <c r="R9869"/>
      <c r="S9869"/>
      <c r="T9869"/>
      <c r="U9869"/>
      <c r="V9869"/>
      <c r="W9869"/>
      <c r="X9869"/>
      <c r="Y9869"/>
      <c r="Z9869"/>
      <c r="AA9869"/>
      <c r="AB9869"/>
      <c r="AC9869"/>
      <c r="AD9869"/>
      <c r="AE9869"/>
      <c r="AF9869"/>
      <c r="AG9869"/>
      <c r="AH9869"/>
      <c r="AI9869"/>
      <c r="AJ9869"/>
      <c r="AK9869"/>
      <c r="AL9869"/>
      <c r="AM9869"/>
      <c r="AN9869"/>
      <c r="AO9869"/>
      <c r="AP9869"/>
      <c r="AQ9869"/>
      <c r="AR9869"/>
      <c r="AS9869"/>
      <c r="AT9869"/>
      <c r="AU9869"/>
      <c r="AV9869"/>
      <c r="AW9869"/>
      <c r="AX9869"/>
      <c r="AY9869"/>
      <c r="AZ9869"/>
      <c r="BA9869"/>
      <c r="BB9869"/>
      <c r="BC9869"/>
      <c r="BD9869"/>
      <c r="BE9869"/>
      <c r="BF9869"/>
      <c r="BG9869"/>
      <c r="BH9869"/>
      <c r="BI9869"/>
      <c r="BJ9869"/>
      <c r="BK9869"/>
      <c r="BL9869"/>
      <c r="BM9869"/>
      <c r="BN9869"/>
      <c r="BO9869"/>
      <c r="BP9869"/>
      <c r="BQ9869"/>
      <c r="BR9869"/>
      <c r="BS9869"/>
      <c r="BT9869"/>
      <c r="BU9869"/>
      <c r="BV9869"/>
      <c r="BW9869"/>
      <c r="BX9869"/>
      <c r="BY9869"/>
      <c r="BZ9869"/>
      <c r="CA9869"/>
      <c r="CB9869"/>
      <c r="CC9869"/>
      <c r="CD9869"/>
      <c r="CE9869"/>
      <c r="CF9869"/>
      <c r="CG9869"/>
      <c r="CH9869"/>
      <c r="CI9869"/>
      <c r="CJ9869"/>
      <c r="CK9869"/>
      <c r="CL9869"/>
      <c r="CM9869"/>
      <c r="CN9869"/>
      <c r="CO9869"/>
      <c r="CP9869"/>
      <c r="CQ9869"/>
      <c r="CR9869"/>
      <c r="CS9869"/>
      <c r="CT9869"/>
      <c r="CU9869"/>
      <c r="CV9869"/>
    </row>
    <row r="9870" spans="10:100" x14ac:dyDescent="0.25">
      <c r="J9870"/>
      <c r="K9870"/>
      <c r="L9870"/>
      <c r="M9870"/>
      <c r="N9870"/>
      <c r="O9870"/>
      <c r="P9870"/>
      <c r="Q9870"/>
      <c r="R9870"/>
      <c r="S9870"/>
      <c r="T9870"/>
      <c r="U9870"/>
      <c r="V9870"/>
      <c r="W9870"/>
      <c r="X9870"/>
      <c r="Y9870"/>
      <c r="Z9870"/>
      <c r="AA9870"/>
      <c r="AB9870"/>
      <c r="AC9870"/>
      <c r="AD9870"/>
      <c r="AE9870"/>
      <c r="AF9870"/>
      <c r="AG9870"/>
      <c r="AH9870"/>
      <c r="AI9870"/>
      <c r="AJ9870"/>
      <c r="AK9870"/>
      <c r="AL9870"/>
      <c r="AM9870"/>
      <c r="AN9870"/>
      <c r="AO9870"/>
      <c r="AP9870"/>
      <c r="AQ9870"/>
      <c r="AR9870"/>
      <c r="AS9870"/>
      <c r="AT9870"/>
      <c r="AU9870"/>
      <c r="AV9870"/>
      <c r="AW9870"/>
      <c r="AX9870"/>
      <c r="AY9870"/>
      <c r="AZ9870"/>
      <c r="BA9870"/>
      <c r="BB9870"/>
      <c r="BC9870"/>
      <c r="BD9870"/>
      <c r="BE9870"/>
      <c r="BF9870"/>
      <c r="BG9870"/>
      <c r="BH9870"/>
      <c r="BI9870"/>
      <c r="BJ9870"/>
      <c r="BK9870"/>
      <c r="BL9870"/>
      <c r="BM9870"/>
      <c r="BN9870"/>
      <c r="BO9870"/>
      <c r="BP9870"/>
      <c r="BQ9870"/>
      <c r="BR9870"/>
      <c r="BS9870"/>
      <c r="BT9870"/>
      <c r="BU9870"/>
      <c r="BV9870"/>
      <c r="BW9870"/>
      <c r="BX9870"/>
      <c r="BY9870"/>
      <c r="BZ9870"/>
      <c r="CA9870"/>
      <c r="CB9870"/>
      <c r="CC9870"/>
      <c r="CD9870"/>
      <c r="CE9870"/>
      <c r="CF9870"/>
      <c r="CG9870"/>
      <c r="CH9870"/>
      <c r="CI9870"/>
      <c r="CJ9870"/>
      <c r="CK9870"/>
      <c r="CL9870"/>
      <c r="CM9870"/>
      <c r="CN9870"/>
      <c r="CO9870"/>
      <c r="CP9870"/>
      <c r="CQ9870"/>
      <c r="CR9870"/>
      <c r="CS9870"/>
      <c r="CT9870"/>
      <c r="CU9870"/>
      <c r="CV9870"/>
    </row>
    <row r="9871" spans="10:100" x14ac:dyDescent="0.25">
      <c r="J9871"/>
      <c r="K9871"/>
      <c r="L9871"/>
      <c r="M9871"/>
      <c r="N9871"/>
      <c r="O9871"/>
      <c r="P9871"/>
      <c r="Q9871"/>
      <c r="R9871"/>
      <c r="S9871"/>
      <c r="T9871"/>
      <c r="U9871"/>
      <c r="V9871"/>
      <c r="W9871"/>
      <c r="X9871"/>
      <c r="Y9871"/>
      <c r="Z9871"/>
      <c r="AA9871"/>
      <c r="AB9871"/>
      <c r="AC9871"/>
      <c r="AD9871"/>
      <c r="AE9871"/>
      <c r="AF9871"/>
      <c r="AG9871"/>
      <c r="AH9871"/>
      <c r="AI9871"/>
      <c r="AJ9871"/>
      <c r="AK9871"/>
      <c r="AL9871"/>
      <c r="AM9871"/>
      <c r="AN9871"/>
      <c r="AO9871"/>
      <c r="AP9871"/>
      <c r="AQ9871"/>
      <c r="AR9871"/>
      <c r="AS9871"/>
      <c r="AT9871"/>
      <c r="AU9871"/>
      <c r="AV9871"/>
      <c r="AW9871"/>
      <c r="AX9871"/>
      <c r="AY9871"/>
      <c r="AZ9871"/>
      <c r="BA9871"/>
      <c r="BB9871"/>
      <c r="BC9871"/>
      <c r="BD9871"/>
      <c r="BE9871"/>
      <c r="BF9871"/>
      <c r="BG9871"/>
      <c r="BH9871"/>
      <c r="BI9871"/>
      <c r="BJ9871"/>
      <c r="BK9871"/>
      <c r="BL9871"/>
      <c r="BM9871"/>
      <c r="BN9871"/>
      <c r="BO9871"/>
      <c r="BP9871"/>
      <c r="BQ9871"/>
      <c r="BR9871"/>
      <c r="BS9871"/>
      <c r="BT9871"/>
      <c r="BU9871"/>
      <c r="BV9871"/>
      <c r="BW9871"/>
      <c r="BX9871"/>
      <c r="BY9871"/>
      <c r="BZ9871"/>
      <c r="CA9871"/>
      <c r="CB9871"/>
      <c r="CC9871"/>
      <c r="CD9871"/>
      <c r="CE9871"/>
      <c r="CF9871"/>
      <c r="CG9871"/>
      <c r="CH9871"/>
      <c r="CI9871"/>
      <c r="CJ9871"/>
      <c r="CK9871"/>
      <c r="CL9871"/>
      <c r="CM9871"/>
      <c r="CN9871"/>
      <c r="CO9871"/>
      <c r="CP9871"/>
      <c r="CQ9871"/>
      <c r="CR9871"/>
      <c r="CS9871"/>
      <c r="CT9871"/>
      <c r="CU9871"/>
      <c r="CV9871"/>
    </row>
    <row r="9872" spans="10:100" x14ac:dyDescent="0.25">
      <c r="J9872"/>
      <c r="K9872"/>
      <c r="L9872"/>
      <c r="M9872"/>
      <c r="N9872"/>
      <c r="O9872"/>
      <c r="P9872"/>
      <c r="Q9872"/>
      <c r="R9872"/>
      <c r="S9872"/>
      <c r="T9872"/>
      <c r="U9872"/>
      <c r="V9872"/>
      <c r="W9872"/>
      <c r="X9872"/>
      <c r="Y9872"/>
      <c r="Z9872"/>
      <c r="AA9872"/>
      <c r="AB9872"/>
      <c r="AC9872"/>
      <c r="AD9872"/>
      <c r="AE9872"/>
      <c r="AF9872"/>
      <c r="AG9872"/>
      <c r="AH9872"/>
      <c r="AI9872"/>
      <c r="AJ9872"/>
      <c r="AK9872"/>
      <c r="AL9872"/>
      <c r="AM9872"/>
      <c r="AN9872"/>
      <c r="AO9872"/>
      <c r="AP9872"/>
      <c r="AQ9872"/>
      <c r="AR9872"/>
      <c r="AS9872"/>
      <c r="AT9872"/>
      <c r="AU9872"/>
      <c r="AV9872"/>
      <c r="AW9872"/>
      <c r="AX9872"/>
      <c r="AY9872"/>
      <c r="AZ9872"/>
      <c r="BA9872"/>
      <c r="BB9872"/>
      <c r="BC9872"/>
      <c r="BD9872"/>
      <c r="BE9872"/>
      <c r="BF9872"/>
      <c r="BG9872"/>
      <c r="BH9872"/>
      <c r="BI9872"/>
      <c r="BJ9872"/>
      <c r="BK9872"/>
      <c r="BL9872"/>
      <c r="BM9872"/>
      <c r="BN9872"/>
      <c r="BO9872"/>
      <c r="BP9872"/>
      <c r="BQ9872"/>
      <c r="BR9872"/>
      <c r="BS9872"/>
      <c r="BT9872"/>
      <c r="BU9872"/>
      <c r="BV9872"/>
      <c r="BW9872"/>
      <c r="BX9872"/>
      <c r="BY9872"/>
      <c r="BZ9872"/>
      <c r="CA9872"/>
      <c r="CB9872"/>
      <c r="CC9872"/>
      <c r="CD9872"/>
      <c r="CE9872"/>
      <c r="CF9872"/>
      <c r="CG9872"/>
      <c r="CH9872"/>
      <c r="CI9872"/>
      <c r="CJ9872"/>
      <c r="CK9872"/>
      <c r="CL9872"/>
      <c r="CM9872"/>
      <c r="CN9872"/>
      <c r="CO9872"/>
      <c r="CP9872"/>
      <c r="CQ9872"/>
      <c r="CR9872"/>
      <c r="CS9872"/>
      <c r="CT9872"/>
      <c r="CU9872"/>
      <c r="CV9872"/>
    </row>
    <row r="9873" spans="10:100" x14ac:dyDescent="0.25">
      <c r="J9873"/>
      <c r="K9873"/>
      <c r="L9873"/>
      <c r="M9873"/>
      <c r="N9873"/>
      <c r="O9873"/>
      <c r="P9873"/>
      <c r="Q9873"/>
      <c r="R9873"/>
      <c r="S9873"/>
      <c r="T9873"/>
      <c r="U9873"/>
      <c r="V9873"/>
      <c r="W9873"/>
      <c r="X9873"/>
      <c r="Y9873"/>
      <c r="Z9873"/>
      <c r="AA9873"/>
      <c r="AB9873"/>
      <c r="AC9873"/>
      <c r="AD9873"/>
      <c r="AE9873"/>
      <c r="AF9873"/>
      <c r="AG9873"/>
      <c r="AH9873"/>
      <c r="AI9873"/>
      <c r="AJ9873"/>
      <c r="AK9873"/>
      <c r="AL9873"/>
      <c r="AM9873"/>
      <c r="AN9873"/>
      <c r="AO9873"/>
      <c r="AP9873"/>
      <c r="AQ9873"/>
      <c r="AR9873"/>
      <c r="AS9873"/>
      <c r="AT9873"/>
      <c r="AU9873"/>
      <c r="AV9873"/>
      <c r="AW9873"/>
      <c r="AX9873"/>
      <c r="AY9873"/>
      <c r="AZ9873"/>
      <c r="BA9873"/>
      <c r="BB9873"/>
      <c r="BC9873"/>
      <c r="BD9873"/>
      <c r="BE9873"/>
      <c r="BF9873"/>
      <c r="BG9873"/>
      <c r="BH9873"/>
      <c r="BI9873"/>
      <c r="BJ9873"/>
      <c r="BK9873"/>
      <c r="BL9873"/>
      <c r="BM9873"/>
      <c r="BN9873"/>
      <c r="BO9873"/>
      <c r="BP9873"/>
      <c r="BQ9873"/>
      <c r="BR9873"/>
      <c r="BS9873"/>
      <c r="BT9873"/>
      <c r="BU9873"/>
      <c r="BV9873"/>
      <c r="BW9873"/>
      <c r="BX9873"/>
      <c r="BY9873"/>
      <c r="BZ9873"/>
      <c r="CA9873"/>
      <c r="CB9873"/>
      <c r="CC9873"/>
      <c r="CD9873"/>
      <c r="CE9873"/>
      <c r="CF9873"/>
      <c r="CG9873"/>
      <c r="CH9873"/>
      <c r="CI9873"/>
      <c r="CJ9873"/>
      <c r="CK9873"/>
      <c r="CL9873"/>
      <c r="CM9873"/>
      <c r="CN9873"/>
      <c r="CO9873"/>
      <c r="CP9873"/>
      <c r="CQ9873"/>
      <c r="CR9873"/>
      <c r="CS9873"/>
      <c r="CT9873"/>
      <c r="CU9873"/>
      <c r="CV9873"/>
    </row>
    <row r="9874" spans="10:100" x14ac:dyDescent="0.25">
      <c r="J9874"/>
      <c r="K9874"/>
      <c r="L9874"/>
      <c r="M9874"/>
      <c r="N9874"/>
      <c r="O9874"/>
      <c r="P9874"/>
      <c r="Q9874"/>
      <c r="R9874"/>
      <c r="S9874"/>
      <c r="T9874"/>
      <c r="U9874"/>
      <c r="V9874"/>
      <c r="W9874"/>
      <c r="X9874"/>
      <c r="Y9874"/>
      <c r="Z9874"/>
      <c r="AA9874"/>
      <c r="AB9874"/>
      <c r="AC9874"/>
      <c r="AD9874"/>
      <c r="AE9874"/>
      <c r="AF9874"/>
      <c r="AG9874"/>
      <c r="AH9874"/>
      <c r="AI9874"/>
      <c r="AJ9874"/>
      <c r="AK9874"/>
      <c r="AL9874"/>
      <c r="AM9874"/>
      <c r="AN9874"/>
      <c r="AO9874"/>
      <c r="AP9874"/>
      <c r="AQ9874"/>
      <c r="AR9874"/>
      <c r="AS9874"/>
      <c r="AT9874"/>
      <c r="AU9874"/>
      <c r="AV9874"/>
      <c r="AW9874"/>
      <c r="AX9874"/>
      <c r="AY9874"/>
      <c r="AZ9874"/>
      <c r="BA9874"/>
      <c r="BB9874"/>
      <c r="BC9874"/>
      <c r="BD9874"/>
      <c r="BE9874"/>
      <c r="BF9874"/>
      <c r="BG9874"/>
      <c r="BH9874"/>
      <c r="BI9874"/>
      <c r="BJ9874"/>
      <c r="BK9874"/>
      <c r="BL9874"/>
      <c r="BM9874"/>
      <c r="BN9874"/>
      <c r="BO9874"/>
      <c r="BP9874"/>
      <c r="BQ9874"/>
      <c r="BR9874"/>
      <c r="BS9874"/>
      <c r="BT9874"/>
      <c r="BU9874"/>
      <c r="BV9874"/>
      <c r="BW9874"/>
      <c r="BX9874"/>
      <c r="BY9874"/>
      <c r="BZ9874"/>
      <c r="CA9874"/>
      <c r="CB9874"/>
      <c r="CC9874"/>
      <c r="CD9874"/>
      <c r="CE9874"/>
      <c r="CF9874"/>
      <c r="CG9874"/>
      <c r="CH9874"/>
      <c r="CI9874"/>
      <c r="CJ9874"/>
      <c r="CK9874"/>
      <c r="CL9874"/>
      <c r="CM9874"/>
      <c r="CN9874"/>
      <c r="CO9874"/>
      <c r="CP9874"/>
      <c r="CQ9874"/>
      <c r="CR9874"/>
      <c r="CS9874"/>
      <c r="CT9874"/>
      <c r="CU9874"/>
      <c r="CV9874"/>
    </row>
    <row r="9875" spans="10:100" x14ac:dyDescent="0.25">
      <c r="J9875"/>
      <c r="K9875"/>
      <c r="L9875"/>
      <c r="M9875"/>
      <c r="N9875"/>
      <c r="O9875"/>
      <c r="P9875"/>
      <c r="Q9875"/>
      <c r="R9875"/>
      <c r="S9875"/>
      <c r="T9875"/>
      <c r="U9875"/>
      <c r="V9875"/>
      <c r="W9875"/>
      <c r="X9875"/>
      <c r="Y9875"/>
      <c r="Z9875"/>
      <c r="AA9875"/>
      <c r="AB9875"/>
      <c r="AC9875"/>
      <c r="AD9875"/>
      <c r="AE9875"/>
      <c r="AF9875"/>
      <c r="AG9875"/>
      <c r="AH9875"/>
      <c r="AI9875"/>
      <c r="AJ9875"/>
      <c r="AK9875"/>
      <c r="AL9875"/>
      <c r="AM9875"/>
      <c r="AN9875"/>
      <c r="AO9875"/>
      <c r="AP9875"/>
      <c r="AQ9875"/>
      <c r="AR9875"/>
      <c r="AS9875"/>
      <c r="AT9875"/>
      <c r="AU9875"/>
      <c r="AV9875"/>
      <c r="AW9875"/>
      <c r="AX9875"/>
      <c r="AY9875"/>
      <c r="AZ9875"/>
      <c r="BA9875"/>
      <c r="BB9875"/>
      <c r="BC9875"/>
      <c r="BD9875"/>
      <c r="BE9875"/>
      <c r="BF9875"/>
      <c r="BG9875"/>
      <c r="BH9875"/>
      <c r="BI9875"/>
      <c r="BJ9875"/>
      <c r="BK9875"/>
      <c r="BL9875"/>
      <c r="BM9875"/>
      <c r="BN9875"/>
      <c r="BO9875"/>
      <c r="BP9875"/>
      <c r="BQ9875"/>
      <c r="BR9875"/>
      <c r="BS9875"/>
      <c r="BT9875"/>
      <c r="BU9875"/>
      <c r="BV9875"/>
      <c r="BW9875"/>
      <c r="BX9875"/>
      <c r="BY9875"/>
      <c r="BZ9875"/>
      <c r="CA9875"/>
      <c r="CB9875"/>
      <c r="CC9875"/>
      <c r="CD9875"/>
      <c r="CE9875"/>
      <c r="CF9875"/>
      <c r="CG9875"/>
      <c r="CH9875"/>
      <c r="CI9875"/>
      <c r="CJ9875"/>
      <c r="CK9875"/>
      <c r="CL9875"/>
      <c r="CM9875"/>
      <c r="CN9875"/>
      <c r="CO9875"/>
      <c r="CP9875"/>
      <c r="CQ9875"/>
      <c r="CR9875"/>
      <c r="CS9875"/>
      <c r="CT9875"/>
      <c r="CU9875"/>
      <c r="CV9875"/>
    </row>
    <row r="9876" spans="10:100" x14ac:dyDescent="0.25">
      <c r="J9876"/>
      <c r="K9876"/>
      <c r="L9876"/>
      <c r="M9876"/>
      <c r="N9876"/>
      <c r="O9876"/>
      <c r="P9876"/>
      <c r="Q9876"/>
      <c r="R9876"/>
      <c r="S9876"/>
      <c r="T9876"/>
      <c r="U9876"/>
      <c r="V9876"/>
      <c r="W9876"/>
      <c r="X9876"/>
      <c r="Y9876"/>
      <c r="Z9876"/>
      <c r="AA9876"/>
      <c r="AB9876"/>
      <c r="AC9876"/>
      <c r="AD9876"/>
      <c r="AE9876"/>
      <c r="AF9876"/>
      <c r="AG9876"/>
      <c r="AH9876"/>
      <c r="AI9876"/>
      <c r="AJ9876"/>
      <c r="AK9876"/>
      <c r="AL9876"/>
      <c r="AM9876"/>
      <c r="AN9876"/>
      <c r="AO9876"/>
      <c r="AP9876"/>
      <c r="AQ9876"/>
      <c r="AR9876"/>
      <c r="AS9876"/>
      <c r="AT9876"/>
      <c r="AU9876"/>
      <c r="AV9876"/>
      <c r="AW9876"/>
      <c r="AX9876"/>
      <c r="AY9876"/>
      <c r="AZ9876"/>
      <c r="BA9876"/>
      <c r="BB9876"/>
      <c r="BC9876"/>
      <c r="BD9876"/>
      <c r="BE9876"/>
      <c r="BF9876"/>
      <c r="BG9876"/>
      <c r="BH9876"/>
      <c r="BI9876"/>
      <c r="BJ9876"/>
      <c r="BK9876"/>
      <c r="BL9876"/>
      <c r="BM9876"/>
      <c r="BN9876"/>
      <c r="BO9876"/>
      <c r="BP9876"/>
      <c r="BQ9876"/>
      <c r="BR9876"/>
      <c r="BS9876"/>
      <c r="BT9876"/>
      <c r="BU9876"/>
      <c r="BV9876"/>
      <c r="BW9876"/>
      <c r="BX9876"/>
      <c r="BY9876"/>
      <c r="BZ9876"/>
      <c r="CA9876"/>
      <c r="CB9876"/>
      <c r="CC9876"/>
      <c r="CD9876"/>
      <c r="CE9876"/>
      <c r="CF9876"/>
      <c r="CG9876"/>
      <c r="CH9876"/>
      <c r="CI9876"/>
      <c r="CJ9876"/>
      <c r="CK9876"/>
      <c r="CL9876"/>
      <c r="CM9876"/>
      <c r="CN9876"/>
      <c r="CO9876"/>
      <c r="CP9876"/>
      <c r="CQ9876"/>
      <c r="CR9876"/>
      <c r="CS9876"/>
      <c r="CT9876"/>
      <c r="CU9876"/>
      <c r="CV9876"/>
    </row>
    <row r="9877" spans="10:100" x14ac:dyDescent="0.25">
      <c r="J9877"/>
      <c r="K9877"/>
      <c r="L9877"/>
      <c r="M9877"/>
      <c r="N9877"/>
      <c r="O9877"/>
      <c r="P9877"/>
      <c r="Q9877"/>
      <c r="R9877"/>
      <c r="S9877"/>
      <c r="T9877"/>
      <c r="U9877"/>
      <c r="V9877"/>
      <c r="W9877"/>
      <c r="X9877"/>
      <c r="Y9877"/>
      <c r="Z9877"/>
      <c r="AA9877"/>
      <c r="AB9877"/>
      <c r="AC9877"/>
      <c r="AD9877"/>
      <c r="AE9877"/>
      <c r="AF9877"/>
      <c r="AG9877"/>
      <c r="AH9877"/>
      <c r="AI9877"/>
      <c r="AJ9877"/>
      <c r="AK9877"/>
      <c r="AL9877"/>
      <c r="AM9877"/>
      <c r="AN9877"/>
      <c r="AO9877"/>
      <c r="AP9877"/>
      <c r="AQ9877"/>
      <c r="AR9877"/>
      <c r="AS9877"/>
      <c r="AT9877"/>
      <c r="AU9877"/>
      <c r="AV9877"/>
      <c r="AW9877"/>
      <c r="AX9877"/>
      <c r="AY9877"/>
      <c r="AZ9877"/>
      <c r="BA9877"/>
      <c r="BB9877"/>
      <c r="BC9877"/>
      <c r="BD9877"/>
      <c r="BE9877"/>
      <c r="BF9877"/>
      <c r="BG9877"/>
      <c r="BH9877"/>
      <c r="BI9877"/>
      <c r="BJ9877"/>
      <c r="BK9877"/>
      <c r="BL9877"/>
      <c r="BM9877"/>
      <c r="BN9877"/>
      <c r="BO9877"/>
      <c r="BP9877"/>
      <c r="BQ9877"/>
      <c r="BR9877"/>
      <c r="BS9877"/>
      <c r="BT9877"/>
      <c r="BU9877"/>
      <c r="BV9877"/>
      <c r="BW9877"/>
      <c r="BX9877"/>
      <c r="BY9877"/>
      <c r="BZ9877"/>
      <c r="CA9877"/>
      <c r="CB9877"/>
      <c r="CC9877"/>
      <c r="CD9877"/>
      <c r="CE9877"/>
      <c r="CF9877"/>
      <c r="CG9877"/>
      <c r="CH9877"/>
      <c r="CI9877"/>
      <c r="CJ9877"/>
      <c r="CK9877"/>
      <c r="CL9877"/>
      <c r="CM9877"/>
      <c r="CN9877"/>
      <c r="CO9877"/>
      <c r="CP9877"/>
      <c r="CQ9877"/>
      <c r="CR9877"/>
      <c r="CS9877"/>
      <c r="CT9877"/>
      <c r="CU9877"/>
      <c r="CV9877"/>
    </row>
    <row r="9878" spans="10:100" x14ac:dyDescent="0.25">
      <c r="J9878"/>
      <c r="K9878"/>
      <c r="L9878"/>
      <c r="M9878"/>
      <c r="N9878"/>
      <c r="O9878"/>
      <c r="P9878"/>
      <c r="Q9878"/>
      <c r="R9878"/>
      <c r="S9878"/>
      <c r="T9878"/>
      <c r="U9878"/>
      <c r="V9878"/>
      <c r="W9878"/>
      <c r="X9878"/>
      <c r="Y9878"/>
      <c r="Z9878"/>
      <c r="AA9878"/>
      <c r="AB9878"/>
      <c r="AC9878"/>
      <c r="AD9878"/>
      <c r="AE9878"/>
      <c r="AF9878"/>
      <c r="AG9878"/>
      <c r="AH9878"/>
      <c r="AI9878"/>
      <c r="AJ9878"/>
      <c r="AK9878"/>
      <c r="AL9878"/>
      <c r="AM9878"/>
      <c r="AN9878"/>
      <c r="AO9878"/>
      <c r="AP9878"/>
      <c r="AQ9878"/>
      <c r="AR9878"/>
      <c r="AS9878"/>
      <c r="AT9878"/>
      <c r="AU9878"/>
      <c r="AV9878"/>
      <c r="AW9878"/>
      <c r="AX9878"/>
      <c r="AY9878"/>
      <c r="AZ9878"/>
      <c r="BA9878"/>
      <c r="BB9878"/>
      <c r="BC9878"/>
      <c r="BD9878"/>
      <c r="BE9878"/>
      <c r="BF9878"/>
      <c r="BG9878"/>
      <c r="BH9878"/>
      <c r="BI9878"/>
      <c r="BJ9878"/>
      <c r="BK9878"/>
      <c r="BL9878"/>
      <c r="BM9878"/>
      <c r="BN9878"/>
      <c r="BO9878"/>
      <c r="BP9878"/>
      <c r="BQ9878"/>
      <c r="BR9878"/>
      <c r="BS9878"/>
      <c r="BT9878"/>
      <c r="BU9878"/>
      <c r="BV9878"/>
      <c r="BW9878"/>
      <c r="BX9878"/>
      <c r="BY9878"/>
      <c r="BZ9878"/>
      <c r="CA9878"/>
      <c r="CB9878"/>
      <c r="CC9878"/>
      <c r="CD9878"/>
      <c r="CE9878"/>
      <c r="CF9878"/>
      <c r="CG9878"/>
      <c r="CH9878"/>
      <c r="CI9878"/>
      <c r="CJ9878"/>
      <c r="CK9878"/>
      <c r="CL9878"/>
      <c r="CM9878"/>
      <c r="CN9878"/>
      <c r="CO9878"/>
      <c r="CP9878"/>
      <c r="CQ9878"/>
      <c r="CR9878"/>
      <c r="CS9878"/>
      <c r="CT9878"/>
      <c r="CU9878"/>
      <c r="CV9878"/>
    </row>
    <row r="9879" spans="10:100" x14ac:dyDescent="0.25">
      <c r="J9879"/>
      <c r="K9879"/>
      <c r="L9879"/>
      <c r="M9879"/>
      <c r="N9879"/>
      <c r="O9879"/>
      <c r="P9879"/>
      <c r="Q9879"/>
      <c r="R9879"/>
      <c r="S9879"/>
      <c r="T9879"/>
      <c r="U9879"/>
      <c r="V9879"/>
      <c r="W9879"/>
      <c r="X9879"/>
      <c r="Y9879"/>
      <c r="Z9879"/>
      <c r="AA9879"/>
      <c r="AB9879"/>
      <c r="AC9879"/>
      <c r="AD9879"/>
      <c r="AE9879"/>
      <c r="AF9879"/>
      <c r="AG9879"/>
      <c r="AH9879"/>
      <c r="AI9879"/>
      <c r="AJ9879"/>
      <c r="AK9879"/>
      <c r="AL9879"/>
      <c r="AM9879"/>
      <c r="AN9879"/>
      <c r="AO9879"/>
      <c r="AP9879"/>
      <c r="AQ9879"/>
      <c r="AR9879"/>
      <c r="AS9879"/>
      <c r="AT9879"/>
      <c r="AU9879"/>
      <c r="AV9879"/>
      <c r="AW9879"/>
      <c r="AX9879"/>
      <c r="AY9879"/>
      <c r="AZ9879"/>
      <c r="BA9879"/>
      <c r="BB9879"/>
      <c r="BC9879"/>
      <c r="BD9879"/>
      <c r="BE9879"/>
      <c r="BF9879"/>
      <c r="BG9879"/>
      <c r="BH9879"/>
      <c r="BI9879"/>
      <c r="BJ9879"/>
      <c r="BK9879"/>
      <c r="BL9879"/>
      <c r="BM9879"/>
      <c r="BN9879"/>
      <c r="BO9879"/>
      <c r="BP9879"/>
      <c r="BQ9879"/>
      <c r="BR9879"/>
      <c r="BS9879"/>
      <c r="BT9879"/>
      <c r="BU9879"/>
      <c r="BV9879"/>
      <c r="BW9879"/>
      <c r="BX9879"/>
      <c r="BY9879"/>
      <c r="BZ9879"/>
      <c r="CA9879"/>
      <c r="CB9879"/>
      <c r="CC9879"/>
      <c r="CD9879"/>
      <c r="CE9879"/>
      <c r="CF9879"/>
      <c r="CG9879"/>
      <c r="CH9879"/>
      <c r="CI9879"/>
      <c r="CJ9879"/>
      <c r="CK9879"/>
      <c r="CL9879"/>
      <c r="CM9879"/>
      <c r="CN9879"/>
      <c r="CO9879"/>
      <c r="CP9879"/>
      <c r="CQ9879"/>
      <c r="CR9879"/>
      <c r="CS9879"/>
      <c r="CT9879"/>
      <c r="CU9879"/>
      <c r="CV9879"/>
    </row>
    <row r="9880" spans="10:100" x14ac:dyDescent="0.25">
      <c r="J9880"/>
      <c r="K9880"/>
      <c r="L9880"/>
      <c r="M9880"/>
      <c r="N9880"/>
      <c r="O9880"/>
      <c r="P9880"/>
      <c r="Q9880"/>
      <c r="R9880"/>
      <c r="S9880"/>
      <c r="T9880"/>
      <c r="U9880"/>
      <c r="V9880"/>
      <c r="W9880"/>
      <c r="X9880"/>
      <c r="Y9880"/>
      <c r="Z9880"/>
      <c r="AA9880"/>
      <c r="AB9880"/>
      <c r="AC9880"/>
      <c r="AD9880"/>
      <c r="AE9880"/>
      <c r="AF9880"/>
      <c r="AG9880"/>
      <c r="AH9880"/>
      <c r="AI9880"/>
      <c r="AJ9880"/>
      <c r="AK9880"/>
      <c r="AL9880"/>
      <c r="AM9880"/>
      <c r="AN9880"/>
      <c r="AO9880"/>
      <c r="AP9880"/>
      <c r="AQ9880"/>
      <c r="AR9880"/>
      <c r="AS9880"/>
      <c r="AT9880"/>
      <c r="AU9880"/>
      <c r="AV9880"/>
      <c r="AW9880"/>
      <c r="AX9880"/>
      <c r="AY9880"/>
      <c r="AZ9880"/>
      <c r="BA9880"/>
      <c r="BB9880"/>
      <c r="BC9880"/>
      <c r="BD9880"/>
      <c r="BE9880"/>
      <c r="BF9880"/>
      <c r="BG9880"/>
      <c r="BH9880"/>
      <c r="BI9880"/>
      <c r="BJ9880"/>
      <c r="BK9880"/>
      <c r="BL9880"/>
      <c r="BM9880"/>
      <c r="BN9880"/>
      <c r="BO9880"/>
      <c r="BP9880"/>
      <c r="BQ9880"/>
      <c r="BR9880"/>
      <c r="BS9880"/>
      <c r="BT9880"/>
      <c r="BU9880"/>
      <c r="BV9880"/>
      <c r="BW9880"/>
      <c r="BX9880"/>
      <c r="BY9880"/>
      <c r="BZ9880"/>
      <c r="CA9880"/>
      <c r="CB9880"/>
      <c r="CC9880"/>
      <c r="CD9880"/>
      <c r="CE9880"/>
      <c r="CF9880"/>
      <c r="CG9880"/>
      <c r="CH9880"/>
      <c r="CI9880"/>
      <c r="CJ9880"/>
      <c r="CK9880"/>
      <c r="CL9880"/>
      <c r="CM9880"/>
      <c r="CN9880"/>
      <c r="CO9880"/>
      <c r="CP9880"/>
      <c r="CQ9880"/>
      <c r="CR9880"/>
      <c r="CS9880"/>
      <c r="CT9880"/>
      <c r="CU9880"/>
      <c r="CV9880"/>
    </row>
    <row r="9881" spans="10:100" x14ac:dyDescent="0.25">
      <c r="J9881"/>
      <c r="K9881"/>
      <c r="L9881"/>
      <c r="M9881"/>
      <c r="N9881"/>
      <c r="O9881"/>
      <c r="P9881"/>
      <c r="Q9881"/>
      <c r="R9881"/>
      <c r="S9881"/>
      <c r="T9881"/>
      <c r="U9881"/>
      <c r="V9881"/>
      <c r="W9881"/>
      <c r="X9881"/>
      <c r="Y9881"/>
      <c r="Z9881"/>
      <c r="AA9881"/>
      <c r="AB9881"/>
      <c r="AC9881"/>
      <c r="AD9881"/>
      <c r="AE9881"/>
      <c r="AF9881"/>
      <c r="AG9881"/>
      <c r="AH9881"/>
      <c r="AI9881"/>
      <c r="AJ9881"/>
      <c r="AK9881"/>
      <c r="AL9881"/>
      <c r="AM9881"/>
      <c r="AN9881"/>
      <c r="AO9881"/>
      <c r="AP9881"/>
      <c r="AQ9881"/>
      <c r="AR9881"/>
      <c r="AS9881"/>
      <c r="AT9881"/>
      <c r="AU9881"/>
      <c r="AV9881"/>
      <c r="AW9881"/>
      <c r="AX9881"/>
      <c r="AY9881"/>
      <c r="AZ9881"/>
      <c r="BA9881"/>
      <c r="BB9881"/>
      <c r="BC9881"/>
      <c r="BD9881"/>
      <c r="BE9881"/>
      <c r="BF9881"/>
      <c r="BG9881"/>
      <c r="BH9881"/>
      <c r="BI9881"/>
      <c r="BJ9881"/>
      <c r="BK9881"/>
      <c r="BL9881"/>
      <c r="BM9881"/>
      <c r="BN9881"/>
      <c r="BO9881"/>
      <c r="BP9881"/>
      <c r="BQ9881"/>
      <c r="BR9881"/>
      <c r="BS9881"/>
      <c r="BT9881"/>
      <c r="BU9881"/>
      <c r="BV9881"/>
      <c r="BW9881"/>
      <c r="BX9881"/>
      <c r="BY9881"/>
      <c r="BZ9881"/>
      <c r="CA9881"/>
      <c r="CB9881"/>
      <c r="CC9881"/>
      <c r="CD9881"/>
      <c r="CE9881"/>
      <c r="CF9881"/>
      <c r="CG9881"/>
      <c r="CH9881"/>
      <c r="CI9881"/>
      <c r="CJ9881"/>
      <c r="CK9881"/>
      <c r="CL9881"/>
      <c r="CM9881"/>
      <c r="CN9881"/>
      <c r="CO9881"/>
      <c r="CP9881"/>
      <c r="CQ9881"/>
      <c r="CR9881"/>
      <c r="CS9881"/>
      <c r="CT9881"/>
      <c r="CU9881"/>
      <c r="CV9881"/>
    </row>
    <row r="9882" spans="10:100" x14ac:dyDescent="0.25">
      <c r="J9882"/>
      <c r="K9882"/>
      <c r="L9882"/>
      <c r="M9882"/>
      <c r="N9882"/>
      <c r="O9882"/>
      <c r="P9882"/>
      <c r="Q9882"/>
      <c r="R9882"/>
      <c r="S9882"/>
      <c r="T9882"/>
      <c r="U9882"/>
      <c r="V9882"/>
      <c r="W9882"/>
      <c r="X9882"/>
      <c r="Y9882"/>
      <c r="Z9882"/>
      <c r="AA9882"/>
      <c r="AB9882"/>
      <c r="AC9882"/>
      <c r="AD9882"/>
      <c r="AE9882"/>
      <c r="AF9882"/>
      <c r="AG9882"/>
      <c r="AH9882"/>
      <c r="AI9882"/>
      <c r="AJ9882"/>
      <c r="AK9882"/>
      <c r="AL9882"/>
      <c r="AM9882"/>
      <c r="AN9882"/>
      <c r="AO9882"/>
      <c r="AP9882"/>
      <c r="AQ9882"/>
      <c r="AR9882"/>
      <c r="AS9882"/>
      <c r="AT9882"/>
      <c r="AU9882"/>
      <c r="AV9882"/>
      <c r="AW9882"/>
      <c r="AX9882"/>
      <c r="AY9882"/>
      <c r="AZ9882"/>
      <c r="BA9882"/>
      <c r="BB9882"/>
      <c r="BC9882"/>
      <c r="BD9882"/>
      <c r="BE9882"/>
      <c r="BF9882"/>
      <c r="BG9882"/>
      <c r="BH9882"/>
      <c r="BI9882"/>
      <c r="BJ9882"/>
      <c r="BK9882"/>
      <c r="BL9882"/>
      <c r="BM9882"/>
      <c r="BN9882"/>
      <c r="BO9882"/>
      <c r="BP9882"/>
      <c r="BQ9882"/>
      <c r="BR9882"/>
      <c r="BS9882"/>
      <c r="BT9882"/>
      <c r="BU9882"/>
      <c r="BV9882"/>
      <c r="BW9882"/>
      <c r="BX9882"/>
      <c r="BY9882"/>
      <c r="BZ9882"/>
      <c r="CA9882"/>
      <c r="CB9882"/>
      <c r="CC9882"/>
      <c r="CD9882"/>
      <c r="CE9882"/>
      <c r="CF9882"/>
      <c r="CG9882"/>
      <c r="CH9882"/>
      <c r="CI9882"/>
      <c r="CJ9882"/>
      <c r="CK9882"/>
      <c r="CL9882"/>
      <c r="CM9882"/>
      <c r="CN9882"/>
      <c r="CO9882"/>
      <c r="CP9882"/>
      <c r="CQ9882"/>
      <c r="CR9882"/>
      <c r="CS9882"/>
      <c r="CT9882"/>
      <c r="CU9882"/>
      <c r="CV9882"/>
    </row>
    <row r="9883" spans="10:100" x14ac:dyDescent="0.25">
      <c r="J9883"/>
      <c r="K9883"/>
      <c r="L9883"/>
      <c r="M9883"/>
      <c r="N9883"/>
      <c r="O9883"/>
      <c r="P9883"/>
      <c r="Q9883"/>
      <c r="R9883"/>
      <c r="S9883"/>
      <c r="T9883"/>
      <c r="U9883"/>
      <c r="V9883"/>
      <c r="W9883"/>
      <c r="X9883"/>
      <c r="Y9883"/>
      <c r="Z9883"/>
      <c r="AA9883"/>
      <c r="AB9883"/>
      <c r="AC9883"/>
      <c r="AD9883"/>
      <c r="AE9883"/>
      <c r="AF9883"/>
      <c r="AG9883"/>
      <c r="AH9883"/>
      <c r="AI9883"/>
      <c r="AJ9883"/>
      <c r="AK9883"/>
      <c r="AL9883"/>
      <c r="AM9883"/>
      <c r="AN9883"/>
      <c r="AO9883"/>
      <c r="AP9883"/>
      <c r="AQ9883"/>
      <c r="AR9883"/>
      <c r="AS9883"/>
      <c r="AT9883"/>
      <c r="AU9883"/>
      <c r="AV9883"/>
      <c r="AW9883"/>
      <c r="AX9883"/>
      <c r="AY9883"/>
      <c r="AZ9883"/>
      <c r="BA9883"/>
      <c r="BB9883"/>
      <c r="BC9883"/>
      <c r="BD9883"/>
      <c r="BE9883"/>
      <c r="BF9883"/>
      <c r="BG9883"/>
      <c r="BH9883"/>
      <c r="BI9883"/>
      <c r="BJ9883"/>
      <c r="BK9883"/>
      <c r="BL9883"/>
      <c r="BM9883"/>
      <c r="BN9883"/>
      <c r="BO9883"/>
      <c r="BP9883"/>
      <c r="BQ9883"/>
      <c r="BR9883"/>
      <c r="BS9883"/>
      <c r="BT9883"/>
      <c r="BU9883"/>
      <c r="BV9883"/>
      <c r="BW9883"/>
      <c r="BX9883"/>
      <c r="BY9883"/>
      <c r="BZ9883"/>
      <c r="CA9883"/>
      <c r="CB9883"/>
      <c r="CC9883"/>
      <c r="CD9883"/>
      <c r="CE9883"/>
      <c r="CF9883"/>
      <c r="CG9883"/>
      <c r="CH9883"/>
      <c r="CI9883"/>
      <c r="CJ9883"/>
      <c r="CK9883"/>
      <c r="CL9883"/>
      <c r="CM9883"/>
      <c r="CN9883"/>
      <c r="CO9883"/>
      <c r="CP9883"/>
      <c r="CQ9883"/>
      <c r="CR9883"/>
      <c r="CS9883"/>
      <c r="CT9883"/>
      <c r="CU9883"/>
      <c r="CV9883"/>
    </row>
    <row r="9884" spans="10:100" x14ac:dyDescent="0.25">
      <c r="J9884"/>
      <c r="K9884"/>
      <c r="L9884"/>
      <c r="M9884"/>
      <c r="N9884"/>
      <c r="O9884"/>
      <c r="P9884"/>
      <c r="Q9884"/>
      <c r="R9884"/>
      <c r="S9884"/>
      <c r="T9884"/>
      <c r="U9884"/>
      <c r="V9884"/>
      <c r="W9884"/>
      <c r="X9884"/>
      <c r="Y9884"/>
      <c r="Z9884"/>
      <c r="AA9884"/>
      <c r="AB9884"/>
      <c r="AC9884"/>
      <c r="AD9884"/>
      <c r="AE9884"/>
      <c r="AF9884"/>
      <c r="AG9884"/>
      <c r="AH9884"/>
      <c r="AI9884"/>
      <c r="AJ9884"/>
      <c r="AK9884"/>
      <c r="AL9884"/>
      <c r="AM9884"/>
      <c r="AN9884"/>
      <c r="AO9884"/>
      <c r="AP9884"/>
      <c r="AQ9884"/>
      <c r="AR9884"/>
      <c r="AS9884"/>
      <c r="AT9884"/>
      <c r="AU9884"/>
      <c r="AV9884"/>
      <c r="AW9884"/>
      <c r="AX9884"/>
      <c r="AY9884"/>
      <c r="AZ9884"/>
      <c r="BA9884"/>
      <c r="BB9884"/>
      <c r="BC9884"/>
      <c r="BD9884"/>
      <c r="BE9884"/>
      <c r="BF9884"/>
      <c r="BG9884"/>
      <c r="BH9884"/>
      <c r="BI9884"/>
      <c r="BJ9884"/>
      <c r="BK9884"/>
      <c r="BL9884"/>
      <c r="BM9884"/>
      <c r="BN9884"/>
      <c r="BO9884"/>
      <c r="BP9884"/>
      <c r="BQ9884"/>
      <c r="BR9884"/>
      <c r="BS9884"/>
      <c r="BT9884"/>
      <c r="BU9884"/>
      <c r="BV9884"/>
      <c r="BW9884"/>
      <c r="BX9884"/>
      <c r="BY9884"/>
      <c r="BZ9884"/>
      <c r="CA9884"/>
      <c r="CB9884"/>
      <c r="CC9884"/>
      <c r="CD9884"/>
      <c r="CE9884"/>
      <c r="CF9884"/>
      <c r="CG9884"/>
      <c r="CH9884"/>
      <c r="CI9884"/>
      <c r="CJ9884"/>
      <c r="CK9884"/>
      <c r="CL9884"/>
      <c r="CM9884"/>
      <c r="CN9884"/>
      <c r="CO9884"/>
      <c r="CP9884"/>
      <c r="CQ9884"/>
      <c r="CR9884"/>
      <c r="CS9884"/>
      <c r="CT9884"/>
      <c r="CU9884"/>
      <c r="CV9884"/>
    </row>
    <row r="9885" spans="10:100" x14ac:dyDescent="0.25">
      <c r="J9885"/>
      <c r="K9885"/>
      <c r="L9885"/>
      <c r="M9885"/>
      <c r="N9885"/>
      <c r="O9885"/>
      <c r="P9885"/>
      <c r="Q9885"/>
      <c r="R9885"/>
      <c r="S9885"/>
      <c r="T9885"/>
      <c r="U9885"/>
      <c r="V9885"/>
      <c r="W9885"/>
      <c r="X9885"/>
      <c r="Y9885"/>
      <c r="Z9885"/>
      <c r="AA9885"/>
      <c r="AB9885"/>
      <c r="AC9885"/>
      <c r="AD9885"/>
      <c r="AE9885"/>
      <c r="AF9885"/>
      <c r="AG9885"/>
      <c r="AH9885"/>
      <c r="AI9885"/>
      <c r="AJ9885"/>
      <c r="AK9885"/>
      <c r="AL9885"/>
      <c r="AM9885"/>
      <c r="AN9885"/>
      <c r="AO9885"/>
      <c r="AP9885"/>
      <c r="AQ9885"/>
      <c r="AR9885"/>
      <c r="AS9885"/>
      <c r="AT9885"/>
      <c r="AU9885"/>
      <c r="AV9885"/>
      <c r="AW9885"/>
      <c r="AX9885"/>
      <c r="AY9885"/>
      <c r="AZ9885"/>
      <c r="BA9885"/>
      <c r="BB9885"/>
      <c r="BC9885"/>
      <c r="BD9885"/>
      <c r="BE9885"/>
      <c r="BF9885"/>
      <c r="BG9885"/>
      <c r="BH9885"/>
      <c r="BI9885"/>
      <c r="BJ9885"/>
      <c r="BK9885"/>
      <c r="BL9885"/>
      <c r="BM9885"/>
      <c r="BN9885"/>
      <c r="BO9885"/>
      <c r="BP9885"/>
      <c r="BQ9885"/>
      <c r="BR9885"/>
      <c r="BS9885"/>
      <c r="BT9885"/>
      <c r="BU9885"/>
      <c r="BV9885"/>
      <c r="BW9885"/>
      <c r="BX9885"/>
      <c r="BY9885"/>
      <c r="BZ9885"/>
      <c r="CA9885"/>
      <c r="CB9885"/>
      <c r="CC9885"/>
      <c r="CD9885"/>
      <c r="CE9885"/>
      <c r="CF9885"/>
      <c r="CG9885"/>
      <c r="CH9885"/>
      <c r="CI9885"/>
      <c r="CJ9885"/>
      <c r="CK9885"/>
      <c r="CL9885"/>
      <c r="CM9885"/>
      <c r="CN9885"/>
      <c r="CO9885"/>
      <c r="CP9885"/>
      <c r="CQ9885"/>
      <c r="CR9885"/>
      <c r="CS9885"/>
      <c r="CT9885"/>
      <c r="CU9885"/>
      <c r="CV9885"/>
    </row>
    <row r="9886" spans="10:100" x14ac:dyDescent="0.25">
      <c r="J9886"/>
      <c r="K9886"/>
      <c r="L9886"/>
      <c r="M9886"/>
      <c r="N9886"/>
      <c r="O9886"/>
      <c r="P9886"/>
      <c r="Q9886"/>
      <c r="R9886"/>
      <c r="S9886"/>
      <c r="T9886"/>
      <c r="U9886"/>
      <c r="V9886"/>
      <c r="W9886"/>
      <c r="X9886"/>
      <c r="Y9886"/>
      <c r="Z9886"/>
      <c r="AA9886"/>
      <c r="AB9886"/>
      <c r="AC9886"/>
      <c r="AD9886"/>
      <c r="AE9886"/>
      <c r="AF9886"/>
      <c r="AG9886"/>
      <c r="AH9886"/>
      <c r="AI9886"/>
      <c r="AJ9886"/>
      <c r="AK9886"/>
      <c r="AL9886"/>
      <c r="AM9886"/>
      <c r="AN9886"/>
      <c r="AO9886"/>
      <c r="AP9886"/>
      <c r="AQ9886"/>
      <c r="AR9886"/>
      <c r="AS9886"/>
      <c r="AT9886"/>
      <c r="AU9886"/>
      <c r="AV9886"/>
      <c r="AW9886"/>
      <c r="AX9886"/>
      <c r="AY9886"/>
      <c r="AZ9886"/>
      <c r="BA9886"/>
      <c r="BB9886"/>
      <c r="BC9886"/>
      <c r="BD9886"/>
      <c r="BE9886"/>
      <c r="BF9886"/>
      <c r="BG9886"/>
      <c r="BH9886"/>
      <c r="BI9886"/>
      <c r="BJ9886"/>
      <c r="BK9886"/>
      <c r="BL9886"/>
      <c r="BM9886"/>
      <c r="BN9886"/>
      <c r="BO9886"/>
      <c r="BP9886"/>
      <c r="BQ9886"/>
      <c r="BR9886"/>
      <c r="BS9886"/>
      <c r="BT9886"/>
      <c r="BU9886"/>
      <c r="BV9886"/>
      <c r="BW9886"/>
      <c r="BX9886"/>
      <c r="BY9886"/>
      <c r="BZ9886"/>
      <c r="CA9886"/>
      <c r="CB9886"/>
      <c r="CC9886"/>
      <c r="CD9886"/>
      <c r="CE9886"/>
      <c r="CF9886"/>
      <c r="CG9886"/>
      <c r="CH9886"/>
      <c r="CI9886"/>
      <c r="CJ9886"/>
      <c r="CK9886"/>
      <c r="CL9886"/>
      <c r="CM9886"/>
      <c r="CN9886"/>
      <c r="CO9886"/>
      <c r="CP9886"/>
      <c r="CQ9886"/>
      <c r="CR9886"/>
      <c r="CS9886"/>
      <c r="CT9886"/>
      <c r="CU9886"/>
      <c r="CV9886"/>
    </row>
    <row r="9887" spans="10:100" x14ac:dyDescent="0.25">
      <c r="J9887"/>
      <c r="K9887"/>
      <c r="L9887"/>
      <c r="M9887"/>
      <c r="N9887"/>
      <c r="O9887"/>
      <c r="P9887"/>
      <c r="Q9887"/>
      <c r="R9887"/>
      <c r="S9887"/>
      <c r="T9887"/>
      <c r="U9887"/>
      <c r="V9887"/>
      <c r="W9887"/>
      <c r="X9887"/>
      <c r="Y9887"/>
      <c r="Z9887"/>
      <c r="AA9887"/>
      <c r="AB9887"/>
      <c r="AC9887"/>
      <c r="AD9887"/>
      <c r="AE9887"/>
      <c r="AF9887"/>
      <c r="AG9887"/>
      <c r="AH9887"/>
      <c r="AI9887"/>
      <c r="AJ9887"/>
      <c r="AK9887"/>
      <c r="AL9887"/>
      <c r="AM9887"/>
      <c r="AN9887"/>
      <c r="AO9887"/>
      <c r="AP9887"/>
      <c r="AQ9887"/>
      <c r="AR9887"/>
      <c r="AS9887"/>
      <c r="AT9887"/>
      <c r="AU9887"/>
      <c r="AV9887"/>
      <c r="AW9887"/>
      <c r="AX9887"/>
      <c r="AY9887"/>
      <c r="AZ9887"/>
      <c r="BA9887"/>
      <c r="BB9887"/>
      <c r="BC9887"/>
      <c r="BD9887"/>
      <c r="BE9887"/>
      <c r="BF9887"/>
      <c r="BG9887"/>
      <c r="BH9887"/>
      <c r="BI9887"/>
      <c r="BJ9887"/>
      <c r="BK9887"/>
      <c r="BL9887"/>
      <c r="BM9887"/>
      <c r="BN9887"/>
      <c r="BO9887"/>
      <c r="BP9887"/>
      <c r="BQ9887"/>
      <c r="BR9887"/>
      <c r="BS9887"/>
      <c r="BT9887"/>
      <c r="BU9887"/>
      <c r="BV9887"/>
      <c r="BW9887"/>
      <c r="BX9887"/>
      <c r="BY9887"/>
      <c r="BZ9887"/>
      <c r="CA9887"/>
      <c r="CB9887"/>
      <c r="CC9887"/>
      <c r="CD9887"/>
      <c r="CE9887"/>
      <c r="CF9887"/>
      <c r="CG9887"/>
      <c r="CH9887"/>
      <c r="CI9887"/>
      <c r="CJ9887"/>
      <c r="CK9887"/>
      <c r="CL9887"/>
      <c r="CM9887"/>
      <c r="CN9887"/>
      <c r="CO9887"/>
      <c r="CP9887"/>
      <c r="CQ9887"/>
      <c r="CR9887"/>
      <c r="CS9887"/>
      <c r="CT9887"/>
      <c r="CU9887"/>
      <c r="CV9887"/>
    </row>
    <row r="9888" spans="10:100" x14ac:dyDescent="0.25">
      <c r="J9888"/>
      <c r="K9888"/>
      <c r="L9888"/>
      <c r="M9888"/>
      <c r="N9888"/>
      <c r="O9888"/>
      <c r="P9888"/>
      <c r="Q9888"/>
      <c r="R9888"/>
      <c r="S9888"/>
      <c r="T9888"/>
      <c r="U9888"/>
      <c r="V9888"/>
      <c r="W9888"/>
      <c r="X9888"/>
      <c r="Y9888"/>
      <c r="Z9888"/>
      <c r="AA9888"/>
      <c r="AB9888"/>
      <c r="AC9888"/>
      <c r="AD9888"/>
      <c r="AE9888"/>
      <c r="AF9888"/>
      <c r="AG9888"/>
      <c r="AH9888"/>
      <c r="AI9888"/>
      <c r="AJ9888"/>
      <c r="AK9888"/>
      <c r="AL9888"/>
      <c r="AM9888"/>
      <c r="AN9888"/>
      <c r="AO9888"/>
      <c r="AP9888"/>
      <c r="AQ9888"/>
      <c r="AR9888"/>
      <c r="AS9888"/>
      <c r="AT9888"/>
      <c r="AU9888"/>
      <c r="AV9888"/>
      <c r="AW9888"/>
      <c r="AX9888"/>
      <c r="AY9888"/>
      <c r="AZ9888"/>
      <c r="BA9888"/>
      <c r="BB9888"/>
      <c r="BC9888"/>
      <c r="BD9888"/>
      <c r="BE9888"/>
      <c r="BF9888"/>
      <c r="BG9888"/>
      <c r="BH9888"/>
      <c r="BI9888"/>
      <c r="BJ9888"/>
      <c r="BK9888"/>
      <c r="BL9888"/>
      <c r="BM9888"/>
      <c r="BN9888"/>
      <c r="BO9888"/>
      <c r="BP9888"/>
      <c r="BQ9888"/>
      <c r="BR9888"/>
      <c r="BS9888"/>
      <c r="BT9888"/>
      <c r="BU9888"/>
      <c r="BV9888"/>
      <c r="BW9888"/>
      <c r="BX9888"/>
      <c r="BY9888"/>
      <c r="BZ9888"/>
      <c r="CA9888"/>
      <c r="CB9888"/>
      <c r="CC9888"/>
      <c r="CD9888"/>
      <c r="CE9888"/>
      <c r="CF9888"/>
      <c r="CG9888"/>
      <c r="CH9888"/>
      <c r="CI9888"/>
      <c r="CJ9888"/>
      <c r="CK9888"/>
      <c r="CL9888"/>
      <c r="CM9888"/>
      <c r="CN9888"/>
      <c r="CO9888"/>
      <c r="CP9888"/>
      <c r="CQ9888"/>
      <c r="CR9888"/>
      <c r="CS9888"/>
      <c r="CT9888"/>
      <c r="CU9888"/>
      <c r="CV9888"/>
    </row>
    <row r="9889" spans="10:100" x14ac:dyDescent="0.25">
      <c r="J9889"/>
      <c r="K9889"/>
      <c r="L9889"/>
      <c r="M9889"/>
      <c r="N9889"/>
      <c r="O9889"/>
      <c r="P9889"/>
      <c r="Q9889"/>
      <c r="R9889"/>
      <c r="S9889"/>
      <c r="T9889"/>
      <c r="U9889"/>
      <c r="V9889"/>
      <c r="W9889"/>
      <c r="X9889"/>
      <c r="Y9889"/>
      <c r="Z9889"/>
      <c r="AA9889"/>
      <c r="AB9889"/>
      <c r="AC9889"/>
      <c r="AD9889"/>
      <c r="AE9889"/>
      <c r="AF9889"/>
      <c r="AG9889"/>
      <c r="AH9889"/>
      <c r="AI9889"/>
      <c r="AJ9889"/>
      <c r="AK9889"/>
      <c r="AL9889"/>
      <c r="AM9889"/>
      <c r="AN9889"/>
      <c r="AO9889"/>
      <c r="AP9889"/>
      <c r="AQ9889"/>
      <c r="AR9889"/>
      <c r="AS9889"/>
      <c r="AT9889"/>
      <c r="AU9889"/>
      <c r="AV9889"/>
      <c r="AW9889"/>
      <c r="AX9889"/>
      <c r="AY9889"/>
      <c r="AZ9889"/>
      <c r="BA9889"/>
      <c r="BB9889"/>
      <c r="BC9889"/>
      <c r="BD9889"/>
      <c r="BE9889"/>
      <c r="BF9889"/>
      <c r="BG9889"/>
      <c r="BH9889"/>
      <c r="BI9889"/>
      <c r="BJ9889"/>
      <c r="BK9889"/>
      <c r="BL9889"/>
      <c r="BM9889"/>
      <c r="BN9889"/>
      <c r="BO9889"/>
      <c r="BP9889"/>
      <c r="BQ9889"/>
      <c r="BR9889"/>
      <c r="BS9889"/>
      <c r="BT9889"/>
      <c r="BU9889"/>
      <c r="BV9889"/>
      <c r="BW9889"/>
      <c r="BX9889"/>
      <c r="BY9889"/>
      <c r="BZ9889"/>
      <c r="CA9889"/>
      <c r="CB9889"/>
      <c r="CC9889"/>
      <c r="CD9889"/>
      <c r="CE9889"/>
      <c r="CF9889"/>
      <c r="CG9889"/>
      <c r="CH9889"/>
      <c r="CI9889"/>
      <c r="CJ9889"/>
      <c r="CK9889"/>
      <c r="CL9889"/>
      <c r="CM9889"/>
      <c r="CN9889"/>
      <c r="CO9889"/>
      <c r="CP9889"/>
      <c r="CQ9889"/>
      <c r="CR9889"/>
      <c r="CS9889"/>
      <c r="CT9889"/>
      <c r="CU9889"/>
      <c r="CV9889"/>
    </row>
    <row r="9890" spans="10:100" x14ac:dyDescent="0.25">
      <c r="J9890"/>
      <c r="K9890"/>
      <c r="L9890"/>
      <c r="M9890"/>
      <c r="N9890"/>
      <c r="O9890"/>
      <c r="P9890"/>
      <c r="Q9890"/>
      <c r="R9890"/>
      <c r="S9890"/>
      <c r="T9890"/>
      <c r="U9890"/>
      <c r="V9890"/>
      <c r="W9890"/>
      <c r="X9890"/>
      <c r="Y9890"/>
      <c r="Z9890"/>
      <c r="AA9890"/>
      <c r="AB9890"/>
      <c r="AC9890"/>
      <c r="AD9890"/>
      <c r="AE9890"/>
      <c r="AF9890"/>
      <c r="AG9890"/>
      <c r="AH9890"/>
      <c r="AI9890"/>
      <c r="AJ9890"/>
      <c r="AK9890"/>
      <c r="AL9890"/>
      <c r="AM9890"/>
      <c r="AN9890"/>
      <c r="AO9890"/>
      <c r="AP9890"/>
      <c r="AQ9890"/>
      <c r="AR9890"/>
      <c r="AS9890"/>
      <c r="AT9890"/>
      <c r="AU9890"/>
      <c r="AV9890"/>
      <c r="AW9890"/>
      <c r="AX9890"/>
      <c r="AY9890"/>
      <c r="AZ9890"/>
      <c r="BA9890"/>
      <c r="BB9890"/>
      <c r="BC9890"/>
      <c r="BD9890"/>
      <c r="BE9890"/>
      <c r="BF9890"/>
      <c r="BG9890"/>
      <c r="BH9890"/>
      <c r="BI9890"/>
      <c r="BJ9890"/>
      <c r="BK9890"/>
      <c r="BL9890"/>
      <c r="BM9890"/>
      <c r="BN9890"/>
      <c r="BO9890"/>
      <c r="BP9890"/>
      <c r="BQ9890"/>
      <c r="BR9890"/>
      <c r="BS9890"/>
      <c r="BT9890"/>
      <c r="BU9890"/>
      <c r="BV9890"/>
      <c r="BW9890"/>
      <c r="BX9890"/>
      <c r="BY9890"/>
      <c r="BZ9890"/>
      <c r="CA9890"/>
      <c r="CB9890"/>
      <c r="CC9890"/>
      <c r="CD9890"/>
      <c r="CE9890"/>
      <c r="CF9890"/>
      <c r="CG9890"/>
      <c r="CH9890"/>
      <c r="CI9890"/>
      <c r="CJ9890"/>
      <c r="CK9890"/>
      <c r="CL9890"/>
      <c r="CM9890"/>
      <c r="CN9890"/>
      <c r="CO9890"/>
      <c r="CP9890"/>
      <c r="CQ9890"/>
      <c r="CR9890"/>
      <c r="CS9890"/>
      <c r="CT9890"/>
      <c r="CU9890"/>
      <c r="CV9890"/>
    </row>
    <row r="9891" spans="10:100" x14ac:dyDescent="0.25">
      <c r="J9891"/>
      <c r="K9891"/>
      <c r="L9891"/>
      <c r="M9891"/>
      <c r="N9891"/>
      <c r="O9891"/>
      <c r="P9891"/>
      <c r="Q9891"/>
      <c r="R9891"/>
      <c r="S9891"/>
      <c r="T9891"/>
      <c r="U9891"/>
      <c r="V9891"/>
      <c r="W9891"/>
      <c r="X9891"/>
      <c r="Y9891"/>
      <c r="Z9891"/>
      <c r="AA9891"/>
      <c r="AB9891"/>
      <c r="AC9891"/>
      <c r="AD9891"/>
      <c r="AE9891"/>
      <c r="AF9891"/>
      <c r="AG9891"/>
      <c r="AH9891"/>
      <c r="AI9891"/>
      <c r="AJ9891"/>
      <c r="AK9891"/>
      <c r="AL9891"/>
      <c r="AM9891"/>
      <c r="AN9891"/>
      <c r="AO9891"/>
      <c r="AP9891"/>
      <c r="AQ9891"/>
      <c r="AR9891"/>
      <c r="AS9891"/>
      <c r="AT9891"/>
      <c r="AU9891"/>
      <c r="AV9891"/>
      <c r="AW9891"/>
      <c r="AX9891"/>
      <c r="AY9891"/>
      <c r="AZ9891"/>
      <c r="BA9891"/>
      <c r="BB9891"/>
      <c r="BC9891"/>
      <c r="BD9891"/>
      <c r="BE9891"/>
      <c r="BF9891"/>
      <c r="BG9891"/>
      <c r="BH9891"/>
      <c r="BI9891"/>
      <c r="BJ9891"/>
      <c r="BK9891"/>
      <c r="BL9891"/>
      <c r="BM9891"/>
      <c r="BN9891"/>
      <c r="BO9891"/>
      <c r="BP9891"/>
      <c r="BQ9891"/>
      <c r="BR9891"/>
      <c r="BS9891"/>
      <c r="BT9891"/>
      <c r="BU9891"/>
      <c r="BV9891"/>
      <c r="BW9891"/>
      <c r="BX9891"/>
      <c r="BY9891"/>
      <c r="BZ9891"/>
      <c r="CA9891"/>
      <c r="CB9891"/>
      <c r="CC9891"/>
      <c r="CD9891"/>
      <c r="CE9891"/>
      <c r="CF9891"/>
      <c r="CG9891"/>
      <c r="CH9891"/>
      <c r="CI9891"/>
      <c r="CJ9891"/>
      <c r="CK9891"/>
      <c r="CL9891"/>
      <c r="CM9891"/>
      <c r="CN9891"/>
      <c r="CO9891"/>
      <c r="CP9891"/>
      <c r="CQ9891"/>
      <c r="CR9891"/>
      <c r="CS9891"/>
      <c r="CT9891"/>
      <c r="CU9891"/>
      <c r="CV9891"/>
    </row>
    <row r="9892" spans="10:100" x14ac:dyDescent="0.25">
      <c r="J9892"/>
      <c r="K9892"/>
      <c r="L9892"/>
      <c r="M9892"/>
      <c r="N9892"/>
      <c r="O9892"/>
      <c r="P9892"/>
      <c r="Q9892"/>
      <c r="R9892"/>
      <c r="S9892"/>
      <c r="T9892"/>
      <c r="U9892"/>
      <c r="V9892"/>
      <c r="W9892"/>
      <c r="X9892"/>
      <c r="Y9892"/>
      <c r="Z9892"/>
      <c r="AA9892"/>
      <c r="AB9892"/>
      <c r="AC9892"/>
      <c r="AD9892"/>
      <c r="AE9892"/>
      <c r="AF9892"/>
      <c r="AG9892"/>
      <c r="AH9892"/>
      <c r="AI9892"/>
      <c r="AJ9892"/>
      <c r="AK9892"/>
      <c r="AL9892"/>
      <c r="AM9892"/>
      <c r="AN9892"/>
      <c r="AO9892"/>
      <c r="AP9892"/>
      <c r="AQ9892"/>
      <c r="AR9892"/>
      <c r="AS9892"/>
      <c r="AT9892"/>
      <c r="AU9892"/>
      <c r="AV9892"/>
      <c r="AW9892"/>
      <c r="AX9892"/>
      <c r="AY9892"/>
      <c r="AZ9892"/>
      <c r="BA9892"/>
      <c r="BB9892"/>
      <c r="BC9892"/>
      <c r="BD9892"/>
      <c r="BE9892"/>
      <c r="BF9892"/>
      <c r="BG9892"/>
      <c r="BH9892"/>
      <c r="BI9892"/>
      <c r="BJ9892"/>
      <c r="BK9892"/>
      <c r="BL9892"/>
      <c r="BM9892"/>
      <c r="BN9892"/>
      <c r="BO9892"/>
      <c r="BP9892"/>
      <c r="BQ9892"/>
      <c r="BR9892"/>
      <c r="BS9892"/>
      <c r="BT9892"/>
      <c r="BU9892"/>
      <c r="BV9892"/>
      <c r="BW9892"/>
      <c r="BX9892"/>
      <c r="BY9892"/>
      <c r="BZ9892"/>
      <c r="CA9892"/>
      <c r="CB9892"/>
      <c r="CC9892"/>
      <c r="CD9892"/>
      <c r="CE9892"/>
      <c r="CF9892"/>
      <c r="CG9892"/>
      <c r="CH9892"/>
      <c r="CI9892"/>
      <c r="CJ9892"/>
      <c r="CK9892"/>
      <c r="CL9892"/>
      <c r="CM9892"/>
      <c r="CN9892"/>
      <c r="CO9892"/>
      <c r="CP9892"/>
      <c r="CQ9892"/>
      <c r="CR9892"/>
      <c r="CS9892"/>
      <c r="CT9892"/>
      <c r="CU9892"/>
      <c r="CV9892"/>
    </row>
    <row r="9893" spans="10:100" x14ac:dyDescent="0.25">
      <c r="J9893"/>
      <c r="K9893"/>
      <c r="L9893"/>
      <c r="M9893"/>
      <c r="N9893"/>
      <c r="O9893"/>
      <c r="P9893"/>
      <c r="Q9893"/>
      <c r="R9893"/>
      <c r="S9893"/>
      <c r="T9893"/>
      <c r="U9893"/>
      <c r="V9893"/>
      <c r="W9893"/>
      <c r="X9893"/>
      <c r="Y9893"/>
      <c r="Z9893"/>
      <c r="AA9893"/>
      <c r="AB9893"/>
      <c r="AC9893"/>
      <c r="AD9893"/>
      <c r="AE9893"/>
      <c r="AF9893"/>
      <c r="AG9893"/>
      <c r="AH9893"/>
      <c r="AI9893"/>
      <c r="AJ9893"/>
      <c r="AK9893"/>
      <c r="AL9893"/>
      <c r="AM9893"/>
      <c r="AN9893"/>
      <c r="AO9893"/>
      <c r="AP9893"/>
      <c r="AQ9893"/>
      <c r="AR9893"/>
      <c r="AS9893"/>
      <c r="AT9893"/>
      <c r="AU9893"/>
      <c r="AV9893"/>
      <c r="AW9893"/>
      <c r="AX9893"/>
      <c r="AY9893"/>
      <c r="AZ9893"/>
      <c r="BA9893"/>
      <c r="BB9893"/>
      <c r="BC9893"/>
      <c r="BD9893"/>
      <c r="BE9893"/>
      <c r="BF9893"/>
      <c r="BG9893"/>
      <c r="BH9893"/>
      <c r="BI9893"/>
      <c r="BJ9893"/>
      <c r="BK9893"/>
      <c r="BL9893"/>
      <c r="BM9893"/>
      <c r="BN9893"/>
      <c r="BO9893"/>
      <c r="BP9893"/>
      <c r="BQ9893"/>
      <c r="BR9893"/>
      <c r="BS9893"/>
      <c r="BT9893"/>
      <c r="BU9893"/>
      <c r="BV9893"/>
      <c r="BW9893"/>
      <c r="BX9893"/>
      <c r="BY9893"/>
      <c r="BZ9893"/>
      <c r="CA9893"/>
      <c r="CB9893"/>
      <c r="CC9893"/>
      <c r="CD9893"/>
      <c r="CE9893"/>
      <c r="CF9893"/>
      <c r="CG9893"/>
      <c r="CH9893"/>
      <c r="CI9893"/>
      <c r="CJ9893"/>
      <c r="CK9893"/>
      <c r="CL9893"/>
      <c r="CM9893"/>
      <c r="CN9893"/>
      <c r="CO9893"/>
      <c r="CP9893"/>
      <c r="CQ9893"/>
      <c r="CR9893"/>
      <c r="CS9893"/>
      <c r="CT9893"/>
      <c r="CU9893"/>
      <c r="CV9893"/>
    </row>
    <row r="9894" spans="10:100" x14ac:dyDescent="0.25">
      <c r="J9894"/>
      <c r="K9894"/>
      <c r="L9894"/>
      <c r="M9894"/>
      <c r="N9894"/>
      <c r="O9894"/>
      <c r="P9894"/>
      <c r="Q9894"/>
      <c r="R9894"/>
      <c r="S9894"/>
      <c r="T9894"/>
      <c r="U9894"/>
      <c r="V9894"/>
      <c r="W9894"/>
      <c r="X9894"/>
      <c r="Y9894"/>
      <c r="Z9894"/>
      <c r="AA9894"/>
      <c r="AB9894"/>
      <c r="AC9894"/>
      <c r="AD9894"/>
      <c r="AE9894"/>
      <c r="AF9894"/>
      <c r="AG9894"/>
      <c r="AH9894"/>
      <c r="AI9894"/>
      <c r="AJ9894"/>
      <c r="AK9894"/>
      <c r="AL9894"/>
      <c r="AM9894"/>
      <c r="AN9894"/>
      <c r="AO9894"/>
      <c r="AP9894"/>
      <c r="AQ9894"/>
      <c r="AR9894"/>
      <c r="AS9894"/>
      <c r="AT9894"/>
      <c r="AU9894"/>
      <c r="AV9894"/>
      <c r="AW9894"/>
      <c r="AX9894"/>
      <c r="AY9894"/>
      <c r="AZ9894"/>
      <c r="BA9894"/>
      <c r="BB9894"/>
      <c r="BC9894"/>
      <c r="BD9894"/>
      <c r="BE9894"/>
      <c r="BF9894"/>
      <c r="BG9894"/>
      <c r="BH9894"/>
      <c r="BI9894"/>
      <c r="BJ9894"/>
      <c r="BK9894"/>
      <c r="BL9894"/>
      <c r="BM9894"/>
      <c r="BN9894"/>
      <c r="BO9894"/>
      <c r="BP9894"/>
      <c r="BQ9894"/>
      <c r="BR9894"/>
      <c r="BS9894"/>
      <c r="BT9894"/>
      <c r="BU9894"/>
      <c r="BV9894"/>
      <c r="BW9894"/>
      <c r="BX9894"/>
      <c r="BY9894"/>
      <c r="BZ9894"/>
      <c r="CA9894"/>
      <c r="CB9894"/>
      <c r="CC9894"/>
      <c r="CD9894"/>
      <c r="CE9894"/>
      <c r="CF9894"/>
      <c r="CG9894"/>
      <c r="CH9894"/>
      <c r="CI9894"/>
      <c r="CJ9894"/>
      <c r="CK9894"/>
      <c r="CL9894"/>
      <c r="CM9894"/>
      <c r="CN9894"/>
      <c r="CO9894"/>
      <c r="CP9894"/>
      <c r="CQ9894"/>
      <c r="CR9894"/>
      <c r="CS9894"/>
      <c r="CT9894"/>
      <c r="CU9894"/>
      <c r="CV9894"/>
    </row>
    <row r="9895" spans="10:100" x14ac:dyDescent="0.25">
      <c r="J9895"/>
      <c r="K9895"/>
      <c r="L9895"/>
      <c r="M9895"/>
      <c r="N9895"/>
      <c r="O9895"/>
      <c r="P9895"/>
      <c r="Q9895"/>
      <c r="R9895"/>
      <c r="S9895"/>
      <c r="T9895"/>
      <c r="U9895"/>
      <c r="V9895"/>
      <c r="W9895"/>
      <c r="X9895"/>
      <c r="Y9895"/>
      <c r="Z9895"/>
      <c r="AA9895"/>
      <c r="AB9895"/>
      <c r="AC9895"/>
      <c r="AD9895"/>
      <c r="AE9895"/>
      <c r="AF9895"/>
      <c r="AG9895"/>
      <c r="AH9895"/>
      <c r="AI9895"/>
      <c r="AJ9895"/>
      <c r="AK9895"/>
      <c r="AL9895"/>
      <c r="AM9895"/>
      <c r="AN9895"/>
      <c r="AO9895"/>
      <c r="AP9895"/>
      <c r="AQ9895"/>
      <c r="AR9895"/>
      <c r="AS9895"/>
      <c r="AT9895"/>
      <c r="AU9895"/>
      <c r="AV9895"/>
      <c r="AW9895"/>
      <c r="AX9895"/>
      <c r="AY9895"/>
      <c r="AZ9895"/>
      <c r="BA9895"/>
      <c r="BB9895"/>
      <c r="BC9895"/>
      <c r="BD9895"/>
      <c r="BE9895"/>
      <c r="BF9895"/>
      <c r="BG9895"/>
      <c r="BH9895"/>
      <c r="BI9895"/>
      <c r="BJ9895"/>
      <c r="BK9895"/>
      <c r="BL9895"/>
      <c r="BM9895"/>
      <c r="BN9895"/>
      <c r="BO9895"/>
      <c r="BP9895"/>
      <c r="BQ9895"/>
      <c r="BR9895"/>
      <c r="BS9895"/>
      <c r="BT9895"/>
      <c r="BU9895"/>
      <c r="BV9895"/>
      <c r="BW9895"/>
      <c r="BX9895"/>
      <c r="BY9895"/>
      <c r="BZ9895"/>
      <c r="CA9895"/>
      <c r="CB9895"/>
      <c r="CC9895"/>
      <c r="CD9895"/>
      <c r="CE9895"/>
      <c r="CF9895"/>
      <c r="CG9895"/>
      <c r="CH9895"/>
      <c r="CI9895"/>
      <c r="CJ9895"/>
      <c r="CK9895"/>
      <c r="CL9895"/>
      <c r="CM9895"/>
      <c r="CN9895"/>
      <c r="CO9895"/>
      <c r="CP9895"/>
      <c r="CQ9895"/>
      <c r="CR9895"/>
      <c r="CS9895"/>
      <c r="CT9895"/>
      <c r="CU9895"/>
      <c r="CV9895"/>
    </row>
    <row r="9896" spans="10:100" x14ac:dyDescent="0.25">
      <c r="J9896"/>
      <c r="K9896"/>
      <c r="L9896"/>
      <c r="M9896"/>
      <c r="N9896"/>
      <c r="O9896"/>
      <c r="P9896"/>
      <c r="Q9896"/>
      <c r="R9896"/>
      <c r="S9896"/>
      <c r="T9896"/>
      <c r="U9896"/>
      <c r="V9896"/>
      <c r="W9896"/>
      <c r="X9896"/>
      <c r="Y9896"/>
      <c r="Z9896"/>
      <c r="AA9896"/>
      <c r="AB9896"/>
      <c r="AC9896"/>
      <c r="AD9896"/>
      <c r="AE9896"/>
      <c r="AF9896"/>
      <c r="AG9896"/>
      <c r="AH9896"/>
      <c r="AI9896"/>
      <c r="AJ9896"/>
      <c r="AK9896"/>
      <c r="AL9896"/>
      <c r="AM9896"/>
      <c r="AN9896"/>
      <c r="AO9896"/>
      <c r="AP9896"/>
      <c r="AQ9896"/>
      <c r="AR9896"/>
      <c r="AS9896"/>
      <c r="AT9896"/>
      <c r="AU9896"/>
      <c r="AV9896"/>
      <c r="AW9896"/>
      <c r="AX9896"/>
      <c r="AY9896"/>
      <c r="AZ9896"/>
      <c r="BA9896"/>
      <c r="BB9896"/>
      <c r="BC9896"/>
      <c r="BD9896"/>
      <c r="BE9896"/>
      <c r="BF9896"/>
      <c r="BG9896"/>
      <c r="BH9896"/>
      <c r="BI9896"/>
      <c r="BJ9896"/>
      <c r="BK9896"/>
      <c r="BL9896"/>
      <c r="BM9896"/>
      <c r="BN9896"/>
      <c r="BO9896"/>
      <c r="BP9896"/>
      <c r="BQ9896"/>
      <c r="BR9896"/>
      <c r="BS9896"/>
      <c r="BT9896"/>
      <c r="BU9896"/>
      <c r="BV9896"/>
      <c r="BW9896"/>
      <c r="BX9896"/>
      <c r="BY9896"/>
      <c r="BZ9896"/>
      <c r="CA9896"/>
      <c r="CB9896"/>
      <c r="CC9896"/>
      <c r="CD9896"/>
      <c r="CE9896"/>
      <c r="CF9896"/>
      <c r="CG9896"/>
      <c r="CH9896"/>
      <c r="CI9896"/>
      <c r="CJ9896"/>
      <c r="CK9896"/>
      <c r="CL9896"/>
      <c r="CM9896"/>
      <c r="CN9896"/>
      <c r="CO9896"/>
      <c r="CP9896"/>
      <c r="CQ9896"/>
      <c r="CR9896"/>
      <c r="CS9896"/>
      <c r="CT9896"/>
      <c r="CU9896"/>
      <c r="CV9896"/>
    </row>
    <row r="9897" spans="10:100" x14ac:dyDescent="0.25">
      <c r="J9897"/>
      <c r="K9897"/>
      <c r="L9897"/>
      <c r="M9897"/>
      <c r="N9897"/>
      <c r="O9897"/>
      <c r="P9897"/>
      <c r="Q9897"/>
      <c r="R9897"/>
      <c r="S9897"/>
      <c r="T9897"/>
      <c r="U9897"/>
      <c r="V9897"/>
      <c r="W9897"/>
      <c r="X9897"/>
      <c r="Y9897"/>
      <c r="Z9897"/>
      <c r="AA9897"/>
      <c r="AB9897"/>
      <c r="AC9897"/>
      <c r="AD9897"/>
      <c r="AE9897"/>
      <c r="AF9897"/>
      <c r="AG9897"/>
      <c r="AH9897"/>
      <c r="AI9897"/>
      <c r="AJ9897"/>
      <c r="AK9897"/>
      <c r="AL9897"/>
      <c r="AM9897"/>
      <c r="AN9897"/>
      <c r="AO9897"/>
      <c r="AP9897"/>
      <c r="AQ9897"/>
      <c r="AR9897"/>
      <c r="AS9897"/>
      <c r="AT9897"/>
      <c r="AU9897"/>
      <c r="AV9897"/>
      <c r="AW9897"/>
      <c r="AX9897"/>
      <c r="AY9897"/>
      <c r="AZ9897"/>
      <c r="BA9897"/>
      <c r="BB9897"/>
      <c r="BC9897"/>
      <c r="BD9897"/>
      <c r="BE9897"/>
      <c r="BF9897"/>
      <c r="BG9897"/>
      <c r="BH9897"/>
      <c r="BI9897"/>
      <c r="BJ9897"/>
      <c r="BK9897"/>
      <c r="BL9897"/>
      <c r="BM9897"/>
      <c r="BN9897"/>
      <c r="BO9897"/>
      <c r="BP9897"/>
      <c r="BQ9897"/>
      <c r="BR9897"/>
      <c r="BS9897"/>
      <c r="BT9897"/>
      <c r="BU9897"/>
      <c r="BV9897"/>
      <c r="BW9897"/>
      <c r="BX9897"/>
      <c r="BY9897"/>
      <c r="BZ9897"/>
      <c r="CA9897"/>
      <c r="CB9897"/>
      <c r="CC9897"/>
      <c r="CD9897"/>
      <c r="CE9897"/>
      <c r="CF9897"/>
      <c r="CG9897"/>
      <c r="CH9897"/>
      <c r="CI9897"/>
      <c r="CJ9897"/>
      <c r="CK9897"/>
      <c r="CL9897"/>
      <c r="CM9897"/>
      <c r="CN9897"/>
      <c r="CO9897"/>
      <c r="CP9897"/>
      <c r="CQ9897"/>
      <c r="CR9897"/>
      <c r="CS9897"/>
      <c r="CT9897"/>
      <c r="CU9897"/>
      <c r="CV9897"/>
    </row>
    <row r="9898" spans="10:100" x14ac:dyDescent="0.25">
      <c r="J9898"/>
      <c r="K9898"/>
      <c r="L9898"/>
      <c r="M9898"/>
      <c r="N9898"/>
      <c r="O9898"/>
      <c r="P9898"/>
      <c r="Q9898"/>
      <c r="R9898"/>
      <c r="S9898"/>
      <c r="T9898"/>
      <c r="U9898"/>
      <c r="V9898"/>
      <c r="W9898"/>
      <c r="X9898"/>
      <c r="Y9898"/>
      <c r="Z9898"/>
      <c r="AA9898"/>
      <c r="AB9898"/>
      <c r="AC9898"/>
      <c r="AD9898"/>
      <c r="AE9898"/>
      <c r="AF9898"/>
      <c r="AG9898"/>
      <c r="AH9898"/>
      <c r="AI9898"/>
      <c r="AJ9898"/>
      <c r="AK9898"/>
      <c r="AL9898"/>
      <c r="AM9898"/>
      <c r="AN9898"/>
      <c r="AO9898"/>
      <c r="AP9898"/>
      <c r="AQ9898"/>
      <c r="AR9898"/>
      <c r="AS9898"/>
      <c r="AT9898"/>
      <c r="AU9898"/>
      <c r="AV9898"/>
      <c r="AW9898"/>
      <c r="AX9898"/>
      <c r="AY9898"/>
      <c r="AZ9898"/>
      <c r="BA9898"/>
      <c r="BB9898"/>
      <c r="BC9898"/>
      <c r="BD9898"/>
      <c r="BE9898"/>
      <c r="BF9898"/>
      <c r="BG9898"/>
      <c r="BH9898"/>
      <c r="BI9898"/>
      <c r="BJ9898"/>
      <c r="BK9898"/>
      <c r="BL9898"/>
      <c r="BM9898"/>
      <c r="BN9898"/>
      <c r="BO9898"/>
      <c r="BP9898"/>
      <c r="BQ9898"/>
      <c r="BR9898"/>
      <c r="BS9898"/>
      <c r="BT9898"/>
      <c r="BU9898"/>
      <c r="BV9898"/>
      <c r="BW9898"/>
      <c r="BX9898"/>
      <c r="BY9898"/>
      <c r="BZ9898"/>
      <c r="CA9898"/>
      <c r="CB9898"/>
      <c r="CC9898"/>
      <c r="CD9898"/>
      <c r="CE9898"/>
      <c r="CF9898"/>
      <c r="CG9898"/>
      <c r="CH9898"/>
      <c r="CI9898"/>
      <c r="CJ9898"/>
      <c r="CK9898"/>
      <c r="CL9898"/>
      <c r="CM9898"/>
      <c r="CN9898"/>
      <c r="CO9898"/>
      <c r="CP9898"/>
      <c r="CQ9898"/>
      <c r="CR9898"/>
      <c r="CS9898"/>
      <c r="CT9898"/>
      <c r="CU9898"/>
      <c r="CV9898"/>
    </row>
    <row r="9899" spans="10:100" x14ac:dyDescent="0.25">
      <c r="J9899"/>
      <c r="K9899"/>
      <c r="L9899"/>
      <c r="M9899"/>
      <c r="N9899"/>
      <c r="O9899"/>
      <c r="P9899"/>
      <c r="Q9899"/>
      <c r="R9899"/>
      <c r="S9899"/>
      <c r="T9899"/>
      <c r="U9899"/>
      <c r="V9899"/>
      <c r="W9899"/>
      <c r="X9899"/>
      <c r="Y9899"/>
      <c r="Z9899"/>
      <c r="AA9899"/>
      <c r="AB9899"/>
      <c r="AC9899"/>
      <c r="AD9899"/>
      <c r="AE9899"/>
      <c r="AF9899"/>
      <c r="AG9899"/>
      <c r="AH9899"/>
      <c r="AI9899"/>
      <c r="AJ9899"/>
      <c r="AK9899"/>
      <c r="AL9899"/>
      <c r="AM9899"/>
      <c r="AN9899"/>
      <c r="AO9899"/>
      <c r="AP9899"/>
      <c r="AQ9899"/>
      <c r="AR9899"/>
      <c r="AS9899"/>
      <c r="AT9899"/>
      <c r="AU9899"/>
      <c r="AV9899"/>
      <c r="AW9899"/>
      <c r="AX9899"/>
      <c r="AY9899"/>
      <c r="AZ9899"/>
      <c r="BA9899"/>
      <c r="BB9899"/>
      <c r="BC9899"/>
      <c r="BD9899"/>
      <c r="BE9899"/>
      <c r="BF9899"/>
      <c r="BG9899"/>
      <c r="BH9899"/>
      <c r="BI9899"/>
      <c r="BJ9899"/>
      <c r="BK9899"/>
      <c r="BL9899"/>
      <c r="BM9899"/>
      <c r="BN9899"/>
      <c r="BO9899"/>
      <c r="BP9899"/>
      <c r="BQ9899"/>
      <c r="BR9899"/>
      <c r="BS9899"/>
      <c r="BT9899"/>
      <c r="BU9899"/>
      <c r="BV9899"/>
      <c r="BW9899"/>
      <c r="BX9899"/>
      <c r="BY9899"/>
      <c r="BZ9899"/>
      <c r="CA9899"/>
      <c r="CB9899"/>
      <c r="CC9899"/>
      <c r="CD9899"/>
      <c r="CE9899"/>
      <c r="CF9899"/>
      <c r="CG9899"/>
      <c r="CH9899"/>
      <c r="CI9899"/>
      <c r="CJ9899"/>
      <c r="CK9899"/>
      <c r="CL9899"/>
      <c r="CM9899"/>
      <c r="CN9899"/>
      <c r="CO9899"/>
      <c r="CP9899"/>
      <c r="CQ9899"/>
      <c r="CR9899"/>
      <c r="CS9899"/>
      <c r="CT9899"/>
      <c r="CU9899"/>
      <c r="CV9899"/>
    </row>
    <row r="9900" spans="10:100" x14ac:dyDescent="0.25">
      <c r="J9900"/>
      <c r="K9900"/>
      <c r="L9900"/>
      <c r="M9900"/>
      <c r="N9900"/>
      <c r="O9900"/>
      <c r="P9900"/>
      <c r="Q9900"/>
      <c r="R9900"/>
      <c r="S9900"/>
      <c r="T9900"/>
      <c r="U9900"/>
      <c r="V9900"/>
      <c r="W9900"/>
      <c r="X9900"/>
      <c r="Y9900"/>
      <c r="Z9900"/>
      <c r="AA9900"/>
      <c r="AB9900"/>
      <c r="AC9900"/>
      <c r="AD9900"/>
      <c r="AE9900"/>
      <c r="AF9900"/>
      <c r="AG9900"/>
      <c r="AH9900"/>
      <c r="AI9900"/>
      <c r="AJ9900"/>
      <c r="AK9900"/>
      <c r="AL9900"/>
      <c r="AM9900"/>
      <c r="AN9900"/>
      <c r="AO9900"/>
      <c r="AP9900"/>
      <c r="AQ9900"/>
      <c r="AR9900"/>
      <c r="AS9900"/>
      <c r="AT9900"/>
      <c r="AU9900"/>
      <c r="AV9900"/>
      <c r="AW9900"/>
      <c r="AX9900"/>
      <c r="AY9900"/>
      <c r="AZ9900"/>
      <c r="BA9900"/>
      <c r="BB9900"/>
      <c r="BC9900"/>
      <c r="BD9900"/>
      <c r="BE9900"/>
      <c r="BF9900"/>
      <c r="BG9900"/>
      <c r="BH9900"/>
      <c r="BI9900"/>
      <c r="BJ9900"/>
      <c r="BK9900"/>
      <c r="BL9900"/>
      <c r="BM9900"/>
      <c r="BN9900"/>
      <c r="BO9900"/>
      <c r="BP9900"/>
      <c r="BQ9900"/>
      <c r="BR9900"/>
      <c r="BS9900"/>
      <c r="BT9900"/>
      <c r="BU9900"/>
      <c r="BV9900"/>
      <c r="BW9900"/>
      <c r="BX9900"/>
      <c r="BY9900"/>
      <c r="BZ9900"/>
      <c r="CA9900"/>
      <c r="CB9900"/>
      <c r="CC9900"/>
      <c r="CD9900"/>
      <c r="CE9900"/>
      <c r="CF9900"/>
      <c r="CG9900"/>
      <c r="CH9900"/>
      <c r="CI9900"/>
      <c r="CJ9900"/>
      <c r="CK9900"/>
      <c r="CL9900"/>
      <c r="CM9900"/>
      <c r="CN9900"/>
      <c r="CO9900"/>
      <c r="CP9900"/>
      <c r="CQ9900"/>
      <c r="CR9900"/>
      <c r="CS9900"/>
      <c r="CT9900"/>
      <c r="CU9900"/>
      <c r="CV9900"/>
    </row>
    <row r="9901" spans="10:100" x14ac:dyDescent="0.25">
      <c r="J9901"/>
      <c r="K9901"/>
      <c r="L9901"/>
      <c r="M9901"/>
      <c r="N9901"/>
      <c r="O9901"/>
      <c r="P9901"/>
      <c r="Q9901"/>
      <c r="R9901"/>
      <c r="S9901"/>
      <c r="T9901"/>
      <c r="U9901"/>
      <c r="V9901"/>
      <c r="W9901"/>
      <c r="X9901"/>
      <c r="Y9901"/>
      <c r="Z9901"/>
      <c r="AA9901"/>
      <c r="AB9901"/>
      <c r="AC9901"/>
      <c r="AD9901"/>
      <c r="AE9901"/>
      <c r="AF9901"/>
      <c r="AG9901"/>
      <c r="AH9901"/>
      <c r="AI9901"/>
      <c r="AJ9901"/>
      <c r="AK9901"/>
      <c r="AL9901"/>
      <c r="AM9901"/>
      <c r="AN9901"/>
      <c r="AO9901"/>
      <c r="AP9901"/>
      <c r="AQ9901"/>
      <c r="AR9901"/>
      <c r="AS9901"/>
      <c r="AT9901"/>
      <c r="AU9901"/>
      <c r="AV9901"/>
      <c r="AW9901"/>
      <c r="AX9901"/>
      <c r="AY9901"/>
      <c r="AZ9901"/>
      <c r="BA9901"/>
      <c r="BB9901"/>
      <c r="BC9901"/>
      <c r="BD9901"/>
      <c r="BE9901"/>
      <c r="BF9901"/>
      <c r="BG9901"/>
      <c r="BH9901"/>
      <c r="BI9901"/>
      <c r="BJ9901"/>
      <c r="BK9901"/>
      <c r="BL9901"/>
      <c r="BM9901"/>
      <c r="BN9901"/>
      <c r="BO9901"/>
      <c r="BP9901"/>
      <c r="BQ9901"/>
      <c r="BR9901"/>
      <c r="BS9901"/>
      <c r="BT9901"/>
      <c r="BU9901"/>
      <c r="BV9901"/>
      <c r="BW9901"/>
      <c r="BX9901"/>
      <c r="BY9901"/>
      <c r="BZ9901"/>
      <c r="CA9901"/>
      <c r="CB9901"/>
      <c r="CC9901"/>
      <c r="CD9901"/>
      <c r="CE9901"/>
      <c r="CF9901"/>
      <c r="CG9901"/>
      <c r="CH9901"/>
      <c r="CI9901"/>
      <c r="CJ9901"/>
      <c r="CK9901"/>
      <c r="CL9901"/>
      <c r="CM9901"/>
      <c r="CN9901"/>
      <c r="CO9901"/>
      <c r="CP9901"/>
      <c r="CQ9901"/>
      <c r="CR9901"/>
      <c r="CS9901"/>
      <c r="CT9901"/>
      <c r="CU9901"/>
      <c r="CV9901"/>
    </row>
    <row r="9902" spans="10:100" x14ac:dyDescent="0.25">
      <c r="J9902"/>
      <c r="K9902"/>
      <c r="L9902"/>
      <c r="M9902"/>
      <c r="N9902"/>
      <c r="O9902"/>
      <c r="P9902"/>
      <c r="Q9902"/>
      <c r="R9902"/>
      <c r="S9902"/>
      <c r="T9902"/>
      <c r="U9902"/>
      <c r="V9902"/>
      <c r="W9902"/>
      <c r="X9902"/>
      <c r="Y9902"/>
      <c r="Z9902"/>
      <c r="AA9902"/>
      <c r="AB9902"/>
      <c r="AC9902"/>
      <c r="AD9902"/>
      <c r="AE9902"/>
      <c r="AF9902"/>
      <c r="AG9902"/>
      <c r="AH9902"/>
      <c r="AI9902"/>
      <c r="AJ9902"/>
      <c r="AK9902"/>
      <c r="AL9902"/>
      <c r="AM9902"/>
      <c r="AN9902"/>
      <c r="AO9902"/>
      <c r="AP9902"/>
      <c r="AQ9902"/>
      <c r="AR9902"/>
      <c r="AS9902"/>
      <c r="AT9902"/>
      <c r="AU9902"/>
      <c r="AV9902"/>
      <c r="AW9902"/>
      <c r="AX9902"/>
      <c r="AY9902"/>
      <c r="AZ9902"/>
      <c r="BA9902"/>
      <c r="BB9902"/>
      <c r="BC9902"/>
      <c r="BD9902"/>
      <c r="BE9902"/>
      <c r="BF9902"/>
      <c r="BG9902"/>
      <c r="BH9902"/>
      <c r="BI9902"/>
      <c r="BJ9902"/>
      <c r="BK9902"/>
      <c r="BL9902"/>
      <c r="BM9902"/>
      <c r="BN9902"/>
      <c r="BO9902"/>
      <c r="BP9902"/>
      <c r="BQ9902"/>
      <c r="BR9902"/>
      <c r="BS9902"/>
      <c r="BT9902"/>
      <c r="BU9902"/>
      <c r="BV9902"/>
      <c r="BW9902"/>
      <c r="BX9902"/>
      <c r="BY9902"/>
      <c r="BZ9902"/>
      <c r="CA9902"/>
      <c r="CB9902"/>
      <c r="CC9902"/>
      <c r="CD9902"/>
      <c r="CE9902"/>
      <c r="CF9902"/>
      <c r="CG9902"/>
      <c r="CH9902"/>
      <c r="CI9902"/>
      <c r="CJ9902"/>
      <c r="CK9902"/>
      <c r="CL9902"/>
      <c r="CM9902"/>
      <c r="CN9902"/>
      <c r="CO9902"/>
      <c r="CP9902"/>
      <c r="CQ9902"/>
      <c r="CR9902"/>
      <c r="CS9902"/>
      <c r="CT9902"/>
      <c r="CU9902"/>
      <c r="CV9902"/>
    </row>
    <row r="9903" spans="10:100" x14ac:dyDescent="0.25">
      <c r="J9903"/>
      <c r="K9903"/>
      <c r="L9903"/>
      <c r="M9903"/>
      <c r="N9903"/>
      <c r="O9903"/>
      <c r="P9903"/>
      <c r="Q9903"/>
      <c r="R9903"/>
      <c r="S9903"/>
      <c r="T9903"/>
      <c r="U9903"/>
      <c r="V9903"/>
      <c r="W9903"/>
      <c r="X9903"/>
      <c r="Y9903"/>
      <c r="Z9903"/>
      <c r="AA9903"/>
      <c r="AB9903"/>
      <c r="AC9903"/>
      <c r="AD9903"/>
      <c r="AE9903"/>
      <c r="AF9903"/>
      <c r="AG9903"/>
      <c r="AH9903"/>
      <c r="AI9903"/>
      <c r="AJ9903"/>
      <c r="AK9903"/>
      <c r="AL9903"/>
      <c r="AM9903"/>
      <c r="AN9903"/>
      <c r="AO9903"/>
      <c r="AP9903"/>
      <c r="AQ9903"/>
      <c r="AR9903"/>
      <c r="AS9903"/>
      <c r="AT9903"/>
      <c r="AU9903"/>
      <c r="AV9903"/>
      <c r="AW9903"/>
      <c r="AX9903"/>
      <c r="AY9903"/>
      <c r="AZ9903"/>
      <c r="BA9903"/>
      <c r="BB9903"/>
      <c r="BC9903"/>
      <c r="BD9903"/>
      <c r="BE9903"/>
      <c r="BF9903"/>
      <c r="BG9903"/>
      <c r="BH9903"/>
      <c r="BI9903"/>
      <c r="BJ9903"/>
      <c r="BK9903"/>
      <c r="BL9903"/>
      <c r="BM9903"/>
      <c r="BN9903"/>
      <c r="BO9903"/>
      <c r="BP9903"/>
      <c r="BQ9903"/>
      <c r="BR9903"/>
      <c r="BS9903"/>
      <c r="BT9903"/>
      <c r="BU9903"/>
      <c r="BV9903"/>
      <c r="BW9903"/>
      <c r="BX9903"/>
      <c r="BY9903"/>
      <c r="BZ9903"/>
      <c r="CA9903"/>
      <c r="CB9903"/>
      <c r="CC9903"/>
      <c r="CD9903"/>
      <c r="CE9903"/>
      <c r="CF9903"/>
      <c r="CG9903"/>
      <c r="CH9903"/>
      <c r="CI9903"/>
      <c r="CJ9903"/>
      <c r="CK9903"/>
      <c r="CL9903"/>
      <c r="CM9903"/>
      <c r="CN9903"/>
      <c r="CO9903"/>
      <c r="CP9903"/>
      <c r="CQ9903"/>
      <c r="CR9903"/>
      <c r="CS9903"/>
      <c r="CT9903"/>
      <c r="CU9903"/>
      <c r="CV9903"/>
    </row>
    <row r="9904" spans="10:100" x14ac:dyDescent="0.25">
      <c r="J9904"/>
      <c r="K9904"/>
      <c r="L9904"/>
      <c r="M9904"/>
      <c r="N9904"/>
      <c r="O9904"/>
      <c r="P9904"/>
      <c r="Q9904"/>
      <c r="R9904"/>
      <c r="S9904"/>
      <c r="T9904"/>
      <c r="U9904"/>
      <c r="V9904"/>
      <c r="W9904"/>
      <c r="X9904"/>
      <c r="Y9904"/>
      <c r="Z9904"/>
      <c r="AA9904"/>
      <c r="AB9904"/>
      <c r="AC9904"/>
      <c r="AD9904"/>
      <c r="AE9904"/>
      <c r="AF9904"/>
      <c r="AG9904"/>
      <c r="AH9904"/>
      <c r="AI9904"/>
      <c r="AJ9904"/>
      <c r="AK9904"/>
      <c r="AL9904"/>
      <c r="AM9904"/>
      <c r="AN9904"/>
      <c r="AO9904"/>
      <c r="AP9904"/>
      <c r="AQ9904"/>
      <c r="AR9904"/>
      <c r="AS9904"/>
      <c r="AT9904"/>
      <c r="AU9904"/>
      <c r="AV9904"/>
      <c r="AW9904"/>
      <c r="AX9904"/>
      <c r="AY9904"/>
      <c r="AZ9904"/>
      <c r="BA9904"/>
      <c r="BB9904"/>
      <c r="BC9904"/>
      <c r="BD9904"/>
      <c r="BE9904"/>
      <c r="BF9904"/>
      <c r="BG9904"/>
      <c r="BH9904"/>
      <c r="BI9904"/>
      <c r="BJ9904"/>
      <c r="BK9904"/>
      <c r="BL9904"/>
      <c r="BM9904"/>
      <c r="BN9904"/>
      <c r="BO9904"/>
      <c r="BP9904"/>
      <c r="BQ9904"/>
      <c r="BR9904"/>
      <c r="BS9904"/>
      <c r="BT9904"/>
      <c r="BU9904"/>
      <c r="BV9904"/>
      <c r="BW9904"/>
      <c r="BX9904"/>
      <c r="BY9904"/>
      <c r="BZ9904"/>
      <c r="CA9904"/>
      <c r="CB9904"/>
      <c r="CC9904"/>
      <c r="CD9904"/>
      <c r="CE9904"/>
      <c r="CF9904"/>
      <c r="CG9904"/>
      <c r="CH9904"/>
      <c r="CI9904"/>
      <c r="CJ9904"/>
      <c r="CK9904"/>
      <c r="CL9904"/>
      <c r="CM9904"/>
      <c r="CN9904"/>
      <c r="CO9904"/>
      <c r="CP9904"/>
      <c r="CQ9904"/>
      <c r="CR9904"/>
      <c r="CS9904"/>
      <c r="CT9904"/>
      <c r="CU9904"/>
      <c r="CV9904"/>
    </row>
    <row r="9905" spans="10:100" x14ac:dyDescent="0.25">
      <c r="J9905"/>
      <c r="K9905"/>
      <c r="L9905"/>
      <c r="M9905"/>
      <c r="N9905"/>
      <c r="O9905"/>
      <c r="P9905"/>
      <c r="Q9905"/>
      <c r="R9905"/>
      <c r="S9905"/>
      <c r="T9905"/>
      <c r="U9905"/>
      <c r="V9905"/>
      <c r="W9905"/>
      <c r="X9905"/>
      <c r="Y9905"/>
      <c r="Z9905"/>
      <c r="AA9905"/>
      <c r="AB9905"/>
      <c r="AC9905"/>
      <c r="AD9905"/>
      <c r="AE9905"/>
      <c r="AF9905"/>
      <c r="AG9905"/>
      <c r="AH9905"/>
      <c r="AI9905"/>
      <c r="AJ9905"/>
      <c r="AK9905"/>
      <c r="AL9905"/>
      <c r="AM9905"/>
      <c r="AN9905"/>
      <c r="AO9905"/>
      <c r="AP9905"/>
      <c r="AQ9905"/>
      <c r="AR9905"/>
      <c r="AS9905"/>
      <c r="AT9905"/>
      <c r="AU9905"/>
      <c r="AV9905"/>
      <c r="AW9905"/>
      <c r="AX9905"/>
      <c r="AY9905"/>
      <c r="AZ9905"/>
      <c r="BA9905"/>
      <c r="BB9905"/>
      <c r="BC9905"/>
      <c r="BD9905"/>
      <c r="BE9905"/>
      <c r="BF9905"/>
      <c r="BG9905"/>
      <c r="BH9905"/>
      <c r="BI9905"/>
      <c r="BJ9905"/>
      <c r="BK9905"/>
      <c r="BL9905"/>
      <c r="BM9905"/>
      <c r="BN9905"/>
      <c r="BO9905"/>
      <c r="BP9905"/>
      <c r="BQ9905"/>
      <c r="BR9905"/>
      <c r="BS9905"/>
      <c r="BT9905"/>
      <c r="BU9905"/>
      <c r="BV9905"/>
      <c r="BW9905"/>
      <c r="BX9905"/>
      <c r="BY9905"/>
      <c r="BZ9905"/>
      <c r="CA9905"/>
      <c r="CB9905"/>
      <c r="CC9905"/>
      <c r="CD9905"/>
      <c r="CE9905"/>
      <c r="CF9905"/>
      <c r="CG9905"/>
      <c r="CH9905"/>
      <c r="CI9905"/>
      <c r="CJ9905"/>
      <c r="CK9905"/>
      <c r="CL9905"/>
      <c r="CM9905"/>
      <c r="CN9905"/>
      <c r="CO9905"/>
      <c r="CP9905"/>
      <c r="CQ9905"/>
      <c r="CR9905"/>
      <c r="CS9905"/>
      <c r="CT9905"/>
      <c r="CU9905"/>
      <c r="CV9905"/>
    </row>
    <row r="9906" spans="10:100" x14ac:dyDescent="0.25">
      <c r="J9906"/>
      <c r="K9906"/>
      <c r="L9906"/>
      <c r="M9906"/>
      <c r="N9906"/>
      <c r="O9906"/>
      <c r="P9906"/>
      <c r="Q9906"/>
      <c r="R9906"/>
      <c r="S9906"/>
      <c r="T9906"/>
      <c r="U9906"/>
      <c r="V9906"/>
      <c r="W9906"/>
      <c r="X9906"/>
      <c r="Y9906"/>
      <c r="Z9906"/>
      <c r="AA9906"/>
      <c r="AB9906"/>
      <c r="AC9906"/>
      <c r="AD9906"/>
      <c r="AE9906"/>
      <c r="AF9906"/>
      <c r="AG9906"/>
      <c r="AH9906"/>
      <c r="AI9906"/>
      <c r="AJ9906"/>
      <c r="AK9906"/>
      <c r="AL9906"/>
      <c r="AM9906"/>
      <c r="AN9906"/>
      <c r="AO9906"/>
      <c r="AP9906"/>
      <c r="AQ9906"/>
      <c r="AR9906"/>
      <c r="AS9906"/>
      <c r="AT9906"/>
      <c r="AU9906"/>
      <c r="AV9906"/>
      <c r="AW9906"/>
      <c r="AX9906"/>
      <c r="AY9906"/>
      <c r="AZ9906"/>
      <c r="BA9906"/>
      <c r="BB9906"/>
      <c r="BC9906"/>
      <c r="BD9906"/>
      <c r="BE9906"/>
      <c r="BF9906"/>
      <c r="BG9906"/>
      <c r="BH9906"/>
      <c r="BI9906"/>
      <c r="BJ9906"/>
      <c r="BK9906"/>
      <c r="BL9906"/>
      <c r="BM9906"/>
      <c r="BN9906"/>
      <c r="BO9906"/>
      <c r="BP9906"/>
      <c r="BQ9906"/>
      <c r="BR9906"/>
      <c r="BS9906"/>
      <c r="BT9906"/>
      <c r="BU9906"/>
      <c r="BV9906"/>
      <c r="BW9906"/>
      <c r="BX9906"/>
      <c r="BY9906"/>
      <c r="BZ9906"/>
      <c r="CA9906"/>
      <c r="CB9906"/>
      <c r="CC9906"/>
      <c r="CD9906"/>
      <c r="CE9906"/>
      <c r="CF9906"/>
      <c r="CG9906"/>
      <c r="CH9906"/>
      <c r="CI9906"/>
      <c r="CJ9906"/>
      <c r="CK9906"/>
      <c r="CL9906"/>
      <c r="CM9906"/>
      <c r="CN9906"/>
      <c r="CO9906"/>
      <c r="CP9906"/>
      <c r="CQ9906"/>
      <c r="CR9906"/>
      <c r="CS9906"/>
      <c r="CT9906"/>
      <c r="CU9906"/>
      <c r="CV9906"/>
    </row>
    <row r="9907" spans="10:100" x14ac:dyDescent="0.25">
      <c r="J9907"/>
      <c r="K9907"/>
      <c r="L9907"/>
      <c r="M9907"/>
      <c r="N9907"/>
      <c r="O9907"/>
      <c r="P9907"/>
      <c r="Q9907"/>
      <c r="R9907"/>
      <c r="S9907"/>
      <c r="T9907"/>
      <c r="U9907"/>
      <c r="V9907"/>
      <c r="W9907"/>
      <c r="X9907"/>
      <c r="Y9907"/>
      <c r="Z9907"/>
      <c r="AA9907"/>
      <c r="AB9907"/>
      <c r="AC9907"/>
      <c r="AD9907"/>
      <c r="AE9907"/>
      <c r="AF9907"/>
      <c r="AG9907"/>
      <c r="AH9907"/>
      <c r="AI9907"/>
      <c r="AJ9907"/>
      <c r="AK9907"/>
      <c r="AL9907"/>
      <c r="AM9907"/>
      <c r="AN9907"/>
      <c r="AO9907"/>
      <c r="AP9907"/>
      <c r="AQ9907"/>
      <c r="AR9907"/>
      <c r="AS9907"/>
      <c r="AT9907"/>
      <c r="AU9907"/>
      <c r="AV9907"/>
      <c r="AW9907"/>
      <c r="AX9907"/>
      <c r="AY9907"/>
      <c r="AZ9907"/>
      <c r="BA9907"/>
      <c r="BB9907"/>
      <c r="BC9907"/>
      <c r="BD9907"/>
      <c r="BE9907"/>
      <c r="BF9907"/>
      <c r="BG9907"/>
      <c r="BH9907"/>
      <c r="BI9907"/>
      <c r="BJ9907"/>
      <c r="BK9907"/>
      <c r="BL9907"/>
      <c r="BM9907"/>
      <c r="BN9907"/>
      <c r="BO9907"/>
      <c r="BP9907"/>
      <c r="BQ9907"/>
      <c r="BR9907"/>
      <c r="BS9907"/>
      <c r="BT9907"/>
      <c r="BU9907"/>
      <c r="BV9907"/>
      <c r="BW9907"/>
      <c r="BX9907"/>
      <c r="BY9907"/>
      <c r="BZ9907"/>
      <c r="CA9907"/>
      <c r="CB9907"/>
      <c r="CC9907"/>
      <c r="CD9907"/>
      <c r="CE9907"/>
      <c r="CF9907"/>
      <c r="CG9907"/>
      <c r="CH9907"/>
      <c r="CI9907"/>
      <c r="CJ9907"/>
      <c r="CK9907"/>
      <c r="CL9907"/>
      <c r="CM9907"/>
      <c r="CN9907"/>
      <c r="CO9907"/>
      <c r="CP9907"/>
      <c r="CQ9907"/>
      <c r="CR9907"/>
      <c r="CS9907"/>
      <c r="CT9907"/>
      <c r="CU9907"/>
      <c r="CV9907"/>
    </row>
    <row r="9908" spans="10:100" x14ac:dyDescent="0.25">
      <c r="J9908"/>
      <c r="K9908"/>
      <c r="L9908"/>
      <c r="M9908"/>
      <c r="N9908"/>
      <c r="O9908"/>
      <c r="P9908"/>
      <c r="Q9908"/>
      <c r="R9908"/>
      <c r="S9908"/>
      <c r="T9908"/>
      <c r="U9908"/>
      <c r="V9908"/>
      <c r="W9908"/>
      <c r="X9908"/>
      <c r="Y9908"/>
      <c r="Z9908"/>
      <c r="AA9908"/>
      <c r="AB9908"/>
      <c r="AC9908"/>
      <c r="AD9908"/>
      <c r="AE9908"/>
      <c r="AF9908"/>
      <c r="AG9908"/>
      <c r="AH9908"/>
      <c r="AI9908"/>
      <c r="AJ9908"/>
      <c r="AK9908"/>
      <c r="AL9908"/>
      <c r="AM9908"/>
      <c r="AN9908"/>
      <c r="AO9908"/>
      <c r="AP9908"/>
      <c r="AQ9908"/>
      <c r="AR9908"/>
      <c r="AS9908"/>
      <c r="AT9908"/>
      <c r="AU9908"/>
      <c r="AV9908"/>
      <c r="AW9908"/>
      <c r="AX9908"/>
      <c r="AY9908"/>
      <c r="AZ9908"/>
      <c r="BA9908"/>
      <c r="BB9908"/>
      <c r="BC9908"/>
      <c r="BD9908"/>
      <c r="BE9908"/>
      <c r="BF9908"/>
      <c r="BG9908"/>
      <c r="BH9908"/>
      <c r="BI9908"/>
      <c r="BJ9908"/>
      <c r="BK9908"/>
      <c r="BL9908"/>
      <c r="BM9908"/>
      <c r="BN9908"/>
      <c r="BO9908"/>
      <c r="BP9908"/>
      <c r="BQ9908"/>
      <c r="BR9908"/>
      <c r="BS9908"/>
      <c r="BT9908"/>
      <c r="BU9908"/>
      <c r="BV9908"/>
      <c r="BW9908"/>
      <c r="BX9908"/>
      <c r="BY9908"/>
      <c r="BZ9908"/>
      <c r="CA9908"/>
      <c r="CB9908"/>
      <c r="CC9908"/>
      <c r="CD9908"/>
      <c r="CE9908"/>
      <c r="CF9908"/>
      <c r="CG9908"/>
      <c r="CH9908"/>
      <c r="CI9908"/>
      <c r="CJ9908"/>
      <c r="CK9908"/>
      <c r="CL9908"/>
      <c r="CM9908"/>
      <c r="CN9908"/>
      <c r="CO9908"/>
      <c r="CP9908"/>
      <c r="CQ9908"/>
      <c r="CR9908"/>
      <c r="CS9908"/>
      <c r="CT9908"/>
      <c r="CU9908"/>
      <c r="CV9908"/>
    </row>
    <row r="9909" spans="10:100" x14ac:dyDescent="0.25">
      <c r="J9909"/>
      <c r="K9909"/>
      <c r="L9909"/>
      <c r="M9909"/>
      <c r="N9909"/>
      <c r="O9909"/>
      <c r="P9909"/>
      <c r="Q9909"/>
      <c r="R9909"/>
      <c r="S9909"/>
      <c r="T9909"/>
      <c r="U9909"/>
      <c r="V9909"/>
      <c r="W9909"/>
      <c r="X9909"/>
      <c r="Y9909"/>
      <c r="Z9909"/>
      <c r="AA9909"/>
      <c r="AB9909"/>
      <c r="AC9909"/>
      <c r="AD9909"/>
      <c r="AE9909"/>
      <c r="AF9909"/>
      <c r="AG9909"/>
      <c r="AH9909"/>
      <c r="AI9909"/>
      <c r="AJ9909"/>
      <c r="AK9909"/>
      <c r="AL9909"/>
      <c r="AM9909"/>
      <c r="AN9909"/>
      <c r="AO9909"/>
      <c r="AP9909"/>
      <c r="AQ9909"/>
      <c r="AR9909"/>
      <c r="AS9909"/>
      <c r="AT9909"/>
      <c r="AU9909"/>
      <c r="AV9909"/>
      <c r="AW9909"/>
      <c r="AX9909"/>
      <c r="AY9909"/>
      <c r="AZ9909"/>
      <c r="BA9909"/>
      <c r="BB9909"/>
      <c r="BC9909"/>
      <c r="BD9909"/>
      <c r="BE9909"/>
      <c r="BF9909"/>
      <c r="BG9909"/>
      <c r="BH9909"/>
      <c r="BI9909"/>
      <c r="BJ9909"/>
      <c r="BK9909"/>
      <c r="BL9909"/>
      <c r="BM9909"/>
      <c r="BN9909"/>
      <c r="BO9909"/>
      <c r="BP9909"/>
      <c r="BQ9909"/>
      <c r="BR9909"/>
      <c r="BS9909"/>
      <c r="BT9909"/>
      <c r="BU9909"/>
      <c r="BV9909"/>
      <c r="BW9909"/>
      <c r="BX9909"/>
      <c r="BY9909"/>
      <c r="BZ9909"/>
      <c r="CA9909"/>
      <c r="CB9909"/>
      <c r="CC9909"/>
      <c r="CD9909"/>
      <c r="CE9909"/>
      <c r="CF9909"/>
      <c r="CG9909"/>
      <c r="CH9909"/>
      <c r="CI9909"/>
      <c r="CJ9909"/>
      <c r="CK9909"/>
      <c r="CL9909"/>
      <c r="CM9909"/>
      <c r="CN9909"/>
      <c r="CO9909"/>
      <c r="CP9909"/>
      <c r="CQ9909"/>
      <c r="CR9909"/>
      <c r="CS9909"/>
      <c r="CT9909"/>
      <c r="CU9909"/>
      <c r="CV9909"/>
    </row>
    <row r="9910" spans="10:100" x14ac:dyDescent="0.25">
      <c r="J9910"/>
      <c r="K9910"/>
      <c r="L9910"/>
      <c r="M9910"/>
      <c r="N9910"/>
      <c r="O9910"/>
      <c r="P9910"/>
      <c r="Q9910"/>
      <c r="R9910"/>
      <c r="S9910"/>
      <c r="T9910"/>
      <c r="U9910"/>
      <c r="V9910"/>
      <c r="W9910"/>
      <c r="X9910"/>
      <c r="Y9910"/>
      <c r="Z9910"/>
      <c r="AA9910"/>
      <c r="AB9910"/>
      <c r="AC9910"/>
      <c r="AD9910"/>
      <c r="AE9910"/>
      <c r="AF9910"/>
      <c r="AG9910"/>
      <c r="AH9910"/>
      <c r="AI9910"/>
      <c r="AJ9910"/>
      <c r="AK9910"/>
      <c r="AL9910"/>
      <c r="AM9910"/>
      <c r="AN9910"/>
      <c r="AO9910"/>
      <c r="AP9910"/>
      <c r="AQ9910"/>
      <c r="AR9910"/>
      <c r="AS9910"/>
      <c r="AT9910"/>
      <c r="AU9910"/>
      <c r="AV9910"/>
      <c r="AW9910"/>
      <c r="AX9910"/>
      <c r="AY9910"/>
      <c r="AZ9910"/>
      <c r="BA9910"/>
      <c r="BB9910"/>
      <c r="BC9910"/>
      <c r="BD9910"/>
      <c r="BE9910"/>
      <c r="BF9910"/>
      <c r="BG9910"/>
      <c r="BH9910"/>
      <c r="BI9910"/>
      <c r="BJ9910"/>
      <c r="BK9910"/>
      <c r="BL9910"/>
      <c r="BM9910"/>
      <c r="BN9910"/>
      <c r="BO9910"/>
      <c r="BP9910"/>
      <c r="BQ9910"/>
      <c r="BR9910"/>
      <c r="BS9910"/>
      <c r="BT9910"/>
      <c r="BU9910"/>
      <c r="BV9910"/>
      <c r="BW9910"/>
      <c r="BX9910"/>
      <c r="BY9910"/>
      <c r="BZ9910"/>
      <c r="CA9910"/>
      <c r="CB9910"/>
      <c r="CC9910"/>
      <c r="CD9910"/>
      <c r="CE9910"/>
      <c r="CF9910"/>
      <c r="CG9910"/>
      <c r="CH9910"/>
      <c r="CI9910"/>
      <c r="CJ9910"/>
      <c r="CK9910"/>
      <c r="CL9910"/>
      <c r="CM9910"/>
      <c r="CN9910"/>
      <c r="CO9910"/>
      <c r="CP9910"/>
      <c r="CQ9910"/>
      <c r="CR9910"/>
      <c r="CS9910"/>
      <c r="CT9910"/>
      <c r="CU9910"/>
      <c r="CV9910"/>
    </row>
    <row r="9911" spans="10:100" x14ac:dyDescent="0.25">
      <c r="J9911"/>
      <c r="K9911"/>
      <c r="L9911"/>
      <c r="M9911"/>
      <c r="N9911"/>
      <c r="O9911"/>
      <c r="P9911"/>
      <c r="Q9911"/>
      <c r="R9911"/>
      <c r="S9911"/>
      <c r="T9911"/>
      <c r="U9911"/>
      <c r="V9911"/>
      <c r="W9911"/>
      <c r="X9911"/>
      <c r="Y9911"/>
      <c r="Z9911"/>
      <c r="AA9911"/>
      <c r="AB9911"/>
      <c r="AC9911"/>
      <c r="AD9911"/>
      <c r="AE9911"/>
      <c r="AF9911"/>
      <c r="AG9911"/>
      <c r="AH9911"/>
      <c r="AI9911"/>
      <c r="AJ9911"/>
      <c r="AK9911"/>
      <c r="AL9911"/>
      <c r="AM9911"/>
      <c r="AN9911"/>
      <c r="AO9911"/>
      <c r="AP9911"/>
      <c r="AQ9911"/>
      <c r="AR9911"/>
      <c r="AS9911"/>
      <c r="AT9911"/>
      <c r="AU9911"/>
      <c r="AV9911"/>
      <c r="AW9911"/>
      <c r="AX9911"/>
      <c r="AY9911"/>
      <c r="AZ9911"/>
      <c r="BA9911"/>
      <c r="BB9911"/>
      <c r="BC9911"/>
      <c r="BD9911"/>
      <c r="BE9911"/>
      <c r="BF9911"/>
      <c r="BG9911"/>
      <c r="BH9911"/>
      <c r="BI9911"/>
      <c r="BJ9911"/>
      <c r="BK9911"/>
      <c r="BL9911"/>
      <c r="BM9911"/>
      <c r="BN9911"/>
      <c r="BO9911"/>
      <c r="BP9911"/>
      <c r="BQ9911"/>
      <c r="BR9911"/>
      <c r="BS9911"/>
      <c r="BT9911"/>
      <c r="BU9911"/>
      <c r="BV9911"/>
      <c r="BW9911"/>
      <c r="BX9911"/>
      <c r="BY9911"/>
      <c r="BZ9911"/>
      <c r="CA9911"/>
      <c r="CB9911"/>
      <c r="CC9911"/>
      <c r="CD9911"/>
      <c r="CE9911"/>
      <c r="CF9911"/>
      <c r="CG9911"/>
      <c r="CH9911"/>
      <c r="CI9911"/>
      <c r="CJ9911"/>
      <c r="CK9911"/>
      <c r="CL9911"/>
      <c r="CM9911"/>
      <c r="CN9911"/>
      <c r="CO9911"/>
      <c r="CP9911"/>
      <c r="CQ9911"/>
      <c r="CR9911"/>
      <c r="CS9911"/>
      <c r="CT9911"/>
      <c r="CU9911"/>
      <c r="CV9911"/>
    </row>
    <row r="9912" spans="10:100" x14ac:dyDescent="0.25">
      <c r="J9912"/>
      <c r="K9912"/>
      <c r="L9912"/>
      <c r="M9912"/>
      <c r="N9912"/>
      <c r="O9912"/>
      <c r="P9912"/>
      <c r="Q9912"/>
      <c r="R9912"/>
      <c r="S9912"/>
      <c r="T9912"/>
      <c r="U9912"/>
      <c r="V9912"/>
      <c r="W9912"/>
      <c r="X9912"/>
      <c r="Y9912"/>
      <c r="Z9912"/>
      <c r="AA9912"/>
      <c r="AB9912"/>
      <c r="AC9912"/>
      <c r="AD9912"/>
      <c r="AE9912"/>
      <c r="AF9912"/>
      <c r="AG9912"/>
      <c r="AH9912"/>
      <c r="AI9912"/>
      <c r="AJ9912"/>
      <c r="AK9912"/>
      <c r="AL9912"/>
      <c r="AM9912"/>
      <c r="AN9912"/>
      <c r="AO9912"/>
      <c r="AP9912"/>
      <c r="AQ9912"/>
      <c r="AR9912"/>
      <c r="AS9912"/>
      <c r="AT9912"/>
      <c r="AU9912"/>
      <c r="AV9912"/>
      <c r="AW9912"/>
      <c r="AX9912"/>
      <c r="AY9912"/>
      <c r="AZ9912"/>
      <c r="BA9912"/>
      <c r="BB9912"/>
      <c r="BC9912"/>
      <c r="BD9912"/>
      <c r="BE9912"/>
      <c r="BF9912"/>
      <c r="BG9912"/>
      <c r="BH9912"/>
      <c r="BI9912"/>
      <c r="BJ9912"/>
      <c r="BK9912"/>
      <c r="BL9912"/>
      <c r="BM9912"/>
      <c r="BN9912"/>
      <c r="BO9912"/>
      <c r="BP9912"/>
      <c r="BQ9912"/>
      <c r="BR9912"/>
      <c r="BS9912"/>
      <c r="BT9912"/>
      <c r="BU9912"/>
      <c r="BV9912"/>
      <c r="BW9912"/>
      <c r="BX9912"/>
      <c r="BY9912"/>
      <c r="BZ9912"/>
      <c r="CA9912"/>
      <c r="CB9912"/>
      <c r="CC9912"/>
      <c r="CD9912"/>
      <c r="CE9912"/>
      <c r="CF9912"/>
      <c r="CG9912"/>
      <c r="CH9912"/>
      <c r="CI9912"/>
      <c r="CJ9912"/>
      <c r="CK9912"/>
      <c r="CL9912"/>
      <c r="CM9912"/>
      <c r="CN9912"/>
      <c r="CO9912"/>
      <c r="CP9912"/>
      <c r="CQ9912"/>
      <c r="CR9912"/>
      <c r="CS9912"/>
      <c r="CT9912"/>
      <c r="CU9912"/>
      <c r="CV9912"/>
    </row>
    <row r="9913" spans="10:100" x14ac:dyDescent="0.25">
      <c r="J9913"/>
      <c r="K9913"/>
      <c r="L9913"/>
      <c r="M9913"/>
      <c r="N9913"/>
      <c r="O9913"/>
      <c r="P9913"/>
      <c r="Q9913"/>
      <c r="R9913"/>
      <c r="S9913"/>
      <c r="T9913"/>
      <c r="U9913"/>
      <c r="V9913"/>
      <c r="W9913"/>
      <c r="X9913"/>
      <c r="Y9913"/>
      <c r="Z9913"/>
      <c r="AA9913"/>
      <c r="AB9913"/>
      <c r="AC9913"/>
      <c r="AD9913"/>
      <c r="AE9913"/>
      <c r="AF9913"/>
      <c r="AG9913"/>
      <c r="AH9913"/>
      <c r="AI9913"/>
      <c r="AJ9913"/>
      <c r="AK9913"/>
      <c r="AL9913"/>
      <c r="AM9913"/>
      <c r="AN9913"/>
      <c r="AO9913"/>
      <c r="AP9913"/>
      <c r="AQ9913"/>
      <c r="AR9913"/>
      <c r="AS9913"/>
      <c r="AT9913"/>
      <c r="AU9913"/>
      <c r="AV9913"/>
      <c r="AW9913"/>
      <c r="AX9913"/>
      <c r="AY9913"/>
      <c r="AZ9913"/>
      <c r="BA9913"/>
      <c r="BB9913"/>
      <c r="BC9913"/>
      <c r="BD9913"/>
      <c r="BE9913"/>
      <c r="BF9913"/>
      <c r="BG9913"/>
      <c r="BH9913"/>
      <c r="BI9913"/>
      <c r="BJ9913"/>
      <c r="BK9913"/>
      <c r="BL9913"/>
      <c r="BM9913"/>
      <c r="BN9913"/>
      <c r="BO9913"/>
      <c r="BP9913"/>
      <c r="BQ9913"/>
      <c r="BR9913"/>
      <c r="BS9913"/>
      <c r="BT9913"/>
      <c r="BU9913"/>
      <c r="BV9913"/>
      <c r="BW9913"/>
      <c r="BX9913"/>
      <c r="BY9913"/>
      <c r="BZ9913"/>
      <c r="CA9913"/>
      <c r="CB9913"/>
      <c r="CC9913"/>
      <c r="CD9913"/>
      <c r="CE9913"/>
      <c r="CF9913"/>
      <c r="CG9913"/>
      <c r="CH9913"/>
      <c r="CI9913"/>
      <c r="CJ9913"/>
      <c r="CK9913"/>
      <c r="CL9913"/>
      <c r="CM9913"/>
      <c r="CN9913"/>
      <c r="CO9913"/>
      <c r="CP9913"/>
      <c r="CQ9913"/>
      <c r="CR9913"/>
      <c r="CS9913"/>
      <c r="CT9913"/>
      <c r="CU9913"/>
      <c r="CV9913"/>
    </row>
    <row r="9914" spans="10:100" x14ac:dyDescent="0.25">
      <c r="J9914"/>
      <c r="K9914"/>
      <c r="L9914"/>
      <c r="M9914"/>
      <c r="N9914"/>
      <c r="O9914"/>
      <c r="P9914"/>
      <c r="Q9914"/>
      <c r="R9914"/>
      <c r="S9914"/>
      <c r="T9914"/>
      <c r="U9914"/>
      <c r="V9914"/>
      <c r="W9914"/>
      <c r="X9914"/>
      <c r="Y9914"/>
      <c r="Z9914"/>
      <c r="AA9914"/>
      <c r="AB9914"/>
      <c r="AC9914"/>
      <c r="AD9914"/>
      <c r="AE9914"/>
      <c r="AF9914"/>
      <c r="AG9914"/>
      <c r="AH9914"/>
      <c r="AI9914"/>
      <c r="AJ9914"/>
      <c r="AK9914"/>
      <c r="AL9914"/>
      <c r="AM9914"/>
      <c r="AN9914"/>
      <c r="AO9914"/>
      <c r="AP9914"/>
      <c r="AQ9914"/>
      <c r="AR9914"/>
      <c r="AS9914"/>
      <c r="AT9914"/>
      <c r="AU9914"/>
      <c r="AV9914"/>
      <c r="AW9914"/>
      <c r="AX9914"/>
      <c r="AY9914"/>
      <c r="AZ9914"/>
      <c r="BA9914"/>
      <c r="BB9914"/>
      <c r="BC9914"/>
      <c r="BD9914"/>
      <c r="BE9914"/>
      <c r="BF9914"/>
      <c r="BG9914"/>
      <c r="BH9914"/>
      <c r="BI9914"/>
      <c r="BJ9914"/>
      <c r="BK9914"/>
      <c r="BL9914"/>
      <c r="BM9914"/>
      <c r="BN9914"/>
      <c r="BO9914"/>
      <c r="BP9914"/>
      <c r="BQ9914"/>
      <c r="BR9914"/>
      <c r="BS9914"/>
      <c r="BT9914"/>
      <c r="BU9914"/>
      <c r="BV9914"/>
      <c r="BW9914"/>
      <c r="BX9914"/>
      <c r="BY9914"/>
      <c r="BZ9914"/>
      <c r="CA9914"/>
      <c r="CB9914"/>
      <c r="CC9914"/>
      <c r="CD9914"/>
      <c r="CE9914"/>
      <c r="CF9914"/>
      <c r="CG9914"/>
      <c r="CH9914"/>
      <c r="CI9914"/>
      <c r="CJ9914"/>
      <c r="CK9914"/>
      <c r="CL9914"/>
      <c r="CM9914"/>
      <c r="CN9914"/>
      <c r="CO9914"/>
      <c r="CP9914"/>
      <c r="CQ9914"/>
      <c r="CR9914"/>
      <c r="CS9914"/>
      <c r="CT9914"/>
      <c r="CU9914"/>
      <c r="CV9914"/>
    </row>
    <row r="9915" spans="10:100" x14ac:dyDescent="0.25">
      <c r="J9915"/>
      <c r="K9915"/>
      <c r="L9915"/>
      <c r="M9915"/>
      <c r="N9915"/>
      <c r="O9915"/>
      <c r="P9915"/>
      <c r="Q9915"/>
      <c r="R9915"/>
      <c r="S9915"/>
      <c r="T9915"/>
      <c r="U9915"/>
      <c r="V9915"/>
      <c r="W9915"/>
      <c r="X9915"/>
      <c r="Y9915"/>
      <c r="Z9915"/>
      <c r="AA9915"/>
      <c r="AB9915"/>
      <c r="AC9915"/>
      <c r="AD9915"/>
      <c r="AE9915"/>
      <c r="AF9915"/>
      <c r="AG9915"/>
      <c r="AH9915"/>
      <c r="AI9915"/>
      <c r="AJ9915"/>
      <c r="AK9915"/>
      <c r="AL9915"/>
      <c r="AM9915"/>
      <c r="AN9915"/>
      <c r="AO9915"/>
      <c r="AP9915"/>
      <c r="AQ9915"/>
      <c r="AR9915"/>
      <c r="AS9915"/>
      <c r="AT9915"/>
      <c r="AU9915"/>
      <c r="AV9915"/>
      <c r="AW9915"/>
      <c r="AX9915"/>
      <c r="AY9915"/>
      <c r="AZ9915"/>
      <c r="BA9915"/>
      <c r="BB9915"/>
      <c r="BC9915"/>
      <c r="BD9915"/>
      <c r="BE9915"/>
      <c r="BF9915"/>
      <c r="BG9915"/>
      <c r="BH9915"/>
      <c r="BI9915"/>
      <c r="BJ9915"/>
      <c r="BK9915"/>
      <c r="BL9915"/>
      <c r="BM9915"/>
      <c r="BN9915"/>
      <c r="BO9915"/>
      <c r="BP9915"/>
      <c r="BQ9915"/>
      <c r="BR9915"/>
      <c r="BS9915"/>
      <c r="BT9915"/>
      <c r="BU9915"/>
      <c r="BV9915"/>
      <c r="BW9915"/>
      <c r="BX9915"/>
      <c r="BY9915"/>
      <c r="BZ9915"/>
      <c r="CA9915"/>
      <c r="CB9915"/>
      <c r="CC9915"/>
      <c r="CD9915"/>
      <c r="CE9915"/>
      <c r="CF9915"/>
      <c r="CG9915"/>
      <c r="CH9915"/>
      <c r="CI9915"/>
      <c r="CJ9915"/>
      <c r="CK9915"/>
      <c r="CL9915"/>
      <c r="CM9915"/>
      <c r="CN9915"/>
      <c r="CO9915"/>
      <c r="CP9915"/>
      <c r="CQ9915"/>
      <c r="CR9915"/>
      <c r="CS9915"/>
      <c r="CT9915"/>
      <c r="CU9915"/>
      <c r="CV9915"/>
    </row>
    <row r="9916" spans="10:100" x14ac:dyDescent="0.25">
      <c r="J9916"/>
      <c r="K9916"/>
      <c r="L9916"/>
      <c r="M9916"/>
      <c r="N9916"/>
      <c r="O9916"/>
      <c r="P9916"/>
      <c r="Q9916"/>
      <c r="R9916"/>
      <c r="S9916"/>
      <c r="T9916"/>
      <c r="U9916"/>
      <c r="V9916"/>
      <c r="W9916"/>
      <c r="X9916"/>
      <c r="Y9916"/>
      <c r="Z9916"/>
      <c r="AA9916"/>
      <c r="AB9916"/>
      <c r="AC9916"/>
      <c r="AD9916"/>
      <c r="AE9916"/>
      <c r="AF9916"/>
      <c r="AG9916"/>
      <c r="AH9916"/>
      <c r="AI9916"/>
      <c r="AJ9916"/>
      <c r="AK9916"/>
      <c r="AL9916"/>
      <c r="AM9916"/>
      <c r="AN9916"/>
      <c r="AO9916"/>
      <c r="AP9916"/>
      <c r="AQ9916"/>
      <c r="AR9916"/>
      <c r="AS9916"/>
      <c r="AT9916"/>
      <c r="AU9916"/>
      <c r="AV9916"/>
      <c r="AW9916"/>
      <c r="AX9916"/>
      <c r="AY9916"/>
      <c r="AZ9916"/>
      <c r="BA9916"/>
      <c r="BB9916"/>
      <c r="BC9916"/>
      <c r="BD9916"/>
      <c r="BE9916"/>
      <c r="BF9916"/>
      <c r="BG9916"/>
      <c r="BH9916"/>
      <c r="BI9916"/>
      <c r="BJ9916"/>
      <c r="BK9916"/>
      <c r="BL9916"/>
      <c r="BM9916"/>
      <c r="BN9916"/>
      <c r="BO9916"/>
      <c r="BP9916"/>
      <c r="BQ9916"/>
      <c r="BR9916"/>
      <c r="BS9916"/>
      <c r="BT9916"/>
      <c r="BU9916"/>
      <c r="BV9916"/>
      <c r="BW9916"/>
      <c r="BX9916"/>
      <c r="BY9916"/>
      <c r="BZ9916"/>
      <c r="CA9916"/>
      <c r="CB9916"/>
      <c r="CC9916"/>
      <c r="CD9916"/>
      <c r="CE9916"/>
      <c r="CF9916"/>
      <c r="CG9916"/>
      <c r="CH9916"/>
      <c r="CI9916"/>
      <c r="CJ9916"/>
      <c r="CK9916"/>
      <c r="CL9916"/>
      <c r="CM9916"/>
      <c r="CN9916"/>
      <c r="CO9916"/>
      <c r="CP9916"/>
      <c r="CQ9916"/>
      <c r="CR9916"/>
      <c r="CS9916"/>
      <c r="CT9916"/>
      <c r="CU9916"/>
      <c r="CV9916"/>
    </row>
    <row r="9917" spans="10:100" x14ac:dyDescent="0.25">
      <c r="J9917"/>
      <c r="K9917"/>
      <c r="L9917"/>
      <c r="M9917"/>
      <c r="N9917"/>
      <c r="O9917"/>
      <c r="P9917"/>
      <c r="Q9917"/>
      <c r="R9917"/>
      <c r="S9917"/>
      <c r="T9917"/>
      <c r="U9917"/>
      <c r="V9917"/>
      <c r="W9917"/>
      <c r="X9917"/>
      <c r="Y9917"/>
      <c r="Z9917"/>
      <c r="AA9917"/>
      <c r="AB9917"/>
      <c r="AC9917"/>
      <c r="AD9917"/>
      <c r="AE9917"/>
      <c r="AF9917"/>
      <c r="AG9917"/>
      <c r="AH9917"/>
      <c r="AI9917"/>
      <c r="AJ9917"/>
      <c r="AK9917"/>
      <c r="AL9917"/>
      <c r="AM9917"/>
      <c r="AN9917"/>
      <c r="AO9917"/>
      <c r="AP9917"/>
      <c r="AQ9917"/>
      <c r="AR9917"/>
      <c r="AS9917"/>
      <c r="AT9917"/>
      <c r="AU9917"/>
      <c r="AV9917"/>
      <c r="AW9917"/>
      <c r="AX9917"/>
      <c r="AY9917"/>
      <c r="AZ9917"/>
      <c r="BA9917"/>
      <c r="BB9917"/>
      <c r="BC9917"/>
      <c r="BD9917"/>
      <c r="BE9917"/>
      <c r="BF9917"/>
      <c r="BG9917"/>
      <c r="BH9917"/>
      <c r="BI9917"/>
      <c r="BJ9917"/>
      <c r="BK9917"/>
      <c r="BL9917"/>
      <c r="BM9917"/>
      <c r="BN9917"/>
      <c r="BO9917"/>
      <c r="BP9917"/>
      <c r="BQ9917"/>
      <c r="BR9917"/>
      <c r="BS9917"/>
      <c r="BT9917"/>
      <c r="BU9917"/>
      <c r="BV9917"/>
      <c r="BW9917"/>
      <c r="BX9917"/>
      <c r="BY9917"/>
      <c r="BZ9917"/>
      <c r="CA9917"/>
      <c r="CB9917"/>
      <c r="CC9917"/>
      <c r="CD9917"/>
      <c r="CE9917"/>
      <c r="CF9917"/>
      <c r="CG9917"/>
      <c r="CH9917"/>
      <c r="CI9917"/>
      <c r="CJ9917"/>
      <c r="CK9917"/>
      <c r="CL9917"/>
      <c r="CM9917"/>
      <c r="CN9917"/>
      <c r="CO9917"/>
      <c r="CP9917"/>
      <c r="CQ9917"/>
      <c r="CR9917"/>
      <c r="CS9917"/>
      <c r="CT9917"/>
      <c r="CU9917"/>
      <c r="CV9917"/>
    </row>
    <row r="9918" spans="10:100" x14ac:dyDescent="0.25">
      <c r="J9918"/>
      <c r="K9918"/>
      <c r="L9918"/>
      <c r="M9918"/>
      <c r="N9918"/>
      <c r="O9918"/>
      <c r="P9918"/>
      <c r="Q9918"/>
      <c r="R9918"/>
      <c r="S9918"/>
      <c r="T9918"/>
      <c r="U9918"/>
      <c r="V9918"/>
      <c r="W9918"/>
      <c r="X9918"/>
      <c r="Y9918"/>
      <c r="Z9918"/>
      <c r="AA9918"/>
      <c r="AB9918"/>
      <c r="AC9918"/>
      <c r="AD9918"/>
      <c r="AE9918"/>
      <c r="AF9918"/>
      <c r="AG9918"/>
      <c r="AH9918"/>
      <c r="AI9918"/>
      <c r="AJ9918"/>
      <c r="AK9918"/>
      <c r="AL9918"/>
      <c r="AM9918"/>
      <c r="AN9918"/>
      <c r="AO9918"/>
      <c r="AP9918"/>
      <c r="AQ9918"/>
      <c r="AR9918"/>
      <c r="AS9918"/>
      <c r="AT9918"/>
      <c r="AU9918"/>
      <c r="AV9918"/>
      <c r="AW9918"/>
      <c r="AX9918"/>
      <c r="AY9918"/>
      <c r="AZ9918"/>
      <c r="BA9918"/>
      <c r="BB9918"/>
      <c r="BC9918"/>
      <c r="BD9918"/>
      <c r="BE9918"/>
      <c r="BF9918"/>
      <c r="BG9918"/>
      <c r="BH9918"/>
      <c r="BI9918"/>
      <c r="BJ9918"/>
      <c r="BK9918"/>
      <c r="BL9918"/>
      <c r="BM9918"/>
      <c r="BN9918"/>
      <c r="BO9918"/>
      <c r="BP9918"/>
      <c r="BQ9918"/>
      <c r="BR9918"/>
      <c r="BS9918"/>
      <c r="BT9918"/>
      <c r="BU9918"/>
      <c r="BV9918"/>
      <c r="BW9918"/>
      <c r="BX9918"/>
      <c r="BY9918"/>
      <c r="BZ9918"/>
      <c r="CA9918"/>
      <c r="CB9918"/>
      <c r="CC9918"/>
      <c r="CD9918"/>
      <c r="CE9918"/>
      <c r="CF9918"/>
      <c r="CG9918"/>
      <c r="CH9918"/>
      <c r="CI9918"/>
      <c r="CJ9918"/>
      <c r="CK9918"/>
      <c r="CL9918"/>
      <c r="CM9918"/>
      <c r="CN9918"/>
      <c r="CO9918"/>
      <c r="CP9918"/>
      <c r="CQ9918"/>
      <c r="CR9918"/>
      <c r="CS9918"/>
      <c r="CT9918"/>
      <c r="CU9918"/>
      <c r="CV9918"/>
    </row>
    <row r="9919" spans="10:100" x14ac:dyDescent="0.25">
      <c r="J9919"/>
      <c r="K9919"/>
      <c r="L9919"/>
      <c r="M9919"/>
      <c r="N9919"/>
      <c r="O9919"/>
      <c r="P9919"/>
      <c r="Q9919"/>
      <c r="R9919"/>
      <c r="S9919"/>
      <c r="T9919"/>
      <c r="U9919"/>
      <c r="V9919"/>
      <c r="W9919"/>
      <c r="X9919"/>
      <c r="Y9919"/>
      <c r="Z9919"/>
      <c r="AA9919"/>
      <c r="AB9919"/>
      <c r="AC9919"/>
      <c r="AD9919"/>
      <c r="AE9919"/>
      <c r="AF9919"/>
      <c r="AG9919"/>
      <c r="AH9919"/>
      <c r="AI9919"/>
      <c r="AJ9919"/>
      <c r="AK9919"/>
      <c r="AL9919"/>
      <c r="AM9919"/>
      <c r="AN9919"/>
      <c r="AO9919"/>
      <c r="AP9919"/>
      <c r="AQ9919"/>
      <c r="AR9919"/>
      <c r="AS9919"/>
      <c r="AT9919"/>
      <c r="AU9919"/>
      <c r="AV9919"/>
      <c r="AW9919"/>
      <c r="AX9919"/>
      <c r="AY9919"/>
      <c r="AZ9919"/>
      <c r="BA9919"/>
      <c r="BB9919"/>
      <c r="BC9919"/>
      <c r="BD9919"/>
      <c r="BE9919"/>
      <c r="BF9919"/>
      <c r="BG9919"/>
      <c r="BH9919"/>
      <c r="BI9919"/>
      <c r="BJ9919"/>
      <c r="BK9919"/>
      <c r="BL9919"/>
      <c r="BM9919"/>
      <c r="BN9919"/>
      <c r="BO9919"/>
      <c r="BP9919"/>
      <c r="BQ9919"/>
      <c r="BR9919"/>
      <c r="BS9919"/>
      <c r="BT9919"/>
      <c r="BU9919"/>
      <c r="BV9919"/>
      <c r="BW9919"/>
      <c r="BX9919"/>
      <c r="BY9919"/>
      <c r="BZ9919"/>
      <c r="CA9919"/>
      <c r="CB9919"/>
      <c r="CC9919"/>
      <c r="CD9919"/>
      <c r="CE9919"/>
      <c r="CF9919"/>
      <c r="CG9919"/>
      <c r="CH9919"/>
      <c r="CI9919"/>
      <c r="CJ9919"/>
      <c r="CK9919"/>
      <c r="CL9919"/>
      <c r="CM9919"/>
      <c r="CN9919"/>
      <c r="CO9919"/>
      <c r="CP9919"/>
      <c r="CQ9919"/>
      <c r="CR9919"/>
      <c r="CS9919"/>
      <c r="CT9919"/>
      <c r="CU9919"/>
      <c r="CV9919"/>
    </row>
    <row r="9920" spans="10:100" x14ac:dyDescent="0.25">
      <c r="J9920"/>
      <c r="K9920"/>
      <c r="L9920"/>
      <c r="M9920"/>
      <c r="N9920"/>
      <c r="O9920"/>
      <c r="P9920"/>
      <c r="Q9920"/>
      <c r="R9920"/>
      <c r="S9920"/>
      <c r="T9920"/>
      <c r="U9920"/>
      <c r="V9920"/>
      <c r="W9920"/>
      <c r="X9920"/>
      <c r="Y9920"/>
      <c r="Z9920"/>
      <c r="AA9920"/>
      <c r="AB9920"/>
      <c r="AC9920"/>
      <c r="AD9920"/>
      <c r="AE9920"/>
      <c r="AF9920"/>
      <c r="AG9920"/>
      <c r="AH9920"/>
      <c r="AI9920"/>
      <c r="AJ9920"/>
      <c r="AK9920"/>
      <c r="AL9920"/>
      <c r="AM9920"/>
      <c r="AN9920"/>
      <c r="AO9920"/>
      <c r="AP9920"/>
      <c r="AQ9920"/>
      <c r="AR9920"/>
      <c r="AS9920"/>
      <c r="AT9920"/>
      <c r="AU9920"/>
      <c r="AV9920"/>
      <c r="AW9920"/>
      <c r="AX9920"/>
      <c r="AY9920"/>
      <c r="AZ9920"/>
      <c r="BA9920"/>
      <c r="BB9920"/>
      <c r="BC9920"/>
      <c r="BD9920"/>
      <c r="BE9920"/>
      <c r="BF9920"/>
      <c r="BG9920"/>
      <c r="BH9920"/>
      <c r="BI9920"/>
      <c r="BJ9920"/>
      <c r="BK9920"/>
      <c r="BL9920"/>
      <c r="BM9920"/>
      <c r="BN9920"/>
      <c r="BO9920"/>
      <c r="BP9920"/>
      <c r="BQ9920"/>
      <c r="BR9920"/>
      <c r="BS9920"/>
      <c r="BT9920"/>
      <c r="BU9920"/>
      <c r="BV9920"/>
      <c r="BW9920"/>
      <c r="BX9920"/>
      <c r="BY9920"/>
      <c r="BZ9920"/>
      <c r="CA9920"/>
      <c r="CB9920"/>
      <c r="CC9920"/>
      <c r="CD9920"/>
      <c r="CE9920"/>
      <c r="CF9920"/>
      <c r="CG9920"/>
      <c r="CH9920"/>
      <c r="CI9920"/>
      <c r="CJ9920"/>
      <c r="CK9920"/>
      <c r="CL9920"/>
      <c r="CM9920"/>
      <c r="CN9920"/>
      <c r="CO9920"/>
      <c r="CP9920"/>
      <c r="CQ9920"/>
      <c r="CR9920"/>
      <c r="CS9920"/>
      <c r="CT9920"/>
      <c r="CU9920"/>
      <c r="CV9920"/>
    </row>
    <row r="9921" spans="10:100" x14ac:dyDescent="0.25">
      <c r="J9921"/>
      <c r="K9921"/>
      <c r="L9921"/>
      <c r="M9921"/>
      <c r="N9921"/>
      <c r="O9921"/>
      <c r="P9921"/>
      <c r="Q9921"/>
      <c r="R9921"/>
      <c r="S9921"/>
      <c r="T9921"/>
      <c r="U9921"/>
      <c r="V9921"/>
      <c r="W9921"/>
      <c r="X9921"/>
      <c r="Y9921"/>
      <c r="Z9921"/>
      <c r="AA9921"/>
      <c r="AB9921"/>
      <c r="AC9921"/>
      <c r="AD9921"/>
      <c r="AE9921"/>
      <c r="AF9921"/>
      <c r="AG9921"/>
      <c r="AH9921"/>
      <c r="AI9921"/>
      <c r="AJ9921"/>
      <c r="AK9921"/>
      <c r="AL9921"/>
      <c r="AM9921"/>
      <c r="AN9921"/>
      <c r="AO9921"/>
      <c r="AP9921"/>
      <c r="AQ9921"/>
      <c r="AR9921"/>
      <c r="AS9921"/>
      <c r="AT9921"/>
      <c r="AU9921"/>
      <c r="AV9921"/>
      <c r="AW9921"/>
      <c r="AX9921"/>
      <c r="AY9921"/>
      <c r="AZ9921"/>
      <c r="BA9921"/>
      <c r="BB9921"/>
      <c r="BC9921"/>
      <c r="BD9921"/>
      <c r="BE9921"/>
      <c r="BF9921"/>
      <c r="BG9921"/>
      <c r="BH9921"/>
      <c r="BI9921"/>
      <c r="BJ9921"/>
      <c r="BK9921"/>
      <c r="BL9921"/>
      <c r="BM9921"/>
      <c r="BN9921"/>
      <c r="BO9921"/>
      <c r="BP9921"/>
      <c r="BQ9921"/>
      <c r="BR9921"/>
      <c r="BS9921"/>
      <c r="BT9921"/>
      <c r="BU9921"/>
      <c r="BV9921"/>
      <c r="BW9921"/>
      <c r="BX9921"/>
      <c r="BY9921"/>
      <c r="BZ9921"/>
      <c r="CA9921"/>
      <c r="CB9921"/>
      <c r="CC9921"/>
      <c r="CD9921"/>
      <c r="CE9921"/>
      <c r="CF9921"/>
      <c r="CG9921"/>
      <c r="CH9921"/>
      <c r="CI9921"/>
      <c r="CJ9921"/>
      <c r="CK9921"/>
      <c r="CL9921"/>
      <c r="CM9921"/>
      <c r="CN9921"/>
      <c r="CO9921"/>
      <c r="CP9921"/>
      <c r="CQ9921"/>
      <c r="CR9921"/>
      <c r="CS9921"/>
      <c r="CT9921"/>
      <c r="CU9921"/>
      <c r="CV9921"/>
    </row>
    <row r="9922" spans="10:100" x14ac:dyDescent="0.25">
      <c r="J9922"/>
      <c r="K9922"/>
      <c r="L9922"/>
      <c r="M9922"/>
      <c r="N9922"/>
      <c r="O9922"/>
      <c r="P9922"/>
      <c r="Q9922"/>
      <c r="R9922"/>
      <c r="S9922"/>
      <c r="T9922"/>
      <c r="U9922"/>
      <c r="V9922"/>
      <c r="W9922"/>
      <c r="X9922"/>
      <c r="Y9922"/>
      <c r="Z9922"/>
      <c r="AA9922"/>
      <c r="AB9922"/>
      <c r="AC9922"/>
      <c r="AD9922"/>
      <c r="AE9922"/>
      <c r="AF9922"/>
      <c r="AG9922"/>
      <c r="AH9922"/>
      <c r="AI9922"/>
      <c r="AJ9922"/>
      <c r="AK9922"/>
      <c r="AL9922"/>
      <c r="AM9922"/>
      <c r="AN9922"/>
      <c r="AO9922"/>
      <c r="AP9922"/>
      <c r="AQ9922"/>
      <c r="AR9922"/>
      <c r="AS9922"/>
      <c r="AT9922"/>
      <c r="AU9922"/>
      <c r="AV9922"/>
      <c r="AW9922"/>
      <c r="AX9922"/>
      <c r="AY9922"/>
      <c r="AZ9922"/>
      <c r="BA9922"/>
      <c r="BB9922"/>
      <c r="BC9922"/>
      <c r="BD9922"/>
      <c r="BE9922"/>
      <c r="BF9922"/>
      <c r="BG9922"/>
      <c r="BH9922"/>
      <c r="BI9922"/>
      <c r="BJ9922"/>
      <c r="BK9922"/>
      <c r="BL9922"/>
      <c r="BM9922"/>
      <c r="BN9922"/>
      <c r="BO9922"/>
      <c r="BP9922"/>
      <c r="BQ9922"/>
      <c r="BR9922"/>
      <c r="BS9922"/>
      <c r="BT9922"/>
      <c r="BU9922"/>
      <c r="BV9922"/>
      <c r="BW9922"/>
      <c r="BX9922"/>
      <c r="BY9922"/>
      <c r="BZ9922"/>
      <c r="CA9922"/>
      <c r="CB9922"/>
      <c r="CC9922"/>
      <c r="CD9922"/>
      <c r="CE9922"/>
      <c r="CF9922"/>
      <c r="CG9922"/>
      <c r="CH9922"/>
      <c r="CI9922"/>
      <c r="CJ9922"/>
      <c r="CK9922"/>
      <c r="CL9922"/>
      <c r="CM9922"/>
      <c r="CN9922"/>
      <c r="CO9922"/>
      <c r="CP9922"/>
      <c r="CQ9922"/>
      <c r="CR9922"/>
      <c r="CS9922"/>
      <c r="CT9922"/>
      <c r="CU9922"/>
      <c r="CV9922"/>
    </row>
    <row r="9923" spans="10:100" x14ac:dyDescent="0.25">
      <c r="J9923"/>
      <c r="K9923"/>
      <c r="L9923"/>
      <c r="M9923"/>
      <c r="N9923"/>
      <c r="O9923"/>
      <c r="P9923"/>
      <c r="Q9923"/>
      <c r="R9923"/>
      <c r="S9923"/>
      <c r="T9923"/>
      <c r="U9923"/>
      <c r="V9923"/>
      <c r="W9923"/>
      <c r="X9923"/>
      <c r="Y9923"/>
      <c r="Z9923"/>
      <c r="AA9923"/>
      <c r="AB9923"/>
      <c r="AC9923"/>
      <c r="AD9923"/>
      <c r="AE9923"/>
      <c r="AF9923"/>
      <c r="AG9923"/>
      <c r="AH9923"/>
      <c r="AI9923"/>
      <c r="AJ9923"/>
      <c r="AK9923"/>
      <c r="AL9923"/>
      <c r="AM9923"/>
      <c r="AN9923"/>
      <c r="AO9923"/>
      <c r="AP9923"/>
      <c r="AQ9923"/>
      <c r="AR9923"/>
      <c r="AS9923"/>
      <c r="AT9923"/>
      <c r="AU9923"/>
      <c r="AV9923"/>
      <c r="AW9923"/>
      <c r="AX9923"/>
      <c r="AY9923"/>
      <c r="AZ9923"/>
      <c r="BA9923"/>
      <c r="BB9923"/>
      <c r="BC9923"/>
      <c r="BD9923"/>
      <c r="BE9923"/>
      <c r="BF9923"/>
      <c r="BG9923"/>
      <c r="BH9923"/>
      <c r="BI9923"/>
      <c r="BJ9923"/>
      <c r="BK9923"/>
      <c r="BL9923"/>
      <c r="BM9923"/>
      <c r="BN9923"/>
      <c r="BO9923"/>
      <c r="BP9923"/>
      <c r="BQ9923"/>
      <c r="BR9923"/>
      <c r="BS9923"/>
      <c r="BT9923"/>
      <c r="BU9923"/>
      <c r="BV9923"/>
      <c r="BW9923"/>
      <c r="BX9923"/>
      <c r="BY9923"/>
      <c r="BZ9923"/>
      <c r="CA9923"/>
      <c r="CB9923"/>
      <c r="CC9923"/>
      <c r="CD9923"/>
      <c r="CE9923"/>
      <c r="CF9923"/>
      <c r="CG9923"/>
      <c r="CH9923"/>
      <c r="CI9923"/>
      <c r="CJ9923"/>
      <c r="CK9923"/>
      <c r="CL9923"/>
      <c r="CM9923"/>
      <c r="CN9923"/>
      <c r="CO9923"/>
      <c r="CP9923"/>
      <c r="CQ9923"/>
      <c r="CR9923"/>
      <c r="CS9923"/>
      <c r="CT9923"/>
      <c r="CU9923"/>
      <c r="CV9923"/>
    </row>
    <row r="9924" spans="10:100" x14ac:dyDescent="0.25">
      <c r="J9924"/>
      <c r="K9924"/>
      <c r="L9924"/>
      <c r="M9924"/>
      <c r="N9924"/>
      <c r="O9924"/>
      <c r="P9924"/>
      <c r="Q9924"/>
      <c r="R9924"/>
      <c r="S9924"/>
      <c r="T9924"/>
      <c r="U9924"/>
      <c r="V9924"/>
      <c r="W9924"/>
      <c r="X9924"/>
      <c r="Y9924"/>
      <c r="Z9924"/>
      <c r="AA9924"/>
      <c r="AB9924"/>
      <c r="AC9924"/>
      <c r="AD9924"/>
      <c r="AE9924"/>
      <c r="AF9924"/>
      <c r="AG9924"/>
      <c r="AH9924"/>
      <c r="AI9924"/>
      <c r="AJ9924"/>
      <c r="AK9924"/>
      <c r="AL9924"/>
      <c r="AM9924"/>
      <c r="AN9924"/>
      <c r="AO9924"/>
      <c r="AP9924"/>
      <c r="AQ9924"/>
      <c r="AR9924"/>
      <c r="AS9924"/>
      <c r="AT9924"/>
      <c r="AU9924"/>
      <c r="AV9924"/>
      <c r="AW9924"/>
      <c r="AX9924"/>
      <c r="AY9924"/>
      <c r="AZ9924"/>
      <c r="BA9924"/>
      <c r="BB9924"/>
      <c r="BC9924"/>
      <c r="BD9924"/>
      <c r="BE9924"/>
      <c r="BF9924"/>
      <c r="BG9924"/>
      <c r="BH9924"/>
      <c r="BI9924"/>
      <c r="BJ9924"/>
      <c r="BK9924"/>
      <c r="BL9924"/>
      <c r="BM9924"/>
      <c r="BN9924"/>
      <c r="BO9924"/>
      <c r="BP9924"/>
      <c r="BQ9924"/>
      <c r="BR9924"/>
      <c r="BS9924"/>
      <c r="BT9924"/>
      <c r="BU9924"/>
      <c r="BV9924"/>
      <c r="BW9924"/>
      <c r="BX9924"/>
      <c r="BY9924"/>
      <c r="BZ9924"/>
      <c r="CA9924"/>
      <c r="CB9924"/>
      <c r="CC9924"/>
      <c r="CD9924"/>
      <c r="CE9924"/>
      <c r="CF9924"/>
      <c r="CG9924"/>
      <c r="CH9924"/>
      <c r="CI9924"/>
      <c r="CJ9924"/>
      <c r="CK9924"/>
      <c r="CL9924"/>
      <c r="CM9924"/>
      <c r="CN9924"/>
      <c r="CO9924"/>
      <c r="CP9924"/>
      <c r="CQ9924"/>
      <c r="CR9924"/>
      <c r="CS9924"/>
      <c r="CT9924"/>
      <c r="CU9924"/>
      <c r="CV9924"/>
    </row>
    <row r="9925" spans="10:100" x14ac:dyDescent="0.25">
      <c r="J9925"/>
      <c r="K9925"/>
      <c r="L9925"/>
      <c r="M9925"/>
      <c r="N9925"/>
      <c r="O9925"/>
      <c r="P9925"/>
      <c r="Q9925"/>
      <c r="R9925"/>
      <c r="S9925"/>
      <c r="T9925"/>
      <c r="U9925"/>
      <c r="V9925"/>
      <c r="W9925"/>
      <c r="X9925"/>
      <c r="Y9925"/>
      <c r="Z9925"/>
      <c r="AA9925"/>
      <c r="AB9925"/>
      <c r="AC9925"/>
      <c r="AD9925"/>
      <c r="AE9925"/>
      <c r="AF9925"/>
      <c r="AG9925"/>
      <c r="AH9925"/>
      <c r="AI9925"/>
      <c r="AJ9925"/>
      <c r="AK9925"/>
      <c r="AL9925"/>
      <c r="AM9925"/>
      <c r="AN9925"/>
      <c r="AO9925"/>
      <c r="AP9925"/>
      <c r="AQ9925"/>
      <c r="AR9925"/>
      <c r="AS9925"/>
      <c r="AT9925"/>
      <c r="AU9925"/>
      <c r="AV9925"/>
      <c r="AW9925"/>
      <c r="AX9925"/>
      <c r="AY9925"/>
      <c r="AZ9925"/>
      <c r="BA9925"/>
      <c r="BB9925"/>
      <c r="BC9925"/>
      <c r="BD9925"/>
      <c r="BE9925"/>
      <c r="BF9925"/>
      <c r="BG9925"/>
      <c r="BH9925"/>
      <c r="BI9925"/>
      <c r="BJ9925"/>
      <c r="BK9925"/>
      <c r="BL9925"/>
      <c r="BM9925"/>
      <c r="BN9925"/>
      <c r="BO9925"/>
      <c r="BP9925"/>
      <c r="BQ9925"/>
      <c r="BR9925"/>
      <c r="BS9925"/>
      <c r="BT9925"/>
      <c r="BU9925"/>
      <c r="BV9925"/>
      <c r="BW9925"/>
      <c r="BX9925"/>
      <c r="BY9925"/>
      <c r="BZ9925"/>
      <c r="CA9925"/>
      <c r="CB9925"/>
      <c r="CC9925"/>
      <c r="CD9925"/>
      <c r="CE9925"/>
      <c r="CF9925"/>
      <c r="CG9925"/>
      <c r="CH9925"/>
      <c r="CI9925"/>
      <c r="CJ9925"/>
      <c r="CK9925"/>
      <c r="CL9925"/>
      <c r="CM9925"/>
      <c r="CN9925"/>
      <c r="CO9925"/>
      <c r="CP9925"/>
      <c r="CQ9925"/>
      <c r="CR9925"/>
      <c r="CS9925"/>
      <c r="CT9925"/>
      <c r="CU9925"/>
      <c r="CV9925"/>
    </row>
    <row r="9926" spans="10:100" x14ac:dyDescent="0.25">
      <c r="J9926"/>
      <c r="K9926"/>
      <c r="L9926"/>
      <c r="M9926"/>
      <c r="N9926"/>
      <c r="O9926"/>
      <c r="P9926"/>
      <c r="Q9926"/>
      <c r="R9926"/>
      <c r="S9926"/>
      <c r="T9926"/>
      <c r="U9926"/>
      <c r="V9926"/>
      <c r="W9926"/>
      <c r="X9926"/>
      <c r="Y9926"/>
      <c r="Z9926"/>
      <c r="AA9926"/>
      <c r="AB9926"/>
      <c r="AC9926"/>
      <c r="AD9926"/>
      <c r="AE9926"/>
      <c r="AF9926"/>
      <c r="AG9926"/>
      <c r="AH9926"/>
      <c r="AI9926"/>
      <c r="AJ9926"/>
      <c r="AK9926"/>
      <c r="AL9926"/>
      <c r="AM9926"/>
      <c r="AN9926"/>
      <c r="AO9926"/>
      <c r="AP9926"/>
      <c r="AQ9926"/>
      <c r="AR9926"/>
      <c r="AS9926"/>
      <c r="AT9926"/>
      <c r="AU9926"/>
      <c r="AV9926"/>
      <c r="AW9926"/>
      <c r="AX9926"/>
      <c r="AY9926"/>
      <c r="AZ9926"/>
      <c r="BA9926"/>
      <c r="BB9926"/>
      <c r="BC9926"/>
      <c r="BD9926"/>
      <c r="BE9926"/>
      <c r="BF9926"/>
      <c r="BG9926"/>
      <c r="BH9926"/>
      <c r="BI9926"/>
      <c r="BJ9926"/>
      <c r="BK9926"/>
      <c r="BL9926"/>
      <c r="BM9926"/>
      <c r="BN9926"/>
      <c r="BO9926"/>
      <c r="BP9926"/>
      <c r="BQ9926"/>
      <c r="BR9926"/>
      <c r="BS9926"/>
      <c r="BT9926"/>
      <c r="BU9926"/>
      <c r="BV9926"/>
      <c r="BW9926"/>
      <c r="BX9926"/>
      <c r="BY9926"/>
      <c r="BZ9926"/>
      <c r="CA9926"/>
      <c r="CB9926"/>
      <c r="CC9926"/>
      <c r="CD9926"/>
      <c r="CE9926"/>
      <c r="CF9926"/>
      <c r="CG9926"/>
      <c r="CH9926"/>
      <c r="CI9926"/>
      <c r="CJ9926"/>
      <c r="CK9926"/>
      <c r="CL9926"/>
      <c r="CM9926"/>
      <c r="CN9926"/>
      <c r="CO9926"/>
      <c r="CP9926"/>
      <c r="CQ9926"/>
      <c r="CR9926"/>
      <c r="CS9926"/>
      <c r="CT9926"/>
      <c r="CU9926"/>
      <c r="CV9926"/>
    </row>
    <row r="9927" spans="10:100" x14ac:dyDescent="0.25">
      <c r="J9927"/>
      <c r="K9927"/>
      <c r="L9927"/>
      <c r="M9927"/>
      <c r="N9927"/>
      <c r="O9927"/>
      <c r="P9927"/>
      <c r="Q9927"/>
      <c r="R9927"/>
      <c r="S9927"/>
      <c r="T9927"/>
      <c r="U9927"/>
      <c r="V9927"/>
      <c r="W9927"/>
      <c r="X9927"/>
      <c r="Y9927"/>
      <c r="Z9927"/>
      <c r="AA9927"/>
      <c r="AB9927"/>
      <c r="AC9927"/>
      <c r="AD9927"/>
      <c r="AE9927"/>
      <c r="AF9927"/>
      <c r="AG9927"/>
      <c r="AH9927"/>
      <c r="AI9927"/>
      <c r="AJ9927"/>
      <c r="AK9927"/>
      <c r="AL9927"/>
      <c r="AM9927"/>
      <c r="AN9927"/>
      <c r="AO9927"/>
      <c r="AP9927"/>
      <c r="AQ9927"/>
      <c r="AR9927"/>
      <c r="AS9927"/>
      <c r="AT9927"/>
      <c r="AU9927"/>
      <c r="AV9927"/>
      <c r="AW9927"/>
      <c r="AX9927"/>
      <c r="AY9927"/>
      <c r="AZ9927"/>
      <c r="BA9927"/>
      <c r="BB9927"/>
      <c r="BC9927"/>
      <c r="BD9927"/>
      <c r="BE9927"/>
      <c r="BF9927"/>
      <c r="BG9927"/>
      <c r="BH9927"/>
      <c r="BI9927"/>
      <c r="BJ9927"/>
      <c r="BK9927"/>
      <c r="BL9927"/>
      <c r="BM9927"/>
      <c r="BN9927"/>
      <c r="BO9927"/>
      <c r="BP9927"/>
      <c r="BQ9927"/>
      <c r="BR9927"/>
      <c r="BS9927"/>
      <c r="BT9927"/>
      <c r="BU9927"/>
      <c r="BV9927"/>
      <c r="BW9927"/>
      <c r="BX9927"/>
      <c r="BY9927"/>
      <c r="BZ9927"/>
      <c r="CA9927"/>
      <c r="CB9927"/>
      <c r="CC9927"/>
      <c r="CD9927"/>
      <c r="CE9927"/>
      <c r="CF9927"/>
      <c r="CG9927"/>
      <c r="CH9927"/>
      <c r="CI9927"/>
      <c r="CJ9927"/>
      <c r="CK9927"/>
      <c r="CL9927"/>
      <c r="CM9927"/>
      <c r="CN9927"/>
      <c r="CO9927"/>
      <c r="CP9927"/>
      <c r="CQ9927"/>
      <c r="CR9927"/>
      <c r="CS9927"/>
      <c r="CT9927"/>
      <c r="CU9927"/>
      <c r="CV9927"/>
    </row>
    <row r="9928" spans="10:100" x14ac:dyDescent="0.25">
      <c r="J9928"/>
      <c r="K9928"/>
      <c r="L9928"/>
      <c r="M9928"/>
      <c r="N9928"/>
      <c r="O9928"/>
      <c r="P9928"/>
      <c r="Q9928"/>
      <c r="R9928"/>
      <c r="S9928"/>
      <c r="T9928"/>
      <c r="U9928"/>
      <c r="V9928"/>
      <c r="W9928"/>
      <c r="X9928"/>
      <c r="Y9928"/>
      <c r="Z9928"/>
      <c r="AA9928"/>
      <c r="AB9928"/>
      <c r="AC9928"/>
      <c r="AD9928"/>
      <c r="AE9928"/>
      <c r="AF9928"/>
      <c r="AG9928"/>
      <c r="AH9928"/>
      <c r="AI9928"/>
      <c r="AJ9928"/>
      <c r="AK9928"/>
      <c r="AL9928"/>
      <c r="AM9928"/>
      <c r="AN9928"/>
      <c r="AO9928"/>
      <c r="AP9928"/>
      <c r="AQ9928"/>
      <c r="AR9928"/>
      <c r="AS9928"/>
      <c r="AT9928"/>
      <c r="AU9928"/>
      <c r="AV9928"/>
      <c r="AW9928"/>
      <c r="AX9928"/>
      <c r="AY9928"/>
      <c r="AZ9928"/>
      <c r="BA9928"/>
      <c r="BB9928"/>
      <c r="BC9928"/>
      <c r="BD9928"/>
      <c r="BE9928"/>
      <c r="BF9928"/>
      <c r="BG9928"/>
      <c r="BH9928"/>
      <c r="BI9928"/>
      <c r="BJ9928"/>
      <c r="BK9928"/>
      <c r="BL9928"/>
      <c r="BM9928"/>
      <c r="BN9928"/>
      <c r="BO9928"/>
      <c r="BP9928"/>
      <c r="BQ9928"/>
      <c r="BR9928"/>
      <c r="BS9928"/>
      <c r="BT9928"/>
      <c r="BU9928"/>
      <c r="BV9928"/>
      <c r="BW9928"/>
      <c r="BX9928"/>
      <c r="BY9928"/>
      <c r="BZ9928"/>
      <c r="CA9928"/>
      <c r="CB9928"/>
      <c r="CC9928"/>
      <c r="CD9928"/>
      <c r="CE9928"/>
      <c r="CF9928"/>
      <c r="CG9928"/>
      <c r="CH9928"/>
      <c r="CI9928"/>
      <c r="CJ9928"/>
      <c r="CK9928"/>
      <c r="CL9928"/>
      <c r="CM9928"/>
      <c r="CN9928"/>
      <c r="CO9928"/>
      <c r="CP9928"/>
      <c r="CQ9928"/>
      <c r="CR9928"/>
      <c r="CS9928"/>
      <c r="CT9928"/>
      <c r="CU9928"/>
      <c r="CV9928"/>
    </row>
    <row r="9929" spans="10:100" x14ac:dyDescent="0.25">
      <c r="J9929"/>
      <c r="K9929"/>
      <c r="L9929"/>
      <c r="M9929"/>
      <c r="N9929"/>
      <c r="O9929"/>
      <c r="P9929"/>
      <c r="Q9929"/>
      <c r="R9929"/>
      <c r="S9929"/>
      <c r="T9929"/>
      <c r="U9929"/>
      <c r="V9929"/>
      <c r="W9929"/>
      <c r="X9929"/>
      <c r="Y9929"/>
      <c r="Z9929"/>
      <c r="AA9929"/>
      <c r="AB9929"/>
      <c r="AC9929"/>
      <c r="AD9929"/>
      <c r="AE9929"/>
      <c r="AF9929"/>
      <c r="AG9929"/>
      <c r="AH9929"/>
      <c r="AI9929"/>
      <c r="AJ9929"/>
      <c r="AK9929"/>
      <c r="AL9929"/>
      <c r="AM9929"/>
      <c r="AN9929"/>
      <c r="AO9929"/>
      <c r="AP9929"/>
      <c r="AQ9929"/>
      <c r="AR9929"/>
      <c r="AS9929"/>
      <c r="AT9929"/>
      <c r="AU9929"/>
      <c r="AV9929"/>
      <c r="AW9929"/>
      <c r="AX9929"/>
      <c r="AY9929"/>
      <c r="AZ9929"/>
      <c r="BA9929"/>
      <c r="BB9929"/>
      <c r="BC9929"/>
      <c r="BD9929"/>
      <c r="BE9929"/>
      <c r="BF9929"/>
      <c r="BG9929"/>
      <c r="BH9929"/>
      <c r="BI9929"/>
      <c r="BJ9929"/>
      <c r="BK9929"/>
      <c r="BL9929"/>
      <c r="BM9929"/>
      <c r="BN9929"/>
      <c r="BO9929"/>
      <c r="BP9929"/>
      <c r="BQ9929"/>
      <c r="BR9929"/>
      <c r="BS9929"/>
      <c r="BT9929"/>
      <c r="BU9929"/>
      <c r="BV9929"/>
      <c r="BW9929"/>
      <c r="BX9929"/>
      <c r="BY9929"/>
      <c r="BZ9929"/>
      <c r="CA9929"/>
      <c r="CB9929"/>
      <c r="CC9929"/>
      <c r="CD9929"/>
      <c r="CE9929"/>
      <c r="CF9929"/>
      <c r="CG9929"/>
      <c r="CH9929"/>
      <c r="CI9929"/>
      <c r="CJ9929"/>
      <c r="CK9929"/>
      <c r="CL9929"/>
      <c r="CM9929"/>
      <c r="CN9929"/>
      <c r="CO9929"/>
      <c r="CP9929"/>
      <c r="CQ9929"/>
      <c r="CR9929"/>
      <c r="CS9929"/>
      <c r="CT9929"/>
      <c r="CU9929"/>
      <c r="CV9929"/>
    </row>
    <row r="9930" spans="10:100" x14ac:dyDescent="0.25">
      <c r="J9930"/>
      <c r="K9930"/>
      <c r="L9930"/>
      <c r="M9930"/>
      <c r="N9930"/>
      <c r="O9930"/>
      <c r="P9930"/>
      <c r="Q9930"/>
      <c r="R9930"/>
      <c r="S9930"/>
      <c r="T9930"/>
      <c r="U9930"/>
      <c r="V9930"/>
      <c r="W9930"/>
      <c r="X9930"/>
      <c r="Y9930"/>
      <c r="Z9930"/>
      <c r="AA9930"/>
      <c r="AB9930"/>
      <c r="AC9930"/>
      <c r="AD9930"/>
      <c r="AE9930"/>
      <c r="AF9930"/>
      <c r="AG9930"/>
      <c r="AH9930"/>
      <c r="AI9930"/>
      <c r="AJ9930"/>
      <c r="AK9930"/>
      <c r="AL9930"/>
      <c r="AM9930"/>
      <c r="AN9930"/>
      <c r="AO9930"/>
      <c r="AP9930"/>
      <c r="AQ9930"/>
      <c r="AR9930"/>
      <c r="AS9930"/>
      <c r="AT9930"/>
      <c r="AU9930"/>
      <c r="AV9930"/>
      <c r="AW9930"/>
      <c r="AX9930"/>
      <c r="AY9930"/>
      <c r="AZ9930"/>
      <c r="BA9930"/>
      <c r="BB9930"/>
      <c r="BC9930"/>
      <c r="BD9930"/>
      <c r="BE9930"/>
      <c r="BF9930"/>
      <c r="BG9930"/>
      <c r="BH9930"/>
      <c r="BI9930"/>
      <c r="BJ9930"/>
      <c r="BK9930"/>
      <c r="BL9930"/>
      <c r="BM9930"/>
      <c r="BN9930"/>
      <c r="BO9930"/>
      <c r="BP9930"/>
      <c r="BQ9930"/>
      <c r="BR9930"/>
      <c r="BS9930"/>
      <c r="BT9930"/>
      <c r="BU9930"/>
      <c r="BV9930"/>
      <c r="BW9930"/>
      <c r="BX9930"/>
      <c r="BY9930"/>
      <c r="BZ9930"/>
      <c r="CA9930"/>
      <c r="CB9930"/>
      <c r="CC9930"/>
      <c r="CD9930"/>
      <c r="CE9930"/>
      <c r="CF9930"/>
      <c r="CG9930"/>
      <c r="CH9930"/>
      <c r="CI9930"/>
      <c r="CJ9930"/>
      <c r="CK9930"/>
      <c r="CL9930"/>
      <c r="CM9930"/>
      <c r="CN9930"/>
      <c r="CO9930"/>
      <c r="CP9930"/>
      <c r="CQ9930"/>
      <c r="CR9930"/>
      <c r="CS9930"/>
      <c r="CT9930"/>
      <c r="CU9930"/>
      <c r="CV9930"/>
    </row>
    <row r="9931" spans="10:100" x14ac:dyDescent="0.25">
      <c r="J9931"/>
      <c r="K9931"/>
      <c r="L9931"/>
      <c r="M9931"/>
      <c r="N9931"/>
      <c r="O9931"/>
      <c r="P9931"/>
      <c r="Q9931"/>
      <c r="R9931"/>
      <c r="S9931"/>
      <c r="T9931"/>
      <c r="U9931"/>
      <c r="V9931"/>
      <c r="W9931"/>
      <c r="X9931"/>
      <c r="Y9931"/>
      <c r="Z9931"/>
      <c r="AA9931"/>
      <c r="AB9931"/>
      <c r="AC9931"/>
      <c r="AD9931"/>
      <c r="AE9931"/>
      <c r="AF9931"/>
      <c r="AG9931"/>
      <c r="AH9931"/>
      <c r="AI9931"/>
      <c r="AJ9931"/>
      <c r="AK9931"/>
      <c r="AL9931"/>
      <c r="AM9931"/>
      <c r="AN9931"/>
      <c r="AO9931"/>
      <c r="AP9931"/>
      <c r="AQ9931"/>
      <c r="AR9931"/>
      <c r="AS9931"/>
      <c r="AT9931"/>
      <c r="AU9931"/>
      <c r="AV9931"/>
      <c r="AW9931"/>
      <c r="AX9931"/>
      <c r="AY9931"/>
      <c r="AZ9931"/>
      <c r="BA9931"/>
      <c r="BB9931"/>
      <c r="BC9931"/>
      <c r="BD9931"/>
      <c r="BE9931"/>
      <c r="BF9931"/>
      <c r="BG9931"/>
      <c r="BH9931"/>
      <c r="BI9931"/>
      <c r="BJ9931"/>
      <c r="BK9931"/>
      <c r="BL9931"/>
      <c r="BM9931"/>
      <c r="BN9931"/>
      <c r="BO9931"/>
      <c r="BP9931"/>
      <c r="BQ9931"/>
      <c r="BR9931"/>
      <c r="BS9931"/>
      <c r="BT9931"/>
      <c r="BU9931"/>
      <c r="BV9931"/>
      <c r="BW9931"/>
      <c r="BX9931"/>
      <c r="BY9931"/>
      <c r="BZ9931"/>
      <c r="CA9931"/>
      <c r="CB9931"/>
      <c r="CC9931"/>
      <c r="CD9931"/>
      <c r="CE9931"/>
      <c r="CF9931"/>
      <c r="CG9931"/>
      <c r="CH9931"/>
      <c r="CI9931"/>
      <c r="CJ9931"/>
      <c r="CK9931"/>
      <c r="CL9931"/>
      <c r="CM9931"/>
      <c r="CN9931"/>
      <c r="CO9931"/>
      <c r="CP9931"/>
      <c r="CQ9931"/>
      <c r="CR9931"/>
      <c r="CS9931"/>
      <c r="CT9931"/>
      <c r="CU9931"/>
      <c r="CV9931"/>
    </row>
    <row r="9932" spans="10:100" x14ac:dyDescent="0.25">
      <c r="J9932"/>
      <c r="K9932"/>
      <c r="L9932"/>
      <c r="M9932"/>
      <c r="N9932"/>
      <c r="O9932"/>
      <c r="P9932"/>
      <c r="Q9932"/>
      <c r="R9932"/>
      <c r="S9932"/>
      <c r="T9932"/>
      <c r="U9932"/>
      <c r="V9932"/>
      <c r="W9932"/>
      <c r="X9932"/>
      <c r="Y9932"/>
      <c r="Z9932"/>
      <c r="AA9932"/>
      <c r="AB9932"/>
      <c r="AC9932"/>
      <c r="AD9932"/>
      <c r="AE9932"/>
      <c r="AF9932"/>
      <c r="AG9932"/>
      <c r="AH9932"/>
      <c r="AI9932"/>
      <c r="AJ9932"/>
      <c r="AK9932"/>
      <c r="AL9932"/>
      <c r="AM9932"/>
      <c r="AN9932"/>
      <c r="AO9932"/>
      <c r="AP9932"/>
      <c r="AQ9932"/>
      <c r="AR9932"/>
      <c r="AS9932"/>
      <c r="AT9932"/>
      <c r="AU9932"/>
      <c r="AV9932"/>
      <c r="AW9932"/>
      <c r="AX9932"/>
      <c r="AY9932"/>
      <c r="AZ9932"/>
      <c r="BA9932"/>
      <c r="BB9932"/>
      <c r="BC9932"/>
      <c r="BD9932"/>
      <c r="BE9932"/>
      <c r="BF9932"/>
      <c r="BG9932"/>
      <c r="BH9932"/>
      <c r="BI9932"/>
      <c r="BJ9932"/>
      <c r="BK9932"/>
      <c r="BL9932"/>
      <c r="BM9932"/>
      <c r="BN9932"/>
      <c r="BO9932"/>
      <c r="BP9932"/>
      <c r="BQ9932"/>
      <c r="BR9932"/>
      <c r="BS9932"/>
      <c r="BT9932"/>
      <c r="BU9932"/>
      <c r="BV9932"/>
      <c r="BW9932"/>
      <c r="BX9932"/>
      <c r="BY9932"/>
      <c r="BZ9932"/>
      <c r="CA9932"/>
      <c r="CB9932"/>
      <c r="CC9932"/>
      <c r="CD9932"/>
      <c r="CE9932"/>
      <c r="CF9932"/>
      <c r="CG9932"/>
      <c r="CH9932"/>
      <c r="CI9932"/>
      <c r="CJ9932"/>
      <c r="CK9932"/>
      <c r="CL9932"/>
      <c r="CM9932"/>
      <c r="CN9932"/>
      <c r="CO9932"/>
      <c r="CP9932"/>
      <c r="CQ9932"/>
      <c r="CR9932"/>
      <c r="CS9932"/>
      <c r="CT9932"/>
      <c r="CU9932"/>
      <c r="CV9932"/>
    </row>
    <row r="9933" spans="10:100" x14ac:dyDescent="0.25">
      <c r="J9933"/>
      <c r="K9933"/>
      <c r="L9933"/>
      <c r="M9933"/>
      <c r="N9933"/>
      <c r="O9933"/>
      <c r="P9933"/>
      <c r="Q9933"/>
      <c r="R9933"/>
      <c r="S9933"/>
      <c r="T9933"/>
      <c r="U9933"/>
      <c r="V9933"/>
      <c r="W9933"/>
      <c r="X9933"/>
      <c r="Y9933"/>
      <c r="Z9933"/>
      <c r="AA9933"/>
      <c r="AB9933"/>
      <c r="AC9933"/>
      <c r="AD9933"/>
      <c r="AE9933"/>
      <c r="AF9933"/>
      <c r="AG9933"/>
      <c r="AH9933"/>
      <c r="AI9933"/>
      <c r="AJ9933"/>
      <c r="AK9933"/>
      <c r="AL9933"/>
      <c r="AM9933"/>
      <c r="AN9933"/>
      <c r="AO9933"/>
      <c r="AP9933"/>
      <c r="AQ9933"/>
      <c r="AR9933"/>
      <c r="AS9933"/>
      <c r="AT9933"/>
      <c r="AU9933"/>
      <c r="AV9933"/>
      <c r="AW9933"/>
      <c r="AX9933"/>
      <c r="AY9933"/>
      <c r="AZ9933"/>
      <c r="BA9933"/>
      <c r="BB9933"/>
      <c r="BC9933"/>
      <c r="BD9933"/>
      <c r="BE9933"/>
      <c r="BF9933"/>
      <c r="BG9933"/>
      <c r="BH9933"/>
      <c r="BI9933"/>
      <c r="BJ9933"/>
      <c r="BK9933"/>
      <c r="BL9933"/>
      <c r="BM9933"/>
      <c r="BN9933"/>
      <c r="BO9933"/>
      <c r="BP9933"/>
      <c r="BQ9933"/>
      <c r="BR9933"/>
      <c r="BS9933"/>
      <c r="BT9933"/>
      <c r="BU9933"/>
      <c r="BV9933"/>
      <c r="BW9933"/>
      <c r="BX9933"/>
      <c r="BY9933"/>
      <c r="BZ9933"/>
      <c r="CA9933"/>
      <c r="CB9933"/>
      <c r="CC9933"/>
      <c r="CD9933"/>
      <c r="CE9933"/>
      <c r="CF9933"/>
      <c r="CG9933"/>
      <c r="CH9933"/>
      <c r="CI9933"/>
      <c r="CJ9933"/>
      <c r="CK9933"/>
      <c r="CL9933"/>
      <c r="CM9933"/>
      <c r="CN9933"/>
      <c r="CO9933"/>
      <c r="CP9933"/>
      <c r="CQ9933"/>
      <c r="CR9933"/>
      <c r="CS9933"/>
      <c r="CT9933"/>
      <c r="CU9933"/>
      <c r="CV9933"/>
    </row>
    <row r="9934" spans="10:100" x14ac:dyDescent="0.25">
      <c r="J9934"/>
      <c r="K9934"/>
      <c r="L9934"/>
      <c r="M9934"/>
      <c r="N9934"/>
      <c r="O9934"/>
      <c r="P9934"/>
      <c r="Q9934"/>
      <c r="R9934"/>
      <c r="S9934"/>
      <c r="T9934"/>
      <c r="U9934"/>
      <c r="V9934"/>
      <c r="W9934"/>
      <c r="X9934"/>
      <c r="Y9934"/>
      <c r="Z9934"/>
      <c r="AA9934"/>
      <c r="AB9934"/>
      <c r="AC9934"/>
      <c r="AD9934"/>
      <c r="AE9934"/>
      <c r="AF9934"/>
      <c r="AG9934"/>
      <c r="AH9934"/>
      <c r="AI9934"/>
      <c r="AJ9934"/>
      <c r="AK9934"/>
      <c r="AL9934"/>
      <c r="AM9934"/>
      <c r="AN9934"/>
      <c r="AO9934"/>
      <c r="AP9934"/>
      <c r="AQ9934"/>
      <c r="AR9934"/>
      <c r="AS9934"/>
      <c r="AT9934"/>
      <c r="AU9934"/>
      <c r="AV9934"/>
      <c r="AW9934"/>
      <c r="AX9934"/>
      <c r="AY9934"/>
      <c r="AZ9934"/>
      <c r="BA9934"/>
      <c r="BB9934"/>
      <c r="BC9934"/>
      <c r="BD9934"/>
      <c r="BE9934"/>
      <c r="BF9934"/>
      <c r="BG9934"/>
      <c r="BH9934"/>
      <c r="BI9934"/>
      <c r="BJ9934"/>
      <c r="BK9934"/>
      <c r="BL9934"/>
      <c r="BM9934"/>
      <c r="BN9934"/>
      <c r="BO9934"/>
      <c r="BP9934"/>
      <c r="BQ9934"/>
      <c r="BR9934"/>
      <c r="BS9934"/>
      <c r="BT9934"/>
      <c r="BU9934"/>
      <c r="BV9934"/>
      <c r="BW9934"/>
      <c r="BX9934"/>
      <c r="BY9934"/>
      <c r="BZ9934"/>
      <c r="CA9934"/>
      <c r="CB9934"/>
      <c r="CC9934"/>
      <c r="CD9934"/>
      <c r="CE9934"/>
      <c r="CF9934"/>
      <c r="CG9934"/>
      <c r="CH9934"/>
      <c r="CI9934"/>
      <c r="CJ9934"/>
      <c r="CK9934"/>
      <c r="CL9934"/>
      <c r="CM9934"/>
      <c r="CN9934"/>
      <c r="CO9934"/>
      <c r="CP9934"/>
      <c r="CQ9934"/>
      <c r="CR9934"/>
      <c r="CS9934"/>
      <c r="CT9934"/>
      <c r="CU9934"/>
      <c r="CV9934"/>
    </row>
    <row r="9935" spans="10:100" x14ac:dyDescent="0.25">
      <c r="J9935"/>
      <c r="K9935"/>
      <c r="L9935"/>
      <c r="M9935"/>
      <c r="N9935"/>
      <c r="O9935"/>
      <c r="P9935"/>
      <c r="Q9935"/>
      <c r="R9935"/>
      <c r="S9935"/>
      <c r="T9935"/>
      <c r="U9935"/>
      <c r="V9935"/>
      <c r="W9935"/>
      <c r="X9935"/>
      <c r="Y9935"/>
      <c r="Z9935"/>
      <c r="AA9935"/>
      <c r="AB9935"/>
      <c r="AC9935"/>
      <c r="AD9935"/>
      <c r="AE9935"/>
      <c r="AF9935"/>
      <c r="AG9935"/>
      <c r="AH9935"/>
      <c r="AI9935"/>
      <c r="AJ9935"/>
      <c r="AK9935"/>
      <c r="AL9935"/>
      <c r="AM9935"/>
      <c r="AN9935"/>
      <c r="AO9935"/>
      <c r="AP9935"/>
      <c r="AQ9935"/>
      <c r="AR9935"/>
      <c r="AS9935"/>
      <c r="AT9935"/>
      <c r="AU9935"/>
      <c r="AV9935"/>
      <c r="AW9935"/>
      <c r="AX9935"/>
      <c r="AY9935"/>
      <c r="AZ9935"/>
      <c r="BA9935"/>
      <c r="BB9935"/>
      <c r="BC9935"/>
      <c r="BD9935"/>
      <c r="BE9935"/>
      <c r="BF9935"/>
      <c r="BG9935"/>
      <c r="BH9935"/>
      <c r="BI9935"/>
      <c r="BJ9935"/>
      <c r="BK9935"/>
      <c r="BL9935"/>
      <c r="BM9935"/>
      <c r="BN9935"/>
      <c r="BO9935"/>
      <c r="BP9935"/>
      <c r="BQ9935"/>
      <c r="BR9935"/>
      <c r="BS9935"/>
      <c r="BT9935"/>
      <c r="BU9935"/>
      <c r="BV9935"/>
      <c r="BW9935"/>
      <c r="BX9935"/>
      <c r="BY9935"/>
      <c r="BZ9935"/>
      <c r="CA9935"/>
      <c r="CB9935"/>
      <c r="CC9935"/>
      <c r="CD9935"/>
      <c r="CE9935"/>
      <c r="CF9935"/>
      <c r="CG9935"/>
      <c r="CH9935"/>
      <c r="CI9935"/>
      <c r="CJ9935"/>
      <c r="CK9935"/>
      <c r="CL9935"/>
      <c r="CM9935"/>
      <c r="CN9935"/>
      <c r="CO9935"/>
      <c r="CP9935"/>
      <c r="CQ9935"/>
      <c r="CR9935"/>
      <c r="CS9935"/>
      <c r="CT9935"/>
      <c r="CU9935"/>
      <c r="CV9935"/>
    </row>
    <row r="9936" spans="10:100" x14ac:dyDescent="0.25">
      <c r="J9936"/>
      <c r="K9936"/>
      <c r="L9936"/>
      <c r="M9936"/>
      <c r="N9936"/>
      <c r="O9936"/>
      <c r="P9936"/>
      <c r="Q9936"/>
      <c r="R9936"/>
      <c r="S9936"/>
      <c r="T9936"/>
      <c r="U9936"/>
      <c r="V9936"/>
      <c r="W9936"/>
      <c r="X9936"/>
      <c r="Y9936"/>
      <c r="Z9936"/>
      <c r="AA9936"/>
      <c r="AB9936"/>
      <c r="AC9936"/>
      <c r="AD9936"/>
      <c r="AE9936"/>
      <c r="AF9936"/>
      <c r="AG9936"/>
      <c r="AH9936"/>
      <c r="AI9936"/>
      <c r="AJ9936"/>
      <c r="AK9936"/>
      <c r="AL9936"/>
      <c r="AM9936"/>
      <c r="AN9936"/>
      <c r="AO9936"/>
      <c r="AP9936"/>
      <c r="AQ9936"/>
      <c r="AR9936"/>
      <c r="AS9936"/>
      <c r="AT9936"/>
      <c r="AU9936"/>
      <c r="AV9936"/>
      <c r="AW9936"/>
      <c r="AX9936"/>
      <c r="AY9936"/>
      <c r="AZ9936"/>
      <c r="BA9936"/>
      <c r="BB9936"/>
      <c r="BC9936"/>
      <c r="BD9936"/>
      <c r="BE9936"/>
      <c r="BF9936"/>
      <c r="BG9936"/>
      <c r="BH9936"/>
      <c r="BI9936"/>
      <c r="BJ9936"/>
      <c r="BK9936"/>
      <c r="BL9936"/>
      <c r="BM9936"/>
      <c r="BN9936"/>
      <c r="BO9936"/>
      <c r="BP9936"/>
      <c r="BQ9936"/>
      <c r="BR9936"/>
      <c r="BS9936"/>
      <c r="BT9936"/>
      <c r="BU9936"/>
      <c r="BV9936"/>
      <c r="BW9936"/>
      <c r="BX9936"/>
      <c r="BY9936"/>
      <c r="BZ9936"/>
      <c r="CA9936"/>
      <c r="CB9936"/>
      <c r="CC9936"/>
      <c r="CD9936"/>
      <c r="CE9936"/>
      <c r="CF9936"/>
      <c r="CG9936"/>
      <c r="CH9936"/>
      <c r="CI9936"/>
      <c r="CJ9936"/>
      <c r="CK9936"/>
      <c r="CL9936"/>
      <c r="CM9936"/>
      <c r="CN9936"/>
      <c r="CO9936"/>
      <c r="CP9936"/>
      <c r="CQ9936"/>
      <c r="CR9936"/>
      <c r="CS9936"/>
      <c r="CT9936"/>
      <c r="CU9936"/>
      <c r="CV9936"/>
    </row>
    <row r="9937" spans="10:100" x14ac:dyDescent="0.25">
      <c r="J9937"/>
      <c r="K9937"/>
      <c r="L9937"/>
      <c r="M9937"/>
      <c r="N9937"/>
      <c r="O9937"/>
      <c r="P9937"/>
      <c r="Q9937"/>
      <c r="R9937"/>
      <c r="S9937"/>
      <c r="T9937"/>
      <c r="U9937"/>
      <c r="V9937"/>
      <c r="W9937"/>
      <c r="X9937"/>
      <c r="Y9937"/>
      <c r="Z9937"/>
      <c r="AA9937"/>
      <c r="AB9937"/>
      <c r="AC9937"/>
      <c r="AD9937"/>
      <c r="AE9937"/>
      <c r="AF9937"/>
      <c r="AG9937"/>
      <c r="AH9937"/>
      <c r="AI9937"/>
      <c r="AJ9937"/>
      <c r="AK9937"/>
      <c r="AL9937"/>
      <c r="AM9937"/>
      <c r="AN9937"/>
      <c r="AO9937"/>
      <c r="AP9937"/>
      <c r="AQ9937"/>
      <c r="AR9937"/>
      <c r="AS9937"/>
      <c r="AT9937"/>
      <c r="AU9937"/>
      <c r="AV9937"/>
      <c r="AW9937"/>
      <c r="AX9937"/>
      <c r="AY9937"/>
      <c r="AZ9937"/>
      <c r="BA9937"/>
      <c r="BB9937"/>
      <c r="BC9937"/>
      <c r="BD9937"/>
      <c r="BE9937"/>
      <c r="BF9937"/>
      <c r="BG9937"/>
      <c r="BH9937"/>
      <c r="BI9937"/>
      <c r="BJ9937"/>
      <c r="BK9937"/>
      <c r="BL9937"/>
      <c r="BM9937"/>
      <c r="BN9937"/>
      <c r="BO9937"/>
      <c r="BP9937"/>
      <c r="BQ9937"/>
      <c r="BR9937"/>
      <c r="BS9937"/>
      <c r="BT9937"/>
      <c r="BU9937"/>
      <c r="BV9937"/>
      <c r="BW9937"/>
      <c r="BX9937"/>
      <c r="BY9937"/>
      <c r="BZ9937"/>
      <c r="CA9937"/>
      <c r="CB9937"/>
      <c r="CC9937"/>
      <c r="CD9937"/>
      <c r="CE9937"/>
      <c r="CF9937"/>
      <c r="CG9937"/>
      <c r="CH9937"/>
      <c r="CI9937"/>
      <c r="CJ9937"/>
      <c r="CK9937"/>
      <c r="CL9937"/>
      <c r="CM9937"/>
      <c r="CN9937"/>
      <c r="CO9937"/>
      <c r="CP9937"/>
      <c r="CQ9937"/>
      <c r="CR9937"/>
      <c r="CS9937"/>
      <c r="CT9937"/>
      <c r="CU9937"/>
      <c r="CV9937"/>
    </row>
    <row r="9938" spans="10:100" x14ac:dyDescent="0.25">
      <c r="J9938"/>
      <c r="K9938"/>
      <c r="L9938"/>
      <c r="M9938"/>
      <c r="N9938"/>
      <c r="O9938"/>
      <c r="P9938"/>
      <c r="Q9938"/>
      <c r="R9938"/>
      <c r="S9938"/>
      <c r="T9938"/>
      <c r="U9938"/>
      <c r="V9938"/>
      <c r="W9938"/>
      <c r="X9938"/>
      <c r="Y9938"/>
      <c r="Z9938"/>
      <c r="AA9938"/>
      <c r="AB9938"/>
      <c r="AC9938"/>
      <c r="AD9938"/>
      <c r="AE9938"/>
      <c r="AF9938"/>
      <c r="AG9938"/>
      <c r="AH9938"/>
      <c r="AI9938"/>
      <c r="AJ9938"/>
      <c r="AK9938"/>
      <c r="AL9938"/>
      <c r="AM9938"/>
      <c r="AN9938"/>
      <c r="AO9938"/>
      <c r="AP9938"/>
      <c r="AQ9938"/>
      <c r="AR9938"/>
      <c r="AS9938"/>
      <c r="AT9938"/>
      <c r="AU9938"/>
      <c r="AV9938"/>
      <c r="AW9938"/>
      <c r="AX9938"/>
      <c r="AY9938"/>
      <c r="AZ9938"/>
      <c r="BA9938"/>
      <c r="BB9938"/>
      <c r="BC9938"/>
      <c r="BD9938"/>
      <c r="BE9938"/>
      <c r="BF9938"/>
      <c r="BG9938"/>
      <c r="BH9938"/>
      <c r="BI9938"/>
      <c r="BJ9938"/>
      <c r="BK9938"/>
      <c r="BL9938"/>
      <c r="BM9938"/>
      <c r="BN9938"/>
      <c r="BO9938"/>
      <c r="BP9938"/>
      <c r="BQ9938"/>
      <c r="BR9938"/>
      <c r="BS9938"/>
      <c r="BT9938"/>
      <c r="BU9938"/>
      <c r="BV9938"/>
      <c r="BW9938"/>
      <c r="BX9938"/>
      <c r="BY9938"/>
      <c r="BZ9938"/>
      <c r="CA9938"/>
      <c r="CB9938"/>
      <c r="CC9938"/>
      <c r="CD9938"/>
      <c r="CE9938"/>
      <c r="CF9938"/>
      <c r="CG9938"/>
      <c r="CH9938"/>
      <c r="CI9938"/>
      <c r="CJ9938"/>
      <c r="CK9938"/>
      <c r="CL9938"/>
      <c r="CM9938"/>
      <c r="CN9938"/>
      <c r="CO9938"/>
      <c r="CP9938"/>
      <c r="CQ9938"/>
      <c r="CR9938"/>
      <c r="CS9938"/>
      <c r="CT9938"/>
      <c r="CU9938"/>
      <c r="CV9938"/>
    </row>
    <row r="9939" spans="10:100" x14ac:dyDescent="0.25">
      <c r="J9939"/>
      <c r="K9939"/>
      <c r="L9939"/>
      <c r="M9939"/>
      <c r="N9939"/>
      <c r="O9939"/>
      <c r="P9939"/>
      <c r="Q9939"/>
      <c r="R9939"/>
      <c r="S9939"/>
      <c r="T9939"/>
      <c r="U9939"/>
      <c r="V9939"/>
      <c r="W9939"/>
      <c r="X9939"/>
      <c r="Y9939"/>
      <c r="Z9939"/>
      <c r="AA9939"/>
      <c r="AB9939"/>
      <c r="AC9939"/>
      <c r="AD9939"/>
      <c r="AE9939"/>
      <c r="AF9939"/>
      <c r="AG9939"/>
      <c r="AH9939"/>
      <c r="AI9939"/>
      <c r="AJ9939"/>
      <c r="AK9939"/>
      <c r="AL9939"/>
      <c r="AM9939"/>
      <c r="AN9939"/>
      <c r="AO9939"/>
      <c r="AP9939"/>
      <c r="AQ9939"/>
      <c r="AR9939"/>
      <c r="AS9939"/>
      <c r="AT9939"/>
      <c r="AU9939"/>
      <c r="AV9939"/>
      <c r="AW9939"/>
      <c r="AX9939"/>
      <c r="AY9939"/>
      <c r="AZ9939"/>
      <c r="BA9939"/>
      <c r="BB9939"/>
      <c r="BC9939"/>
      <c r="BD9939"/>
      <c r="BE9939"/>
      <c r="BF9939"/>
      <c r="BG9939"/>
      <c r="BH9939"/>
      <c r="BI9939"/>
      <c r="BJ9939"/>
      <c r="BK9939"/>
      <c r="BL9939"/>
      <c r="BM9939"/>
      <c r="BN9939"/>
      <c r="BO9939"/>
      <c r="BP9939"/>
      <c r="BQ9939"/>
      <c r="BR9939"/>
      <c r="BS9939"/>
      <c r="BT9939"/>
      <c r="BU9939"/>
      <c r="BV9939"/>
      <c r="BW9939"/>
      <c r="BX9939"/>
      <c r="BY9939"/>
      <c r="BZ9939"/>
      <c r="CA9939"/>
      <c r="CB9939"/>
      <c r="CC9939"/>
      <c r="CD9939"/>
      <c r="CE9939"/>
      <c r="CF9939"/>
      <c r="CG9939"/>
      <c r="CH9939"/>
      <c r="CI9939"/>
      <c r="CJ9939"/>
      <c r="CK9939"/>
      <c r="CL9939"/>
      <c r="CM9939"/>
      <c r="CN9939"/>
      <c r="CO9939"/>
      <c r="CP9939"/>
      <c r="CQ9939"/>
      <c r="CR9939"/>
      <c r="CS9939"/>
      <c r="CT9939"/>
      <c r="CU9939"/>
      <c r="CV9939"/>
    </row>
    <row r="9940" spans="10:100" x14ac:dyDescent="0.25">
      <c r="J9940"/>
      <c r="K9940"/>
      <c r="L9940"/>
      <c r="M9940"/>
      <c r="N9940"/>
      <c r="O9940"/>
      <c r="P9940"/>
      <c r="Q9940"/>
      <c r="R9940"/>
      <c r="S9940"/>
      <c r="T9940"/>
      <c r="U9940"/>
      <c r="V9940"/>
      <c r="W9940"/>
      <c r="X9940"/>
      <c r="Y9940"/>
      <c r="Z9940"/>
      <c r="AA9940"/>
      <c r="AB9940"/>
      <c r="AC9940"/>
      <c r="AD9940"/>
      <c r="AE9940"/>
      <c r="AF9940"/>
      <c r="AG9940"/>
      <c r="AH9940"/>
      <c r="AI9940"/>
      <c r="AJ9940"/>
      <c r="AK9940"/>
      <c r="AL9940"/>
      <c r="AM9940"/>
      <c r="AN9940"/>
      <c r="AO9940"/>
      <c r="AP9940"/>
      <c r="AQ9940"/>
      <c r="AR9940"/>
      <c r="AS9940"/>
      <c r="AT9940"/>
      <c r="AU9940"/>
      <c r="AV9940"/>
      <c r="AW9940"/>
      <c r="AX9940"/>
      <c r="AY9940"/>
      <c r="AZ9940"/>
      <c r="BA9940"/>
      <c r="BB9940"/>
      <c r="BC9940"/>
      <c r="BD9940"/>
      <c r="BE9940"/>
      <c r="BF9940"/>
      <c r="BG9940"/>
      <c r="BH9940"/>
      <c r="BI9940"/>
      <c r="BJ9940"/>
      <c r="BK9940"/>
      <c r="BL9940"/>
      <c r="BM9940"/>
      <c r="BN9940"/>
      <c r="BO9940"/>
      <c r="BP9940"/>
      <c r="BQ9940"/>
      <c r="BR9940"/>
      <c r="BS9940"/>
      <c r="BT9940"/>
      <c r="BU9940"/>
      <c r="BV9940"/>
      <c r="BW9940"/>
      <c r="BX9940"/>
      <c r="BY9940"/>
      <c r="BZ9940"/>
      <c r="CA9940"/>
      <c r="CB9940"/>
      <c r="CC9940"/>
      <c r="CD9940"/>
      <c r="CE9940"/>
      <c r="CF9940"/>
      <c r="CG9940"/>
      <c r="CH9940"/>
      <c r="CI9940"/>
      <c r="CJ9940"/>
      <c r="CK9940"/>
      <c r="CL9940"/>
      <c r="CM9940"/>
      <c r="CN9940"/>
      <c r="CO9940"/>
      <c r="CP9940"/>
      <c r="CQ9940"/>
      <c r="CR9940"/>
      <c r="CS9940"/>
      <c r="CT9940"/>
      <c r="CU9940"/>
      <c r="CV9940"/>
    </row>
    <row r="9941" spans="10:100" x14ac:dyDescent="0.25">
      <c r="J9941"/>
      <c r="K9941"/>
      <c r="L9941"/>
      <c r="M9941"/>
      <c r="N9941"/>
      <c r="O9941"/>
      <c r="P9941"/>
      <c r="Q9941"/>
      <c r="R9941"/>
      <c r="S9941"/>
      <c r="T9941"/>
      <c r="U9941"/>
      <c r="V9941"/>
      <c r="W9941"/>
      <c r="X9941"/>
      <c r="Y9941"/>
      <c r="Z9941"/>
      <c r="AA9941"/>
      <c r="AB9941"/>
      <c r="AC9941"/>
      <c r="AD9941"/>
      <c r="AE9941"/>
      <c r="AF9941"/>
      <c r="AG9941"/>
      <c r="AH9941"/>
      <c r="AI9941"/>
      <c r="AJ9941"/>
      <c r="AK9941"/>
      <c r="AL9941"/>
      <c r="AM9941"/>
      <c r="AN9941"/>
      <c r="AO9941"/>
      <c r="AP9941"/>
      <c r="AQ9941"/>
      <c r="AR9941"/>
      <c r="AS9941"/>
      <c r="AT9941"/>
      <c r="AU9941"/>
      <c r="AV9941"/>
      <c r="AW9941"/>
      <c r="AX9941"/>
      <c r="AY9941"/>
      <c r="AZ9941"/>
      <c r="BA9941"/>
      <c r="BB9941"/>
      <c r="BC9941"/>
      <c r="BD9941"/>
      <c r="BE9941"/>
      <c r="BF9941"/>
      <c r="BG9941"/>
      <c r="BH9941"/>
      <c r="BI9941"/>
      <c r="BJ9941"/>
      <c r="BK9941"/>
      <c r="BL9941"/>
      <c r="BM9941"/>
      <c r="BN9941"/>
      <c r="BO9941"/>
      <c r="BP9941"/>
      <c r="BQ9941"/>
      <c r="BR9941"/>
      <c r="BS9941"/>
      <c r="BT9941"/>
      <c r="BU9941"/>
      <c r="BV9941"/>
      <c r="BW9941"/>
      <c r="BX9941"/>
      <c r="BY9941"/>
      <c r="BZ9941"/>
      <c r="CA9941"/>
      <c r="CB9941"/>
      <c r="CC9941"/>
      <c r="CD9941"/>
      <c r="CE9941"/>
      <c r="CF9941"/>
      <c r="CG9941"/>
      <c r="CH9941"/>
      <c r="CI9941"/>
      <c r="CJ9941"/>
      <c r="CK9941"/>
      <c r="CL9941"/>
      <c r="CM9941"/>
      <c r="CN9941"/>
      <c r="CO9941"/>
      <c r="CP9941"/>
      <c r="CQ9941"/>
      <c r="CR9941"/>
      <c r="CS9941"/>
      <c r="CT9941"/>
      <c r="CU9941"/>
      <c r="CV9941"/>
    </row>
    <row r="9942" spans="10:100" x14ac:dyDescent="0.25">
      <c r="J9942"/>
      <c r="K9942"/>
      <c r="L9942"/>
      <c r="M9942"/>
      <c r="N9942"/>
      <c r="O9942"/>
      <c r="P9942"/>
      <c r="Q9942"/>
      <c r="R9942"/>
      <c r="S9942"/>
      <c r="T9942"/>
      <c r="U9942"/>
      <c r="V9942"/>
      <c r="W9942"/>
      <c r="X9942"/>
      <c r="Y9942"/>
      <c r="Z9942"/>
      <c r="AA9942"/>
      <c r="AB9942"/>
      <c r="AC9942"/>
      <c r="AD9942"/>
      <c r="AE9942"/>
      <c r="AF9942"/>
      <c r="AG9942"/>
      <c r="AH9942"/>
      <c r="AI9942"/>
      <c r="AJ9942"/>
      <c r="AK9942"/>
      <c r="AL9942"/>
      <c r="AM9942"/>
      <c r="AN9942"/>
      <c r="AO9942"/>
      <c r="AP9942"/>
      <c r="AQ9942"/>
      <c r="AR9942"/>
      <c r="AS9942"/>
      <c r="AT9942"/>
      <c r="AU9942"/>
      <c r="AV9942"/>
      <c r="AW9942"/>
      <c r="AX9942"/>
      <c r="AY9942"/>
      <c r="AZ9942"/>
      <c r="BA9942"/>
      <c r="BB9942"/>
      <c r="BC9942"/>
      <c r="BD9942"/>
      <c r="BE9942"/>
      <c r="BF9942"/>
      <c r="BG9942"/>
      <c r="BH9942"/>
      <c r="BI9942"/>
      <c r="BJ9942"/>
      <c r="BK9942"/>
      <c r="BL9942"/>
      <c r="BM9942"/>
      <c r="BN9942"/>
      <c r="BO9942"/>
      <c r="BP9942"/>
      <c r="BQ9942"/>
      <c r="BR9942"/>
      <c r="BS9942"/>
      <c r="BT9942"/>
      <c r="BU9942"/>
      <c r="BV9942"/>
      <c r="BW9942"/>
      <c r="BX9942"/>
      <c r="BY9942"/>
      <c r="BZ9942"/>
      <c r="CA9942"/>
      <c r="CB9942"/>
      <c r="CC9942"/>
      <c r="CD9942"/>
      <c r="CE9942"/>
      <c r="CF9942"/>
      <c r="CG9942"/>
      <c r="CH9942"/>
      <c r="CI9942"/>
      <c r="CJ9942"/>
      <c r="CK9942"/>
      <c r="CL9942"/>
      <c r="CM9942"/>
      <c r="CN9942"/>
      <c r="CO9942"/>
      <c r="CP9942"/>
      <c r="CQ9942"/>
      <c r="CR9942"/>
      <c r="CS9942"/>
      <c r="CT9942"/>
      <c r="CU9942"/>
      <c r="CV9942"/>
    </row>
    <row r="9943" spans="10:100" x14ac:dyDescent="0.25">
      <c r="J9943"/>
      <c r="K9943"/>
      <c r="L9943"/>
      <c r="M9943"/>
      <c r="N9943"/>
      <c r="O9943"/>
      <c r="P9943"/>
      <c r="Q9943"/>
      <c r="R9943"/>
      <c r="S9943"/>
      <c r="T9943"/>
      <c r="U9943"/>
      <c r="V9943"/>
      <c r="W9943"/>
      <c r="X9943"/>
      <c r="Y9943"/>
      <c r="Z9943"/>
      <c r="AA9943"/>
      <c r="AB9943"/>
      <c r="AC9943"/>
      <c r="AD9943"/>
      <c r="AE9943"/>
      <c r="AF9943"/>
      <c r="AG9943"/>
      <c r="AH9943"/>
      <c r="AI9943"/>
      <c r="AJ9943"/>
      <c r="AK9943"/>
      <c r="AL9943"/>
      <c r="AM9943"/>
      <c r="AN9943"/>
      <c r="AO9943"/>
      <c r="AP9943"/>
      <c r="AQ9943"/>
      <c r="AR9943"/>
      <c r="AS9943"/>
      <c r="AT9943"/>
      <c r="AU9943"/>
      <c r="AV9943"/>
      <c r="AW9943"/>
      <c r="AX9943"/>
      <c r="AY9943"/>
      <c r="AZ9943"/>
      <c r="BA9943"/>
      <c r="BB9943"/>
      <c r="BC9943"/>
      <c r="BD9943"/>
      <c r="BE9943"/>
      <c r="BF9943"/>
      <c r="BG9943"/>
      <c r="BH9943"/>
      <c r="BI9943"/>
      <c r="BJ9943"/>
      <c r="BK9943"/>
      <c r="BL9943"/>
      <c r="BM9943"/>
      <c r="BN9943"/>
      <c r="BO9943"/>
      <c r="BP9943"/>
      <c r="BQ9943"/>
      <c r="BR9943"/>
      <c r="BS9943"/>
      <c r="BT9943"/>
      <c r="BU9943"/>
      <c r="BV9943"/>
      <c r="BW9943"/>
      <c r="BX9943"/>
      <c r="BY9943"/>
      <c r="BZ9943"/>
      <c r="CA9943"/>
      <c r="CB9943"/>
      <c r="CC9943"/>
      <c r="CD9943"/>
      <c r="CE9943"/>
      <c r="CF9943"/>
      <c r="CG9943"/>
      <c r="CH9943"/>
      <c r="CI9943"/>
      <c r="CJ9943"/>
      <c r="CK9943"/>
      <c r="CL9943"/>
      <c r="CM9943"/>
      <c r="CN9943"/>
      <c r="CO9943"/>
      <c r="CP9943"/>
      <c r="CQ9943"/>
      <c r="CR9943"/>
      <c r="CS9943"/>
      <c r="CT9943"/>
      <c r="CU9943"/>
      <c r="CV9943"/>
    </row>
    <row r="9944" spans="10:100" x14ac:dyDescent="0.25">
      <c r="J9944"/>
      <c r="K9944"/>
      <c r="L9944"/>
      <c r="M9944"/>
      <c r="N9944"/>
      <c r="O9944"/>
      <c r="P9944"/>
      <c r="Q9944"/>
      <c r="R9944"/>
      <c r="S9944"/>
      <c r="T9944"/>
      <c r="U9944"/>
      <c r="V9944"/>
      <c r="W9944"/>
      <c r="X9944"/>
      <c r="Y9944"/>
      <c r="Z9944"/>
      <c r="AA9944"/>
      <c r="AB9944"/>
      <c r="AC9944"/>
      <c r="AD9944"/>
      <c r="AE9944"/>
      <c r="AF9944"/>
      <c r="AG9944"/>
      <c r="AH9944"/>
      <c r="AI9944"/>
      <c r="AJ9944"/>
      <c r="AK9944"/>
      <c r="AL9944"/>
      <c r="AM9944"/>
      <c r="AN9944"/>
      <c r="AO9944"/>
      <c r="AP9944"/>
      <c r="AQ9944"/>
      <c r="AR9944"/>
      <c r="AS9944"/>
      <c r="AT9944"/>
      <c r="AU9944"/>
      <c r="AV9944"/>
      <c r="AW9944"/>
      <c r="AX9944"/>
      <c r="AY9944"/>
      <c r="AZ9944"/>
      <c r="BA9944"/>
      <c r="BB9944"/>
      <c r="BC9944"/>
      <c r="BD9944"/>
      <c r="BE9944"/>
      <c r="BF9944"/>
      <c r="BG9944"/>
      <c r="BH9944"/>
      <c r="BI9944"/>
      <c r="BJ9944"/>
      <c r="BK9944"/>
      <c r="BL9944"/>
      <c r="BM9944"/>
      <c r="BN9944"/>
      <c r="BO9944"/>
      <c r="BP9944"/>
      <c r="BQ9944"/>
      <c r="BR9944"/>
      <c r="BS9944"/>
      <c r="BT9944"/>
      <c r="BU9944"/>
      <c r="BV9944"/>
      <c r="BW9944"/>
      <c r="BX9944"/>
      <c r="BY9944"/>
      <c r="BZ9944"/>
      <c r="CA9944"/>
      <c r="CB9944"/>
      <c r="CC9944"/>
      <c r="CD9944"/>
      <c r="CE9944"/>
      <c r="CF9944"/>
      <c r="CG9944"/>
      <c r="CH9944"/>
      <c r="CI9944"/>
      <c r="CJ9944"/>
      <c r="CK9944"/>
      <c r="CL9944"/>
      <c r="CM9944"/>
      <c r="CN9944"/>
      <c r="CO9944"/>
      <c r="CP9944"/>
      <c r="CQ9944"/>
      <c r="CR9944"/>
      <c r="CS9944"/>
      <c r="CT9944"/>
      <c r="CU9944"/>
      <c r="CV9944"/>
    </row>
    <row r="9945" spans="10:100" x14ac:dyDescent="0.25">
      <c r="J9945"/>
      <c r="K9945"/>
      <c r="L9945"/>
      <c r="M9945"/>
      <c r="N9945"/>
      <c r="O9945"/>
      <c r="P9945"/>
      <c r="Q9945"/>
      <c r="R9945"/>
      <c r="S9945"/>
      <c r="T9945"/>
      <c r="U9945"/>
      <c r="V9945"/>
      <c r="W9945"/>
      <c r="X9945"/>
      <c r="Y9945"/>
      <c r="Z9945"/>
      <c r="AA9945"/>
      <c r="AB9945"/>
      <c r="AC9945"/>
      <c r="AD9945"/>
      <c r="AE9945"/>
      <c r="AF9945"/>
      <c r="AG9945"/>
      <c r="AH9945"/>
      <c r="AI9945"/>
      <c r="AJ9945"/>
      <c r="AK9945"/>
      <c r="AL9945"/>
      <c r="AM9945"/>
      <c r="AN9945"/>
      <c r="AO9945"/>
      <c r="AP9945"/>
      <c r="AQ9945"/>
      <c r="AR9945"/>
      <c r="AS9945"/>
      <c r="AT9945"/>
      <c r="AU9945"/>
      <c r="AV9945"/>
      <c r="AW9945"/>
      <c r="AX9945"/>
      <c r="AY9945"/>
      <c r="AZ9945"/>
      <c r="BA9945"/>
      <c r="BB9945"/>
      <c r="BC9945"/>
      <c r="BD9945"/>
      <c r="BE9945"/>
      <c r="BF9945"/>
      <c r="BG9945"/>
      <c r="BH9945"/>
      <c r="BI9945"/>
      <c r="BJ9945"/>
      <c r="BK9945"/>
      <c r="BL9945"/>
      <c r="BM9945"/>
      <c r="BN9945"/>
      <c r="BO9945"/>
      <c r="BP9945"/>
      <c r="BQ9945"/>
      <c r="BR9945"/>
      <c r="BS9945"/>
      <c r="BT9945"/>
      <c r="BU9945"/>
      <c r="BV9945"/>
      <c r="BW9945"/>
      <c r="BX9945"/>
      <c r="BY9945"/>
      <c r="BZ9945"/>
      <c r="CA9945"/>
      <c r="CB9945"/>
      <c r="CC9945"/>
      <c r="CD9945"/>
      <c r="CE9945"/>
      <c r="CF9945"/>
      <c r="CG9945"/>
      <c r="CH9945"/>
      <c r="CI9945"/>
      <c r="CJ9945"/>
      <c r="CK9945"/>
      <c r="CL9945"/>
      <c r="CM9945"/>
      <c r="CN9945"/>
      <c r="CO9945"/>
      <c r="CP9945"/>
      <c r="CQ9945"/>
      <c r="CR9945"/>
      <c r="CS9945"/>
      <c r="CT9945"/>
      <c r="CU9945"/>
      <c r="CV9945"/>
    </row>
    <row r="9946" spans="10:100" x14ac:dyDescent="0.25">
      <c r="J9946"/>
      <c r="K9946"/>
      <c r="L9946"/>
      <c r="M9946"/>
      <c r="N9946"/>
      <c r="O9946"/>
      <c r="P9946"/>
      <c r="Q9946"/>
      <c r="R9946"/>
      <c r="S9946"/>
      <c r="T9946"/>
      <c r="U9946"/>
      <c r="V9946"/>
      <c r="W9946"/>
      <c r="X9946"/>
      <c r="Y9946"/>
      <c r="Z9946"/>
      <c r="AA9946"/>
      <c r="AB9946"/>
      <c r="AC9946"/>
      <c r="AD9946"/>
      <c r="AE9946"/>
      <c r="AF9946"/>
      <c r="AG9946"/>
      <c r="AH9946"/>
      <c r="AI9946"/>
      <c r="AJ9946"/>
      <c r="AK9946"/>
      <c r="AL9946"/>
      <c r="AM9946"/>
      <c r="AN9946"/>
      <c r="AO9946"/>
      <c r="AP9946"/>
      <c r="AQ9946"/>
      <c r="AR9946"/>
      <c r="AS9946"/>
      <c r="AT9946"/>
      <c r="AU9946"/>
      <c r="AV9946"/>
      <c r="AW9946"/>
      <c r="AX9946"/>
      <c r="AY9946"/>
      <c r="AZ9946"/>
      <c r="BA9946"/>
      <c r="BB9946"/>
      <c r="BC9946"/>
      <c r="BD9946"/>
      <c r="BE9946"/>
      <c r="BF9946"/>
      <c r="BG9946"/>
      <c r="BH9946"/>
      <c r="BI9946"/>
      <c r="BJ9946"/>
      <c r="BK9946"/>
      <c r="BL9946"/>
      <c r="BM9946"/>
      <c r="BN9946"/>
      <c r="BO9946"/>
      <c r="BP9946"/>
      <c r="BQ9946"/>
      <c r="BR9946"/>
      <c r="BS9946"/>
      <c r="BT9946"/>
      <c r="BU9946"/>
      <c r="BV9946"/>
      <c r="BW9946"/>
      <c r="BX9946"/>
      <c r="BY9946"/>
      <c r="BZ9946"/>
      <c r="CA9946"/>
      <c r="CB9946"/>
      <c r="CC9946"/>
      <c r="CD9946"/>
      <c r="CE9946"/>
      <c r="CF9946"/>
      <c r="CG9946"/>
      <c r="CH9946"/>
      <c r="CI9946"/>
      <c r="CJ9946"/>
      <c r="CK9946"/>
      <c r="CL9946"/>
      <c r="CM9946"/>
      <c r="CN9946"/>
      <c r="CO9946"/>
      <c r="CP9946"/>
      <c r="CQ9946"/>
      <c r="CR9946"/>
      <c r="CS9946"/>
      <c r="CT9946"/>
      <c r="CU9946"/>
      <c r="CV9946"/>
    </row>
    <row r="9947" spans="10:100" x14ac:dyDescent="0.25">
      <c r="J9947"/>
      <c r="K9947"/>
      <c r="L9947"/>
      <c r="M9947"/>
      <c r="N9947"/>
      <c r="O9947"/>
      <c r="P9947"/>
      <c r="Q9947"/>
      <c r="R9947"/>
      <c r="S9947"/>
      <c r="T9947"/>
      <c r="U9947"/>
      <c r="V9947"/>
      <c r="W9947"/>
      <c r="X9947"/>
      <c r="Y9947"/>
      <c r="Z9947"/>
      <c r="AA9947"/>
      <c r="AB9947"/>
      <c r="AC9947"/>
      <c r="AD9947"/>
      <c r="AE9947"/>
      <c r="AF9947"/>
      <c r="AG9947"/>
      <c r="AH9947"/>
      <c r="AI9947"/>
      <c r="AJ9947"/>
      <c r="AK9947"/>
      <c r="AL9947"/>
      <c r="AM9947"/>
      <c r="AN9947"/>
      <c r="AO9947"/>
      <c r="AP9947"/>
      <c r="AQ9947"/>
      <c r="AR9947"/>
      <c r="AS9947"/>
      <c r="AT9947"/>
      <c r="AU9947"/>
      <c r="AV9947"/>
      <c r="AW9947"/>
      <c r="AX9947"/>
      <c r="AY9947"/>
      <c r="AZ9947"/>
      <c r="BA9947"/>
      <c r="BB9947"/>
      <c r="BC9947"/>
      <c r="BD9947"/>
      <c r="BE9947"/>
      <c r="BF9947"/>
      <c r="BG9947"/>
      <c r="BH9947"/>
      <c r="BI9947"/>
      <c r="BJ9947"/>
      <c r="BK9947"/>
      <c r="BL9947"/>
      <c r="BM9947"/>
      <c r="BN9947"/>
      <c r="BO9947"/>
      <c r="BP9947"/>
      <c r="BQ9947"/>
      <c r="BR9947"/>
      <c r="BS9947"/>
      <c r="BT9947"/>
      <c r="BU9947"/>
      <c r="BV9947"/>
      <c r="BW9947"/>
      <c r="BX9947"/>
      <c r="BY9947"/>
      <c r="BZ9947"/>
      <c r="CA9947"/>
      <c r="CB9947"/>
      <c r="CC9947"/>
      <c r="CD9947"/>
      <c r="CE9947"/>
      <c r="CF9947"/>
      <c r="CG9947"/>
      <c r="CH9947"/>
      <c r="CI9947"/>
      <c r="CJ9947"/>
      <c r="CK9947"/>
      <c r="CL9947"/>
      <c r="CM9947"/>
      <c r="CN9947"/>
      <c r="CO9947"/>
      <c r="CP9947"/>
      <c r="CQ9947"/>
      <c r="CR9947"/>
      <c r="CS9947"/>
      <c r="CT9947"/>
      <c r="CU9947"/>
      <c r="CV9947"/>
    </row>
    <row r="9948" spans="10:100" x14ac:dyDescent="0.25">
      <c r="J9948"/>
      <c r="K9948"/>
      <c r="L9948"/>
      <c r="M9948"/>
      <c r="N9948"/>
      <c r="O9948"/>
      <c r="P9948"/>
      <c r="Q9948"/>
      <c r="R9948"/>
      <c r="S9948"/>
      <c r="T9948"/>
      <c r="U9948"/>
      <c r="V9948"/>
      <c r="W9948"/>
      <c r="X9948"/>
      <c r="Y9948"/>
      <c r="Z9948"/>
      <c r="AA9948"/>
      <c r="AB9948"/>
      <c r="AC9948"/>
      <c r="AD9948"/>
      <c r="AE9948"/>
      <c r="AF9948"/>
      <c r="AG9948"/>
      <c r="AH9948"/>
      <c r="AI9948"/>
      <c r="AJ9948"/>
      <c r="AK9948"/>
      <c r="AL9948"/>
      <c r="AM9948"/>
      <c r="AN9948"/>
      <c r="AO9948"/>
      <c r="AP9948"/>
      <c r="AQ9948"/>
      <c r="AR9948"/>
      <c r="AS9948"/>
      <c r="AT9948"/>
      <c r="AU9948"/>
      <c r="AV9948"/>
      <c r="AW9948"/>
      <c r="AX9948"/>
      <c r="AY9948"/>
      <c r="AZ9948"/>
      <c r="BA9948"/>
      <c r="BB9948"/>
      <c r="BC9948"/>
      <c r="BD9948"/>
      <c r="BE9948"/>
      <c r="BF9948"/>
      <c r="BG9948"/>
      <c r="BH9948"/>
      <c r="BI9948"/>
      <c r="BJ9948"/>
      <c r="BK9948"/>
      <c r="BL9948"/>
      <c r="BM9948"/>
      <c r="BN9948"/>
      <c r="BO9948"/>
      <c r="BP9948"/>
      <c r="BQ9948"/>
      <c r="BR9948"/>
      <c r="BS9948"/>
      <c r="BT9948"/>
      <c r="BU9948"/>
      <c r="BV9948"/>
      <c r="BW9948"/>
      <c r="BX9948"/>
      <c r="BY9948"/>
      <c r="BZ9948"/>
      <c r="CA9948"/>
      <c r="CB9948"/>
      <c r="CC9948"/>
      <c r="CD9948"/>
      <c r="CE9948"/>
      <c r="CF9948"/>
      <c r="CG9948"/>
      <c r="CH9948"/>
      <c r="CI9948"/>
      <c r="CJ9948"/>
      <c r="CK9948"/>
      <c r="CL9948"/>
      <c r="CM9948"/>
      <c r="CN9948"/>
      <c r="CO9948"/>
      <c r="CP9948"/>
      <c r="CQ9948"/>
      <c r="CR9948"/>
      <c r="CS9948"/>
      <c r="CT9948"/>
      <c r="CU9948"/>
      <c r="CV9948"/>
    </row>
    <row r="9949" spans="10:100" x14ac:dyDescent="0.25">
      <c r="J9949"/>
      <c r="K9949"/>
      <c r="L9949"/>
      <c r="M9949"/>
      <c r="N9949"/>
      <c r="O9949"/>
      <c r="P9949"/>
      <c r="Q9949"/>
      <c r="R9949"/>
      <c r="S9949"/>
      <c r="T9949"/>
      <c r="U9949"/>
      <c r="V9949"/>
      <c r="W9949"/>
      <c r="X9949"/>
      <c r="Y9949"/>
      <c r="Z9949"/>
      <c r="AA9949"/>
      <c r="AB9949"/>
      <c r="AC9949"/>
      <c r="AD9949"/>
      <c r="AE9949"/>
      <c r="AF9949"/>
      <c r="AG9949"/>
      <c r="AH9949"/>
      <c r="AI9949"/>
      <c r="AJ9949"/>
      <c r="AK9949"/>
      <c r="AL9949"/>
      <c r="AM9949"/>
      <c r="AN9949"/>
      <c r="AO9949"/>
      <c r="AP9949"/>
      <c r="AQ9949"/>
      <c r="AR9949"/>
      <c r="AS9949"/>
      <c r="AT9949"/>
      <c r="AU9949"/>
      <c r="AV9949"/>
      <c r="AW9949"/>
      <c r="AX9949"/>
      <c r="AY9949"/>
      <c r="AZ9949"/>
      <c r="BA9949"/>
      <c r="BB9949"/>
      <c r="BC9949"/>
      <c r="BD9949"/>
      <c r="BE9949"/>
      <c r="BF9949"/>
      <c r="BG9949"/>
      <c r="BH9949"/>
      <c r="BI9949"/>
      <c r="BJ9949"/>
      <c r="BK9949"/>
      <c r="BL9949"/>
      <c r="BM9949"/>
      <c r="BN9949"/>
      <c r="BO9949"/>
      <c r="BP9949"/>
      <c r="BQ9949"/>
      <c r="BR9949"/>
      <c r="BS9949"/>
      <c r="BT9949"/>
      <c r="BU9949"/>
      <c r="BV9949"/>
      <c r="BW9949"/>
      <c r="BX9949"/>
      <c r="BY9949"/>
      <c r="BZ9949"/>
      <c r="CA9949"/>
      <c r="CB9949"/>
      <c r="CC9949"/>
      <c r="CD9949"/>
      <c r="CE9949"/>
      <c r="CF9949"/>
      <c r="CG9949"/>
      <c r="CH9949"/>
      <c r="CI9949"/>
      <c r="CJ9949"/>
      <c r="CK9949"/>
      <c r="CL9949"/>
      <c r="CM9949"/>
      <c r="CN9949"/>
      <c r="CO9949"/>
      <c r="CP9949"/>
      <c r="CQ9949"/>
      <c r="CR9949"/>
      <c r="CS9949"/>
      <c r="CT9949"/>
      <c r="CU9949"/>
      <c r="CV9949"/>
    </row>
    <row r="9950" spans="10:100" x14ac:dyDescent="0.25">
      <c r="J9950"/>
      <c r="K9950"/>
      <c r="L9950"/>
      <c r="M9950"/>
      <c r="N9950"/>
      <c r="O9950"/>
      <c r="P9950"/>
      <c r="Q9950"/>
      <c r="R9950"/>
      <c r="S9950"/>
      <c r="T9950"/>
      <c r="U9950"/>
      <c r="V9950"/>
      <c r="W9950"/>
      <c r="X9950"/>
      <c r="Y9950"/>
      <c r="Z9950"/>
      <c r="AA9950"/>
      <c r="AB9950"/>
      <c r="AC9950"/>
      <c r="AD9950"/>
      <c r="AE9950"/>
      <c r="AF9950"/>
      <c r="AG9950"/>
      <c r="AH9950"/>
      <c r="AI9950"/>
      <c r="AJ9950"/>
      <c r="AK9950"/>
      <c r="AL9950"/>
      <c r="AM9950"/>
      <c r="AN9950"/>
      <c r="AO9950"/>
      <c r="AP9950"/>
      <c r="AQ9950"/>
      <c r="AR9950"/>
      <c r="AS9950"/>
      <c r="AT9950"/>
      <c r="AU9950"/>
      <c r="AV9950"/>
      <c r="AW9950"/>
      <c r="AX9950"/>
      <c r="AY9950"/>
      <c r="AZ9950"/>
      <c r="BA9950"/>
      <c r="BB9950"/>
      <c r="BC9950"/>
      <c r="BD9950"/>
      <c r="BE9950"/>
      <c r="BF9950"/>
      <c r="BG9950"/>
      <c r="BH9950"/>
      <c r="BI9950"/>
      <c r="BJ9950"/>
      <c r="BK9950"/>
      <c r="BL9950"/>
      <c r="BM9950"/>
      <c r="BN9950"/>
      <c r="BO9950"/>
      <c r="BP9950"/>
      <c r="BQ9950"/>
      <c r="BR9950"/>
      <c r="BS9950"/>
      <c r="BT9950"/>
      <c r="BU9950"/>
      <c r="BV9950"/>
      <c r="BW9950"/>
      <c r="BX9950"/>
      <c r="BY9950"/>
      <c r="BZ9950"/>
      <c r="CA9950"/>
      <c r="CB9950"/>
      <c r="CC9950"/>
      <c r="CD9950"/>
      <c r="CE9950"/>
      <c r="CF9950"/>
      <c r="CG9950"/>
      <c r="CH9950"/>
      <c r="CI9950"/>
      <c r="CJ9950"/>
      <c r="CK9950"/>
      <c r="CL9950"/>
      <c r="CM9950"/>
      <c r="CN9950"/>
      <c r="CO9950"/>
      <c r="CP9950"/>
      <c r="CQ9950"/>
      <c r="CR9950"/>
      <c r="CS9950"/>
      <c r="CT9950"/>
      <c r="CU9950"/>
      <c r="CV9950"/>
    </row>
    <row r="9951" spans="10:100" x14ac:dyDescent="0.25">
      <c r="J9951"/>
      <c r="K9951"/>
      <c r="L9951"/>
      <c r="M9951"/>
      <c r="N9951"/>
      <c r="O9951"/>
      <c r="P9951"/>
      <c r="Q9951"/>
      <c r="R9951"/>
      <c r="S9951"/>
      <c r="T9951"/>
      <c r="U9951"/>
      <c r="V9951"/>
      <c r="W9951"/>
      <c r="X9951"/>
      <c r="Y9951"/>
      <c r="Z9951"/>
      <c r="AA9951"/>
      <c r="AB9951"/>
      <c r="AC9951"/>
      <c r="AD9951"/>
      <c r="AE9951"/>
      <c r="AF9951"/>
      <c r="AG9951"/>
      <c r="AH9951"/>
      <c r="AI9951"/>
      <c r="AJ9951"/>
      <c r="AK9951"/>
      <c r="AL9951"/>
      <c r="AM9951"/>
      <c r="AN9951"/>
      <c r="AO9951"/>
      <c r="AP9951"/>
      <c r="AQ9951"/>
      <c r="AR9951"/>
      <c r="AS9951"/>
      <c r="AT9951"/>
      <c r="AU9951"/>
      <c r="AV9951"/>
      <c r="AW9951"/>
      <c r="AX9951"/>
      <c r="AY9951"/>
      <c r="AZ9951"/>
      <c r="BA9951"/>
      <c r="BB9951"/>
      <c r="BC9951"/>
      <c r="BD9951"/>
      <c r="BE9951"/>
      <c r="BF9951"/>
      <c r="BG9951"/>
      <c r="BH9951"/>
      <c r="BI9951"/>
      <c r="BJ9951"/>
      <c r="BK9951"/>
      <c r="BL9951"/>
      <c r="BM9951"/>
      <c r="BN9951"/>
      <c r="BO9951"/>
      <c r="BP9951"/>
      <c r="BQ9951"/>
      <c r="BR9951"/>
      <c r="BS9951"/>
      <c r="BT9951"/>
      <c r="BU9951"/>
      <c r="BV9951"/>
      <c r="BW9951"/>
      <c r="BX9951"/>
      <c r="BY9951"/>
      <c r="BZ9951"/>
      <c r="CA9951"/>
      <c r="CB9951"/>
      <c r="CC9951"/>
      <c r="CD9951"/>
      <c r="CE9951"/>
      <c r="CF9951"/>
      <c r="CG9951"/>
      <c r="CH9951"/>
      <c r="CI9951"/>
      <c r="CJ9951"/>
      <c r="CK9951"/>
      <c r="CL9951"/>
      <c r="CM9951"/>
      <c r="CN9951"/>
      <c r="CO9951"/>
      <c r="CP9951"/>
      <c r="CQ9951"/>
      <c r="CR9951"/>
      <c r="CS9951"/>
      <c r="CT9951"/>
      <c r="CU9951"/>
      <c r="CV9951"/>
    </row>
    <row r="9952" spans="10:100" x14ac:dyDescent="0.25">
      <c r="J9952"/>
      <c r="K9952"/>
      <c r="L9952"/>
      <c r="M9952"/>
      <c r="N9952"/>
      <c r="O9952"/>
      <c r="P9952"/>
      <c r="Q9952"/>
      <c r="R9952"/>
      <c r="S9952"/>
      <c r="T9952"/>
      <c r="U9952"/>
      <c r="V9952"/>
      <c r="W9952"/>
      <c r="X9952"/>
      <c r="Y9952"/>
      <c r="Z9952"/>
      <c r="AA9952"/>
      <c r="AB9952"/>
      <c r="AC9952"/>
      <c r="AD9952"/>
      <c r="AE9952"/>
      <c r="AF9952"/>
      <c r="AG9952"/>
      <c r="AH9952"/>
      <c r="AI9952"/>
      <c r="AJ9952"/>
      <c r="AK9952"/>
      <c r="AL9952"/>
      <c r="AM9952"/>
      <c r="AN9952"/>
      <c r="AO9952"/>
      <c r="AP9952"/>
      <c r="AQ9952"/>
      <c r="AR9952"/>
      <c r="AS9952"/>
      <c r="AT9952"/>
      <c r="AU9952"/>
      <c r="AV9952"/>
      <c r="AW9952"/>
      <c r="AX9952"/>
      <c r="AY9952"/>
      <c r="AZ9952"/>
      <c r="BA9952"/>
      <c r="BB9952"/>
      <c r="BC9952"/>
      <c r="BD9952"/>
      <c r="BE9952"/>
      <c r="BF9952"/>
      <c r="BG9952"/>
      <c r="BH9952"/>
      <c r="BI9952"/>
      <c r="BJ9952"/>
      <c r="BK9952"/>
      <c r="BL9952"/>
      <c r="BM9952"/>
      <c r="BN9952"/>
      <c r="BO9952"/>
      <c r="BP9952"/>
      <c r="BQ9952"/>
      <c r="BR9952"/>
      <c r="BS9952"/>
      <c r="BT9952"/>
      <c r="BU9952"/>
      <c r="BV9952"/>
      <c r="BW9952"/>
      <c r="BX9952"/>
      <c r="BY9952"/>
      <c r="BZ9952"/>
      <c r="CA9952"/>
      <c r="CB9952"/>
      <c r="CC9952"/>
      <c r="CD9952"/>
      <c r="CE9952"/>
      <c r="CF9952"/>
      <c r="CG9952"/>
      <c r="CH9952"/>
      <c r="CI9952"/>
      <c r="CJ9952"/>
      <c r="CK9952"/>
      <c r="CL9952"/>
      <c r="CM9952"/>
      <c r="CN9952"/>
      <c r="CO9952"/>
      <c r="CP9952"/>
      <c r="CQ9952"/>
      <c r="CR9952"/>
      <c r="CS9952"/>
      <c r="CT9952"/>
      <c r="CU9952"/>
      <c r="CV9952"/>
    </row>
    <row r="9953" spans="10:100" x14ac:dyDescent="0.25">
      <c r="J9953"/>
      <c r="K9953"/>
      <c r="L9953"/>
      <c r="M9953"/>
      <c r="N9953"/>
      <c r="O9953"/>
      <c r="P9953"/>
      <c r="Q9953"/>
      <c r="R9953"/>
      <c r="S9953"/>
      <c r="T9953"/>
      <c r="U9953"/>
      <c r="V9953"/>
      <c r="W9953"/>
      <c r="X9953"/>
      <c r="Y9953"/>
      <c r="Z9953"/>
      <c r="AA9953"/>
      <c r="AB9953"/>
      <c r="AC9953"/>
      <c r="AD9953"/>
      <c r="AE9953"/>
      <c r="AF9953"/>
      <c r="AG9953"/>
      <c r="AH9953"/>
      <c r="AI9953"/>
      <c r="AJ9953"/>
      <c r="AK9953"/>
      <c r="AL9953"/>
      <c r="AM9953"/>
      <c r="AN9953"/>
      <c r="AO9953"/>
      <c r="AP9953"/>
      <c r="AQ9953"/>
      <c r="AR9953"/>
      <c r="AS9953"/>
      <c r="AT9953"/>
      <c r="AU9953"/>
      <c r="AV9953"/>
      <c r="AW9953"/>
      <c r="AX9953"/>
      <c r="AY9953"/>
      <c r="AZ9953"/>
      <c r="BA9953"/>
      <c r="BB9953"/>
      <c r="BC9953"/>
      <c r="BD9953"/>
      <c r="BE9953"/>
      <c r="BF9953"/>
      <c r="BG9953"/>
      <c r="BH9953"/>
      <c r="BI9953"/>
      <c r="BJ9953"/>
      <c r="BK9953"/>
      <c r="BL9953"/>
      <c r="BM9953"/>
      <c r="BN9953"/>
      <c r="BO9953"/>
      <c r="BP9953"/>
      <c r="BQ9953"/>
      <c r="BR9953"/>
      <c r="BS9953"/>
      <c r="BT9953"/>
      <c r="BU9953"/>
      <c r="BV9953"/>
      <c r="BW9953"/>
      <c r="BX9953"/>
      <c r="BY9953"/>
      <c r="BZ9953"/>
      <c r="CA9953"/>
      <c r="CB9953"/>
      <c r="CC9953"/>
      <c r="CD9953"/>
      <c r="CE9953"/>
      <c r="CF9953"/>
      <c r="CG9953"/>
      <c r="CH9953"/>
      <c r="CI9953"/>
      <c r="CJ9953"/>
      <c r="CK9953"/>
      <c r="CL9953"/>
      <c r="CM9953"/>
      <c r="CN9953"/>
      <c r="CO9953"/>
      <c r="CP9953"/>
      <c r="CQ9953"/>
      <c r="CR9953"/>
      <c r="CS9953"/>
      <c r="CT9953"/>
      <c r="CU9953"/>
      <c r="CV9953"/>
    </row>
    <row r="9954" spans="10:100" x14ac:dyDescent="0.25">
      <c r="J9954"/>
      <c r="K9954"/>
      <c r="L9954"/>
      <c r="M9954"/>
      <c r="N9954"/>
      <c r="O9954"/>
      <c r="P9954"/>
      <c r="Q9954"/>
      <c r="R9954"/>
      <c r="S9954"/>
      <c r="T9954"/>
      <c r="U9954"/>
      <c r="V9954"/>
      <c r="W9954"/>
      <c r="X9954"/>
      <c r="Y9954"/>
      <c r="Z9954"/>
      <c r="AA9954"/>
      <c r="AB9954"/>
      <c r="AC9954"/>
      <c r="AD9954"/>
      <c r="AE9954"/>
      <c r="AF9954"/>
      <c r="AG9954"/>
      <c r="AH9954"/>
      <c r="AI9954"/>
      <c r="AJ9954"/>
      <c r="AK9954"/>
      <c r="AL9954"/>
      <c r="AM9954"/>
      <c r="AN9954"/>
      <c r="AO9954"/>
      <c r="AP9954"/>
      <c r="AQ9954"/>
      <c r="AR9954"/>
      <c r="AS9954"/>
      <c r="AT9954"/>
      <c r="AU9954"/>
      <c r="AV9954"/>
      <c r="AW9954"/>
      <c r="AX9954"/>
      <c r="AY9954"/>
      <c r="AZ9954"/>
      <c r="BA9954"/>
      <c r="BB9954"/>
      <c r="BC9954"/>
      <c r="BD9954"/>
      <c r="BE9954"/>
      <c r="BF9954"/>
      <c r="BG9954"/>
      <c r="BH9954"/>
      <c r="BI9954"/>
      <c r="BJ9954"/>
      <c r="BK9954"/>
      <c r="BL9954"/>
      <c r="BM9954"/>
      <c r="BN9954"/>
      <c r="BO9954"/>
      <c r="BP9954"/>
      <c r="BQ9954"/>
      <c r="BR9954"/>
      <c r="BS9954"/>
      <c r="BT9954"/>
      <c r="BU9954"/>
      <c r="BV9954"/>
      <c r="BW9954"/>
      <c r="BX9954"/>
      <c r="BY9954"/>
      <c r="BZ9954"/>
      <c r="CA9954"/>
      <c r="CB9954"/>
      <c r="CC9954"/>
      <c r="CD9954"/>
      <c r="CE9954"/>
      <c r="CF9954"/>
      <c r="CG9954"/>
      <c r="CH9954"/>
      <c r="CI9954"/>
      <c r="CJ9954"/>
      <c r="CK9954"/>
      <c r="CL9954"/>
      <c r="CM9954"/>
      <c r="CN9954"/>
      <c r="CO9954"/>
      <c r="CP9954"/>
      <c r="CQ9954"/>
      <c r="CR9954"/>
      <c r="CS9954"/>
      <c r="CT9954"/>
      <c r="CU9954"/>
      <c r="CV9954"/>
    </row>
    <row r="9955" spans="10:100" x14ac:dyDescent="0.25">
      <c r="J9955"/>
      <c r="K9955"/>
      <c r="L9955"/>
      <c r="M9955"/>
      <c r="N9955"/>
      <c r="O9955"/>
      <c r="P9955"/>
      <c r="Q9955"/>
      <c r="R9955"/>
      <c r="S9955"/>
      <c r="T9955"/>
      <c r="U9955"/>
      <c r="V9955"/>
      <c r="W9955"/>
      <c r="X9955"/>
      <c r="Y9955"/>
      <c r="Z9955"/>
      <c r="AA9955"/>
      <c r="AB9955"/>
      <c r="AC9955"/>
      <c r="AD9955"/>
      <c r="AE9955"/>
      <c r="AF9955"/>
      <c r="AG9955"/>
      <c r="AH9955"/>
      <c r="AI9955"/>
      <c r="AJ9955"/>
      <c r="AK9955"/>
      <c r="AL9955"/>
      <c r="AM9955"/>
      <c r="AN9955"/>
      <c r="AO9955"/>
      <c r="AP9955"/>
      <c r="AQ9955"/>
      <c r="AR9955"/>
      <c r="AS9955"/>
      <c r="AT9955"/>
      <c r="AU9955"/>
      <c r="AV9955"/>
      <c r="AW9955"/>
      <c r="AX9955"/>
      <c r="AY9955"/>
      <c r="AZ9955"/>
      <c r="BA9955"/>
      <c r="BB9955"/>
      <c r="BC9955"/>
      <c r="BD9955"/>
      <c r="BE9955"/>
      <c r="BF9955"/>
      <c r="BG9955"/>
      <c r="BH9955"/>
      <c r="BI9955"/>
      <c r="BJ9955"/>
      <c r="BK9955"/>
      <c r="BL9955"/>
      <c r="BM9955"/>
      <c r="BN9955"/>
      <c r="BO9955"/>
      <c r="BP9955"/>
      <c r="BQ9955"/>
      <c r="BR9955"/>
      <c r="BS9955"/>
      <c r="BT9955"/>
      <c r="BU9955"/>
      <c r="BV9955"/>
      <c r="BW9955"/>
      <c r="BX9955"/>
      <c r="BY9955"/>
      <c r="BZ9955"/>
      <c r="CA9955"/>
      <c r="CB9955"/>
      <c r="CC9955"/>
      <c r="CD9955"/>
      <c r="CE9955"/>
      <c r="CF9955"/>
      <c r="CG9955"/>
      <c r="CH9955"/>
      <c r="CI9955"/>
      <c r="CJ9955"/>
      <c r="CK9955"/>
      <c r="CL9955"/>
      <c r="CM9955"/>
      <c r="CN9955"/>
      <c r="CO9955"/>
      <c r="CP9955"/>
      <c r="CQ9955"/>
      <c r="CR9955"/>
      <c r="CS9955"/>
      <c r="CT9955"/>
      <c r="CU9955"/>
      <c r="CV9955"/>
    </row>
    <row r="9956" spans="10:100" x14ac:dyDescent="0.25">
      <c r="J9956"/>
      <c r="K9956"/>
      <c r="L9956"/>
      <c r="M9956"/>
      <c r="N9956"/>
      <c r="O9956"/>
      <c r="P9956"/>
      <c r="Q9956"/>
      <c r="R9956"/>
      <c r="S9956"/>
      <c r="T9956"/>
      <c r="U9956"/>
      <c r="V9956"/>
      <c r="W9956"/>
      <c r="X9956"/>
      <c r="Y9956"/>
      <c r="Z9956"/>
      <c r="AA9956"/>
      <c r="AB9956"/>
      <c r="AC9956"/>
      <c r="AD9956"/>
      <c r="AE9956"/>
      <c r="AF9956"/>
      <c r="AG9956"/>
      <c r="AH9956"/>
      <c r="AI9956"/>
      <c r="AJ9956"/>
      <c r="AK9956"/>
      <c r="AL9956"/>
      <c r="AM9956"/>
      <c r="AN9956"/>
      <c r="AO9956"/>
      <c r="AP9956"/>
      <c r="AQ9956"/>
      <c r="AR9956"/>
      <c r="AS9956"/>
      <c r="AT9956"/>
      <c r="AU9956"/>
      <c r="AV9956"/>
      <c r="AW9956"/>
      <c r="AX9956"/>
      <c r="AY9956"/>
      <c r="AZ9956"/>
      <c r="BA9956"/>
      <c r="BB9956"/>
      <c r="BC9956"/>
      <c r="BD9956"/>
      <c r="BE9956"/>
      <c r="BF9956"/>
      <c r="BG9956"/>
      <c r="BH9956"/>
      <c r="BI9956"/>
      <c r="BJ9956"/>
      <c r="BK9956"/>
      <c r="BL9956"/>
      <c r="BM9956"/>
      <c r="BN9956"/>
      <c r="BO9956"/>
      <c r="BP9956"/>
      <c r="BQ9956"/>
      <c r="BR9956"/>
      <c r="BS9956"/>
      <c r="BT9956"/>
      <c r="BU9956"/>
      <c r="BV9956"/>
      <c r="BW9956"/>
      <c r="BX9956"/>
      <c r="BY9956"/>
      <c r="BZ9956"/>
      <c r="CA9956"/>
      <c r="CB9956"/>
      <c r="CC9956"/>
      <c r="CD9956"/>
      <c r="CE9956"/>
      <c r="CF9956"/>
      <c r="CG9956"/>
      <c r="CH9956"/>
      <c r="CI9956"/>
      <c r="CJ9956"/>
      <c r="CK9956"/>
      <c r="CL9956"/>
      <c r="CM9956"/>
      <c r="CN9956"/>
      <c r="CO9956"/>
      <c r="CP9956"/>
      <c r="CQ9956"/>
      <c r="CR9956"/>
      <c r="CS9956"/>
      <c r="CT9956"/>
      <c r="CU9956"/>
      <c r="CV9956"/>
    </row>
    <row r="9957" spans="10:100" x14ac:dyDescent="0.25">
      <c r="J9957"/>
      <c r="K9957"/>
      <c r="L9957"/>
      <c r="M9957"/>
      <c r="N9957"/>
      <c r="O9957"/>
      <c r="P9957"/>
      <c r="Q9957"/>
      <c r="R9957"/>
      <c r="S9957"/>
      <c r="T9957"/>
      <c r="U9957"/>
      <c r="V9957"/>
      <c r="W9957"/>
      <c r="X9957"/>
      <c r="Y9957"/>
      <c r="Z9957"/>
      <c r="AA9957"/>
      <c r="AB9957"/>
      <c r="AC9957"/>
      <c r="AD9957"/>
      <c r="AE9957"/>
      <c r="AF9957"/>
      <c r="AG9957"/>
      <c r="AH9957"/>
      <c r="AI9957"/>
      <c r="AJ9957"/>
      <c r="AK9957"/>
      <c r="AL9957"/>
      <c r="AM9957"/>
      <c r="AN9957"/>
      <c r="AO9957"/>
      <c r="AP9957"/>
      <c r="AQ9957"/>
      <c r="AR9957"/>
      <c r="AS9957"/>
      <c r="AT9957"/>
      <c r="AU9957"/>
      <c r="AV9957"/>
      <c r="AW9957"/>
      <c r="AX9957"/>
      <c r="AY9957"/>
      <c r="AZ9957"/>
      <c r="BA9957"/>
      <c r="BB9957"/>
      <c r="BC9957"/>
      <c r="BD9957"/>
      <c r="BE9957"/>
      <c r="BF9957"/>
      <c r="BG9957"/>
      <c r="BH9957"/>
      <c r="BI9957"/>
      <c r="BJ9957"/>
      <c r="BK9957"/>
      <c r="BL9957"/>
      <c r="BM9957"/>
      <c r="BN9957"/>
      <c r="BO9957"/>
      <c r="BP9957"/>
      <c r="BQ9957"/>
      <c r="BR9957"/>
      <c r="BS9957"/>
      <c r="BT9957"/>
      <c r="BU9957"/>
      <c r="BV9957"/>
      <c r="BW9957"/>
      <c r="BX9957"/>
      <c r="BY9957"/>
      <c r="BZ9957"/>
      <c r="CA9957"/>
      <c r="CB9957"/>
      <c r="CC9957"/>
      <c r="CD9957"/>
      <c r="CE9957"/>
      <c r="CF9957"/>
      <c r="CG9957"/>
      <c r="CH9957"/>
      <c r="CI9957"/>
      <c r="CJ9957"/>
      <c r="CK9957"/>
      <c r="CL9957"/>
      <c r="CM9957"/>
      <c r="CN9957"/>
      <c r="CO9957"/>
      <c r="CP9957"/>
      <c r="CQ9957"/>
      <c r="CR9957"/>
      <c r="CS9957"/>
      <c r="CT9957"/>
      <c r="CU9957"/>
      <c r="CV9957"/>
    </row>
    <row r="9958" spans="10:100" x14ac:dyDescent="0.25">
      <c r="J9958"/>
      <c r="K9958"/>
      <c r="L9958"/>
      <c r="M9958"/>
      <c r="N9958"/>
      <c r="O9958"/>
      <c r="P9958"/>
      <c r="Q9958"/>
      <c r="R9958"/>
      <c r="S9958"/>
      <c r="T9958"/>
      <c r="U9958"/>
      <c r="V9958"/>
      <c r="W9958"/>
      <c r="X9958"/>
      <c r="Y9958"/>
      <c r="Z9958"/>
      <c r="AA9958"/>
      <c r="AB9958"/>
      <c r="AC9958"/>
      <c r="AD9958"/>
      <c r="AE9958"/>
      <c r="AF9958"/>
      <c r="AG9958"/>
      <c r="AH9958"/>
      <c r="AI9958"/>
      <c r="AJ9958"/>
      <c r="AK9958"/>
      <c r="AL9958"/>
      <c r="AM9958"/>
      <c r="AN9958"/>
      <c r="AO9958"/>
      <c r="AP9958"/>
      <c r="AQ9958"/>
      <c r="AR9958"/>
      <c r="AS9958"/>
      <c r="AT9958"/>
      <c r="AU9958"/>
      <c r="AV9958"/>
      <c r="AW9958"/>
      <c r="AX9958"/>
      <c r="AY9958"/>
      <c r="AZ9958"/>
      <c r="BA9958"/>
      <c r="BB9958"/>
      <c r="BC9958"/>
      <c r="BD9958"/>
      <c r="BE9958"/>
      <c r="BF9958"/>
      <c r="BG9958"/>
      <c r="BH9958"/>
      <c r="BI9958"/>
      <c r="BJ9958"/>
      <c r="BK9958"/>
      <c r="BL9958"/>
      <c r="BM9958"/>
      <c r="BN9958"/>
      <c r="BO9958"/>
      <c r="BP9958"/>
      <c r="BQ9958"/>
      <c r="BR9958"/>
      <c r="BS9958"/>
      <c r="BT9958"/>
      <c r="BU9958"/>
      <c r="BV9958"/>
      <c r="BW9958"/>
      <c r="BX9958"/>
      <c r="BY9958"/>
      <c r="BZ9958"/>
      <c r="CA9958"/>
      <c r="CB9958"/>
      <c r="CC9958"/>
      <c r="CD9958"/>
      <c r="CE9958"/>
      <c r="CF9958"/>
      <c r="CG9958"/>
      <c r="CH9958"/>
      <c r="CI9958"/>
      <c r="CJ9958"/>
      <c r="CK9958"/>
      <c r="CL9958"/>
      <c r="CM9958"/>
      <c r="CN9958"/>
      <c r="CO9958"/>
      <c r="CP9958"/>
      <c r="CQ9958"/>
      <c r="CR9958"/>
      <c r="CS9958"/>
      <c r="CT9958"/>
      <c r="CU9958"/>
      <c r="CV9958"/>
    </row>
    <row r="9959" spans="10:100" x14ac:dyDescent="0.25">
      <c r="J9959"/>
      <c r="K9959"/>
      <c r="L9959"/>
      <c r="M9959"/>
      <c r="N9959"/>
      <c r="O9959"/>
      <c r="P9959"/>
      <c r="Q9959"/>
      <c r="R9959"/>
      <c r="S9959"/>
      <c r="T9959"/>
      <c r="U9959"/>
      <c r="V9959"/>
      <c r="W9959"/>
      <c r="X9959"/>
      <c r="Y9959"/>
      <c r="Z9959"/>
      <c r="AA9959"/>
      <c r="AB9959"/>
      <c r="AC9959"/>
      <c r="AD9959"/>
      <c r="AE9959"/>
      <c r="AF9959"/>
      <c r="AG9959"/>
      <c r="AH9959"/>
      <c r="AI9959"/>
      <c r="AJ9959"/>
      <c r="AK9959"/>
      <c r="AL9959"/>
      <c r="AM9959"/>
      <c r="AN9959"/>
      <c r="AO9959"/>
      <c r="AP9959"/>
      <c r="AQ9959"/>
      <c r="AR9959"/>
      <c r="AS9959"/>
      <c r="AT9959"/>
      <c r="AU9959"/>
      <c r="AV9959"/>
      <c r="AW9959"/>
      <c r="AX9959"/>
      <c r="AY9959"/>
      <c r="AZ9959"/>
      <c r="BA9959"/>
      <c r="BB9959"/>
      <c r="BC9959"/>
      <c r="BD9959"/>
      <c r="BE9959"/>
      <c r="BF9959"/>
      <c r="BG9959"/>
      <c r="BH9959"/>
      <c r="BI9959"/>
      <c r="BJ9959"/>
      <c r="BK9959"/>
      <c r="BL9959"/>
      <c r="BM9959"/>
      <c r="BN9959"/>
      <c r="BO9959"/>
      <c r="BP9959"/>
      <c r="BQ9959"/>
      <c r="BR9959"/>
      <c r="BS9959"/>
      <c r="BT9959"/>
      <c r="BU9959"/>
      <c r="BV9959"/>
      <c r="BW9959"/>
      <c r="BX9959"/>
      <c r="BY9959"/>
      <c r="BZ9959"/>
      <c r="CA9959"/>
      <c r="CB9959"/>
      <c r="CC9959"/>
      <c r="CD9959"/>
      <c r="CE9959"/>
      <c r="CF9959"/>
      <c r="CG9959"/>
      <c r="CH9959"/>
      <c r="CI9959"/>
      <c r="CJ9959"/>
      <c r="CK9959"/>
      <c r="CL9959"/>
      <c r="CM9959"/>
      <c r="CN9959"/>
      <c r="CO9959"/>
      <c r="CP9959"/>
      <c r="CQ9959"/>
      <c r="CR9959"/>
      <c r="CS9959"/>
      <c r="CT9959"/>
      <c r="CU9959"/>
      <c r="CV9959"/>
    </row>
    <row r="9960" spans="10:100" x14ac:dyDescent="0.25">
      <c r="J9960"/>
      <c r="K9960"/>
      <c r="L9960"/>
      <c r="M9960"/>
      <c r="N9960"/>
      <c r="O9960"/>
      <c r="P9960"/>
      <c r="Q9960"/>
      <c r="R9960"/>
      <c r="S9960"/>
      <c r="T9960"/>
      <c r="U9960"/>
      <c r="V9960"/>
      <c r="W9960"/>
      <c r="X9960"/>
      <c r="Y9960"/>
      <c r="Z9960"/>
      <c r="AA9960"/>
      <c r="AB9960"/>
      <c r="AC9960"/>
      <c r="AD9960"/>
      <c r="AE9960"/>
      <c r="AF9960"/>
      <c r="AG9960"/>
      <c r="AH9960"/>
      <c r="AI9960"/>
      <c r="AJ9960"/>
      <c r="AK9960"/>
      <c r="AL9960"/>
      <c r="AM9960"/>
      <c r="AN9960"/>
      <c r="AO9960"/>
      <c r="AP9960"/>
      <c r="AQ9960"/>
      <c r="AR9960"/>
      <c r="AS9960"/>
      <c r="AT9960"/>
      <c r="AU9960"/>
      <c r="AV9960"/>
      <c r="AW9960"/>
      <c r="AX9960"/>
      <c r="AY9960"/>
      <c r="AZ9960"/>
      <c r="BA9960"/>
      <c r="BB9960"/>
      <c r="BC9960"/>
      <c r="BD9960"/>
      <c r="BE9960"/>
      <c r="BF9960"/>
      <c r="BG9960"/>
      <c r="BH9960"/>
      <c r="BI9960"/>
      <c r="BJ9960"/>
      <c r="BK9960"/>
      <c r="BL9960"/>
      <c r="BM9960"/>
      <c r="BN9960"/>
      <c r="BO9960"/>
      <c r="BP9960"/>
      <c r="BQ9960"/>
      <c r="BR9960"/>
      <c r="BS9960"/>
      <c r="BT9960"/>
      <c r="BU9960"/>
      <c r="BV9960"/>
      <c r="BW9960"/>
      <c r="BX9960"/>
      <c r="BY9960"/>
      <c r="BZ9960"/>
      <c r="CA9960"/>
      <c r="CB9960"/>
      <c r="CC9960"/>
      <c r="CD9960"/>
      <c r="CE9960"/>
      <c r="CF9960"/>
      <c r="CG9960"/>
      <c r="CH9960"/>
      <c r="CI9960"/>
      <c r="CJ9960"/>
      <c r="CK9960"/>
      <c r="CL9960"/>
      <c r="CM9960"/>
      <c r="CN9960"/>
      <c r="CO9960"/>
      <c r="CP9960"/>
      <c r="CQ9960"/>
      <c r="CR9960"/>
      <c r="CS9960"/>
      <c r="CT9960"/>
      <c r="CU9960"/>
      <c r="CV9960"/>
    </row>
    <row r="9961" spans="10:100" x14ac:dyDescent="0.25">
      <c r="J9961"/>
      <c r="K9961"/>
      <c r="L9961"/>
      <c r="M9961"/>
      <c r="N9961"/>
      <c r="O9961"/>
      <c r="P9961"/>
      <c r="Q9961"/>
      <c r="R9961"/>
      <c r="S9961"/>
      <c r="T9961"/>
      <c r="U9961"/>
      <c r="V9961"/>
      <c r="W9961"/>
      <c r="X9961"/>
      <c r="Y9961"/>
      <c r="Z9961"/>
      <c r="AA9961"/>
      <c r="AB9961"/>
      <c r="AC9961"/>
      <c r="AD9961"/>
      <c r="AE9961"/>
      <c r="AF9961"/>
      <c r="AG9961"/>
      <c r="AH9961"/>
      <c r="AI9961"/>
      <c r="AJ9961"/>
      <c r="AK9961"/>
      <c r="AL9961"/>
      <c r="AM9961"/>
      <c r="AN9961"/>
      <c r="AO9961"/>
      <c r="AP9961"/>
      <c r="AQ9961"/>
      <c r="AR9961"/>
      <c r="AS9961"/>
      <c r="AT9961"/>
      <c r="AU9961"/>
      <c r="AV9961"/>
      <c r="AW9961"/>
      <c r="AX9961"/>
      <c r="AY9961"/>
      <c r="AZ9961"/>
      <c r="BA9961"/>
      <c r="BB9961"/>
      <c r="BC9961"/>
      <c r="BD9961"/>
      <c r="BE9961"/>
      <c r="BF9961"/>
      <c r="BG9961"/>
      <c r="BH9961"/>
      <c r="BI9961"/>
      <c r="BJ9961"/>
      <c r="BK9961"/>
      <c r="BL9961"/>
      <c r="BM9961"/>
      <c r="BN9961"/>
      <c r="BO9961"/>
      <c r="BP9961"/>
      <c r="BQ9961"/>
      <c r="BR9961"/>
      <c r="BS9961"/>
      <c r="BT9961"/>
      <c r="BU9961"/>
      <c r="BV9961"/>
      <c r="BW9961"/>
      <c r="BX9961"/>
      <c r="BY9961"/>
      <c r="BZ9961"/>
      <c r="CA9961"/>
      <c r="CB9961"/>
      <c r="CC9961"/>
      <c r="CD9961"/>
      <c r="CE9961"/>
      <c r="CF9961"/>
      <c r="CG9961"/>
      <c r="CH9961"/>
      <c r="CI9961"/>
      <c r="CJ9961"/>
      <c r="CK9961"/>
      <c r="CL9961"/>
      <c r="CM9961"/>
      <c r="CN9961"/>
      <c r="CO9961"/>
      <c r="CP9961"/>
      <c r="CQ9961"/>
      <c r="CR9961"/>
      <c r="CS9961"/>
      <c r="CT9961"/>
      <c r="CU9961"/>
      <c r="CV9961"/>
    </row>
    <row r="9962" spans="10:100" x14ac:dyDescent="0.25">
      <c r="J9962"/>
      <c r="K9962"/>
      <c r="L9962"/>
      <c r="M9962"/>
      <c r="N9962"/>
      <c r="O9962"/>
      <c r="P9962"/>
      <c r="Q9962"/>
      <c r="R9962"/>
      <c r="S9962"/>
      <c r="T9962"/>
      <c r="U9962"/>
      <c r="V9962"/>
      <c r="W9962"/>
      <c r="X9962"/>
      <c r="Y9962"/>
      <c r="Z9962"/>
      <c r="AA9962"/>
      <c r="AB9962"/>
      <c r="AC9962"/>
      <c r="AD9962"/>
      <c r="AE9962"/>
      <c r="AF9962"/>
      <c r="AG9962"/>
      <c r="AH9962"/>
      <c r="AI9962"/>
      <c r="AJ9962"/>
      <c r="AK9962"/>
      <c r="AL9962"/>
      <c r="AM9962"/>
      <c r="AN9962"/>
      <c r="AO9962"/>
      <c r="AP9962"/>
      <c r="AQ9962"/>
      <c r="AR9962"/>
      <c r="AS9962"/>
      <c r="AT9962"/>
      <c r="AU9962"/>
      <c r="AV9962"/>
      <c r="AW9962"/>
      <c r="AX9962"/>
      <c r="AY9962"/>
      <c r="AZ9962"/>
      <c r="BA9962"/>
      <c r="BB9962"/>
      <c r="BC9962"/>
      <c r="BD9962"/>
      <c r="BE9962"/>
      <c r="BF9962"/>
      <c r="BG9962"/>
      <c r="BH9962"/>
      <c r="BI9962"/>
      <c r="BJ9962"/>
      <c r="BK9962"/>
      <c r="BL9962"/>
      <c r="BM9962"/>
      <c r="BN9962"/>
      <c r="BO9962"/>
      <c r="BP9962"/>
      <c r="BQ9962"/>
      <c r="BR9962"/>
      <c r="BS9962"/>
      <c r="BT9962"/>
      <c r="BU9962"/>
      <c r="BV9962"/>
      <c r="BW9962"/>
      <c r="BX9962"/>
      <c r="BY9962"/>
      <c r="BZ9962"/>
      <c r="CA9962"/>
      <c r="CB9962"/>
      <c r="CC9962"/>
      <c r="CD9962"/>
      <c r="CE9962"/>
      <c r="CF9962"/>
      <c r="CG9962"/>
      <c r="CH9962"/>
      <c r="CI9962"/>
      <c r="CJ9962"/>
      <c r="CK9962"/>
      <c r="CL9962"/>
      <c r="CM9962"/>
      <c r="CN9962"/>
      <c r="CO9962"/>
      <c r="CP9962"/>
      <c r="CQ9962"/>
      <c r="CR9962"/>
      <c r="CS9962"/>
      <c r="CT9962"/>
      <c r="CU9962"/>
      <c r="CV9962"/>
    </row>
    <row r="9963" spans="10:100" x14ac:dyDescent="0.25">
      <c r="J9963"/>
      <c r="K9963"/>
      <c r="L9963"/>
      <c r="M9963"/>
      <c r="N9963"/>
      <c r="O9963"/>
      <c r="P9963"/>
      <c r="Q9963"/>
      <c r="R9963"/>
      <c r="S9963"/>
      <c r="T9963"/>
      <c r="U9963"/>
      <c r="V9963"/>
      <c r="W9963"/>
      <c r="X9963"/>
      <c r="Y9963"/>
      <c r="Z9963"/>
      <c r="AA9963"/>
      <c r="AB9963"/>
      <c r="AC9963"/>
      <c r="AD9963"/>
      <c r="AE9963"/>
      <c r="AF9963"/>
      <c r="AG9963"/>
      <c r="AH9963"/>
      <c r="AI9963"/>
      <c r="AJ9963"/>
      <c r="AK9963"/>
      <c r="AL9963"/>
      <c r="AM9963"/>
      <c r="AN9963"/>
      <c r="AO9963"/>
      <c r="AP9963"/>
      <c r="AQ9963"/>
      <c r="AR9963"/>
      <c r="AS9963"/>
      <c r="AT9963"/>
      <c r="AU9963"/>
      <c r="AV9963"/>
      <c r="AW9963"/>
      <c r="AX9963"/>
      <c r="AY9963"/>
      <c r="AZ9963"/>
      <c r="BA9963"/>
      <c r="BB9963"/>
      <c r="BC9963"/>
      <c r="BD9963"/>
      <c r="BE9963"/>
      <c r="BF9963"/>
      <c r="BG9963"/>
      <c r="BH9963"/>
      <c r="BI9963"/>
      <c r="BJ9963"/>
      <c r="BK9963"/>
      <c r="BL9963"/>
      <c r="BM9963"/>
      <c r="BN9963"/>
      <c r="BO9963"/>
      <c r="BP9963"/>
      <c r="BQ9963"/>
      <c r="BR9963"/>
      <c r="BS9963"/>
      <c r="BT9963"/>
      <c r="BU9963"/>
      <c r="BV9963"/>
      <c r="BW9963"/>
      <c r="BX9963"/>
      <c r="BY9963"/>
      <c r="BZ9963"/>
      <c r="CA9963"/>
      <c r="CB9963"/>
      <c r="CC9963"/>
      <c r="CD9963"/>
      <c r="CE9963"/>
      <c r="CF9963"/>
      <c r="CG9963"/>
      <c r="CH9963"/>
      <c r="CI9963"/>
      <c r="CJ9963"/>
      <c r="CK9963"/>
      <c r="CL9963"/>
      <c r="CM9963"/>
      <c r="CN9963"/>
      <c r="CO9963"/>
      <c r="CP9963"/>
      <c r="CQ9963"/>
      <c r="CR9963"/>
      <c r="CS9963"/>
      <c r="CT9963"/>
      <c r="CU9963"/>
      <c r="CV9963"/>
    </row>
    <row r="9964" spans="10:100" x14ac:dyDescent="0.25">
      <c r="J9964"/>
      <c r="K9964"/>
      <c r="L9964"/>
      <c r="M9964"/>
      <c r="N9964"/>
      <c r="O9964"/>
      <c r="P9964"/>
      <c r="Q9964"/>
      <c r="R9964"/>
      <c r="S9964"/>
      <c r="T9964"/>
      <c r="U9964"/>
      <c r="V9964"/>
      <c r="W9964"/>
      <c r="X9964"/>
      <c r="Y9964"/>
      <c r="Z9964"/>
      <c r="AA9964"/>
      <c r="AB9964"/>
      <c r="AC9964"/>
      <c r="AD9964"/>
      <c r="AE9964"/>
      <c r="AF9964"/>
      <c r="AG9964"/>
      <c r="AH9964"/>
      <c r="AI9964"/>
      <c r="AJ9964"/>
      <c r="AK9964"/>
      <c r="AL9964"/>
      <c r="AM9964"/>
      <c r="AN9964"/>
      <c r="AO9964"/>
      <c r="AP9964"/>
      <c r="AQ9964"/>
      <c r="AR9964"/>
      <c r="AS9964"/>
      <c r="AT9964"/>
      <c r="AU9964"/>
      <c r="AV9964"/>
      <c r="AW9964"/>
      <c r="AX9964"/>
      <c r="AY9964"/>
      <c r="AZ9964"/>
      <c r="BA9964"/>
      <c r="BB9964"/>
      <c r="BC9964"/>
      <c r="BD9964"/>
      <c r="BE9964"/>
      <c r="BF9964"/>
      <c r="BG9964"/>
      <c r="BH9964"/>
      <c r="BI9964"/>
      <c r="BJ9964"/>
      <c r="BK9964"/>
      <c r="BL9964"/>
      <c r="BM9964"/>
      <c r="BN9964"/>
      <c r="BO9964"/>
      <c r="BP9964"/>
      <c r="BQ9964"/>
      <c r="BR9964"/>
      <c r="BS9964"/>
      <c r="BT9964"/>
      <c r="BU9964"/>
      <c r="BV9964"/>
      <c r="BW9964"/>
      <c r="BX9964"/>
      <c r="BY9964"/>
      <c r="BZ9964"/>
      <c r="CA9964"/>
      <c r="CB9964"/>
      <c r="CC9964"/>
      <c r="CD9964"/>
      <c r="CE9964"/>
      <c r="CF9964"/>
      <c r="CG9964"/>
      <c r="CH9964"/>
      <c r="CI9964"/>
      <c r="CJ9964"/>
      <c r="CK9964"/>
      <c r="CL9964"/>
      <c r="CM9964"/>
      <c r="CN9964"/>
      <c r="CO9964"/>
      <c r="CP9964"/>
      <c r="CQ9964"/>
      <c r="CR9964"/>
      <c r="CS9964"/>
      <c r="CT9964"/>
      <c r="CU9964"/>
      <c r="CV9964"/>
    </row>
    <row r="9965" spans="10:100" x14ac:dyDescent="0.25">
      <c r="J9965"/>
      <c r="K9965"/>
      <c r="L9965"/>
      <c r="M9965"/>
      <c r="N9965"/>
      <c r="O9965"/>
      <c r="P9965"/>
      <c r="Q9965"/>
      <c r="R9965"/>
      <c r="S9965"/>
      <c r="T9965"/>
      <c r="U9965"/>
      <c r="V9965"/>
      <c r="W9965"/>
      <c r="X9965"/>
      <c r="Y9965"/>
      <c r="Z9965"/>
      <c r="AA9965"/>
      <c r="AB9965"/>
      <c r="AC9965"/>
      <c r="AD9965"/>
      <c r="AE9965"/>
      <c r="AF9965"/>
      <c r="AG9965"/>
      <c r="AH9965"/>
      <c r="AI9965"/>
      <c r="AJ9965"/>
      <c r="AK9965"/>
      <c r="AL9965"/>
      <c r="AM9965"/>
      <c r="AN9965"/>
      <c r="AO9965"/>
      <c r="AP9965"/>
      <c r="AQ9965"/>
      <c r="AR9965"/>
      <c r="AS9965"/>
      <c r="AT9965"/>
      <c r="AU9965"/>
      <c r="AV9965"/>
      <c r="AW9965"/>
      <c r="AX9965"/>
      <c r="AY9965"/>
      <c r="AZ9965"/>
      <c r="BA9965"/>
      <c r="BB9965"/>
      <c r="BC9965"/>
      <c r="BD9965"/>
      <c r="BE9965"/>
      <c r="BF9965"/>
      <c r="BG9965"/>
      <c r="BH9965"/>
      <c r="BI9965"/>
      <c r="BJ9965"/>
      <c r="BK9965"/>
      <c r="BL9965"/>
      <c r="BM9965"/>
      <c r="BN9965"/>
      <c r="BO9965"/>
      <c r="BP9965"/>
      <c r="BQ9965"/>
      <c r="BR9965"/>
      <c r="BS9965"/>
      <c r="BT9965"/>
      <c r="BU9965"/>
      <c r="BV9965"/>
      <c r="BW9965"/>
      <c r="BX9965"/>
      <c r="BY9965"/>
      <c r="BZ9965"/>
      <c r="CA9965"/>
      <c r="CB9965"/>
      <c r="CC9965"/>
      <c r="CD9965"/>
      <c r="CE9965"/>
      <c r="CF9965"/>
      <c r="CG9965"/>
      <c r="CH9965"/>
      <c r="CI9965"/>
      <c r="CJ9965"/>
      <c r="CK9965"/>
      <c r="CL9965"/>
      <c r="CM9965"/>
      <c r="CN9965"/>
      <c r="CO9965"/>
      <c r="CP9965"/>
      <c r="CQ9965"/>
      <c r="CR9965"/>
      <c r="CS9965"/>
      <c r="CT9965"/>
      <c r="CU9965"/>
      <c r="CV9965"/>
    </row>
    <row r="9966" spans="10:100" x14ac:dyDescent="0.25">
      <c r="J9966"/>
      <c r="K9966"/>
      <c r="L9966"/>
      <c r="M9966"/>
      <c r="N9966"/>
      <c r="O9966"/>
      <c r="P9966"/>
      <c r="Q9966"/>
      <c r="R9966"/>
      <c r="S9966"/>
      <c r="T9966"/>
      <c r="U9966"/>
      <c r="V9966"/>
      <c r="W9966"/>
      <c r="X9966"/>
      <c r="Y9966"/>
      <c r="Z9966"/>
      <c r="AA9966"/>
      <c r="AB9966"/>
      <c r="AC9966"/>
      <c r="AD9966"/>
      <c r="AE9966"/>
      <c r="AF9966"/>
      <c r="AG9966"/>
      <c r="AH9966"/>
      <c r="AI9966"/>
      <c r="AJ9966"/>
      <c r="AK9966"/>
      <c r="AL9966"/>
      <c r="AM9966"/>
      <c r="AN9966"/>
      <c r="AO9966"/>
      <c r="AP9966"/>
      <c r="AQ9966"/>
      <c r="AR9966"/>
      <c r="AS9966"/>
      <c r="AT9966"/>
      <c r="AU9966"/>
      <c r="AV9966"/>
      <c r="AW9966"/>
      <c r="AX9966"/>
      <c r="AY9966"/>
      <c r="AZ9966"/>
      <c r="BA9966"/>
      <c r="BB9966"/>
      <c r="BC9966"/>
      <c r="BD9966"/>
      <c r="BE9966"/>
      <c r="BF9966"/>
      <c r="BG9966"/>
      <c r="BH9966"/>
      <c r="BI9966"/>
      <c r="BJ9966"/>
      <c r="BK9966"/>
      <c r="BL9966"/>
      <c r="BM9966"/>
      <c r="BN9966"/>
      <c r="BO9966"/>
      <c r="BP9966"/>
      <c r="BQ9966"/>
      <c r="BR9966"/>
      <c r="BS9966"/>
      <c r="BT9966"/>
      <c r="BU9966"/>
      <c r="BV9966"/>
      <c r="BW9966"/>
      <c r="BX9966"/>
      <c r="BY9966"/>
      <c r="BZ9966"/>
      <c r="CA9966"/>
      <c r="CB9966"/>
      <c r="CC9966"/>
      <c r="CD9966"/>
      <c r="CE9966"/>
      <c r="CF9966"/>
      <c r="CG9966"/>
      <c r="CH9966"/>
      <c r="CI9966"/>
      <c r="CJ9966"/>
      <c r="CK9966"/>
      <c r="CL9966"/>
      <c r="CM9966"/>
      <c r="CN9966"/>
      <c r="CO9966"/>
      <c r="CP9966"/>
      <c r="CQ9966"/>
      <c r="CR9966"/>
      <c r="CS9966"/>
      <c r="CT9966"/>
      <c r="CU9966"/>
      <c r="CV9966"/>
    </row>
    <row r="9967" spans="10:100" x14ac:dyDescent="0.25">
      <c r="J9967"/>
      <c r="K9967"/>
      <c r="L9967"/>
      <c r="M9967"/>
      <c r="N9967"/>
      <c r="O9967"/>
      <c r="P9967"/>
      <c r="Q9967"/>
      <c r="R9967"/>
      <c r="S9967"/>
      <c r="T9967"/>
      <c r="U9967"/>
      <c r="V9967"/>
      <c r="W9967"/>
      <c r="X9967"/>
      <c r="Y9967"/>
      <c r="Z9967"/>
      <c r="AA9967"/>
      <c r="AB9967"/>
      <c r="AC9967"/>
      <c r="AD9967"/>
      <c r="AE9967"/>
      <c r="AF9967"/>
      <c r="AG9967"/>
      <c r="AH9967"/>
      <c r="AI9967"/>
      <c r="AJ9967"/>
      <c r="AK9967"/>
      <c r="AL9967"/>
      <c r="AM9967"/>
      <c r="AN9967"/>
      <c r="AO9967"/>
      <c r="AP9967"/>
      <c r="AQ9967"/>
      <c r="AR9967"/>
      <c r="AS9967"/>
      <c r="AT9967"/>
      <c r="AU9967"/>
      <c r="AV9967"/>
      <c r="AW9967"/>
      <c r="AX9967"/>
      <c r="AY9967"/>
      <c r="AZ9967"/>
      <c r="BA9967"/>
      <c r="BB9967"/>
      <c r="BC9967"/>
      <c r="BD9967"/>
      <c r="BE9967"/>
      <c r="BF9967"/>
      <c r="BG9967"/>
      <c r="BH9967"/>
      <c r="BI9967"/>
      <c r="BJ9967"/>
      <c r="BK9967"/>
      <c r="BL9967"/>
      <c r="BM9967"/>
      <c r="BN9967"/>
      <c r="BO9967"/>
      <c r="BP9967"/>
      <c r="BQ9967"/>
      <c r="BR9967"/>
      <c r="BS9967"/>
      <c r="BT9967"/>
      <c r="BU9967"/>
      <c r="BV9967"/>
      <c r="BW9967"/>
      <c r="BX9967"/>
      <c r="BY9967"/>
      <c r="BZ9967"/>
      <c r="CA9967"/>
      <c r="CB9967"/>
      <c r="CC9967"/>
      <c r="CD9967"/>
      <c r="CE9967"/>
      <c r="CF9967"/>
      <c r="CG9967"/>
      <c r="CH9967"/>
      <c r="CI9967"/>
      <c r="CJ9967"/>
      <c r="CK9967"/>
      <c r="CL9967"/>
      <c r="CM9967"/>
      <c r="CN9967"/>
      <c r="CO9967"/>
      <c r="CP9967"/>
      <c r="CQ9967"/>
      <c r="CR9967"/>
      <c r="CS9967"/>
      <c r="CT9967"/>
      <c r="CU9967"/>
      <c r="CV9967"/>
    </row>
    <row r="9968" spans="10:100" x14ac:dyDescent="0.25">
      <c r="J9968"/>
      <c r="K9968"/>
      <c r="L9968"/>
      <c r="M9968"/>
      <c r="N9968"/>
      <c r="O9968"/>
      <c r="P9968"/>
      <c r="Q9968"/>
      <c r="R9968"/>
      <c r="S9968"/>
      <c r="T9968"/>
      <c r="U9968"/>
      <c r="V9968"/>
      <c r="W9968"/>
      <c r="X9968"/>
      <c r="Y9968"/>
      <c r="Z9968"/>
      <c r="AA9968"/>
      <c r="AB9968"/>
      <c r="AC9968"/>
      <c r="AD9968"/>
      <c r="AE9968"/>
      <c r="AF9968"/>
      <c r="AG9968"/>
      <c r="AH9968"/>
      <c r="AI9968"/>
      <c r="AJ9968"/>
      <c r="AK9968"/>
      <c r="AL9968"/>
      <c r="AM9968"/>
      <c r="AN9968"/>
      <c r="AO9968"/>
      <c r="AP9968"/>
      <c r="AQ9968"/>
      <c r="AR9968"/>
      <c r="AS9968"/>
      <c r="AT9968"/>
      <c r="AU9968"/>
      <c r="AV9968"/>
      <c r="AW9968"/>
      <c r="AX9968"/>
      <c r="AY9968"/>
      <c r="AZ9968"/>
      <c r="BA9968"/>
      <c r="BB9968"/>
      <c r="BC9968"/>
      <c r="BD9968"/>
      <c r="BE9968"/>
      <c r="BF9968"/>
      <c r="BG9968"/>
      <c r="BH9968"/>
      <c r="BI9968"/>
      <c r="BJ9968"/>
      <c r="BK9968"/>
      <c r="BL9968"/>
      <c r="BM9968"/>
      <c r="BN9968"/>
      <c r="BO9968"/>
      <c r="BP9968"/>
      <c r="BQ9968"/>
      <c r="BR9968"/>
      <c r="BS9968"/>
      <c r="BT9968"/>
      <c r="BU9968"/>
      <c r="BV9968"/>
      <c r="BW9968"/>
      <c r="BX9968"/>
      <c r="BY9968"/>
      <c r="BZ9968"/>
      <c r="CA9968"/>
      <c r="CB9968"/>
      <c r="CC9968"/>
      <c r="CD9968"/>
      <c r="CE9968"/>
      <c r="CF9968"/>
      <c r="CG9968"/>
      <c r="CH9968"/>
      <c r="CI9968"/>
      <c r="CJ9968"/>
      <c r="CK9968"/>
      <c r="CL9968"/>
      <c r="CM9968"/>
      <c r="CN9968"/>
      <c r="CO9968"/>
      <c r="CP9968"/>
      <c r="CQ9968"/>
      <c r="CR9968"/>
      <c r="CS9968"/>
      <c r="CT9968"/>
      <c r="CU9968"/>
      <c r="CV9968"/>
    </row>
    <row r="9969" spans="10:100" x14ac:dyDescent="0.25">
      <c r="J9969"/>
      <c r="K9969"/>
      <c r="L9969"/>
      <c r="M9969"/>
      <c r="N9969"/>
      <c r="O9969"/>
      <c r="P9969"/>
      <c r="Q9969"/>
      <c r="R9969"/>
      <c r="S9969"/>
      <c r="T9969"/>
      <c r="U9969"/>
      <c r="V9969"/>
      <c r="W9969"/>
      <c r="X9969"/>
      <c r="Y9969"/>
      <c r="Z9969"/>
      <c r="AA9969"/>
      <c r="AB9969"/>
      <c r="AC9969"/>
      <c r="AD9969"/>
      <c r="AE9969"/>
      <c r="AF9969"/>
      <c r="AG9969"/>
      <c r="AH9969"/>
      <c r="AI9969"/>
      <c r="AJ9969"/>
      <c r="AK9969"/>
      <c r="AL9969"/>
      <c r="AM9969"/>
      <c r="AN9969"/>
      <c r="AO9969"/>
      <c r="AP9969"/>
      <c r="AQ9969"/>
      <c r="AR9969"/>
      <c r="AS9969"/>
      <c r="AT9969"/>
      <c r="AU9969"/>
      <c r="AV9969"/>
      <c r="AW9969"/>
      <c r="AX9969"/>
      <c r="AY9969"/>
      <c r="AZ9969"/>
      <c r="BA9969"/>
      <c r="BB9969"/>
      <c r="BC9969"/>
      <c r="BD9969"/>
      <c r="BE9969"/>
      <c r="BF9969"/>
      <c r="BG9969"/>
      <c r="BH9969"/>
      <c r="BI9969"/>
      <c r="BJ9969"/>
      <c r="BK9969"/>
      <c r="BL9969"/>
      <c r="BM9969"/>
      <c r="BN9969"/>
      <c r="BO9969"/>
      <c r="BP9969"/>
      <c r="BQ9969"/>
      <c r="BR9969"/>
      <c r="BS9969"/>
      <c r="BT9969"/>
      <c r="BU9969"/>
      <c r="BV9969"/>
      <c r="BW9969"/>
      <c r="BX9969"/>
      <c r="BY9969"/>
      <c r="BZ9969"/>
      <c r="CA9969"/>
      <c r="CB9969"/>
      <c r="CC9969"/>
      <c r="CD9969"/>
      <c r="CE9969"/>
      <c r="CF9969"/>
      <c r="CG9969"/>
      <c r="CH9969"/>
      <c r="CI9969"/>
      <c r="CJ9969"/>
      <c r="CK9969"/>
      <c r="CL9969"/>
      <c r="CM9969"/>
      <c r="CN9969"/>
      <c r="CO9969"/>
      <c r="CP9969"/>
      <c r="CQ9969"/>
      <c r="CR9969"/>
      <c r="CS9969"/>
      <c r="CT9969"/>
      <c r="CU9969"/>
      <c r="CV9969"/>
    </row>
    <row r="9970" spans="10:100" x14ac:dyDescent="0.25">
      <c r="J9970"/>
      <c r="K9970"/>
      <c r="L9970"/>
      <c r="M9970"/>
      <c r="N9970"/>
      <c r="O9970"/>
      <c r="P9970"/>
      <c r="Q9970"/>
      <c r="R9970"/>
      <c r="S9970"/>
      <c r="T9970"/>
      <c r="U9970"/>
      <c r="V9970"/>
      <c r="W9970"/>
      <c r="X9970"/>
      <c r="Y9970"/>
      <c r="Z9970"/>
      <c r="AA9970"/>
      <c r="AB9970"/>
      <c r="AC9970"/>
      <c r="AD9970"/>
      <c r="AE9970"/>
      <c r="AF9970"/>
      <c r="AG9970"/>
      <c r="AH9970"/>
      <c r="AI9970"/>
      <c r="AJ9970"/>
      <c r="AK9970"/>
      <c r="AL9970"/>
      <c r="AM9970"/>
      <c r="AN9970"/>
      <c r="AO9970"/>
      <c r="AP9970"/>
      <c r="AQ9970"/>
      <c r="AR9970"/>
      <c r="AS9970"/>
      <c r="AT9970"/>
      <c r="AU9970"/>
      <c r="AV9970"/>
      <c r="AW9970"/>
      <c r="AX9970"/>
      <c r="AY9970"/>
      <c r="AZ9970"/>
      <c r="BA9970"/>
      <c r="BB9970"/>
      <c r="BC9970"/>
      <c r="BD9970"/>
      <c r="BE9970"/>
      <c r="BF9970"/>
      <c r="BG9970"/>
      <c r="BH9970"/>
      <c r="BI9970"/>
      <c r="BJ9970"/>
      <c r="BK9970"/>
      <c r="BL9970"/>
      <c r="BM9970"/>
      <c r="BN9970"/>
      <c r="BO9970"/>
      <c r="BP9970"/>
      <c r="BQ9970"/>
      <c r="BR9970"/>
      <c r="BS9970"/>
      <c r="BT9970"/>
      <c r="BU9970"/>
      <c r="BV9970"/>
      <c r="BW9970"/>
      <c r="BX9970"/>
      <c r="BY9970"/>
      <c r="BZ9970"/>
      <c r="CA9970"/>
      <c r="CB9970"/>
      <c r="CC9970"/>
      <c r="CD9970"/>
      <c r="CE9970"/>
      <c r="CF9970"/>
      <c r="CG9970"/>
      <c r="CH9970"/>
      <c r="CI9970"/>
      <c r="CJ9970"/>
      <c r="CK9970"/>
      <c r="CL9970"/>
      <c r="CM9970"/>
      <c r="CN9970"/>
      <c r="CO9970"/>
      <c r="CP9970"/>
      <c r="CQ9970"/>
      <c r="CR9970"/>
      <c r="CS9970"/>
      <c r="CT9970"/>
      <c r="CU9970"/>
      <c r="CV9970"/>
    </row>
    <row r="9971" spans="10:100" x14ac:dyDescent="0.25">
      <c r="J9971"/>
      <c r="K9971"/>
      <c r="L9971"/>
      <c r="M9971"/>
      <c r="N9971"/>
      <c r="O9971"/>
      <c r="P9971"/>
      <c r="Q9971"/>
      <c r="R9971"/>
      <c r="S9971"/>
      <c r="T9971"/>
      <c r="U9971"/>
      <c r="V9971"/>
      <c r="W9971"/>
      <c r="X9971"/>
      <c r="Y9971"/>
      <c r="Z9971"/>
      <c r="AA9971"/>
      <c r="AB9971"/>
      <c r="AC9971"/>
      <c r="AD9971"/>
      <c r="AE9971"/>
      <c r="AF9971"/>
      <c r="AG9971"/>
      <c r="AH9971"/>
      <c r="AI9971"/>
      <c r="AJ9971"/>
      <c r="AK9971"/>
      <c r="AL9971"/>
      <c r="AM9971"/>
      <c r="AN9971"/>
      <c r="AO9971"/>
      <c r="AP9971"/>
      <c r="AQ9971"/>
      <c r="AR9971"/>
      <c r="AS9971"/>
      <c r="AT9971"/>
      <c r="AU9971"/>
      <c r="AV9971"/>
      <c r="AW9971"/>
      <c r="AX9971"/>
      <c r="AY9971"/>
      <c r="AZ9971"/>
      <c r="BA9971"/>
      <c r="BB9971"/>
      <c r="BC9971"/>
      <c r="BD9971"/>
      <c r="BE9971"/>
      <c r="BF9971"/>
      <c r="BG9971"/>
      <c r="BH9971"/>
      <c r="BI9971"/>
      <c r="BJ9971"/>
      <c r="BK9971"/>
      <c r="BL9971"/>
      <c r="BM9971"/>
      <c r="BN9971"/>
      <c r="BO9971"/>
      <c r="BP9971"/>
      <c r="BQ9971"/>
      <c r="BR9971"/>
      <c r="BS9971"/>
      <c r="BT9971"/>
      <c r="BU9971"/>
      <c r="BV9971"/>
      <c r="BW9971"/>
      <c r="BX9971"/>
      <c r="BY9971"/>
      <c r="BZ9971"/>
      <c r="CA9971"/>
      <c r="CB9971"/>
      <c r="CC9971"/>
      <c r="CD9971"/>
      <c r="CE9971"/>
      <c r="CF9971"/>
      <c r="CG9971"/>
      <c r="CH9971"/>
      <c r="CI9971"/>
      <c r="CJ9971"/>
      <c r="CK9971"/>
      <c r="CL9971"/>
      <c r="CM9971"/>
      <c r="CN9971"/>
      <c r="CO9971"/>
      <c r="CP9971"/>
      <c r="CQ9971"/>
      <c r="CR9971"/>
      <c r="CS9971"/>
      <c r="CT9971"/>
      <c r="CU9971"/>
      <c r="CV9971"/>
    </row>
    <row r="9972" spans="10:100" x14ac:dyDescent="0.25">
      <c r="J9972"/>
      <c r="K9972"/>
      <c r="L9972"/>
      <c r="M9972"/>
      <c r="N9972"/>
      <c r="O9972"/>
      <c r="P9972"/>
      <c r="Q9972"/>
      <c r="R9972"/>
      <c r="S9972"/>
      <c r="T9972"/>
      <c r="U9972"/>
      <c r="V9972"/>
      <c r="W9972"/>
      <c r="X9972"/>
      <c r="Y9972"/>
      <c r="Z9972"/>
      <c r="AA9972"/>
      <c r="AB9972"/>
      <c r="AC9972"/>
      <c r="AD9972"/>
      <c r="AE9972"/>
      <c r="AF9972"/>
      <c r="AG9972"/>
      <c r="AH9972"/>
      <c r="AI9972"/>
      <c r="AJ9972"/>
      <c r="AK9972"/>
      <c r="AL9972"/>
      <c r="AM9972"/>
      <c r="AN9972"/>
      <c r="AO9972"/>
      <c r="AP9972"/>
      <c r="AQ9972"/>
      <c r="AR9972"/>
      <c r="AS9972"/>
      <c r="AT9972"/>
      <c r="AU9972"/>
      <c r="AV9972"/>
      <c r="AW9972"/>
      <c r="AX9972"/>
      <c r="AY9972"/>
      <c r="AZ9972"/>
      <c r="BA9972"/>
      <c r="BB9972"/>
      <c r="BC9972"/>
      <c r="BD9972"/>
      <c r="BE9972"/>
      <c r="BF9972"/>
      <c r="BG9972"/>
      <c r="BH9972"/>
      <c r="BI9972"/>
      <c r="BJ9972"/>
      <c r="BK9972"/>
      <c r="BL9972"/>
      <c r="BM9972"/>
      <c r="BN9972"/>
      <c r="BO9972"/>
      <c r="BP9972"/>
      <c r="BQ9972"/>
      <c r="BR9972"/>
      <c r="BS9972"/>
      <c r="BT9972"/>
      <c r="BU9972"/>
      <c r="BV9972"/>
      <c r="BW9972"/>
      <c r="BX9972"/>
      <c r="BY9972"/>
      <c r="BZ9972"/>
      <c r="CA9972"/>
      <c r="CB9972"/>
      <c r="CC9972"/>
      <c r="CD9972"/>
      <c r="CE9972"/>
      <c r="CF9972"/>
      <c r="CG9972"/>
      <c r="CH9972"/>
      <c r="CI9972"/>
      <c r="CJ9972"/>
      <c r="CK9972"/>
      <c r="CL9972"/>
      <c r="CM9972"/>
      <c r="CN9972"/>
      <c r="CO9972"/>
      <c r="CP9972"/>
      <c r="CQ9972"/>
      <c r="CR9972"/>
      <c r="CS9972"/>
      <c r="CT9972"/>
      <c r="CU9972"/>
      <c r="CV9972"/>
    </row>
    <row r="9973" spans="10:100" x14ac:dyDescent="0.25">
      <c r="J9973"/>
      <c r="K9973"/>
      <c r="L9973"/>
      <c r="M9973"/>
      <c r="N9973"/>
      <c r="O9973"/>
      <c r="P9973"/>
      <c r="Q9973"/>
      <c r="R9973"/>
      <c r="S9973"/>
      <c r="T9973"/>
      <c r="U9973"/>
      <c r="V9973"/>
      <c r="W9973"/>
      <c r="X9973"/>
      <c r="Y9973"/>
      <c r="Z9973"/>
      <c r="AA9973"/>
      <c r="AB9973"/>
      <c r="AC9973"/>
      <c r="AD9973"/>
      <c r="AE9973"/>
      <c r="AF9973"/>
      <c r="AG9973"/>
      <c r="AH9973"/>
      <c r="AI9973"/>
      <c r="AJ9973"/>
      <c r="AK9973"/>
      <c r="AL9973"/>
      <c r="AM9973"/>
      <c r="AN9973"/>
      <c r="AO9973"/>
      <c r="AP9973"/>
      <c r="AQ9973"/>
      <c r="AR9973"/>
      <c r="AS9973"/>
      <c r="AT9973"/>
      <c r="AU9973"/>
      <c r="AV9973"/>
      <c r="AW9973"/>
      <c r="AX9973"/>
      <c r="AY9973"/>
      <c r="AZ9973"/>
      <c r="BA9973"/>
      <c r="BB9973"/>
      <c r="BC9973"/>
      <c r="BD9973"/>
      <c r="BE9973"/>
      <c r="BF9973"/>
      <c r="BG9973"/>
      <c r="BH9973"/>
      <c r="BI9973"/>
      <c r="BJ9973"/>
      <c r="BK9973"/>
      <c r="BL9973"/>
      <c r="BM9973"/>
      <c r="BN9973"/>
      <c r="BO9973"/>
      <c r="BP9973"/>
      <c r="BQ9973"/>
      <c r="BR9973"/>
      <c r="BS9973"/>
      <c r="BT9973"/>
      <c r="BU9973"/>
      <c r="BV9973"/>
      <c r="BW9973"/>
      <c r="BX9973"/>
      <c r="BY9973"/>
      <c r="BZ9973"/>
      <c r="CA9973"/>
      <c r="CB9973"/>
      <c r="CC9973"/>
      <c r="CD9973"/>
      <c r="CE9973"/>
      <c r="CF9973"/>
      <c r="CG9973"/>
      <c r="CH9973"/>
      <c r="CI9973"/>
      <c r="CJ9973"/>
      <c r="CK9973"/>
      <c r="CL9973"/>
      <c r="CM9973"/>
      <c r="CN9973"/>
      <c r="CO9973"/>
      <c r="CP9973"/>
      <c r="CQ9973"/>
      <c r="CR9973"/>
      <c r="CS9973"/>
      <c r="CT9973"/>
      <c r="CU9973"/>
      <c r="CV9973"/>
    </row>
    <row r="9974" spans="10:100" x14ac:dyDescent="0.25">
      <c r="J9974"/>
      <c r="K9974"/>
      <c r="L9974"/>
      <c r="M9974"/>
      <c r="N9974"/>
      <c r="O9974"/>
      <c r="P9974"/>
      <c r="Q9974"/>
      <c r="R9974"/>
      <c r="S9974"/>
      <c r="T9974"/>
      <c r="U9974"/>
      <c r="V9974"/>
      <c r="W9974"/>
      <c r="X9974"/>
      <c r="Y9974"/>
      <c r="Z9974"/>
      <c r="AA9974"/>
      <c r="AB9974"/>
      <c r="AC9974"/>
      <c r="AD9974"/>
      <c r="AE9974"/>
      <c r="AF9974"/>
      <c r="AG9974"/>
      <c r="AH9974"/>
      <c r="AI9974"/>
      <c r="AJ9974"/>
      <c r="AK9974"/>
      <c r="AL9974"/>
      <c r="AM9974"/>
      <c r="AN9974"/>
      <c r="AO9974"/>
      <c r="AP9974"/>
      <c r="AQ9974"/>
      <c r="AR9974"/>
      <c r="AS9974"/>
      <c r="AT9974"/>
      <c r="AU9974"/>
      <c r="AV9974"/>
      <c r="AW9974"/>
      <c r="AX9974"/>
      <c r="AY9974"/>
      <c r="AZ9974"/>
      <c r="BA9974"/>
      <c r="BB9974"/>
      <c r="BC9974"/>
      <c r="BD9974"/>
      <c r="BE9974"/>
      <c r="BF9974"/>
      <c r="BG9974"/>
      <c r="BH9974"/>
      <c r="BI9974"/>
      <c r="BJ9974"/>
      <c r="BK9974"/>
      <c r="BL9974"/>
      <c r="BM9974"/>
      <c r="BN9974"/>
      <c r="BO9974"/>
      <c r="BP9974"/>
      <c r="BQ9974"/>
      <c r="BR9974"/>
      <c r="BS9974"/>
      <c r="BT9974"/>
      <c r="BU9974"/>
      <c r="BV9974"/>
      <c r="BW9974"/>
      <c r="BX9974"/>
      <c r="BY9974"/>
      <c r="BZ9974"/>
      <c r="CA9974"/>
      <c r="CB9974"/>
      <c r="CC9974"/>
      <c r="CD9974"/>
      <c r="CE9974"/>
      <c r="CF9974"/>
      <c r="CG9974"/>
      <c r="CH9974"/>
      <c r="CI9974"/>
      <c r="CJ9974"/>
      <c r="CK9974"/>
      <c r="CL9974"/>
      <c r="CM9974"/>
      <c r="CN9974"/>
      <c r="CO9974"/>
      <c r="CP9974"/>
      <c r="CQ9974"/>
      <c r="CR9974"/>
      <c r="CS9974"/>
      <c r="CT9974"/>
      <c r="CU9974"/>
      <c r="CV9974"/>
    </row>
    <row r="9975" spans="10:100" x14ac:dyDescent="0.25">
      <c r="J9975"/>
      <c r="K9975"/>
      <c r="L9975"/>
      <c r="M9975"/>
      <c r="N9975"/>
      <c r="O9975"/>
      <c r="P9975"/>
      <c r="Q9975"/>
      <c r="R9975"/>
      <c r="S9975"/>
      <c r="T9975"/>
      <c r="U9975"/>
      <c r="V9975"/>
      <c r="W9975"/>
      <c r="X9975"/>
      <c r="Y9975"/>
      <c r="Z9975"/>
      <c r="AA9975"/>
      <c r="AB9975"/>
      <c r="AC9975"/>
      <c r="AD9975"/>
      <c r="AE9975"/>
      <c r="AF9975"/>
      <c r="AG9975"/>
      <c r="AH9975"/>
      <c r="AI9975"/>
      <c r="AJ9975"/>
      <c r="AK9975"/>
      <c r="AL9975"/>
      <c r="AM9975"/>
      <c r="AN9975"/>
      <c r="AO9975"/>
      <c r="AP9975"/>
      <c r="AQ9975"/>
      <c r="AR9975"/>
      <c r="AS9975"/>
      <c r="AT9975"/>
      <c r="AU9975"/>
      <c r="AV9975"/>
      <c r="AW9975"/>
      <c r="AX9975"/>
      <c r="AY9975"/>
      <c r="AZ9975"/>
      <c r="BA9975"/>
      <c r="BB9975"/>
      <c r="BC9975"/>
      <c r="BD9975"/>
      <c r="BE9975"/>
      <c r="BF9975"/>
      <c r="BG9975"/>
      <c r="BH9975"/>
      <c r="BI9975"/>
      <c r="BJ9975"/>
      <c r="BK9975"/>
      <c r="BL9975"/>
      <c r="BM9975"/>
      <c r="BN9975"/>
      <c r="BO9975"/>
      <c r="BP9975"/>
      <c r="BQ9975"/>
      <c r="BR9975"/>
      <c r="BS9975"/>
      <c r="BT9975"/>
      <c r="BU9975"/>
      <c r="BV9975"/>
      <c r="BW9975"/>
      <c r="BX9975"/>
      <c r="BY9975"/>
      <c r="BZ9975"/>
      <c r="CA9975"/>
      <c r="CB9975"/>
      <c r="CC9975"/>
      <c r="CD9975"/>
      <c r="CE9975"/>
      <c r="CF9975"/>
      <c r="CG9975"/>
      <c r="CH9975"/>
      <c r="CI9975"/>
      <c r="CJ9975"/>
      <c r="CK9975"/>
      <c r="CL9975"/>
      <c r="CM9975"/>
      <c r="CN9975"/>
      <c r="CO9975"/>
      <c r="CP9975"/>
      <c r="CQ9975"/>
      <c r="CR9975"/>
      <c r="CS9975"/>
      <c r="CT9975"/>
      <c r="CU9975"/>
      <c r="CV9975"/>
    </row>
    <row r="9976" spans="10:100" x14ac:dyDescent="0.25">
      <c r="J9976"/>
      <c r="K9976"/>
      <c r="L9976"/>
      <c r="M9976"/>
      <c r="N9976"/>
      <c r="O9976"/>
      <c r="P9976"/>
      <c r="Q9976"/>
      <c r="R9976"/>
      <c r="S9976"/>
      <c r="T9976"/>
      <c r="U9976"/>
      <c r="V9976"/>
      <c r="W9976"/>
      <c r="X9976"/>
      <c r="Y9976"/>
      <c r="Z9976"/>
      <c r="AA9976"/>
      <c r="AB9976"/>
      <c r="AC9976"/>
      <c r="AD9976"/>
      <c r="AE9976"/>
      <c r="AF9976"/>
      <c r="AG9976"/>
      <c r="AH9976"/>
      <c r="AI9976"/>
      <c r="AJ9976"/>
      <c r="AK9976"/>
      <c r="AL9976"/>
      <c r="AM9976"/>
      <c r="AN9976"/>
      <c r="AO9976"/>
      <c r="AP9976"/>
      <c r="AQ9976"/>
      <c r="AR9976"/>
      <c r="AS9976"/>
      <c r="AT9976"/>
      <c r="AU9976"/>
      <c r="AV9976"/>
      <c r="AW9976"/>
      <c r="AX9976"/>
      <c r="AY9976"/>
      <c r="AZ9976"/>
      <c r="BA9976"/>
      <c r="BB9976"/>
      <c r="BC9976"/>
      <c r="BD9976"/>
      <c r="BE9976"/>
      <c r="BF9976"/>
      <c r="BG9976"/>
      <c r="BH9976"/>
      <c r="BI9976"/>
      <c r="BJ9976"/>
      <c r="BK9976"/>
      <c r="BL9976"/>
      <c r="BM9976"/>
      <c r="BN9976"/>
      <c r="BO9976"/>
      <c r="BP9976"/>
      <c r="BQ9976"/>
      <c r="BR9976"/>
      <c r="BS9976"/>
      <c r="BT9976"/>
      <c r="BU9976"/>
      <c r="BV9976"/>
      <c r="BW9976"/>
      <c r="BX9976"/>
      <c r="BY9976"/>
      <c r="BZ9976"/>
      <c r="CA9976"/>
      <c r="CB9976"/>
      <c r="CC9976"/>
      <c r="CD9976"/>
      <c r="CE9976"/>
      <c r="CF9976"/>
      <c r="CG9976"/>
      <c r="CH9976"/>
      <c r="CI9976"/>
      <c r="CJ9976"/>
      <c r="CK9976"/>
      <c r="CL9976"/>
      <c r="CM9976"/>
      <c r="CN9976"/>
      <c r="CO9976"/>
      <c r="CP9976"/>
      <c r="CQ9976"/>
      <c r="CR9976"/>
      <c r="CS9976"/>
      <c r="CT9976"/>
      <c r="CU9976"/>
      <c r="CV9976"/>
    </row>
    <row r="9977" spans="10:100" x14ac:dyDescent="0.25">
      <c r="J9977"/>
      <c r="K9977"/>
      <c r="L9977"/>
      <c r="M9977"/>
      <c r="N9977"/>
      <c r="O9977"/>
      <c r="P9977"/>
      <c r="Q9977"/>
      <c r="R9977"/>
      <c r="S9977"/>
      <c r="T9977"/>
      <c r="U9977"/>
      <c r="V9977"/>
      <c r="W9977"/>
      <c r="X9977"/>
      <c r="Y9977"/>
      <c r="Z9977"/>
      <c r="AA9977"/>
      <c r="AB9977"/>
      <c r="AC9977"/>
      <c r="AD9977"/>
      <c r="AE9977"/>
      <c r="AF9977"/>
      <c r="AG9977"/>
      <c r="AH9977"/>
      <c r="AI9977"/>
      <c r="AJ9977"/>
      <c r="AK9977"/>
      <c r="AL9977"/>
      <c r="AM9977"/>
      <c r="AN9977"/>
      <c r="AO9977"/>
      <c r="AP9977"/>
      <c r="AQ9977"/>
      <c r="AR9977"/>
      <c r="AS9977"/>
      <c r="AT9977"/>
      <c r="AU9977"/>
      <c r="AV9977"/>
      <c r="AW9977"/>
      <c r="AX9977"/>
      <c r="AY9977"/>
      <c r="AZ9977"/>
      <c r="BA9977"/>
      <c r="BB9977"/>
      <c r="BC9977"/>
      <c r="BD9977"/>
      <c r="BE9977"/>
      <c r="BF9977"/>
      <c r="BG9977"/>
      <c r="BH9977"/>
      <c r="BI9977"/>
      <c r="BJ9977"/>
      <c r="BK9977"/>
      <c r="BL9977"/>
      <c r="BM9977"/>
      <c r="BN9977"/>
      <c r="BO9977"/>
      <c r="BP9977"/>
      <c r="BQ9977"/>
      <c r="BR9977"/>
      <c r="BS9977"/>
      <c r="BT9977"/>
      <c r="BU9977"/>
      <c r="BV9977"/>
      <c r="BW9977"/>
      <c r="BX9977"/>
      <c r="BY9977"/>
      <c r="BZ9977"/>
      <c r="CA9977"/>
      <c r="CB9977"/>
      <c r="CC9977"/>
      <c r="CD9977"/>
      <c r="CE9977"/>
      <c r="CF9977"/>
      <c r="CG9977"/>
      <c r="CH9977"/>
      <c r="CI9977"/>
      <c r="CJ9977"/>
      <c r="CK9977"/>
      <c r="CL9977"/>
      <c r="CM9977"/>
      <c r="CN9977"/>
      <c r="CO9977"/>
      <c r="CP9977"/>
      <c r="CQ9977"/>
      <c r="CR9977"/>
      <c r="CS9977"/>
      <c r="CT9977"/>
      <c r="CU9977"/>
      <c r="CV9977"/>
    </row>
    <row r="9978" spans="10:100" x14ac:dyDescent="0.25">
      <c r="J9978"/>
      <c r="K9978"/>
      <c r="L9978"/>
      <c r="M9978"/>
      <c r="N9978"/>
      <c r="O9978"/>
      <c r="P9978"/>
      <c r="Q9978"/>
      <c r="R9978"/>
      <c r="S9978"/>
      <c r="T9978"/>
      <c r="U9978"/>
      <c r="V9978"/>
      <c r="W9978"/>
      <c r="X9978"/>
      <c r="Y9978"/>
      <c r="Z9978"/>
      <c r="AA9978"/>
      <c r="AB9978"/>
      <c r="AC9978"/>
      <c r="AD9978"/>
      <c r="AE9978"/>
      <c r="AF9978"/>
      <c r="AG9978"/>
      <c r="AH9978"/>
      <c r="AI9978"/>
      <c r="AJ9978"/>
      <c r="AK9978"/>
      <c r="AL9978"/>
      <c r="AM9978"/>
      <c r="AN9978"/>
      <c r="AO9978"/>
      <c r="AP9978"/>
      <c r="AQ9978"/>
      <c r="AR9978"/>
      <c r="AS9978"/>
      <c r="AT9978"/>
      <c r="AU9978"/>
      <c r="AV9978"/>
      <c r="AW9978"/>
      <c r="AX9978"/>
      <c r="AY9978"/>
      <c r="AZ9978"/>
      <c r="BA9978"/>
      <c r="BB9978"/>
      <c r="BC9978"/>
      <c r="BD9978"/>
      <c r="BE9978"/>
      <c r="BF9978"/>
      <c r="BG9978"/>
      <c r="BH9978"/>
      <c r="BI9978"/>
      <c r="BJ9978"/>
      <c r="BK9978"/>
      <c r="BL9978"/>
      <c r="BM9978"/>
      <c r="BN9978"/>
      <c r="BO9978"/>
      <c r="BP9978"/>
      <c r="BQ9978"/>
      <c r="BR9978"/>
      <c r="BS9978"/>
      <c r="BT9978"/>
      <c r="BU9978"/>
      <c r="BV9978"/>
      <c r="BW9978"/>
      <c r="BX9978"/>
      <c r="BY9978"/>
      <c r="BZ9978"/>
      <c r="CA9978"/>
      <c r="CB9978"/>
      <c r="CC9978"/>
      <c r="CD9978"/>
      <c r="CE9978"/>
      <c r="CF9978"/>
      <c r="CG9978"/>
      <c r="CH9978"/>
      <c r="CI9978"/>
      <c r="CJ9978"/>
      <c r="CK9978"/>
      <c r="CL9978"/>
      <c r="CM9978"/>
      <c r="CN9978"/>
      <c r="CO9978"/>
      <c r="CP9978"/>
      <c r="CQ9978"/>
      <c r="CR9978"/>
      <c r="CS9978"/>
      <c r="CT9978"/>
      <c r="CU9978"/>
      <c r="CV9978"/>
    </row>
    <row r="9979" spans="10:100" x14ac:dyDescent="0.25">
      <c r="J9979"/>
      <c r="K9979"/>
      <c r="L9979"/>
      <c r="M9979"/>
      <c r="N9979"/>
      <c r="O9979"/>
      <c r="P9979"/>
      <c r="Q9979"/>
      <c r="R9979"/>
      <c r="S9979"/>
      <c r="T9979"/>
      <c r="U9979"/>
      <c r="V9979"/>
      <c r="W9979"/>
      <c r="X9979"/>
      <c r="Y9979"/>
      <c r="Z9979"/>
      <c r="AA9979"/>
      <c r="AB9979"/>
      <c r="AC9979"/>
      <c r="AD9979"/>
      <c r="AE9979"/>
      <c r="AF9979"/>
      <c r="AG9979"/>
      <c r="AH9979"/>
      <c r="AI9979"/>
      <c r="AJ9979"/>
      <c r="AK9979"/>
      <c r="AL9979"/>
      <c r="AM9979"/>
      <c r="AN9979"/>
      <c r="AO9979"/>
      <c r="AP9979"/>
      <c r="AQ9979"/>
      <c r="AR9979"/>
      <c r="AS9979"/>
      <c r="AT9979"/>
      <c r="AU9979"/>
      <c r="AV9979"/>
      <c r="AW9979"/>
      <c r="AX9979"/>
      <c r="AY9979"/>
      <c r="AZ9979"/>
      <c r="BA9979"/>
      <c r="BB9979"/>
      <c r="BC9979"/>
      <c r="BD9979"/>
      <c r="BE9979"/>
      <c r="BF9979"/>
      <c r="BG9979"/>
      <c r="BH9979"/>
      <c r="BI9979"/>
      <c r="BJ9979"/>
      <c r="BK9979"/>
      <c r="BL9979"/>
      <c r="BM9979"/>
      <c r="BN9979"/>
      <c r="BO9979"/>
      <c r="BP9979"/>
      <c r="BQ9979"/>
      <c r="BR9979"/>
      <c r="BS9979"/>
      <c r="BT9979"/>
      <c r="BU9979"/>
      <c r="BV9979"/>
      <c r="BW9979"/>
      <c r="BX9979"/>
      <c r="BY9979"/>
      <c r="BZ9979"/>
      <c r="CA9979"/>
      <c r="CB9979"/>
      <c r="CC9979"/>
      <c r="CD9979"/>
      <c r="CE9979"/>
      <c r="CF9979"/>
      <c r="CG9979"/>
      <c r="CH9979"/>
      <c r="CI9979"/>
      <c r="CJ9979"/>
      <c r="CK9979"/>
      <c r="CL9979"/>
      <c r="CM9979"/>
      <c r="CN9979"/>
      <c r="CO9979"/>
      <c r="CP9979"/>
      <c r="CQ9979"/>
      <c r="CR9979"/>
      <c r="CS9979"/>
      <c r="CT9979"/>
      <c r="CU9979"/>
      <c r="CV9979"/>
    </row>
    <row r="9980" spans="10:100" x14ac:dyDescent="0.25">
      <c r="J9980"/>
      <c r="K9980"/>
      <c r="L9980"/>
      <c r="M9980"/>
      <c r="N9980"/>
      <c r="O9980"/>
      <c r="P9980"/>
      <c r="Q9980"/>
      <c r="R9980"/>
      <c r="S9980"/>
      <c r="T9980"/>
      <c r="U9980"/>
      <c r="V9980"/>
      <c r="W9980"/>
      <c r="X9980"/>
      <c r="Y9980"/>
      <c r="Z9980"/>
      <c r="AA9980"/>
      <c r="AB9980"/>
      <c r="AC9980"/>
      <c r="AD9980"/>
      <c r="AE9980"/>
      <c r="AF9980"/>
      <c r="AG9980"/>
      <c r="AH9980"/>
      <c r="AI9980"/>
      <c r="AJ9980"/>
      <c r="AK9980"/>
      <c r="AL9980"/>
      <c r="AM9980"/>
      <c r="AN9980"/>
      <c r="AO9980"/>
      <c r="AP9980"/>
      <c r="AQ9980"/>
      <c r="AR9980"/>
      <c r="AS9980"/>
      <c r="AT9980"/>
      <c r="AU9980"/>
      <c r="AV9980"/>
      <c r="AW9980"/>
      <c r="AX9980"/>
      <c r="AY9980"/>
      <c r="AZ9980"/>
      <c r="BA9980"/>
      <c r="BB9980"/>
      <c r="BC9980"/>
      <c r="BD9980"/>
      <c r="BE9980"/>
      <c r="BF9980"/>
      <c r="BG9980"/>
      <c r="BH9980"/>
      <c r="BI9980"/>
      <c r="BJ9980"/>
      <c r="BK9980"/>
      <c r="BL9980"/>
      <c r="BM9980"/>
      <c r="BN9980"/>
      <c r="BO9980"/>
      <c r="BP9980"/>
      <c r="BQ9980"/>
      <c r="BR9980"/>
      <c r="BS9980"/>
      <c r="BT9980"/>
      <c r="BU9980"/>
      <c r="BV9980"/>
      <c r="BW9980"/>
      <c r="BX9980"/>
      <c r="BY9980"/>
      <c r="BZ9980"/>
      <c r="CA9980"/>
      <c r="CB9980"/>
      <c r="CC9980"/>
      <c r="CD9980"/>
      <c r="CE9980"/>
      <c r="CF9980"/>
      <c r="CG9980"/>
      <c r="CH9980"/>
      <c r="CI9980"/>
      <c r="CJ9980"/>
      <c r="CK9980"/>
      <c r="CL9980"/>
      <c r="CM9980"/>
      <c r="CN9980"/>
      <c r="CO9980"/>
      <c r="CP9980"/>
      <c r="CQ9980"/>
      <c r="CR9980"/>
      <c r="CS9980"/>
      <c r="CT9980"/>
      <c r="CU9980"/>
      <c r="CV9980"/>
    </row>
    <row r="9981" spans="10:100" x14ac:dyDescent="0.25">
      <c r="J9981"/>
      <c r="K9981"/>
      <c r="L9981"/>
      <c r="M9981"/>
      <c r="N9981"/>
      <c r="O9981"/>
      <c r="P9981"/>
      <c r="Q9981"/>
      <c r="R9981"/>
      <c r="S9981"/>
      <c r="T9981"/>
      <c r="U9981"/>
      <c r="V9981"/>
      <c r="W9981"/>
      <c r="X9981"/>
      <c r="Y9981"/>
      <c r="Z9981"/>
      <c r="AA9981"/>
      <c r="AB9981"/>
      <c r="AC9981"/>
      <c r="AD9981"/>
      <c r="AE9981"/>
      <c r="AF9981"/>
      <c r="AG9981"/>
      <c r="AH9981"/>
      <c r="AI9981"/>
      <c r="AJ9981"/>
      <c r="AK9981"/>
      <c r="AL9981"/>
      <c r="AM9981"/>
      <c r="AN9981"/>
      <c r="AO9981"/>
      <c r="AP9981"/>
      <c r="AQ9981"/>
      <c r="AR9981"/>
      <c r="AS9981"/>
      <c r="AT9981"/>
      <c r="AU9981"/>
      <c r="AV9981"/>
      <c r="AW9981"/>
      <c r="AX9981"/>
      <c r="AY9981"/>
      <c r="AZ9981"/>
      <c r="BA9981"/>
      <c r="BB9981"/>
      <c r="BC9981"/>
      <c r="BD9981"/>
      <c r="BE9981"/>
      <c r="BF9981"/>
      <c r="BG9981"/>
      <c r="BH9981"/>
      <c r="BI9981"/>
      <c r="BJ9981"/>
      <c r="BK9981"/>
      <c r="BL9981"/>
      <c r="BM9981"/>
      <c r="BN9981"/>
      <c r="BO9981"/>
      <c r="BP9981"/>
      <c r="BQ9981"/>
      <c r="BR9981"/>
      <c r="BS9981"/>
      <c r="BT9981"/>
      <c r="BU9981"/>
      <c r="BV9981"/>
      <c r="BW9981"/>
      <c r="BX9981"/>
      <c r="BY9981"/>
      <c r="BZ9981"/>
      <c r="CA9981"/>
      <c r="CB9981"/>
      <c r="CC9981"/>
      <c r="CD9981"/>
      <c r="CE9981"/>
      <c r="CF9981"/>
      <c r="CG9981"/>
      <c r="CH9981"/>
      <c r="CI9981"/>
      <c r="CJ9981"/>
      <c r="CK9981"/>
      <c r="CL9981"/>
      <c r="CM9981"/>
      <c r="CN9981"/>
      <c r="CO9981"/>
      <c r="CP9981"/>
      <c r="CQ9981"/>
      <c r="CR9981"/>
      <c r="CS9981"/>
      <c r="CT9981"/>
      <c r="CU9981"/>
      <c r="CV9981"/>
    </row>
    <row r="9982" spans="10:100" x14ac:dyDescent="0.25">
      <c r="J9982"/>
      <c r="K9982"/>
      <c r="L9982"/>
      <c r="M9982"/>
      <c r="N9982"/>
      <c r="O9982"/>
      <c r="P9982"/>
      <c r="Q9982"/>
      <c r="R9982"/>
      <c r="S9982"/>
      <c r="T9982"/>
      <c r="U9982"/>
      <c r="V9982"/>
      <c r="W9982"/>
      <c r="X9982"/>
      <c r="Y9982"/>
      <c r="Z9982"/>
      <c r="AA9982"/>
      <c r="AB9982"/>
      <c r="AC9982"/>
      <c r="AD9982"/>
      <c r="AE9982"/>
      <c r="AF9982"/>
      <c r="AG9982"/>
      <c r="AH9982"/>
      <c r="AI9982"/>
      <c r="AJ9982"/>
      <c r="AK9982"/>
      <c r="AL9982"/>
      <c r="AM9982"/>
      <c r="AN9982"/>
      <c r="AO9982"/>
      <c r="AP9982"/>
      <c r="AQ9982"/>
      <c r="AR9982"/>
      <c r="AS9982"/>
      <c r="AT9982"/>
      <c r="AU9982"/>
      <c r="AV9982"/>
      <c r="AW9982"/>
      <c r="AX9982"/>
      <c r="AY9982"/>
      <c r="AZ9982"/>
      <c r="BA9982"/>
      <c r="BB9982"/>
      <c r="BC9982"/>
      <c r="BD9982"/>
      <c r="BE9982"/>
      <c r="BF9982"/>
      <c r="BG9982"/>
      <c r="BH9982"/>
      <c r="BI9982"/>
      <c r="BJ9982"/>
      <c r="BK9982"/>
      <c r="BL9982"/>
      <c r="BM9982"/>
      <c r="BN9982"/>
      <c r="BO9982"/>
      <c r="BP9982"/>
      <c r="BQ9982"/>
      <c r="BR9982"/>
      <c r="BS9982"/>
      <c r="BT9982"/>
      <c r="BU9982"/>
      <c r="BV9982"/>
      <c r="BW9982"/>
      <c r="BX9982"/>
      <c r="BY9982"/>
      <c r="BZ9982"/>
      <c r="CA9982"/>
      <c r="CB9982"/>
      <c r="CC9982"/>
      <c r="CD9982"/>
      <c r="CE9982"/>
      <c r="CF9982"/>
      <c r="CG9982"/>
      <c r="CH9982"/>
      <c r="CI9982"/>
      <c r="CJ9982"/>
      <c r="CK9982"/>
      <c r="CL9982"/>
      <c r="CM9982"/>
      <c r="CN9982"/>
      <c r="CO9982"/>
      <c r="CP9982"/>
      <c r="CQ9982"/>
      <c r="CR9982"/>
      <c r="CS9982"/>
      <c r="CT9982"/>
      <c r="CU9982"/>
      <c r="CV9982"/>
    </row>
    <row r="9983" spans="10:100" x14ac:dyDescent="0.25">
      <c r="J9983"/>
      <c r="K9983"/>
      <c r="L9983"/>
      <c r="M9983"/>
      <c r="N9983"/>
      <c r="O9983"/>
      <c r="P9983"/>
      <c r="Q9983"/>
      <c r="R9983"/>
      <c r="S9983"/>
      <c r="T9983"/>
      <c r="U9983"/>
      <c r="V9983"/>
      <c r="W9983"/>
      <c r="X9983"/>
      <c r="Y9983"/>
      <c r="Z9983"/>
      <c r="AA9983"/>
      <c r="AB9983"/>
      <c r="AC9983"/>
      <c r="AD9983"/>
      <c r="AE9983"/>
      <c r="AF9983"/>
      <c r="AG9983"/>
      <c r="AH9983"/>
      <c r="AI9983"/>
      <c r="AJ9983"/>
      <c r="AK9983"/>
      <c r="AL9983"/>
      <c r="AM9983"/>
      <c r="AN9983"/>
      <c r="AO9983"/>
      <c r="AP9983"/>
      <c r="AQ9983"/>
      <c r="AR9983"/>
      <c r="AS9983"/>
      <c r="AT9983"/>
      <c r="AU9983"/>
      <c r="AV9983"/>
      <c r="AW9983"/>
      <c r="AX9983"/>
      <c r="AY9983"/>
      <c r="AZ9983"/>
      <c r="BA9983"/>
      <c r="BB9983"/>
      <c r="BC9983"/>
      <c r="BD9983"/>
      <c r="BE9983"/>
      <c r="BF9983"/>
      <c r="BG9983"/>
      <c r="BH9983"/>
      <c r="BI9983"/>
      <c r="BJ9983"/>
      <c r="BK9983"/>
      <c r="BL9983"/>
      <c r="BM9983"/>
      <c r="BN9983"/>
      <c r="BO9983"/>
      <c r="BP9983"/>
      <c r="BQ9983"/>
      <c r="BR9983"/>
      <c r="BS9983"/>
      <c r="BT9983"/>
      <c r="BU9983"/>
      <c r="BV9983"/>
      <c r="BW9983"/>
      <c r="BX9983"/>
      <c r="BY9983"/>
      <c r="BZ9983"/>
      <c r="CA9983"/>
      <c r="CB9983"/>
      <c r="CC9983"/>
      <c r="CD9983"/>
      <c r="CE9983"/>
      <c r="CF9983"/>
      <c r="CG9983"/>
      <c r="CH9983"/>
      <c r="CI9983"/>
      <c r="CJ9983"/>
      <c r="CK9983"/>
      <c r="CL9983"/>
      <c r="CM9983"/>
      <c r="CN9983"/>
      <c r="CO9983"/>
      <c r="CP9983"/>
      <c r="CQ9983"/>
      <c r="CR9983"/>
      <c r="CS9983"/>
      <c r="CT9983"/>
      <c r="CU9983"/>
      <c r="CV9983"/>
    </row>
    <row r="9984" spans="10:100" x14ac:dyDescent="0.25">
      <c r="J9984"/>
      <c r="K9984"/>
      <c r="L9984"/>
      <c r="M9984"/>
      <c r="N9984"/>
      <c r="O9984"/>
      <c r="P9984"/>
      <c r="Q9984"/>
      <c r="R9984"/>
      <c r="S9984"/>
      <c r="T9984"/>
      <c r="U9984"/>
      <c r="V9984"/>
      <c r="W9984"/>
      <c r="X9984"/>
      <c r="Y9984"/>
      <c r="Z9984"/>
      <c r="AA9984"/>
      <c r="AB9984"/>
      <c r="AC9984"/>
      <c r="AD9984"/>
      <c r="AE9984"/>
      <c r="AF9984"/>
      <c r="AG9984"/>
      <c r="AH9984"/>
      <c r="AI9984"/>
      <c r="AJ9984"/>
      <c r="AK9984"/>
      <c r="AL9984"/>
      <c r="AM9984"/>
      <c r="AN9984"/>
      <c r="AO9984"/>
      <c r="AP9984"/>
      <c r="AQ9984"/>
      <c r="AR9984"/>
      <c r="AS9984"/>
      <c r="AT9984"/>
      <c r="AU9984"/>
      <c r="AV9984"/>
      <c r="AW9984"/>
      <c r="AX9984"/>
      <c r="AY9984"/>
      <c r="AZ9984"/>
      <c r="BA9984"/>
      <c r="BB9984"/>
      <c r="BC9984"/>
      <c r="BD9984"/>
      <c r="BE9984"/>
      <c r="BF9984"/>
      <c r="BG9984"/>
      <c r="BH9984"/>
      <c r="BI9984"/>
      <c r="BJ9984"/>
      <c r="BK9984"/>
      <c r="BL9984"/>
      <c r="BM9984"/>
      <c r="BN9984"/>
      <c r="BO9984"/>
      <c r="BP9984"/>
      <c r="BQ9984"/>
      <c r="BR9984"/>
      <c r="BS9984"/>
      <c r="BT9984"/>
      <c r="BU9984"/>
      <c r="BV9984"/>
      <c r="BW9984"/>
      <c r="BX9984"/>
      <c r="BY9984"/>
      <c r="BZ9984"/>
      <c r="CA9984"/>
      <c r="CB9984"/>
      <c r="CC9984"/>
      <c r="CD9984"/>
      <c r="CE9984"/>
      <c r="CF9984"/>
      <c r="CG9984"/>
      <c r="CH9984"/>
      <c r="CI9984"/>
      <c r="CJ9984"/>
      <c r="CK9984"/>
      <c r="CL9984"/>
      <c r="CM9984"/>
      <c r="CN9984"/>
      <c r="CO9984"/>
      <c r="CP9984"/>
      <c r="CQ9984"/>
      <c r="CR9984"/>
      <c r="CS9984"/>
      <c r="CT9984"/>
      <c r="CU9984"/>
      <c r="CV9984"/>
    </row>
    <row r="9985" spans="10:100" x14ac:dyDescent="0.25">
      <c r="J9985"/>
      <c r="K9985"/>
      <c r="L9985"/>
      <c r="M9985"/>
      <c r="N9985"/>
      <c r="O9985"/>
      <c r="P9985"/>
      <c r="Q9985"/>
      <c r="R9985"/>
      <c r="S9985"/>
      <c r="T9985"/>
      <c r="U9985"/>
      <c r="V9985"/>
      <c r="W9985"/>
      <c r="X9985"/>
      <c r="Y9985"/>
      <c r="Z9985"/>
      <c r="AA9985"/>
      <c r="AB9985"/>
      <c r="AC9985"/>
      <c r="AD9985"/>
      <c r="AE9985"/>
      <c r="AF9985"/>
      <c r="AG9985"/>
      <c r="AH9985"/>
      <c r="AI9985"/>
      <c r="AJ9985"/>
      <c r="AK9985"/>
      <c r="AL9985"/>
      <c r="AM9985"/>
      <c r="AN9985"/>
      <c r="AO9985"/>
      <c r="AP9985"/>
      <c r="AQ9985"/>
      <c r="AR9985"/>
      <c r="AS9985"/>
      <c r="AT9985"/>
      <c r="AU9985"/>
      <c r="AV9985"/>
      <c r="AW9985"/>
      <c r="AX9985"/>
      <c r="AY9985"/>
      <c r="AZ9985"/>
      <c r="BA9985"/>
      <c r="BB9985"/>
      <c r="BC9985"/>
      <c r="BD9985"/>
      <c r="BE9985"/>
      <c r="BF9985"/>
      <c r="BG9985"/>
      <c r="BH9985"/>
      <c r="BI9985"/>
      <c r="BJ9985"/>
      <c r="BK9985"/>
      <c r="BL9985"/>
      <c r="BM9985"/>
      <c r="BN9985"/>
      <c r="BO9985"/>
      <c r="BP9985"/>
      <c r="BQ9985"/>
      <c r="BR9985"/>
      <c r="BS9985"/>
      <c r="BT9985"/>
      <c r="BU9985"/>
      <c r="BV9985"/>
      <c r="BW9985"/>
      <c r="BX9985"/>
      <c r="BY9985"/>
      <c r="BZ9985"/>
      <c r="CA9985"/>
      <c r="CB9985"/>
      <c r="CC9985"/>
      <c r="CD9985"/>
      <c r="CE9985"/>
      <c r="CF9985"/>
      <c r="CG9985"/>
      <c r="CH9985"/>
      <c r="CI9985"/>
      <c r="CJ9985"/>
      <c r="CK9985"/>
      <c r="CL9985"/>
      <c r="CM9985"/>
      <c r="CN9985"/>
      <c r="CO9985"/>
      <c r="CP9985"/>
      <c r="CQ9985"/>
      <c r="CR9985"/>
      <c r="CS9985"/>
      <c r="CT9985"/>
      <c r="CU9985"/>
      <c r="CV9985"/>
    </row>
    <row r="9986" spans="10:100" x14ac:dyDescent="0.25">
      <c r="J9986"/>
      <c r="K9986"/>
      <c r="L9986"/>
      <c r="M9986"/>
      <c r="N9986"/>
      <c r="O9986"/>
      <c r="P9986"/>
      <c r="Q9986"/>
      <c r="R9986"/>
      <c r="S9986"/>
      <c r="T9986"/>
      <c r="U9986"/>
      <c r="V9986"/>
      <c r="W9986"/>
      <c r="X9986"/>
      <c r="Y9986"/>
      <c r="Z9986"/>
      <c r="AA9986"/>
      <c r="AB9986"/>
      <c r="AC9986"/>
      <c r="AD9986"/>
      <c r="AE9986"/>
      <c r="AF9986"/>
      <c r="AG9986"/>
      <c r="AH9986"/>
      <c r="AI9986"/>
      <c r="AJ9986"/>
      <c r="AK9986"/>
      <c r="AL9986"/>
      <c r="AM9986"/>
      <c r="AN9986"/>
      <c r="AO9986"/>
      <c r="AP9986"/>
      <c r="AQ9986"/>
      <c r="AR9986"/>
      <c r="AS9986"/>
      <c r="AT9986"/>
      <c r="AU9986"/>
      <c r="AV9986"/>
      <c r="AW9986"/>
      <c r="AX9986"/>
      <c r="AY9986"/>
      <c r="AZ9986"/>
      <c r="BA9986"/>
      <c r="BB9986"/>
      <c r="BC9986"/>
      <c r="BD9986"/>
      <c r="BE9986"/>
      <c r="BF9986"/>
      <c r="BG9986"/>
      <c r="BH9986"/>
      <c r="BI9986"/>
      <c r="BJ9986"/>
      <c r="BK9986"/>
      <c r="BL9986"/>
      <c r="BM9986"/>
      <c r="BN9986"/>
      <c r="BO9986"/>
      <c r="BP9986"/>
      <c r="BQ9986"/>
      <c r="BR9986"/>
      <c r="BS9986"/>
      <c r="BT9986"/>
      <c r="BU9986"/>
      <c r="BV9986"/>
      <c r="BW9986"/>
      <c r="BX9986"/>
      <c r="BY9986"/>
      <c r="BZ9986"/>
      <c r="CA9986"/>
      <c r="CB9986"/>
      <c r="CC9986"/>
      <c r="CD9986"/>
      <c r="CE9986"/>
      <c r="CF9986"/>
      <c r="CG9986"/>
      <c r="CH9986"/>
      <c r="CI9986"/>
      <c r="CJ9986"/>
      <c r="CK9986"/>
      <c r="CL9986"/>
      <c r="CM9986"/>
      <c r="CN9986"/>
      <c r="CO9986"/>
      <c r="CP9986"/>
      <c r="CQ9986"/>
      <c r="CR9986"/>
      <c r="CS9986"/>
      <c r="CT9986"/>
      <c r="CU9986"/>
      <c r="CV9986"/>
    </row>
    <row r="9987" spans="10:100" x14ac:dyDescent="0.25">
      <c r="J9987"/>
      <c r="K9987"/>
      <c r="L9987"/>
      <c r="M9987"/>
      <c r="N9987"/>
      <c r="O9987"/>
      <c r="P9987"/>
      <c r="Q9987"/>
      <c r="R9987"/>
      <c r="S9987"/>
      <c r="T9987"/>
      <c r="U9987"/>
      <c r="V9987"/>
      <c r="W9987"/>
      <c r="X9987"/>
      <c r="Y9987"/>
      <c r="Z9987"/>
      <c r="AA9987"/>
      <c r="AB9987"/>
      <c r="AC9987"/>
      <c r="AD9987"/>
      <c r="AE9987"/>
      <c r="AF9987"/>
      <c r="AG9987"/>
      <c r="AH9987"/>
      <c r="AI9987"/>
      <c r="AJ9987"/>
      <c r="AK9987"/>
      <c r="AL9987"/>
      <c r="AM9987"/>
      <c r="AN9987"/>
      <c r="AO9987"/>
      <c r="AP9987"/>
      <c r="AQ9987"/>
      <c r="AR9987"/>
      <c r="AS9987"/>
      <c r="AT9987"/>
      <c r="AU9987"/>
      <c r="AV9987"/>
      <c r="AW9987"/>
      <c r="AX9987"/>
      <c r="AY9987"/>
      <c r="AZ9987"/>
      <c r="BA9987"/>
      <c r="BB9987"/>
      <c r="BC9987"/>
      <c r="BD9987"/>
      <c r="BE9987"/>
      <c r="BF9987"/>
      <c r="BG9987"/>
      <c r="BH9987"/>
      <c r="BI9987"/>
      <c r="BJ9987"/>
      <c r="BK9987"/>
      <c r="BL9987"/>
      <c r="BM9987"/>
      <c r="BN9987"/>
      <c r="BO9987"/>
      <c r="BP9987"/>
      <c r="BQ9987"/>
      <c r="BR9987"/>
      <c r="BS9987"/>
      <c r="BT9987"/>
      <c r="BU9987"/>
      <c r="BV9987"/>
      <c r="BW9987"/>
      <c r="BX9987"/>
      <c r="BY9987"/>
      <c r="BZ9987"/>
      <c r="CA9987"/>
      <c r="CB9987"/>
      <c r="CC9987"/>
      <c r="CD9987"/>
      <c r="CE9987"/>
      <c r="CF9987"/>
      <c r="CG9987"/>
      <c r="CH9987"/>
      <c r="CI9987"/>
      <c r="CJ9987"/>
      <c r="CK9987"/>
      <c r="CL9987"/>
      <c r="CM9987"/>
      <c r="CN9987"/>
      <c r="CO9987"/>
      <c r="CP9987"/>
      <c r="CQ9987"/>
      <c r="CR9987"/>
      <c r="CS9987"/>
      <c r="CT9987"/>
      <c r="CU9987"/>
      <c r="CV9987"/>
    </row>
    <row r="9988" spans="10:100" x14ac:dyDescent="0.25">
      <c r="J9988"/>
      <c r="K9988"/>
      <c r="L9988"/>
      <c r="M9988"/>
      <c r="N9988"/>
      <c r="O9988"/>
      <c r="P9988"/>
      <c r="Q9988"/>
      <c r="R9988"/>
      <c r="S9988"/>
      <c r="T9988"/>
      <c r="U9988"/>
      <c r="V9988"/>
      <c r="W9988"/>
      <c r="X9988"/>
      <c r="Y9988"/>
      <c r="Z9988"/>
      <c r="AA9988"/>
      <c r="AB9988"/>
      <c r="AC9988"/>
      <c r="AD9988"/>
      <c r="AE9988"/>
      <c r="AF9988"/>
      <c r="AG9988"/>
      <c r="AH9988"/>
      <c r="AI9988"/>
      <c r="AJ9988"/>
      <c r="AK9988"/>
      <c r="AL9988"/>
      <c r="AM9988"/>
      <c r="AN9988"/>
      <c r="AO9988"/>
      <c r="AP9988"/>
      <c r="AQ9988"/>
      <c r="AR9988"/>
      <c r="AS9988"/>
      <c r="AT9988"/>
      <c r="AU9988"/>
      <c r="AV9988"/>
      <c r="AW9988"/>
      <c r="AX9988"/>
      <c r="AY9988"/>
      <c r="AZ9988"/>
      <c r="BA9988"/>
      <c r="BB9988"/>
      <c r="BC9988"/>
      <c r="BD9988"/>
      <c r="BE9988"/>
      <c r="BF9988"/>
      <c r="BG9988"/>
      <c r="BH9988"/>
      <c r="BI9988"/>
      <c r="BJ9988"/>
      <c r="BK9988"/>
      <c r="BL9988"/>
      <c r="BM9988"/>
      <c r="BN9988"/>
      <c r="BO9988"/>
      <c r="BP9988"/>
      <c r="BQ9988"/>
      <c r="BR9988"/>
      <c r="BS9988"/>
      <c r="BT9988"/>
      <c r="BU9988"/>
      <c r="BV9988"/>
      <c r="BW9988"/>
      <c r="BX9988"/>
      <c r="BY9988"/>
      <c r="BZ9988"/>
      <c r="CA9988"/>
      <c r="CB9988"/>
      <c r="CC9988"/>
      <c r="CD9988"/>
      <c r="CE9988"/>
      <c r="CF9988"/>
      <c r="CG9988"/>
      <c r="CH9988"/>
      <c r="CI9988"/>
      <c r="CJ9988"/>
      <c r="CK9988"/>
      <c r="CL9988"/>
      <c r="CM9988"/>
      <c r="CN9988"/>
      <c r="CO9988"/>
      <c r="CP9988"/>
      <c r="CQ9988"/>
      <c r="CR9988"/>
      <c r="CS9988"/>
      <c r="CT9988"/>
      <c r="CU9988"/>
      <c r="CV9988"/>
    </row>
    <row r="9989" spans="10:100" x14ac:dyDescent="0.25">
      <c r="J9989"/>
      <c r="K9989"/>
      <c r="L9989"/>
      <c r="M9989"/>
      <c r="N9989"/>
      <c r="O9989"/>
      <c r="P9989"/>
      <c r="Q9989"/>
      <c r="R9989"/>
      <c r="S9989"/>
      <c r="T9989"/>
      <c r="U9989"/>
      <c r="V9989"/>
      <c r="W9989"/>
      <c r="X9989"/>
      <c r="Y9989"/>
      <c r="Z9989"/>
      <c r="AA9989"/>
      <c r="AB9989"/>
      <c r="AC9989"/>
      <c r="AD9989"/>
      <c r="AE9989"/>
      <c r="AF9989"/>
      <c r="AG9989"/>
      <c r="AH9989"/>
      <c r="AI9989"/>
      <c r="AJ9989"/>
      <c r="AK9989"/>
      <c r="AL9989"/>
      <c r="AM9989"/>
      <c r="AN9989"/>
      <c r="AO9989"/>
      <c r="AP9989"/>
      <c r="AQ9989"/>
      <c r="AR9989"/>
      <c r="AS9989"/>
      <c r="AT9989"/>
      <c r="AU9989"/>
      <c r="AV9989"/>
      <c r="AW9989"/>
      <c r="AX9989"/>
      <c r="AY9989"/>
      <c r="AZ9989"/>
      <c r="BA9989"/>
      <c r="BB9989"/>
      <c r="BC9989"/>
      <c r="BD9989"/>
      <c r="BE9989"/>
      <c r="BF9989"/>
      <c r="BG9989"/>
      <c r="BH9989"/>
      <c r="BI9989"/>
      <c r="BJ9989"/>
      <c r="BK9989"/>
      <c r="BL9989"/>
      <c r="BM9989"/>
      <c r="BN9989"/>
      <c r="BO9989"/>
      <c r="BP9989"/>
      <c r="BQ9989"/>
      <c r="BR9989"/>
      <c r="BS9989"/>
      <c r="BT9989"/>
      <c r="BU9989"/>
      <c r="BV9989"/>
      <c r="BW9989"/>
      <c r="BX9989"/>
      <c r="BY9989"/>
      <c r="BZ9989"/>
      <c r="CA9989"/>
      <c r="CB9989"/>
      <c r="CC9989"/>
      <c r="CD9989"/>
      <c r="CE9989"/>
      <c r="CF9989"/>
      <c r="CG9989"/>
      <c r="CH9989"/>
      <c r="CI9989"/>
      <c r="CJ9989"/>
      <c r="CK9989"/>
      <c r="CL9989"/>
      <c r="CM9989"/>
      <c r="CN9989"/>
      <c r="CO9989"/>
      <c r="CP9989"/>
      <c r="CQ9989"/>
      <c r="CR9989"/>
      <c r="CS9989"/>
      <c r="CT9989"/>
      <c r="CU9989"/>
      <c r="CV9989"/>
    </row>
    <row r="9990" spans="10:100" x14ac:dyDescent="0.25">
      <c r="J9990"/>
      <c r="K9990"/>
      <c r="L9990"/>
      <c r="M9990"/>
      <c r="N9990"/>
      <c r="O9990"/>
      <c r="P9990"/>
      <c r="Q9990"/>
      <c r="R9990"/>
      <c r="S9990"/>
      <c r="T9990"/>
      <c r="U9990"/>
      <c r="V9990"/>
      <c r="W9990"/>
      <c r="X9990"/>
      <c r="Y9990"/>
      <c r="Z9990"/>
      <c r="AA9990"/>
      <c r="AB9990"/>
      <c r="AC9990"/>
      <c r="AD9990"/>
      <c r="AE9990"/>
      <c r="AF9990"/>
      <c r="AG9990"/>
      <c r="AH9990"/>
      <c r="AI9990"/>
      <c r="AJ9990"/>
      <c r="AK9990"/>
      <c r="AL9990"/>
      <c r="AM9990"/>
      <c r="AN9990"/>
      <c r="AO9990"/>
      <c r="AP9990"/>
      <c r="AQ9990"/>
      <c r="AR9990"/>
      <c r="AS9990"/>
      <c r="AT9990"/>
      <c r="AU9990"/>
      <c r="AV9990"/>
      <c r="AW9990"/>
      <c r="AX9990"/>
      <c r="AY9990"/>
      <c r="AZ9990"/>
      <c r="BA9990"/>
      <c r="BB9990"/>
      <c r="BC9990"/>
      <c r="BD9990"/>
      <c r="BE9990"/>
      <c r="BF9990"/>
      <c r="BG9990"/>
      <c r="BH9990"/>
      <c r="BI9990"/>
      <c r="BJ9990"/>
      <c r="BK9990"/>
      <c r="BL9990"/>
      <c r="BM9990"/>
      <c r="BN9990"/>
      <c r="BO9990"/>
      <c r="BP9990"/>
      <c r="BQ9990"/>
      <c r="BR9990"/>
      <c r="BS9990"/>
      <c r="BT9990"/>
      <c r="BU9990"/>
      <c r="BV9990"/>
      <c r="BW9990"/>
      <c r="BX9990"/>
      <c r="BY9990"/>
      <c r="BZ9990"/>
      <c r="CA9990"/>
      <c r="CB9990"/>
      <c r="CC9990"/>
      <c r="CD9990"/>
      <c r="CE9990"/>
      <c r="CF9990"/>
      <c r="CG9990"/>
      <c r="CH9990"/>
      <c r="CI9990"/>
      <c r="CJ9990"/>
      <c r="CK9990"/>
      <c r="CL9990"/>
      <c r="CM9990"/>
      <c r="CN9990"/>
      <c r="CO9990"/>
      <c r="CP9990"/>
      <c r="CQ9990"/>
      <c r="CR9990"/>
      <c r="CS9990"/>
      <c r="CT9990"/>
      <c r="CU9990"/>
      <c r="CV9990"/>
    </row>
    <row r="9991" spans="10:100" x14ac:dyDescent="0.25">
      <c r="J9991"/>
      <c r="K9991"/>
      <c r="L9991"/>
      <c r="M9991"/>
      <c r="N9991"/>
      <c r="O9991"/>
      <c r="P9991"/>
      <c r="Q9991"/>
      <c r="R9991"/>
      <c r="S9991"/>
      <c r="T9991"/>
      <c r="U9991"/>
      <c r="V9991"/>
      <c r="W9991"/>
      <c r="X9991"/>
      <c r="Y9991"/>
      <c r="Z9991"/>
      <c r="AA9991"/>
      <c r="AB9991"/>
      <c r="AC9991"/>
      <c r="AD9991"/>
      <c r="AE9991"/>
      <c r="AF9991"/>
      <c r="AG9991"/>
      <c r="AH9991"/>
      <c r="AI9991"/>
      <c r="AJ9991"/>
      <c r="AK9991"/>
      <c r="AL9991"/>
      <c r="AM9991"/>
      <c r="AN9991"/>
      <c r="AO9991"/>
      <c r="AP9991"/>
      <c r="AQ9991"/>
      <c r="AR9991"/>
      <c r="AS9991"/>
      <c r="AT9991"/>
      <c r="AU9991"/>
      <c r="AV9991"/>
      <c r="AW9991"/>
      <c r="AX9991"/>
      <c r="AY9991"/>
      <c r="AZ9991"/>
      <c r="BA9991"/>
      <c r="BB9991"/>
      <c r="BC9991"/>
      <c r="BD9991"/>
      <c r="BE9991"/>
      <c r="BF9991"/>
      <c r="BG9991"/>
      <c r="BH9991"/>
      <c r="BI9991"/>
      <c r="BJ9991"/>
      <c r="BK9991"/>
      <c r="BL9991"/>
      <c r="BM9991"/>
      <c r="BN9991"/>
      <c r="BO9991"/>
      <c r="BP9991"/>
      <c r="BQ9991"/>
      <c r="BR9991"/>
      <c r="BS9991"/>
      <c r="BT9991"/>
      <c r="BU9991"/>
      <c r="BV9991"/>
      <c r="BW9991"/>
      <c r="BX9991"/>
      <c r="BY9991"/>
      <c r="BZ9991"/>
      <c r="CA9991"/>
      <c r="CB9991"/>
      <c r="CC9991"/>
      <c r="CD9991"/>
      <c r="CE9991"/>
      <c r="CF9991"/>
      <c r="CG9991"/>
      <c r="CH9991"/>
      <c r="CI9991"/>
      <c r="CJ9991"/>
      <c r="CK9991"/>
      <c r="CL9991"/>
      <c r="CM9991"/>
      <c r="CN9991"/>
      <c r="CO9991"/>
      <c r="CP9991"/>
      <c r="CQ9991"/>
      <c r="CR9991"/>
      <c r="CS9991"/>
      <c r="CT9991"/>
      <c r="CU9991"/>
      <c r="CV9991"/>
    </row>
    <row r="9992" spans="10:100" x14ac:dyDescent="0.25">
      <c r="J9992"/>
      <c r="K9992"/>
      <c r="L9992"/>
      <c r="M9992"/>
      <c r="N9992"/>
      <c r="O9992"/>
      <c r="P9992"/>
      <c r="Q9992"/>
      <c r="R9992"/>
      <c r="S9992"/>
      <c r="T9992"/>
      <c r="U9992"/>
      <c r="V9992"/>
      <c r="W9992"/>
      <c r="X9992"/>
      <c r="Y9992"/>
      <c r="Z9992"/>
      <c r="AA9992"/>
      <c r="AB9992"/>
      <c r="AC9992"/>
      <c r="AD9992"/>
      <c r="AE9992"/>
      <c r="AF9992"/>
      <c r="AG9992"/>
      <c r="AH9992"/>
      <c r="AI9992"/>
      <c r="AJ9992"/>
      <c r="AK9992"/>
      <c r="AL9992"/>
      <c r="AM9992"/>
      <c r="AN9992"/>
      <c r="AO9992"/>
      <c r="AP9992"/>
      <c r="AQ9992"/>
      <c r="AR9992"/>
      <c r="AS9992"/>
      <c r="AT9992"/>
      <c r="AU9992"/>
      <c r="AV9992"/>
      <c r="AW9992"/>
      <c r="AX9992"/>
      <c r="AY9992"/>
      <c r="AZ9992"/>
      <c r="BA9992"/>
      <c r="BB9992"/>
      <c r="BC9992"/>
      <c r="BD9992"/>
      <c r="BE9992"/>
      <c r="BF9992"/>
      <c r="BG9992"/>
      <c r="BH9992"/>
      <c r="BI9992"/>
      <c r="BJ9992"/>
      <c r="BK9992"/>
      <c r="BL9992"/>
      <c r="BM9992"/>
      <c r="BN9992"/>
      <c r="BO9992"/>
      <c r="BP9992"/>
      <c r="BQ9992"/>
      <c r="BR9992"/>
      <c r="BS9992"/>
      <c r="BT9992"/>
      <c r="BU9992"/>
      <c r="BV9992"/>
      <c r="BW9992"/>
      <c r="BX9992"/>
      <c r="BY9992"/>
      <c r="BZ9992"/>
      <c r="CA9992"/>
      <c r="CB9992"/>
      <c r="CC9992"/>
      <c r="CD9992"/>
      <c r="CE9992"/>
      <c r="CF9992"/>
      <c r="CG9992"/>
      <c r="CH9992"/>
      <c r="CI9992"/>
      <c r="CJ9992"/>
      <c r="CK9992"/>
      <c r="CL9992"/>
      <c r="CM9992"/>
      <c r="CN9992"/>
      <c r="CO9992"/>
      <c r="CP9992"/>
      <c r="CQ9992"/>
      <c r="CR9992"/>
      <c r="CS9992"/>
      <c r="CT9992"/>
      <c r="CU9992"/>
      <c r="CV9992"/>
    </row>
    <row r="9993" spans="10:100" x14ac:dyDescent="0.25">
      <c r="J9993"/>
      <c r="K9993"/>
      <c r="L9993"/>
      <c r="M9993"/>
      <c r="N9993"/>
      <c r="O9993"/>
      <c r="P9993"/>
      <c r="Q9993"/>
      <c r="R9993"/>
      <c r="S9993"/>
      <c r="T9993"/>
      <c r="U9993"/>
      <c r="V9993"/>
      <c r="W9993"/>
      <c r="X9993"/>
      <c r="Y9993"/>
      <c r="Z9993"/>
      <c r="AA9993"/>
      <c r="AB9993"/>
      <c r="AC9993"/>
      <c r="AD9993"/>
      <c r="AE9993"/>
      <c r="AF9993"/>
      <c r="AG9993"/>
      <c r="AH9993"/>
      <c r="AI9993"/>
      <c r="AJ9993"/>
      <c r="AK9993"/>
      <c r="AL9993"/>
      <c r="AM9993"/>
      <c r="AN9993"/>
      <c r="AO9993"/>
      <c r="AP9993"/>
      <c r="AQ9993"/>
      <c r="AR9993"/>
      <c r="AS9993"/>
      <c r="AT9993"/>
      <c r="AU9993"/>
      <c r="AV9993"/>
      <c r="AW9993"/>
      <c r="AX9993"/>
      <c r="AY9993"/>
      <c r="AZ9993"/>
      <c r="BA9993"/>
      <c r="BB9993"/>
      <c r="BC9993"/>
      <c r="BD9993"/>
      <c r="BE9993"/>
      <c r="BF9993"/>
      <c r="BG9993"/>
      <c r="BH9993"/>
      <c r="BI9993"/>
      <c r="BJ9993"/>
      <c r="BK9993"/>
      <c r="BL9993"/>
      <c r="BM9993"/>
      <c r="BN9993"/>
      <c r="BO9993"/>
      <c r="BP9993"/>
      <c r="BQ9993"/>
      <c r="BR9993"/>
      <c r="BS9993"/>
      <c r="BT9993"/>
      <c r="BU9993"/>
      <c r="BV9993"/>
      <c r="BW9993"/>
      <c r="BX9993"/>
      <c r="BY9993"/>
      <c r="BZ9993"/>
      <c r="CA9993"/>
      <c r="CB9993"/>
      <c r="CC9993"/>
      <c r="CD9993"/>
      <c r="CE9993"/>
      <c r="CF9993"/>
      <c r="CG9993"/>
      <c r="CH9993"/>
      <c r="CI9993"/>
      <c r="CJ9993"/>
      <c r="CK9993"/>
      <c r="CL9993"/>
      <c r="CM9993"/>
      <c r="CN9993"/>
      <c r="CO9993"/>
      <c r="CP9993"/>
      <c r="CQ9993"/>
      <c r="CR9993"/>
      <c r="CS9993"/>
      <c r="CT9993"/>
      <c r="CU9993"/>
      <c r="CV9993"/>
    </row>
    <row r="9994" spans="10:100" x14ac:dyDescent="0.25">
      <c r="J9994"/>
      <c r="K9994"/>
      <c r="L9994"/>
      <c r="M9994"/>
      <c r="N9994"/>
      <c r="O9994"/>
      <c r="P9994"/>
      <c r="Q9994"/>
      <c r="R9994"/>
      <c r="S9994"/>
      <c r="T9994"/>
      <c r="U9994"/>
      <c r="V9994"/>
      <c r="W9994"/>
      <c r="X9994"/>
      <c r="Y9994"/>
      <c r="Z9994"/>
      <c r="AA9994"/>
      <c r="AB9994"/>
      <c r="AC9994"/>
      <c r="AD9994"/>
      <c r="AE9994"/>
      <c r="AF9994"/>
      <c r="AG9994"/>
      <c r="AH9994"/>
      <c r="AI9994"/>
      <c r="AJ9994"/>
      <c r="AK9994"/>
      <c r="AL9994"/>
      <c r="AM9994"/>
      <c r="AN9994"/>
      <c r="AO9994"/>
      <c r="AP9994"/>
      <c r="AQ9994"/>
      <c r="AR9994"/>
      <c r="AS9994"/>
      <c r="AT9994"/>
      <c r="AU9994"/>
      <c r="AV9994"/>
      <c r="AW9994"/>
      <c r="AX9994"/>
      <c r="AY9994"/>
      <c r="AZ9994"/>
      <c r="BA9994"/>
      <c r="BB9994"/>
      <c r="BC9994"/>
      <c r="BD9994"/>
      <c r="BE9994"/>
      <c r="BF9994"/>
      <c r="BG9994"/>
      <c r="BH9994"/>
      <c r="BI9994"/>
      <c r="BJ9994"/>
      <c r="BK9994"/>
      <c r="BL9994"/>
      <c r="BM9994"/>
      <c r="BN9994"/>
      <c r="BO9994"/>
      <c r="BP9994"/>
      <c r="BQ9994"/>
      <c r="BR9994"/>
      <c r="BS9994"/>
      <c r="BT9994"/>
      <c r="BU9994"/>
      <c r="BV9994"/>
      <c r="BW9994"/>
      <c r="BX9994"/>
      <c r="BY9994"/>
      <c r="BZ9994"/>
      <c r="CA9994"/>
      <c r="CB9994"/>
      <c r="CC9994"/>
      <c r="CD9994"/>
      <c r="CE9994"/>
      <c r="CF9994"/>
      <c r="CG9994"/>
      <c r="CH9994"/>
      <c r="CI9994"/>
      <c r="CJ9994"/>
      <c r="CK9994"/>
      <c r="CL9994"/>
      <c r="CM9994"/>
      <c r="CN9994"/>
      <c r="CO9994"/>
      <c r="CP9994"/>
      <c r="CQ9994"/>
      <c r="CR9994"/>
      <c r="CS9994"/>
      <c r="CT9994"/>
      <c r="CU9994"/>
      <c r="CV9994"/>
    </row>
    <row r="9995" spans="10:100" x14ac:dyDescent="0.25">
      <c r="J9995"/>
      <c r="K9995"/>
      <c r="L9995"/>
      <c r="M9995"/>
      <c r="N9995"/>
      <c r="O9995"/>
      <c r="P9995"/>
      <c r="Q9995"/>
      <c r="R9995"/>
      <c r="S9995"/>
      <c r="T9995"/>
      <c r="U9995"/>
      <c r="V9995"/>
      <c r="W9995"/>
      <c r="X9995"/>
      <c r="Y9995"/>
      <c r="Z9995"/>
      <c r="AA9995"/>
      <c r="AB9995"/>
      <c r="AC9995"/>
      <c r="AD9995"/>
      <c r="AE9995"/>
      <c r="AF9995"/>
      <c r="AG9995"/>
      <c r="AH9995"/>
      <c r="AI9995"/>
      <c r="AJ9995"/>
      <c r="AK9995"/>
      <c r="AL9995"/>
      <c r="AM9995"/>
      <c r="AN9995"/>
      <c r="AO9995"/>
      <c r="AP9995"/>
      <c r="AQ9995"/>
      <c r="AR9995"/>
      <c r="AS9995"/>
      <c r="AT9995"/>
      <c r="AU9995"/>
      <c r="AV9995"/>
      <c r="AW9995"/>
      <c r="AX9995"/>
      <c r="AY9995"/>
      <c r="AZ9995"/>
      <c r="BA9995"/>
      <c r="BB9995"/>
      <c r="BC9995"/>
      <c r="BD9995"/>
      <c r="BE9995"/>
      <c r="BF9995"/>
      <c r="BG9995"/>
      <c r="BH9995"/>
      <c r="BI9995"/>
      <c r="BJ9995"/>
      <c r="BK9995"/>
      <c r="BL9995"/>
      <c r="BM9995"/>
      <c r="BN9995"/>
      <c r="BO9995"/>
      <c r="BP9995"/>
      <c r="BQ9995"/>
      <c r="BR9995"/>
      <c r="BS9995"/>
      <c r="BT9995"/>
      <c r="BU9995"/>
      <c r="BV9995"/>
      <c r="BW9995"/>
      <c r="BX9995"/>
      <c r="BY9995"/>
      <c r="BZ9995"/>
      <c r="CA9995"/>
      <c r="CB9995"/>
      <c r="CC9995"/>
      <c r="CD9995"/>
      <c r="CE9995"/>
      <c r="CF9995"/>
      <c r="CG9995"/>
      <c r="CH9995"/>
      <c r="CI9995"/>
      <c r="CJ9995"/>
      <c r="CK9995"/>
      <c r="CL9995"/>
      <c r="CM9995"/>
      <c r="CN9995"/>
      <c r="CO9995"/>
      <c r="CP9995"/>
      <c r="CQ9995"/>
      <c r="CR9995"/>
      <c r="CS9995"/>
      <c r="CT9995"/>
      <c r="CU9995"/>
      <c r="CV9995"/>
    </row>
    <row r="9996" spans="10:100" x14ac:dyDescent="0.25">
      <c r="J9996"/>
      <c r="K9996"/>
      <c r="L9996"/>
      <c r="M9996"/>
      <c r="N9996"/>
      <c r="O9996"/>
      <c r="P9996"/>
      <c r="Q9996"/>
      <c r="R9996"/>
      <c r="S9996"/>
      <c r="T9996"/>
      <c r="U9996"/>
      <c r="V9996"/>
      <c r="W9996"/>
      <c r="X9996"/>
      <c r="Y9996"/>
      <c r="Z9996"/>
      <c r="AA9996"/>
      <c r="AB9996"/>
      <c r="AC9996"/>
      <c r="AD9996"/>
      <c r="AE9996"/>
      <c r="AF9996"/>
      <c r="AG9996"/>
      <c r="AH9996"/>
      <c r="AI9996"/>
      <c r="AJ9996"/>
      <c r="AK9996"/>
      <c r="AL9996"/>
      <c r="AM9996"/>
      <c r="AN9996"/>
      <c r="AO9996"/>
      <c r="AP9996"/>
      <c r="AQ9996"/>
      <c r="AR9996"/>
      <c r="AS9996"/>
      <c r="AT9996"/>
      <c r="AU9996"/>
      <c r="AV9996"/>
      <c r="AW9996"/>
      <c r="AX9996"/>
      <c r="AY9996"/>
      <c r="AZ9996"/>
      <c r="BA9996"/>
      <c r="BB9996"/>
      <c r="BC9996"/>
      <c r="BD9996"/>
      <c r="BE9996"/>
      <c r="BF9996"/>
      <c r="BG9996"/>
      <c r="BH9996"/>
      <c r="BI9996"/>
      <c r="BJ9996"/>
      <c r="BK9996"/>
      <c r="BL9996"/>
      <c r="BM9996"/>
      <c r="BN9996"/>
      <c r="BO9996"/>
      <c r="BP9996"/>
      <c r="BQ9996"/>
      <c r="BR9996"/>
      <c r="BS9996"/>
      <c r="BT9996"/>
      <c r="BU9996"/>
      <c r="BV9996"/>
      <c r="BW9996"/>
      <c r="BX9996"/>
      <c r="BY9996"/>
      <c r="BZ9996"/>
      <c r="CA9996"/>
      <c r="CB9996"/>
      <c r="CC9996"/>
      <c r="CD9996"/>
      <c r="CE9996"/>
      <c r="CF9996"/>
      <c r="CG9996"/>
      <c r="CH9996"/>
      <c r="CI9996"/>
      <c r="CJ9996"/>
      <c r="CK9996"/>
      <c r="CL9996"/>
      <c r="CM9996"/>
      <c r="CN9996"/>
      <c r="CO9996"/>
      <c r="CP9996"/>
      <c r="CQ9996"/>
      <c r="CR9996"/>
      <c r="CS9996"/>
      <c r="CT9996"/>
      <c r="CU9996"/>
      <c r="CV9996"/>
    </row>
    <row r="9997" spans="10:100" x14ac:dyDescent="0.25">
      <c r="J9997"/>
      <c r="K9997"/>
      <c r="L9997"/>
      <c r="M9997"/>
      <c r="N9997"/>
      <c r="O9997"/>
      <c r="P9997"/>
      <c r="Q9997"/>
      <c r="R9997"/>
      <c r="S9997"/>
      <c r="T9997"/>
      <c r="U9997"/>
      <c r="V9997"/>
      <c r="W9997"/>
      <c r="X9997"/>
      <c r="Y9997"/>
      <c r="Z9997"/>
      <c r="AA9997"/>
      <c r="AB9997"/>
      <c r="AC9997"/>
      <c r="AD9997"/>
      <c r="AE9997"/>
      <c r="AF9997"/>
      <c r="AG9997"/>
      <c r="AH9997"/>
      <c r="AI9997"/>
      <c r="AJ9997"/>
      <c r="AK9997"/>
      <c r="AL9997"/>
      <c r="AM9997"/>
      <c r="AN9997"/>
      <c r="AO9997"/>
      <c r="AP9997"/>
      <c r="AQ9997"/>
      <c r="AR9997"/>
      <c r="AS9997"/>
      <c r="AT9997"/>
      <c r="AU9997"/>
      <c r="AV9997"/>
      <c r="AW9997"/>
      <c r="AX9997"/>
      <c r="AY9997"/>
      <c r="AZ9997"/>
      <c r="BA9997"/>
      <c r="BB9997"/>
      <c r="BC9997"/>
      <c r="BD9997"/>
      <c r="BE9997"/>
      <c r="BF9997"/>
      <c r="BG9997"/>
      <c r="BH9997"/>
      <c r="BI9997"/>
      <c r="BJ9997"/>
      <c r="BK9997"/>
      <c r="BL9997"/>
      <c r="BM9997"/>
      <c r="BN9997"/>
      <c r="BO9997"/>
      <c r="BP9997"/>
      <c r="BQ9997"/>
      <c r="BR9997"/>
      <c r="BS9997"/>
      <c r="BT9997"/>
      <c r="BU9997"/>
      <c r="BV9997"/>
      <c r="BW9997"/>
      <c r="BX9997"/>
      <c r="BY9997"/>
      <c r="BZ9997"/>
      <c r="CA9997"/>
      <c r="CB9997"/>
      <c r="CC9997"/>
      <c r="CD9997"/>
      <c r="CE9997"/>
      <c r="CF9997"/>
      <c r="CG9997"/>
      <c r="CH9997"/>
      <c r="CI9997"/>
      <c r="CJ9997"/>
      <c r="CK9997"/>
      <c r="CL9997"/>
      <c r="CM9997"/>
      <c r="CN9997"/>
      <c r="CO9997"/>
      <c r="CP9997"/>
      <c r="CQ9997"/>
      <c r="CR9997"/>
      <c r="CS9997"/>
      <c r="CT9997"/>
      <c r="CU9997"/>
      <c r="CV9997"/>
    </row>
    <row r="9998" spans="10:100" x14ac:dyDescent="0.25">
      <c r="J9998"/>
      <c r="K9998"/>
      <c r="L9998"/>
      <c r="M9998"/>
      <c r="N9998"/>
      <c r="O9998"/>
      <c r="P9998"/>
      <c r="Q9998"/>
      <c r="R9998"/>
      <c r="S9998"/>
      <c r="T9998"/>
      <c r="U9998"/>
      <c r="V9998"/>
      <c r="W9998"/>
      <c r="X9998"/>
      <c r="Y9998"/>
      <c r="Z9998"/>
      <c r="AA9998"/>
      <c r="AB9998"/>
      <c r="AC9998"/>
      <c r="AD9998"/>
      <c r="AE9998"/>
      <c r="AF9998"/>
      <c r="AG9998"/>
      <c r="AH9998"/>
      <c r="AI9998"/>
      <c r="AJ9998"/>
      <c r="AK9998"/>
      <c r="AL9998"/>
      <c r="AM9998"/>
      <c r="AN9998"/>
      <c r="AO9998"/>
      <c r="AP9998"/>
      <c r="AQ9998"/>
      <c r="AR9998"/>
      <c r="AS9998"/>
      <c r="AT9998"/>
      <c r="AU9998"/>
      <c r="AV9998"/>
      <c r="AW9998"/>
      <c r="AX9998"/>
      <c r="AY9998"/>
      <c r="AZ9998"/>
      <c r="BA9998"/>
      <c r="BB9998"/>
      <c r="BC9998"/>
      <c r="BD9998"/>
      <c r="BE9998"/>
      <c r="BF9998"/>
      <c r="BG9998"/>
      <c r="BH9998"/>
      <c r="BI9998"/>
      <c r="BJ9998"/>
      <c r="BK9998"/>
      <c r="BL9998"/>
      <c r="BM9998"/>
      <c r="BN9998"/>
      <c r="BO9998"/>
      <c r="BP9998"/>
      <c r="BQ9998"/>
      <c r="BR9998"/>
      <c r="BS9998"/>
      <c r="BT9998"/>
      <c r="BU9998"/>
      <c r="BV9998"/>
      <c r="BW9998"/>
      <c r="BX9998"/>
      <c r="BY9998"/>
      <c r="BZ9998"/>
      <c r="CA9998"/>
      <c r="CB9998"/>
      <c r="CC9998"/>
      <c r="CD9998"/>
      <c r="CE9998"/>
      <c r="CF9998"/>
      <c r="CG9998"/>
      <c r="CH9998"/>
      <c r="CI9998"/>
      <c r="CJ9998"/>
      <c r="CK9998"/>
      <c r="CL9998"/>
      <c r="CM9998"/>
      <c r="CN9998"/>
      <c r="CO9998"/>
      <c r="CP9998"/>
      <c r="CQ9998"/>
      <c r="CR9998"/>
      <c r="CS9998"/>
      <c r="CT9998"/>
      <c r="CU9998"/>
      <c r="CV9998"/>
    </row>
    <row r="9999" spans="10:100" x14ac:dyDescent="0.25">
      <c r="J9999"/>
      <c r="K9999"/>
      <c r="L9999"/>
      <c r="M9999"/>
      <c r="N9999"/>
      <c r="O9999"/>
      <c r="P9999"/>
      <c r="Q9999"/>
      <c r="R9999"/>
      <c r="S9999"/>
      <c r="T9999"/>
      <c r="U9999"/>
      <c r="V9999"/>
      <c r="W9999"/>
      <c r="X9999"/>
      <c r="Y9999"/>
      <c r="Z9999"/>
      <c r="AA9999"/>
      <c r="AB9999"/>
      <c r="AC9999"/>
      <c r="AD9999"/>
      <c r="AE9999"/>
      <c r="AF9999"/>
      <c r="AG9999"/>
      <c r="AH9999"/>
      <c r="AI9999"/>
      <c r="AJ9999"/>
      <c r="AK9999"/>
      <c r="AL9999"/>
      <c r="AM9999"/>
      <c r="AN9999"/>
      <c r="AO9999"/>
      <c r="AP9999"/>
      <c r="AQ9999"/>
      <c r="AR9999"/>
      <c r="AS9999"/>
      <c r="AT9999"/>
      <c r="AU9999"/>
      <c r="AV9999"/>
      <c r="AW9999"/>
      <c r="AX9999"/>
      <c r="AY9999"/>
      <c r="AZ9999"/>
      <c r="BA9999"/>
      <c r="BB9999"/>
      <c r="BC9999"/>
      <c r="BD9999"/>
      <c r="BE9999"/>
      <c r="BF9999"/>
      <c r="BG9999"/>
      <c r="BH9999"/>
      <c r="BI9999"/>
      <c r="BJ9999"/>
      <c r="BK9999"/>
      <c r="BL9999"/>
      <c r="BM9999"/>
      <c r="BN9999"/>
      <c r="BO9999"/>
      <c r="BP9999"/>
      <c r="BQ9999"/>
      <c r="BR9999"/>
      <c r="BS9999"/>
      <c r="BT9999"/>
      <c r="BU9999"/>
      <c r="BV9999"/>
      <c r="BW9999"/>
      <c r="BX9999"/>
      <c r="BY9999"/>
      <c r="BZ9999"/>
      <c r="CA9999"/>
      <c r="CB9999"/>
      <c r="CC9999"/>
      <c r="CD9999"/>
      <c r="CE9999"/>
      <c r="CF9999"/>
      <c r="CG9999"/>
      <c r="CH9999"/>
      <c r="CI9999"/>
      <c r="CJ9999"/>
      <c r="CK9999"/>
      <c r="CL9999"/>
      <c r="CM9999"/>
      <c r="CN9999"/>
      <c r="CO9999"/>
      <c r="CP9999"/>
      <c r="CQ9999"/>
      <c r="CR9999"/>
      <c r="CS9999"/>
      <c r="CT9999"/>
      <c r="CU9999"/>
      <c r="CV9999"/>
    </row>
  </sheetData>
  <sheetProtection sheet="1" objects="1" scenarios="1"/>
  <mergeCells count="32">
    <mergeCell ref="GF17:GI17"/>
    <mergeCell ref="E30:F30"/>
    <mergeCell ref="A43:L43"/>
    <mergeCell ref="A2:L2"/>
    <mergeCell ref="B3:D3"/>
    <mergeCell ref="B4:D4"/>
    <mergeCell ref="B5:H5"/>
    <mergeCell ref="B6:D6"/>
    <mergeCell ref="G6:K6"/>
    <mergeCell ref="A24:F24"/>
    <mergeCell ref="A25:F25"/>
    <mergeCell ref="A26:F26"/>
    <mergeCell ref="G49:H49"/>
    <mergeCell ref="J49:L49"/>
    <mergeCell ref="G7:H7"/>
    <mergeCell ref="J7:K7"/>
    <mergeCell ref="A9:B9"/>
    <mergeCell ref="A44:L44"/>
    <mergeCell ref="B45:D45"/>
    <mergeCell ref="H45:I45"/>
    <mergeCell ref="B47:I47"/>
    <mergeCell ref="B48:I48"/>
    <mergeCell ref="I50:I51"/>
    <mergeCell ref="J50:J51"/>
    <mergeCell ref="K50:K51"/>
    <mergeCell ref="L50:L51"/>
    <mergeCell ref="A50:A51"/>
    <mergeCell ref="B50:B51"/>
    <mergeCell ref="C50:E50"/>
    <mergeCell ref="F50:F51"/>
    <mergeCell ref="G50:G51"/>
    <mergeCell ref="H50:H51"/>
  </mergeCells>
  <conditionalFormatting sqref="J31">
    <cfRule type="expression" dxfId="4" priority="4">
      <formula>$J$31&gt;$G$30</formula>
    </cfRule>
  </conditionalFormatting>
  <conditionalFormatting sqref="GI4:GI15">
    <cfRule type="cellIs" dxfId="3" priority="1" operator="lessThan">
      <formula>5</formula>
    </cfRule>
    <cfRule type="cellIs" dxfId="2" priority="2" operator="greaterThanOrEqual">
      <formula>5</formula>
    </cfRule>
  </conditionalFormatting>
  <pageMargins left="0.25" right="0.25" top="0.5" bottom="0.5" header="0.25" footer="0.25"/>
  <pageSetup scale="58" fitToHeight="0" orientation="landscape" cellComments="atEnd" r:id="rId1"/>
  <headerFooter>
    <oddHeader>&amp;RVersion 4.9.25</oddHeader>
    <oddFooter>&amp;LPrinted &amp;D @ &amp;T&amp;CPage &amp;P of &amp;N&amp;RLSBP-25(53)</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7552-F156-420D-BE50-6A93E903C5A7}">
  <sheetPr codeName="EngPayInv">
    <pageSetUpPr fitToPage="1"/>
  </sheetPr>
  <dimension ref="A1:EC40"/>
  <sheetViews>
    <sheetView showGridLines="0" view="pageBreakPreview" zoomScaleNormal="100" zoomScaleSheetLayoutView="100" workbookViewId="0">
      <selection activeCell="D9" sqref="D9"/>
    </sheetView>
  </sheetViews>
  <sheetFormatPr defaultColWidth="9.140625" defaultRowHeight="15" x14ac:dyDescent="0.25"/>
  <cols>
    <col min="1" max="1" width="25.28515625" customWidth="1"/>
    <col min="2" max="2" width="27.140625" customWidth="1"/>
    <col min="3" max="3" width="19.140625" customWidth="1"/>
    <col min="4" max="4" width="19.42578125" customWidth="1"/>
    <col min="5" max="5" width="2.42578125" customWidth="1"/>
    <col min="6" max="6" width="7.5703125" customWidth="1"/>
    <col min="7" max="7" width="20.28515625" customWidth="1"/>
    <col min="131" max="131" width="11.42578125" bestFit="1" customWidth="1"/>
    <col min="132" max="132" width="30.5703125" customWidth="1"/>
    <col min="133" max="133" width="23.140625" customWidth="1"/>
  </cols>
  <sheetData>
    <row r="1" spans="1:133" ht="27" customHeight="1" x14ac:dyDescent="0.25">
      <c r="EA1" s="13" t="s">
        <v>7598</v>
      </c>
      <c r="EB1" s="13" t="s">
        <v>7599</v>
      </c>
      <c r="EC1" s="13" t="s">
        <v>7600</v>
      </c>
    </row>
    <row r="2" spans="1:133" ht="15.75" x14ac:dyDescent="0.25">
      <c r="A2" s="427" t="s">
        <v>7601</v>
      </c>
      <c r="B2" s="427"/>
      <c r="C2" s="427"/>
      <c r="D2" s="427"/>
      <c r="E2" s="427"/>
      <c r="F2" s="427"/>
      <c r="G2" s="427"/>
      <c r="EA2" s="269"/>
      <c r="EB2" s="269"/>
      <c r="EC2" s="270"/>
    </row>
    <row r="3" spans="1:133" ht="18" customHeight="1" x14ac:dyDescent="0.25">
      <c r="A3" s="427" t="s">
        <v>7602</v>
      </c>
      <c r="B3" s="427"/>
      <c r="C3" s="427"/>
      <c r="D3" s="427"/>
      <c r="E3" s="427"/>
      <c r="F3" s="427"/>
      <c r="G3" s="427"/>
      <c r="EA3" s="269"/>
      <c r="EB3" s="269"/>
      <c r="EC3" s="271"/>
    </row>
    <row r="4" spans="1:133" ht="32.25" customHeight="1" x14ac:dyDescent="0.25">
      <c r="EA4" s="269"/>
      <c r="EB4" s="269"/>
      <c r="EC4" s="271"/>
    </row>
    <row r="5" spans="1:133" ht="24.75" customHeight="1" x14ac:dyDescent="0.3">
      <c r="A5" s="20" t="s">
        <v>7603</v>
      </c>
      <c r="B5" s="272"/>
      <c r="C5" s="20" t="s">
        <v>7604</v>
      </c>
      <c r="D5" s="349"/>
      <c r="E5" s="349"/>
      <c r="F5" s="349"/>
      <c r="G5" s="349"/>
      <c r="EA5" s="269"/>
      <c r="EB5" s="269"/>
      <c r="EC5" s="271"/>
    </row>
    <row r="6" spans="1:133" ht="21" customHeight="1" x14ac:dyDescent="0.3">
      <c r="A6" s="19" t="s">
        <v>7605</v>
      </c>
      <c r="B6" s="272" t="str">
        <f>IF(Project_Data!$M$2="","",Project_Data!$M$2)</f>
        <v/>
      </c>
      <c r="C6" s="126" t="str">
        <f>IF(Project_Data!$D$2="","",Project_Data!$D$2)</f>
        <v/>
      </c>
      <c r="D6" s="89" t="s">
        <v>52</v>
      </c>
      <c r="F6" s="273">
        <f>IF(Project_Data!$K$2="","",Project_Data!$K$2)</f>
        <v>12</v>
      </c>
      <c r="G6" s="19" t="s">
        <v>7606</v>
      </c>
      <c r="EA6" s="269"/>
      <c r="EB6" s="269"/>
      <c r="EC6" s="271"/>
    </row>
    <row r="7" spans="1:133" ht="23.25" customHeight="1" x14ac:dyDescent="0.3">
      <c r="A7" s="19" t="s">
        <v>7607</v>
      </c>
      <c r="B7" s="274"/>
      <c r="C7" s="275" t="str">
        <f>IF($B$7="Construction @ 100%","FINAL","")</f>
        <v/>
      </c>
      <c r="D7" s="428" t="s">
        <v>7608</v>
      </c>
      <c r="E7" s="428"/>
      <c r="F7" s="428"/>
      <c r="G7" s="428"/>
      <c r="EA7" s="269"/>
      <c r="EB7" s="269"/>
      <c r="EC7" s="270"/>
    </row>
    <row r="8" spans="1:133" ht="33" customHeight="1" x14ac:dyDescent="0.3">
      <c r="A8" s="19" t="s">
        <v>7609</v>
      </c>
      <c r="B8" s="276"/>
      <c r="C8" s="277" t="s">
        <v>7574</v>
      </c>
      <c r="D8" s="278" t="str">
        <f>IF(Project_Data!$J$2="","",Project_Data!$J$2)</f>
        <v/>
      </c>
      <c r="E8" s="426" t="s">
        <v>7610</v>
      </c>
      <c r="F8" s="426"/>
      <c r="EA8" s="269"/>
      <c r="EB8" s="269"/>
      <c r="EC8" s="270"/>
    </row>
    <row r="9" spans="1:133" ht="27.75" customHeight="1" x14ac:dyDescent="0.3">
      <c r="A9" s="20" t="s">
        <v>7544</v>
      </c>
      <c r="B9" s="345"/>
      <c r="C9" s="20" t="s">
        <v>7545</v>
      </c>
      <c r="D9" s="345"/>
      <c r="E9" s="426"/>
      <c r="F9" s="426"/>
      <c r="G9" s="280">
        <f ca="1">NOW()</f>
        <v>46317.389470949071</v>
      </c>
      <c r="EA9" s="269"/>
      <c r="EB9" s="269"/>
      <c r="EC9" s="270"/>
    </row>
    <row r="10" spans="1:133" ht="15.75" x14ac:dyDescent="0.25">
      <c r="A10" s="19"/>
      <c r="C10" s="20"/>
      <c r="E10" s="19"/>
      <c r="G10" s="19"/>
      <c r="EA10" s="269"/>
      <c r="EB10" s="269"/>
      <c r="EC10" s="270"/>
    </row>
    <row r="11" spans="1:133" ht="30.75" x14ac:dyDescent="0.3">
      <c r="A11" s="281"/>
      <c r="B11" s="282"/>
      <c r="C11" s="277" t="s">
        <v>7611</v>
      </c>
      <c r="D11" s="283"/>
      <c r="E11" s="426" t="s">
        <v>7612</v>
      </c>
      <c r="F11" s="426"/>
      <c r="G11" s="284"/>
      <c r="EA11" s="269"/>
      <c r="EB11" s="269"/>
      <c r="EC11" s="270"/>
    </row>
    <row r="12" spans="1:133" ht="30.75" x14ac:dyDescent="0.3">
      <c r="A12" s="281" t="s">
        <v>7613</v>
      </c>
      <c r="B12" s="285">
        <f>$G$31</f>
        <v>0</v>
      </c>
      <c r="C12" s="286" t="s">
        <v>7614</v>
      </c>
      <c r="D12" s="287"/>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5.5" customHeight="1" thickTop="1" x14ac:dyDescent="0.25">
      <c r="A17" s="292" t="s">
        <v>7617</v>
      </c>
      <c r="G17" s="297"/>
    </row>
    <row r="18" spans="1:7" ht="25.5" customHeight="1" x14ac:dyDescent="0.3">
      <c r="A18" s="298"/>
      <c r="B18" s="299" t="s">
        <v>7618</v>
      </c>
      <c r="C18" s="423"/>
      <c r="D18" s="423"/>
      <c r="E18" s="423"/>
      <c r="F18" s="424"/>
      <c r="G18" s="297"/>
    </row>
    <row r="19" spans="1:7" ht="25.5" customHeight="1" x14ac:dyDescent="0.3">
      <c r="A19" s="300" t="s">
        <v>7619</v>
      </c>
      <c r="B19" s="301">
        <f>Project_Data!$D$2</f>
        <v>0</v>
      </c>
      <c r="C19" t="s">
        <v>7620</v>
      </c>
      <c r="G19" s="297"/>
    </row>
    <row r="20" spans="1:7" ht="25.5" customHeight="1" x14ac:dyDescent="0.25">
      <c r="A20" s="302" t="s">
        <v>7621</v>
      </c>
      <c r="B20" s="303"/>
      <c r="C20" t="s">
        <v>7622</v>
      </c>
      <c r="G20" s="297"/>
    </row>
    <row r="21" spans="1:7" ht="25.5" customHeight="1" x14ac:dyDescent="0.25">
      <c r="A21" s="292" t="s">
        <v>7623</v>
      </c>
      <c r="B21" s="303"/>
      <c r="G21" s="297"/>
    </row>
    <row r="22" spans="1:7" ht="21" customHeight="1" x14ac:dyDescent="0.25">
      <c r="A22" s="292"/>
      <c r="G22" s="297"/>
    </row>
    <row r="23" spans="1:7" ht="28.5" customHeight="1" x14ac:dyDescent="0.25">
      <c r="A23" s="304"/>
      <c r="B23" s="305"/>
      <c r="C23" s="306"/>
      <c r="D23" s="305"/>
      <c r="E23" s="305"/>
      <c r="F23" s="305"/>
      <c r="G23" s="307"/>
    </row>
    <row r="24" spans="1:7" ht="28.5" customHeight="1" x14ac:dyDescent="0.25">
      <c r="A24" s="304"/>
      <c r="B24" s="305"/>
      <c r="C24" s="306"/>
      <c r="D24" s="305"/>
      <c r="E24" s="305"/>
      <c r="F24" s="305"/>
      <c r="G24" s="307"/>
    </row>
    <row r="25" spans="1:7" ht="28.5" customHeight="1" x14ac:dyDescent="0.25">
      <c r="A25" s="304"/>
      <c r="B25" s="305"/>
      <c r="C25" s="306"/>
      <c r="D25" s="305"/>
      <c r="E25" s="305"/>
      <c r="F25" s="305"/>
      <c r="G25" s="307"/>
    </row>
    <row r="26" spans="1:7" ht="28.5" customHeight="1" x14ac:dyDescent="0.25">
      <c r="A26" s="304"/>
      <c r="B26" s="305"/>
      <c r="C26" s="306"/>
      <c r="D26" s="305"/>
      <c r="E26" s="305"/>
      <c r="F26" s="305"/>
      <c r="G26" s="307"/>
    </row>
    <row r="27" spans="1:7" ht="28.5" customHeight="1" x14ac:dyDescent="0.25">
      <c r="A27" s="304"/>
      <c r="B27" s="305"/>
      <c r="C27" s="306"/>
      <c r="D27" s="305"/>
      <c r="E27" s="305"/>
      <c r="F27" s="305"/>
      <c r="G27" s="307"/>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27.75" customHeight="1" x14ac:dyDescent="0.25">
      <c r="A31" s="309" t="s">
        <v>7624</v>
      </c>
      <c r="B31" s="310"/>
      <c r="C31" t="s">
        <v>7625</v>
      </c>
      <c r="D31" s="425" t="s">
        <v>7626</v>
      </c>
      <c r="E31" s="425"/>
      <c r="F31" s="425"/>
      <c r="G31" s="311">
        <f>SUM($G$17:$G$30)</f>
        <v>0</v>
      </c>
    </row>
    <row r="32" spans="1:7" ht="27.75" customHeight="1" x14ac:dyDescent="0.25">
      <c r="A32" s="309" t="s">
        <v>7627</v>
      </c>
      <c r="B32" s="310"/>
      <c r="C32" t="s">
        <v>7625</v>
      </c>
      <c r="D32" s="425" t="s">
        <v>7628</v>
      </c>
      <c r="E32" s="425"/>
      <c r="F32" s="425"/>
      <c r="G32" s="311">
        <f>$D$12</f>
        <v>0</v>
      </c>
    </row>
    <row r="33" spans="1:7" ht="27.75" customHeight="1" x14ac:dyDescent="0.25">
      <c r="A33" s="309" t="s">
        <v>7629</v>
      </c>
      <c r="B33" s="312">
        <f>SUM($B$31:$B$32)</f>
        <v>0</v>
      </c>
      <c r="D33" s="425" t="s">
        <v>7630</v>
      </c>
      <c r="E33" s="425"/>
      <c r="F33" s="425"/>
      <c r="G33" s="313">
        <f>G31-G32</f>
        <v>0</v>
      </c>
    </row>
    <row r="34" spans="1:7" ht="27.75" customHeight="1" x14ac:dyDescent="0.25">
      <c r="A34" s="309" t="s">
        <v>7631</v>
      </c>
      <c r="B34" s="314"/>
      <c r="C34" t="s">
        <v>7625</v>
      </c>
      <c r="D34" s="425" t="s">
        <v>7632</v>
      </c>
      <c r="E34" s="425"/>
      <c r="F34" s="425"/>
      <c r="G34" s="315"/>
    </row>
    <row r="35" spans="1:7" ht="27.75" customHeight="1" x14ac:dyDescent="0.25">
      <c r="A35" s="309" t="s">
        <v>7633</v>
      </c>
      <c r="B35" s="316" t="str">
        <f>IF($B$33=0,"",$B$33/$D$8)</f>
        <v/>
      </c>
      <c r="C35" s="122"/>
      <c r="D35" s="425" t="s">
        <v>7634</v>
      </c>
      <c r="E35" s="425"/>
      <c r="F35" s="425"/>
      <c r="G35" s="313">
        <f>SUM($G$33:$G$34)</f>
        <v>0</v>
      </c>
    </row>
    <row r="36" spans="1:7" x14ac:dyDescent="0.25">
      <c r="A36" s="37" t="s">
        <v>7635</v>
      </c>
      <c r="D36" s="353" t="s">
        <v>7636</v>
      </c>
      <c r="E36" s="353"/>
      <c r="F36" s="353"/>
    </row>
    <row r="37" spans="1:7" ht="48" customHeight="1" x14ac:dyDescent="0.25"/>
    <row r="38" spans="1:7" x14ac:dyDescent="0.25">
      <c r="A38" s="422" t="s">
        <v>7637</v>
      </c>
      <c r="B38" s="422"/>
      <c r="D38" s="422" t="s">
        <v>7638</v>
      </c>
      <c r="E38" s="422"/>
      <c r="F38" s="422"/>
      <c r="G38" s="422"/>
    </row>
    <row r="40" spans="1:7" x14ac:dyDescent="0.25">
      <c r="A40" s="37" t="s">
        <v>7636</v>
      </c>
    </row>
  </sheetData>
  <sheetProtection sheet="1" objects="1" scenarios="1"/>
  <mergeCells count="15">
    <mergeCell ref="E11:F11"/>
    <mergeCell ref="A2:G2"/>
    <mergeCell ref="A3:G3"/>
    <mergeCell ref="D5:G5"/>
    <mergeCell ref="D7:G7"/>
    <mergeCell ref="E8:F9"/>
    <mergeCell ref="D36:F36"/>
    <mergeCell ref="A38:B38"/>
    <mergeCell ref="D38:G38"/>
    <mergeCell ref="C18:F18"/>
    <mergeCell ref="D31:F31"/>
    <mergeCell ref="D32:F32"/>
    <mergeCell ref="D33:F33"/>
    <mergeCell ref="D34:F34"/>
    <mergeCell ref="D35:F35"/>
  </mergeCells>
  <conditionalFormatting sqref="G33 G35">
    <cfRule type="cellIs" dxfId="1" priority="1" operator="lessThan">
      <formula>0</formula>
    </cfRule>
  </conditionalFormatting>
  <pageMargins left="0.45" right="0.45" top="0.5" bottom="0.5" header="0.3" footer="0.3"/>
  <pageSetup scale="75" orientation="portrait" r:id="rId1"/>
  <headerFooter>
    <oddHeader>&amp;LSTATE FUNDING</oddHeader>
    <oddFooter>&amp;LPrinted &amp;D @ &amp;T&amp;CPage &amp;P of &amp;N&amp;RSTATE FUNDING</oddFooter>
  </headerFooter>
  <drawing r:id="rId2"/>
  <legacyDrawing r:id="rId3"/>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98396CDA-3063-44C3-9AD8-0E8EC6E61103}">
          <x14:formula1>
            <xm:f>DATA_VALIDATION!$U$2:$U$6</xm:f>
          </x14:formula1>
          <xm:sqref>B7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5E537-59EC-4769-83BA-40C4689354B6}">
  <sheetPr codeName="EngPayInvFedFund">
    <pageSetUpPr fitToPage="1"/>
  </sheetPr>
  <dimension ref="A1:EC40"/>
  <sheetViews>
    <sheetView showGridLines="0" view="pageBreakPreview" zoomScaleNormal="100" zoomScaleSheetLayoutView="100" workbookViewId="0">
      <selection activeCell="A5" sqref="A5"/>
    </sheetView>
  </sheetViews>
  <sheetFormatPr defaultColWidth="9.140625" defaultRowHeight="15" x14ac:dyDescent="0.25"/>
  <cols>
    <col min="1" max="1" width="33.28515625" customWidth="1"/>
    <col min="2" max="2" width="26" customWidth="1"/>
    <col min="3" max="3" width="25" customWidth="1"/>
    <col min="4" max="4" width="21.140625" customWidth="1"/>
    <col min="5" max="5" width="4.85546875" customWidth="1"/>
    <col min="6" max="6" width="8" customWidth="1"/>
    <col min="7" max="7" width="25.28515625" customWidth="1"/>
    <col min="131" max="131" width="11.42578125" bestFit="1" customWidth="1"/>
    <col min="132" max="132" width="30.5703125" customWidth="1"/>
    <col min="133" max="133" width="23.140625" customWidth="1"/>
  </cols>
  <sheetData>
    <row r="1" spans="1:133" ht="16.5" customHeight="1" x14ac:dyDescent="0.25">
      <c r="EA1" s="13" t="s">
        <v>7598</v>
      </c>
      <c r="EB1" s="13" t="s">
        <v>7599</v>
      </c>
      <c r="EC1" s="13" t="s">
        <v>7600</v>
      </c>
    </row>
    <row r="2" spans="1:133" ht="21.75" customHeight="1" x14ac:dyDescent="0.25">
      <c r="A2" s="427" t="s">
        <v>7601</v>
      </c>
      <c r="B2" s="427"/>
      <c r="C2" s="427"/>
      <c r="D2" s="427"/>
      <c r="E2" s="427"/>
      <c r="F2" s="427"/>
      <c r="G2" s="427"/>
      <c r="EA2" s="269"/>
      <c r="EB2" s="269"/>
      <c r="EC2" s="270"/>
    </row>
    <row r="3" spans="1:133" ht="21.75" customHeight="1" x14ac:dyDescent="0.25">
      <c r="A3" s="427" t="s">
        <v>7602</v>
      </c>
      <c r="B3" s="427"/>
      <c r="C3" s="427"/>
      <c r="D3" s="427"/>
      <c r="E3" s="427"/>
      <c r="F3" s="427"/>
      <c r="G3" s="427"/>
      <c r="EA3" s="269"/>
      <c r="EB3" s="269"/>
      <c r="EC3" s="271"/>
    </row>
    <row r="4" spans="1:133" ht="26.25" customHeight="1" x14ac:dyDescent="0.25">
      <c r="EA4" s="269"/>
      <c r="EB4" s="269"/>
      <c r="EC4" s="271"/>
    </row>
    <row r="5" spans="1:133" ht="28.5" customHeight="1" x14ac:dyDescent="0.3">
      <c r="A5" s="20" t="s">
        <v>7603</v>
      </c>
      <c r="B5" s="272"/>
      <c r="C5" s="20" t="s">
        <v>7604</v>
      </c>
      <c r="D5" s="349"/>
      <c r="E5" s="349"/>
      <c r="F5" s="349"/>
      <c r="G5" s="349"/>
      <c r="EA5" s="269"/>
      <c r="EB5" s="269"/>
      <c r="EC5" s="271"/>
    </row>
    <row r="6" spans="1:133" ht="18.75" x14ac:dyDescent="0.3">
      <c r="A6" s="19" t="s">
        <v>7605</v>
      </c>
      <c r="B6" s="272" t="str">
        <f>IF(Project_Data!$M$2="","",Project_Data!$M$2)</f>
        <v/>
      </c>
      <c r="C6" s="126" t="str">
        <f>IF(Project_Data!$D$2="","",Project_Data!$D$2)</f>
        <v/>
      </c>
      <c r="D6" s="19" t="s">
        <v>52</v>
      </c>
      <c r="F6" s="273">
        <f>IF(Project_Data!$K$2="","",Project_Data!$K$2)</f>
        <v>12</v>
      </c>
      <c r="G6" s="19" t="s">
        <v>7606</v>
      </c>
      <c r="EA6" s="269"/>
      <c r="EB6" s="269"/>
      <c r="EC6" s="271"/>
    </row>
    <row r="7" spans="1:133" ht="18.75" x14ac:dyDescent="0.3">
      <c r="A7" s="19" t="s">
        <v>7607</v>
      </c>
      <c r="B7" s="274"/>
      <c r="C7" s="275" t="str">
        <f>IF($B$7="Construction @ 100%","FINAL","")</f>
        <v/>
      </c>
      <c r="D7" s="428" t="s">
        <v>7608</v>
      </c>
      <c r="E7" s="428"/>
      <c r="F7" s="428"/>
      <c r="G7" s="428"/>
      <c r="EA7" s="269"/>
      <c r="EB7" s="269"/>
      <c r="EC7" s="270"/>
    </row>
    <row r="8" spans="1:133" ht="18.75" x14ac:dyDescent="0.3">
      <c r="A8" s="19" t="s">
        <v>7609</v>
      </c>
      <c r="B8" s="317"/>
      <c r="C8" s="19" t="s">
        <v>7574</v>
      </c>
      <c r="D8" s="278" t="str">
        <f>IF(Project_Data!$J$2="","",Project_Data!$J$2)</f>
        <v/>
      </c>
      <c r="EA8" s="269"/>
      <c r="EB8" s="269"/>
      <c r="EC8" s="270"/>
    </row>
    <row r="9" spans="1:133" ht="18.75" x14ac:dyDescent="0.3">
      <c r="A9" s="20" t="s">
        <v>7544</v>
      </c>
      <c r="B9" s="279"/>
      <c r="C9" s="20" t="s">
        <v>7545</v>
      </c>
      <c r="D9" s="279"/>
      <c r="F9" s="288" t="s">
        <v>7610</v>
      </c>
      <c r="G9" s="280">
        <f ca="1">NOW()</f>
        <v>46317.389470949071</v>
      </c>
      <c r="EA9" s="269"/>
      <c r="EB9" s="269"/>
      <c r="EC9" s="270"/>
    </row>
    <row r="10" spans="1:133" ht="15.75" x14ac:dyDescent="0.25">
      <c r="A10" s="19"/>
      <c r="C10" s="20"/>
      <c r="D10" s="318"/>
      <c r="E10" s="19"/>
      <c r="G10" s="319"/>
      <c r="EA10" s="269"/>
      <c r="EB10" s="269"/>
      <c r="EC10" s="270"/>
    </row>
    <row r="11" spans="1:133" ht="18.75" x14ac:dyDescent="0.3">
      <c r="A11" s="19"/>
      <c r="B11" s="282"/>
      <c r="C11" s="20" t="s">
        <v>7611</v>
      </c>
      <c r="D11" s="283"/>
      <c r="E11" s="430" t="s">
        <v>7612</v>
      </c>
      <c r="F11" s="430"/>
      <c r="G11" s="284"/>
      <c r="EA11" s="269"/>
      <c r="EB11" s="269"/>
      <c r="EC11" s="270"/>
    </row>
    <row r="12" spans="1:133" ht="18.75" x14ac:dyDescent="0.3">
      <c r="A12" s="19" t="s">
        <v>7613</v>
      </c>
      <c r="B12" s="285">
        <f>$G$31</f>
        <v>0</v>
      </c>
      <c r="C12" s="20" t="s">
        <v>7614</v>
      </c>
      <c r="D12" s="320"/>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1" customHeight="1" thickTop="1" x14ac:dyDescent="0.25">
      <c r="A17" s="292" t="s">
        <v>7617</v>
      </c>
      <c r="G17" s="297"/>
    </row>
    <row r="18" spans="1:7" ht="21" customHeight="1" x14ac:dyDescent="0.3">
      <c r="A18" s="321"/>
      <c r="B18" t="s">
        <v>7618</v>
      </c>
      <c r="C18" s="373"/>
      <c r="D18" s="373"/>
      <c r="E18" s="373"/>
      <c r="F18" s="429"/>
      <c r="G18" s="297"/>
    </row>
    <row r="19" spans="1:7" ht="21" customHeight="1" x14ac:dyDescent="0.3">
      <c r="A19" s="300" t="s">
        <v>7619</v>
      </c>
      <c r="B19" s="272">
        <f>Project_Data!$D$2</f>
        <v>0</v>
      </c>
      <c r="C19" t="s">
        <v>7620</v>
      </c>
      <c r="G19" s="297"/>
    </row>
    <row r="20" spans="1:7" ht="21" customHeight="1" x14ac:dyDescent="0.25">
      <c r="A20" s="292" t="s">
        <v>7621</v>
      </c>
      <c r="B20" s="322"/>
      <c r="C20" t="s">
        <v>7622</v>
      </c>
      <c r="G20" s="297"/>
    </row>
    <row r="21" spans="1:7" ht="21" customHeight="1" x14ac:dyDescent="0.25">
      <c r="A21" s="292" t="s">
        <v>7623</v>
      </c>
      <c r="B21" s="322"/>
      <c r="G21" s="297"/>
    </row>
    <row r="22" spans="1:7" x14ac:dyDescent="0.25">
      <c r="A22" s="292"/>
      <c r="G22" s="297"/>
    </row>
    <row r="23" spans="1:7" ht="21" customHeight="1" x14ac:dyDescent="0.25">
      <c r="A23" s="323"/>
      <c r="B23" s="324"/>
      <c r="C23" s="325"/>
      <c r="D23" s="324"/>
      <c r="E23" s="324"/>
      <c r="F23" s="324"/>
      <c r="G23" s="326"/>
    </row>
    <row r="24" spans="1:7" ht="21" customHeight="1" x14ac:dyDescent="0.25">
      <c r="A24" s="327"/>
      <c r="B24" s="324"/>
      <c r="C24" s="325"/>
      <c r="D24" s="324"/>
      <c r="E24" s="324"/>
      <c r="F24" s="324"/>
      <c r="G24" s="326"/>
    </row>
    <row r="25" spans="1:7" ht="21" customHeight="1" x14ac:dyDescent="0.25">
      <c r="A25" s="327"/>
      <c r="B25" s="324"/>
      <c r="C25" s="325"/>
      <c r="D25" s="324"/>
      <c r="E25" s="324"/>
      <c r="F25" s="324"/>
      <c r="G25" s="326"/>
    </row>
    <row r="26" spans="1:7" ht="21" customHeight="1" x14ac:dyDescent="0.25">
      <c r="A26" s="327"/>
      <c r="B26" s="324"/>
      <c r="C26" s="325"/>
      <c r="D26" s="324"/>
      <c r="E26" s="324"/>
      <c r="F26" s="324"/>
      <c r="G26" s="326"/>
    </row>
    <row r="27" spans="1:7" ht="21" customHeight="1" x14ac:dyDescent="0.25">
      <c r="A27" s="327"/>
      <c r="B27" s="324"/>
      <c r="C27" s="325"/>
      <c r="D27" s="324"/>
      <c r="E27" s="324"/>
      <c r="F27" s="324"/>
      <c r="G27" s="326"/>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17.25" customHeight="1" x14ac:dyDescent="0.25">
      <c r="A31" s="13" t="s">
        <v>7624</v>
      </c>
      <c r="B31" s="310"/>
      <c r="C31" t="s">
        <v>7625</v>
      </c>
      <c r="D31" s="425" t="s">
        <v>7626</v>
      </c>
      <c r="E31" s="425"/>
      <c r="F31" s="425"/>
      <c r="G31" s="311">
        <f>SUM($G$17:$G$30)</f>
        <v>0</v>
      </c>
    </row>
    <row r="32" spans="1:7" ht="17.25" customHeight="1" x14ac:dyDescent="0.25">
      <c r="A32" s="13" t="s">
        <v>7627</v>
      </c>
      <c r="B32" s="310"/>
      <c r="C32" t="s">
        <v>7625</v>
      </c>
      <c r="D32" s="425" t="s">
        <v>7628</v>
      </c>
      <c r="E32" s="425"/>
      <c r="F32" s="425"/>
      <c r="G32" s="311">
        <f>$D$12</f>
        <v>0</v>
      </c>
    </row>
    <row r="33" spans="1:7" ht="17.25" customHeight="1" x14ac:dyDescent="0.25">
      <c r="A33" s="13" t="s">
        <v>7629</v>
      </c>
      <c r="B33" s="312">
        <f>SUM($B$31:$B$32)</f>
        <v>0</v>
      </c>
      <c r="D33" s="425" t="s">
        <v>7630</v>
      </c>
      <c r="E33" s="425"/>
      <c r="F33" s="425"/>
      <c r="G33" s="313">
        <f>G31-G32</f>
        <v>0</v>
      </c>
    </row>
    <row r="34" spans="1:7" ht="17.25" customHeight="1" x14ac:dyDescent="0.25">
      <c r="A34" s="13" t="s">
        <v>7631</v>
      </c>
      <c r="B34" s="314"/>
      <c r="C34" t="s">
        <v>7625</v>
      </c>
      <c r="D34" s="425" t="s">
        <v>7632</v>
      </c>
      <c r="E34" s="425"/>
      <c r="F34" s="425"/>
      <c r="G34" s="315"/>
    </row>
    <row r="35" spans="1:7" ht="17.25" customHeight="1" x14ac:dyDescent="0.25">
      <c r="A35" s="13" t="s">
        <v>7633</v>
      </c>
      <c r="B35" s="328" t="str">
        <f>IF($B$33=0,"",$B$33/$D$8)</f>
        <v/>
      </c>
      <c r="C35" s="122"/>
      <c r="D35" s="425" t="s">
        <v>7634</v>
      </c>
      <c r="E35" s="425"/>
      <c r="F35" s="425"/>
      <c r="G35" s="313">
        <f>SUM($G$33:$G$34)</f>
        <v>0</v>
      </c>
    </row>
    <row r="36" spans="1:7" x14ac:dyDescent="0.25">
      <c r="A36" s="37" t="s">
        <v>7635</v>
      </c>
      <c r="D36" s="353" t="s">
        <v>7636</v>
      </c>
      <c r="E36" s="353"/>
      <c r="F36" s="353"/>
    </row>
    <row r="37" spans="1:7" ht="48" customHeight="1" x14ac:dyDescent="0.25"/>
    <row r="38" spans="1:7" x14ac:dyDescent="0.25">
      <c r="A38" s="422" t="s">
        <v>7637</v>
      </c>
      <c r="B38" s="422"/>
      <c r="D38" s="422" t="s">
        <v>7638</v>
      </c>
      <c r="E38" s="422"/>
      <c r="F38" s="422"/>
      <c r="G38" s="422"/>
    </row>
    <row r="40" spans="1:7" x14ac:dyDescent="0.25">
      <c r="A40" s="37" t="s">
        <v>7636</v>
      </c>
    </row>
  </sheetData>
  <sheetProtection sheet="1" objects="1" scenarios="1"/>
  <mergeCells count="14">
    <mergeCell ref="C18:F18"/>
    <mergeCell ref="A2:G2"/>
    <mergeCell ref="A3:G3"/>
    <mergeCell ref="D5:G5"/>
    <mergeCell ref="D7:G7"/>
    <mergeCell ref="E11:F11"/>
    <mergeCell ref="A38:B38"/>
    <mergeCell ref="D38:G38"/>
    <mergeCell ref="D31:F31"/>
    <mergeCell ref="D32:F32"/>
    <mergeCell ref="D33:F33"/>
    <mergeCell ref="D34:F34"/>
    <mergeCell ref="D35:F35"/>
    <mergeCell ref="D36:F36"/>
  </mergeCells>
  <conditionalFormatting sqref="G33 G35">
    <cfRule type="cellIs" dxfId="0" priority="1" operator="lessThan">
      <formula>0</formula>
    </cfRule>
  </conditionalFormatting>
  <printOptions horizontalCentered="1" verticalCentered="1"/>
  <pageMargins left="0.45" right="0.45" top="0.5" bottom="0.5" header="0.3" footer="0.3"/>
  <pageSetup scale="70" orientation="landscape" r:id="rId1"/>
  <headerFooter>
    <oddHeader>&amp;LFEDERAL FUNDING</oddHeader>
    <oddFooter>&amp;LPrinted &amp;D @ &amp;T&amp;CPage &amp;P of &amp;N&amp;RFEDERAL FUNDING</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D3B5EB0E40FAA44A6495E7D3D2AFB98" ma:contentTypeVersion="11" ma:contentTypeDescription="Create a new document." ma:contentTypeScope="" ma:versionID="1694ccb4a1849f4f313b0596fbd61515">
  <xsd:schema xmlns:xsd="http://www.w3.org/2001/XMLSchema" xmlns:xs="http://www.w3.org/2001/XMLSchema" xmlns:p="http://schemas.microsoft.com/office/2006/metadata/properties" xmlns:ns2="2ce719ae-f859-4058-baa5-41f921521997" xmlns:ns3="6a340d0e-2f16-4be9-9962-66e7775a4fcc" targetNamespace="http://schemas.microsoft.com/office/2006/metadata/properties" ma:root="true" ma:fieldsID="fce6a034e01babd38207e55e95302713" ns2:_="" ns3:_="">
    <xsd:import namespace="2ce719ae-f859-4058-baa5-41f921521997"/>
    <xsd:import namespace="6a340d0e-2f16-4be9-9962-66e7775a4fc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MediaServiceObjectDetectorVersions"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e719ae-f859-4058-baa5-41f9215219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40d0e-2f16-4be9-9962-66e7775a4fcc"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D1E57DA-40F5-4AC4-9C74-C878C74B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e719ae-f859-4058-baa5-41f921521997"/>
    <ds:schemaRef ds:uri="6a340d0e-2f16-4be9-9962-66e7775a4f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16C53C7-2E89-4FAB-8243-87F0B323FED6}">
  <ds:schemaRefs>
    <ds:schemaRef ds:uri="http://schemas.microsoft.com/sharepoint/v3/contenttype/forms"/>
  </ds:schemaRefs>
</ds:datastoreItem>
</file>

<file path=customXml/itemProps3.xml><?xml version="1.0" encoding="utf-8"?>
<ds:datastoreItem xmlns:ds="http://schemas.openxmlformats.org/officeDocument/2006/customXml" ds:itemID="{ACC5342F-BF8D-44C3-8B79-CAB52BA23C38}">
  <ds:schemaRefs>
    <ds:schemaRef ds:uri="http://schemas.microsoft.com/office/2006/documentManagement/types"/>
    <ds:schemaRef ds:uri="http://purl.org/dc/dcmitype/"/>
    <ds:schemaRef ds:uri="2ce719ae-f859-4058-baa5-41f921521997"/>
    <ds:schemaRef ds:uri="http://schemas.openxmlformats.org/package/2006/metadata/core-properties"/>
    <ds:schemaRef ds:uri="http://purl.org/dc/elements/1.1/"/>
    <ds:schemaRef ds:uri="http://purl.org/dc/terms/"/>
    <ds:schemaRef ds:uri="http://schemas.microsoft.com/office/2006/metadata/properties"/>
    <ds:schemaRef ds:uri="http://schemas.microsoft.com/office/infopath/2007/PartnerControls"/>
    <ds:schemaRef ds:uri="6a340d0e-2f16-4be9-9962-66e7775a4fcc"/>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34</vt:i4>
      </vt:variant>
    </vt:vector>
  </HeadingPairs>
  <TitlesOfParts>
    <vt:vector size="61" baseType="lpstr">
      <vt:lpstr>AvgUnitCost</vt:lpstr>
      <vt:lpstr>Database</vt:lpstr>
      <vt:lpstr>Project_Data</vt:lpstr>
      <vt:lpstr>PayItemListMDOT</vt:lpstr>
      <vt:lpstr>PayItemList2024</vt:lpstr>
      <vt:lpstr>PayItemList</vt:lpstr>
      <vt:lpstr>DATA_VALIDATION</vt:lpstr>
      <vt:lpstr>PAYITEMTYPE_SUPPLEMENTAL</vt:lpstr>
      <vt:lpstr>PAYITEMTYPE</vt:lpstr>
      <vt:lpstr>Signature</vt:lpstr>
      <vt:lpstr>Image</vt:lpstr>
      <vt:lpstr>CodeNotes</vt:lpstr>
      <vt:lpstr>START</vt:lpstr>
      <vt:lpstr>ENGINEER</vt:lpstr>
      <vt:lpstr>900</vt:lpstr>
      <vt:lpstr>902</vt:lpstr>
      <vt:lpstr>GreenCover</vt:lpstr>
      <vt:lpstr>GreenCoverNEW</vt:lpstr>
      <vt:lpstr>OSARC</vt:lpstr>
      <vt:lpstr>WEBBIDLIST</vt:lpstr>
      <vt:lpstr>CONTRACTOR</vt:lpstr>
      <vt:lpstr>BIDTAB</vt:lpstr>
      <vt:lpstr>Material_Report</vt:lpstr>
      <vt:lpstr>LettingResults</vt:lpstr>
      <vt:lpstr>CAD_Template</vt:lpstr>
      <vt:lpstr>EngPayInv</vt:lpstr>
      <vt:lpstr>EngPayInvFedFund</vt:lpstr>
      <vt:lpstr>AwardStatus</vt:lpstr>
      <vt:lpstr>BidAmount</vt:lpstr>
      <vt:lpstr>BinderType</vt:lpstr>
      <vt:lpstr>ChangeOrder</vt:lpstr>
      <vt:lpstr>CharacterofWork</vt:lpstr>
      <vt:lpstr>EngineeringFunding</vt:lpstr>
      <vt:lpstr>FuelCode</vt:lpstr>
      <vt:lpstr>Image</vt:lpstr>
      <vt:lpstr>List_County</vt:lpstr>
      <vt:lpstr>Month</vt:lpstr>
      <vt:lpstr>OSARCDistrict</vt:lpstr>
      <vt:lpstr>Participating</vt:lpstr>
      <vt:lpstr>PayItem_Search</vt:lpstr>
      <vt:lpstr>PayItemList</vt:lpstr>
      <vt:lpstr>'900'!Print_Area</vt:lpstr>
      <vt:lpstr>'902'!Print_Area</vt:lpstr>
      <vt:lpstr>AvgUnitCost!Print_Area</vt:lpstr>
      <vt:lpstr>BIDTAB!Print_Area</vt:lpstr>
      <vt:lpstr>CAD_Template!Print_Area</vt:lpstr>
      <vt:lpstr>CONTRACTOR!Print_Area</vt:lpstr>
      <vt:lpstr>ENGINEER!Print_Area</vt:lpstr>
      <vt:lpstr>EngPayInv!Print_Area</vt:lpstr>
      <vt:lpstr>EngPayInvFedFund!Print_Area</vt:lpstr>
      <vt:lpstr>GreenCover!Print_Area</vt:lpstr>
      <vt:lpstr>LettingResults!Print_Area</vt:lpstr>
      <vt:lpstr>Material_Report!Print_Area</vt:lpstr>
      <vt:lpstr>OSARC!Print_Area</vt:lpstr>
      <vt:lpstr>WEBBIDLIST!Print_Area</vt:lpstr>
      <vt:lpstr>ProjectType</vt:lpstr>
      <vt:lpstr>SurfaceType</vt:lpstr>
      <vt:lpstr>Type</vt:lpstr>
      <vt:lpstr>PAYITEMTYPE_SUPPLEMENTAL!Type_Supplemental</vt:lpstr>
      <vt:lpstr>UploadedImage</vt:lpstr>
      <vt:lpstr>Year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Caleb Hammons</dc:creator>
  <cp:keywords/>
  <dc:description/>
  <cp:lastModifiedBy>Caleb Hammons</cp:lastModifiedBy>
  <cp:revision/>
  <cp:lastPrinted>2026-09-17T19:50:07Z</cp:lastPrinted>
  <dcterms:created xsi:type="dcterms:W3CDTF">2025-04-03T14:46:07Z</dcterms:created>
  <dcterms:modified xsi:type="dcterms:W3CDTF">2026-10-22T14:24:14Z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0x0101006D3B5EB0E40FAA44A6495E7D3D2AFB98</vt:lpwstr>
  </property>
</Properties>
</file>